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E:\workspace\STO2004_V1X_MB\"/>
    </mc:Choice>
  </mc:AlternateContent>
  <xr:revisionPtr revIDLastSave="0" documentId="13_ncr:1_{36B5F105-E32E-4A48-B33D-78FD7D03A095}" xr6:coauthVersionLast="45" xr6:coauthVersionMax="45"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activeTab="2"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3" l="1"/>
  <c r="D12" i="6" l="1"/>
  <c r="C13" i="3"/>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E24" i="3"/>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E61" i="3"/>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E37" i="3"/>
  <c r="A42" i="16" l="1"/>
  <c r="S3845" i="16"/>
  <c r="A3845" i="16"/>
  <c r="G3844" i="16"/>
  <c r="D3844" i="16"/>
  <c r="F3844" i="16"/>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L47" i="16"/>
  <c r="K47" i="16" s="1"/>
  <c r="L48" i="16"/>
  <c r="L49" i="16"/>
  <c r="K49" i="16" s="1"/>
  <c r="H49" i="16" s="1"/>
  <c r="L50" i="16"/>
  <c r="K50" i="16" s="1"/>
  <c r="L51" i="16"/>
  <c r="K51" i="16" s="1"/>
  <c r="H51" i="16" s="1"/>
  <c r="L52" i="16"/>
  <c r="K52" i="16" s="1"/>
  <c r="L53" i="16"/>
  <c r="K53" i="16" s="1"/>
  <c r="H53" i="16" s="1"/>
  <c r="L54" i="16"/>
  <c r="K54" i="16" s="1"/>
  <c r="L55" i="16"/>
  <c r="K55" i="16" s="1"/>
  <c r="L56" i="16"/>
  <c r="K56" i="16" s="1"/>
  <c r="L57" i="16"/>
  <c r="K57" i="16" s="1"/>
  <c r="H57" i="16" s="1"/>
  <c r="L58" i="16"/>
  <c r="K58" i="16" s="1"/>
  <c r="L59" i="16"/>
  <c r="K59" i="16" s="1"/>
  <c r="H59" i="16" s="1"/>
  <c r="L60" i="16"/>
  <c r="K60" i="16" s="1"/>
  <c r="L61" i="16"/>
  <c r="K61" i="16" s="1"/>
  <c r="H61" i="16" s="1"/>
  <c r="L62" i="16"/>
  <c r="K62" i="16" s="1"/>
  <c r="L63" i="16"/>
  <c r="K63" i="16" s="1"/>
  <c r="L64" i="16"/>
  <c r="K64" i="16" s="1"/>
  <c r="L65" i="16"/>
  <c r="K65" i="16" s="1"/>
  <c r="H65" i="16" s="1"/>
  <c r="L66" i="16"/>
  <c r="K66" i="16" s="1"/>
  <c r="L67" i="16"/>
  <c r="K67" i="16" s="1"/>
  <c r="H67" i="16" s="1"/>
  <c r="L68" i="16"/>
  <c r="K68" i="16" s="1"/>
  <c r="L69" i="16"/>
  <c r="K69" i="16" s="1"/>
  <c r="L70" i="16"/>
  <c r="K70" i="16" s="1"/>
  <c r="L71" i="16"/>
  <c r="K71" i="16" s="1"/>
  <c r="H71" i="16" s="1"/>
  <c r="L72" i="16"/>
  <c r="K72" i="16" s="1"/>
  <c r="L73" i="16"/>
  <c r="K73" i="16" s="1"/>
  <c r="L74" i="16"/>
  <c r="K74" i="16" s="1"/>
  <c r="L75" i="16"/>
  <c r="K75" i="16" s="1"/>
  <c r="H75" i="16" s="1"/>
  <c r="L76" i="16"/>
  <c r="K76" i="16" s="1"/>
  <c r="L77" i="16"/>
  <c r="K77" i="16" s="1"/>
  <c r="L78" i="16"/>
  <c r="K78" i="16" s="1"/>
  <c r="L79" i="16"/>
  <c r="K79" i="16" s="1"/>
  <c r="H79" i="16" s="1"/>
  <c r="L80" i="16"/>
  <c r="K80" i="16" s="1"/>
  <c r="L81" i="16"/>
  <c r="K81" i="16" s="1"/>
  <c r="H81" i="16" s="1"/>
  <c r="L82" i="16"/>
  <c r="K82" i="16" s="1"/>
  <c r="L83" i="16"/>
  <c r="K83" i="16" s="1"/>
  <c r="H83" i="16" s="1"/>
  <c r="L84" i="16"/>
  <c r="K84" i="16" s="1"/>
  <c r="L85" i="16"/>
  <c r="K85" i="16" s="1"/>
  <c r="L86" i="16"/>
  <c r="K86" i="16" s="1"/>
  <c r="L87" i="16"/>
  <c r="K87" i="16" s="1"/>
  <c r="L88" i="16"/>
  <c r="K88" i="16" s="1"/>
  <c r="L89" i="16"/>
  <c r="K89" i="16" s="1"/>
  <c r="H89" i="16" s="1"/>
  <c r="L90" i="16"/>
  <c r="K90" i="16" s="1"/>
  <c r="L91" i="16"/>
  <c r="K91" i="16" s="1"/>
  <c r="H91" i="16" s="1"/>
  <c r="L92" i="16"/>
  <c r="K92" i="16" s="1"/>
  <c r="L93" i="16"/>
  <c r="K93" i="16" s="1"/>
  <c r="L94" i="16"/>
  <c r="K94" i="16" s="1"/>
  <c r="L95" i="16"/>
  <c r="K95" i="16" s="1"/>
  <c r="H95" i="16" s="1"/>
  <c r="L96" i="16"/>
  <c r="K96" i="16" s="1"/>
  <c r="L97" i="16"/>
  <c r="K97" i="16" s="1"/>
  <c r="L98" i="16"/>
  <c r="K98" i="16" s="1"/>
  <c r="L99" i="16"/>
  <c r="K99" i="16" s="1"/>
  <c r="H99" i="16" s="1"/>
  <c r="L100" i="16"/>
  <c r="K100" i="16" s="1"/>
  <c r="L101" i="16"/>
  <c r="K101" i="16" s="1"/>
  <c r="L102" i="16"/>
  <c r="K102" i="16" s="1"/>
  <c r="L103" i="16"/>
  <c r="K103" i="16" s="1"/>
  <c r="H103" i="16" s="1"/>
  <c r="L104" i="16"/>
  <c r="K104" i="16" s="1"/>
  <c r="L105" i="16"/>
  <c r="K105" i="16" s="1"/>
  <c r="L106" i="16"/>
  <c r="K106" i="16" s="1"/>
  <c r="L107" i="16"/>
  <c r="K107" i="16" s="1"/>
  <c r="H107" i="16" s="1"/>
  <c r="L108" i="16"/>
  <c r="K108" i="16" s="1"/>
  <c r="L109" i="16"/>
  <c r="K109" i="16" s="1"/>
  <c r="H109" i="16" s="1"/>
  <c r="L110" i="16"/>
  <c r="K110" i="16" s="1"/>
  <c r="L111" i="16"/>
  <c r="K111" i="16" s="1"/>
  <c r="H111" i="16" s="1"/>
  <c r="L112" i="16"/>
  <c r="K112" i="16" s="1"/>
  <c r="L113" i="16"/>
  <c r="K113" i="16" s="1"/>
  <c r="L114" i="16"/>
  <c r="K114" i="16" s="1"/>
  <c r="L115" i="16"/>
  <c r="K115" i="16" s="1"/>
  <c r="H115" i="16" s="1"/>
  <c r="L116" i="16"/>
  <c r="K116" i="16" s="1"/>
  <c r="L117" i="16"/>
  <c r="K117" i="16" s="1"/>
  <c r="L118" i="16"/>
  <c r="K118" i="16" s="1"/>
  <c r="L119" i="16"/>
  <c r="K119" i="16" s="1"/>
  <c r="H119" i="16" s="1"/>
  <c r="L120" i="16"/>
  <c r="K120" i="16" s="1"/>
  <c r="L121" i="16"/>
  <c r="K121" i="16" s="1"/>
  <c r="L122" i="16"/>
  <c r="K122" i="16" s="1"/>
  <c r="L123" i="16"/>
  <c r="K123" i="16" s="1"/>
  <c r="H123" i="16" s="1"/>
  <c r="L124" i="16"/>
  <c r="K124" i="16" s="1"/>
  <c r="L125" i="16"/>
  <c r="K125" i="16" s="1"/>
  <c r="H125" i="16" s="1"/>
  <c r="L126" i="16"/>
  <c r="K126" i="16" s="1"/>
  <c r="L127" i="16"/>
  <c r="K127" i="16" s="1"/>
  <c r="L128" i="16"/>
  <c r="K128" i="16" s="1"/>
  <c r="L129" i="16"/>
  <c r="K129" i="16" s="1"/>
  <c r="H129" i="16" s="1"/>
  <c r="L130" i="16"/>
  <c r="K130" i="16" s="1"/>
  <c r="L131" i="16"/>
  <c r="K131" i="16" s="1"/>
  <c r="H131" i="16" s="1"/>
  <c r="L132" i="16"/>
  <c r="K132" i="16" s="1"/>
  <c r="L133" i="16"/>
  <c r="K133" i="16" s="1"/>
  <c r="L134" i="16"/>
  <c r="K134" i="16" s="1"/>
  <c r="L135" i="16"/>
  <c r="K135" i="16" s="1"/>
  <c r="L136" i="16"/>
  <c r="K136" i="16" s="1"/>
  <c r="L137" i="16"/>
  <c r="K137" i="16" s="1"/>
  <c r="H137" i="16" s="1"/>
  <c r="L138" i="16"/>
  <c r="K138" i="16" s="1"/>
  <c r="L139" i="16"/>
  <c r="K139" i="16" s="1"/>
  <c r="H139" i="16" s="1"/>
  <c r="L140" i="16"/>
  <c r="K140" i="16" s="1"/>
  <c r="L141" i="16"/>
  <c r="K141" i="16" s="1"/>
  <c r="L142" i="16"/>
  <c r="K142" i="16" s="1"/>
  <c r="L143" i="16"/>
  <c r="K143" i="16" s="1"/>
  <c r="H143" i="16" s="1"/>
  <c r="L144" i="16"/>
  <c r="K144" i="16" s="1"/>
  <c r="L145" i="16"/>
  <c r="K145" i="16" s="1"/>
  <c r="L146" i="16"/>
  <c r="K146" i="16" s="1"/>
  <c r="L147" i="16"/>
  <c r="K147" i="16" s="1"/>
  <c r="H147" i="16" s="1"/>
  <c r="L148" i="16"/>
  <c r="K148" i="16" s="1"/>
  <c r="L149" i="16"/>
  <c r="K149" i="16" s="1"/>
  <c r="H149" i="16" s="1"/>
  <c r="L150" i="16"/>
  <c r="K150" i="16" s="1"/>
  <c r="L151" i="16"/>
  <c r="K151" i="16" s="1"/>
  <c r="L152" i="16"/>
  <c r="K152" i="16" s="1"/>
  <c r="L153" i="16"/>
  <c r="K153" i="16" s="1"/>
  <c r="H153" i="16" s="1"/>
  <c r="L154" i="16"/>
  <c r="K154" i="16" s="1"/>
  <c r="L155" i="16"/>
  <c r="K155" i="16" s="1"/>
  <c r="H155" i="16" s="1"/>
  <c r="L156" i="16"/>
  <c r="K156" i="16" s="1"/>
  <c r="L157" i="16"/>
  <c r="K157" i="16" s="1"/>
  <c r="H157" i="16" s="1"/>
  <c r="L158" i="16"/>
  <c r="K158" i="16" s="1"/>
  <c r="L159" i="16"/>
  <c r="K159" i="16" s="1"/>
  <c r="L160" i="16"/>
  <c r="K160" i="16" s="1"/>
  <c r="L161" i="16"/>
  <c r="K161" i="16" s="1"/>
  <c r="H161" i="16" s="1"/>
  <c r="L162" i="16"/>
  <c r="K162" i="16" s="1"/>
  <c r="L163" i="16"/>
  <c r="K163" i="16" s="1"/>
  <c r="H163" i="16" s="1"/>
  <c r="L164" i="16"/>
  <c r="K164" i="16" s="1"/>
  <c r="L165" i="16"/>
  <c r="K165" i="16" s="1"/>
  <c r="H165" i="16" s="1"/>
  <c r="L166" i="16"/>
  <c r="K166" i="16" s="1"/>
  <c r="L167" i="16"/>
  <c r="K167" i="16" s="1"/>
  <c r="H167" i="16" s="1"/>
  <c r="L168" i="16"/>
  <c r="K168" i="16" s="1"/>
  <c r="L169" i="16"/>
  <c r="K169" i="16" s="1"/>
  <c r="H169" i="16" s="1"/>
  <c r="L170" i="16"/>
  <c r="K170" i="16" s="1"/>
  <c r="L171" i="16"/>
  <c r="K171" i="16" s="1"/>
  <c r="H171" i="16" s="1"/>
  <c r="L172" i="16"/>
  <c r="K172" i="16" s="1"/>
  <c r="L173" i="16"/>
  <c r="K173" i="16" s="1"/>
  <c r="H173" i="16" s="1"/>
  <c r="L174" i="16"/>
  <c r="K174" i="16" s="1"/>
  <c r="L175" i="16"/>
  <c r="K175" i="16" s="1"/>
  <c r="H175" i="16" s="1"/>
  <c r="L176" i="16"/>
  <c r="K176" i="16" s="1"/>
  <c r="L177" i="16"/>
  <c r="K177" i="16" s="1"/>
  <c r="H177" i="16" s="1"/>
  <c r="L178" i="16"/>
  <c r="K178" i="16" s="1"/>
  <c r="L179" i="16"/>
  <c r="K179" i="16" s="1"/>
  <c r="H179" i="16" s="1"/>
  <c r="L180" i="16"/>
  <c r="K180" i="16" s="1"/>
  <c r="L181" i="16"/>
  <c r="K181" i="16" s="1"/>
  <c r="H181" i="16" s="1"/>
  <c r="L182" i="16"/>
  <c r="K182" i="16" s="1"/>
  <c r="L183" i="16"/>
  <c r="K183" i="16" s="1"/>
  <c r="H183" i="16" s="1"/>
  <c r="L184" i="16"/>
  <c r="K184" i="16" s="1"/>
  <c r="L185" i="16"/>
  <c r="K185" i="16" s="1"/>
  <c r="H185" i="16" s="1"/>
  <c r="L186" i="16"/>
  <c r="K186" i="16" s="1"/>
  <c r="L187" i="16"/>
  <c r="K187" i="16" s="1"/>
  <c r="H187" i="16" s="1"/>
  <c r="L188" i="16"/>
  <c r="K188" i="16" s="1"/>
  <c r="L189" i="16"/>
  <c r="K189" i="16" s="1"/>
  <c r="H189" i="16" s="1"/>
  <c r="L190" i="16"/>
  <c r="K190" i="16" s="1"/>
  <c r="L191" i="16"/>
  <c r="K191" i="16" s="1"/>
  <c r="H191" i="16" s="1"/>
  <c r="L192" i="16"/>
  <c r="K192" i="16" s="1"/>
  <c r="L193" i="16"/>
  <c r="K193" i="16" s="1"/>
  <c r="L194" i="16"/>
  <c r="K194" i="16" s="1"/>
  <c r="L195" i="16"/>
  <c r="K195" i="16" s="1"/>
  <c r="H195" i="16" s="1"/>
  <c r="L196" i="16"/>
  <c r="K196" i="16" s="1"/>
  <c r="L197" i="16"/>
  <c r="K197" i="16" s="1"/>
  <c r="H197" i="16" s="1"/>
  <c r="L198" i="16"/>
  <c r="K198" i="16" s="1"/>
  <c r="L199" i="16"/>
  <c r="K199" i="16" s="1"/>
  <c r="H199" i="16" s="1"/>
  <c r="L200" i="16"/>
  <c r="K200" i="16" s="1"/>
  <c r="L201" i="16"/>
  <c r="K201" i="16" s="1"/>
  <c r="H201" i="16" s="1"/>
  <c r="L202" i="16"/>
  <c r="K202" i="16" s="1"/>
  <c r="L203" i="16"/>
  <c r="K203" i="16" s="1"/>
  <c r="H203" i="16" s="1"/>
  <c r="L204" i="16"/>
  <c r="K204" i="16" s="1"/>
  <c r="L205" i="16"/>
  <c r="K205" i="16" s="1"/>
  <c r="H205" i="16" s="1"/>
  <c r="L206" i="16"/>
  <c r="K206" i="16" s="1"/>
  <c r="L207" i="16"/>
  <c r="K207" i="16" s="1"/>
  <c r="H207" i="16" s="1"/>
  <c r="L208" i="16"/>
  <c r="K208" i="16" s="1"/>
  <c r="L209" i="16"/>
  <c r="K209" i="16" s="1"/>
  <c r="H209" i="16" s="1"/>
  <c r="L210" i="16"/>
  <c r="K210" i="16" s="1"/>
  <c r="L211" i="16"/>
  <c r="K211" i="16" s="1"/>
  <c r="H211" i="16" s="1"/>
  <c r="L212" i="16"/>
  <c r="K212" i="16" s="1"/>
  <c r="L213" i="16"/>
  <c r="K213" i="16" s="1"/>
  <c r="H213" i="16" s="1"/>
  <c r="L214" i="16"/>
  <c r="K214" i="16" s="1"/>
  <c r="L215" i="16"/>
  <c r="K215" i="16" s="1"/>
  <c r="H215" i="16" s="1"/>
  <c r="L216" i="16"/>
  <c r="K216" i="16" s="1"/>
  <c r="L217" i="16"/>
  <c r="K217" i="16" s="1"/>
  <c r="H217" i="16" s="1"/>
  <c r="L218" i="16"/>
  <c r="K218" i="16" s="1"/>
  <c r="L219" i="16"/>
  <c r="K219" i="16" s="1"/>
  <c r="H219" i="16" s="1"/>
  <c r="L220" i="16"/>
  <c r="K220" i="16" s="1"/>
  <c r="L221" i="16"/>
  <c r="K221" i="16" s="1"/>
  <c r="H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H233" i="16" s="1"/>
  <c r="L234" i="16"/>
  <c r="K234" i="16" s="1"/>
  <c r="L235" i="16"/>
  <c r="K235" i="16" s="1"/>
  <c r="H235" i="16" s="1"/>
  <c r="L236" i="16"/>
  <c r="K236" i="16" s="1"/>
  <c r="L237" i="16"/>
  <c r="K237" i="16" s="1"/>
  <c r="H237" i="16" s="1"/>
  <c r="L238" i="16"/>
  <c r="K238" i="16" s="1"/>
  <c r="L239" i="16"/>
  <c r="K239" i="16" s="1"/>
  <c r="H239" i="16" s="1"/>
  <c r="L240" i="16"/>
  <c r="K240" i="16" s="1"/>
  <c r="L241" i="16"/>
  <c r="K241" i="16" s="1"/>
  <c r="H241" i="16" s="1"/>
  <c r="L242" i="16"/>
  <c r="K242" i="16" s="1"/>
  <c r="L243" i="16"/>
  <c r="K243" i="16" s="1"/>
  <c r="H243" i="16" s="1"/>
  <c r="L244" i="16"/>
  <c r="K244" i="16" s="1"/>
  <c r="L245" i="16"/>
  <c r="K245" i="16" s="1"/>
  <c r="H245" i="16" s="1"/>
  <c r="L246" i="16"/>
  <c r="K246" i="16" s="1"/>
  <c r="L247" i="16"/>
  <c r="K247" i="16" s="1"/>
  <c r="H247" i="16" s="1"/>
  <c r="L248" i="16"/>
  <c r="K248" i="16" s="1"/>
  <c r="L249" i="16"/>
  <c r="K249" i="16" s="1"/>
  <c r="H249" i="16" s="1"/>
  <c r="L250" i="16"/>
  <c r="K250" i="16" s="1"/>
  <c r="L251" i="16"/>
  <c r="K251" i="16" s="1"/>
  <c r="H251" i="16" s="1"/>
  <c r="L252" i="16"/>
  <c r="K252" i="16" s="1"/>
  <c r="L253" i="16"/>
  <c r="K253" i="16" s="1"/>
  <c r="H253" i="16" s="1"/>
  <c r="L254" i="16"/>
  <c r="K254" i="16" s="1"/>
  <c r="L255" i="16"/>
  <c r="K255" i="16" s="1"/>
  <c r="H255" i="16" s="1"/>
  <c r="L256" i="16"/>
  <c r="K256" i="16" s="1"/>
  <c r="L257" i="16"/>
  <c r="K257" i="16" s="1"/>
  <c r="L258" i="16"/>
  <c r="K258" i="16" s="1"/>
  <c r="L259" i="16"/>
  <c r="K259" i="16" s="1"/>
  <c r="H259" i="16" s="1"/>
  <c r="L260" i="16"/>
  <c r="K260" i="16" s="1"/>
  <c r="L261" i="16"/>
  <c r="K261" i="16" s="1"/>
  <c r="H261" i="16" s="1"/>
  <c r="L262" i="16"/>
  <c r="K262" i="16" s="1"/>
  <c r="L263" i="16"/>
  <c r="K263" i="16" s="1"/>
  <c r="H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H273" i="16" s="1"/>
  <c r="L274" i="16"/>
  <c r="K274" i="16" s="1"/>
  <c r="L275" i="16"/>
  <c r="K275" i="16" s="1"/>
  <c r="H275" i="16" s="1"/>
  <c r="L276" i="16"/>
  <c r="K276" i="16" s="1"/>
  <c r="L277" i="16"/>
  <c r="K277" i="16" s="1"/>
  <c r="H277" i="16" s="1"/>
  <c r="L278" i="16"/>
  <c r="K278" i="16" s="1"/>
  <c r="L279" i="16"/>
  <c r="K279" i="16" s="1"/>
  <c r="H279" i="16" s="1"/>
  <c r="L280" i="16"/>
  <c r="K280" i="16" s="1"/>
  <c r="L281" i="16"/>
  <c r="K281" i="16" s="1"/>
  <c r="L282" i="16"/>
  <c r="K282" i="16" s="1"/>
  <c r="L283" i="16"/>
  <c r="K283" i="16" s="1"/>
  <c r="H283" i="16" s="1"/>
  <c r="L284" i="16"/>
  <c r="K284" i="16" s="1"/>
  <c r="L285" i="16"/>
  <c r="K285" i="16" s="1"/>
  <c r="H285" i="16" s="1"/>
  <c r="L286" i="16"/>
  <c r="K286" i="16" s="1"/>
  <c r="L287" i="16"/>
  <c r="K287" i="16" s="1"/>
  <c r="H287" i="16" s="1"/>
  <c r="L288" i="16"/>
  <c r="K288" i="16" s="1"/>
  <c r="L289" i="16"/>
  <c r="K289" i="16" s="1"/>
  <c r="H289" i="16" s="1"/>
  <c r="L290" i="16"/>
  <c r="K290" i="16" s="1"/>
  <c r="L291" i="16"/>
  <c r="K291" i="16" s="1"/>
  <c r="H291" i="16" s="1"/>
  <c r="L292" i="16"/>
  <c r="K292" i="16" s="1"/>
  <c r="L293" i="16"/>
  <c r="K293" i="16" s="1"/>
  <c r="H293" i="16" s="1"/>
  <c r="L294" i="16"/>
  <c r="K294" i="16" s="1"/>
  <c r="L295" i="16"/>
  <c r="K295" i="16" s="1"/>
  <c r="L296" i="16"/>
  <c r="K296" i="16" s="1"/>
  <c r="L297" i="16"/>
  <c r="K297" i="16" s="1"/>
  <c r="H297" i="16" s="1"/>
  <c r="L298" i="16"/>
  <c r="K298" i="16" s="1"/>
  <c r="L299" i="16"/>
  <c r="K299" i="16" s="1"/>
  <c r="H299" i="16" s="1"/>
  <c r="L300" i="16"/>
  <c r="K300" i="16" s="1"/>
  <c r="L301" i="16"/>
  <c r="K301" i="16" s="1"/>
  <c r="H301" i="16" s="1"/>
  <c r="L302" i="16"/>
  <c r="K302" i="16" s="1"/>
  <c r="L303" i="16"/>
  <c r="K303" i="16" s="1"/>
  <c r="H303" i="16" s="1"/>
  <c r="L304" i="16"/>
  <c r="K304" i="16" s="1"/>
  <c r="L305" i="16"/>
  <c r="K305" i="16" s="1"/>
  <c r="H305" i="16" s="1"/>
  <c r="L306" i="16"/>
  <c r="K306" i="16" s="1"/>
  <c r="L307" i="16"/>
  <c r="K307" i="16" s="1"/>
  <c r="H307" i="16" s="1"/>
  <c r="L308" i="16"/>
  <c r="K308" i="16" s="1"/>
  <c r="L309" i="16"/>
  <c r="K309" i="16" s="1"/>
  <c r="H309" i="16" s="1"/>
  <c r="L310" i="16"/>
  <c r="K310" i="16" s="1"/>
  <c r="L311" i="16"/>
  <c r="K311" i="16" s="1"/>
  <c r="H311" i="16" s="1"/>
  <c r="L312" i="16"/>
  <c r="K312" i="16" s="1"/>
  <c r="L313" i="16"/>
  <c r="K313" i="16" s="1"/>
  <c r="H313" i="16" s="1"/>
  <c r="L314" i="16"/>
  <c r="K314" i="16" s="1"/>
  <c r="L315" i="16"/>
  <c r="K315" i="16" s="1"/>
  <c r="H315" i="16" s="1"/>
  <c r="L316" i="16"/>
  <c r="K316" i="16" s="1"/>
  <c r="L317" i="16"/>
  <c r="K317" i="16" s="1"/>
  <c r="L318" i="16"/>
  <c r="K318" i="16" s="1"/>
  <c r="L319" i="16"/>
  <c r="K319" i="16" s="1"/>
  <c r="L320" i="16"/>
  <c r="K320" i="16" s="1"/>
  <c r="L321" i="16"/>
  <c r="K321" i="16" s="1"/>
  <c r="H321" i="16" s="1"/>
  <c r="L322" i="16"/>
  <c r="K322" i="16" s="1"/>
  <c r="L323" i="16"/>
  <c r="K323" i="16" s="1"/>
  <c r="H323" i="16" s="1"/>
  <c r="L324" i="16"/>
  <c r="K324" i="16" s="1"/>
  <c r="L325" i="16"/>
  <c r="K325" i="16" s="1"/>
  <c r="H325" i="16" s="1"/>
  <c r="L326" i="16"/>
  <c r="K326" i="16" s="1"/>
  <c r="L327" i="16"/>
  <c r="K327" i="16" s="1"/>
  <c r="H327" i="16" s="1"/>
  <c r="L328" i="16"/>
  <c r="K328" i="16" s="1"/>
  <c r="L329" i="16"/>
  <c r="K329" i="16" s="1"/>
  <c r="H329" i="16" s="1"/>
  <c r="L330" i="16"/>
  <c r="K330" i="16" s="1"/>
  <c r="L331" i="16"/>
  <c r="K331" i="16" s="1"/>
  <c r="H331" i="16" s="1"/>
  <c r="L332" i="16"/>
  <c r="K332" i="16" s="1"/>
  <c r="L333" i="16"/>
  <c r="K333" i="16" s="1"/>
  <c r="H333" i="16" s="1"/>
  <c r="L334" i="16"/>
  <c r="K334" i="16" s="1"/>
  <c r="L335" i="16"/>
  <c r="K335" i="16" s="1"/>
  <c r="H335" i="16" s="1"/>
  <c r="L336" i="16"/>
  <c r="K336" i="16" s="1"/>
  <c r="L337" i="16"/>
  <c r="K337" i="16" s="1"/>
  <c r="L338" i="16"/>
  <c r="K338" i="16" s="1"/>
  <c r="L339" i="16"/>
  <c r="K339" i="16" s="1"/>
  <c r="H339" i="16" s="1"/>
  <c r="L340" i="16"/>
  <c r="K340" i="16" s="1"/>
  <c r="L341" i="16"/>
  <c r="K341" i="16" s="1"/>
  <c r="H341" i="16" s="1"/>
  <c r="L342" i="16"/>
  <c r="K342" i="16" s="1"/>
  <c r="L343" i="16"/>
  <c r="K343" i="16" s="1"/>
  <c r="H343" i="16" s="1"/>
  <c r="L344" i="16"/>
  <c r="K344" i="16" s="1"/>
  <c r="L345" i="16"/>
  <c r="K345" i="16" s="1"/>
  <c r="H345" i="16" s="1"/>
  <c r="L346" i="16"/>
  <c r="K346" i="16" s="1"/>
  <c r="L347" i="16"/>
  <c r="K347" i="16" s="1"/>
  <c r="H347" i="16" s="1"/>
  <c r="L348" i="16"/>
  <c r="K348" i="16" s="1"/>
  <c r="L349" i="16"/>
  <c r="K349" i="16" s="1"/>
  <c r="H349" i="16" s="1"/>
  <c r="L350" i="16"/>
  <c r="K350" i="16" s="1"/>
  <c r="L351" i="16"/>
  <c r="K351" i="16" s="1"/>
  <c r="H351" i="16" s="1"/>
  <c r="L352" i="16"/>
  <c r="K352" i="16" s="1"/>
  <c r="L353" i="16"/>
  <c r="K353" i="16" s="1"/>
  <c r="H353" i="16" s="1"/>
  <c r="L354" i="16"/>
  <c r="K354" i="16" s="1"/>
  <c r="L355" i="16"/>
  <c r="K355" i="16" s="1"/>
  <c r="H355" i="16" s="1"/>
  <c r="L356" i="16"/>
  <c r="K356" i="16" s="1"/>
  <c r="L357" i="16"/>
  <c r="K357" i="16" s="1"/>
  <c r="H357" i="16" s="1"/>
  <c r="L358" i="16"/>
  <c r="K358" i="16" s="1"/>
  <c r="L359" i="16"/>
  <c r="K359" i="16" s="1"/>
  <c r="H359" i="16" s="1"/>
  <c r="L360" i="16"/>
  <c r="K360" i="16" s="1"/>
  <c r="L361" i="16"/>
  <c r="K361" i="16" s="1"/>
  <c r="H361" i="16" s="1"/>
  <c r="L362" i="16"/>
  <c r="K362" i="16" s="1"/>
  <c r="L363" i="16"/>
  <c r="K363" i="16" s="1"/>
  <c r="H363" i="16" s="1"/>
  <c r="L364" i="16"/>
  <c r="K364" i="16" s="1"/>
  <c r="L365" i="16"/>
  <c r="K365" i="16" s="1"/>
  <c r="L366" i="16"/>
  <c r="K366" i="16" s="1"/>
  <c r="L367" i="16"/>
  <c r="K367" i="16" s="1"/>
  <c r="L368" i="16"/>
  <c r="K368" i="16" s="1"/>
  <c r="L369" i="16"/>
  <c r="K369" i="16" s="1"/>
  <c r="L370" i="16"/>
  <c r="K370" i="16" s="1"/>
  <c r="L371" i="16"/>
  <c r="K371" i="16" s="1"/>
  <c r="H371" i="16" s="1"/>
  <c r="L372" i="16"/>
  <c r="K372" i="16" s="1"/>
  <c r="L373" i="16"/>
  <c r="K373" i="16" s="1"/>
  <c r="H373" i="16" s="1"/>
  <c r="L374" i="16"/>
  <c r="K374" i="16" s="1"/>
  <c r="L375" i="16"/>
  <c r="K375" i="16" s="1"/>
  <c r="H375" i="16" s="1"/>
  <c r="L376" i="16"/>
  <c r="K376" i="16" s="1"/>
  <c r="L377" i="16"/>
  <c r="K377" i="16" s="1"/>
  <c r="L378" i="16"/>
  <c r="K378" i="16" s="1"/>
  <c r="L379" i="16"/>
  <c r="K379" i="16" s="1"/>
  <c r="H379" i="16" s="1"/>
  <c r="L380" i="16"/>
  <c r="K380" i="16" s="1"/>
  <c r="L381" i="16"/>
  <c r="K381" i="16" s="1"/>
  <c r="L382" i="16"/>
  <c r="K382" i="16" s="1"/>
  <c r="L383" i="16"/>
  <c r="K383" i="16" s="1"/>
  <c r="L384" i="16"/>
  <c r="K384" i="16" s="1"/>
  <c r="L385" i="16"/>
  <c r="K385" i="16" s="1"/>
  <c r="L386" i="16"/>
  <c r="K386" i="16" s="1"/>
  <c r="L387" i="16"/>
  <c r="K387" i="16" s="1"/>
  <c r="H387" i="16" s="1"/>
  <c r="L388" i="16"/>
  <c r="K388" i="16" s="1"/>
  <c r="L389" i="16"/>
  <c r="K389" i="16" s="1"/>
  <c r="H389" i="16" s="1"/>
  <c r="L390" i="16"/>
  <c r="K390" i="16" s="1"/>
  <c r="L391" i="16"/>
  <c r="K391" i="16" s="1"/>
  <c r="H391" i="16" s="1"/>
  <c r="L392" i="16"/>
  <c r="K392" i="16" s="1"/>
  <c r="L393" i="16"/>
  <c r="K393" i="16" s="1"/>
  <c r="H393" i="16" s="1"/>
  <c r="L394" i="16"/>
  <c r="K394" i="16" s="1"/>
  <c r="L395" i="16"/>
  <c r="K395" i="16" s="1"/>
  <c r="H395" i="16" s="1"/>
  <c r="L396" i="16"/>
  <c r="K396" i="16" s="1"/>
  <c r="L397" i="16"/>
  <c r="K397" i="16" s="1"/>
  <c r="H397" i="16" s="1"/>
  <c r="L398" i="16"/>
  <c r="K398" i="16" s="1"/>
  <c r="L399" i="16"/>
  <c r="K399" i="16" s="1"/>
  <c r="H399" i="16" s="1"/>
  <c r="L400" i="16"/>
  <c r="K400" i="16" s="1"/>
  <c r="L401" i="16"/>
  <c r="K401" i="16" s="1"/>
  <c r="H401" i="16" s="1"/>
  <c r="L402" i="16"/>
  <c r="K402" i="16" s="1"/>
  <c r="L403" i="16"/>
  <c r="K403" i="16" s="1"/>
  <c r="H403" i="16" s="1"/>
  <c r="L404" i="16"/>
  <c r="K404" i="16" s="1"/>
  <c r="L405" i="16"/>
  <c r="K405" i="16" s="1"/>
  <c r="H405" i="16" s="1"/>
  <c r="L406" i="16"/>
  <c r="K406" i="16" s="1"/>
  <c r="L407" i="16"/>
  <c r="K407" i="16" s="1"/>
  <c r="H407" i="16" s="1"/>
  <c r="L408" i="16"/>
  <c r="K408" i="16" s="1"/>
  <c r="L409" i="16"/>
  <c r="K409" i="16" s="1"/>
  <c r="H409" i="16" s="1"/>
  <c r="L410" i="16"/>
  <c r="K410" i="16" s="1"/>
  <c r="L411" i="16"/>
  <c r="K411" i="16" s="1"/>
  <c r="H411" i="16" s="1"/>
  <c r="L412" i="16"/>
  <c r="K412" i="16" s="1"/>
  <c r="L413" i="16"/>
  <c r="K413" i="16" s="1"/>
  <c r="L414" i="16"/>
  <c r="K414" i="16" s="1"/>
  <c r="L415" i="16"/>
  <c r="K415" i="16" s="1"/>
  <c r="L416" i="16"/>
  <c r="K416" i="16" s="1"/>
  <c r="L417" i="16"/>
  <c r="K417" i="16" s="1"/>
  <c r="L418" i="16"/>
  <c r="K418" i="16" s="1"/>
  <c r="L419" i="16"/>
  <c r="K419" i="16" s="1"/>
  <c r="H419" i="16" s="1"/>
  <c r="L420" i="16"/>
  <c r="K420" i="16" s="1"/>
  <c r="L421" i="16"/>
  <c r="K421" i="16" s="1"/>
  <c r="H421" i="16" s="1"/>
  <c r="L422" i="16"/>
  <c r="K422" i="16" s="1"/>
  <c r="L423" i="16"/>
  <c r="K423" i="16" s="1"/>
  <c r="H423" i="16" s="1"/>
  <c r="L424" i="16"/>
  <c r="K424" i="16" s="1"/>
  <c r="L425" i="16"/>
  <c r="K425" i="16" s="1"/>
  <c r="H425" i="16" s="1"/>
  <c r="L426" i="16"/>
  <c r="K426" i="16" s="1"/>
  <c r="L427" i="16"/>
  <c r="K427" i="16" s="1"/>
  <c r="H427" i="16" s="1"/>
  <c r="L428" i="16"/>
  <c r="K428" i="16" s="1"/>
  <c r="L429" i="16"/>
  <c r="K429" i="16" s="1"/>
  <c r="H429" i="16" s="1"/>
  <c r="L430" i="16"/>
  <c r="K430" i="16" s="1"/>
  <c r="L431" i="16"/>
  <c r="K431" i="16" s="1"/>
  <c r="H431" i="16" s="1"/>
  <c r="L432" i="16"/>
  <c r="K432" i="16" s="1"/>
  <c r="L433" i="16"/>
  <c r="K433" i="16" s="1"/>
  <c r="H433" i="16" s="1"/>
  <c r="L434" i="16"/>
  <c r="K434" i="16" s="1"/>
  <c r="L435" i="16"/>
  <c r="K435" i="16" s="1"/>
  <c r="H435" i="16" s="1"/>
  <c r="L436" i="16"/>
  <c r="K436" i="16" s="1"/>
  <c r="L437" i="16"/>
  <c r="K437" i="16" s="1"/>
  <c r="H437" i="16" s="1"/>
  <c r="L438" i="16"/>
  <c r="K438" i="16" s="1"/>
  <c r="L439" i="16"/>
  <c r="K439" i="16" s="1"/>
  <c r="L440" i="16"/>
  <c r="K440" i="16" s="1"/>
  <c r="L441" i="16"/>
  <c r="K441" i="16" s="1"/>
  <c r="H441" i="16" s="1"/>
  <c r="L442" i="16"/>
  <c r="K442" i="16" s="1"/>
  <c r="L443" i="16"/>
  <c r="K443" i="16" s="1"/>
  <c r="H443" i="16" s="1"/>
  <c r="L444" i="16"/>
  <c r="K444" i="16" s="1"/>
  <c r="L445" i="16"/>
  <c r="K445" i="16" s="1"/>
  <c r="H445" i="16" s="1"/>
  <c r="L446" i="16"/>
  <c r="K446" i="16" s="1"/>
  <c r="L447" i="16"/>
  <c r="K447" i="16" s="1"/>
  <c r="H447" i="16" s="1"/>
  <c r="L448" i="16"/>
  <c r="K448" i="16" s="1"/>
  <c r="L449" i="16"/>
  <c r="K449" i="16" s="1"/>
  <c r="H449" i="16" s="1"/>
  <c r="L450" i="16"/>
  <c r="K450" i="16" s="1"/>
  <c r="L451" i="16"/>
  <c r="K451" i="16" s="1"/>
  <c r="H451" i="16" s="1"/>
  <c r="L452" i="16"/>
  <c r="K452" i="16" s="1"/>
  <c r="L453" i="16"/>
  <c r="K453" i="16" s="1"/>
  <c r="H453" i="16" s="1"/>
  <c r="L454" i="16"/>
  <c r="K454" i="16" s="1"/>
  <c r="L455" i="16"/>
  <c r="K455" i="16" s="1"/>
  <c r="H455" i="16" s="1"/>
  <c r="L456" i="16"/>
  <c r="K456" i="16" s="1"/>
  <c r="L457" i="16"/>
  <c r="K457" i="16" s="1"/>
  <c r="H457" i="16" s="1"/>
  <c r="L458" i="16"/>
  <c r="K458" i="16" s="1"/>
  <c r="L459" i="16"/>
  <c r="K459" i="16" s="1"/>
  <c r="H459" i="16" s="1"/>
  <c r="L460" i="16"/>
  <c r="K460" i="16" s="1"/>
  <c r="L461" i="16"/>
  <c r="K461" i="16" s="1"/>
  <c r="H461" i="16" s="1"/>
  <c r="L462" i="16"/>
  <c r="K462" i="16" s="1"/>
  <c r="L463" i="16"/>
  <c r="K463" i="16" s="1"/>
  <c r="H463" i="16" s="1"/>
  <c r="L464" i="16"/>
  <c r="K464" i="16" s="1"/>
  <c r="L465" i="16"/>
  <c r="K465" i="16" s="1"/>
  <c r="H465" i="16" s="1"/>
  <c r="L466" i="16"/>
  <c r="K466" i="16" s="1"/>
  <c r="L467" i="16"/>
  <c r="K467" i="16" s="1"/>
  <c r="H467" i="16" s="1"/>
  <c r="L468" i="16"/>
  <c r="K468" i="16" s="1"/>
  <c r="L469" i="16"/>
  <c r="K469" i="16" s="1"/>
  <c r="H469" i="16" s="1"/>
  <c r="L470" i="16"/>
  <c r="K470" i="16" s="1"/>
  <c r="L471" i="16"/>
  <c r="K471" i="16" s="1"/>
  <c r="H471" i="16" s="1"/>
  <c r="L472" i="16"/>
  <c r="K472" i="16" s="1"/>
  <c r="L473" i="16"/>
  <c r="K473" i="16" s="1"/>
  <c r="H473" i="16" s="1"/>
  <c r="L474" i="16"/>
  <c r="K474" i="16" s="1"/>
  <c r="L475" i="16"/>
  <c r="K475" i="16" s="1"/>
  <c r="H475" i="16" s="1"/>
  <c r="L476" i="16"/>
  <c r="K476" i="16" s="1"/>
  <c r="L477" i="16"/>
  <c r="K477" i="16" s="1"/>
  <c r="H477" i="16" s="1"/>
  <c r="L478" i="16"/>
  <c r="K478" i="16" s="1"/>
  <c r="L479" i="16"/>
  <c r="K479" i="16" s="1"/>
  <c r="H479" i="16" s="1"/>
  <c r="L480" i="16"/>
  <c r="K480" i="16" s="1"/>
  <c r="L481" i="16"/>
  <c r="K481" i="16" s="1"/>
  <c r="H481" i="16" s="1"/>
  <c r="L482" i="16"/>
  <c r="K482" i="16" s="1"/>
  <c r="L483" i="16"/>
  <c r="K483" i="16" s="1"/>
  <c r="H483" i="16" s="1"/>
  <c r="L484" i="16"/>
  <c r="K484" i="16" s="1"/>
  <c r="L485" i="16"/>
  <c r="K485" i="16" s="1"/>
  <c r="H485" i="16" s="1"/>
  <c r="L486" i="16"/>
  <c r="K486" i="16" s="1"/>
  <c r="L487" i="16"/>
  <c r="K487" i="16" s="1"/>
  <c r="H487" i="16" s="1"/>
  <c r="L488" i="16"/>
  <c r="K488" i="16" s="1"/>
  <c r="L489" i="16"/>
  <c r="K489" i="16" s="1"/>
  <c r="H489" i="16" s="1"/>
  <c r="L490" i="16"/>
  <c r="K490" i="16" s="1"/>
  <c r="L491" i="16"/>
  <c r="K491" i="16" s="1"/>
  <c r="H491" i="16" s="1"/>
  <c r="L492" i="16"/>
  <c r="K492" i="16" s="1"/>
  <c r="L493" i="16"/>
  <c r="K493" i="16" s="1"/>
  <c r="H493" i="16" s="1"/>
  <c r="L494" i="16"/>
  <c r="K494" i="16" s="1"/>
  <c r="L495" i="16"/>
  <c r="K495" i="16" s="1"/>
  <c r="H495" i="16" s="1"/>
  <c r="L496" i="16"/>
  <c r="K496" i="16" s="1"/>
  <c r="L497" i="16"/>
  <c r="K497" i="16" s="1"/>
  <c r="H497" i="16" s="1"/>
  <c r="L498" i="16"/>
  <c r="K498" i="16" s="1"/>
  <c r="L499" i="16"/>
  <c r="K499" i="16" s="1"/>
  <c r="H499" i="16" s="1"/>
  <c r="L500" i="16"/>
  <c r="K500" i="16" s="1"/>
  <c r="L501" i="16"/>
  <c r="K501" i="16" s="1"/>
  <c r="H501" i="16" s="1"/>
  <c r="L502" i="16"/>
  <c r="K502" i="16" s="1"/>
  <c r="L503" i="16"/>
  <c r="K503" i="16" s="1"/>
  <c r="H503" i="16" s="1"/>
  <c r="L504" i="16"/>
  <c r="K504" i="16" s="1"/>
  <c r="L505" i="16"/>
  <c r="K505" i="16" s="1"/>
  <c r="H505" i="16" s="1"/>
  <c r="L506" i="16"/>
  <c r="K506" i="16" s="1"/>
  <c r="L507" i="16"/>
  <c r="K507" i="16" s="1"/>
  <c r="H507" i="16" s="1"/>
  <c r="L508" i="16"/>
  <c r="K508" i="16" s="1"/>
  <c r="L509" i="16"/>
  <c r="K509" i="16" s="1"/>
  <c r="H509" i="16" s="1"/>
  <c r="L510" i="16"/>
  <c r="K510" i="16" s="1"/>
  <c r="L511" i="16"/>
  <c r="K511" i="16" s="1"/>
  <c r="L512" i="16"/>
  <c r="K512" i="16" s="1"/>
  <c r="L513" i="16"/>
  <c r="K513" i="16" s="1"/>
  <c r="L514" i="16"/>
  <c r="K514" i="16" s="1"/>
  <c r="L515" i="16"/>
  <c r="K515" i="16" s="1"/>
  <c r="H515" i="16" s="1"/>
  <c r="L516" i="16"/>
  <c r="K516" i="16" s="1"/>
  <c r="L517" i="16"/>
  <c r="K517" i="16" s="1"/>
  <c r="H517" i="16" s="1"/>
  <c r="L518" i="16"/>
  <c r="K518" i="16" s="1"/>
  <c r="L519" i="16"/>
  <c r="K519" i="16" s="1"/>
  <c r="H519" i="16" s="1"/>
  <c r="L520" i="16"/>
  <c r="K520" i="16" s="1"/>
  <c r="L521" i="16"/>
  <c r="K521" i="16" s="1"/>
  <c r="H521" i="16" s="1"/>
  <c r="L522" i="16"/>
  <c r="K522" i="16" s="1"/>
  <c r="L523" i="16"/>
  <c r="K523" i="16" s="1"/>
  <c r="H523" i="16" s="1"/>
  <c r="L524" i="16"/>
  <c r="K524" i="16" s="1"/>
  <c r="L525" i="16"/>
  <c r="K525" i="16" s="1"/>
  <c r="L526" i="16"/>
  <c r="K526" i="16" s="1"/>
  <c r="L527" i="16"/>
  <c r="K527" i="16" s="1"/>
  <c r="L528" i="16"/>
  <c r="K528" i="16" s="1"/>
  <c r="L529" i="16"/>
  <c r="K529" i="16" s="1"/>
  <c r="H529" i="16" s="1"/>
  <c r="L530" i="16"/>
  <c r="K530" i="16" s="1"/>
  <c r="L531" i="16"/>
  <c r="K531" i="16" s="1"/>
  <c r="H531" i="16" s="1"/>
  <c r="L532" i="16"/>
  <c r="K532" i="16" s="1"/>
  <c r="L533" i="16"/>
  <c r="K533" i="16" s="1"/>
  <c r="H533" i="16" s="1"/>
  <c r="L534" i="16"/>
  <c r="K534" i="16" s="1"/>
  <c r="L535" i="16"/>
  <c r="K535" i="16" s="1"/>
  <c r="H535" i="16" s="1"/>
  <c r="L536" i="16"/>
  <c r="K536" i="16" s="1"/>
  <c r="L537" i="16"/>
  <c r="K537" i="16" s="1"/>
  <c r="H537" i="16" s="1"/>
  <c r="L538" i="16"/>
  <c r="K538" i="16" s="1"/>
  <c r="L539" i="16"/>
  <c r="K539" i="16" s="1"/>
  <c r="H539" i="16" s="1"/>
  <c r="L540" i="16"/>
  <c r="K540" i="16" s="1"/>
  <c r="L541" i="16"/>
  <c r="K541" i="16" s="1"/>
  <c r="H541" i="16" s="1"/>
  <c r="L542" i="16"/>
  <c r="K542" i="16" s="1"/>
  <c r="L543" i="16"/>
  <c r="K543" i="16" s="1"/>
  <c r="H543" i="16" s="1"/>
  <c r="L544" i="16"/>
  <c r="K544" i="16" s="1"/>
  <c r="L545" i="16"/>
  <c r="K545" i="16" s="1"/>
  <c r="H545" i="16" s="1"/>
  <c r="L546" i="16"/>
  <c r="K546" i="16" s="1"/>
  <c r="L547" i="16"/>
  <c r="K547" i="16" s="1"/>
  <c r="H547" i="16" s="1"/>
  <c r="L548" i="16"/>
  <c r="K548" i="16" s="1"/>
  <c r="L549" i="16"/>
  <c r="K549" i="16" s="1"/>
  <c r="H549" i="16" s="1"/>
  <c r="L550" i="16"/>
  <c r="K550" i="16" s="1"/>
  <c r="L551" i="16"/>
  <c r="K551" i="16" s="1"/>
  <c r="L552" i="16"/>
  <c r="K552" i="16" s="1"/>
  <c r="L553" i="16"/>
  <c r="K553" i="16" s="1"/>
  <c r="H553" i="16" s="1"/>
  <c r="L554" i="16"/>
  <c r="K554" i="16" s="1"/>
  <c r="L555" i="16"/>
  <c r="K555" i="16" s="1"/>
  <c r="H555" i="16" s="1"/>
  <c r="L556" i="16"/>
  <c r="K556" i="16" s="1"/>
  <c r="L557" i="16"/>
  <c r="K557" i="16" s="1"/>
  <c r="H557" i="16" s="1"/>
  <c r="L558" i="16"/>
  <c r="K558" i="16" s="1"/>
  <c r="L559" i="16"/>
  <c r="K559" i="16" s="1"/>
  <c r="H559" i="16" s="1"/>
  <c r="L560" i="16"/>
  <c r="K560" i="16" s="1"/>
  <c r="L561" i="16"/>
  <c r="K561" i="16" s="1"/>
  <c r="H561" i="16" s="1"/>
  <c r="L562" i="16"/>
  <c r="K562" i="16" s="1"/>
  <c r="L563" i="16"/>
  <c r="K563" i="16" s="1"/>
  <c r="H563" i="16" s="1"/>
  <c r="L564" i="16"/>
  <c r="K564" i="16" s="1"/>
  <c r="L565" i="16"/>
  <c r="K565" i="16" s="1"/>
  <c r="H565" i="16" s="1"/>
  <c r="L566" i="16"/>
  <c r="K566" i="16" s="1"/>
  <c r="L567" i="16"/>
  <c r="K567" i="16" s="1"/>
  <c r="H567" i="16" s="1"/>
  <c r="L568" i="16"/>
  <c r="K568" i="16" s="1"/>
  <c r="L569" i="16"/>
  <c r="K569" i="16" s="1"/>
  <c r="L570" i="16"/>
  <c r="K570" i="16" s="1"/>
  <c r="L571" i="16"/>
  <c r="K571" i="16" s="1"/>
  <c r="H571" i="16" s="1"/>
  <c r="L572" i="16"/>
  <c r="K572" i="16" s="1"/>
  <c r="L573" i="16"/>
  <c r="K573" i="16" s="1"/>
  <c r="H573" i="16" s="1"/>
  <c r="L574" i="16"/>
  <c r="K574" i="16" s="1"/>
  <c r="L575" i="16"/>
  <c r="K575" i="16" s="1"/>
  <c r="H575" i="16" s="1"/>
  <c r="L576" i="16"/>
  <c r="K576" i="16" s="1"/>
  <c r="L577" i="16"/>
  <c r="K577" i="16" s="1"/>
  <c r="H577" i="16" s="1"/>
  <c r="L578" i="16"/>
  <c r="K578" i="16" s="1"/>
  <c r="L579" i="16"/>
  <c r="K579" i="16" s="1"/>
  <c r="H579" i="16" s="1"/>
  <c r="L580" i="16"/>
  <c r="K580" i="16" s="1"/>
  <c r="L581" i="16"/>
  <c r="K581" i="16" s="1"/>
  <c r="H581" i="16" s="1"/>
  <c r="L582" i="16"/>
  <c r="K582" i="16" s="1"/>
  <c r="L583" i="16"/>
  <c r="K583" i="16" s="1"/>
  <c r="H583" i="16" s="1"/>
  <c r="L584" i="16"/>
  <c r="K584" i="16" s="1"/>
  <c r="L585" i="16"/>
  <c r="K585" i="16" s="1"/>
  <c r="H585" i="16" s="1"/>
  <c r="L586" i="16"/>
  <c r="K586" i="16" s="1"/>
  <c r="L587" i="16"/>
  <c r="K587" i="16" s="1"/>
  <c r="H587" i="16" s="1"/>
  <c r="L588" i="16"/>
  <c r="K588" i="16" s="1"/>
  <c r="L589" i="16"/>
  <c r="K589" i="16" s="1"/>
  <c r="H589" i="16" s="1"/>
  <c r="L590" i="16"/>
  <c r="K590" i="16" s="1"/>
  <c r="L591" i="16"/>
  <c r="K591" i="16" s="1"/>
  <c r="L592" i="16"/>
  <c r="K592" i="16" s="1"/>
  <c r="L593" i="16"/>
  <c r="K593" i="16" s="1"/>
  <c r="H593" i="16" s="1"/>
  <c r="L594" i="16"/>
  <c r="K594" i="16" s="1"/>
  <c r="L595" i="16"/>
  <c r="K595" i="16" s="1"/>
  <c r="H595" i="16" s="1"/>
  <c r="L596" i="16"/>
  <c r="K596" i="16" s="1"/>
  <c r="L597" i="16"/>
  <c r="K597" i="16" s="1"/>
  <c r="H597" i="16" s="1"/>
  <c r="L598" i="16"/>
  <c r="K598" i="16" s="1"/>
  <c r="L599" i="16"/>
  <c r="K599" i="16" s="1"/>
  <c r="H599" i="16" s="1"/>
  <c r="L600" i="16"/>
  <c r="K600" i="16" s="1"/>
  <c r="L601" i="16"/>
  <c r="K601" i="16" s="1"/>
  <c r="H601" i="16" s="1"/>
  <c r="L602" i="16"/>
  <c r="K602" i="16" s="1"/>
  <c r="L603" i="16"/>
  <c r="K603" i="16" s="1"/>
  <c r="H603" i="16" s="1"/>
  <c r="L604" i="16"/>
  <c r="K604" i="16" s="1"/>
  <c r="L605" i="16"/>
  <c r="K605" i="16" s="1"/>
  <c r="H605" i="16" s="1"/>
  <c r="L606" i="16"/>
  <c r="K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H621" i="16" s="1"/>
  <c r="L622" i="16"/>
  <c r="K622" i="16" s="1"/>
  <c r="L623" i="16"/>
  <c r="K623" i="16" s="1"/>
  <c r="H623" i="16" s="1"/>
  <c r="L624" i="16"/>
  <c r="K624" i="16" s="1"/>
  <c r="L625" i="16"/>
  <c r="K625" i="16" s="1"/>
  <c r="H625" i="16" s="1"/>
  <c r="L626" i="16"/>
  <c r="K626" i="16" s="1"/>
  <c r="L627" i="16"/>
  <c r="K627" i="16" s="1"/>
  <c r="H627" i="16" s="1"/>
  <c r="L628" i="16"/>
  <c r="K628" i="16" s="1"/>
  <c r="L629" i="16"/>
  <c r="K629" i="16" s="1"/>
  <c r="H629" i="16" s="1"/>
  <c r="L630" i="16"/>
  <c r="K630" i="16" s="1"/>
  <c r="L631" i="16"/>
  <c r="K631" i="16" s="1"/>
  <c r="H631" i="16" s="1"/>
  <c r="L632" i="16"/>
  <c r="K632" i="16" s="1"/>
  <c r="L633" i="16"/>
  <c r="K633" i="16" s="1"/>
  <c r="L634" i="16"/>
  <c r="K634" i="16" s="1"/>
  <c r="L635" i="16"/>
  <c r="K635" i="16" s="1"/>
  <c r="H635" i="16" s="1"/>
  <c r="L636" i="16"/>
  <c r="K636" i="16" s="1"/>
  <c r="L637" i="16"/>
  <c r="K637" i="16" s="1"/>
  <c r="L638" i="16"/>
  <c r="K638" i="16" s="1"/>
  <c r="L639" i="16"/>
  <c r="K639" i="16" s="1"/>
  <c r="H639" i="16" s="1"/>
  <c r="L640" i="16"/>
  <c r="K640" i="16" s="1"/>
  <c r="L641" i="16"/>
  <c r="K641" i="16" s="1"/>
  <c r="H641" i="16" s="1"/>
  <c r="L642" i="16"/>
  <c r="K642" i="16" s="1"/>
  <c r="L643" i="16"/>
  <c r="K643" i="16" s="1"/>
  <c r="H643" i="16" s="1"/>
  <c r="L644" i="16"/>
  <c r="K644" i="16" s="1"/>
  <c r="L645" i="16"/>
  <c r="K645" i="16" s="1"/>
  <c r="L646" i="16"/>
  <c r="K646" i="16" s="1"/>
  <c r="L647" i="16"/>
  <c r="K647" i="16" s="1"/>
  <c r="L648" i="16"/>
  <c r="K648" i="16" s="1"/>
  <c r="L649" i="16"/>
  <c r="K649" i="16" s="1"/>
  <c r="L650" i="16"/>
  <c r="K650" i="16" s="1"/>
  <c r="L651" i="16"/>
  <c r="K651" i="16" s="1"/>
  <c r="H651" i="16" s="1"/>
  <c r="L652" i="16"/>
  <c r="K652" i="16" s="1"/>
  <c r="L653" i="16"/>
  <c r="K653" i="16" s="1"/>
  <c r="H653" i="16" s="1"/>
  <c r="L654" i="16"/>
  <c r="K654" i="16" s="1"/>
  <c r="L655" i="16"/>
  <c r="K655" i="16" s="1"/>
  <c r="H655" i="16" s="1"/>
  <c r="L656" i="16"/>
  <c r="K656" i="16" s="1"/>
  <c r="L657" i="16"/>
  <c r="K657" i="16" s="1"/>
  <c r="H657" i="16" s="1"/>
  <c r="L658" i="16"/>
  <c r="K658" i="16" s="1"/>
  <c r="L659" i="16"/>
  <c r="K659" i="16" s="1"/>
  <c r="H659" i="16" s="1"/>
  <c r="L660" i="16"/>
  <c r="K660" i="16" s="1"/>
  <c r="L661" i="16"/>
  <c r="K661" i="16" s="1"/>
  <c r="H661" i="16" s="1"/>
  <c r="L662" i="16"/>
  <c r="K662" i="16" s="1"/>
  <c r="L663" i="16"/>
  <c r="K663" i="16" s="1"/>
  <c r="H663" i="16" s="1"/>
  <c r="L664" i="16"/>
  <c r="K664" i="16" s="1"/>
  <c r="L665" i="16"/>
  <c r="K665" i="16" s="1"/>
  <c r="H665" i="16" s="1"/>
  <c r="L666" i="16"/>
  <c r="K666" i="16" s="1"/>
  <c r="L667" i="16"/>
  <c r="K667" i="16" s="1"/>
  <c r="H667" i="16" s="1"/>
  <c r="L668" i="16"/>
  <c r="K668" i="16" s="1"/>
  <c r="L669" i="16"/>
  <c r="K669" i="16" s="1"/>
  <c r="H669" i="16" s="1"/>
  <c r="L670" i="16"/>
  <c r="K670" i="16" s="1"/>
  <c r="L671" i="16"/>
  <c r="K671" i="16" s="1"/>
  <c r="H671" i="16" s="1"/>
  <c r="L672" i="16"/>
  <c r="K672" i="16" s="1"/>
  <c r="L673" i="16"/>
  <c r="K673" i="16" s="1"/>
  <c r="H673" i="16" s="1"/>
  <c r="L674" i="16"/>
  <c r="K674" i="16" s="1"/>
  <c r="L675" i="16"/>
  <c r="K675" i="16" s="1"/>
  <c r="H675" i="16" s="1"/>
  <c r="L676" i="16"/>
  <c r="K676" i="16" s="1"/>
  <c r="L677" i="16"/>
  <c r="K677" i="16" s="1"/>
  <c r="L678" i="16"/>
  <c r="K678" i="16" s="1"/>
  <c r="L679" i="16"/>
  <c r="K679" i="16" s="1"/>
  <c r="H679" i="16" s="1"/>
  <c r="L680" i="16"/>
  <c r="K680" i="16" s="1"/>
  <c r="L681" i="16"/>
  <c r="K681" i="16" s="1"/>
  <c r="H681" i="16" s="1"/>
  <c r="L682" i="16"/>
  <c r="K682" i="16" s="1"/>
  <c r="L683" i="16"/>
  <c r="K683" i="16" s="1"/>
  <c r="H683" i="16" s="1"/>
  <c r="L684" i="16"/>
  <c r="K684" i="16" s="1"/>
  <c r="L685" i="16"/>
  <c r="K685" i="16" s="1"/>
  <c r="H685" i="16" s="1"/>
  <c r="L686" i="16"/>
  <c r="K686" i="16" s="1"/>
  <c r="L687" i="16"/>
  <c r="K687" i="16" s="1"/>
  <c r="H687" i="16" s="1"/>
  <c r="L688" i="16"/>
  <c r="K688" i="16" s="1"/>
  <c r="L689" i="16"/>
  <c r="K689" i="16" s="1"/>
  <c r="H689" i="16" s="1"/>
  <c r="L690" i="16"/>
  <c r="K690" i="16" s="1"/>
  <c r="L691" i="16"/>
  <c r="K691" i="16" s="1"/>
  <c r="H691" i="16" s="1"/>
  <c r="L692" i="16"/>
  <c r="K692" i="16" s="1"/>
  <c r="L693" i="16"/>
  <c r="K693" i="16" s="1"/>
  <c r="L694" i="16"/>
  <c r="K694" i="16" s="1"/>
  <c r="L695" i="16"/>
  <c r="K695" i="16" s="1"/>
  <c r="L696" i="16"/>
  <c r="K696" i="16" s="1"/>
  <c r="L697" i="16"/>
  <c r="K697" i="16" s="1"/>
  <c r="L698" i="16"/>
  <c r="K698" i="16" s="1"/>
  <c r="L699" i="16"/>
  <c r="K699" i="16" s="1"/>
  <c r="H699" i="16" s="1"/>
  <c r="L700" i="16"/>
  <c r="K700" i="16" s="1"/>
  <c r="L701" i="16"/>
  <c r="K701" i="16" s="1"/>
  <c r="L702" i="16"/>
  <c r="K702" i="16" s="1"/>
  <c r="L703" i="16"/>
  <c r="K703" i="16" s="1"/>
  <c r="H703" i="16" s="1"/>
  <c r="L704" i="16"/>
  <c r="K704" i="16" s="1"/>
  <c r="L705" i="16"/>
  <c r="K705" i="16" s="1"/>
  <c r="H705" i="16" s="1"/>
  <c r="L706" i="16"/>
  <c r="K706" i="16" s="1"/>
  <c r="L707" i="16"/>
  <c r="K707" i="16" s="1"/>
  <c r="H707" i="16" s="1"/>
  <c r="L708" i="16"/>
  <c r="K708" i="16" s="1"/>
  <c r="L709" i="16"/>
  <c r="K709" i="16" s="1"/>
  <c r="H709" i="16" s="1"/>
  <c r="L710" i="16"/>
  <c r="K710" i="16" s="1"/>
  <c r="L711" i="16"/>
  <c r="K711" i="16" s="1"/>
  <c r="H711" i="16" s="1"/>
  <c r="L712" i="16"/>
  <c r="K712" i="16" s="1"/>
  <c r="L713" i="16"/>
  <c r="K713" i="16" s="1"/>
  <c r="H713" i="16" s="1"/>
  <c r="L714" i="16"/>
  <c r="K714" i="16" s="1"/>
  <c r="L715" i="16"/>
  <c r="K715" i="16" s="1"/>
  <c r="H715" i="16" s="1"/>
  <c r="L716" i="16"/>
  <c r="K716" i="16" s="1"/>
  <c r="L717" i="16"/>
  <c r="K717" i="16" s="1"/>
  <c r="H717" i="16" s="1"/>
  <c r="L718" i="16"/>
  <c r="K718" i="16" s="1"/>
  <c r="L719" i="16"/>
  <c r="K719" i="16" s="1"/>
  <c r="L720" i="16"/>
  <c r="K720" i="16" s="1"/>
  <c r="L721" i="16"/>
  <c r="K721" i="16" s="1"/>
  <c r="H721" i="16" s="1"/>
  <c r="L722" i="16"/>
  <c r="K722" i="16" s="1"/>
  <c r="L723" i="16"/>
  <c r="K723" i="16" s="1"/>
  <c r="H723" i="16" s="1"/>
  <c r="L724" i="16"/>
  <c r="K724" i="16" s="1"/>
  <c r="L725" i="16"/>
  <c r="K725" i="16" s="1"/>
  <c r="H725" i="16" s="1"/>
  <c r="L726" i="16"/>
  <c r="K726" i="16" s="1"/>
  <c r="L727" i="16"/>
  <c r="K727" i="16" s="1"/>
  <c r="H727" i="16" s="1"/>
  <c r="L728" i="16"/>
  <c r="K728" i="16" s="1"/>
  <c r="L729" i="16"/>
  <c r="K729" i="16" s="1"/>
  <c r="H729" i="16" s="1"/>
  <c r="L730" i="16"/>
  <c r="K730" i="16" s="1"/>
  <c r="L731" i="16"/>
  <c r="K731" i="16" s="1"/>
  <c r="H731" i="16" s="1"/>
  <c r="L732" i="16"/>
  <c r="K732" i="16" s="1"/>
  <c r="L733" i="16"/>
  <c r="K733" i="16" s="1"/>
  <c r="H733" i="16" s="1"/>
  <c r="L734" i="16"/>
  <c r="K734" i="16" s="1"/>
  <c r="L735" i="16"/>
  <c r="K735" i="16" s="1"/>
  <c r="H735" i="16" s="1"/>
  <c r="L736" i="16"/>
  <c r="K736" i="16" s="1"/>
  <c r="L737" i="16"/>
  <c r="K737" i="16" s="1"/>
  <c r="H737" i="16" s="1"/>
  <c r="L738" i="16"/>
  <c r="K738" i="16" s="1"/>
  <c r="L739" i="16"/>
  <c r="K739" i="16" s="1"/>
  <c r="H739" i="16" s="1"/>
  <c r="L740" i="16"/>
  <c r="K740" i="16" s="1"/>
  <c r="L741" i="16"/>
  <c r="K741" i="16" s="1"/>
  <c r="H741" i="16" s="1"/>
  <c r="L742" i="16"/>
  <c r="K742" i="16" s="1"/>
  <c r="L743" i="16"/>
  <c r="K743" i="16" s="1"/>
  <c r="H743" i="16" s="1"/>
  <c r="L744" i="16"/>
  <c r="K744" i="16" s="1"/>
  <c r="L745" i="16"/>
  <c r="K745" i="16" s="1"/>
  <c r="H745" i="16" s="1"/>
  <c r="L746" i="16"/>
  <c r="K746" i="16" s="1"/>
  <c r="L747" i="16"/>
  <c r="K747" i="16" s="1"/>
  <c r="H747" i="16" s="1"/>
  <c r="L748" i="16"/>
  <c r="K748" i="16" s="1"/>
  <c r="L749" i="16"/>
  <c r="K749" i="16" s="1"/>
  <c r="H749" i="16" s="1"/>
  <c r="L750" i="16"/>
  <c r="K750" i="16" s="1"/>
  <c r="L751" i="16"/>
  <c r="K751" i="16" s="1"/>
  <c r="H751" i="16" s="1"/>
  <c r="L752" i="16"/>
  <c r="K752" i="16" s="1"/>
  <c r="L753" i="16"/>
  <c r="K753" i="16" s="1"/>
  <c r="H753" i="16" s="1"/>
  <c r="L754" i="16"/>
  <c r="K754" i="16" s="1"/>
  <c r="L755" i="16"/>
  <c r="K755" i="16" s="1"/>
  <c r="H755" i="16" s="1"/>
  <c r="L756" i="16"/>
  <c r="K756" i="16" s="1"/>
  <c r="L757" i="16"/>
  <c r="K757" i="16" s="1"/>
  <c r="H757" i="16" s="1"/>
  <c r="L758" i="16"/>
  <c r="K758" i="16" s="1"/>
  <c r="L759" i="16"/>
  <c r="K759" i="16" s="1"/>
  <c r="L760" i="16"/>
  <c r="K760" i="16" s="1"/>
  <c r="L761" i="16"/>
  <c r="K761" i="16" s="1"/>
  <c r="L762" i="16"/>
  <c r="K762" i="16" s="1"/>
  <c r="L763" i="16"/>
  <c r="K763" i="16" s="1"/>
  <c r="H763" i="16" s="1"/>
  <c r="L764" i="16"/>
  <c r="K764" i="16" s="1"/>
  <c r="L765" i="16"/>
  <c r="K765" i="16" s="1"/>
  <c r="H765" i="16" s="1"/>
  <c r="L766" i="16"/>
  <c r="K766" i="16" s="1"/>
  <c r="L767" i="16"/>
  <c r="K767" i="16" s="1"/>
  <c r="H767" i="16" s="1"/>
  <c r="L768" i="16"/>
  <c r="K768" i="16" s="1"/>
  <c r="L769" i="16"/>
  <c r="K769" i="16" s="1"/>
  <c r="H769" i="16" s="1"/>
  <c r="L770" i="16"/>
  <c r="K770" i="16" s="1"/>
  <c r="L771" i="16"/>
  <c r="K771" i="16" s="1"/>
  <c r="H771" i="16" s="1"/>
  <c r="L772" i="16"/>
  <c r="K772" i="16" s="1"/>
  <c r="L773" i="16"/>
  <c r="K773" i="16" s="1"/>
  <c r="L774" i="16"/>
  <c r="K774" i="16" s="1"/>
  <c r="L775" i="16"/>
  <c r="K775" i="16" s="1"/>
  <c r="H775" i="16" s="1"/>
  <c r="L776" i="16"/>
  <c r="K776" i="16" s="1"/>
  <c r="L777" i="16"/>
  <c r="K777" i="16" s="1"/>
  <c r="H777" i="16" s="1"/>
  <c r="L778" i="16"/>
  <c r="K778" i="16" s="1"/>
  <c r="L779" i="16"/>
  <c r="K779" i="16" s="1"/>
  <c r="H779" i="16" s="1"/>
  <c r="L780" i="16"/>
  <c r="K780" i="16" s="1"/>
  <c r="L781" i="16"/>
  <c r="K781" i="16" s="1"/>
  <c r="H781" i="16" s="1"/>
  <c r="L782" i="16"/>
  <c r="K782" i="16" s="1"/>
  <c r="L783" i="16"/>
  <c r="K783" i="16" s="1"/>
  <c r="H783" i="16" s="1"/>
  <c r="L784" i="16"/>
  <c r="K784" i="16" s="1"/>
  <c r="L785" i="16"/>
  <c r="K785" i="16" s="1"/>
  <c r="H785" i="16" s="1"/>
  <c r="L786" i="16"/>
  <c r="K786" i="16" s="1"/>
  <c r="L787" i="16"/>
  <c r="K787" i="16" s="1"/>
  <c r="H787" i="16" s="1"/>
  <c r="L788" i="16"/>
  <c r="K788" i="16" s="1"/>
  <c r="L789" i="16"/>
  <c r="K789" i="16" s="1"/>
  <c r="H789" i="16" s="1"/>
  <c r="L790" i="16"/>
  <c r="K790" i="16" s="1"/>
  <c r="L791" i="16"/>
  <c r="K791" i="16" s="1"/>
  <c r="H791" i="16" s="1"/>
  <c r="L792" i="16"/>
  <c r="K792" i="16" s="1"/>
  <c r="L793" i="16"/>
  <c r="K793" i="16" s="1"/>
  <c r="H793" i="16" s="1"/>
  <c r="L794" i="16"/>
  <c r="K794" i="16" s="1"/>
  <c r="L795" i="16"/>
  <c r="K795" i="16" s="1"/>
  <c r="H795" i="16" s="1"/>
  <c r="L796" i="16"/>
  <c r="K796" i="16" s="1"/>
  <c r="L797" i="16"/>
  <c r="K797" i="16" s="1"/>
  <c r="H797" i="16" s="1"/>
  <c r="L798" i="16"/>
  <c r="K798" i="16" s="1"/>
  <c r="L799" i="16"/>
  <c r="K799" i="16" s="1"/>
  <c r="H799" i="16" s="1"/>
  <c r="L800" i="16"/>
  <c r="K800" i="16" s="1"/>
  <c r="L801" i="16"/>
  <c r="K801" i="16" s="1"/>
  <c r="H801" i="16" s="1"/>
  <c r="L802" i="16"/>
  <c r="K802" i="16" s="1"/>
  <c r="L803" i="16"/>
  <c r="K803" i="16" s="1"/>
  <c r="H803" i="16" s="1"/>
  <c r="L804" i="16"/>
  <c r="K804" i="16" s="1"/>
  <c r="L805" i="16"/>
  <c r="K805" i="16" s="1"/>
  <c r="H805" i="16" s="1"/>
  <c r="L806" i="16"/>
  <c r="K806" i="16" s="1"/>
  <c r="L807" i="16"/>
  <c r="K807" i="16" s="1"/>
  <c r="H807" i="16" s="1"/>
  <c r="L808" i="16"/>
  <c r="K808" i="16" s="1"/>
  <c r="L809" i="16"/>
  <c r="K809" i="16" s="1"/>
  <c r="H809" i="16" s="1"/>
  <c r="L810" i="16"/>
  <c r="K810" i="16" s="1"/>
  <c r="L811" i="16"/>
  <c r="K811" i="16" s="1"/>
  <c r="H811" i="16" s="1"/>
  <c r="L812" i="16"/>
  <c r="K812" i="16" s="1"/>
  <c r="L813" i="16"/>
  <c r="K813" i="16" s="1"/>
  <c r="H813" i="16" s="1"/>
  <c r="L814" i="16"/>
  <c r="K814" i="16" s="1"/>
  <c r="L815" i="16"/>
  <c r="K815" i="16" s="1"/>
  <c r="H815" i="16" s="1"/>
  <c r="L816" i="16"/>
  <c r="K816" i="16" s="1"/>
  <c r="L817" i="16"/>
  <c r="K817" i="16" s="1"/>
  <c r="H817" i="16" s="1"/>
  <c r="L818" i="16"/>
  <c r="K818" i="16" s="1"/>
  <c r="L819" i="16"/>
  <c r="K819" i="16" s="1"/>
  <c r="H819" i="16" s="1"/>
  <c r="L820" i="16"/>
  <c r="K820" i="16" s="1"/>
  <c r="L821" i="16"/>
  <c r="K821" i="16" s="1"/>
  <c r="H821" i="16" s="1"/>
  <c r="L822" i="16"/>
  <c r="K822" i="16" s="1"/>
  <c r="L823" i="16"/>
  <c r="K823" i="16" s="1"/>
  <c r="H823" i="16" s="1"/>
  <c r="L824" i="16"/>
  <c r="K824" i="16" s="1"/>
  <c r="L825" i="16"/>
  <c r="K825" i="16" s="1"/>
  <c r="H825" i="16" s="1"/>
  <c r="L826" i="16"/>
  <c r="K826" i="16" s="1"/>
  <c r="L827" i="16"/>
  <c r="K827" i="16" s="1"/>
  <c r="H827" i="16" s="1"/>
  <c r="L828" i="16"/>
  <c r="K828" i="16" s="1"/>
  <c r="L829" i="16"/>
  <c r="K829" i="16" s="1"/>
  <c r="L830" i="16"/>
  <c r="K830" i="16" s="1"/>
  <c r="L831" i="16"/>
  <c r="K831" i="16" s="1"/>
  <c r="H831" i="16" s="1"/>
  <c r="L832" i="16"/>
  <c r="K832" i="16" s="1"/>
  <c r="L833" i="16"/>
  <c r="K833" i="16" s="1"/>
  <c r="H833" i="16" s="1"/>
  <c r="L834" i="16"/>
  <c r="K834" i="16" s="1"/>
  <c r="L835" i="16"/>
  <c r="K835" i="16" s="1"/>
  <c r="H835" i="16" s="1"/>
  <c r="L836" i="16"/>
  <c r="K836" i="16" s="1"/>
  <c r="L837" i="16"/>
  <c r="K837" i="16" s="1"/>
  <c r="H837" i="16" s="1"/>
  <c r="L838" i="16"/>
  <c r="K838" i="16" s="1"/>
  <c r="L839" i="16"/>
  <c r="K839" i="16" s="1"/>
  <c r="L840" i="16"/>
  <c r="K840" i="16" s="1"/>
  <c r="L841" i="16"/>
  <c r="K841" i="16" s="1"/>
  <c r="H841" i="16" s="1"/>
  <c r="L842" i="16"/>
  <c r="K842" i="16" s="1"/>
  <c r="L843" i="16"/>
  <c r="K843" i="16" s="1"/>
  <c r="H843" i="16" s="1"/>
  <c r="L844" i="16"/>
  <c r="K844" i="16" s="1"/>
  <c r="L845" i="16"/>
  <c r="K845" i="16" s="1"/>
  <c r="H845" i="16" s="1"/>
  <c r="L846" i="16"/>
  <c r="K846" i="16" s="1"/>
  <c r="L847" i="16"/>
  <c r="K847" i="16" s="1"/>
  <c r="H847" i="16" s="1"/>
  <c r="L848" i="16"/>
  <c r="K848" i="16" s="1"/>
  <c r="L849" i="16"/>
  <c r="K849" i="16" s="1"/>
  <c r="L850" i="16"/>
  <c r="K850" i="16" s="1"/>
  <c r="L851" i="16"/>
  <c r="K851" i="16" s="1"/>
  <c r="H851" i="16" s="1"/>
  <c r="L852" i="16"/>
  <c r="K852" i="16" s="1"/>
  <c r="L853" i="16"/>
  <c r="K853" i="16" s="1"/>
  <c r="H853" i="16" s="1"/>
  <c r="L854" i="16"/>
  <c r="K854" i="16" s="1"/>
  <c r="L855" i="16"/>
  <c r="K855" i="16" s="1"/>
  <c r="H855" i="16" s="1"/>
  <c r="L856" i="16"/>
  <c r="K856" i="16" s="1"/>
  <c r="L857" i="16"/>
  <c r="K857" i="16" s="1"/>
  <c r="H857" i="16" s="1"/>
  <c r="L858" i="16"/>
  <c r="K858" i="16" s="1"/>
  <c r="L859" i="16"/>
  <c r="K859" i="16" s="1"/>
  <c r="H859" i="16" s="1"/>
  <c r="L860" i="16"/>
  <c r="K860" i="16" s="1"/>
  <c r="L861" i="16"/>
  <c r="K861" i="16" s="1"/>
  <c r="L862" i="16"/>
  <c r="K862" i="16" s="1"/>
  <c r="L863" i="16"/>
  <c r="K863" i="16" s="1"/>
  <c r="H863" i="16" s="1"/>
  <c r="L864" i="16"/>
  <c r="K864" i="16" s="1"/>
  <c r="L865" i="16"/>
  <c r="K865" i="16" s="1"/>
  <c r="H865" i="16" s="1"/>
  <c r="L866" i="16"/>
  <c r="K866" i="16" s="1"/>
  <c r="L867" i="16"/>
  <c r="K867" i="16" s="1"/>
  <c r="H867" i="16" s="1"/>
  <c r="L868" i="16"/>
  <c r="K868" i="16" s="1"/>
  <c r="L869" i="16"/>
  <c r="K869" i="16" s="1"/>
  <c r="H869" i="16" s="1"/>
  <c r="L870" i="16"/>
  <c r="K870" i="16" s="1"/>
  <c r="L871" i="16"/>
  <c r="K871" i="16" s="1"/>
  <c r="H871" i="16" s="1"/>
  <c r="L872" i="16"/>
  <c r="K872" i="16" s="1"/>
  <c r="L873" i="16"/>
  <c r="K873" i="16" s="1"/>
  <c r="H873" i="16" s="1"/>
  <c r="L874" i="16"/>
  <c r="K874" i="16" s="1"/>
  <c r="L875" i="16"/>
  <c r="K875" i="16" s="1"/>
  <c r="H875" i="16" s="1"/>
  <c r="L876" i="16"/>
  <c r="K876" i="16" s="1"/>
  <c r="L877" i="16"/>
  <c r="K877" i="16" s="1"/>
  <c r="H877" i="16" s="1"/>
  <c r="L878" i="16"/>
  <c r="K878" i="16" s="1"/>
  <c r="L879" i="16"/>
  <c r="K879" i="16" s="1"/>
  <c r="H879" i="16" s="1"/>
  <c r="L880" i="16"/>
  <c r="K880" i="16" s="1"/>
  <c r="L881" i="16"/>
  <c r="K881" i="16" s="1"/>
  <c r="H881" i="16" s="1"/>
  <c r="L882" i="16"/>
  <c r="K882" i="16" s="1"/>
  <c r="L883" i="16"/>
  <c r="K883" i="16" s="1"/>
  <c r="H883" i="16" s="1"/>
  <c r="L884" i="16"/>
  <c r="K884" i="16" s="1"/>
  <c r="L885" i="16"/>
  <c r="K885" i="16" s="1"/>
  <c r="L886" i="16"/>
  <c r="K886" i="16" s="1"/>
  <c r="L887" i="16"/>
  <c r="K887" i="16" s="1"/>
  <c r="H887" i="16" s="1"/>
  <c r="L888" i="16"/>
  <c r="K888" i="16" s="1"/>
  <c r="L889" i="16"/>
  <c r="K889" i="16" s="1"/>
  <c r="H889" i="16" s="1"/>
  <c r="L890" i="16"/>
  <c r="K890" i="16" s="1"/>
  <c r="L891" i="16"/>
  <c r="K891" i="16" s="1"/>
  <c r="H891" i="16" s="1"/>
  <c r="L892" i="16"/>
  <c r="K892" i="16" s="1"/>
  <c r="L893" i="16"/>
  <c r="K893" i="16" s="1"/>
  <c r="H893" i="16" s="1"/>
  <c r="L894" i="16"/>
  <c r="K894" i="16" s="1"/>
  <c r="L895" i="16"/>
  <c r="K895" i="16" s="1"/>
  <c r="H895" i="16" s="1"/>
  <c r="L896" i="16"/>
  <c r="K896" i="16" s="1"/>
  <c r="L897" i="16"/>
  <c r="K897" i="16" s="1"/>
  <c r="H897" i="16" s="1"/>
  <c r="L898" i="16"/>
  <c r="K898" i="16" s="1"/>
  <c r="L899" i="16"/>
  <c r="K899" i="16" s="1"/>
  <c r="H899" i="16" s="1"/>
  <c r="L900" i="16"/>
  <c r="K900" i="16" s="1"/>
  <c r="L901" i="16"/>
  <c r="K901" i="16" s="1"/>
  <c r="L902" i="16"/>
  <c r="K902" i="16" s="1"/>
  <c r="L903" i="16"/>
  <c r="K903" i="16" s="1"/>
  <c r="H903" i="16" s="1"/>
  <c r="L904" i="16"/>
  <c r="K904" i="16" s="1"/>
  <c r="L905" i="16"/>
  <c r="K905" i="16" s="1"/>
  <c r="H905" i="16" s="1"/>
  <c r="L906" i="16"/>
  <c r="K906" i="16" s="1"/>
  <c r="L907" i="16"/>
  <c r="K907" i="16" s="1"/>
  <c r="H907" i="16" s="1"/>
  <c r="L908" i="16"/>
  <c r="K908" i="16" s="1"/>
  <c r="L909" i="16"/>
  <c r="K909" i="16" s="1"/>
  <c r="H909" i="16" s="1"/>
  <c r="L910" i="16"/>
  <c r="K910" i="16" s="1"/>
  <c r="L911" i="16"/>
  <c r="K911" i="16" s="1"/>
  <c r="H911" i="16" s="1"/>
  <c r="L912" i="16"/>
  <c r="K912" i="16" s="1"/>
  <c r="L913" i="16"/>
  <c r="K913" i="16" s="1"/>
  <c r="H913" i="16" s="1"/>
  <c r="L914" i="16"/>
  <c r="K914" i="16" s="1"/>
  <c r="L915" i="16"/>
  <c r="K915" i="16" s="1"/>
  <c r="H915" i="16" s="1"/>
  <c r="L916" i="16"/>
  <c r="K916" i="16" s="1"/>
  <c r="L917" i="16"/>
  <c r="K917" i="16" s="1"/>
  <c r="H917" i="16" s="1"/>
  <c r="L918" i="16"/>
  <c r="K918" i="16" s="1"/>
  <c r="L919" i="16"/>
  <c r="K919" i="16" s="1"/>
  <c r="L920" i="16"/>
  <c r="K920" i="16" s="1"/>
  <c r="L921" i="16"/>
  <c r="K921" i="16" s="1"/>
  <c r="H921" i="16" s="1"/>
  <c r="L922" i="16"/>
  <c r="K922" i="16" s="1"/>
  <c r="L923" i="16"/>
  <c r="K923" i="16" s="1"/>
  <c r="H923" i="16" s="1"/>
  <c r="L924" i="16"/>
  <c r="K924" i="16" s="1"/>
  <c r="L925" i="16"/>
  <c r="K925" i="16" s="1"/>
  <c r="H925" i="16" s="1"/>
  <c r="L926" i="16"/>
  <c r="K926" i="16" s="1"/>
  <c r="L927" i="16"/>
  <c r="K927" i="16" s="1"/>
  <c r="H927" i="16" s="1"/>
  <c r="L928" i="16"/>
  <c r="K928" i="16" s="1"/>
  <c r="L929" i="16"/>
  <c r="K929" i="16" s="1"/>
  <c r="H929" i="16" s="1"/>
  <c r="L930" i="16"/>
  <c r="K930" i="16" s="1"/>
  <c r="L931" i="16"/>
  <c r="K931" i="16" s="1"/>
  <c r="H931" i="16" s="1"/>
  <c r="L932" i="16"/>
  <c r="K932" i="16" s="1"/>
  <c r="L933" i="16"/>
  <c r="K933" i="16" s="1"/>
  <c r="H933" i="16" s="1"/>
  <c r="L934" i="16"/>
  <c r="K934" i="16" s="1"/>
  <c r="L935" i="16"/>
  <c r="K935" i="16" s="1"/>
  <c r="H935" i="16" s="1"/>
  <c r="L936" i="16"/>
  <c r="K936" i="16" s="1"/>
  <c r="L937" i="16"/>
  <c r="K937" i="16" s="1"/>
  <c r="H937" i="16" s="1"/>
  <c r="L938" i="16"/>
  <c r="K938" i="16" s="1"/>
  <c r="L939" i="16"/>
  <c r="K939" i="16" s="1"/>
  <c r="H939" i="16" s="1"/>
  <c r="L940" i="16"/>
  <c r="K940" i="16" s="1"/>
  <c r="L941" i="16"/>
  <c r="K941" i="16" s="1"/>
  <c r="H941" i="16" s="1"/>
  <c r="L942" i="16"/>
  <c r="K942" i="16" s="1"/>
  <c r="L943" i="16"/>
  <c r="K943" i="16" s="1"/>
  <c r="L944" i="16"/>
  <c r="K944" i="16" s="1"/>
  <c r="L945" i="16"/>
  <c r="K945" i="16" s="1"/>
  <c r="H945" i="16" s="1"/>
  <c r="L946" i="16"/>
  <c r="K946" i="16" s="1"/>
  <c r="L947" i="16"/>
  <c r="K947" i="16" s="1"/>
  <c r="H947" i="16" s="1"/>
  <c r="L948" i="16"/>
  <c r="K948" i="16" s="1"/>
  <c r="L949" i="16"/>
  <c r="K949" i="16" s="1"/>
  <c r="H949" i="16" s="1"/>
  <c r="L950" i="16"/>
  <c r="K950" i="16" s="1"/>
  <c r="L951" i="16"/>
  <c r="K951" i="16" s="1"/>
  <c r="H951" i="16" s="1"/>
  <c r="L952" i="16"/>
  <c r="K952" i="16" s="1"/>
  <c r="L953" i="16"/>
  <c r="K953" i="16" s="1"/>
  <c r="H953" i="16" s="1"/>
  <c r="L954" i="16"/>
  <c r="K954" i="16" s="1"/>
  <c r="L955" i="16"/>
  <c r="K955" i="16" s="1"/>
  <c r="H955" i="16" s="1"/>
  <c r="L956" i="16"/>
  <c r="K956" i="16" s="1"/>
  <c r="L957" i="16"/>
  <c r="K957" i="16" s="1"/>
  <c r="H957" i="16" s="1"/>
  <c r="L958" i="16"/>
  <c r="K958" i="16" s="1"/>
  <c r="L959" i="16"/>
  <c r="K959" i="16" s="1"/>
  <c r="H959" i="16" s="1"/>
  <c r="L960" i="16"/>
  <c r="K960" i="16" s="1"/>
  <c r="L961" i="16"/>
  <c r="K961" i="16" s="1"/>
  <c r="H961" i="16" s="1"/>
  <c r="L962" i="16"/>
  <c r="K962" i="16" s="1"/>
  <c r="L963" i="16"/>
  <c r="K963" i="16" s="1"/>
  <c r="H963" i="16" s="1"/>
  <c r="L964" i="16"/>
  <c r="K964" i="16" s="1"/>
  <c r="L965" i="16"/>
  <c r="K965" i="16" s="1"/>
  <c r="L966" i="16"/>
  <c r="K966" i="16" s="1"/>
  <c r="L967" i="16"/>
  <c r="K967" i="16" s="1"/>
  <c r="H967" i="16" s="1"/>
  <c r="L968" i="16"/>
  <c r="K968" i="16" s="1"/>
  <c r="L969" i="16"/>
  <c r="K969" i="16" s="1"/>
  <c r="H969" i="16" s="1"/>
  <c r="L970" i="16"/>
  <c r="K970" i="16" s="1"/>
  <c r="L971" i="16"/>
  <c r="K971" i="16" s="1"/>
  <c r="H971" i="16" s="1"/>
  <c r="L972" i="16"/>
  <c r="K972" i="16" s="1"/>
  <c r="L973" i="16"/>
  <c r="K973" i="16" s="1"/>
  <c r="H973" i="16" s="1"/>
  <c r="L974" i="16"/>
  <c r="K974" i="16" s="1"/>
  <c r="L975" i="16"/>
  <c r="K975" i="16" s="1"/>
  <c r="H975" i="16" s="1"/>
  <c r="L976" i="16"/>
  <c r="K976" i="16" s="1"/>
  <c r="L977" i="16"/>
  <c r="K977" i="16" s="1"/>
  <c r="H977" i="16" s="1"/>
  <c r="L978" i="16"/>
  <c r="K978" i="16" s="1"/>
  <c r="L979" i="16"/>
  <c r="K979" i="16" s="1"/>
  <c r="H979" i="16" s="1"/>
  <c r="L980" i="16"/>
  <c r="K980" i="16" s="1"/>
  <c r="L981" i="16"/>
  <c r="K981" i="16" s="1"/>
  <c r="H981" i="16" s="1"/>
  <c r="L982" i="16"/>
  <c r="K982" i="16" s="1"/>
  <c r="L983" i="16"/>
  <c r="K983" i="16" s="1"/>
  <c r="H983" i="16" s="1"/>
  <c r="L984" i="16"/>
  <c r="K984" i="16" s="1"/>
  <c r="L985" i="16"/>
  <c r="K985" i="16" s="1"/>
  <c r="H985" i="16" s="1"/>
  <c r="L986" i="16"/>
  <c r="K986" i="16" s="1"/>
  <c r="L987" i="16"/>
  <c r="K987" i="16" s="1"/>
  <c r="H987" i="16" s="1"/>
  <c r="L988" i="16"/>
  <c r="K988" i="16" s="1"/>
  <c r="L989" i="16"/>
  <c r="K989" i="16" s="1"/>
  <c r="H989" i="16" s="1"/>
  <c r="L990" i="16"/>
  <c r="K990" i="16" s="1"/>
  <c r="L991" i="16"/>
  <c r="K991" i="16" s="1"/>
  <c r="H991" i="16" s="1"/>
  <c r="L992" i="16"/>
  <c r="K992" i="16" s="1"/>
  <c r="L993" i="16"/>
  <c r="K993" i="16" s="1"/>
  <c r="H993" i="16" s="1"/>
  <c r="L994" i="16"/>
  <c r="K994" i="16" s="1"/>
  <c r="L995" i="16"/>
  <c r="K995" i="16" s="1"/>
  <c r="H995" i="16" s="1"/>
  <c r="L996" i="16"/>
  <c r="K996" i="16" s="1"/>
  <c r="L997" i="16"/>
  <c r="K997" i="16" s="1"/>
  <c r="H997" i="16" s="1"/>
  <c r="L998" i="16"/>
  <c r="K998" i="16" s="1"/>
  <c r="L999" i="16"/>
  <c r="K999" i="16" s="1"/>
  <c r="H999" i="16" s="1"/>
  <c r="L1000" i="16"/>
  <c r="K1000" i="16" s="1"/>
  <c r="L1001" i="16"/>
  <c r="K1001" i="16" s="1"/>
  <c r="H1001" i="16" s="1"/>
  <c r="L1002" i="16"/>
  <c r="K1002" i="16" s="1"/>
  <c r="L1003" i="16"/>
  <c r="K1003" i="16" s="1"/>
  <c r="H1003" i="16" s="1"/>
  <c r="L1004" i="16"/>
  <c r="K1004" i="16" s="1"/>
  <c r="L1005" i="16"/>
  <c r="K1005" i="16" s="1"/>
  <c r="H1005" i="16" s="1"/>
  <c r="L1006" i="16"/>
  <c r="K1006" i="16" s="1"/>
  <c r="L1007" i="16"/>
  <c r="K1007" i="16" s="1"/>
  <c r="H1007" i="16" s="1"/>
  <c r="L1008" i="16"/>
  <c r="K1008" i="16" s="1"/>
  <c r="L1009" i="16"/>
  <c r="K1009" i="16" s="1"/>
  <c r="H1009" i="16" s="1"/>
  <c r="L1010" i="16"/>
  <c r="K1010" i="16" s="1"/>
  <c r="L1011" i="16"/>
  <c r="K1011" i="16" s="1"/>
  <c r="H1011" i="16" s="1"/>
  <c r="L1012" i="16"/>
  <c r="K1012" i="16" s="1"/>
  <c r="L1013" i="16"/>
  <c r="K1013" i="16" s="1"/>
  <c r="H1013" i="16" s="1"/>
  <c r="L1014" i="16"/>
  <c r="K1014" i="16" s="1"/>
  <c r="L1015" i="16"/>
  <c r="K1015" i="16" s="1"/>
  <c r="H1015" i="16" s="1"/>
  <c r="L1016" i="16"/>
  <c r="K1016" i="16" s="1"/>
  <c r="L1017" i="16"/>
  <c r="K1017" i="16" s="1"/>
  <c r="H1017" i="16" s="1"/>
  <c r="L1018" i="16"/>
  <c r="K1018" i="16" s="1"/>
  <c r="L1019" i="16"/>
  <c r="K1019" i="16" s="1"/>
  <c r="H1019" i="16" s="1"/>
  <c r="L1020" i="16"/>
  <c r="K1020" i="16" s="1"/>
  <c r="L1021" i="16"/>
  <c r="K1021" i="16" s="1"/>
  <c r="L1022" i="16"/>
  <c r="K1022" i="16" s="1"/>
  <c r="L1023" i="16"/>
  <c r="K1023" i="16" s="1"/>
  <c r="H1023" i="16" s="1"/>
  <c r="L1024" i="16"/>
  <c r="K1024" i="16" s="1"/>
  <c r="L1025" i="16"/>
  <c r="K1025" i="16" s="1"/>
  <c r="H1025" i="16" s="1"/>
  <c r="L1026" i="16"/>
  <c r="K1026" i="16" s="1"/>
  <c r="L1027" i="16"/>
  <c r="K1027" i="16" s="1"/>
  <c r="H1027" i="16" s="1"/>
  <c r="L1028" i="16"/>
  <c r="K1028" i="16" s="1"/>
  <c r="L1029" i="16"/>
  <c r="K1029" i="16" s="1"/>
  <c r="H1029" i="16" s="1"/>
  <c r="L1030" i="16"/>
  <c r="K1030" i="16" s="1"/>
  <c r="L1031" i="16"/>
  <c r="K1031" i="16" s="1"/>
  <c r="H1031" i="16" s="1"/>
  <c r="L1032" i="16"/>
  <c r="K1032" i="16" s="1"/>
  <c r="L1033" i="16"/>
  <c r="K1033" i="16" s="1"/>
  <c r="H1033" i="16" s="1"/>
  <c r="L1034" i="16"/>
  <c r="K1034" i="16" s="1"/>
  <c r="L1035" i="16"/>
  <c r="K1035" i="16" s="1"/>
  <c r="H1035" i="16" s="1"/>
  <c r="L1036" i="16"/>
  <c r="K1036" i="16" s="1"/>
  <c r="L1037" i="16"/>
  <c r="K1037" i="16" s="1"/>
  <c r="H1037" i="16" s="1"/>
  <c r="L1038" i="16"/>
  <c r="K1038" i="16" s="1"/>
  <c r="L1039" i="16"/>
  <c r="K1039" i="16" s="1"/>
  <c r="H1039" i="16" s="1"/>
  <c r="L1040" i="16"/>
  <c r="K1040" i="16" s="1"/>
  <c r="L1041" i="16"/>
  <c r="K1041" i="16" s="1"/>
  <c r="H1041" i="16" s="1"/>
  <c r="L1042" i="16"/>
  <c r="K1042" i="16" s="1"/>
  <c r="L1043" i="16"/>
  <c r="K1043" i="16" s="1"/>
  <c r="H1043" i="16" s="1"/>
  <c r="L1044" i="16"/>
  <c r="K1044" i="16" s="1"/>
  <c r="L1045" i="16"/>
  <c r="K1045" i="16" s="1"/>
  <c r="H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L1055" i="16"/>
  <c r="K1055" i="16" s="1"/>
  <c r="L1056" i="16"/>
  <c r="K1056" i="16" s="1"/>
  <c r="L1057" i="16"/>
  <c r="K1057" i="16" s="1"/>
  <c r="H1057" i="16" s="1"/>
  <c r="L1058" i="16"/>
  <c r="K1058" i="16" s="1"/>
  <c r="L1059" i="16"/>
  <c r="K1059" i="16" s="1"/>
  <c r="H1059" i="16" s="1"/>
  <c r="L1060" i="16"/>
  <c r="K1060" i="16" s="1"/>
  <c r="L1061" i="16"/>
  <c r="K1061" i="16" s="1"/>
  <c r="H1061" i="16" s="1"/>
  <c r="L1062" i="16"/>
  <c r="K1062" i="16" s="1"/>
  <c r="L1063" i="16"/>
  <c r="K1063" i="16" s="1"/>
  <c r="H1063" i="16" s="1"/>
  <c r="L1064" i="16"/>
  <c r="K1064" i="16" s="1"/>
  <c r="L1065" i="16"/>
  <c r="K1065" i="16" s="1"/>
  <c r="H1065" i="16" s="1"/>
  <c r="L1066" i="16"/>
  <c r="K1066" i="16" s="1"/>
  <c r="L1067" i="16"/>
  <c r="K1067" i="16" s="1"/>
  <c r="H1067" i="16" s="1"/>
  <c r="L1068" i="16"/>
  <c r="K1068" i="16" s="1"/>
  <c r="L1069" i="16"/>
  <c r="K1069" i="16" s="1"/>
  <c r="H1069" i="16" s="1"/>
  <c r="L1070" i="16"/>
  <c r="K1070" i="16" s="1"/>
  <c r="L1071" i="16"/>
  <c r="K1071" i="16" s="1"/>
  <c r="H1071" i="16" s="1"/>
  <c r="L1072" i="16"/>
  <c r="K1072" i="16" s="1"/>
  <c r="L1073" i="16"/>
  <c r="K1073" i="16" s="1"/>
  <c r="H1073" i="16" s="1"/>
  <c r="L1074" i="16"/>
  <c r="K1074" i="16" s="1"/>
  <c r="L1075" i="16"/>
  <c r="K1075" i="16" s="1"/>
  <c r="H1075" i="16" s="1"/>
  <c r="L1076" i="16"/>
  <c r="K1076" i="16" s="1"/>
  <c r="L1077" i="16"/>
  <c r="K1077" i="16" s="1"/>
  <c r="H1077" i="16" s="1"/>
  <c r="L1078" i="16"/>
  <c r="K1078" i="16" s="1"/>
  <c r="L1079" i="16"/>
  <c r="K1079" i="16" s="1"/>
  <c r="H1079" i="16" s="1"/>
  <c r="L1080" i="16"/>
  <c r="K1080" i="16" s="1"/>
  <c r="L1081" i="16"/>
  <c r="K1081" i="16" s="1"/>
  <c r="H1081" i="16" s="1"/>
  <c r="L1082" i="16"/>
  <c r="K1082" i="16" s="1"/>
  <c r="L1083" i="16"/>
  <c r="K1083" i="16" s="1"/>
  <c r="H1083" i="16" s="1"/>
  <c r="L1084" i="16"/>
  <c r="K1084" i="16" s="1"/>
  <c r="L1085" i="16"/>
  <c r="K1085" i="16" s="1"/>
  <c r="H1085" i="16" s="1"/>
  <c r="L1086" i="16"/>
  <c r="K1086" i="16" s="1"/>
  <c r="L1087" i="16"/>
  <c r="K1087" i="16" s="1"/>
  <c r="H1087" i="16" s="1"/>
  <c r="L1088" i="16"/>
  <c r="K1088" i="16" s="1"/>
  <c r="L1089" i="16"/>
  <c r="K1089" i="16" s="1"/>
  <c r="H1089" i="16" s="1"/>
  <c r="L1090" i="16"/>
  <c r="K1090" i="16" s="1"/>
  <c r="L1091" i="16"/>
  <c r="K1091" i="16" s="1"/>
  <c r="H1091" i="16" s="1"/>
  <c r="L1092" i="16"/>
  <c r="K1092" i="16" s="1"/>
  <c r="L1093" i="16"/>
  <c r="K1093" i="16" s="1"/>
  <c r="H1093" i="16" s="1"/>
  <c r="L1094" i="16"/>
  <c r="K1094" i="16" s="1"/>
  <c r="L1095" i="16"/>
  <c r="K1095" i="16" s="1"/>
  <c r="H1095" i="16" s="1"/>
  <c r="L1096" i="16"/>
  <c r="K1096" i="16" s="1"/>
  <c r="L1097" i="16"/>
  <c r="K1097" i="16" s="1"/>
  <c r="H1097" i="16" s="1"/>
  <c r="L1098" i="16"/>
  <c r="K1098" i="16" s="1"/>
  <c r="L1099" i="16"/>
  <c r="K1099" i="16" s="1"/>
  <c r="H1099" i="16" s="1"/>
  <c r="L1100" i="16"/>
  <c r="K1100" i="16" s="1"/>
  <c r="L1101" i="16"/>
  <c r="K1101" i="16" s="1"/>
  <c r="H1101" i="16" s="1"/>
  <c r="L1102" i="16"/>
  <c r="K1102" i="16" s="1"/>
  <c r="L1103" i="16"/>
  <c r="K1103" i="16" s="1"/>
  <c r="H1103" i="16" s="1"/>
  <c r="L1104" i="16"/>
  <c r="K1104" i="16" s="1"/>
  <c r="L1105" i="16"/>
  <c r="K1105" i="16" s="1"/>
  <c r="H1105" i="16" s="1"/>
  <c r="L1106" i="16"/>
  <c r="K1106" i="16" s="1"/>
  <c r="L1107" i="16"/>
  <c r="K1107" i="16" s="1"/>
  <c r="H1107" i="16" s="1"/>
  <c r="L1108" i="16"/>
  <c r="K1108" i="16" s="1"/>
  <c r="L1109" i="16"/>
  <c r="K1109" i="16" s="1"/>
  <c r="H1109" i="16" s="1"/>
  <c r="L1110" i="16"/>
  <c r="K1110" i="16" s="1"/>
  <c r="L1111" i="16"/>
  <c r="K1111" i="16" s="1"/>
  <c r="H1111" i="16" s="1"/>
  <c r="L1112" i="16"/>
  <c r="K1112" i="16" s="1"/>
  <c r="L1113" i="16"/>
  <c r="K1113" i="16" s="1"/>
  <c r="L1114" i="16"/>
  <c r="K1114" i="16" s="1"/>
  <c r="L1115" i="16"/>
  <c r="K1115" i="16" s="1"/>
  <c r="H1115" i="16" s="1"/>
  <c r="L1116" i="16"/>
  <c r="K1116" i="16" s="1"/>
  <c r="L1117" i="16"/>
  <c r="K1117" i="16" s="1"/>
  <c r="L1118" i="16"/>
  <c r="K1118" i="16" s="1"/>
  <c r="L1119" i="16"/>
  <c r="K1119" i="16" s="1"/>
  <c r="H1119" i="16" s="1"/>
  <c r="L1120" i="16"/>
  <c r="K1120" i="16" s="1"/>
  <c r="L1121" i="16"/>
  <c r="K1121" i="16" s="1"/>
  <c r="H1121" i="16" s="1"/>
  <c r="L1122" i="16"/>
  <c r="K1122" i="16" s="1"/>
  <c r="L1123" i="16"/>
  <c r="K1123" i="16" s="1"/>
  <c r="H1123" i="16" s="1"/>
  <c r="L1124" i="16"/>
  <c r="K1124" i="16" s="1"/>
  <c r="L1125" i="16"/>
  <c r="K1125" i="16" s="1"/>
  <c r="L1126" i="16"/>
  <c r="K1126" i="16" s="1"/>
  <c r="L1127" i="16"/>
  <c r="K1127" i="16" s="1"/>
  <c r="L1128" i="16"/>
  <c r="K1128" i="16" s="1"/>
  <c r="L1129" i="16"/>
  <c r="K1129" i="16" s="1"/>
  <c r="L1130" i="16"/>
  <c r="K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H1149" i="16" s="1"/>
  <c r="L1150" i="16"/>
  <c r="K1150" i="16" s="1"/>
  <c r="L1151" i="16"/>
  <c r="K1151" i="16" s="1"/>
  <c r="H1151" i="16" s="1"/>
  <c r="L1152" i="16"/>
  <c r="K1152" i="16" s="1"/>
  <c r="L1153" i="16"/>
  <c r="K1153" i="16" s="1"/>
  <c r="H1153" i="16" s="1"/>
  <c r="L1154" i="16"/>
  <c r="K1154" i="16" s="1"/>
  <c r="L1155" i="16"/>
  <c r="K1155" i="16" s="1"/>
  <c r="H1155" i="16" s="1"/>
  <c r="L1156" i="16"/>
  <c r="K1156" i="16" s="1"/>
  <c r="L1157" i="16"/>
  <c r="K1157" i="16" s="1"/>
  <c r="H1157" i="16" s="1"/>
  <c r="L1158" i="16"/>
  <c r="K1158" i="16" s="1"/>
  <c r="L1159" i="16"/>
  <c r="K1159" i="16" s="1"/>
  <c r="H1159" i="16" s="1"/>
  <c r="L1160" i="16"/>
  <c r="K1160" i="16" s="1"/>
  <c r="L1161" i="16"/>
  <c r="K1161" i="16" s="1"/>
  <c r="H1161" i="16" s="1"/>
  <c r="L1162" i="16"/>
  <c r="K1162" i="16" s="1"/>
  <c r="L1163" i="16"/>
  <c r="K1163" i="16" s="1"/>
  <c r="H1163" i="16" s="1"/>
  <c r="L1164" i="16"/>
  <c r="K1164" i="16" s="1"/>
  <c r="L1165" i="16"/>
  <c r="K1165" i="16" s="1"/>
  <c r="H1165" i="16" s="1"/>
  <c r="L1166" i="16"/>
  <c r="K1166" i="16" s="1"/>
  <c r="L1167" i="16"/>
  <c r="K1167" i="16" s="1"/>
  <c r="H1167" i="16" s="1"/>
  <c r="L1168" i="16"/>
  <c r="K1168" i="16" s="1"/>
  <c r="L1169" i="16"/>
  <c r="K1169" i="16" s="1"/>
  <c r="H1169" i="16" s="1"/>
  <c r="L1170" i="16"/>
  <c r="K1170" i="16" s="1"/>
  <c r="L1171" i="16"/>
  <c r="K1171" i="16" s="1"/>
  <c r="H1171" i="16" s="1"/>
  <c r="L1172" i="16"/>
  <c r="K1172" i="16" s="1"/>
  <c r="L1173" i="16"/>
  <c r="K1173" i="16" s="1"/>
  <c r="H1173" i="16" s="1"/>
  <c r="L1174" i="16"/>
  <c r="K1174" i="16" s="1"/>
  <c r="L1175" i="16"/>
  <c r="K1175" i="16" s="1"/>
  <c r="H1175" i="16" s="1"/>
  <c r="L1176" i="16"/>
  <c r="K1176" i="16" s="1"/>
  <c r="L1177" i="16"/>
  <c r="K1177" i="16" s="1"/>
  <c r="H1177" i="16" s="1"/>
  <c r="L1178" i="16"/>
  <c r="K1178" i="16" s="1"/>
  <c r="L1179" i="16"/>
  <c r="K1179" i="16" s="1"/>
  <c r="H1179" i="16" s="1"/>
  <c r="L1180" i="16"/>
  <c r="K1180" i="16" s="1"/>
  <c r="L1181" i="16"/>
  <c r="K1181" i="16" s="1"/>
  <c r="H1181" i="16" s="1"/>
  <c r="L1182" i="16"/>
  <c r="K1182" i="16" s="1"/>
  <c r="L1183" i="16"/>
  <c r="K1183" i="16" s="1"/>
  <c r="H1183" i="16" s="1"/>
  <c r="L1184" i="16"/>
  <c r="K1184" i="16" s="1"/>
  <c r="L1185" i="16"/>
  <c r="K1185" i="16" s="1"/>
  <c r="H1185" i="16" s="1"/>
  <c r="L1186" i="16"/>
  <c r="K1186" i="16" s="1"/>
  <c r="L1187" i="16"/>
  <c r="K1187" i="16" s="1"/>
  <c r="H1187" i="16" s="1"/>
  <c r="L1188" i="16"/>
  <c r="K1188" i="16" s="1"/>
  <c r="L1189" i="16"/>
  <c r="K1189" i="16" s="1"/>
  <c r="H1189" i="16" s="1"/>
  <c r="L1190" i="16"/>
  <c r="K1190" i="16" s="1"/>
  <c r="L1191" i="16"/>
  <c r="K1191" i="16" s="1"/>
  <c r="H1191" i="16" s="1"/>
  <c r="L1192" i="16"/>
  <c r="K1192" i="16" s="1"/>
  <c r="L1193" i="16"/>
  <c r="K1193" i="16" s="1"/>
  <c r="H1193" i="16" s="1"/>
  <c r="L1194" i="16"/>
  <c r="K1194" i="16" s="1"/>
  <c r="L1195" i="16"/>
  <c r="K1195" i="16" s="1"/>
  <c r="H1195" i="16" s="1"/>
  <c r="L1196" i="16"/>
  <c r="K1196" i="16" s="1"/>
  <c r="L1197" i="16"/>
  <c r="K1197" i="16" s="1"/>
  <c r="H1197" i="16" s="1"/>
  <c r="L1198" i="16"/>
  <c r="K1198" i="16" s="1"/>
  <c r="L1199" i="16"/>
  <c r="K1199" i="16" s="1"/>
  <c r="H1199" i="16" s="1"/>
  <c r="L1200" i="16"/>
  <c r="K1200" i="16" s="1"/>
  <c r="L1201" i="16"/>
  <c r="K1201" i="16" s="1"/>
  <c r="H1201" i="16" s="1"/>
  <c r="L1202" i="16"/>
  <c r="K1202" i="16" s="1"/>
  <c r="L1203" i="16"/>
  <c r="K1203" i="16" s="1"/>
  <c r="H1203" i="16" s="1"/>
  <c r="L1204" i="16"/>
  <c r="K1204" i="16" s="1"/>
  <c r="L1205" i="16"/>
  <c r="K1205" i="16" s="1"/>
  <c r="H1205" i="16" s="1"/>
  <c r="L1206" i="16"/>
  <c r="K1206" i="16" s="1"/>
  <c r="L1207" i="16"/>
  <c r="K1207" i="16" s="1"/>
  <c r="H1207" i="16" s="1"/>
  <c r="L1208" i="16"/>
  <c r="K1208" i="16" s="1"/>
  <c r="L1209" i="16"/>
  <c r="K1209" i="16" s="1"/>
  <c r="H1209" i="16" s="1"/>
  <c r="L1210" i="16"/>
  <c r="K1210" i="16" s="1"/>
  <c r="L1211" i="16"/>
  <c r="K1211" i="16" s="1"/>
  <c r="H1211" i="16" s="1"/>
  <c r="L1212" i="16"/>
  <c r="K1212" i="16" s="1"/>
  <c r="L1213" i="16"/>
  <c r="K1213" i="16" s="1"/>
  <c r="H1213" i="16" s="1"/>
  <c r="L1214" i="16"/>
  <c r="K1214" i="16" s="1"/>
  <c r="L1215" i="16"/>
  <c r="K1215" i="16" s="1"/>
  <c r="H1215" i="16" s="1"/>
  <c r="L1216" i="16"/>
  <c r="K1216" i="16" s="1"/>
  <c r="L1217" i="16"/>
  <c r="K1217" i="16" s="1"/>
  <c r="H1217" i="16" s="1"/>
  <c r="L1218" i="16"/>
  <c r="K1218" i="16" s="1"/>
  <c r="L1219" i="16"/>
  <c r="K1219" i="16" s="1"/>
  <c r="H1219" i="16" s="1"/>
  <c r="L1220" i="16"/>
  <c r="K1220" i="16" s="1"/>
  <c r="L1221" i="16"/>
  <c r="K1221" i="16" s="1"/>
  <c r="H1221" i="16" s="1"/>
  <c r="L1222" i="16"/>
  <c r="K1222" i="16" s="1"/>
  <c r="L1223" i="16"/>
  <c r="K1223" i="16" s="1"/>
  <c r="H1223" i="16" s="1"/>
  <c r="L1224" i="16"/>
  <c r="K1224" i="16" s="1"/>
  <c r="L1225" i="16"/>
  <c r="K1225" i="16" s="1"/>
  <c r="L1226" i="16"/>
  <c r="K1226" i="16" s="1"/>
  <c r="L1227" i="16"/>
  <c r="K1227" i="16" s="1"/>
  <c r="H1227" i="16" s="1"/>
  <c r="L1228" i="16"/>
  <c r="K1228" i="16" s="1"/>
  <c r="L1229" i="16"/>
  <c r="K1229" i="16" s="1"/>
  <c r="L1230" i="16"/>
  <c r="K1230" i="16" s="1"/>
  <c r="L1231" i="16"/>
  <c r="K1231" i="16" s="1"/>
  <c r="H1231" i="16" s="1"/>
  <c r="L1232" i="16"/>
  <c r="K1232" i="16" s="1"/>
  <c r="L1233" i="16"/>
  <c r="K1233" i="16" s="1"/>
  <c r="H1233" i="16" s="1"/>
  <c r="L1234" i="16"/>
  <c r="K1234" i="16" s="1"/>
  <c r="L1235" i="16"/>
  <c r="K1235" i="16" s="1"/>
  <c r="H1235" i="16" s="1"/>
  <c r="L1236" i="16"/>
  <c r="K1236" i="16" s="1"/>
  <c r="L1237" i="16"/>
  <c r="K1237" i="16" s="1"/>
  <c r="L1238" i="16"/>
  <c r="K1238" i="16" s="1"/>
  <c r="L1239" i="16"/>
  <c r="K1239" i="16" s="1"/>
  <c r="H1239" i="16" s="1"/>
  <c r="L1240" i="16"/>
  <c r="K1240" i="16" s="1"/>
  <c r="L1241" i="16"/>
  <c r="K1241" i="16" s="1"/>
  <c r="H1241" i="16" s="1"/>
  <c r="L1242" i="16"/>
  <c r="K1242" i="16" s="1"/>
  <c r="L1243" i="16"/>
  <c r="K1243" i="16" s="1"/>
  <c r="H1243" i="16" s="1"/>
  <c r="L1244" i="16"/>
  <c r="K1244" i="16" s="1"/>
  <c r="L1245" i="16"/>
  <c r="K1245" i="16" s="1"/>
  <c r="H1245" i="16" s="1"/>
  <c r="L1246" i="16"/>
  <c r="K1246" i="16" s="1"/>
  <c r="L1247" i="16"/>
  <c r="K1247" i="16" s="1"/>
  <c r="H1247" i="16" s="1"/>
  <c r="L1248" i="16"/>
  <c r="K1248" i="16" s="1"/>
  <c r="L1249" i="16"/>
  <c r="K1249" i="16" s="1"/>
  <c r="H1249" i="16" s="1"/>
  <c r="L1250" i="16"/>
  <c r="K1250" i="16" s="1"/>
  <c r="L1251" i="16"/>
  <c r="K1251" i="16" s="1"/>
  <c r="H1251" i="16" s="1"/>
  <c r="L1252" i="16"/>
  <c r="K1252" i="16" s="1"/>
  <c r="L1253" i="16"/>
  <c r="K1253" i="16" s="1"/>
  <c r="H1253" i="16" s="1"/>
  <c r="L1254" i="16"/>
  <c r="K1254" i="16" s="1"/>
  <c r="L1255" i="16"/>
  <c r="K1255" i="16" s="1"/>
  <c r="H1255" i="16" s="1"/>
  <c r="L1256" i="16"/>
  <c r="K1256" i="16" s="1"/>
  <c r="L1257" i="16"/>
  <c r="K1257" i="16" s="1"/>
  <c r="H1257" i="16" s="1"/>
  <c r="L1258" i="16"/>
  <c r="K1258" i="16" s="1"/>
  <c r="L1259" i="16"/>
  <c r="K1259" i="16" s="1"/>
  <c r="H1259" i="16" s="1"/>
  <c r="L1260" i="16"/>
  <c r="K1260" i="16" s="1"/>
  <c r="L1261" i="16"/>
  <c r="K1261" i="16" s="1"/>
  <c r="H1261" i="16" s="1"/>
  <c r="L1262" i="16"/>
  <c r="K1262" i="16" s="1"/>
  <c r="L1263" i="16"/>
  <c r="K1263" i="16" s="1"/>
  <c r="H1263" i="16" s="1"/>
  <c r="L1264" i="16"/>
  <c r="K1264" i="16" s="1"/>
  <c r="L1265" i="16"/>
  <c r="K1265" i="16" s="1"/>
  <c r="H1265" i="16" s="1"/>
  <c r="L1266" i="16"/>
  <c r="K1266" i="16" s="1"/>
  <c r="L1267" i="16"/>
  <c r="K1267" i="16" s="1"/>
  <c r="H1267" i="16" s="1"/>
  <c r="L1268" i="16"/>
  <c r="K1268" i="16" s="1"/>
  <c r="L1269" i="16"/>
  <c r="K1269" i="16" s="1"/>
  <c r="H1269" i="16" s="1"/>
  <c r="L1270" i="16"/>
  <c r="K1270" i="16" s="1"/>
  <c r="L1271" i="16"/>
  <c r="K1271" i="16" s="1"/>
  <c r="H1271" i="16" s="1"/>
  <c r="L1272" i="16"/>
  <c r="K1272" i="16" s="1"/>
  <c r="L1273" i="16"/>
  <c r="K1273" i="16" s="1"/>
  <c r="H1273" i="16" s="1"/>
  <c r="L1274" i="16"/>
  <c r="K1274" i="16" s="1"/>
  <c r="L1275" i="16"/>
  <c r="K1275" i="16" s="1"/>
  <c r="H1275" i="16" s="1"/>
  <c r="L1276" i="16"/>
  <c r="K1276" i="16" s="1"/>
  <c r="L1277" i="16"/>
  <c r="K1277" i="16" s="1"/>
  <c r="H1277" i="16" s="1"/>
  <c r="L1278" i="16"/>
  <c r="K1278" i="16" s="1"/>
  <c r="L1279" i="16"/>
  <c r="K1279" i="16" s="1"/>
  <c r="H1279" i="16" s="1"/>
  <c r="L1280" i="16"/>
  <c r="K1280" i="16" s="1"/>
  <c r="L1281" i="16"/>
  <c r="K1281" i="16" s="1"/>
  <c r="H1281" i="16" s="1"/>
  <c r="L1282" i="16"/>
  <c r="K1282" i="16" s="1"/>
  <c r="L1283" i="16"/>
  <c r="K1283" i="16" s="1"/>
  <c r="H1283" i="16" s="1"/>
  <c r="L1284" i="16"/>
  <c r="K1284" i="16" s="1"/>
  <c r="L1285" i="16"/>
  <c r="K1285" i="16" s="1"/>
  <c r="H1285" i="16" s="1"/>
  <c r="L1286" i="16"/>
  <c r="K1286" i="16" s="1"/>
  <c r="L1287" i="16"/>
  <c r="K1287" i="16" s="1"/>
  <c r="H1287" i="16" s="1"/>
  <c r="L1288" i="16"/>
  <c r="K1288" i="16" s="1"/>
  <c r="L1289" i="16"/>
  <c r="K1289" i="16" s="1"/>
  <c r="H1289" i="16" s="1"/>
  <c r="L1290" i="16"/>
  <c r="K1290" i="16" s="1"/>
  <c r="L1291" i="16"/>
  <c r="K1291" i="16" s="1"/>
  <c r="H1291" i="16" s="1"/>
  <c r="L1292" i="16"/>
  <c r="K1292" i="16" s="1"/>
  <c r="L1293" i="16"/>
  <c r="K1293" i="16" s="1"/>
  <c r="L1294" i="16"/>
  <c r="K1294" i="16" s="1"/>
  <c r="L1295" i="16"/>
  <c r="K1295" i="16" s="1"/>
  <c r="H1295" i="16" s="1"/>
  <c r="L1296" i="16"/>
  <c r="K1296" i="16" s="1"/>
  <c r="L1297" i="16"/>
  <c r="K1297" i="16" s="1"/>
  <c r="H1297" i="16" s="1"/>
  <c r="L1298" i="16"/>
  <c r="K1298" i="16" s="1"/>
  <c r="L1299" i="16"/>
  <c r="K1299" i="16" s="1"/>
  <c r="H1299" i="16" s="1"/>
  <c r="L1300" i="16"/>
  <c r="K1300" i="16" s="1"/>
  <c r="L1301" i="16"/>
  <c r="K1301" i="16" s="1"/>
  <c r="L1302" i="16"/>
  <c r="K1302" i="16" s="1"/>
  <c r="L1303" i="16"/>
  <c r="K1303" i="16" s="1"/>
  <c r="H1303" i="16" s="1"/>
  <c r="L1304" i="16"/>
  <c r="K1304" i="16" s="1"/>
  <c r="L1305" i="16"/>
  <c r="K1305" i="16" s="1"/>
  <c r="H1305" i="16" s="1"/>
  <c r="L1306" i="16"/>
  <c r="K1306" i="16" s="1"/>
  <c r="L1307" i="16"/>
  <c r="K1307" i="16" s="1"/>
  <c r="H1307" i="16" s="1"/>
  <c r="L1308" i="16"/>
  <c r="K1308" i="16" s="1"/>
  <c r="L1309" i="16"/>
  <c r="K1309" i="16" s="1"/>
  <c r="L1310" i="16"/>
  <c r="K1310" i="16" s="1"/>
  <c r="L1311" i="16"/>
  <c r="K1311" i="16" s="1"/>
  <c r="H1311" i="16" s="1"/>
  <c r="L1312" i="16"/>
  <c r="K1312" i="16" s="1"/>
  <c r="L1313" i="16"/>
  <c r="K1313" i="16" s="1"/>
  <c r="H1313" i="16" s="1"/>
  <c r="L1314" i="16"/>
  <c r="K1314" i="16" s="1"/>
  <c r="L1315" i="16"/>
  <c r="K1315" i="16" s="1"/>
  <c r="H1315" i="16" s="1"/>
  <c r="L1316" i="16"/>
  <c r="K1316" i="16" s="1"/>
  <c r="L1317" i="16"/>
  <c r="K1317" i="16" s="1"/>
  <c r="H1317" i="16" s="1"/>
  <c r="L1318" i="16"/>
  <c r="K1318" i="16" s="1"/>
  <c r="L1319" i="16"/>
  <c r="K1319" i="16" s="1"/>
  <c r="L1320" i="16"/>
  <c r="K1320" i="16" s="1"/>
  <c r="L1321" i="16"/>
  <c r="K1321" i="16" s="1"/>
  <c r="H1321" i="16" s="1"/>
  <c r="L1322" i="16"/>
  <c r="K1322" i="16" s="1"/>
  <c r="L1323" i="16"/>
  <c r="K1323" i="16" s="1"/>
  <c r="H1323" i="16" s="1"/>
  <c r="L1324" i="16"/>
  <c r="K1324" i="16" s="1"/>
  <c r="L1325" i="16"/>
  <c r="K1325" i="16" s="1"/>
  <c r="H1325" i="16" s="1"/>
  <c r="L1326" i="16"/>
  <c r="K1326" i="16" s="1"/>
  <c r="L1327" i="16"/>
  <c r="K1327" i="16" s="1"/>
  <c r="H1327" i="16" s="1"/>
  <c r="L1328" i="16"/>
  <c r="K1328" i="16" s="1"/>
  <c r="L1329" i="16"/>
  <c r="K1329" i="16" s="1"/>
  <c r="H1329" i="16" s="1"/>
  <c r="L1330" i="16"/>
  <c r="K1330" i="16" s="1"/>
  <c r="L1331" i="16"/>
  <c r="K1331" i="16" s="1"/>
  <c r="H1331" i="16" s="1"/>
  <c r="L1332" i="16"/>
  <c r="K1332" i="16" s="1"/>
  <c r="L1333" i="16"/>
  <c r="K1333" i="16" s="1"/>
  <c r="L1334" i="16"/>
  <c r="K1334" i="16" s="1"/>
  <c r="L1335" i="16"/>
  <c r="K1335" i="16" s="1"/>
  <c r="L1336" i="16"/>
  <c r="K1336" i="16" s="1"/>
  <c r="L1337" i="16"/>
  <c r="K1337" i="16" s="1"/>
  <c r="L1338" i="16"/>
  <c r="K1338" i="16" s="1"/>
  <c r="L1339" i="16"/>
  <c r="K1339" i="16" s="1"/>
  <c r="H1339" i="16" s="1"/>
  <c r="L1340" i="16"/>
  <c r="K1340" i="16" s="1"/>
  <c r="L1341" i="16"/>
  <c r="K1341" i="16" s="1"/>
  <c r="L1342" i="16"/>
  <c r="K1342" i="16" s="1"/>
  <c r="L1343" i="16"/>
  <c r="K1343" i="16" s="1"/>
  <c r="H1343" i="16" s="1"/>
  <c r="L1344" i="16"/>
  <c r="K1344" i="16" s="1"/>
  <c r="L1345" i="16"/>
  <c r="K1345" i="16" s="1"/>
  <c r="H1345" i="16" s="1"/>
  <c r="L1346" i="16"/>
  <c r="K1346" i="16" s="1"/>
  <c r="L1347" i="16"/>
  <c r="K1347" i="16" s="1"/>
  <c r="H1347" i="16" s="1"/>
  <c r="L1348" i="16"/>
  <c r="K1348" i="16" s="1"/>
  <c r="L1349" i="16"/>
  <c r="K1349" i="16" s="1"/>
  <c r="L1350" i="16"/>
  <c r="K1350" i="16" s="1"/>
  <c r="L1351" i="16"/>
  <c r="K1351" i="16" s="1"/>
  <c r="L1352" i="16"/>
  <c r="K1352" i="16" s="1"/>
  <c r="L1353" i="16"/>
  <c r="K1353" i="16" s="1"/>
  <c r="L1354" i="16"/>
  <c r="K1354" i="16" s="1"/>
  <c r="L1355" i="16"/>
  <c r="K1355" i="16" s="1"/>
  <c r="H1355" i="16" s="1"/>
  <c r="L1356" i="16"/>
  <c r="K1356" i="16" s="1"/>
  <c r="L1357" i="16"/>
  <c r="K1357" i="16" s="1"/>
  <c r="L1358" i="16"/>
  <c r="K1358" i="16" s="1"/>
  <c r="L1359" i="16"/>
  <c r="K1359" i="16" s="1"/>
  <c r="H1359" i="16" s="1"/>
  <c r="L1360" i="16"/>
  <c r="K1360" i="16" s="1"/>
  <c r="L1361" i="16"/>
  <c r="K1361" i="16" s="1"/>
  <c r="H1361" i="16" s="1"/>
  <c r="L1362" i="16"/>
  <c r="K1362" i="16" s="1"/>
  <c r="L1363" i="16"/>
  <c r="K1363" i="16" s="1"/>
  <c r="H1363" i="16" s="1"/>
  <c r="L1364" i="16"/>
  <c r="K1364" i="16" s="1"/>
  <c r="L1365" i="16"/>
  <c r="K1365" i="16" s="1"/>
  <c r="L1366" i="16"/>
  <c r="K1366" i="16" s="1"/>
  <c r="L1367" i="16"/>
  <c r="K1367" i="16" s="1"/>
  <c r="L1368" i="16"/>
  <c r="K1368" i="16" s="1"/>
  <c r="L1369" i="16"/>
  <c r="K1369" i="16" s="1"/>
  <c r="L1370" i="16"/>
  <c r="K1370" i="16" s="1"/>
  <c r="L1371" i="16"/>
  <c r="K1371" i="16" s="1"/>
  <c r="H1371" i="16" s="1"/>
  <c r="L1372" i="16"/>
  <c r="K1372" i="16" s="1"/>
  <c r="L1373" i="16"/>
  <c r="K1373" i="16" s="1"/>
  <c r="L1374" i="16"/>
  <c r="K1374" i="16" s="1"/>
  <c r="L1375" i="16"/>
  <c r="K1375" i="16" s="1"/>
  <c r="H1375" i="16" s="1"/>
  <c r="L1376" i="16"/>
  <c r="K1376" i="16" s="1"/>
  <c r="L1377" i="16"/>
  <c r="K1377" i="16" s="1"/>
  <c r="H1377" i="16" s="1"/>
  <c r="L1378" i="16"/>
  <c r="K1378" i="16" s="1"/>
  <c r="L1379" i="16"/>
  <c r="K1379" i="16" s="1"/>
  <c r="H1379" i="16" s="1"/>
  <c r="L1380" i="16"/>
  <c r="K1380" i="16" s="1"/>
  <c r="L1381" i="16"/>
  <c r="K1381" i="16" s="1"/>
  <c r="H1381" i="16" s="1"/>
  <c r="L1382" i="16"/>
  <c r="K1382" i="16" s="1"/>
  <c r="L1383" i="16"/>
  <c r="K1383" i="16" s="1"/>
  <c r="H1383" i="16" s="1"/>
  <c r="L1384" i="16"/>
  <c r="K1384" i="16" s="1"/>
  <c r="L1385" i="16"/>
  <c r="K1385" i="16" s="1"/>
  <c r="L1386" i="16"/>
  <c r="K1386" i="16" s="1"/>
  <c r="L1387" i="16"/>
  <c r="K1387" i="16" s="1"/>
  <c r="H1387" i="16" s="1"/>
  <c r="L1388" i="16"/>
  <c r="K1388" i="16" s="1"/>
  <c r="L1389" i="16"/>
  <c r="K1389" i="16" s="1"/>
  <c r="H1389" i="16" s="1"/>
  <c r="L1390" i="16"/>
  <c r="K1390" i="16" s="1"/>
  <c r="L1391" i="16"/>
  <c r="K1391" i="16" s="1"/>
  <c r="H1391" i="16" s="1"/>
  <c r="L1392" i="16"/>
  <c r="K1392" i="16" s="1"/>
  <c r="L1393" i="16"/>
  <c r="K1393" i="16" s="1"/>
  <c r="L1394" i="16"/>
  <c r="K1394" i="16" s="1"/>
  <c r="L1395" i="16"/>
  <c r="K1395" i="16" s="1"/>
  <c r="H1395" i="16" s="1"/>
  <c r="L1396" i="16"/>
  <c r="K1396" i="16" s="1"/>
  <c r="L1397" i="16"/>
  <c r="K1397" i="16" s="1"/>
  <c r="L1398" i="16"/>
  <c r="K1398" i="16" s="1"/>
  <c r="L1399" i="16"/>
  <c r="K1399" i="16" s="1"/>
  <c r="L1400" i="16"/>
  <c r="K1400" i="16" s="1"/>
  <c r="L1401" i="16"/>
  <c r="K1401" i="16" s="1"/>
  <c r="L1402" i="16"/>
  <c r="K1402" i="16" s="1"/>
  <c r="L1403" i="16"/>
  <c r="K1403" i="16" s="1"/>
  <c r="H1403" i="16" s="1"/>
  <c r="L1404" i="16"/>
  <c r="K1404" i="16" s="1"/>
  <c r="L1405" i="16"/>
  <c r="K1405" i="16" s="1"/>
  <c r="H1405" i="16" s="1"/>
  <c r="L1406" i="16"/>
  <c r="K1406" i="16" s="1"/>
  <c r="L1407" i="16"/>
  <c r="K1407" i="16" s="1"/>
  <c r="H1407" i="16" s="1"/>
  <c r="L1408" i="16"/>
  <c r="K1408" i="16" s="1"/>
  <c r="L1409" i="16"/>
  <c r="K1409" i="16" s="1"/>
  <c r="L1410" i="16"/>
  <c r="K1410" i="16" s="1"/>
  <c r="L1411" i="16"/>
  <c r="K1411" i="16" s="1"/>
  <c r="H1411" i="16" s="1"/>
  <c r="L1412" i="16"/>
  <c r="K1412" i="16" s="1"/>
  <c r="L1413" i="16"/>
  <c r="K1413" i="16" s="1"/>
  <c r="L1414" i="16"/>
  <c r="K1414" i="16" s="1"/>
  <c r="L1415" i="16"/>
  <c r="K1415" i="16" s="1"/>
  <c r="L1416" i="16"/>
  <c r="K1416" i="16" s="1"/>
  <c r="L1417" i="16"/>
  <c r="K1417" i="16" s="1"/>
  <c r="L1418" i="16"/>
  <c r="K1418" i="16" s="1"/>
  <c r="L1419" i="16"/>
  <c r="K1419" i="16" s="1"/>
  <c r="H1419" i="16" s="1"/>
  <c r="L1420" i="16"/>
  <c r="K1420" i="16" s="1"/>
  <c r="L1421" i="16"/>
  <c r="K1421" i="16" s="1"/>
  <c r="L1422" i="16"/>
  <c r="K1422" i="16" s="1"/>
  <c r="L1423" i="16"/>
  <c r="K1423" i="16" s="1"/>
  <c r="H1423" i="16" s="1"/>
  <c r="L1424" i="16"/>
  <c r="K1424" i="16" s="1"/>
  <c r="L1425" i="16"/>
  <c r="K1425" i="16" s="1"/>
  <c r="H1425" i="16" s="1"/>
  <c r="L1426" i="16"/>
  <c r="K1426" i="16" s="1"/>
  <c r="L1427" i="16"/>
  <c r="K1427" i="16" s="1"/>
  <c r="H1427" i="16" s="1"/>
  <c r="L1428" i="16"/>
  <c r="K1428" i="16" s="1"/>
  <c r="L1429" i="16"/>
  <c r="K1429" i="16" s="1"/>
  <c r="L1430" i="16"/>
  <c r="K1430" i="16" s="1"/>
  <c r="L1431" i="16"/>
  <c r="K1431" i="16" s="1"/>
  <c r="L1432" i="16"/>
  <c r="K1432" i="16" s="1"/>
  <c r="L1433" i="16"/>
  <c r="K1433" i="16" s="1"/>
  <c r="L1434" i="16"/>
  <c r="K1434" i="16" s="1"/>
  <c r="L1435" i="16"/>
  <c r="K1435" i="16" s="1"/>
  <c r="H1435" i="16" s="1"/>
  <c r="L1436" i="16"/>
  <c r="K1436" i="16" s="1"/>
  <c r="L1437" i="16"/>
  <c r="K1437" i="16" s="1"/>
  <c r="L1438" i="16"/>
  <c r="K1438" i="16" s="1"/>
  <c r="L1439" i="16"/>
  <c r="K1439" i="16" s="1"/>
  <c r="L1440" i="16"/>
  <c r="K1440" i="16" s="1"/>
  <c r="L1441" i="16"/>
  <c r="K1441" i="16" s="1"/>
  <c r="L1442" i="16"/>
  <c r="K1442" i="16" s="1"/>
  <c r="L1443" i="16"/>
  <c r="K1443" i="16" s="1"/>
  <c r="H1443" i="16" s="1"/>
  <c r="L1444" i="16"/>
  <c r="K1444" i="16" s="1"/>
  <c r="L1445" i="16"/>
  <c r="K1445" i="16" s="1"/>
  <c r="H1445" i="16" s="1"/>
  <c r="L1446" i="16"/>
  <c r="K1446" i="16" s="1"/>
  <c r="L1447" i="16"/>
  <c r="K1447" i="16" s="1"/>
  <c r="H1447" i="16" s="1"/>
  <c r="L1448" i="16"/>
  <c r="K1448" i="16" s="1"/>
  <c r="L1449" i="16"/>
  <c r="K1449" i="16" s="1"/>
  <c r="H1449" i="16" s="1"/>
  <c r="L1450" i="16"/>
  <c r="K1450" i="16" s="1"/>
  <c r="L1451" i="16"/>
  <c r="K1451" i="16" s="1"/>
  <c r="H1451" i="16" s="1"/>
  <c r="L1452" i="16"/>
  <c r="K1452" i="16" s="1"/>
  <c r="L1453" i="16"/>
  <c r="K1453" i="16" s="1"/>
  <c r="H1453" i="16" s="1"/>
  <c r="L1454" i="16"/>
  <c r="K1454" i="16" s="1"/>
  <c r="L1455" i="16"/>
  <c r="K1455" i="16" s="1"/>
  <c r="H1455" i="16" s="1"/>
  <c r="L1456" i="16"/>
  <c r="K1456" i="16" s="1"/>
  <c r="L1457" i="16"/>
  <c r="K1457" i="16" s="1"/>
  <c r="H1457" i="16" s="1"/>
  <c r="L1458" i="16"/>
  <c r="K1458" i="16" s="1"/>
  <c r="L1459" i="16"/>
  <c r="K1459" i="16" s="1"/>
  <c r="H1459" i="16" s="1"/>
  <c r="L1460" i="16"/>
  <c r="K1460" i="16" s="1"/>
  <c r="L1461" i="16"/>
  <c r="K1461" i="16" s="1"/>
  <c r="H1461" i="16" s="1"/>
  <c r="L1462" i="16"/>
  <c r="K1462" i="16" s="1"/>
  <c r="L1463" i="16"/>
  <c r="K1463" i="16" s="1"/>
  <c r="H1463" i="16" s="1"/>
  <c r="L1464" i="16"/>
  <c r="K1464" i="16" s="1"/>
  <c r="L1465" i="16"/>
  <c r="K1465" i="16" s="1"/>
  <c r="H1465" i="16" s="1"/>
  <c r="L1466" i="16"/>
  <c r="K1466" i="16" s="1"/>
  <c r="L1467" i="16"/>
  <c r="K1467" i="16" s="1"/>
  <c r="H1467" i="16" s="1"/>
  <c r="L1468" i="16"/>
  <c r="K1468" i="16" s="1"/>
  <c r="L1469" i="16"/>
  <c r="K1469" i="16" s="1"/>
  <c r="L1470" i="16"/>
  <c r="K1470" i="16" s="1"/>
  <c r="L1471" i="16"/>
  <c r="K1471" i="16" s="1"/>
  <c r="H1471" i="16" s="1"/>
  <c r="L1472" i="16"/>
  <c r="K1472" i="16" s="1"/>
  <c r="L1473" i="16"/>
  <c r="K1473" i="16" s="1"/>
  <c r="H1473" i="16" s="1"/>
  <c r="L1474" i="16"/>
  <c r="K1474" i="16" s="1"/>
  <c r="L1475" i="16"/>
  <c r="K1475" i="16" s="1"/>
  <c r="H1475" i="16" s="1"/>
  <c r="L1476" i="16"/>
  <c r="K1476" i="16" s="1"/>
  <c r="L1477" i="16"/>
  <c r="K1477" i="16" s="1"/>
  <c r="H1477" i="16" s="1"/>
  <c r="L1478" i="16"/>
  <c r="K1478" i="16" s="1"/>
  <c r="L1479" i="16"/>
  <c r="K1479" i="16" s="1"/>
  <c r="H1479" i="16" s="1"/>
  <c r="L1480" i="16"/>
  <c r="K1480" i="16" s="1"/>
  <c r="L1481" i="16"/>
  <c r="K1481" i="16" s="1"/>
  <c r="H1481" i="16" s="1"/>
  <c r="L1482" i="16"/>
  <c r="K1482" i="16" s="1"/>
  <c r="L1483" i="16"/>
  <c r="K1483" i="16" s="1"/>
  <c r="H1483" i="16" s="1"/>
  <c r="L1484" i="16"/>
  <c r="K1484" i="16" s="1"/>
  <c r="L1485" i="16"/>
  <c r="K1485" i="16" s="1"/>
  <c r="H1485" i="16" s="1"/>
  <c r="L1486" i="16"/>
  <c r="K1486" i="16" s="1"/>
  <c r="L1487" i="16"/>
  <c r="K1487" i="16" s="1"/>
  <c r="H1487" i="16" s="1"/>
  <c r="L1488" i="16"/>
  <c r="K1488" i="16" s="1"/>
  <c r="L1489" i="16"/>
  <c r="K1489" i="16" s="1"/>
  <c r="H1489" i="16" s="1"/>
  <c r="L1490" i="16"/>
  <c r="K1490" i="16" s="1"/>
  <c r="L1491" i="16"/>
  <c r="K1491" i="16" s="1"/>
  <c r="H1491" i="16" s="1"/>
  <c r="L1492" i="16"/>
  <c r="K1492" i="16" s="1"/>
  <c r="L1493" i="16"/>
  <c r="K1493" i="16" s="1"/>
  <c r="H1493" i="16" s="1"/>
  <c r="L1494" i="16"/>
  <c r="K1494" i="16" s="1"/>
  <c r="L1495" i="16"/>
  <c r="K1495" i="16" s="1"/>
  <c r="H1495" i="16" s="1"/>
  <c r="L1496" i="16"/>
  <c r="K1496" i="16" s="1"/>
  <c r="L1497" i="16"/>
  <c r="K1497" i="16" s="1"/>
  <c r="L1498" i="16"/>
  <c r="K1498" i="16" s="1"/>
  <c r="L1499" i="16"/>
  <c r="K1499" i="16" s="1"/>
  <c r="H1499" i="16" s="1"/>
  <c r="L1500" i="16"/>
  <c r="K1500" i="16" s="1"/>
  <c r="L1501" i="16"/>
  <c r="K1501" i="16" s="1"/>
  <c r="H1501" i="16" s="1"/>
  <c r="L1502" i="16"/>
  <c r="K1502" i="16" s="1"/>
  <c r="L1503" i="16"/>
  <c r="K1503" i="16" s="1"/>
  <c r="H1503" i="16" s="1"/>
  <c r="L1504" i="16"/>
  <c r="K1504" i="16" s="1"/>
  <c r="L1505" i="16"/>
  <c r="K1505" i="16" s="1"/>
  <c r="H1505" i="16" s="1"/>
  <c r="L1506" i="16"/>
  <c r="K1506" i="16" s="1"/>
  <c r="L1507" i="16"/>
  <c r="K1507" i="16" s="1"/>
  <c r="H1507" i="16" s="1"/>
  <c r="L1508" i="16"/>
  <c r="K1508" i="16" s="1"/>
  <c r="L1509" i="16"/>
  <c r="K1509" i="16" s="1"/>
  <c r="L1510" i="16"/>
  <c r="K1510" i="16" s="1"/>
  <c r="L1511" i="16"/>
  <c r="K1511" i="16" s="1"/>
  <c r="L1512" i="16"/>
  <c r="K1512" i="16" s="1"/>
  <c r="L1513" i="16"/>
  <c r="K1513" i="16" s="1"/>
  <c r="L1514" i="16"/>
  <c r="K1514" i="16" s="1"/>
  <c r="L1515" i="16"/>
  <c r="K1515" i="16" s="1"/>
  <c r="H1515" i="16" s="1"/>
  <c r="L1516" i="16"/>
  <c r="K1516" i="16" s="1"/>
  <c r="L1517" i="16"/>
  <c r="K1517" i="16" s="1"/>
  <c r="L1518" i="16"/>
  <c r="K1518" i="16" s="1"/>
  <c r="L1519" i="16"/>
  <c r="K1519" i="16" s="1"/>
  <c r="H1519" i="16" s="1"/>
  <c r="L1520" i="16"/>
  <c r="K1520" i="16" s="1"/>
  <c r="L1521" i="16"/>
  <c r="K1521" i="16" s="1"/>
  <c r="H1521" i="16" s="1"/>
  <c r="L1522" i="16"/>
  <c r="K1522" i="16" s="1"/>
  <c r="L1523" i="16"/>
  <c r="K1523" i="16" s="1"/>
  <c r="H1523" i="16" s="1"/>
  <c r="L1524" i="16"/>
  <c r="K1524" i="16" s="1"/>
  <c r="L1525" i="16"/>
  <c r="K1525" i="16" s="1"/>
  <c r="L1526" i="16"/>
  <c r="K1526" i="16" s="1"/>
  <c r="L1527" i="16"/>
  <c r="K1527" i="16" s="1"/>
  <c r="H1527" i="16" s="1"/>
  <c r="L1528" i="16"/>
  <c r="K1528" i="16" s="1"/>
  <c r="L1529" i="16"/>
  <c r="K1529" i="16" s="1"/>
  <c r="H1529" i="16" s="1"/>
  <c r="L1530" i="16"/>
  <c r="K1530" i="16" s="1"/>
  <c r="L1531" i="16"/>
  <c r="K1531" i="16" s="1"/>
  <c r="H1531" i="16" s="1"/>
  <c r="L1532" i="16"/>
  <c r="K1532" i="16" s="1"/>
  <c r="L1533" i="16"/>
  <c r="K1533" i="16" s="1"/>
  <c r="H1533" i="16" s="1"/>
  <c r="L1534" i="16"/>
  <c r="K1534" i="16" s="1"/>
  <c r="L1535" i="16"/>
  <c r="K1535" i="16" s="1"/>
  <c r="H1535" i="16" s="1"/>
  <c r="L1536" i="16"/>
  <c r="K1536" i="16" s="1"/>
  <c r="L1537" i="16"/>
  <c r="K1537" i="16" s="1"/>
  <c r="H1537" i="16" s="1"/>
  <c r="L1538" i="16"/>
  <c r="K1538" i="16" s="1"/>
  <c r="L1539" i="16"/>
  <c r="K1539" i="16" s="1"/>
  <c r="H1539" i="16" s="1"/>
  <c r="L1540" i="16"/>
  <c r="K1540" i="16" s="1"/>
  <c r="L1541" i="16"/>
  <c r="K1541" i="16" s="1"/>
  <c r="H1541" i="16" s="1"/>
  <c r="L1542" i="16"/>
  <c r="K1542" i="16" s="1"/>
  <c r="L1543" i="16"/>
  <c r="K1543" i="16" s="1"/>
  <c r="H1543" i="16" s="1"/>
  <c r="L1544" i="16"/>
  <c r="K1544" i="16" s="1"/>
  <c r="L1545" i="16"/>
  <c r="K1545" i="16" s="1"/>
  <c r="H1545" i="16" s="1"/>
  <c r="L1546" i="16"/>
  <c r="K1546" i="16" s="1"/>
  <c r="L1547" i="16"/>
  <c r="K1547" i="16" s="1"/>
  <c r="H1547" i="16" s="1"/>
  <c r="L1548" i="16"/>
  <c r="K1548" i="16" s="1"/>
  <c r="L1549" i="16"/>
  <c r="K1549" i="16" s="1"/>
  <c r="H1549" i="16" s="1"/>
  <c r="L1550" i="16"/>
  <c r="K1550" i="16" s="1"/>
  <c r="L1551" i="16"/>
  <c r="K1551" i="16" s="1"/>
  <c r="H1551" i="16" s="1"/>
  <c r="L1552" i="16"/>
  <c r="K1552" i="16" s="1"/>
  <c r="L1553" i="16"/>
  <c r="K1553" i="16" s="1"/>
  <c r="H1553" i="16" s="1"/>
  <c r="L1554" i="16"/>
  <c r="K1554" i="16" s="1"/>
  <c r="L1555" i="16"/>
  <c r="K1555" i="16" s="1"/>
  <c r="H1555" i="16" s="1"/>
  <c r="L1556" i="16"/>
  <c r="K1556" i="16" s="1"/>
  <c r="L1557" i="16"/>
  <c r="K1557" i="16" s="1"/>
  <c r="L1558" i="16"/>
  <c r="K1558" i="16" s="1"/>
  <c r="L1559" i="16"/>
  <c r="K1559" i="16" s="1"/>
  <c r="H1559" i="16" s="1"/>
  <c r="L1560" i="16"/>
  <c r="K1560" i="16" s="1"/>
  <c r="L1561" i="16"/>
  <c r="K1561" i="16" s="1"/>
  <c r="H1561" i="16" s="1"/>
  <c r="L1562" i="16"/>
  <c r="K1562" i="16" s="1"/>
  <c r="L1563" i="16"/>
  <c r="K1563" i="16" s="1"/>
  <c r="H1563" i="16" s="1"/>
  <c r="L1564" i="16"/>
  <c r="K1564" i="16" s="1"/>
  <c r="L1565" i="16"/>
  <c r="K1565" i="16" s="1"/>
  <c r="L1566" i="16"/>
  <c r="K1566" i="16" s="1"/>
  <c r="L1567" i="16"/>
  <c r="K1567" i="16" s="1"/>
  <c r="H1567" i="16" s="1"/>
  <c r="L1568" i="16"/>
  <c r="K1568" i="16" s="1"/>
  <c r="L1569" i="16"/>
  <c r="K1569" i="16" s="1"/>
  <c r="H1569" i="16" s="1"/>
  <c r="L1570" i="16"/>
  <c r="K1570" i="16" s="1"/>
  <c r="L1571" i="16"/>
  <c r="K1571" i="16" s="1"/>
  <c r="H1571" i="16" s="1"/>
  <c r="L1572" i="16"/>
  <c r="K1572" i="16" s="1"/>
  <c r="L1573" i="16"/>
  <c r="K1573" i="16" s="1"/>
  <c r="H1573" i="16" s="1"/>
  <c r="L1574" i="16"/>
  <c r="K1574" i="16" s="1"/>
  <c r="L1575" i="16"/>
  <c r="K1575" i="16" s="1"/>
  <c r="H1575" i="16" s="1"/>
  <c r="L1576" i="16"/>
  <c r="K1576" i="16" s="1"/>
  <c r="L1577" i="16"/>
  <c r="K1577" i="16" s="1"/>
  <c r="H1577" i="16" s="1"/>
  <c r="L1578" i="16"/>
  <c r="K1578" i="16" s="1"/>
  <c r="L1579" i="16"/>
  <c r="K1579" i="16" s="1"/>
  <c r="H1579" i="16" s="1"/>
  <c r="L1580" i="16"/>
  <c r="K1580" i="16" s="1"/>
  <c r="L1581" i="16"/>
  <c r="K1581" i="16" s="1"/>
  <c r="H1581" i="16" s="1"/>
  <c r="L1582" i="16"/>
  <c r="K1582" i="16" s="1"/>
  <c r="L1583" i="16"/>
  <c r="K1583" i="16" s="1"/>
  <c r="H1583" i="16" s="1"/>
  <c r="L1584" i="16"/>
  <c r="K1584" i="16" s="1"/>
  <c r="L1585" i="16"/>
  <c r="K1585" i="16" s="1"/>
  <c r="H1585" i="16" s="1"/>
  <c r="L1586" i="16"/>
  <c r="K1586" i="16" s="1"/>
  <c r="L1587" i="16"/>
  <c r="K1587" i="16" s="1"/>
  <c r="H1587" i="16" s="1"/>
  <c r="L1588" i="16"/>
  <c r="K1588" i="16" s="1"/>
  <c r="L1589" i="16"/>
  <c r="K1589" i="16" s="1"/>
  <c r="L1590" i="16"/>
  <c r="K1590" i="16" s="1"/>
  <c r="L1591" i="16"/>
  <c r="K1591" i="16" s="1"/>
  <c r="L1592" i="16"/>
  <c r="K1592" i="16" s="1"/>
  <c r="L1593" i="16"/>
  <c r="K1593" i="16" s="1"/>
  <c r="H1593" i="16" s="1"/>
  <c r="L1594" i="16"/>
  <c r="K1594" i="16" s="1"/>
  <c r="L1595" i="16"/>
  <c r="K1595" i="16" s="1"/>
  <c r="H1595" i="16" s="1"/>
  <c r="L1596" i="16"/>
  <c r="K1596" i="16" s="1"/>
  <c r="L1597" i="16"/>
  <c r="K1597" i="16" s="1"/>
  <c r="H1597" i="16" s="1"/>
  <c r="L1598" i="16"/>
  <c r="K1598" i="16" s="1"/>
  <c r="L1599" i="16"/>
  <c r="K1599" i="16" s="1"/>
  <c r="H1599" i="16" s="1"/>
  <c r="L1600" i="16"/>
  <c r="K1600" i="16" s="1"/>
  <c r="L1601" i="16"/>
  <c r="K1601" i="16" s="1"/>
  <c r="L1602" i="16"/>
  <c r="K1602" i="16" s="1"/>
  <c r="L1603" i="16"/>
  <c r="K1603" i="16" s="1"/>
  <c r="H1603" i="16" s="1"/>
  <c r="L1604" i="16"/>
  <c r="K1604" i="16" s="1"/>
  <c r="L1605" i="16"/>
  <c r="K1605" i="16" s="1"/>
  <c r="L1606" i="16"/>
  <c r="K1606" i="16" s="1"/>
  <c r="L1607" i="16"/>
  <c r="K1607" i="16" s="1"/>
  <c r="L1608" i="16"/>
  <c r="K1608" i="16" s="1"/>
  <c r="L1609" i="16"/>
  <c r="K1609" i="16" s="1"/>
  <c r="L1610" i="16"/>
  <c r="K1610" i="16" s="1"/>
  <c r="L1611" i="16"/>
  <c r="K1611" i="16" s="1"/>
  <c r="H1611" i="16" s="1"/>
  <c r="L1612" i="16"/>
  <c r="K1612" i="16" s="1"/>
  <c r="L1613" i="16"/>
  <c r="K1613" i="16" s="1"/>
  <c r="L1614" i="16"/>
  <c r="K1614" i="16" s="1"/>
  <c r="L1615" i="16"/>
  <c r="K1615" i="16" s="1"/>
  <c r="L1616" i="16"/>
  <c r="K1616" i="16" s="1"/>
  <c r="L1617" i="16"/>
  <c r="K1617" i="16" s="1"/>
  <c r="H1617" i="16" s="1"/>
  <c r="L1618" i="16"/>
  <c r="K1618" i="16" s="1"/>
  <c r="L1619" i="16"/>
  <c r="K1619" i="16" s="1"/>
  <c r="H1619" i="16" s="1"/>
  <c r="L1620" i="16"/>
  <c r="K1620" i="16" s="1"/>
  <c r="L1621" i="16"/>
  <c r="K1621" i="16" s="1"/>
  <c r="H1621" i="16" s="1"/>
  <c r="L1622" i="16"/>
  <c r="K1622" i="16" s="1"/>
  <c r="L1623" i="16"/>
  <c r="K1623" i="16" s="1"/>
  <c r="H1623" i="16" s="1"/>
  <c r="L1624" i="16"/>
  <c r="K1624" i="16" s="1"/>
  <c r="L1625" i="16"/>
  <c r="K1625" i="16" s="1"/>
  <c r="H1625" i="16" s="1"/>
  <c r="L1626" i="16"/>
  <c r="K1626" i="16" s="1"/>
  <c r="L1627" i="16"/>
  <c r="K1627" i="16" s="1"/>
  <c r="H1627" i="16" s="1"/>
  <c r="L1628" i="16"/>
  <c r="K1628" i="16" s="1"/>
  <c r="L1629" i="16"/>
  <c r="K1629" i="16" s="1"/>
  <c r="L1630" i="16"/>
  <c r="K1630" i="16" s="1"/>
  <c r="L1631" i="16"/>
  <c r="K1631" i="16" s="1"/>
  <c r="L1632" i="16"/>
  <c r="K1632" i="16" s="1"/>
  <c r="L1633" i="16"/>
  <c r="K1633" i="16" s="1"/>
  <c r="H1633" i="16" s="1"/>
  <c r="L1634" i="16"/>
  <c r="K1634" i="16" s="1"/>
  <c r="L1635" i="16"/>
  <c r="K1635" i="16" s="1"/>
  <c r="H1635" i="16" s="1"/>
  <c r="L1636" i="16"/>
  <c r="K1636" i="16" s="1"/>
  <c r="L1637" i="16"/>
  <c r="K1637" i="16" s="1"/>
  <c r="H1637" i="16" s="1"/>
  <c r="L1638" i="16"/>
  <c r="K1638" i="16" s="1"/>
  <c r="L1639" i="16"/>
  <c r="K1639" i="16" s="1"/>
  <c r="H1639" i="16" s="1"/>
  <c r="L1640" i="16"/>
  <c r="K1640" i="16" s="1"/>
  <c r="L1641" i="16"/>
  <c r="K1641" i="16" s="1"/>
  <c r="H1641" i="16" s="1"/>
  <c r="L1642" i="16"/>
  <c r="K1642" i="16" s="1"/>
  <c r="L1643" i="16"/>
  <c r="K1643" i="16" s="1"/>
  <c r="H1643" i="16" s="1"/>
  <c r="L1644" i="16"/>
  <c r="K1644" i="16" s="1"/>
  <c r="L1645" i="16"/>
  <c r="K1645" i="16" s="1"/>
  <c r="H1645" i="16" s="1"/>
  <c r="L1646" i="16"/>
  <c r="K1646" i="16" s="1"/>
  <c r="L1647" i="16"/>
  <c r="K1647" i="16" s="1"/>
  <c r="H1647" i="16" s="1"/>
  <c r="L1648" i="16"/>
  <c r="K1648" i="16" s="1"/>
  <c r="L1649" i="16"/>
  <c r="K1649" i="16" s="1"/>
  <c r="L1650" i="16"/>
  <c r="K1650" i="16" s="1"/>
  <c r="L1651" i="16"/>
  <c r="K1651" i="16" s="1"/>
  <c r="H1651" i="16" s="1"/>
  <c r="L1652" i="16"/>
  <c r="K1652" i="16" s="1"/>
  <c r="L1653" i="16"/>
  <c r="K1653" i="16" s="1"/>
  <c r="L1654" i="16"/>
  <c r="K1654" i="16" s="1"/>
  <c r="L1655" i="16"/>
  <c r="K1655" i="16" s="1"/>
  <c r="L1656" i="16"/>
  <c r="K1656" i="16" s="1"/>
  <c r="L1657" i="16"/>
  <c r="K1657" i="16" s="1"/>
  <c r="L1658" i="16"/>
  <c r="K1658" i="16" s="1"/>
  <c r="L1659" i="16"/>
  <c r="K1659" i="16" s="1"/>
  <c r="H1659" i="16" s="1"/>
  <c r="L1660" i="16"/>
  <c r="K1660" i="16" s="1"/>
  <c r="L1661" i="16"/>
  <c r="K1661" i="16" s="1"/>
  <c r="L1662" i="16"/>
  <c r="K1662" i="16" s="1"/>
  <c r="L1663" i="16"/>
  <c r="K1663" i="16" s="1"/>
  <c r="H1663" i="16" s="1"/>
  <c r="L1664" i="16"/>
  <c r="K1664" i="16" s="1"/>
  <c r="L1665" i="16"/>
  <c r="K1665" i="16" s="1"/>
  <c r="H1665" i="16" s="1"/>
  <c r="L1666" i="16"/>
  <c r="K1666" i="16" s="1"/>
  <c r="L1667" i="16"/>
  <c r="K1667" i="16" s="1"/>
  <c r="H1667" i="16" s="1"/>
  <c r="L1668" i="16"/>
  <c r="K1668" i="16" s="1"/>
  <c r="L1669" i="16"/>
  <c r="K1669" i="16" s="1"/>
  <c r="L1670" i="16"/>
  <c r="K1670" i="16" s="1"/>
  <c r="L1671" i="16"/>
  <c r="K1671" i="16" s="1"/>
  <c r="L1672" i="16"/>
  <c r="K1672" i="16" s="1"/>
  <c r="L1673" i="16"/>
  <c r="K1673" i="16" s="1"/>
  <c r="L1674" i="16"/>
  <c r="K1674" i="16" s="1"/>
  <c r="L1675" i="16"/>
  <c r="K1675" i="16" s="1"/>
  <c r="H1675" i="16" s="1"/>
  <c r="L1676" i="16"/>
  <c r="K1676" i="16" s="1"/>
  <c r="L1677" i="16"/>
  <c r="K1677" i="16" s="1"/>
  <c r="L1678" i="16"/>
  <c r="K1678" i="16" s="1"/>
  <c r="L1679" i="16"/>
  <c r="K1679" i="16" s="1"/>
  <c r="L1680" i="16"/>
  <c r="K1680" i="16" s="1"/>
  <c r="L1681" i="16"/>
  <c r="K1681" i="16" s="1"/>
  <c r="H1681" i="16" s="1"/>
  <c r="L1682" i="16"/>
  <c r="K1682" i="16" s="1"/>
  <c r="L1683" i="16"/>
  <c r="K1683" i="16" s="1"/>
  <c r="H1683" i="16" s="1"/>
  <c r="L1684" i="16"/>
  <c r="K1684" i="16" s="1"/>
  <c r="L1685" i="16"/>
  <c r="K1685" i="16" s="1"/>
  <c r="H1685" i="16" s="1"/>
  <c r="L1686" i="16"/>
  <c r="K1686" i="16" s="1"/>
  <c r="L1687" i="16"/>
  <c r="K1687" i="16" s="1"/>
  <c r="H1687" i="16" s="1"/>
  <c r="L1688" i="16"/>
  <c r="K1688" i="16" s="1"/>
  <c r="L1689" i="16"/>
  <c r="K1689" i="16" s="1"/>
  <c r="H1689" i="16" s="1"/>
  <c r="L1690" i="16"/>
  <c r="K1690" i="16" s="1"/>
  <c r="L1691" i="16"/>
  <c r="K1691" i="16" s="1"/>
  <c r="H1691" i="16" s="1"/>
  <c r="L1692" i="16"/>
  <c r="K1692" i="16" s="1"/>
  <c r="L1693" i="16"/>
  <c r="K1693" i="16" s="1"/>
  <c r="H1693" i="16" s="1"/>
  <c r="L1694" i="16"/>
  <c r="K1694" i="16" s="1"/>
  <c r="L1695" i="16"/>
  <c r="K1695" i="16" s="1"/>
  <c r="H1695" i="16" s="1"/>
  <c r="L1696" i="16"/>
  <c r="K1696" i="16" s="1"/>
  <c r="L1697" i="16"/>
  <c r="K1697" i="16" s="1"/>
  <c r="L1698" i="16"/>
  <c r="K1698" i="16" s="1"/>
  <c r="L1699" i="16"/>
  <c r="K1699" i="16" s="1"/>
  <c r="H1699" i="16" s="1"/>
  <c r="L1700" i="16"/>
  <c r="K1700" i="16" s="1"/>
  <c r="L1701" i="16"/>
  <c r="K1701" i="16" s="1"/>
  <c r="H1701" i="16" s="1"/>
  <c r="L1702" i="16"/>
  <c r="K1702" i="16" s="1"/>
  <c r="L1703" i="16"/>
  <c r="K1703" i="16" s="1"/>
  <c r="H1703" i="16" s="1"/>
  <c r="L1704" i="16"/>
  <c r="K1704" i="16" s="1"/>
  <c r="L1705" i="16"/>
  <c r="K1705" i="16" s="1"/>
  <c r="H1705" i="16" s="1"/>
  <c r="L1706" i="16"/>
  <c r="K1706" i="16" s="1"/>
  <c r="L1707" i="16"/>
  <c r="K1707" i="16" s="1"/>
  <c r="H1707" i="16" s="1"/>
  <c r="L1708" i="16"/>
  <c r="K1708" i="16" s="1"/>
  <c r="L1709" i="16"/>
  <c r="K1709" i="16" s="1"/>
  <c r="L1710" i="16"/>
  <c r="K1710" i="16" s="1"/>
  <c r="L1711" i="16"/>
  <c r="K1711" i="16" s="1"/>
  <c r="H1711" i="16" s="1"/>
  <c r="L1712" i="16"/>
  <c r="K1712" i="16" s="1"/>
  <c r="L1713" i="16"/>
  <c r="K1713" i="16" s="1"/>
  <c r="H1713" i="16" s="1"/>
  <c r="L1714" i="16"/>
  <c r="K1714" i="16" s="1"/>
  <c r="L1715" i="16"/>
  <c r="K1715" i="16" s="1"/>
  <c r="H1715" i="16" s="1"/>
  <c r="L1716" i="16"/>
  <c r="K1716" i="16" s="1"/>
  <c r="L1717" i="16"/>
  <c r="K1717" i="16" s="1"/>
  <c r="L1718" i="16"/>
  <c r="K1718" i="16" s="1"/>
  <c r="L1719" i="16"/>
  <c r="K1719" i="16" s="1"/>
  <c r="L1720" i="16"/>
  <c r="K1720" i="16" s="1"/>
  <c r="L1721" i="16"/>
  <c r="K1721" i="16" s="1"/>
  <c r="H1721" i="16" s="1"/>
  <c r="L1722" i="16"/>
  <c r="K1722" i="16" s="1"/>
  <c r="L1723" i="16"/>
  <c r="K1723" i="16" s="1"/>
  <c r="H1723" i="16" s="1"/>
  <c r="L1724" i="16"/>
  <c r="K1724" i="16" s="1"/>
  <c r="L1725" i="16"/>
  <c r="K1725" i="16" s="1"/>
  <c r="H1725" i="16" s="1"/>
  <c r="L1726" i="16"/>
  <c r="K1726" i="16" s="1"/>
  <c r="L1727" i="16"/>
  <c r="K1727" i="16" s="1"/>
  <c r="H1727" i="16" s="1"/>
  <c r="L1728" i="16"/>
  <c r="K1728" i="16" s="1"/>
  <c r="L1729" i="16"/>
  <c r="K1729" i="16" s="1"/>
  <c r="H1729" i="16" s="1"/>
  <c r="L1730" i="16"/>
  <c r="K1730" i="16" s="1"/>
  <c r="L1731" i="16"/>
  <c r="K1731" i="16" s="1"/>
  <c r="H1731" i="16" s="1"/>
  <c r="L1732" i="16"/>
  <c r="K1732" i="16" s="1"/>
  <c r="L1733" i="16"/>
  <c r="K1733" i="16" s="1"/>
  <c r="H1733" i="16" s="1"/>
  <c r="L1734" i="16"/>
  <c r="K1734" i="16" s="1"/>
  <c r="L1735" i="16"/>
  <c r="K1735" i="16" s="1"/>
  <c r="H1735" i="16" s="1"/>
  <c r="L1736" i="16"/>
  <c r="K1736" i="16" s="1"/>
  <c r="L1737" i="16"/>
  <c r="K1737" i="16" s="1"/>
  <c r="H1737" i="16" s="1"/>
  <c r="L1738" i="16"/>
  <c r="K1738" i="16" s="1"/>
  <c r="L1739" i="16"/>
  <c r="K1739" i="16" s="1"/>
  <c r="H1739" i="16" s="1"/>
  <c r="L1740" i="16"/>
  <c r="K1740" i="16" s="1"/>
  <c r="L1741" i="16"/>
  <c r="K1741" i="16" s="1"/>
  <c r="L1742" i="16"/>
  <c r="K1742" i="16" s="1"/>
  <c r="L1743" i="16"/>
  <c r="K1743" i="16" s="1"/>
  <c r="L1744" i="16"/>
  <c r="K1744" i="16" s="1"/>
  <c r="L1745" i="16"/>
  <c r="K1745" i="16" s="1"/>
  <c r="H1745" i="16" s="1"/>
  <c r="L1746" i="16"/>
  <c r="K1746" i="16" s="1"/>
  <c r="L1747" i="16"/>
  <c r="K1747" i="16" s="1"/>
  <c r="H1747" i="16" s="1"/>
  <c r="L1748" i="16"/>
  <c r="K1748" i="16" s="1"/>
  <c r="L1749" i="16"/>
  <c r="K1749" i="16" s="1"/>
  <c r="H1749" i="16" s="1"/>
  <c r="L1750" i="16"/>
  <c r="K1750" i="16" s="1"/>
  <c r="L1751" i="16"/>
  <c r="K1751" i="16" s="1"/>
  <c r="H1751" i="16" s="1"/>
  <c r="L1752" i="16"/>
  <c r="K1752" i="16" s="1"/>
  <c r="L1753" i="16"/>
  <c r="K1753" i="16" s="1"/>
  <c r="H1753" i="16" s="1"/>
  <c r="L1754" i="16"/>
  <c r="K1754" i="16" s="1"/>
  <c r="L1755" i="16"/>
  <c r="K1755" i="16" s="1"/>
  <c r="H1755" i="16" s="1"/>
  <c r="L1756" i="16"/>
  <c r="K1756" i="16" s="1"/>
  <c r="L1757" i="16"/>
  <c r="K1757" i="16" s="1"/>
  <c r="L1758" i="16"/>
  <c r="K1758" i="16" s="1"/>
  <c r="L1759" i="16"/>
  <c r="K1759" i="16" s="1"/>
  <c r="H1759" i="16" s="1"/>
  <c r="L1760" i="16"/>
  <c r="K1760" i="16" s="1"/>
  <c r="L1761" i="16"/>
  <c r="K1761" i="16" s="1"/>
  <c r="H1761" i="16" s="1"/>
  <c r="L1762" i="16"/>
  <c r="K1762" i="16" s="1"/>
  <c r="L1763" i="16"/>
  <c r="K1763" i="16" s="1"/>
  <c r="H1763" i="16" s="1"/>
  <c r="L1764" i="16"/>
  <c r="K1764" i="16" s="1"/>
  <c r="L1765" i="16"/>
  <c r="K1765" i="16" s="1"/>
  <c r="H1765" i="16" s="1"/>
  <c r="L1766" i="16"/>
  <c r="K1766" i="16" s="1"/>
  <c r="L1767" i="16"/>
  <c r="K1767" i="16" s="1"/>
  <c r="L1768" i="16"/>
  <c r="K1768" i="16" s="1"/>
  <c r="L1769" i="16"/>
  <c r="K1769" i="16" s="1"/>
  <c r="H1769" i="16" s="1"/>
  <c r="L1770" i="16"/>
  <c r="K1770" i="16" s="1"/>
  <c r="L1771" i="16"/>
  <c r="K1771" i="16" s="1"/>
  <c r="H1771" i="16" s="1"/>
  <c r="L1772" i="16"/>
  <c r="K1772" i="16" s="1"/>
  <c r="L1773" i="16"/>
  <c r="K1773" i="16" s="1"/>
  <c r="H1773" i="16" s="1"/>
  <c r="L1774" i="16"/>
  <c r="K1774" i="16" s="1"/>
  <c r="L1775" i="16"/>
  <c r="K1775" i="16" s="1"/>
  <c r="H1775" i="16" s="1"/>
  <c r="L1776" i="16"/>
  <c r="K1776" i="16" s="1"/>
  <c r="L1777" i="16"/>
  <c r="K1777" i="16" s="1"/>
  <c r="H1777" i="16" s="1"/>
  <c r="L1778" i="16"/>
  <c r="K1778" i="16" s="1"/>
  <c r="L1779" i="16"/>
  <c r="K1779" i="16" s="1"/>
  <c r="H1779" i="16" s="1"/>
  <c r="L1780" i="16"/>
  <c r="K1780" i="16" s="1"/>
  <c r="L1781" i="16"/>
  <c r="K1781" i="16" s="1"/>
  <c r="H1781" i="16" s="1"/>
  <c r="L1782" i="16"/>
  <c r="K1782" i="16" s="1"/>
  <c r="L1783" i="16"/>
  <c r="K1783" i="16" s="1"/>
  <c r="H1783" i="16" s="1"/>
  <c r="L1784" i="16"/>
  <c r="K1784" i="16" s="1"/>
  <c r="L1785" i="16"/>
  <c r="K1785" i="16" s="1"/>
  <c r="L1786" i="16"/>
  <c r="K1786" i="16" s="1"/>
  <c r="L1787" i="16"/>
  <c r="K1787" i="16" s="1"/>
  <c r="H1787" i="16" s="1"/>
  <c r="L1788" i="16"/>
  <c r="K1788" i="16" s="1"/>
  <c r="L1789" i="16"/>
  <c r="K1789" i="16" s="1"/>
  <c r="H1789" i="16" s="1"/>
  <c r="L1790" i="16"/>
  <c r="K1790" i="16" s="1"/>
  <c r="L1791" i="16"/>
  <c r="K1791" i="16" s="1"/>
  <c r="H1791" i="16" s="1"/>
  <c r="L1792" i="16"/>
  <c r="K1792" i="16" s="1"/>
  <c r="L1793" i="16"/>
  <c r="K1793" i="16" s="1"/>
  <c r="H1793" i="16" s="1"/>
  <c r="L1794" i="16"/>
  <c r="K1794" i="16" s="1"/>
  <c r="L1795" i="16"/>
  <c r="K1795" i="16" s="1"/>
  <c r="H1795" i="16" s="1"/>
  <c r="L1796" i="16"/>
  <c r="K1796" i="16" s="1"/>
  <c r="L1797" i="16"/>
  <c r="K1797" i="16" s="1"/>
  <c r="L1798" i="16"/>
  <c r="K1798" i="16" s="1"/>
  <c r="L1799" i="16"/>
  <c r="K1799" i="16" s="1"/>
  <c r="H1799" i="16" s="1"/>
  <c r="L1800" i="16"/>
  <c r="K1800" i="16" s="1"/>
  <c r="L1801" i="16"/>
  <c r="K1801" i="16" s="1"/>
  <c r="H1801" i="16" s="1"/>
  <c r="L1802" i="16"/>
  <c r="K1802" i="16" s="1"/>
  <c r="L1803" i="16"/>
  <c r="K1803" i="16" s="1"/>
  <c r="H1803" i="16" s="1"/>
  <c r="L1804" i="16"/>
  <c r="K1804" i="16" s="1"/>
  <c r="L1805" i="16"/>
  <c r="K1805" i="16" s="1"/>
  <c r="L1806" i="16"/>
  <c r="K1806" i="16" s="1"/>
  <c r="L1807" i="16"/>
  <c r="K1807" i="16" s="1"/>
  <c r="L1808" i="16"/>
  <c r="K1808" i="16" s="1"/>
  <c r="L1809" i="16"/>
  <c r="K1809" i="16" s="1"/>
  <c r="H1809" i="16" s="1"/>
  <c r="L1810" i="16"/>
  <c r="K1810" i="16" s="1"/>
  <c r="L1811" i="16"/>
  <c r="K1811" i="16" s="1"/>
  <c r="H1811" i="16" s="1"/>
  <c r="L1812" i="16"/>
  <c r="K1812" i="16" s="1"/>
  <c r="L1813" i="16"/>
  <c r="K1813" i="16" s="1"/>
  <c r="H1813" i="16" s="1"/>
  <c r="L1814" i="16"/>
  <c r="K1814" i="16" s="1"/>
  <c r="L1815" i="16"/>
  <c r="K1815" i="16" s="1"/>
  <c r="H1815" i="16" s="1"/>
  <c r="L1816" i="16"/>
  <c r="K1816" i="16" s="1"/>
  <c r="L1817" i="16"/>
  <c r="K1817" i="16" s="1"/>
  <c r="H1817" i="16" s="1"/>
  <c r="L1818" i="16"/>
  <c r="K1818" i="16" s="1"/>
  <c r="L1819" i="16"/>
  <c r="K1819" i="16" s="1"/>
  <c r="H1819" i="16" s="1"/>
  <c r="L1820" i="16"/>
  <c r="K1820" i="16" s="1"/>
  <c r="L1821" i="16"/>
  <c r="K1821" i="16" s="1"/>
  <c r="H1821" i="16" s="1"/>
  <c r="L1822" i="16"/>
  <c r="K1822" i="16" s="1"/>
  <c r="L1823" i="16"/>
  <c r="K1823" i="16" s="1"/>
  <c r="H1823" i="16" s="1"/>
  <c r="L1824" i="16"/>
  <c r="K1824" i="16" s="1"/>
  <c r="L1825" i="16"/>
  <c r="K1825" i="16" s="1"/>
  <c r="H1825" i="16" s="1"/>
  <c r="L1826" i="16"/>
  <c r="K1826" i="16" s="1"/>
  <c r="L1827" i="16"/>
  <c r="K1827" i="16" s="1"/>
  <c r="H1827" i="16" s="1"/>
  <c r="L1828" i="16"/>
  <c r="K1828" i="16" s="1"/>
  <c r="L1829" i="16"/>
  <c r="K1829" i="16" s="1"/>
  <c r="L1830" i="16"/>
  <c r="K1830" i="16" s="1"/>
  <c r="L1831" i="16"/>
  <c r="K1831" i="16" s="1"/>
  <c r="L1832" i="16"/>
  <c r="K1832" i="16" s="1"/>
  <c r="L1833" i="16"/>
  <c r="K1833" i="16" s="1"/>
  <c r="H1833" i="16" s="1"/>
  <c r="L1834" i="16"/>
  <c r="K1834" i="16" s="1"/>
  <c r="L1835" i="16"/>
  <c r="K1835" i="16" s="1"/>
  <c r="H1835" i="16" s="1"/>
  <c r="L1836" i="16"/>
  <c r="K1836" i="16" s="1"/>
  <c r="L1837" i="16"/>
  <c r="K1837" i="16" s="1"/>
  <c r="H1837" i="16" s="1"/>
  <c r="L1838" i="16"/>
  <c r="K1838" i="16" s="1"/>
  <c r="L1839" i="16"/>
  <c r="K1839" i="16" s="1"/>
  <c r="H1839" i="16" s="1"/>
  <c r="L1840" i="16"/>
  <c r="K1840" i="16" s="1"/>
  <c r="L1841" i="16"/>
  <c r="K1841" i="16" s="1"/>
  <c r="H1841" i="16" s="1"/>
  <c r="L1842" i="16"/>
  <c r="K1842" i="16" s="1"/>
  <c r="L1843" i="16"/>
  <c r="K1843" i="16" s="1"/>
  <c r="H1843" i="16" s="1"/>
  <c r="L1844" i="16"/>
  <c r="K1844" i="16" s="1"/>
  <c r="L1845" i="16"/>
  <c r="K1845" i="16" s="1"/>
  <c r="L1846" i="16"/>
  <c r="K1846" i="16" s="1"/>
  <c r="L1847" i="16"/>
  <c r="K1847" i="16" s="1"/>
  <c r="L1848" i="16"/>
  <c r="K1848" i="16" s="1"/>
  <c r="L1849" i="16"/>
  <c r="K1849" i="16" s="1"/>
  <c r="L1850" i="16"/>
  <c r="K1850" i="16" s="1"/>
  <c r="L1851" i="16"/>
  <c r="K1851" i="16" s="1"/>
  <c r="H1851" i="16" s="1"/>
  <c r="L1852" i="16"/>
  <c r="K1852" i="16" s="1"/>
  <c r="L1853" i="16"/>
  <c r="K1853" i="16" s="1"/>
  <c r="L1854" i="16"/>
  <c r="K1854" i="16" s="1"/>
  <c r="L1855" i="16"/>
  <c r="K1855" i="16" s="1"/>
  <c r="L1856" i="16"/>
  <c r="K1856" i="16" s="1"/>
  <c r="L1857" i="16"/>
  <c r="K1857" i="16" s="1"/>
  <c r="H1857" i="16" s="1"/>
  <c r="L1858" i="16"/>
  <c r="K1858" i="16" s="1"/>
  <c r="L1859" i="16"/>
  <c r="K1859" i="16" s="1"/>
  <c r="H1859" i="16" s="1"/>
  <c r="L1860" i="16"/>
  <c r="K1860" i="16" s="1"/>
  <c r="L1861" i="16"/>
  <c r="K1861" i="16" s="1"/>
  <c r="H1861" i="16" s="1"/>
  <c r="L1862" i="16"/>
  <c r="K1862" i="16" s="1"/>
  <c r="L1863" i="16"/>
  <c r="K1863" i="16" s="1"/>
  <c r="H1863" i="16" s="1"/>
  <c r="L1864" i="16"/>
  <c r="K1864" i="16" s="1"/>
  <c r="L1865" i="16"/>
  <c r="K1865" i="16" s="1"/>
  <c r="H1865" i="16" s="1"/>
  <c r="L1866" i="16"/>
  <c r="K1866" i="16" s="1"/>
  <c r="L1867" i="16"/>
  <c r="K1867" i="16" s="1"/>
  <c r="H1867" i="16" s="1"/>
  <c r="L1868" i="16"/>
  <c r="K1868" i="16" s="1"/>
  <c r="L1869" i="16"/>
  <c r="K1869" i="16" s="1"/>
  <c r="L1870" i="16"/>
  <c r="K1870" i="16" s="1"/>
  <c r="L1871" i="16"/>
  <c r="K1871" i="16" s="1"/>
  <c r="H1871" i="16" s="1"/>
  <c r="L1872" i="16"/>
  <c r="K1872" i="16" s="1"/>
  <c r="L1873" i="16"/>
  <c r="K1873" i="16" s="1"/>
  <c r="H1873" i="16" s="1"/>
  <c r="L1874" i="16"/>
  <c r="K1874" i="16" s="1"/>
  <c r="L1875" i="16"/>
  <c r="K1875" i="16" s="1"/>
  <c r="H1875" i="16" s="1"/>
  <c r="L1876" i="16"/>
  <c r="K1876" i="16" s="1"/>
  <c r="L1877" i="16"/>
  <c r="K1877" i="16" s="1"/>
  <c r="H1877" i="16" s="1"/>
  <c r="L1878" i="16"/>
  <c r="K1878" i="16" s="1"/>
  <c r="L1879" i="16"/>
  <c r="K1879" i="16" s="1"/>
  <c r="L1880" i="16"/>
  <c r="K1880" i="16" s="1"/>
  <c r="L1881" i="16"/>
  <c r="K1881" i="16" s="1"/>
  <c r="H1881" i="16" s="1"/>
  <c r="L1882" i="16"/>
  <c r="K1882" i="16" s="1"/>
  <c r="L1883" i="16"/>
  <c r="K1883" i="16" s="1"/>
  <c r="H1883" i="16" s="1"/>
  <c r="L1884" i="16"/>
  <c r="K1884" i="16" s="1"/>
  <c r="L1885" i="16"/>
  <c r="K1885" i="16" s="1"/>
  <c r="H1885" i="16" s="1"/>
  <c r="L1886" i="16"/>
  <c r="K1886" i="16" s="1"/>
  <c r="L1887" i="16"/>
  <c r="K1887" i="16" s="1"/>
  <c r="H1887" i="16" s="1"/>
  <c r="L1888" i="16"/>
  <c r="K1888" i="16" s="1"/>
  <c r="L1889" i="16"/>
  <c r="K1889" i="16" s="1"/>
  <c r="H1889" i="16" s="1"/>
  <c r="L1890" i="16"/>
  <c r="K1890" i="16" s="1"/>
  <c r="L1891" i="16"/>
  <c r="K1891" i="16" s="1"/>
  <c r="H1891" i="16" s="1"/>
  <c r="L1892" i="16"/>
  <c r="K1892" i="16" s="1"/>
  <c r="L1893" i="16"/>
  <c r="K1893" i="16" s="1"/>
  <c r="H1893" i="16" s="1"/>
  <c r="L1894" i="16"/>
  <c r="K1894" i="16" s="1"/>
  <c r="L1895" i="16"/>
  <c r="K1895" i="16" s="1"/>
  <c r="H1895" i="16" s="1"/>
  <c r="L1896" i="16"/>
  <c r="K1896" i="16" s="1"/>
  <c r="L1897" i="16"/>
  <c r="K1897" i="16" s="1"/>
  <c r="H1897" i="16" s="1"/>
  <c r="L1898" i="16"/>
  <c r="K1898" i="16" s="1"/>
  <c r="L1899" i="16"/>
  <c r="K1899" i="16" s="1"/>
  <c r="H1899" i="16" s="1"/>
  <c r="L1900" i="16"/>
  <c r="K1900" i="16" s="1"/>
  <c r="L1901" i="16"/>
  <c r="K1901" i="16" s="1"/>
  <c r="L1902" i="16"/>
  <c r="K1902" i="16" s="1"/>
  <c r="L1903" i="16"/>
  <c r="K1903" i="16" s="1"/>
  <c r="H1903" i="16" s="1"/>
  <c r="L1904" i="16"/>
  <c r="K1904" i="16" s="1"/>
  <c r="L1905" i="16"/>
  <c r="K1905" i="16" s="1"/>
  <c r="H1905" i="16" s="1"/>
  <c r="L1906" i="16"/>
  <c r="K1906" i="16" s="1"/>
  <c r="L1907" i="16"/>
  <c r="K1907" i="16" s="1"/>
  <c r="H1907" i="16" s="1"/>
  <c r="L1908" i="16"/>
  <c r="K1908" i="16" s="1"/>
  <c r="L1909" i="16"/>
  <c r="K1909" i="16" s="1"/>
  <c r="H1909" i="16" s="1"/>
  <c r="L1910" i="16"/>
  <c r="K1910" i="16" s="1"/>
  <c r="L1911" i="16"/>
  <c r="K1911" i="16" s="1"/>
  <c r="H1911" i="16" s="1"/>
  <c r="L1912" i="16"/>
  <c r="K1912" i="16" s="1"/>
  <c r="L1913" i="16"/>
  <c r="K1913" i="16" s="1"/>
  <c r="H1913" i="16" s="1"/>
  <c r="L1914" i="16"/>
  <c r="K1914" i="16" s="1"/>
  <c r="L1915" i="16"/>
  <c r="K1915" i="16" s="1"/>
  <c r="H1915" i="16" s="1"/>
  <c r="L1916" i="16"/>
  <c r="K1916" i="16" s="1"/>
  <c r="L1917" i="16"/>
  <c r="K1917" i="16" s="1"/>
  <c r="H1917" i="16" s="1"/>
  <c r="L1918" i="16"/>
  <c r="K1918" i="16" s="1"/>
  <c r="L1919" i="16"/>
  <c r="K1919" i="16" s="1"/>
  <c r="H1919" i="16" s="1"/>
  <c r="L1920" i="16"/>
  <c r="K1920" i="16" s="1"/>
  <c r="L1921" i="16"/>
  <c r="K1921" i="16" s="1"/>
  <c r="H1921" i="16" s="1"/>
  <c r="L1922" i="16"/>
  <c r="K1922" i="16" s="1"/>
  <c r="L1923" i="16"/>
  <c r="K1923" i="16" s="1"/>
  <c r="H1923" i="16" s="1"/>
  <c r="L1924" i="16"/>
  <c r="K1924" i="16" s="1"/>
  <c r="L1925" i="16"/>
  <c r="K1925" i="16" s="1"/>
  <c r="H1925" i="16" s="1"/>
  <c r="L1926" i="16"/>
  <c r="K1926" i="16" s="1"/>
  <c r="L1927" i="16"/>
  <c r="K1927" i="16" s="1"/>
  <c r="H1927" i="16" s="1"/>
  <c r="L1928" i="16"/>
  <c r="K1928" i="16" s="1"/>
  <c r="L1929" i="16"/>
  <c r="K1929" i="16" s="1"/>
  <c r="H1929" i="16" s="1"/>
  <c r="L1930" i="16"/>
  <c r="K1930" i="16" s="1"/>
  <c r="L1931" i="16"/>
  <c r="K1931" i="16" s="1"/>
  <c r="H1931" i="16" s="1"/>
  <c r="L1932" i="16"/>
  <c r="K1932" i="16" s="1"/>
  <c r="L1933" i="16"/>
  <c r="K1933" i="16" s="1"/>
  <c r="H1933" i="16" s="1"/>
  <c r="L1934" i="16"/>
  <c r="K1934" i="16" s="1"/>
  <c r="L1935" i="16"/>
  <c r="K1935" i="16" s="1"/>
  <c r="H1935" i="16" s="1"/>
  <c r="L1936" i="16"/>
  <c r="K1936" i="16" s="1"/>
  <c r="L1937" i="16"/>
  <c r="K1937" i="16" s="1"/>
  <c r="H1937" i="16" s="1"/>
  <c r="L1938" i="16"/>
  <c r="K1938" i="16" s="1"/>
  <c r="L1939" i="16"/>
  <c r="K1939" i="16" s="1"/>
  <c r="H1939" i="16" s="1"/>
  <c r="L1940" i="16"/>
  <c r="K1940" i="16" s="1"/>
  <c r="L1941" i="16"/>
  <c r="K1941" i="16" s="1"/>
  <c r="H1941" i="16" s="1"/>
  <c r="L1942" i="16"/>
  <c r="K1942" i="16" s="1"/>
  <c r="L1943" i="16"/>
  <c r="K1943" i="16" s="1"/>
  <c r="H1943" i="16" s="1"/>
  <c r="L1944" i="16"/>
  <c r="K1944" i="16" s="1"/>
  <c r="L1945" i="16"/>
  <c r="K1945" i="16" s="1"/>
  <c r="H1945" i="16" s="1"/>
  <c r="L1946" i="16"/>
  <c r="K1946" i="16" s="1"/>
  <c r="L1947" i="16"/>
  <c r="K1947" i="16" s="1"/>
  <c r="H1947" i="16" s="1"/>
  <c r="L1948" i="16"/>
  <c r="K1948" i="16" s="1"/>
  <c r="L1949" i="16"/>
  <c r="K1949" i="16" s="1"/>
  <c r="H1949" i="16" s="1"/>
  <c r="L1950" i="16"/>
  <c r="K1950" i="16" s="1"/>
  <c r="L1951" i="16"/>
  <c r="K1951" i="16" s="1"/>
  <c r="L1952" i="16"/>
  <c r="K1952" i="16" s="1"/>
  <c r="L1953" i="16"/>
  <c r="K1953" i="16" s="1"/>
  <c r="H1953" i="16" s="1"/>
  <c r="L1954" i="16"/>
  <c r="K1954" i="16" s="1"/>
  <c r="L1955" i="16"/>
  <c r="K1955" i="16" s="1"/>
  <c r="H1955" i="16" s="1"/>
  <c r="L1956" i="16"/>
  <c r="K1956" i="16" s="1"/>
  <c r="L1957" i="16"/>
  <c r="K1957" i="16" s="1"/>
  <c r="H1957" i="16" s="1"/>
  <c r="L1958" i="16"/>
  <c r="K1958" i="16" s="1"/>
  <c r="L1959" i="16"/>
  <c r="K1959" i="16" s="1"/>
  <c r="H1959" i="16" s="1"/>
  <c r="L1960" i="16"/>
  <c r="K1960" i="16" s="1"/>
  <c r="L1961" i="16"/>
  <c r="K1961" i="16" s="1"/>
  <c r="H1961" i="16" s="1"/>
  <c r="L1962" i="16"/>
  <c r="K1962" i="16" s="1"/>
  <c r="L1963" i="16"/>
  <c r="K1963" i="16" s="1"/>
  <c r="H1963" i="16" s="1"/>
  <c r="L1964" i="16"/>
  <c r="K1964" i="16" s="1"/>
  <c r="L1965" i="16"/>
  <c r="K1965" i="16" s="1"/>
  <c r="H1965" i="16" s="1"/>
  <c r="L1966" i="16"/>
  <c r="K1966" i="16" s="1"/>
  <c r="L1967" i="16"/>
  <c r="K1967" i="16" s="1"/>
  <c r="H1967" i="16" s="1"/>
  <c r="L1968" i="16"/>
  <c r="K1968" i="16" s="1"/>
  <c r="L1969" i="16"/>
  <c r="K1969" i="16" s="1"/>
  <c r="H1969" i="16" s="1"/>
  <c r="L1970" i="16"/>
  <c r="K1970" i="16" s="1"/>
  <c r="L1971" i="16"/>
  <c r="K1971" i="16" s="1"/>
  <c r="H1971" i="16" s="1"/>
  <c r="L1972" i="16"/>
  <c r="K1972" i="16" s="1"/>
  <c r="L1973" i="16"/>
  <c r="K1973" i="16" s="1"/>
  <c r="H1973" i="16" s="1"/>
  <c r="L1974" i="16"/>
  <c r="K1974" i="16" s="1"/>
  <c r="L1975" i="16"/>
  <c r="K1975" i="16" s="1"/>
  <c r="H1975" i="16" s="1"/>
  <c r="L1976" i="16"/>
  <c r="K1976" i="16" s="1"/>
  <c r="L1977" i="16"/>
  <c r="K1977" i="16" s="1"/>
  <c r="H1977" i="16" s="1"/>
  <c r="L1978" i="16"/>
  <c r="K1978" i="16" s="1"/>
  <c r="L1979" i="16"/>
  <c r="K1979" i="16" s="1"/>
  <c r="H1979" i="16" s="1"/>
  <c r="L1980" i="16"/>
  <c r="K1980" i="16" s="1"/>
  <c r="L1981" i="16"/>
  <c r="K1981" i="16" s="1"/>
  <c r="H1981" i="16" s="1"/>
  <c r="L1982" i="16"/>
  <c r="K1982" i="16" s="1"/>
  <c r="L1983" i="16"/>
  <c r="K1983" i="16" s="1"/>
  <c r="H1983" i="16" s="1"/>
  <c r="L1984" i="16"/>
  <c r="K1984" i="16" s="1"/>
  <c r="L1985" i="16"/>
  <c r="K1985" i="16" s="1"/>
  <c r="H1985" i="16" s="1"/>
  <c r="L1986" i="16"/>
  <c r="K1986" i="16" s="1"/>
  <c r="L1987" i="16"/>
  <c r="K1987" i="16" s="1"/>
  <c r="H1987" i="16" s="1"/>
  <c r="L1988" i="16"/>
  <c r="K1988" i="16" s="1"/>
  <c r="L1989" i="16"/>
  <c r="K1989" i="16" s="1"/>
  <c r="H1989" i="16" s="1"/>
  <c r="L1990" i="16"/>
  <c r="K1990" i="16" s="1"/>
  <c r="L1991" i="16"/>
  <c r="K1991" i="16" s="1"/>
  <c r="H1991" i="16" s="1"/>
  <c r="L1992" i="16"/>
  <c r="K1992" i="16" s="1"/>
  <c r="L1993" i="16"/>
  <c r="K1993" i="16" s="1"/>
  <c r="L1994" i="16"/>
  <c r="K1994" i="16" s="1"/>
  <c r="L1995" i="16"/>
  <c r="K1995" i="16" s="1"/>
  <c r="H1995" i="16" s="1"/>
  <c r="L1996" i="16"/>
  <c r="K1996" i="16" s="1"/>
  <c r="L1997" i="16"/>
  <c r="K1997" i="16" s="1"/>
  <c r="L1998" i="16"/>
  <c r="K1998" i="16" s="1"/>
  <c r="L1999" i="16"/>
  <c r="K1999" i="16" s="1"/>
  <c r="H1999" i="16" s="1"/>
  <c r="L2000" i="16"/>
  <c r="K2000" i="16" s="1"/>
  <c r="L2001" i="16"/>
  <c r="K2001" i="16" s="1"/>
  <c r="H2001" i="16" s="1"/>
  <c r="L2002" i="16"/>
  <c r="K2002" i="16" s="1"/>
  <c r="L2003" i="16"/>
  <c r="K2003" i="16" s="1"/>
  <c r="H2003" i="16" s="1"/>
  <c r="L2004" i="16"/>
  <c r="K2004" i="16" s="1"/>
  <c r="L2005" i="16"/>
  <c r="K2005" i="16" s="1"/>
  <c r="H2005" i="16" s="1"/>
  <c r="L2006" i="16"/>
  <c r="K2006" i="16" s="1"/>
  <c r="L2007" i="16"/>
  <c r="K2007" i="16" s="1"/>
  <c r="H2007" i="16" s="1"/>
  <c r="L2008" i="16"/>
  <c r="K2008" i="16" s="1"/>
  <c r="L2009" i="16"/>
  <c r="K2009" i="16" s="1"/>
  <c r="H2009" i="16" s="1"/>
  <c r="L2010" i="16"/>
  <c r="K2010" i="16" s="1"/>
  <c r="L2011" i="16"/>
  <c r="K2011" i="16" s="1"/>
  <c r="H2011" i="16" s="1"/>
  <c r="L2012" i="16"/>
  <c r="K2012" i="16" s="1"/>
  <c r="L2013" i="16"/>
  <c r="K2013" i="16" s="1"/>
  <c r="H2013" i="16" s="1"/>
  <c r="L2014" i="16"/>
  <c r="K2014" i="16" s="1"/>
  <c r="L2015" i="16"/>
  <c r="K2015" i="16" s="1"/>
  <c r="H2015" i="16" s="1"/>
  <c r="L2016" i="16"/>
  <c r="K2016" i="16" s="1"/>
  <c r="L2017" i="16"/>
  <c r="K2017" i="16" s="1"/>
  <c r="H2017" i="16" s="1"/>
  <c r="L2018" i="16"/>
  <c r="K2018" i="16" s="1"/>
  <c r="L2019" i="16"/>
  <c r="K2019" i="16" s="1"/>
  <c r="H2019" i="16" s="1"/>
  <c r="L2020" i="16"/>
  <c r="K2020" i="16" s="1"/>
  <c r="L2021" i="16"/>
  <c r="K2021" i="16" s="1"/>
  <c r="H2021" i="16" s="1"/>
  <c r="L2022" i="16"/>
  <c r="K2022" i="16" s="1"/>
  <c r="L2023" i="16"/>
  <c r="K2023" i="16" s="1"/>
  <c r="H2023" i="16" s="1"/>
  <c r="L2024" i="16"/>
  <c r="K2024" i="16" s="1"/>
  <c r="L2025" i="16"/>
  <c r="K2025" i="16" s="1"/>
  <c r="H2025" i="16" s="1"/>
  <c r="L2026" i="16"/>
  <c r="K2026" i="16" s="1"/>
  <c r="L2027" i="16"/>
  <c r="K2027" i="16" s="1"/>
  <c r="H2027" i="16" s="1"/>
  <c r="L2028" i="16"/>
  <c r="K2028" i="16" s="1"/>
  <c r="L2029" i="16"/>
  <c r="K2029" i="16" s="1"/>
  <c r="L2030" i="16"/>
  <c r="K2030" i="16" s="1"/>
  <c r="L2031" i="16"/>
  <c r="K2031" i="16" s="1"/>
  <c r="H2031" i="16" s="1"/>
  <c r="L2032" i="16"/>
  <c r="K2032" i="16" s="1"/>
  <c r="L2033" i="16"/>
  <c r="K2033" i="16" s="1"/>
  <c r="H2033" i="16" s="1"/>
  <c r="L2034" i="16"/>
  <c r="K2034" i="16" s="1"/>
  <c r="L2035" i="16"/>
  <c r="K2035" i="16" s="1"/>
  <c r="H2035" i="16" s="1"/>
  <c r="L2036" i="16"/>
  <c r="K2036" i="16" s="1"/>
  <c r="L2037" i="16"/>
  <c r="K2037" i="16" s="1"/>
  <c r="H2037" i="16" s="1"/>
  <c r="L2038" i="16"/>
  <c r="K2038" i="16" s="1"/>
  <c r="L2039" i="16"/>
  <c r="K2039" i="16" s="1"/>
  <c r="H2039" i="16" s="1"/>
  <c r="L2040" i="16"/>
  <c r="K2040" i="16" s="1"/>
  <c r="L2041" i="16"/>
  <c r="K2041" i="16" s="1"/>
  <c r="H2041" i="16" s="1"/>
  <c r="L2042" i="16"/>
  <c r="K2042" i="16" s="1"/>
  <c r="L2043" i="16"/>
  <c r="K2043" i="16" s="1"/>
  <c r="H2043" i="16" s="1"/>
  <c r="L2044" i="16"/>
  <c r="K2044" i="16" s="1"/>
  <c r="L2045" i="16"/>
  <c r="K2045" i="16" s="1"/>
  <c r="H2045" i="16" s="1"/>
  <c r="L2046" i="16"/>
  <c r="K2046" i="16" s="1"/>
  <c r="L2047" i="16"/>
  <c r="K2047" i="16" s="1"/>
  <c r="H2047" i="16" s="1"/>
  <c r="L2048" i="16"/>
  <c r="K2048" i="16" s="1"/>
  <c r="L2049" i="16"/>
  <c r="K2049" i="16" s="1"/>
  <c r="H2049" i="16" s="1"/>
  <c r="L2050" i="16"/>
  <c r="K2050" i="16" s="1"/>
  <c r="L2051" i="16"/>
  <c r="K2051" i="16" s="1"/>
  <c r="H2051" i="16" s="1"/>
  <c r="L2052" i="16"/>
  <c r="K2052" i="16" s="1"/>
  <c r="L2053" i="16"/>
  <c r="K2053" i="16" s="1"/>
  <c r="H2053" i="16" s="1"/>
  <c r="L2054" i="16"/>
  <c r="K2054" i="16" s="1"/>
  <c r="L2055" i="16"/>
  <c r="K2055" i="16" s="1"/>
  <c r="H2055" i="16" s="1"/>
  <c r="L2056" i="16"/>
  <c r="K2056" i="16" s="1"/>
  <c r="L2057" i="16"/>
  <c r="K2057" i="16" s="1"/>
  <c r="H2057" i="16" s="1"/>
  <c r="L2058" i="16"/>
  <c r="K2058" i="16" s="1"/>
  <c r="L2059" i="16"/>
  <c r="K2059" i="16" s="1"/>
  <c r="H2059" i="16" s="1"/>
  <c r="L2060" i="16"/>
  <c r="K2060" i="16" s="1"/>
  <c r="L2061" i="16"/>
  <c r="K2061" i="16" s="1"/>
  <c r="H2061" i="16" s="1"/>
  <c r="L2062" i="16"/>
  <c r="K2062" i="16" s="1"/>
  <c r="L2063" i="16"/>
  <c r="K2063" i="16" s="1"/>
  <c r="H2063" i="16" s="1"/>
  <c r="L2064" i="16"/>
  <c r="K2064" i="16" s="1"/>
  <c r="L2065" i="16"/>
  <c r="K2065" i="16" s="1"/>
  <c r="H2065" i="16" s="1"/>
  <c r="L2066" i="16"/>
  <c r="K2066" i="16" s="1"/>
  <c r="L2067" i="16"/>
  <c r="K2067" i="16" s="1"/>
  <c r="H2067" i="16" s="1"/>
  <c r="L2068" i="16"/>
  <c r="K2068" i="16" s="1"/>
  <c r="L2069" i="16"/>
  <c r="K2069" i="16" s="1"/>
  <c r="H2069" i="16" s="1"/>
  <c r="L2070" i="16"/>
  <c r="K2070" i="16" s="1"/>
  <c r="L2071" i="16"/>
  <c r="K2071" i="16" s="1"/>
  <c r="H2071" i="16" s="1"/>
  <c r="L2072" i="16"/>
  <c r="K2072" i="16" s="1"/>
  <c r="L2073" i="16"/>
  <c r="K2073" i="16" s="1"/>
  <c r="H2073" i="16" s="1"/>
  <c r="L2074" i="16"/>
  <c r="K2074" i="16" s="1"/>
  <c r="L2075" i="16"/>
  <c r="K2075" i="16" s="1"/>
  <c r="H2075" i="16" s="1"/>
  <c r="L2076" i="16"/>
  <c r="K2076" i="16" s="1"/>
  <c r="L2077" i="16"/>
  <c r="K2077" i="16" s="1"/>
  <c r="L2078" i="16"/>
  <c r="K2078" i="16" s="1"/>
  <c r="L2079" i="16"/>
  <c r="K2079" i="16" s="1"/>
  <c r="H2079" i="16" s="1"/>
  <c r="L2080" i="16"/>
  <c r="K2080" i="16" s="1"/>
  <c r="L2081" i="16"/>
  <c r="K2081" i="16" s="1"/>
  <c r="H2081" i="16" s="1"/>
  <c r="L2082" i="16"/>
  <c r="K2082" i="16" s="1"/>
  <c r="L2083" i="16"/>
  <c r="K2083" i="16" s="1"/>
  <c r="H2083" i="16" s="1"/>
  <c r="L2084" i="16"/>
  <c r="K2084" i="16" s="1"/>
  <c r="L2085" i="16"/>
  <c r="K2085" i="16" s="1"/>
  <c r="H2085" i="16" s="1"/>
  <c r="L2086" i="16"/>
  <c r="K2086" i="16" s="1"/>
  <c r="L2087" i="16"/>
  <c r="K2087" i="16" s="1"/>
  <c r="H2087" i="16" s="1"/>
  <c r="L2088" i="16"/>
  <c r="K2088" i="16" s="1"/>
  <c r="L2089" i="16"/>
  <c r="K2089" i="16" s="1"/>
  <c r="H2089" i="16" s="1"/>
  <c r="L2090" i="16"/>
  <c r="K2090" i="16" s="1"/>
  <c r="L2091" i="16"/>
  <c r="K2091" i="16" s="1"/>
  <c r="H2091" i="16" s="1"/>
  <c r="L2092" i="16"/>
  <c r="K2092" i="16" s="1"/>
  <c r="L2093" i="16"/>
  <c r="K2093" i="16" s="1"/>
  <c r="H2093" i="16" s="1"/>
  <c r="L2094" i="16"/>
  <c r="K2094" i="16" s="1"/>
  <c r="L2095" i="16"/>
  <c r="K2095" i="16" s="1"/>
  <c r="H2095" i="16" s="1"/>
  <c r="L2096" i="16"/>
  <c r="K2096" i="16" s="1"/>
  <c r="L2097" i="16"/>
  <c r="K2097" i="16" s="1"/>
  <c r="H2097" i="16" s="1"/>
  <c r="L2098" i="16"/>
  <c r="K2098" i="16" s="1"/>
  <c r="L2099" i="16"/>
  <c r="K2099" i="16" s="1"/>
  <c r="H2099" i="16" s="1"/>
  <c r="L2100" i="16"/>
  <c r="K2100" i="16" s="1"/>
  <c r="L2101" i="16"/>
  <c r="K2101" i="16" s="1"/>
  <c r="H2101" i="16" s="1"/>
  <c r="L2102" i="16"/>
  <c r="K2102" i="16" s="1"/>
  <c r="L2103" i="16"/>
  <c r="K2103" i="16" s="1"/>
  <c r="H2103" i="16" s="1"/>
  <c r="L2104" i="16"/>
  <c r="K2104" i="16" s="1"/>
  <c r="L2105" i="16"/>
  <c r="K2105" i="16" s="1"/>
  <c r="H2105" i="16" s="1"/>
  <c r="L2106" i="16"/>
  <c r="K2106" i="16" s="1"/>
  <c r="L2107" i="16"/>
  <c r="K2107" i="16" s="1"/>
  <c r="H2107" i="16" s="1"/>
  <c r="L2108" i="16"/>
  <c r="K2108" i="16" s="1"/>
  <c r="L2109" i="16"/>
  <c r="K2109" i="16" s="1"/>
  <c r="H2109" i="16" s="1"/>
  <c r="L2110" i="16"/>
  <c r="K2110" i="16" s="1"/>
  <c r="L2111" i="16"/>
  <c r="K2111" i="16" s="1"/>
  <c r="H2111" i="16" s="1"/>
  <c r="L2112" i="16"/>
  <c r="K2112" i="16" s="1"/>
  <c r="L2113" i="16"/>
  <c r="K2113" i="16" s="1"/>
  <c r="H2113" i="16" s="1"/>
  <c r="L2114" i="16"/>
  <c r="K2114" i="16" s="1"/>
  <c r="L2115" i="16"/>
  <c r="K2115" i="16" s="1"/>
  <c r="H2115" i="16" s="1"/>
  <c r="L2116" i="16"/>
  <c r="K2116" i="16" s="1"/>
  <c r="L2117" i="16"/>
  <c r="K2117" i="16" s="1"/>
  <c r="H2117" i="16" s="1"/>
  <c r="L2118" i="16"/>
  <c r="K2118" i="16" s="1"/>
  <c r="L2119" i="16"/>
  <c r="K2119" i="16" s="1"/>
  <c r="H2119" i="16" s="1"/>
  <c r="L2120" i="16"/>
  <c r="K2120" i="16" s="1"/>
  <c r="L2121" i="16"/>
  <c r="K2121" i="16" s="1"/>
  <c r="H2121" i="16" s="1"/>
  <c r="L2122" i="16"/>
  <c r="K2122" i="16" s="1"/>
  <c r="L2123" i="16"/>
  <c r="K2123" i="16" s="1"/>
  <c r="H2123" i="16" s="1"/>
  <c r="L2124" i="16"/>
  <c r="K2124" i="16" s="1"/>
  <c r="L2125" i="16"/>
  <c r="K2125" i="16" s="1"/>
  <c r="H2125" i="16" s="1"/>
  <c r="L2126" i="16"/>
  <c r="K2126" i="16" s="1"/>
  <c r="L2127" i="16"/>
  <c r="K2127" i="16" s="1"/>
  <c r="H2127" i="16" s="1"/>
  <c r="L2128" i="16"/>
  <c r="K2128" i="16" s="1"/>
  <c r="L2129" i="16"/>
  <c r="K2129" i="16" s="1"/>
  <c r="L2130" i="16"/>
  <c r="K2130" i="16" s="1"/>
  <c r="L2131" i="16"/>
  <c r="K2131" i="16" s="1"/>
  <c r="H2131" i="16" s="1"/>
  <c r="L2132" i="16"/>
  <c r="K2132" i="16" s="1"/>
  <c r="L2133" i="16"/>
  <c r="K2133" i="16" s="1"/>
  <c r="L2134" i="16"/>
  <c r="K2134" i="16" s="1"/>
  <c r="L2135" i="16"/>
  <c r="K2135" i="16" s="1"/>
  <c r="L2136" i="16"/>
  <c r="K2136" i="16" s="1"/>
  <c r="L2137" i="16"/>
  <c r="K2137" i="16" s="1"/>
  <c r="H2137" i="16" s="1"/>
  <c r="L2138" i="16"/>
  <c r="K2138" i="16" s="1"/>
  <c r="L2139" i="16"/>
  <c r="K2139" i="16" s="1"/>
  <c r="H2139" i="16" s="1"/>
  <c r="L2140" i="16"/>
  <c r="K2140" i="16" s="1"/>
  <c r="L2141" i="16"/>
  <c r="K2141" i="16" s="1"/>
  <c r="H2141" i="16" s="1"/>
  <c r="L2142" i="16"/>
  <c r="K2142" i="16" s="1"/>
  <c r="L2143" i="16"/>
  <c r="K2143" i="16" s="1"/>
  <c r="H2143" i="16" s="1"/>
  <c r="L2144" i="16"/>
  <c r="K2144" i="16" s="1"/>
  <c r="L2145" i="16"/>
  <c r="K2145" i="16" s="1"/>
  <c r="H2145" i="16" s="1"/>
  <c r="L2146" i="16"/>
  <c r="K2146" i="16" s="1"/>
  <c r="L2147" i="16"/>
  <c r="K2147" i="16" s="1"/>
  <c r="H2147" i="16" s="1"/>
  <c r="L2148" i="16"/>
  <c r="K2148" i="16" s="1"/>
  <c r="L2149" i="16"/>
  <c r="K2149" i="16" s="1"/>
  <c r="L2150" i="16"/>
  <c r="K2150" i="16" s="1"/>
  <c r="L2151" i="16"/>
  <c r="K2151" i="16" s="1"/>
  <c r="L2152" i="16"/>
  <c r="K2152" i="16" s="1"/>
  <c r="L2153" i="16"/>
  <c r="K2153" i="16" s="1"/>
  <c r="H2153" i="16" s="1"/>
  <c r="L2154" i="16"/>
  <c r="K2154" i="16" s="1"/>
  <c r="L2155" i="16"/>
  <c r="K2155" i="16" s="1"/>
  <c r="H2155" i="16" s="1"/>
  <c r="L2156" i="16"/>
  <c r="K2156" i="16" s="1"/>
  <c r="L2157" i="16"/>
  <c r="K2157" i="16" s="1"/>
  <c r="H2157" i="16" s="1"/>
  <c r="L2158" i="16"/>
  <c r="K2158" i="16" s="1"/>
  <c r="L2159" i="16"/>
  <c r="K2159" i="16" s="1"/>
  <c r="H2159" i="16" s="1"/>
  <c r="L2160" i="16"/>
  <c r="K2160" i="16" s="1"/>
  <c r="L2161" i="16"/>
  <c r="K2161" i="16" s="1"/>
  <c r="H2161" i="16" s="1"/>
  <c r="L2162" i="16"/>
  <c r="K2162" i="16" s="1"/>
  <c r="L2163" i="16"/>
  <c r="K2163" i="16" s="1"/>
  <c r="H2163" i="16" s="1"/>
  <c r="L2164" i="16"/>
  <c r="K2164" i="16" s="1"/>
  <c r="L2165" i="16"/>
  <c r="K2165" i="16" s="1"/>
  <c r="L2166" i="16"/>
  <c r="K2166" i="16" s="1"/>
  <c r="L2167" i="16"/>
  <c r="K2167" i="16" s="1"/>
  <c r="H2167" i="16" s="1"/>
  <c r="L2168" i="16"/>
  <c r="K2168" i="16" s="1"/>
  <c r="L2169" i="16"/>
  <c r="K2169" i="16" s="1"/>
  <c r="H2169" i="16" s="1"/>
  <c r="L2170" i="16"/>
  <c r="K2170" i="16" s="1"/>
  <c r="L2171" i="16"/>
  <c r="K2171" i="16" s="1"/>
  <c r="H2171" i="16" s="1"/>
  <c r="L2172" i="16"/>
  <c r="K2172" i="16" s="1"/>
  <c r="L2173" i="16"/>
  <c r="K2173" i="16" s="1"/>
  <c r="H2173" i="16" s="1"/>
  <c r="L2174" i="16"/>
  <c r="K2174" i="16" s="1"/>
  <c r="L2175" i="16"/>
  <c r="K2175" i="16" s="1"/>
  <c r="H2175" i="16" s="1"/>
  <c r="L2176" i="16"/>
  <c r="K2176" i="16" s="1"/>
  <c r="L2177" i="16"/>
  <c r="K2177" i="16" s="1"/>
  <c r="H2177" i="16" s="1"/>
  <c r="L2178" i="16"/>
  <c r="K2178" i="16" s="1"/>
  <c r="L2179" i="16"/>
  <c r="K2179" i="16" s="1"/>
  <c r="H2179" i="16" s="1"/>
  <c r="L2180" i="16"/>
  <c r="K2180" i="16" s="1"/>
  <c r="L2181" i="16"/>
  <c r="K2181" i="16" s="1"/>
  <c r="H2181" i="16" s="1"/>
  <c r="L2182" i="16"/>
  <c r="K2182" i="16" s="1"/>
  <c r="L2183" i="16"/>
  <c r="K2183" i="16" s="1"/>
  <c r="H2183" i="16" s="1"/>
  <c r="L2184" i="16"/>
  <c r="K2184" i="16" s="1"/>
  <c r="L2185" i="16"/>
  <c r="K2185" i="16" s="1"/>
  <c r="H2185" i="16" s="1"/>
  <c r="L2186" i="16"/>
  <c r="K2186" i="16" s="1"/>
  <c r="L2187" i="16"/>
  <c r="K2187" i="16" s="1"/>
  <c r="H2187" i="16" s="1"/>
  <c r="L2188" i="16"/>
  <c r="K2188" i="16" s="1"/>
  <c r="L2189" i="16"/>
  <c r="K2189" i="16" s="1"/>
  <c r="H2189" i="16" s="1"/>
  <c r="L2190" i="16"/>
  <c r="K2190" i="16" s="1"/>
  <c r="L2191" i="16"/>
  <c r="K2191" i="16" s="1"/>
  <c r="H2191" i="16" s="1"/>
  <c r="L2192" i="16"/>
  <c r="K2192" i="16" s="1"/>
  <c r="L2193" i="16"/>
  <c r="K2193" i="16" s="1"/>
  <c r="H2193" i="16" s="1"/>
  <c r="L2194" i="16"/>
  <c r="K2194" i="16" s="1"/>
  <c r="L2195" i="16"/>
  <c r="K2195" i="16" s="1"/>
  <c r="H2195" i="16" s="1"/>
  <c r="L2196" i="16"/>
  <c r="K2196" i="16" s="1"/>
  <c r="L2197" i="16"/>
  <c r="K2197" i="16" s="1"/>
  <c r="H2197" i="16" s="1"/>
  <c r="L2198" i="16"/>
  <c r="K2198" i="16" s="1"/>
  <c r="L2199" i="16"/>
  <c r="K2199" i="16" s="1"/>
  <c r="L2200" i="16"/>
  <c r="K2200" i="16" s="1"/>
  <c r="L2201" i="16"/>
  <c r="K2201" i="16" s="1"/>
  <c r="H2201" i="16" s="1"/>
  <c r="L2202" i="16"/>
  <c r="K2202" i="16" s="1"/>
  <c r="L2203" i="16"/>
  <c r="K2203" i="16" s="1"/>
  <c r="H2203" i="16" s="1"/>
  <c r="L2204" i="16"/>
  <c r="K2204" i="16" s="1"/>
  <c r="L2205" i="16"/>
  <c r="K2205" i="16" s="1"/>
  <c r="H2205" i="16" s="1"/>
  <c r="L2206" i="16"/>
  <c r="K2206" i="16" s="1"/>
  <c r="L2207" i="16"/>
  <c r="K2207" i="16" s="1"/>
  <c r="H2207" i="16" s="1"/>
  <c r="L2208" i="16"/>
  <c r="K2208" i="16" s="1"/>
  <c r="L2209" i="16"/>
  <c r="K2209" i="16" s="1"/>
  <c r="H2209" i="16" s="1"/>
  <c r="L2210" i="16"/>
  <c r="K2210" i="16" s="1"/>
  <c r="L2211" i="16"/>
  <c r="K2211" i="16" s="1"/>
  <c r="H2211" i="16" s="1"/>
  <c r="L2212" i="16"/>
  <c r="K2212" i="16" s="1"/>
  <c r="L2213" i="16"/>
  <c r="K2213" i="16" s="1"/>
  <c r="H2213" i="16" s="1"/>
  <c r="L2214" i="16"/>
  <c r="K2214" i="16" s="1"/>
  <c r="L2215" i="16"/>
  <c r="K2215" i="16" s="1"/>
  <c r="H2215" i="16" s="1"/>
  <c r="L2216" i="16"/>
  <c r="K2216" i="16" s="1"/>
  <c r="L2217" i="16"/>
  <c r="K2217" i="16" s="1"/>
  <c r="H2217" i="16" s="1"/>
  <c r="L2218" i="16"/>
  <c r="K2218" i="16" s="1"/>
  <c r="L2219" i="16"/>
  <c r="K2219" i="16" s="1"/>
  <c r="H2219" i="16" s="1"/>
  <c r="L2220" i="16"/>
  <c r="K2220" i="16" s="1"/>
  <c r="L2221" i="16"/>
  <c r="K2221" i="16" s="1"/>
  <c r="H2221" i="16" s="1"/>
  <c r="L2222" i="16"/>
  <c r="K2222" i="16" s="1"/>
  <c r="L2223" i="16"/>
  <c r="K2223" i="16" s="1"/>
  <c r="H2223" i="16" s="1"/>
  <c r="L2224" i="16"/>
  <c r="K2224" i="16" s="1"/>
  <c r="L2225" i="16"/>
  <c r="K2225" i="16" s="1"/>
  <c r="H2225" i="16" s="1"/>
  <c r="L2226" i="16"/>
  <c r="K2226" i="16" s="1"/>
  <c r="L2227" i="16"/>
  <c r="K2227" i="16" s="1"/>
  <c r="H2227" i="16" s="1"/>
  <c r="L2228" i="16"/>
  <c r="K2228" i="16" s="1"/>
  <c r="L2229" i="16"/>
  <c r="K2229" i="16" s="1"/>
  <c r="H2229" i="16" s="1"/>
  <c r="L2230" i="16"/>
  <c r="K2230" i="16" s="1"/>
  <c r="L2231" i="16"/>
  <c r="K2231" i="16" s="1"/>
  <c r="H2231" i="16" s="1"/>
  <c r="L2232" i="16"/>
  <c r="K2232" i="16" s="1"/>
  <c r="L2233" i="16"/>
  <c r="K2233" i="16" s="1"/>
  <c r="H2233" i="16" s="1"/>
  <c r="L2234" i="16"/>
  <c r="K2234" i="16" s="1"/>
  <c r="L2235" i="16"/>
  <c r="K2235" i="16" s="1"/>
  <c r="H2235" i="16" s="1"/>
  <c r="L2236" i="16"/>
  <c r="K2236" i="16" s="1"/>
  <c r="L2237" i="16"/>
  <c r="K2237" i="16" s="1"/>
  <c r="H2237" i="16" s="1"/>
  <c r="L2238" i="16"/>
  <c r="K2238" i="16" s="1"/>
  <c r="L2239" i="16"/>
  <c r="K2239" i="16" s="1"/>
  <c r="H2239" i="16" s="1"/>
  <c r="L2240" i="16"/>
  <c r="K2240" i="16" s="1"/>
  <c r="L2241" i="16"/>
  <c r="K2241" i="16" s="1"/>
  <c r="H2241" i="16" s="1"/>
  <c r="L2242" i="16"/>
  <c r="K2242" i="16" s="1"/>
  <c r="L2243" i="16"/>
  <c r="K2243" i="16" s="1"/>
  <c r="H2243" i="16" s="1"/>
  <c r="L2244" i="16"/>
  <c r="K2244" i="16" s="1"/>
  <c r="L2245" i="16"/>
  <c r="K2245" i="16" s="1"/>
  <c r="H2245" i="16" s="1"/>
  <c r="L2246" i="16"/>
  <c r="K2246" i="16" s="1"/>
  <c r="L2247" i="16"/>
  <c r="K2247" i="16" s="1"/>
  <c r="H2247" i="16" s="1"/>
  <c r="L2248" i="16"/>
  <c r="K2248" i="16" s="1"/>
  <c r="L2249" i="16"/>
  <c r="K2249" i="16" s="1"/>
  <c r="H2249" i="16" s="1"/>
  <c r="L2250" i="16"/>
  <c r="K2250" i="16" s="1"/>
  <c r="L2251" i="16"/>
  <c r="K2251" i="16" s="1"/>
  <c r="H2251" i="16" s="1"/>
  <c r="L2252" i="16"/>
  <c r="K2252" i="16" s="1"/>
  <c r="L2253" i="16"/>
  <c r="K2253" i="16" s="1"/>
  <c r="H2253" i="16" s="1"/>
  <c r="L2254" i="16"/>
  <c r="K2254" i="16" s="1"/>
  <c r="L2255" i="16"/>
  <c r="K2255" i="16" s="1"/>
  <c r="H2255" i="16" s="1"/>
  <c r="L2256" i="16"/>
  <c r="K2256" i="16" s="1"/>
  <c r="L2257" i="16"/>
  <c r="K2257" i="16" s="1"/>
  <c r="H2257" i="16" s="1"/>
  <c r="L2258" i="16"/>
  <c r="K2258" i="16" s="1"/>
  <c r="L2259" i="16"/>
  <c r="K2259" i="16" s="1"/>
  <c r="H2259" i="16" s="1"/>
  <c r="L2260" i="16"/>
  <c r="K2260" i="16" s="1"/>
  <c r="L2261" i="16"/>
  <c r="K2261" i="16" s="1"/>
  <c r="H2261" i="16" s="1"/>
  <c r="L2262" i="16"/>
  <c r="K2262" i="16" s="1"/>
  <c r="L2263" i="16"/>
  <c r="K2263" i="16" s="1"/>
  <c r="H2263" i="16" s="1"/>
  <c r="L2264" i="16"/>
  <c r="K2264" i="16" s="1"/>
  <c r="L2265" i="16"/>
  <c r="K2265" i="16" s="1"/>
  <c r="H2265" i="16" s="1"/>
  <c r="L2266" i="16"/>
  <c r="K2266" i="16" s="1"/>
  <c r="L2267" i="16"/>
  <c r="K2267" i="16" s="1"/>
  <c r="H2267" i="16" s="1"/>
  <c r="L2268" i="16"/>
  <c r="K2268" i="16" s="1"/>
  <c r="L2269" i="16"/>
  <c r="K2269" i="16" s="1"/>
  <c r="H2269" i="16" s="1"/>
  <c r="L2270" i="16"/>
  <c r="K2270" i="16" s="1"/>
  <c r="L2271" i="16"/>
  <c r="K2271" i="16" s="1"/>
  <c r="H2271" i="16" s="1"/>
  <c r="L2272" i="16"/>
  <c r="K2272" i="16" s="1"/>
  <c r="L2273" i="16"/>
  <c r="K2273" i="16" s="1"/>
  <c r="H2273" i="16" s="1"/>
  <c r="L2274" i="16"/>
  <c r="K2274" i="16" s="1"/>
  <c r="L2275" i="16"/>
  <c r="K2275" i="16" s="1"/>
  <c r="H2275" i="16" s="1"/>
  <c r="L2276" i="16"/>
  <c r="K2276" i="16" s="1"/>
  <c r="L2277" i="16"/>
  <c r="K2277" i="16" s="1"/>
  <c r="H2277" i="16" s="1"/>
  <c r="L2278" i="16"/>
  <c r="K2278" i="16" s="1"/>
  <c r="L2279" i="16"/>
  <c r="K2279" i="16" s="1"/>
  <c r="H2279" i="16" s="1"/>
  <c r="L2280" i="16"/>
  <c r="K2280" i="16" s="1"/>
  <c r="L2281" i="16"/>
  <c r="K2281" i="16" s="1"/>
  <c r="H2281" i="16" s="1"/>
  <c r="L2282" i="16"/>
  <c r="K2282" i="16" s="1"/>
  <c r="L2283" i="16"/>
  <c r="K2283" i="16" s="1"/>
  <c r="H2283" i="16" s="1"/>
  <c r="L2284" i="16"/>
  <c r="K2284" i="16" s="1"/>
  <c r="L2285" i="16"/>
  <c r="K2285" i="16" s="1"/>
  <c r="H2285" i="16" s="1"/>
  <c r="L2286" i="16"/>
  <c r="K2286" i="16" s="1"/>
  <c r="L2287" i="16"/>
  <c r="K2287" i="16" s="1"/>
  <c r="H2287" i="16" s="1"/>
  <c r="L2288" i="16"/>
  <c r="K2288" i="16" s="1"/>
  <c r="L2289" i="16"/>
  <c r="K2289" i="16" s="1"/>
  <c r="H2289" i="16" s="1"/>
  <c r="L2290" i="16"/>
  <c r="K2290" i="16" s="1"/>
  <c r="L2291" i="16"/>
  <c r="K2291" i="16" s="1"/>
  <c r="H2291" i="16" s="1"/>
  <c r="L2292" i="16"/>
  <c r="K2292" i="16" s="1"/>
  <c r="L2293" i="16"/>
  <c r="K2293" i="16" s="1"/>
  <c r="H2293" i="16" s="1"/>
  <c r="L2294" i="16"/>
  <c r="K2294" i="16" s="1"/>
  <c r="L2295" i="16"/>
  <c r="K2295" i="16" s="1"/>
  <c r="H2295" i="16" s="1"/>
  <c r="L2296" i="16"/>
  <c r="K2296" i="16" s="1"/>
  <c r="L2297" i="16"/>
  <c r="K2297" i="16" s="1"/>
  <c r="H2297" i="16" s="1"/>
  <c r="L2298" i="16"/>
  <c r="K2298" i="16" s="1"/>
  <c r="L2299" i="16"/>
  <c r="K2299" i="16" s="1"/>
  <c r="H2299" i="16" s="1"/>
  <c r="L2300" i="16"/>
  <c r="K2300" i="16" s="1"/>
  <c r="L2301" i="16"/>
  <c r="K2301" i="16" s="1"/>
  <c r="H2301" i="16" s="1"/>
  <c r="L2302" i="16"/>
  <c r="K2302" i="16" s="1"/>
  <c r="L2303" i="16"/>
  <c r="K2303" i="16" s="1"/>
  <c r="H2303" i="16" s="1"/>
  <c r="L2304" i="16"/>
  <c r="K2304" i="16" s="1"/>
  <c r="L2305" i="16"/>
  <c r="K2305" i="16" s="1"/>
  <c r="H2305" i="16" s="1"/>
  <c r="L2306" i="16"/>
  <c r="K2306" i="16" s="1"/>
  <c r="L2307" i="16"/>
  <c r="K2307" i="16" s="1"/>
  <c r="H2307" i="16" s="1"/>
  <c r="L2308" i="16"/>
  <c r="K2308" i="16" s="1"/>
  <c r="L2309" i="16"/>
  <c r="K2309" i="16" s="1"/>
  <c r="H2309" i="16" s="1"/>
  <c r="L2310" i="16"/>
  <c r="K2310" i="16" s="1"/>
  <c r="L2311" i="16"/>
  <c r="K2311" i="16" s="1"/>
  <c r="H2311" i="16" s="1"/>
  <c r="L2312" i="16"/>
  <c r="K2312" i="16" s="1"/>
  <c r="L2313" i="16"/>
  <c r="K2313" i="16" s="1"/>
  <c r="H2313" i="16" s="1"/>
  <c r="L2314" i="16"/>
  <c r="K2314" i="16" s="1"/>
  <c r="L2315" i="16"/>
  <c r="K2315" i="16" s="1"/>
  <c r="H2315" i="16" s="1"/>
  <c r="L2316" i="16"/>
  <c r="K2316" i="16" s="1"/>
  <c r="L2317" i="16"/>
  <c r="K2317" i="16" s="1"/>
  <c r="H2317" i="16" s="1"/>
  <c r="L2318" i="16"/>
  <c r="K2318" i="16" s="1"/>
  <c r="L2319" i="16"/>
  <c r="K2319" i="16" s="1"/>
  <c r="H2319" i="16" s="1"/>
  <c r="L2320" i="16"/>
  <c r="K2320" i="16" s="1"/>
  <c r="L2321" i="16"/>
  <c r="K2321" i="16" s="1"/>
  <c r="H2321" i="16" s="1"/>
  <c r="L2322" i="16"/>
  <c r="K2322" i="16" s="1"/>
  <c r="L2323" i="16"/>
  <c r="K2323" i="16" s="1"/>
  <c r="H2323" i="16" s="1"/>
  <c r="L2324" i="16"/>
  <c r="K2324" i="16" s="1"/>
  <c r="L2325" i="16"/>
  <c r="K2325" i="16" s="1"/>
  <c r="H2325" i="16" s="1"/>
  <c r="L2326" i="16"/>
  <c r="K2326" i="16" s="1"/>
  <c r="L2327" i="16"/>
  <c r="K2327" i="16" s="1"/>
  <c r="H2327" i="16" s="1"/>
  <c r="L2328" i="16"/>
  <c r="K2328" i="16" s="1"/>
  <c r="L2329" i="16"/>
  <c r="K2329" i="16" s="1"/>
  <c r="H2329" i="16" s="1"/>
  <c r="L2330" i="16"/>
  <c r="K2330" i="16" s="1"/>
  <c r="L2331" i="16"/>
  <c r="K2331" i="16" s="1"/>
  <c r="H2331" i="16" s="1"/>
  <c r="L2332" i="16"/>
  <c r="K2332" i="16" s="1"/>
  <c r="L2333" i="16"/>
  <c r="K2333" i="16" s="1"/>
  <c r="H2333" i="16" s="1"/>
  <c r="L2334" i="16"/>
  <c r="K2334" i="16" s="1"/>
  <c r="L2335" i="16"/>
  <c r="K2335" i="16" s="1"/>
  <c r="H2335" i="16" s="1"/>
  <c r="L2336" i="16"/>
  <c r="K2336" i="16" s="1"/>
  <c r="L2337" i="16"/>
  <c r="K2337" i="16" s="1"/>
  <c r="H2337" i="16" s="1"/>
  <c r="L2338" i="16"/>
  <c r="K2338" i="16" s="1"/>
  <c r="L2339" i="16"/>
  <c r="K2339" i="16" s="1"/>
  <c r="H2339" i="16" s="1"/>
  <c r="L2340" i="16"/>
  <c r="K2340" i="16" s="1"/>
  <c r="L2341" i="16"/>
  <c r="K2341" i="16" s="1"/>
  <c r="L2342" i="16"/>
  <c r="K2342" i="16" s="1"/>
  <c r="L2343" i="16"/>
  <c r="K2343" i="16" s="1"/>
  <c r="L2344" i="16"/>
  <c r="K2344" i="16" s="1"/>
  <c r="L2345" i="16"/>
  <c r="K2345" i="16" s="1"/>
  <c r="L2346" i="16"/>
  <c r="K2346" i="16" s="1"/>
  <c r="L2347" i="16"/>
  <c r="K2347" i="16" s="1"/>
  <c r="H2347" i="16" s="1"/>
  <c r="L2348" i="16"/>
  <c r="K2348" i="16" s="1"/>
  <c r="L2349" i="16"/>
  <c r="K2349" i="16" s="1"/>
  <c r="L2350" i="16"/>
  <c r="K2350" i="16" s="1"/>
  <c r="L2351" i="16"/>
  <c r="K2351" i="16" s="1"/>
  <c r="H2351" i="16" s="1"/>
  <c r="L2352" i="16"/>
  <c r="K2352" i="16" s="1"/>
  <c r="L2353" i="16"/>
  <c r="K2353" i="16" s="1"/>
  <c r="H2353" i="16" s="1"/>
  <c r="L2354" i="16"/>
  <c r="K2354" i="16" s="1"/>
  <c r="L2355" i="16"/>
  <c r="K2355" i="16" s="1"/>
  <c r="H2355" i="16" s="1"/>
  <c r="L2356" i="16"/>
  <c r="K2356" i="16" s="1"/>
  <c r="L2357" i="16"/>
  <c r="K2357" i="16" s="1"/>
  <c r="L2358" i="16"/>
  <c r="K2358" i="16" s="1"/>
  <c r="L2359" i="16"/>
  <c r="K2359" i="16" s="1"/>
  <c r="H2359" i="16" s="1"/>
  <c r="L2360" i="16"/>
  <c r="K2360" i="16" s="1"/>
  <c r="L2361" i="16"/>
  <c r="K2361" i="16" s="1"/>
  <c r="H2361" i="16" s="1"/>
  <c r="L2362" i="16"/>
  <c r="K2362" i="16" s="1"/>
  <c r="L2363" i="16"/>
  <c r="K2363" i="16" s="1"/>
  <c r="H2363" i="16" s="1"/>
  <c r="L2364" i="16"/>
  <c r="K2364" i="16" s="1"/>
  <c r="L2365" i="16"/>
  <c r="K2365" i="16" s="1"/>
  <c r="H2365" i="16" s="1"/>
  <c r="L2366" i="16"/>
  <c r="K2366" i="16" s="1"/>
  <c r="L2367" i="16"/>
  <c r="K2367" i="16" s="1"/>
  <c r="H2367" i="16" s="1"/>
  <c r="L2368" i="16"/>
  <c r="K2368" i="16" s="1"/>
  <c r="L2369" i="16"/>
  <c r="K2369" i="16" s="1"/>
  <c r="H2369" i="16" s="1"/>
  <c r="L2370" i="16"/>
  <c r="K2370" i="16" s="1"/>
  <c r="L2371" i="16"/>
  <c r="K2371" i="16" s="1"/>
  <c r="H2371" i="16" s="1"/>
  <c r="L2372" i="16"/>
  <c r="K2372" i="16" s="1"/>
  <c r="L2373" i="16"/>
  <c r="K2373" i="16" s="1"/>
  <c r="H2373" i="16" s="1"/>
  <c r="L2374" i="16"/>
  <c r="K2374" i="16" s="1"/>
  <c r="L2375" i="16"/>
  <c r="K2375" i="16" s="1"/>
  <c r="H2375" i="16" s="1"/>
  <c r="L2376" i="16"/>
  <c r="K2376" i="16" s="1"/>
  <c r="L2377" i="16"/>
  <c r="K2377" i="16" s="1"/>
  <c r="H2377" i="16" s="1"/>
  <c r="L2378" i="16"/>
  <c r="K2378" i="16" s="1"/>
  <c r="L2379" i="16"/>
  <c r="K2379" i="16" s="1"/>
  <c r="H2379" i="16" s="1"/>
  <c r="L2380" i="16"/>
  <c r="K2380" i="16" s="1"/>
  <c r="L2381" i="16"/>
  <c r="K2381" i="16" s="1"/>
  <c r="H2381" i="16" s="1"/>
  <c r="L2382" i="16"/>
  <c r="K2382" i="16" s="1"/>
  <c r="L2383" i="16"/>
  <c r="K2383" i="16" s="1"/>
  <c r="H2383" i="16" s="1"/>
  <c r="L2384" i="16"/>
  <c r="K2384" i="16" s="1"/>
  <c r="L2385" i="16"/>
  <c r="K2385" i="16" s="1"/>
  <c r="L2386" i="16"/>
  <c r="K2386" i="16" s="1"/>
  <c r="L2387" i="16"/>
  <c r="K2387" i="16" s="1"/>
  <c r="H2387" i="16" s="1"/>
  <c r="L2388" i="16"/>
  <c r="K2388" i="16" s="1"/>
  <c r="L2389" i="16"/>
  <c r="K2389" i="16" s="1"/>
  <c r="L2390" i="16"/>
  <c r="K2390" i="16" s="1"/>
  <c r="L2391" i="16"/>
  <c r="K2391" i="16" s="1"/>
  <c r="H2391" i="16" s="1"/>
  <c r="L2392" i="16"/>
  <c r="K2392" i="16" s="1"/>
  <c r="L2393" i="16"/>
  <c r="K2393" i="16" s="1"/>
  <c r="H2393" i="16" s="1"/>
  <c r="L2394" i="16"/>
  <c r="K2394" i="16" s="1"/>
  <c r="L2395" i="16"/>
  <c r="K2395" i="16" s="1"/>
  <c r="H2395" i="16" s="1"/>
  <c r="L2396" i="16"/>
  <c r="K2396" i="16" s="1"/>
  <c r="L2397" i="16"/>
  <c r="K2397" i="16" s="1"/>
  <c r="H2397" i="16" s="1"/>
  <c r="L2398" i="16"/>
  <c r="K2398" i="16" s="1"/>
  <c r="L2399" i="16"/>
  <c r="K2399" i="16" s="1"/>
  <c r="H2399" i="16" s="1"/>
  <c r="L2400" i="16"/>
  <c r="K2400" i="16" s="1"/>
  <c r="L2401" i="16"/>
  <c r="K2401" i="16" s="1"/>
  <c r="H2401" i="16" s="1"/>
  <c r="L2402" i="16"/>
  <c r="K2402" i="16" s="1"/>
  <c r="L2403" i="16"/>
  <c r="K2403" i="16" s="1"/>
  <c r="H2403" i="16" s="1"/>
  <c r="L2404" i="16"/>
  <c r="K2404" i="16" s="1"/>
  <c r="L2405" i="16"/>
  <c r="K2405" i="16" s="1"/>
  <c r="H2405" i="16" s="1"/>
  <c r="L2406" i="16"/>
  <c r="K2406" i="16" s="1"/>
  <c r="L2407" i="16"/>
  <c r="K2407" i="16" s="1"/>
  <c r="L2408" i="16"/>
  <c r="K2408" i="16" s="1"/>
  <c r="L2409" i="16"/>
  <c r="K2409" i="16" s="1"/>
  <c r="L2410" i="16"/>
  <c r="K2410" i="16" s="1"/>
  <c r="L2411" i="16"/>
  <c r="K2411" i="16" s="1"/>
  <c r="H2411" i="16" s="1"/>
  <c r="L2412" i="16"/>
  <c r="K2412" i="16" s="1"/>
  <c r="L2413" i="16"/>
  <c r="K2413" i="16" s="1"/>
  <c r="H2413" i="16" s="1"/>
  <c r="L2414" i="16"/>
  <c r="K2414" i="16" s="1"/>
  <c r="L2415" i="16"/>
  <c r="K2415" i="16" s="1"/>
  <c r="H2415" i="16" s="1"/>
  <c r="L2416" i="16"/>
  <c r="K2416" i="16" s="1"/>
  <c r="L2417" i="16"/>
  <c r="K2417" i="16" s="1"/>
  <c r="H2417" i="16" s="1"/>
  <c r="L2418" i="16"/>
  <c r="K2418" i="16" s="1"/>
  <c r="L2419" i="16"/>
  <c r="K2419" i="16" s="1"/>
  <c r="H2419" i="16" s="1"/>
  <c r="L2420" i="16"/>
  <c r="K2420" i="16" s="1"/>
  <c r="L2421" i="16"/>
  <c r="K2421" i="16" s="1"/>
  <c r="H2421" i="16" s="1"/>
  <c r="L2422" i="16"/>
  <c r="K2422" i="16" s="1"/>
  <c r="L2423" i="16"/>
  <c r="K2423" i="16" s="1"/>
  <c r="H2423" i="16" s="1"/>
  <c r="L2424" i="16"/>
  <c r="K2424" i="16" s="1"/>
  <c r="L2425" i="16"/>
  <c r="K2425" i="16" s="1"/>
  <c r="H2425" i="16" s="1"/>
  <c r="L2426" i="16"/>
  <c r="K2426" i="16" s="1"/>
  <c r="L2427" i="16"/>
  <c r="K2427" i="16" s="1"/>
  <c r="H2427" i="16" s="1"/>
  <c r="L2428" i="16"/>
  <c r="K2428" i="16" s="1"/>
  <c r="L2429" i="16"/>
  <c r="K2429" i="16" s="1"/>
  <c r="H2429" i="16" s="1"/>
  <c r="L2430" i="16"/>
  <c r="K2430" i="16" s="1"/>
  <c r="L2431" i="16"/>
  <c r="K2431" i="16" s="1"/>
  <c r="H2431" i="16" s="1"/>
  <c r="L2432" i="16"/>
  <c r="K2432" i="16" s="1"/>
  <c r="L2433" i="16"/>
  <c r="K2433" i="16" s="1"/>
  <c r="H2433" i="16" s="1"/>
  <c r="L2434" i="16"/>
  <c r="K2434" i="16" s="1"/>
  <c r="L2435" i="16"/>
  <c r="K2435" i="16" s="1"/>
  <c r="H2435" i="16" s="1"/>
  <c r="L2436" i="16"/>
  <c r="K2436" i="16" s="1"/>
  <c r="L2437" i="16"/>
  <c r="K2437" i="16" s="1"/>
  <c r="L2438" i="16"/>
  <c r="K2438" i="16" s="1"/>
  <c r="L2439" i="16"/>
  <c r="K2439" i="16" s="1"/>
  <c r="L2440" i="16"/>
  <c r="K2440" i="16" s="1"/>
  <c r="L2441" i="16"/>
  <c r="K2441" i="16" s="1"/>
  <c r="L2442" i="16"/>
  <c r="K2442" i="16" s="1"/>
  <c r="L2443" i="16"/>
  <c r="K2443" i="16" s="1"/>
  <c r="H2443" i="16" s="1"/>
  <c r="L2444" i="16"/>
  <c r="K2444" i="16" s="1"/>
  <c r="L2445" i="16"/>
  <c r="K2445" i="16" s="1"/>
  <c r="H2445" i="16" s="1"/>
  <c r="L2446" i="16"/>
  <c r="K2446" i="16" s="1"/>
  <c r="L2447" i="16"/>
  <c r="K2447" i="16" s="1"/>
  <c r="H2447" i="16" s="1"/>
  <c r="L2448" i="16"/>
  <c r="K2448" i="16" s="1"/>
  <c r="L2449" i="16"/>
  <c r="K2449" i="16" s="1"/>
  <c r="H2449" i="16" s="1"/>
  <c r="L2450" i="16"/>
  <c r="K2450" i="16" s="1"/>
  <c r="L2451" i="16"/>
  <c r="K2451" i="16" s="1"/>
  <c r="H2451" i="16" s="1"/>
  <c r="L2452" i="16"/>
  <c r="K2452" i="16" s="1"/>
  <c r="L2453" i="16"/>
  <c r="K2453" i="16" s="1"/>
  <c r="H2453" i="16" s="1"/>
  <c r="L2454" i="16"/>
  <c r="K2454" i="16" s="1"/>
  <c r="L2455" i="16"/>
  <c r="K2455" i="16" s="1"/>
  <c r="H2455" i="16" s="1"/>
  <c r="L2456" i="16"/>
  <c r="K2456" i="16" s="1"/>
  <c r="L2457" i="16"/>
  <c r="K2457" i="16" s="1"/>
  <c r="H2457" i="16" s="1"/>
  <c r="L2458" i="16"/>
  <c r="K2458" i="16" s="1"/>
  <c r="L2459" i="16"/>
  <c r="K2459" i="16" s="1"/>
  <c r="H2459" i="16" s="1"/>
  <c r="L2460" i="16"/>
  <c r="K2460" i="16" s="1"/>
  <c r="L2461" i="16"/>
  <c r="K2461" i="16" s="1"/>
  <c r="H2461" i="16" s="1"/>
  <c r="L2462" i="16"/>
  <c r="K2462" i="16" s="1"/>
  <c r="L2463" i="16"/>
  <c r="K2463" i="16" s="1"/>
  <c r="H2463" i="16" s="1"/>
  <c r="L2464" i="16"/>
  <c r="K2464" i="16" s="1"/>
  <c r="L2465" i="16"/>
  <c r="K2465" i="16" s="1"/>
  <c r="L2466" i="16"/>
  <c r="K2466" i="16" s="1"/>
  <c r="L2467" i="16"/>
  <c r="K2467" i="16" s="1"/>
  <c r="H2467" i="16" s="1"/>
  <c r="L2468" i="16"/>
  <c r="K2468" i="16" s="1"/>
  <c r="L2469" i="16"/>
  <c r="K2469" i="16" s="1"/>
  <c r="H2469" i="16" s="1"/>
  <c r="L2470" i="16"/>
  <c r="K2470" i="16" s="1"/>
  <c r="L2471" i="16"/>
  <c r="K2471" i="16" s="1"/>
  <c r="H2471" i="16" s="1"/>
  <c r="L2472" i="16"/>
  <c r="K2472" i="16" s="1"/>
  <c r="L2473" i="16"/>
  <c r="K2473" i="16" s="1"/>
  <c r="H2473" i="16" s="1"/>
  <c r="L2474" i="16"/>
  <c r="K2474" i="16" s="1"/>
  <c r="L2475" i="16"/>
  <c r="K2475" i="16" s="1"/>
  <c r="H2475" i="16" s="1"/>
  <c r="L2476" i="16"/>
  <c r="K2476" i="16" s="1"/>
  <c r="L2477" i="16"/>
  <c r="K2477" i="16" s="1"/>
  <c r="H2477" i="16" s="1"/>
  <c r="L2478" i="16"/>
  <c r="K2478" i="16" s="1"/>
  <c r="L2479" i="16"/>
  <c r="K2479" i="16" s="1"/>
  <c r="H2479" i="16" s="1"/>
  <c r="L2480" i="16"/>
  <c r="K2480" i="16" s="1"/>
  <c r="L2481" i="16"/>
  <c r="K2481" i="16" s="1"/>
  <c r="H2481" i="16" s="1"/>
  <c r="L2482" i="16"/>
  <c r="K2482" i="16" s="1"/>
  <c r="L2483" i="16"/>
  <c r="K2483" i="16" s="1"/>
  <c r="H2483" i="16" s="1"/>
  <c r="L2484" i="16"/>
  <c r="K2484" i="16" s="1"/>
  <c r="L2485" i="16"/>
  <c r="K2485" i="16" s="1"/>
  <c r="L2486" i="16"/>
  <c r="K2486" i="16" s="1"/>
  <c r="L2487" i="16"/>
  <c r="K2487" i="16" s="1"/>
  <c r="L2488" i="16"/>
  <c r="K2488" i="16" s="1"/>
  <c r="L2489" i="16"/>
  <c r="K2489" i="16" s="1"/>
  <c r="L2490" i="16"/>
  <c r="K2490" i="16" s="1"/>
  <c r="L2491" i="16"/>
  <c r="K2491" i="16" s="1"/>
  <c r="H2491" i="16" s="1"/>
  <c r="L2492" i="16"/>
  <c r="K2492" i="16" s="1"/>
  <c r="L2493" i="16"/>
  <c r="K2493" i="16" s="1"/>
  <c r="L2494" i="16"/>
  <c r="K2494" i="16" s="1"/>
  <c r="L2495" i="16"/>
  <c r="K2495" i="16" s="1"/>
  <c r="H2495" i="16" s="1"/>
  <c r="L2496" i="16"/>
  <c r="K2496" i="16" s="1"/>
  <c r="L2497" i="16"/>
  <c r="K2497" i="16" s="1"/>
  <c r="H2497" i="16" s="1"/>
  <c r="L2498" i="16"/>
  <c r="K2498" i="16" s="1"/>
  <c r="L2499" i="16"/>
  <c r="K2499" i="16" s="1"/>
  <c r="H2499" i="16" s="1"/>
  <c r="L2500" i="16"/>
  <c r="K2500" i="16" s="1"/>
  <c r="L2501" i="16"/>
  <c r="K2501" i="16" s="1"/>
  <c r="H2501" i="16" s="1"/>
  <c r="L2502" i="16"/>
  <c r="K2502" i="16" s="1"/>
  <c r="L2503" i="16"/>
  <c r="K2503" i="16" s="1"/>
  <c r="L2504" i="16"/>
  <c r="K2504" i="16" s="1"/>
  <c r="L2505" i="16"/>
  <c r="K2505" i="16" s="1"/>
  <c r="L2506" i="16"/>
  <c r="K2506" i="16" s="1"/>
  <c r="L2507" i="16"/>
  <c r="K2507" i="16" s="1"/>
  <c r="H2507" i="16" s="1"/>
  <c r="L2508" i="16"/>
  <c r="K2508" i="16" s="1"/>
  <c r="L2509" i="16"/>
  <c r="K2509" i="16" s="1"/>
  <c r="H2509" i="16" s="1"/>
  <c r="L2510" i="16"/>
  <c r="K2510" i="16" s="1"/>
  <c r="L2511" i="16"/>
  <c r="K2511" i="16" s="1"/>
  <c r="H2511" i="16" s="1"/>
  <c r="L2512" i="16"/>
  <c r="K2512" i="16" s="1"/>
  <c r="L2513" i="16"/>
  <c r="K2513" i="16" s="1"/>
  <c r="H2513" i="16" s="1"/>
  <c r="L2514" i="16"/>
  <c r="K2514" i="16" s="1"/>
  <c r="L2515" i="16"/>
  <c r="K2515" i="16" s="1"/>
  <c r="H2515" i="16" s="1"/>
  <c r="L2516" i="16"/>
  <c r="K2516" i="16" s="1"/>
  <c r="L2517" i="16"/>
  <c r="K2517" i="16" s="1"/>
  <c r="H2517" i="16" s="1"/>
  <c r="L2518" i="16"/>
  <c r="K2518" i="16" s="1"/>
  <c r="L2519" i="16"/>
  <c r="K2519" i="16" s="1"/>
  <c r="H2519" i="16" s="1"/>
  <c r="L2520" i="16"/>
  <c r="K2520" i="16" s="1"/>
  <c r="L2521" i="16"/>
  <c r="K2521" i="16" s="1"/>
  <c r="H2521" i="16" s="1"/>
  <c r="L2522" i="16"/>
  <c r="K2522" i="16" s="1"/>
  <c r="L2523" i="16"/>
  <c r="K2523" i="16" s="1"/>
  <c r="H2523" i="16" s="1"/>
  <c r="L2524" i="16"/>
  <c r="K2524" i="16" s="1"/>
  <c r="L2525" i="16"/>
  <c r="K2525" i="16" s="1"/>
  <c r="H2525" i="16" s="1"/>
  <c r="L2526" i="16"/>
  <c r="K2526" i="16" s="1"/>
  <c r="L2527" i="16"/>
  <c r="K2527" i="16" s="1"/>
  <c r="H2527" i="16" s="1"/>
  <c r="L2528" i="16"/>
  <c r="K2528" i="16" s="1"/>
  <c r="L2529" i="16"/>
  <c r="K2529" i="16" s="1"/>
  <c r="L2530" i="16"/>
  <c r="K2530" i="16" s="1"/>
  <c r="L2531" i="16"/>
  <c r="K2531" i="16" s="1"/>
  <c r="H2531" i="16" s="1"/>
  <c r="L2532" i="16"/>
  <c r="K2532" i="16" s="1"/>
  <c r="L2533" i="16"/>
  <c r="K2533" i="16" s="1"/>
  <c r="H2533" i="16" s="1"/>
  <c r="L2534" i="16"/>
  <c r="K2534" i="16" s="1"/>
  <c r="L2535" i="16"/>
  <c r="K2535" i="16" s="1"/>
  <c r="H2535" i="16" s="1"/>
  <c r="L2536" i="16"/>
  <c r="K2536" i="16" s="1"/>
  <c r="L2537" i="16"/>
  <c r="K2537" i="16" s="1"/>
  <c r="H2537" i="16" s="1"/>
  <c r="L2538" i="16"/>
  <c r="K2538" i="16" s="1"/>
  <c r="L2539" i="16"/>
  <c r="K2539" i="16" s="1"/>
  <c r="H2539" i="16" s="1"/>
  <c r="L2540" i="16"/>
  <c r="K2540" i="16" s="1"/>
  <c r="L2541" i="16"/>
  <c r="K2541" i="16" s="1"/>
  <c r="H2541" i="16" s="1"/>
  <c r="L2542" i="16"/>
  <c r="K2542" i="16" s="1"/>
  <c r="L2543" i="16"/>
  <c r="K2543" i="16" s="1"/>
  <c r="H2543" i="16" s="1"/>
  <c r="L2544" i="16"/>
  <c r="K2544" i="16" s="1"/>
  <c r="L2545" i="16"/>
  <c r="K2545" i="16" s="1"/>
  <c r="H2545" i="16" s="1"/>
  <c r="L2546" i="16"/>
  <c r="K2546" i="16" s="1"/>
  <c r="L2547" i="16"/>
  <c r="K2547" i="16" s="1"/>
  <c r="H2547" i="16" s="1"/>
  <c r="L2548" i="16"/>
  <c r="K2548" i="16" s="1"/>
  <c r="L2549" i="16"/>
  <c r="K2549" i="16" s="1"/>
  <c r="L2550" i="16"/>
  <c r="K2550" i="16" s="1"/>
  <c r="L2551" i="16"/>
  <c r="K2551" i="16" s="1"/>
  <c r="L2552" i="16"/>
  <c r="K2552" i="16" s="1"/>
  <c r="L2553" i="16"/>
  <c r="K2553" i="16" s="1"/>
  <c r="L2554" i="16"/>
  <c r="K2554" i="16" s="1"/>
  <c r="L2555" i="16"/>
  <c r="K2555" i="16" s="1"/>
  <c r="H2555" i="16" s="1"/>
  <c r="L2556" i="16"/>
  <c r="K2556" i="16" s="1"/>
  <c r="L2557" i="16"/>
  <c r="K2557" i="16" s="1"/>
  <c r="H2557" i="16" s="1"/>
  <c r="L2558" i="16"/>
  <c r="K2558" i="16" s="1"/>
  <c r="L2559" i="16"/>
  <c r="K2559" i="16" s="1"/>
  <c r="H2559" i="16" s="1"/>
  <c r="L2560" i="16"/>
  <c r="K2560" i="16" s="1"/>
  <c r="L2561" i="16"/>
  <c r="K2561" i="16" s="1"/>
  <c r="L2562" i="16"/>
  <c r="K2562" i="16" s="1"/>
  <c r="L2563" i="16"/>
  <c r="K2563" i="16" s="1"/>
  <c r="H2563" i="16" s="1"/>
  <c r="L2564" i="16"/>
  <c r="K2564" i="16" s="1"/>
  <c r="L2565" i="16"/>
  <c r="K2565" i="16" s="1"/>
  <c r="L2566" i="16"/>
  <c r="K2566" i="16" s="1"/>
  <c r="L2567" i="16"/>
  <c r="K2567" i="16" s="1"/>
  <c r="L2568" i="16"/>
  <c r="K2568" i="16" s="1"/>
  <c r="L2569" i="16"/>
  <c r="K2569" i="16" s="1"/>
  <c r="L2570" i="16"/>
  <c r="K2570" i="16" s="1"/>
  <c r="L2571" i="16"/>
  <c r="K2571" i="16" s="1"/>
  <c r="H2571" i="16" s="1"/>
  <c r="L2572" i="16"/>
  <c r="K2572" i="16" s="1"/>
  <c r="L2573" i="16"/>
  <c r="K2573" i="16" s="1"/>
  <c r="H2573" i="16" s="1"/>
  <c r="L2574" i="16"/>
  <c r="K2574" i="16" s="1"/>
  <c r="L2575" i="16"/>
  <c r="K2575" i="16" s="1"/>
  <c r="H2575" i="16" s="1"/>
  <c r="L2576" i="16"/>
  <c r="K2576" i="16" s="1"/>
  <c r="L2577" i="16"/>
  <c r="K2577" i="16" s="1"/>
  <c r="H2577" i="16" s="1"/>
  <c r="L2578" i="16"/>
  <c r="K2578" i="16" s="1"/>
  <c r="L2579" i="16"/>
  <c r="K2579" i="16" s="1"/>
  <c r="H2579" i="16" s="1"/>
  <c r="L2580" i="16"/>
  <c r="K2580" i="16" s="1"/>
  <c r="L2581" i="16"/>
  <c r="K2581" i="16" s="1"/>
  <c r="H2581" i="16" s="1"/>
  <c r="L2582" i="16"/>
  <c r="K2582" i="16" s="1"/>
  <c r="L2583" i="16"/>
  <c r="K2583" i="16" s="1"/>
  <c r="H2583" i="16" s="1"/>
  <c r="L2584" i="16"/>
  <c r="K2584" i="16" s="1"/>
  <c r="L2585" i="16"/>
  <c r="K2585" i="16" s="1"/>
  <c r="H2585" i="16" s="1"/>
  <c r="L2586" i="16"/>
  <c r="K2586" i="16" s="1"/>
  <c r="L2587" i="16"/>
  <c r="K2587" i="16" s="1"/>
  <c r="H2587" i="16" s="1"/>
  <c r="L2588" i="16"/>
  <c r="K2588" i="16" s="1"/>
  <c r="L2589" i="16"/>
  <c r="K2589" i="16" s="1"/>
  <c r="H2589" i="16" s="1"/>
  <c r="L2590" i="16"/>
  <c r="K2590" i="16" s="1"/>
  <c r="L2591" i="16"/>
  <c r="K2591" i="16" s="1"/>
  <c r="H2591" i="16" s="1"/>
  <c r="L2592" i="16"/>
  <c r="K2592" i="16" s="1"/>
  <c r="L2593" i="16"/>
  <c r="K2593" i="16" s="1"/>
  <c r="H2593" i="16" s="1"/>
  <c r="L2594" i="16"/>
  <c r="K2594" i="16" s="1"/>
  <c r="L2595" i="16"/>
  <c r="K2595" i="16" s="1"/>
  <c r="H2595" i="16" s="1"/>
  <c r="L2596" i="16"/>
  <c r="K2596" i="16" s="1"/>
  <c r="L2597" i="16"/>
  <c r="K2597" i="16" s="1"/>
  <c r="H2597" i="16" s="1"/>
  <c r="L2598" i="16"/>
  <c r="K2598" i="16" s="1"/>
  <c r="L2599" i="16"/>
  <c r="K2599" i="16" s="1"/>
  <c r="H2599" i="16" s="1"/>
  <c r="L2600" i="16"/>
  <c r="K2600" i="16" s="1"/>
  <c r="L2601" i="16"/>
  <c r="K2601" i="16" s="1"/>
  <c r="L2602" i="16"/>
  <c r="K2602" i="16" s="1"/>
  <c r="L2603" i="16"/>
  <c r="K2603" i="16" s="1"/>
  <c r="H2603" i="16" s="1"/>
  <c r="L2604" i="16"/>
  <c r="K2604" i="16" s="1"/>
  <c r="L2605" i="16"/>
  <c r="K2605" i="16" s="1"/>
  <c r="H2605" i="16" s="1"/>
  <c r="L2606" i="16"/>
  <c r="K2606" i="16" s="1"/>
  <c r="L2607" i="16"/>
  <c r="K2607" i="16" s="1"/>
  <c r="H2607" i="16" s="1"/>
  <c r="L2608" i="16"/>
  <c r="K2608" i="16" s="1"/>
  <c r="L2609" i="16"/>
  <c r="K2609" i="16" s="1"/>
  <c r="H2609" i="16" s="1"/>
  <c r="L2610" i="16"/>
  <c r="K2610" i="16" s="1"/>
  <c r="L2611" i="16"/>
  <c r="K2611" i="16" s="1"/>
  <c r="H2611" i="16" s="1"/>
  <c r="L2612" i="16"/>
  <c r="K2612" i="16" s="1"/>
  <c r="L2613" i="16"/>
  <c r="K2613" i="16" s="1"/>
  <c r="H2613" i="16" s="1"/>
  <c r="L2614" i="16"/>
  <c r="K2614" i="16" s="1"/>
  <c r="L2615" i="16"/>
  <c r="K2615" i="16" s="1"/>
  <c r="H2615" i="16" s="1"/>
  <c r="L2616" i="16"/>
  <c r="K2616" i="16" s="1"/>
  <c r="L2617" i="16"/>
  <c r="K2617" i="16" s="1"/>
  <c r="H2617" i="16" s="1"/>
  <c r="L2618" i="16"/>
  <c r="K2618" i="16" s="1"/>
  <c r="L2619" i="16"/>
  <c r="K2619" i="16" s="1"/>
  <c r="H2619" i="16" s="1"/>
  <c r="L2620" i="16"/>
  <c r="K2620" i="16" s="1"/>
  <c r="L2621" i="16"/>
  <c r="K2621" i="16" s="1"/>
  <c r="H2621" i="16" s="1"/>
  <c r="L2622" i="16"/>
  <c r="K2622" i="16" s="1"/>
  <c r="L2623" i="16"/>
  <c r="K2623" i="16" s="1"/>
  <c r="H2623" i="16" s="1"/>
  <c r="L2624" i="16"/>
  <c r="K2624" i="16" s="1"/>
  <c r="L2625" i="16"/>
  <c r="K2625" i="16" s="1"/>
  <c r="H2625" i="16" s="1"/>
  <c r="L2626" i="16"/>
  <c r="K2626" i="16" s="1"/>
  <c r="L2627" i="16"/>
  <c r="K2627" i="16" s="1"/>
  <c r="H2627" i="16" s="1"/>
  <c r="L2628" i="16"/>
  <c r="K2628" i="16" s="1"/>
  <c r="L2629" i="16"/>
  <c r="K2629" i="16" s="1"/>
  <c r="L2630" i="16"/>
  <c r="K2630" i="16" s="1"/>
  <c r="L2631" i="16"/>
  <c r="K2631" i="16" s="1"/>
  <c r="L2632" i="16"/>
  <c r="K2632" i="16" s="1"/>
  <c r="L2633" i="16"/>
  <c r="K2633" i="16" s="1"/>
  <c r="H2633" i="16" s="1"/>
  <c r="L2634" i="16"/>
  <c r="K2634" i="16" s="1"/>
  <c r="L2635" i="16"/>
  <c r="K2635" i="16" s="1"/>
  <c r="H2635" i="16" s="1"/>
  <c r="L2636" i="16"/>
  <c r="K2636" i="16" s="1"/>
  <c r="L2637" i="16"/>
  <c r="K2637" i="16" s="1"/>
  <c r="H2637" i="16" s="1"/>
  <c r="L2638" i="16"/>
  <c r="K2638" i="16" s="1"/>
  <c r="L2639" i="16"/>
  <c r="K2639" i="16" s="1"/>
  <c r="L2640" i="16"/>
  <c r="K2640" i="16" s="1"/>
  <c r="L2641" i="16"/>
  <c r="K2641" i="16" s="1"/>
  <c r="H2641" i="16" s="1"/>
  <c r="L2642" i="16"/>
  <c r="K2642" i="16" s="1"/>
  <c r="L2643" i="16"/>
  <c r="K2643" i="16" s="1"/>
  <c r="H2643" i="16" s="1"/>
  <c r="L2644" i="16"/>
  <c r="K2644" i="16" s="1"/>
  <c r="L2645" i="16"/>
  <c r="K2645" i="16" s="1"/>
  <c r="H2645" i="16" s="1"/>
  <c r="L2646" i="16"/>
  <c r="K2646" i="16" s="1"/>
  <c r="L2647" i="16"/>
  <c r="K2647" i="16" s="1"/>
  <c r="H2647" i="16" s="1"/>
  <c r="L2648" i="16"/>
  <c r="K2648" i="16" s="1"/>
  <c r="L2649" i="16"/>
  <c r="K2649" i="16" s="1"/>
  <c r="H2649" i="16" s="1"/>
  <c r="L2650" i="16"/>
  <c r="K2650" i="16" s="1"/>
  <c r="L2651" i="16"/>
  <c r="K2651" i="16" s="1"/>
  <c r="H2651" i="16" s="1"/>
  <c r="L2652" i="16"/>
  <c r="K2652" i="16" s="1"/>
  <c r="L2653" i="16"/>
  <c r="K2653" i="16" s="1"/>
  <c r="H2653" i="16" s="1"/>
  <c r="L2654" i="16"/>
  <c r="K2654" i="16" s="1"/>
  <c r="L2655" i="16"/>
  <c r="K2655" i="16" s="1"/>
  <c r="H2655" i="16" s="1"/>
  <c r="L2656" i="16"/>
  <c r="K2656" i="16" s="1"/>
  <c r="L2657" i="16"/>
  <c r="K2657" i="16" s="1"/>
  <c r="H2657" i="16" s="1"/>
  <c r="L2658" i="16"/>
  <c r="K2658" i="16" s="1"/>
  <c r="L2659" i="16"/>
  <c r="K2659" i="16" s="1"/>
  <c r="H2659" i="16" s="1"/>
  <c r="L2660" i="16"/>
  <c r="K2660" i="16" s="1"/>
  <c r="L2661" i="16"/>
  <c r="K2661" i="16" s="1"/>
  <c r="L2662" i="16"/>
  <c r="K2662" i="16" s="1"/>
  <c r="L2663" i="16"/>
  <c r="K2663" i="16" s="1"/>
  <c r="L2664" i="16"/>
  <c r="K2664" i="16" s="1"/>
  <c r="L2665" i="16"/>
  <c r="K2665" i="16" s="1"/>
  <c r="L2666" i="16"/>
  <c r="K2666" i="16" s="1"/>
  <c r="L2667" i="16"/>
  <c r="K2667" i="16" s="1"/>
  <c r="H2667" i="16" s="1"/>
  <c r="L2668" i="16"/>
  <c r="K2668" i="16" s="1"/>
  <c r="L2669" i="16"/>
  <c r="K2669" i="16" s="1"/>
  <c r="H2669" i="16" s="1"/>
  <c r="L2670" i="16"/>
  <c r="K2670" i="16" s="1"/>
  <c r="L2671" i="16"/>
  <c r="K2671" i="16" s="1"/>
  <c r="H2671" i="16" s="1"/>
  <c r="L2672" i="16"/>
  <c r="K2672" i="16" s="1"/>
  <c r="L2673" i="16"/>
  <c r="K2673" i="16" s="1"/>
  <c r="H2673" i="16" s="1"/>
  <c r="L2674" i="16"/>
  <c r="K2674" i="16" s="1"/>
  <c r="L2675" i="16"/>
  <c r="K2675" i="16" s="1"/>
  <c r="H2675" i="16" s="1"/>
  <c r="L2676" i="16"/>
  <c r="K2676" i="16" s="1"/>
  <c r="L2677" i="16"/>
  <c r="K2677" i="16" s="1"/>
  <c r="H2677" i="16" s="1"/>
  <c r="L2678" i="16"/>
  <c r="K2678" i="16" s="1"/>
  <c r="L2679" i="16"/>
  <c r="K2679" i="16" s="1"/>
  <c r="H2679" i="16" s="1"/>
  <c r="L2680" i="16"/>
  <c r="K2680" i="16" s="1"/>
  <c r="L2681" i="16"/>
  <c r="K2681" i="16" s="1"/>
  <c r="H2681" i="16" s="1"/>
  <c r="L2682" i="16"/>
  <c r="K2682" i="16" s="1"/>
  <c r="L2683" i="16"/>
  <c r="K2683" i="16" s="1"/>
  <c r="H2683" i="16" s="1"/>
  <c r="L2684" i="16"/>
  <c r="K2684" i="16" s="1"/>
  <c r="L2685" i="16"/>
  <c r="K2685" i="16" s="1"/>
  <c r="H2685" i="16" s="1"/>
  <c r="L2686" i="16"/>
  <c r="K2686" i="16" s="1"/>
  <c r="L2687" i="16"/>
  <c r="K2687" i="16" s="1"/>
  <c r="H2687" i="16" s="1"/>
  <c r="L2688" i="16"/>
  <c r="K2688" i="16" s="1"/>
  <c r="L2689" i="16"/>
  <c r="K2689" i="16" s="1"/>
  <c r="H2689" i="16" s="1"/>
  <c r="L2690" i="16"/>
  <c r="K2690" i="16" s="1"/>
  <c r="L2691" i="16"/>
  <c r="K2691" i="16" s="1"/>
  <c r="H2691" i="16" s="1"/>
  <c r="L2692" i="16"/>
  <c r="K2692" i="16" s="1"/>
  <c r="L2693" i="16"/>
  <c r="K2693" i="16" s="1"/>
  <c r="L2694" i="16"/>
  <c r="K2694" i="16" s="1"/>
  <c r="L2695" i="16"/>
  <c r="K2695" i="16" s="1"/>
  <c r="L2696" i="16"/>
  <c r="K2696" i="16" s="1"/>
  <c r="L2697" i="16"/>
  <c r="K2697" i="16" s="1"/>
  <c r="H2697" i="16" s="1"/>
  <c r="L2698" i="16"/>
  <c r="K2698" i="16" s="1"/>
  <c r="L2699" i="16"/>
  <c r="K2699" i="16" s="1"/>
  <c r="H2699" i="16" s="1"/>
  <c r="L2700" i="16"/>
  <c r="K2700" i="16" s="1"/>
  <c r="L2701" i="16"/>
  <c r="K2701" i="16" s="1"/>
  <c r="H2701" i="16" s="1"/>
  <c r="L2702" i="16"/>
  <c r="K2702" i="16" s="1"/>
  <c r="L2703" i="16"/>
  <c r="K2703" i="16" s="1"/>
  <c r="H2703" i="16" s="1"/>
  <c r="L2704" i="16"/>
  <c r="K2704" i="16" s="1"/>
  <c r="L2705" i="16"/>
  <c r="K2705" i="16" s="1"/>
  <c r="H2705" i="16" s="1"/>
  <c r="L2706" i="16"/>
  <c r="K2706" i="16" s="1"/>
  <c r="L2707" i="16"/>
  <c r="K2707" i="16" s="1"/>
  <c r="H2707" i="16" s="1"/>
  <c r="L2708" i="16"/>
  <c r="K2708" i="16" s="1"/>
  <c r="L2709" i="16"/>
  <c r="K2709" i="16" s="1"/>
  <c r="H2709" i="16" s="1"/>
  <c r="L2710" i="16"/>
  <c r="K2710" i="16" s="1"/>
  <c r="L2711" i="16"/>
  <c r="K2711" i="16" s="1"/>
  <c r="H2711" i="16" s="1"/>
  <c r="L2712" i="16"/>
  <c r="K2712" i="16" s="1"/>
  <c r="L2713" i="16"/>
  <c r="K2713" i="16" s="1"/>
  <c r="H2713" i="16" s="1"/>
  <c r="L2714" i="16"/>
  <c r="K2714" i="16" s="1"/>
  <c r="L2715" i="16"/>
  <c r="K2715" i="16" s="1"/>
  <c r="H2715" i="16" s="1"/>
  <c r="L2716" i="16"/>
  <c r="K2716" i="16" s="1"/>
  <c r="L2717" i="16"/>
  <c r="K2717" i="16" s="1"/>
  <c r="H2717" i="16" s="1"/>
  <c r="L2718" i="16"/>
  <c r="K2718" i="16" s="1"/>
  <c r="L2719" i="16"/>
  <c r="K2719" i="16" s="1"/>
  <c r="H2719" i="16" s="1"/>
  <c r="L2720" i="16"/>
  <c r="K2720" i="16" s="1"/>
  <c r="L2721" i="16"/>
  <c r="K2721" i="16" s="1"/>
  <c r="H2721" i="16" s="1"/>
  <c r="L2722" i="16"/>
  <c r="K2722" i="16" s="1"/>
  <c r="L2723" i="16"/>
  <c r="K2723" i="16" s="1"/>
  <c r="H2723" i="16" s="1"/>
  <c r="L2724" i="16"/>
  <c r="K2724" i="16" s="1"/>
  <c r="L2725" i="16"/>
  <c r="K2725" i="16" s="1"/>
  <c r="L2726" i="16"/>
  <c r="K2726" i="16" s="1"/>
  <c r="L2727" i="16"/>
  <c r="K2727" i="16" s="1"/>
  <c r="L2728" i="16"/>
  <c r="K2728" i="16" s="1"/>
  <c r="L2729" i="16"/>
  <c r="K2729" i="16" s="1"/>
  <c r="L2730" i="16"/>
  <c r="K2730" i="16" s="1"/>
  <c r="L2731" i="16"/>
  <c r="K2731" i="16" s="1"/>
  <c r="H2731" i="16" s="1"/>
  <c r="L2732" i="16"/>
  <c r="K2732" i="16" s="1"/>
  <c r="L2733" i="16"/>
  <c r="K2733" i="16" s="1"/>
  <c r="H2733" i="16" s="1"/>
  <c r="L2734" i="16"/>
  <c r="K2734" i="16" s="1"/>
  <c r="L2735" i="16"/>
  <c r="K2735" i="16" s="1"/>
  <c r="H2735" i="16" s="1"/>
  <c r="L2736" i="16"/>
  <c r="K2736" i="16" s="1"/>
  <c r="L2737" i="16"/>
  <c r="K2737" i="16" s="1"/>
  <c r="H2737" i="16" s="1"/>
  <c r="L2738" i="16"/>
  <c r="K2738" i="16" s="1"/>
  <c r="L2739" i="16"/>
  <c r="K2739" i="16" s="1"/>
  <c r="H2739" i="16" s="1"/>
  <c r="L2740" i="16"/>
  <c r="K2740" i="16" s="1"/>
  <c r="L2741" i="16"/>
  <c r="K2741" i="16" s="1"/>
  <c r="H2741" i="16" s="1"/>
  <c r="L2742" i="16"/>
  <c r="K2742" i="16" s="1"/>
  <c r="L2743" i="16"/>
  <c r="K2743" i="16" s="1"/>
  <c r="H2743" i="16" s="1"/>
  <c r="L2744" i="16"/>
  <c r="K2744" i="16" s="1"/>
  <c r="L2745" i="16"/>
  <c r="K2745" i="16" s="1"/>
  <c r="H2745" i="16" s="1"/>
  <c r="L2746" i="16"/>
  <c r="K2746" i="16" s="1"/>
  <c r="L2747" i="16"/>
  <c r="K2747" i="16" s="1"/>
  <c r="H2747" i="16" s="1"/>
  <c r="L2748" i="16"/>
  <c r="K2748" i="16" s="1"/>
  <c r="L2749" i="16"/>
  <c r="K2749" i="16" s="1"/>
  <c r="H2749" i="16" s="1"/>
  <c r="L2750" i="16"/>
  <c r="K2750" i="16" s="1"/>
  <c r="L2751" i="16"/>
  <c r="K2751" i="16" s="1"/>
  <c r="L2752" i="16"/>
  <c r="K2752" i="16" s="1"/>
  <c r="L2753" i="16"/>
  <c r="K2753" i="16" s="1"/>
  <c r="H2753" i="16" s="1"/>
  <c r="L2754" i="16"/>
  <c r="K2754" i="16" s="1"/>
  <c r="L2755" i="16"/>
  <c r="K2755" i="16" s="1"/>
  <c r="H2755" i="16" s="1"/>
  <c r="L2756" i="16"/>
  <c r="K2756" i="16" s="1"/>
  <c r="L2757" i="16"/>
  <c r="K2757" i="16" s="1"/>
  <c r="H2757" i="16" s="1"/>
  <c r="L2758" i="16"/>
  <c r="K2758" i="16" s="1"/>
  <c r="L2759" i="16"/>
  <c r="K2759" i="16" s="1"/>
  <c r="H2759" i="16" s="1"/>
  <c r="L2760" i="16"/>
  <c r="K2760" i="16" s="1"/>
  <c r="L2761" i="16"/>
  <c r="K2761" i="16" s="1"/>
  <c r="H2761" i="16" s="1"/>
  <c r="L2762" i="16"/>
  <c r="K2762" i="16" s="1"/>
  <c r="L2763" i="16"/>
  <c r="K2763" i="16" s="1"/>
  <c r="H2763" i="16" s="1"/>
  <c r="L2764" i="16"/>
  <c r="K2764" i="16" s="1"/>
  <c r="L2765" i="16"/>
  <c r="K2765" i="16" s="1"/>
  <c r="H2765" i="16" s="1"/>
  <c r="L2766" i="16"/>
  <c r="K2766" i="16" s="1"/>
  <c r="L2767" i="16"/>
  <c r="K2767" i="16" s="1"/>
  <c r="H2767" i="16" s="1"/>
  <c r="L2768" i="16"/>
  <c r="K2768" i="16" s="1"/>
  <c r="L2769" i="16"/>
  <c r="K2769" i="16" s="1"/>
  <c r="H2769" i="16" s="1"/>
  <c r="L2770" i="16"/>
  <c r="K2770" i="16" s="1"/>
  <c r="L2771" i="16"/>
  <c r="K2771" i="16" s="1"/>
  <c r="H2771" i="16" s="1"/>
  <c r="L2772" i="16"/>
  <c r="K2772" i="16" s="1"/>
  <c r="L2773" i="16"/>
  <c r="K2773" i="16" s="1"/>
  <c r="H2773" i="16" s="1"/>
  <c r="L2774" i="16"/>
  <c r="K2774" i="16" s="1"/>
  <c r="L2775" i="16"/>
  <c r="K2775" i="16" s="1"/>
  <c r="H2775" i="16" s="1"/>
  <c r="L2776" i="16"/>
  <c r="K2776" i="16" s="1"/>
  <c r="L2777" i="16"/>
  <c r="K2777" i="16" s="1"/>
  <c r="L2778" i="16"/>
  <c r="K2778" i="16" s="1"/>
  <c r="L2779" i="16"/>
  <c r="K2779" i="16" s="1"/>
  <c r="H2779" i="16" s="1"/>
  <c r="L2780" i="16"/>
  <c r="K2780" i="16" s="1"/>
  <c r="L2781" i="16"/>
  <c r="K2781" i="16" s="1"/>
  <c r="H2781" i="16" s="1"/>
  <c r="L2782" i="16"/>
  <c r="K2782" i="16" s="1"/>
  <c r="L2783" i="16"/>
  <c r="K2783" i="16" s="1"/>
  <c r="H2783" i="16" s="1"/>
  <c r="L2784" i="16"/>
  <c r="K2784" i="16" s="1"/>
  <c r="L2785" i="16"/>
  <c r="K2785" i="16" s="1"/>
  <c r="H2785" i="16" s="1"/>
  <c r="L2786" i="16"/>
  <c r="K2786" i="16" s="1"/>
  <c r="L2787" i="16"/>
  <c r="K2787" i="16" s="1"/>
  <c r="H2787" i="16" s="1"/>
  <c r="L2788" i="16"/>
  <c r="K2788" i="16" s="1"/>
  <c r="L2789" i="16"/>
  <c r="K2789" i="16" s="1"/>
  <c r="H2789" i="16" s="1"/>
  <c r="L2790" i="16"/>
  <c r="K2790" i="16" s="1"/>
  <c r="L2791" i="16"/>
  <c r="K2791" i="16" s="1"/>
  <c r="L2792" i="16"/>
  <c r="K2792" i="16" s="1"/>
  <c r="L2793" i="16"/>
  <c r="K2793" i="16" s="1"/>
  <c r="L2794" i="16"/>
  <c r="K2794" i="16" s="1"/>
  <c r="L2795" i="16"/>
  <c r="K2795" i="16" s="1"/>
  <c r="H2795" i="16" s="1"/>
  <c r="L2796" i="16"/>
  <c r="K2796" i="16" s="1"/>
  <c r="L2797" i="16"/>
  <c r="K2797" i="16" s="1"/>
  <c r="H2797" i="16" s="1"/>
  <c r="L2798" i="16"/>
  <c r="K2798" i="16" s="1"/>
  <c r="L2799" i="16"/>
  <c r="K2799" i="16" s="1"/>
  <c r="H2799" i="16" s="1"/>
  <c r="L2800" i="16"/>
  <c r="K2800" i="16" s="1"/>
  <c r="L2801" i="16"/>
  <c r="K2801" i="16" s="1"/>
  <c r="H2801" i="16" s="1"/>
  <c r="L2802" i="16"/>
  <c r="K2802" i="16" s="1"/>
  <c r="L2803" i="16"/>
  <c r="K2803" i="16" s="1"/>
  <c r="H2803" i="16" s="1"/>
  <c r="L2804" i="16"/>
  <c r="K2804" i="16" s="1"/>
  <c r="L2805" i="16"/>
  <c r="K2805" i="16" s="1"/>
  <c r="H2805" i="16" s="1"/>
  <c r="L2806" i="16"/>
  <c r="K2806" i="16" s="1"/>
  <c r="L2807" i="16"/>
  <c r="K2807" i="16" s="1"/>
  <c r="L2808" i="16"/>
  <c r="K2808" i="16" s="1"/>
  <c r="L2809" i="16"/>
  <c r="K2809" i="16" s="1"/>
  <c r="L2810" i="16"/>
  <c r="K2810" i="16" s="1"/>
  <c r="L2811" i="16"/>
  <c r="K2811" i="16" s="1"/>
  <c r="H2811" i="16" s="1"/>
  <c r="L2812" i="16"/>
  <c r="K2812" i="16" s="1"/>
  <c r="L2813" i="16"/>
  <c r="K2813" i="16" s="1"/>
  <c r="L2814" i="16"/>
  <c r="K2814" i="16" s="1"/>
  <c r="L2815" i="16"/>
  <c r="K2815" i="16" s="1"/>
  <c r="H2815" i="16" s="1"/>
  <c r="L2816" i="16"/>
  <c r="K2816" i="16" s="1"/>
  <c r="L2817" i="16"/>
  <c r="K2817" i="16" s="1"/>
  <c r="H2817" i="16" s="1"/>
  <c r="L2818" i="16"/>
  <c r="K2818" i="16" s="1"/>
  <c r="L2819" i="16"/>
  <c r="K2819" i="16" s="1"/>
  <c r="H2819" i="16" s="1"/>
  <c r="L2820" i="16"/>
  <c r="K2820" i="16" s="1"/>
  <c r="L2821" i="16"/>
  <c r="K2821" i="16" s="1"/>
  <c r="L2822" i="16"/>
  <c r="K2822" i="16" s="1"/>
  <c r="L2823" i="16"/>
  <c r="K2823" i="16" s="1"/>
  <c r="L2824" i="16"/>
  <c r="K2824" i="16" s="1"/>
  <c r="L2825" i="16"/>
  <c r="K2825" i="16" s="1"/>
  <c r="L2826" i="16"/>
  <c r="K2826" i="16" s="1"/>
  <c r="L2827" i="16"/>
  <c r="K2827" i="16" s="1"/>
  <c r="H2827" i="16" s="1"/>
  <c r="L2828" i="16"/>
  <c r="K2828" i="16" s="1"/>
  <c r="L2829" i="16"/>
  <c r="K2829" i="16" s="1"/>
  <c r="H2829" i="16" s="1"/>
  <c r="L2830" i="16"/>
  <c r="K2830" i="16" s="1"/>
  <c r="L2831" i="16"/>
  <c r="K2831" i="16" s="1"/>
  <c r="L2832" i="16"/>
  <c r="K2832" i="16" s="1"/>
  <c r="L2833" i="16"/>
  <c r="K2833" i="16" s="1"/>
  <c r="H2833" i="16" s="1"/>
  <c r="L2834" i="16"/>
  <c r="K2834" i="16" s="1"/>
  <c r="L2835" i="16"/>
  <c r="K2835" i="16" s="1"/>
  <c r="H2835" i="16" s="1"/>
  <c r="L2836" i="16"/>
  <c r="K2836" i="16" s="1"/>
  <c r="L2837" i="16"/>
  <c r="K2837" i="16" s="1"/>
  <c r="H2837" i="16" s="1"/>
  <c r="L2838" i="16"/>
  <c r="K2838" i="16" s="1"/>
  <c r="L2839" i="16"/>
  <c r="K2839" i="16" s="1"/>
  <c r="H2839" i="16" s="1"/>
  <c r="L2840" i="16"/>
  <c r="K2840" i="16" s="1"/>
  <c r="L2841" i="16"/>
  <c r="K2841" i="16" s="1"/>
  <c r="H2841" i="16" s="1"/>
  <c r="L2842" i="16"/>
  <c r="K2842" i="16" s="1"/>
  <c r="L2843" i="16"/>
  <c r="K2843" i="16" s="1"/>
  <c r="H2843" i="16" s="1"/>
  <c r="L2844" i="16"/>
  <c r="K2844" i="16" s="1"/>
  <c r="L2845" i="16"/>
  <c r="K2845" i="16" s="1"/>
  <c r="H2845" i="16" s="1"/>
  <c r="L2846" i="16"/>
  <c r="K2846" i="16" s="1"/>
  <c r="L2847" i="16"/>
  <c r="K2847" i="16" s="1"/>
  <c r="H2847" i="16" s="1"/>
  <c r="L2848" i="16"/>
  <c r="K2848" i="16" s="1"/>
  <c r="L2849" i="16"/>
  <c r="K2849" i="16" s="1"/>
  <c r="H2849" i="16" s="1"/>
  <c r="L2850" i="16"/>
  <c r="K2850" i="16" s="1"/>
  <c r="L2851" i="16"/>
  <c r="K2851" i="16" s="1"/>
  <c r="H2851" i="16" s="1"/>
  <c r="L2852" i="16"/>
  <c r="K2852" i="16" s="1"/>
  <c r="L2853" i="16"/>
  <c r="K2853" i="16" s="1"/>
  <c r="H2853" i="16" s="1"/>
  <c r="L2854" i="16"/>
  <c r="K2854" i="16" s="1"/>
  <c r="L2855" i="16"/>
  <c r="K2855" i="16" s="1"/>
  <c r="H2855" i="16" s="1"/>
  <c r="L2856" i="16"/>
  <c r="K2856" i="16" s="1"/>
  <c r="L2857" i="16"/>
  <c r="K2857" i="16" s="1"/>
  <c r="H2857" i="16" s="1"/>
  <c r="L2858" i="16"/>
  <c r="K2858" i="16" s="1"/>
  <c r="L2859" i="16"/>
  <c r="K2859" i="16" s="1"/>
  <c r="H2859" i="16" s="1"/>
  <c r="L2860" i="16"/>
  <c r="K2860" i="16" s="1"/>
  <c r="L2861" i="16"/>
  <c r="K2861" i="16" s="1"/>
  <c r="L2862" i="16"/>
  <c r="K2862" i="16" s="1"/>
  <c r="L2863" i="16"/>
  <c r="K2863" i="16" s="1"/>
  <c r="H2863" i="16" s="1"/>
  <c r="L2864" i="16"/>
  <c r="K2864" i="16" s="1"/>
  <c r="L2865" i="16"/>
  <c r="K2865" i="16" s="1"/>
  <c r="H2865" i="16" s="1"/>
  <c r="L2866" i="16"/>
  <c r="K2866" i="16" s="1"/>
  <c r="L2867" i="16"/>
  <c r="K2867" i="16" s="1"/>
  <c r="H2867" i="16" s="1"/>
  <c r="L2868" i="16"/>
  <c r="K2868" i="16" s="1"/>
  <c r="L2869" i="16"/>
  <c r="K2869" i="16" s="1"/>
  <c r="H2869" i="16" s="1"/>
  <c r="L2870" i="16"/>
  <c r="K2870" i="16" s="1"/>
  <c r="L2871" i="16"/>
  <c r="K2871" i="16" s="1"/>
  <c r="H2871" i="16" s="1"/>
  <c r="L2872" i="16"/>
  <c r="K2872" i="16" s="1"/>
  <c r="L2873" i="16"/>
  <c r="K2873" i="16" s="1"/>
  <c r="H2873" i="16" s="1"/>
  <c r="L2874" i="16"/>
  <c r="K2874" i="16" s="1"/>
  <c r="L2875" i="16"/>
  <c r="K2875" i="16" s="1"/>
  <c r="H2875" i="16" s="1"/>
  <c r="L2876" i="16"/>
  <c r="K2876" i="16" s="1"/>
  <c r="L2877" i="16"/>
  <c r="K2877" i="16" s="1"/>
  <c r="H2877" i="16" s="1"/>
  <c r="L2878" i="16"/>
  <c r="K2878" i="16" s="1"/>
  <c r="L2879" i="16"/>
  <c r="K2879" i="16" s="1"/>
  <c r="H2879" i="16" s="1"/>
  <c r="L2880" i="16"/>
  <c r="K2880" i="16" s="1"/>
  <c r="L2881" i="16"/>
  <c r="K2881" i="16" s="1"/>
  <c r="H2881" i="16" s="1"/>
  <c r="L2882" i="16"/>
  <c r="K2882" i="16" s="1"/>
  <c r="L2883" i="16"/>
  <c r="K2883" i="16" s="1"/>
  <c r="H2883" i="16" s="1"/>
  <c r="L2884" i="16"/>
  <c r="K2884" i="16" s="1"/>
  <c r="L2885" i="16"/>
  <c r="K2885" i="16" s="1"/>
  <c r="H2885" i="16" s="1"/>
  <c r="L2886" i="16"/>
  <c r="K2886" i="16" s="1"/>
  <c r="L2887" i="16"/>
  <c r="K2887" i="16" s="1"/>
  <c r="H2887" i="16" s="1"/>
  <c r="L2888" i="16"/>
  <c r="K2888" i="16" s="1"/>
  <c r="L2889" i="16"/>
  <c r="K2889" i="16" s="1"/>
  <c r="H2889" i="16" s="1"/>
  <c r="L2890" i="16"/>
  <c r="K2890" i="16" s="1"/>
  <c r="L2891" i="16"/>
  <c r="K2891" i="16" s="1"/>
  <c r="H2891" i="16" s="1"/>
  <c r="L2892" i="16"/>
  <c r="K2892" i="16" s="1"/>
  <c r="L2893" i="16"/>
  <c r="K2893" i="16" s="1"/>
  <c r="H2893" i="16" s="1"/>
  <c r="L2894" i="16"/>
  <c r="K2894" i="16" s="1"/>
  <c r="L2895" i="16"/>
  <c r="K2895" i="16" s="1"/>
  <c r="H2895" i="16" s="1"/>
  <c r="L2896" i="16"/>
  <c r="K2896" i="16" s="1"/>
  <c r="L2897" i="16"/>
  <c r="K2897" i="16" s="1"/>
  <c r="H2897" i="16" s="1"/>
  <c r="L2898" i="16"/>
  <c r="K2898" i="16" s="1"/>
  <c r="L2899" i="16"/>
  <c r="K2899" i="16" s="1"/>
  <c r="H2899" i="16" s="1"/>
  <c r="L2900" i="16"/>
  <c r="K2900" i="16" s="1"/>
  <c r="L2901" i="16"/>
  <c r="K2901" i="16" s="1"/>
  <c r="H2901" i="16" s="1"/>
  <c r="L2902" i="16"/>
  <c r="K2902" i="16" s="1"/>
  <c r="L2903" i="16"/>
  <c r="K2903" i="16" s="1"/>
  <c r="L2904" i="16"/>
  <c r="K2904" i="16" s="1"/>
  <c r="L2905" i="16"/>
  <c r="K2905" i="16" s="1"/>
  <c r="H2905" i="16" s="1"/>
  <c r="L2906" i="16"/>
  <c r="K2906" i="16" s="1"/>
  <c r="L2907" i="16"/>
  <c r="K2907" i="16" s="1"/>
  <c r="H2907" i="16" s="1"/>
  <c r="L2908" i="16"/>
  <c r="K2908" i="16" s="1"/>
  <c r="L2909" i="16"/>
  <c r="K2909" i="16" s="1"/>
  <c r="H2909" i="16" s="1"/>
  <c r="L2910" i="16"/>
  <c r="K2910" i="16" s="1"/>
  <c r="L2911" i="16"/>
  <c r="K2911" i="16" s="1"/>
  <c r="H2911" i="16" s="1"/>
  <c r="L2912" i="16"/>
  <c r="K2912" i="16" s="1"/>
  <c r="L2913" i="16"/>
  <c r="K2913" i="16" s="1"/>
  <c r="H2913" i="16" s="1"/>
  <c r="L2914" i="16"/>
  <c r="K2914" i="16" s="1"/>
  <c r="L2915" i="16"/>
  <c r="K2915" i="16" s="1"/>
  <c r="H2915" i="16" s="1"/>
  <c r="L2916" i="16"/>
  <c r="K2916" i="16" s="1"/>
  <c r="L2917" i="16"/>
  <c r="K2917" i="16" s="1"/>
  <c r="H2917" i="16" s="1"/>
  <c r="L2918" i="16"/>
  <c r="K2918" i="16" s="1"/>
  <c r="L2919" i="16"/>
  <c r="K2919" i="16" s="1"/>
  <c r="H2919" i="16" s="1"/>
  <c r="L2920" i="16"/>
  <c r="K2920" i="16" s="1"/>
  <c r="L2921" i="16"/>
  <c r="K2921" i="16" s="1"/>
  <c r="H2921" i="16" s="1"/>
  <c r="L2922" i="16"/>
  <c r="K2922" i="16" s="1"/>
  <c r="L2923" i="16"/>
  <c r="K2923" i="16" s="1"/>
  <c r="H2923" i="16" s="1"/>
  <c r="L2924" i="16"/>
  <c r="K2924" i="16" s="1"/>
  <c r="L2925" i="16"/>
  <c r="K2925" i="16" s="1"/>
  <c r="H2925" i="16" s="1"/>
  <c r="L2926" i="16"/>
  <c r="K2926" i="16" s="1"/>
  <c r="L2927" i="16"/>
  <c r="K2927" i="16" s="1"/>
  <c r="H2927" i="16" s="1"/>
  <c r="L2928" i="16"/>
  <c r="K2928" i="16" s="1"/>
  <c r="L2929" i="16"/>
  <c r="K2929" i="16" s="1"/>
  <c r="H2929" i="16" s="1"/>
  <c r="L2930" i="16"/>
  <c r="K2930" i="16" s="1"/>
  <c r="L2931" i="16"/>
  <c r="K2931" i="16" s="1"/>
  <c r="H2931" i="16" s="1"/>
  <c r="L2932" i="16"/>
  <c r="K2932" i="16" s="1"/>
  <c r="L2933" i="16"/>
  <c r="K2933" i="16" s="1"/>
  <c r="H2933" i="16" s="1"/>
  <c r="L2934" i="16"/>
  <c r="K2934" i="16" s="1"/>
  <c r="L2935" i="16"/>
  <c r="K2935" i="16" s="1"/>
  <c r="L2936" i="16"/>
  <c r="K2936" i="16" s="1"/>
  <c r="L2937" i="16"/>
  <c r="K2937" i="16" s="1"/>
  <c r="H2937" i="16" s="1"/>
  <c r="L2938" i="16"/>
  <c r="K2938" i="16" s="1"/>
  <c r="L2939" i="16"/>
  <c r="K2939" i="16" s="1"/>
  <c r="H2939" i="16" s="1"/>
  <c r="L2940" i="16"/>
  <c r="K2940" i="16" s="1"/>
  <c r="L2941" i="16"/>
  <c r="K2941" i="16" s="1"/>
  <c r="H2941" i="16" s="1"/>
  <c r="L2942" i="16"/>
  <c r="K2942" i="16" s="1"/>
  <c r="L2943" i="16"/>
  <c r="K2943" i="16" s="1"/>
  <c r="H2943" i="16" s="1"/>
  <c r="L2944" i="16"/>
  <c r="K2944" i="16" s="1"/>
  <c r="L2945" i="16"/>
  <c r="K2945" i="16" s="1"/>
  <c r="H2945" i="16" s="1"/>
  <c r="L2946" i="16"/>
  <c r="K2946" i="16" s="1"/>
  <c r="L2947" i="16"/>
  <c r="K2947" i="16" s="1"/>
  <c r="H2947" i="16" s="1"/>
  <c r="L2948" i="16"/>
  <c r="K2948" i="16" s="1"/>
  <c r="L2949" i="16"/>
  <c r="K2949" i="16" s="1"/>
  <c r="H2949" i="16" s="1"/>
  <c r="L2950" i="16"/>
  <c r="K2950" i="16" s="1"/>
  <c r="L2951" i="16"/>
  <c r="K2951" i="16" s="1"/>
  <c r="H2951" i="16" s="1"/>
  <c r="L2952" i="16"/>
  <c r="K2952" i="16" s="1"/>
  <c r="L2953" i="16"/>
  <c r="K2953" i="16" s="1"/>
  <c r="H2953" i="16" s="1"/>
  <c r="L2954" i="16"/>
  <c r="K2954" i="16" s="1"/>
  <c r="L2955" i="16"/>
  <c r="K2955" i="16" s="1"/>
  <c r="H2955" i="16" s="1"/>
  <c r="L2956" i="16"/>
  <c r="K2956" i="16" s="1"/>
  <c r="L2957" i="16"/>
  <c r="K2957" i="16" s="1"/>
  <c r="H2957" i="16" s="1"/>
  <c r="L2958" i="16"/>
  <c r="K2958" i="16" s="1"/>
  <c r="L2959" i="16"/>
  <c r="K2959" i="16" s="1"/>
  <c r="H2959" i="16" s="1"/>
  <c r="L2960" i="16"/>
  <c r="K2960" i="16" s="1"/>
  <c r="L2961" i="16"/>
  <c r="K2961" i="16" s="1"/>
  <c r="H2961" i="16" s="1"/>
  <c r="L2962" i="16"/>
  <c r="K2962" i="16" s="1"/>
  <c r="L2963" i="16"/>
  <c r="K2963" i="16" s="1"/>
  <c r="H2963" i="16" s="1"/>
  <c r="L2964" i="16"/>
  <c r="K2964" i="16" s="1"/>
  <c r="L2965" i="16"/>
  <c r="K2965" i="16" s="1"/>
  <c r="H2965" i="16" s="1"/>
  <c r="L2966" i="16"/>
  <c r="K2966" i="16" s="1"/>
  <c r="L2967" i="16"/>
  <c r="K2967" i="16" s="1"/>
  <c r="H2967" i="16" s="1"/>
  <c r="L2968" i="16"/>
  <c r="K2968" i="16" s="1"/>
  <c r="L2969" i="16"/>
  <c r="K2969" i="16" s="1"/>
  <c r="H2969" i="16" s="1"/>
  <c r="L2970" i="16"/>
  <c r="K2970" i="16" s="1"/>
  <c r="L2971" i="16"/>
  <c r="K2971" i="16" s="1"/>
  <c r="H2971" i="16" s="1"/>
  <c r="L2972" i="16"/>
  <c r="K2972" i="16" s="1"/>
  <c r="L2973" i="16"/>
  <c r="K2973" i="16" s="1"/>
  <c r="H2973" i="16" s="1"/>
  <c r="L2974" i="16"/>
  <c r="K2974" i="16" s="1"/>
  <c r="L2975" i="16"/>
  <c r="K2975" i="16" s="1"/>
  <c r="H2975" i="16" s="1"/>
  <c r="L2976" i="16"/>
  <c r="K2976" i="16" s="1"/>
  <c r="L2977" i="16"/>
  <c r="K2977" i="16" s="1"/>
  <c r="H2977" i="16" s="1"/>
  <c r="L2978" i="16"/>
  <c r="K2978" i="16" s="1"/>
  <c r="L2979" i="16"/>
  <c r="K2979" i="16" s="1"/>
  <c r="H2979" i="16" s="1"/>
  <c r="L2980" i="16"/>
  <c r="K2980" i="16" s="1"/>
  <c r="L2981" i="16"/>
  <c r="K2981" i="16" s="1"/>
  <c r="H2981" i="16" s="1"/>
  <c r="L2982" i="16"/>
  <c r="K2982" i="16" s="1"/>
  <c r="L2983" i="16"/>
  <c r="K2983" i="16" s="1"/>
  <c r="H2983" i="16" s="1"/>
  <c r="L2984" i="16"/>
  <c r="K2984" i="16" s="1"/>
  <c r="L2985" i="16"/>
  <c r="K2985" i="16" s="1"/>
  <c r="H2985" i="16" s="1"/>
  <c r="L2986" i="16"/>
  <c r="K2986" i="16" s="1"/>
  <c r="L2987" i="16"/>
  <c r="K2987" i="16" s="1"/>
  <c r="H2987" i="16" s="1"/>
  <c r="L2988" i="16"/>
  <c r="K2988" i="16" s="1"/>
  <c r="L2989" i="16"/>
  <c r="K2989" i="16" s="1"/>
  <c r="H2989" i="16" s="1"/>
  <c r="L2990" i="16"/>
  <c r="K2990" i="16" s="1"/>
  <c r="L2991" i="16"/>
  <c r="K2991" i="16" s="1"/>
  <c r="H2991" i="16" s="1"/>
  <c r="L2992" i="16"/>
  <c r="K2992" i="16" s="1"/>
  <c r="L2993" i="16"/>
  <c r="K2993" i="16" s="1"/>
  <c r="H2993" i="16" s="1"/>
  <c r="L2994" i="16"/>
  <c r="K2994" i="16" s="1"/>
  <c r="L2995" i="16"/>
  <c r="K2995" i="16" s="1"/>
  <c r="H2995" i="16" s="1"/>
  <c r="L2996" i="16"/>
  <c r="K2996" i="16" s="1"/>
  <c r="L2997" i="16"/>
  <c r="K2997" i="16" s="1"/>
  <c r="H2997" i="16" s="1"/>
  <c r="L2998" i="16"/>
  <c r="K2998" i="16" s="1"/>
  <c r="L2999" i="16"/>
  <c r="K2999" i="16" s="1"/>
  <c r="L3000" i="16"/>
  <c r="K3000" i="16" s="1"/>
  <c r="L3001" i="16"/>
  <c r="K3001" i="16" s="1"/>
  <c r="H3001" i="16" s="1"/>
  <c r="L3002" i="16"/>
  <c r="K3002" i="16" s="1"/>
  <c r="L3003" i="16"/>
  <c r="K3003" i="16" s="1"/>
  <c r="H3003" i="16" s="1"/>
  <c r="L3004" i="16"/>
  <c r="K3004" i="16" s="1"/>
  <c r="L3005" i="16"/>
  <c r="K3005" i="16" s="1"/>
  <c r="H3005" i="16" s="1"/>
  <c r="L3006" i="16"/>
  <c r="K3006" i="16" s="1"/>
  <c r="L3007" i="16"/>
  <c r="K3007" i="16" s="1"/>
  <c r="H3007" i="16" s="1"/>
  <c r="L3008" i="16"/>
  <c r="K3008" i="16" s="1"/>
  <c r="L3009" i="16"/>
  <c r="K3009" i="16" s="1"/>
  <c r="H3009" i="16" s="1"/>
  <c r="L3010" i="16"/>
  <c r="K3010" i="16" s="1"/>
  <c r="L3011" i="16"/>
  <c r="K3011" i="16" s="1"/>
  <c r="H3011" i="16" s="1"/>
  <c r="L3012" i="16"/>
  <c r="K3012" i="16" s="1"/>
  <c r="L3013" i="16"/>
  <c r="K3013" i="16" s="1"/>
  <c r="H3013" i="16" s="1"/>
  <c r="L3014" i="16"/>
  <c r="K3014" i="16" s="1"/>
  <c r="L3015" i="16"/>
  <c r="K3015" i="16" s="1"/>
  <c r="H3015" i="16" s="1"/>
  <c r="L3016" i="16"/>
  <c r="K3016" i="16" s="1"/>
  <c r="L3017" i="16"/>
  <c r="K3017" i="16" s="1"/>
  <c r="H3017" i="16" s="1"/>
  <c r="L3018" i="16"/>
  <c r="K3018" i="16" s="1"/>
  <c r="L3019" i="16"/>
  <c r="K3019" i="16" s="1"/>
  <c r="H3019" i="16" s="1"/>
  <c r="L3020" i="16"/>
  <c r="K3020" i="16" s="1"/>
  <c r="L3021" i="16"/>
  <c r="K3021" i="16" s="1"/>
  <c r="H3021" i="16" s="1"/>
  <c r="L3022" i="16"/>
  <c r="K3022" i="16" s="1"/>
  <c r="L3023" i="16"/>
  <c r="K3023" i="16" s="1"/>
  <c r="H3023" i="16" s="1"/>
  <c r="L3024" i="16"/>
  <c r="K3024" i="16" s="1"/>
  <c r="L3025" i="16"/>
  <c r="K3025" i="16" s="1"/>
  <c r="L3026" i="16"/>
  <c r="K3026" i="16" s="1"/>
  <c r="L3027" i="16"/>
  <c r="K3027" i="16" s="1"/>
  <c r="H3027" i="16" s="1"/>
  <c r="L3028" i="16"/>
  <c r="K3028" i="16" s="1"/>
  <c r="L3029" i="16"/>
  <c r="K3029" i="16" s="1"/>
  <c r="H3029" i="16" s="1"/>
  <c r="L3030" i="16"/>
  <c r="K3030" i="16" s="1"/>
  <c r="L3031" i="16"/>
  <c r="K3031" i="16" s="1"/>
  <c r="H3031" i="16" s="1"/>
  <c r="L3032" i="16"/>
  <c r="K3032" i="16" s="1"/>
  <c r="L3033" i="16"/>
  <c r="K3033" i="16" s="1"/>
  <c r="L3034" i="16"/>
  <c r="K3034" i="16" s="1"/>
  <c r="L3035" i="16"/>
  <c r="K3035" i="16" s="1"/>
  <c r="H3035" i="16" s="1"/>
  <c r="L3036" i="16"/>
  <c r="K3036" i="16" s="1"/>
  <c r="L3037" i="16"/>
  <c r="K3037" i="16" s="1"/>
  <c r="L3038" i="16"/>
  <c r="K3038" i="16" s="1"/>
  <c r="L3039" i="16"/>
  <c r="K3039" i="16" s="1"/>
  <c r="H3039" i="16" s="1"/>
  <c r="L3040" i="16"/>
  <c r="K3040" i="16" s="1"/>
  <c r="L3041" i="16"/>
  <c r="K3041" i="16" s="1"/>
  <c r="H3041" i="16" s="1"/>
  <c r="L3042" i="16"/>
  <c r="K3042" i="16" s="1"/>
  <c r="L3043" i="16"/>
  <c r="K3043" i="16" s="1"/>
  <c r="H3043" i="16" s="1"/>
  <c r="L3044" i="16"/>
  <c r="K3044" i="16" s="1"/>
  <c r="L3045" i="16"/>
  <c r="K3045" i="16" s="1"/>
  <c r="H3045" i="16" s="1"/>
  <c r="L3046" i="16"/>
  <c r="K3046" i="16" s="1"/>
  <c r="L3047" i="16"/>
  <c r="K3047" i="16" s="1"/>
  <c r="H3047" i="16" s="1"/>
  <c r="L3048" i="16"/>
  <c r="K3048" i="16" s="1"/>
  <c r="L3049" i="16"/>
  <c r="K3049" i="16" s="1"/>
  <c r="H3049" i="16" s="1"/>
  <c r="L3050" i="16"/>
  <c r="K3050" i="16" s="1"/>
  <c r="L3051" i="16"/>
  <c r="K3051" i="16" s="1"/>
  <c r="H3051" i="16" s="1"/>
  <c r="L3052" i="16"/>
  <c r="K3052" i="16" s="1"/>
  <c r="L3053" i="16"/>
  <c r="K3053" i="16" s="1"/>
  <c r="H3053" i="16" s="1"/>
  <c r="L3054" i="16"/>
  <c r="K3054" i="16" s="1"/>
  <c r="L3055" i="16"/>
  <c r="K3055" i="16" s="1"/>
  <c r="H3055" i="16" s="1"/>
  <c r="L3056" i="16"/>
  <c r="K3056" i="16" s="1"/>
  <c r="L3057" i="16"/>
  <c r="K3057" i="16" s="1"/>
  <c r="H3057" i="16" s="1"/>
  <c r="L3058" i="16"/>
  <c r="K3058" i="16" s="1"/>
  <c r="L3059" i="16"/>
  <c r="K3059" i="16" s="1"/>
  <c r="H3059" i="16" s="1"/>
  <c r="L3060" i="16"/>
  <c r="K3060" i="16" s="1"/>
  <c r="L3061" i="16"/>
  <c r="K3061" i="16" s="1"/>
  <c r="H3061" i="16" s="1"/>
  <c r="L3062" i="16"/>
  <c r="K3062" i="16" s="1"/>
  <c r="L3063" i="16"/>
  <c r="K3063" i="16" s="1"/>
  <c r="H3063" i="16" s="1"/>
  <c r="L3064" i="16"/>
  <c r="K3064" i="16" s="1"/>
  <c r="L3065" i="16"/>
  <c r="K3065" i="16" s="1"/>
  <c r="H3065" i="16" s="1"/>
  <c r="L3066" i="16"/>
  <c r="K3066" i="16" s="1"/>
  <c r="L3067" i="16"/>
  <c r="K3067" i="16" s="1"/>
  <c r="H3067" i="16" s="1"/>
  <c r="L3068" i="16"/>
  <c r="K3068" i="16" s="1"/>
  <c r="L3069" i="16"/>
  <c r="K3069" i="16" s="1"/>
  <c r="H3069" i="16" s="1"/>
  <c r="L3070" i="16"/>
  <c r="K3070" i="16" s="1"/>
  <c r="L3071" i="16"/>
  <c r="K3071" i="16" s="1"/>
  <c r="H3071" i="16" s="1"/>
  <c r="L3072" i="16"/>
  <c r="K3072" i="16" s="1"/>
  <c r="L3073" i="16"/>
  <c r="K3073" i="16" s="1"/>
  <c r="H3073" i="16" s="1"/>
  <c r="L3074" i="16"/>
  <c r="K3074" i="16" s="1"/>
  <c r="L3075" i="16"/>
  <c r="K3075" i="16" s="1"/>
  <c r="H3075" i="16" s="1"/>
  <c r="L3076" i="16"/>
  <c r="K3076" i="16" s="1"/>
  <c r="L3077" i="16"/>
  <c r="K3077" i="16" s="1"/>
  <c r="H3077" i="16" s="1"/>
  <c r="L3078" i="16"/>
  <c r="K3078" i="16" s="1"/>
  <c r="L3079" i="16"/>
  <c r="K3079" i="16" s="1"/>
  <c r="H3079" i="16" s="1"/>
  <c r="L3080" i="16"/>
  <c r="K3080" i="16" s="1"/>
  <c r="L3081" i="16"/>
  <c r="K3081" i="16" s="1"/>
  <c r="H3081" i="16" s="1"/>
  <c r="L3082" i="16"/>
  <c r="K3082" i="16" s="1"/>
  <c r="L3083" i="16"/>
  <c r="K3083" i="16" s="1"/>
  <c r="H3083" i="16" s="1"/>
  <c r="L3084" i="16"/>
  <c r="K3084" i="16" s="1"/>
  <c r="L3085" i="16"/>
  <c r="K3085" i="16" s="1"/>
  <c r="L3086" i="16"/>
  <c r="K3086" i="16" s="1"/>
  <c r="L3087" i="16"/>
  <c r="K3087" i="16" s="1"/>
  <c r="H3087" i="16" s="1"/>
  <c r="L3088" i="16"/>
  <c r="K3088" i="16" s="1"/>
  <c r="L3089" i="16"/>
  <c r="K3089" i="16" s="1"/>
  <c r="H3089" i="16" s="1"/>
  <c r="L3090" i="16"/>
  <c r="K3090" i="16" s="1"/>
  <c r="L3091" i="16"/>
  <c r="K3091" i="16" s="1"/>
  <c r="H3091" i="16" s="1"/>
  <c r="L3092" i="16"/>
  <c r="K3092" i="16" s="1"/>
  <c r="L3093" i="16"/>
  <c r="K3093" i="16" s="1"/>
  <c r="H3093" i="16" s="1"/>
  <c r="L3094" i="16"/>
  <c r="K3094" i="16" s="1"/>
  <c r="L3095" i="16"/>
  <c r="K3095" i="16" s="1"/>
  <c r="H3095" i="16" s="1"/>
  <c r="L3096" i="16"/>
  <c r="K3096" i="16" s="1"/>
  <c r="L3097" i="16"/>
  <c r="K3097" i="16" s="1"/>
  <c r="L3098" i="16"/>
  <c r="K3098" i="16" s="1"/>
  <c r="L3099" i="16"/>
  <c r="K3099" i="16" s="1"/>
  <c r="H3099" i="16" s="1"/>
  <c r="L3100" i="16"/>
  <c r="K3100" i="16" s="1"/>
  <c r="L3101" i="16"/>
  <c r="K3101" i="16" s="1"/>
  <c r="L3102" i="16"/>
  <c r="K3102" i="16" s="1"/>
  <c r="L3103" i="16"/>
  <c r="K3103" i="16" s="1"/>
  <c r="H3103" i="16" s="1"/>
  <c r="L3104" i="16"/>
  <c r="K3104" i="16" s="1"/>
  <c r="L3105" i="16"/>
  <c r="K3105" i="16" s="1"/>
  <c r="H3105" i="16" s="1"/>
  <c r="L3106" i="16"/>
  <c r="K3106" i="16" s="1"/>
  <c r="L3107" i="16"/>
  <c r="K3107" i="16" s="1"/>
  <c r="H3107" i="16" s="1"/>
  <c r="L3108" i="16"/>
  <c r="K3108" i="16" s="1"/>
  <c r="L3109" i="16"/>
  <c r="K3109" i="16" s="1"/>
  <c r="H3109" i="16" s="1"/>
  <c r="L3110" i="16"/>
  <c r="K3110" i="16" s="1"/>
  <c r="L3111" i="16"/>
  <c r="K3111" i="16" s="1"/>
  <c r="H3111" i="16" s="1"/>
  <c r="L3112" i="16"/>
  <c r="K3112" i="16" s="1"/>
  <c r="L3113" i="16"/>
  <c r="K3113" i="16" s="1"/>
  <c r="H3113" i="16" s="1"/>
  <c r="L3114" i="16"/>
  <c r="K3114" i="16" s="1"/>
  <c r="L3115" i="16"/>
  <c r="K3115" i="16" s="1"/>
  <c r="H3115" i="16" s="1"/>
  <c r="L3116" i="16"/>
  <c r="K3116" i="16" s="1"/>
  <c r="L3117" i="16"/>
  <c r="K3117" i="16" s="1"/>
  <c r="H3117" i="16" s="1"/>
  <c r="L3118" i="16"/>
  <c r="K3118" i="16" s="1"/>
  <c r="L3119" i="16"/>
  <c r="K3119" i="16" s="1"/>
  <c r="H3119" i="16" s="1"/>
  <c r="L3120" i="16"/>
  <c r="K3120" i="16" s="1"/>
  <c r="L3121" i="16"/>
  <c r="K3121" i="16" s="1"/>
  <c r="H3121" i="16" s="1"/>
  <c r="L3122" i="16"/>
  <c r="K3122" i="16" s="1"/>
  <c r="L3123" i="16"/>
  <c r="K3123" i="16" s="1"/>
  <c r="H3123" i="16" s="1"/>
  <c r="L3124" i="16"/>
  <c r="K3124" i="16" s="1"/>
  <c r="L3125" i="16"/>
  <c r="K3125" i="16" s="1"/>
  <c r="H3125" i="16" s="1"/>
  <c r="L3126" i="16"/>
  <c r="K3126" i="16" s="1"/>
  <c r="L3127" i="16"/>
  <c r="K3127" i="16" s="1"/>
  <c r="H3127" i="16" s="1"/>
  <c r="L3128" i="16"/>
  <c r="K3128" i="16" s="1"/>
  <c r="L3129" i="16"/>
  <c r="K3129" i="16" s="1"/>
  <c r="H3129" i="16" s="1"/>
  <c r="L3130" i="16"/>
  <c r="K3130" i="16" s="1"/>
  <c r="L3131" i="16"/>
  <c r="K3131" i="16" s="1"/>
  <c r="H3131" i="16" s="1"/>
  <c r="L3132" i="16"/>
  <c r="K3132" i="16" s="1"/>
  <c r="L3133" i="16"/>
  <c r="K3133" i="16" s="1"/>
  <c r="H3133" i="16" s="1"/>
  <c r="L3134" i="16"/>
  <c r="K3134" i="16" s="1"/>
  <c r="L3135" i="16"/>
  <c r="K3135" i="16" s="1"/>
  <c r="H3135" i="16" s="1"/>
  <c r="L3136" i="16"/>
  <c r="K3136" i="16" s="1"/>
  <c r="L3137" i="16"/>
  <c r="K3137" i="16" s="1"/>
  <c r="H3137" i="16" s="1"/>
  <c r="L3138" i="16"/>
  <c r="K3138" i="16" s="1"/>
  <c r="L3139" i="16"/>
  <c r="K3139" i="16" s="1"/>
  <c r="H3139" i="16" s="1"/>
  <c r="L3140" i="16"/>
  <c r="K3140" i="16" s="1"/>
  <c r="L3141" i="16"/>
  <c r="K3141" i="16" s="1"/>
  <c r="H3141" i="16" s="1"/>
  <c r="L3142" i="16"/>
  <c r="K3142" i="16" s="1"/>
  <c r="L3143" i="16"/>
  <c r="K3143" i="16" s="1"/>
  <c r="H3143" i="16" s="1"/>
  <c r="L3144" i="16"/>
  <c r="K3144" i="16" s="1"/>
  <c r="L3145" i="16"/>
  <c r="K3145" i="16" s="1"/>
  <c r="H3145" i="16" s="1"/>
  <c r="L3146" i="16"/>
  <c r="K3146" i="16" s="1"/>
  <c r="L3147" i="16"/>
  <c r="K3147" i="16" s="1"/>
  <c r="H3147" i="16" s="1"/>
  <c r="L3148" i="16"/>
  <c r="K3148" i="16" s="1"/>
  <c r="L3149" i="16"/>
  <c r="K3149" i="16" s="1"/>
  <c r="H3149" i="16" s="1"/>
  <c r="L3150" i="16"/>
  <c r="K3150" i="16" s="1"/>
  <c r="L3151" i="16"/>
  <c r="K3151" i="16" s="1"/>
  <c r="H3151" i="16" s="1"/>
  <c r="L3152" i="16"/>
  <c r="K3152" i="16" s="1"/>
  <c r="L3153" i="16"/>
  <c r="K3153" i="16" s="1"/>
  <c r="H3153" i="16" s="1"/>
  <c r="L3154" i="16"/>
  <c r="K3154" i="16" s="1"/>
  <c r="L3155" i="16"/>
  <c r="K3155" i="16" s="1"/>
  <c r="H3155" i="16" s="1"/>
  <c r="L3156" i="16"/>
  <c r="K3156" i="16" s="1"/>
  <c r="L3157" i="16"/>
  <c r="K3157" i="16" s="1"/>
  <c r="H3157" i="16" s="1"/>
  <c r="L3158" i="16"/>
  <c r="K3158" i="16" s="1"/>
  <c r="L3159" i="16"/>
  <c r="K3159" i="16" s="1"/>
  <c r="H3159" i="16" s="1"/>
  <c r="L3160" i="16"/>
  <c r="K3160" i="16" s="1"/>
  <c r="L3161" i="16"/>
  <c r="K3161" i="16" s="1"/>
  <c r="H3161" i="16" s="1"/>
  <c r="L3162" i="16"/>
  <c r="K3162" i="16" s="1"/>
  <c r="L3163" i="16"/>
  <c r="K3163" i="16" s="1"/>
  <c r="H3163" i="16" s="1"/>
  <c r="L3164" i="16"/>
  <c r="K3164" i="16" s="1"/>
  <c r="L3165" i="16"/>
  <c r="K3165" i="16" s="1"/>
  <c r="H3165" i="16" s="1"/>
  <c r="L3166" i="16"/>
  <c r="K3166" i="16" s="1"/>
  <c r="L3167" i="16"/>
  <c r="K3167" i="16" s="1"/>
  <c r="H3167" i="16" s="1"/>
  <c r="L3168" i="16"/>
  <c r="K3168" i="16" s="1"/>
  <c r="L3169" i="16"/>
  <c r="K3169" i="16" s="1"/>
  <c r="H3169" i="16" s="1"/>
  <c r="L3170" i="16"/>
  <c r="K3170" i="16" s="1"/>
  <c r="L3171" i="16"/>
  <c r="K3171" i="16" s="1"/>
  <c r="H3171" i="16" s="1"/>
  <c r="L3172" i="16"/>
  <c r="K3172" i="16" s="1"/>
  <c r="L3173" i="16"/>
  <c r="K3173" i="16" s="1"/>
  <c r="H3173" i="16" s="1"/>
  <c r="L3174" i="16"/>
  <c r="K3174" i="16" s="1"/>
  <c r="L3175" i="16"/>
  <c r="K3175" i="16" s="1"/>
  <c r="H3175" i="16" s="1"/>
  <c r="L3176" i="16"/>
  <c r="K3176" i="16" s="1"/>
  <c r="L3177" i="16"/>
  <c r="K3177" i="16" s="1"/>
  <c r="H3177" i="16" s="1"/>
  <c r="L3178" i="16"/>
  <c r="K3178" i="16" s="1"/>
  <c r="L3179" i="16"/>
  <c r="K3179" i="16" s="1"/>
  <c r="H3179" i="16" s="1"/>
  <c r="L3180" i="16"/>
  <c r="K3180" i="16" s="1"/>
  <c r="L3181" i="16"/>
  <c r="K3181" i="16" s="1"/>
  <c r="L3182" i="16"/>
  <c r="K3182" i="16" s="1"/>
  <c r="L3183" i="16"/>
  <c r="K3183" i="16" s="1"/>
  <c r="H3183" i="16" s="1"/>
  <c r="L3184" i="16"/>
  <c r="K3184" i="16" s="1"/>
  <c r="L3185" i="16"/>
  <c r="K3185" i="16" s="1"/>
  <c r="H3185" i="16" s="1"/>
  <c r="L3186" i="16"/>
  <c r="K3186" i="16" s="1"/>
  <c r="L3187" i="16"/>
  <c r="K3187" i="16" s="1"/>
  <c r="H3187" i="16" s="1"/>
  <c r="L3188" i="16"/>
  <c r="K3188" i="16" s="1"/>
  <c r="L3189" i="16"/>
  <c r="K3189" i="16" s="1"/>
  <c r="L3190" i="16"/>
  <c r="K3190" i="16" s="1"/>
  <c r="L3191" i="16"/>
  <c r="K3191" i="16" s="1"/>
  <c r="L3192" i="16"/>
  <c r="K3192" i="16" s="1"/>
  <c r="L3193" i="16"/>
  <c r="K3193" i="16" s="1"/>
  <c r="H3193" i="16" s="1"/>
  <c r="L3194" i="16"/>
  <c r="K3194" i="16" s="1"/>
  <c r="L3195" i="16"/>
  <c r="K3195" i="16" s="1"/>
  <c r="H3195" i="16" s="1"/>
  <c r="L3196" i="16"/>
  <c r="K3196" i="16" s="1"/>
  <c r="L3197" i="16"/>
  <c r="K3197" i="16" s="1"/>
  <c r="H3197" i="16" s="1"/>
  <c r="L3198" i="16"/>
  <c r="K3198" i="16" s="1"/>
  <c r="L3199" i="16"/>
  <c r="K3199" i="16" s="1"/>
  <c r="H3199" i="16" s="1"/>
  <c r="L3200" i="16"/>
  <c r="K3200" i="16" s="1"/>
  <c r="L3201" i="16"/>
  <c r="K3201" i="16" s="1"/>
  <c r="H3201" i="16" s="1"/>
  <c r="L3202" i="16"/>
  <c r="K3202" i="16" s="1"/>
  <c r="L3203" i="16"/>
  <c r="K3203" i="16" s="1"/>
  <c r="H3203" i="16" s="1"/>
  <c r="L3204" i="16"/>
  <c r="K3204" i="16" s="1"/>
  <c r="L3205" i="16"/>
  <c r="K3205" i="16" s="1"/>
  <c r="H3205" i="16" s="1"/>
  <c r="L3206" i="16"/>
  <c r="K3206" i="16" s="1"/>
  <c r="L3207" i="16"/>
  <c r="K3207" i="16" s="1"/>
  <c r="H3207" i="16" s="1"/>
  <c r="L3208" i="16"/>
  <c r="K3208" i="16" s="1"/>
  <c r="L3209" i="16"/>
  <c r="K3209" i="16" s="1"/>
  <c r="H3209" i="16" s="1"/>
  <c r="L3210" i="16"/>
  <c r="K3210" i="16" s="1"/>
  <c r="L3211" i="16"/>
  <c r="K3211" i="16" s="1"/>
  <c r="H3211" i="16" s="1"/>
  <c r="L3212" i="16"/>
  <c r="K3212" i="16" s="1"/>
  <c r="L3213" i="16"/>
  <c r="K3213" i="16" s="1"/>
  <c r="H3213" i="16" s="1"/>
  <c r="L3214" i="16"/>
  <c r="K3214" i="16" s="1"/>
  <c r="L3215" i="16"/>
  <c r="K3215" i="16" s="1"/>
  <c r="H3215" i="16" s="1"/>
  <c r="L3216" i="16"/>
  <c r="K3216" i="16" s="1"/>
  <c r="L3217" i="16"/>
  <c r="K3217" i="16" s="1"/>
  <c r="H3217" i="16" s="1"/>
  <c r="L3218" i="16"/>
  <c r="K3218" i="16" s="1"/>
  <c r="L3219" i="16"/>
  <c r="K3219" i="16" s="1"/>
  <c r="H3219" i="16" s="1"/>
  <c r="L3220" i="16"/>
  <c r="K3220" i="16" s="1"/>
  <c r="L3221" i="16"/>
  <c r="K3221" i="16" s="1"/>
  <c r="H3221" i="16" s="1"/>
  <c r="L3222" i="16"/>
  <c r="K3222" i="16" s="1"/>
  <c r="L3223" i="16"/>
  <c r="K3223" i="16" s="1"/>
  <c r="H3223" i="16" s="1"/>
  <c r="L3224" i="16"/>
  <c r="K3224" i="16" s="1"/>
  <c r="L3225" i="16"/>
  <c r="K3225" i="16" s="1"/>
  <c r="H3225" i="16" s="1"/>
  <c r="L3226" i="16"/>
  <c r="K3226" i="16" s="1"/>
  <c r="L3227" i="16"/>
  <c r="K3227" i="16" s="1"/>
  <c r="H3227" i="16" s="1"/>
  <c r="L3228" i="16"/>
  <c r="K3228" i="16" s="1"/>
  <c r="L3229" i="16"/>
  <c r="K3229" i="16" s="1"/>
  <c r="H3229" i="16" s="1"/>
  <c r="L3230" i="16"/>
  <c r="K3230" i="16" s="1"/>
  <c r="L3231" i="16"/>
  <c r="K3231" i="16" s="1"/>
  <c r="H3231" i="16" s="1"/>
  <c r="L3232" i="16"/>
  <c r="K3232" i="16" s="1"/>
  <c r="L3233" i="16"/>
  <c r="K3233" i="16" s="1"/>
  <c r="H3233" i="16" s="1"/>
  <c r="L3234" i="16"/>
  <c r="K3234" i="16" s="1"/>
  <c r="L3235" i="16"/>
  <c r="K3235" i="16" s="1"/>
  <c r="H3235" i="16" s="1"/>
  <c r="L3236" i="16"/>
  <c r="K3236" i="16" s="1"/>
  <c r="L3237" i="16"/>
  <c r="K3237" i="16" s="1"/>
  <c r="H3237" i="16" s="1"/>
  <c r="L3238" i="16"/>
  <c r="K3238" i="16" s="1"/>
  <c r="L3239" i="16"/>
  <c r="K3239" i="16" s="1"/>
  <c r="H3239" i="16" s="1"/>
  <c r="L3240" i="16"/>
  <c r="K3240" i="16" s="1"/>
  <c r="L3241" i="16"/>
  <c r="K3241" i="16" s="1"/>
  <c r="H3241" i="16" s="1"/>
  <c r="L3242" i="16"/>
  <c r="K3242" i="16" s="1"/>
  <c r="L3243" i="16"/>
  <c r="K3243" i="16" s="1"/>
  <c r="H3243" i="16" s="1"/>
  <c r="L3244" i="16"/>
  <c r="K3244" i="16" s="1"/>
  <c r="L3245" i="16"/>
  <c r="K3245" i="16" s="1"/>
  <c r="H3245" i="16" s="1"/>
  <c r="L3246" i="16"/>
  <c r="K3246" i="16" s="1"/>
  <c r="L3247" i="16"/>
  <c r="K3247" i="16" s="1"/>
  <c r="H3247" i="16" s="1"/>
  <c r="L3248" i="16"/>
  <c r="K3248" i="16" s="1"/>
  <c r="L3249" i="16"/>
  <c r="K3249" i="16" s="1"/>
  <c r="H3249" i="16" s="1"/>
  <c r="L3250" i="16"/>
  <c r="K3250" i="16" s="1"/>
  <c r="L3251" i="16"/>
  <c r="K3251" i="16" s="1"/>
  <c r="H3251" i="16" s="1"/>
  <c r="L3252" i="16"/>
  <c r="K3252" i="16" s="1"/>
  <c r="L3253" i="16"/>
  <c r="K3253" i="16" s="1"/>
  <c r="H3253" i="16" s="1"/>
  <c r="L3254" i="16"/>
  <c r="K3254" i="16" s="1"/>
  <c r="L3255" i="16"/>
  <c r="K3255" i="16" s="1"/>
  <c r="H3255" i="16" s="1"/>
  <c r="L3256" i="16"/>
  <c r="K3256" i="16" s="1"/>
  <c r="L3257" i="16"/>
  <c r="K3257" i="16" s="1"/>
  <c r="H3257" i="16" s="1"/>
  <c r="L3258" i="16"/>
  <c r="K3258" i="16" s="1"/>
  <c r="L3259" i="16"/>
  <c r="K3259" i="16" s="1"/>
  <c r="H3259" i="16" s="1"/>
  <c r="L3260" i="16"/>
  <c r="K3260" i="16" s="1"/>
  <c r="L3261" i="16"/>
  <c r="K3261" i="16" s="1"/>
  <c r="H3261" i="16" s="1"/>
  <c r="L3262" i="16"/>
  <c r="K3262" i="16" s="1"/>
  <c r="L3263" i="16"/>
  <c r="K3263" i="16" s="1"/>
  <c r="H3263" i="16" s="1"/>
  <c r="L3264" i="16"/>
  <c r="K3264" i="16" s="1"/>
  <c r="L3265" i="16"/>
  <c r="K3265" i="16" s="1"/>
  <c r="H3265" i="16" s="1"/>
  <c r="L3266" i="16"/>
  <c r="K3266" i="16" s="1"/>
  <c r="L3267" i="16"/>
  <c r="K3267" i="16" s="1"/>
  <c r="H3267" i="16" s="1"/>
  <c r="L3268" i="16"/>
  <c r="K3268" i="16" s="1"/>
  <c r="L3269" i="16"/>
  <c r="K3269" i="16" s="1"/>
  <c r="H3269" i="16" s="1"/>
  <c r="L3270" i="16"/>
  <c r="K3270" i="16" s="1"/>
  <c r="L3271" i="16"/>
  <c r="K3271" i="16" s="1"/>
  <c r="H3271" i="16" s="1"/>
  <c r="L3272" i="16"/>
  <c r="K3272" i="16" s="1"/>
  <c r="L3273" i="16"/>
  <c r="K3273" i="16" s="1"/>
  <c r="H3273" i="16" s="1"/>
  <c r="L3274" i="16"/>
  <c r="K3274" i="16" s="1"/>
  <c r="L3275" i="16"/>
  <c r="K3275" i="16" s="1"/>
  <c r="H3275" i="16" s="1"/>
  <c r="L3276" i="16"/>
  <c r="K3276" i="16" s="1"/>
  <c r="L3277" i="16"/>
  <c r="K3277" i="16" s="1"/>
  <c r="H3277" i="16" s="1"/>
  <c r="L3278" i="16"/>
  <c r="K3278" i="16" s="1"/>
  <c r="L3279" i="16"/>
  <c r="K3279" i="16" s="1"/>
  <c r="H3279" i="16" s="1"/>
  <c r="L3280" i="16"/>
  <c r="K3280" i="16" s="1"/>
  <c r="L3281" i="16"/>
  <c r="K3281" i="16" s="1"/>
  <c r="H3281" i="16" s="1"/>
  <c r="L3282" i="16"/>
  <c r="K3282" i="16" s="1"/>
  <c r="L3283" i="16"/>
  <c r="K3283" i="16" s="1"/>
  <c r="H3283" i="16" s="1"/>
  <c r="L3284" i="16"/>
  <c r="K3284" i="16" s="1"/>
  <c r="L3285" i="16"/>
  <c r="K3285" i="16" s="1"/>
  <c r="H3285" i="16" s="1"/>
  <c r="L3286" i="16"/>
  <c r="K3286" i="16" s="1"/>
  <c r="L3287" i="16"/>
  <c r="K3287" i="16" s="1"/>
  <c r="H3287" i="16" s="1"/>
  <c r="L3288" i="16"/>
  <c r="K3288" i="16" s="1"/>
  <c r="L3289" i="16"/>
  <c r="K3289" i="16" s="1"/>
  <c r="H3289" i="16" s="1"/>
  <c r="L3290" i="16"/>
  <c r="K3290" i="16" s="1"/>
  <c r="L3291" i="16"/>
  <c r="K3291" i="16" s="1"/>
  <c r="H3291" i="16" s="1"/>
  <c r="L3292" i="16"/>
  <c r="K3292" i="16" s="1"/>
  <c r="L3293" i="16"/>
  <c r="K3293" i="16" s="1"/>
  <c r="H3293" i="16" s="1"/>
  <c r="L3294" i="16"/>
  <c r="K3294" i="16" s="1"/>
  <c r="L3295" i="16"/>
  <c r="K3295" i="16" s="1"/>
  <c r="H3295" i="16" s="1"/>
  <c r="L3296" i="16"/>
  <c r="K3296" i="16" s="1"/>
  <c r="L3297" i="16"/>
  <c r="K3297" i="16" s="1"/>
  <c r="H3297" i="16" s="1"/>
  <c r="L3298" i="16"/>
  <c r="K3298" i="16" s="1"/>
  <c r="L3299" i="16"/>
  <c r="K3299" i="16" s="1"/>
  <c r="H3299" i="16" s="1"/>
  <c r="L3300" i="16"/>
  <c r="K3300" i="16" s="1"/>
  <c r="L3301" i="16"/>
  <c r="K3301" i="16" s="1"/>
  <c r="H3301" i="16" s="1"/>
  <c r="L3302" i="16"/>
  <c r="K3302" i="16" s="1"/>
  <c r="L3303" i="16"/>
  <c r="K3303" i="16" s="1"/>
  <c r="H3303" i="16" s="1"/>
  <c r="L3304" i="16"/>
  <c r="K3304" i="16" s="1"/>
  <c r="L3305" i="16"/>
  <c r="K3305" i="16" s="1"/>
  <c r="H3305" i="16" s="1"/>
  <c r="L3306" i="16"/>
  <c r="K3306" i="16" s="1"/>
  <c r="L3307" i="16"/>
  <c r="K3307" i="16" s="1"/>
  <c r="H3307" i="16" s="1"/>
  <c r="L3308" i="16"/>
  <c r="K3308" i="16" s="1"/>
  <c r="L3309" i="16"/>
  <c r="K3309" i="16" s="1"/>
  <c r="H3309" i="16" s="1"/>
  <c r="L3310" i="16"/>
  <c r="K3310" i="16" s="1"/>
  <c r="L3311" i="16"/>
  <c r="K3311" i="16" s="1"/>
  <c r="H3311" i="16" s="1"/>
  <c r="L3312" i="16"/>
  <c r="K3312" i="16" s="1"/>
  <c r="L3313" i="16"/>
  <c r="K3313" i="16" s="1"/>
  <c r="H3313" i="16" s="1"/>
  <c r="L3314" i="16"/>
  <c r="K3314" i="16" s="1"/>
  <c r="L3315" i="16"/>
  <c r="K3315" i="16" s="1"/>
  <c r="H3315" i="16" s="1"/>
  <c r="L3316" i="16"/>
  <c r="K3316" i="16" s="1"/>
  <c r="L3317" i="16"/>
  <c r="K3317" i="16" s="1"/>
  <c r="H3317" i="16" s="1"/>
  <c r="L3318" i="16"/>
  <c r="K3318" i="16" s="1"/>
  <c r="L3319" i="16"/>
  <c r="K3319" i="16" s="1"/>
  <c r="H3319" i="16" s="1"/>
  <c r="L3320" i="16"/>
  <c r="K3320" i="16" s="1"/>
  <c r="L3321" i="16"/>
  <c r="K3321" i="16" s="1"/>
  <c r="H3321" i="16" s="1"/>
  <c r="L3322" i="16"/>
  <c r="K3322" i="16" s="1"/>
  <c r="L3323" i="16"/>
  <c r="K3323" i="16" s="1"/>
  <c r="H3323" i="16" s="1"/>
  <c r="L3324" i="16"/>
  <c r="K3324" i="16" s="1"/>
  <c r="L3325" i="16"/>
  <c r="K3325" i="16" s="1"/>
  <c r="H3325" i="16" s="1"/>
  <c r="L3326" i="16"/>
  <c r="K3326" i="16" s="1"/>
  <c r="L3327" i="16"/>
  <c r="K3327" i="16" s="1"/>
  <c r="H3327" i="16" s="1"/>
  <c r="L3328" i="16"/>
  <c r="K3328" i="16" s="1"/>
  <c r="L3329" i="16"/>
  <c r="K3329" i="16" s="1"/>
  <c r="H3329" i="16" s="1"/>
  <c r="L3330" i="16"/>
  <c r="K3330" i="16" s="1"/>
  <c r="L3331" i="16"/>
  <c r="K3331" i="16" s="1"/>
  <c r="H3331" i="16" s="1"/>
  <c r="L3332" i="16"/>
  <c r="K3332" i="16" s="1"/>
  <c r="L3333" i="16"/>
  <c r="K3333" i="16" s="1"/>
  <c r="H3333" i="16" s="1"/>
  <c r="L3334" i="16"/>
  <c r="K3334" i="16" s="1"/>
  <c r="L3335" i="16"/>
  <c r="K3335" i="16" s="1"/>
  <c r="H3335" i="16" s="1"/>
  <c r="L3336" i="16"/>
  <c r="K3336" i="16" s="1"/>
  <c r="L3337" i="16"/>
  <c r="K3337" i="16" s="1"/>
  <c r="H3337" i="16" s="1"/>
  <c r="L3338" i="16"/>
  <c r="K3338" i="16" s="1"/>
  <c r="L3339" i="16"/>
  <c r="K3339" i="16" s="1"/>
  <c r="H3339" i="16" s="1"/>
  <c r="L3340" i="16"/>
  <c r="K3340" i="16" s="1"/>
  <c r="L3341" i="16"/>
  <c r="K3341" i="16" s="1"/>
  <c r="H3341" i="16" s="1"/>
  <c r="L3342" i="16"/>
  <c r="K3342" i="16" s="1"/>
  <c r="L3343" i="16"/>
  <c r="K3343" i="16" s="1"/>
  <c r="H3343" i="16" s="1"/>
  <c r="L3344" i="16"/>
  <c r="K3344" i="16" s="1"/>
  <c r="L3345" i="16"/>
  <c r="K3345" i="16" s="1"/>
  <c r="H3345" i="16" s="1"/>
  <c r="L3346" i="16"/>
  <c r="K3346" i="16" s="1"/>
  <c r="L3347" i="16"/>
  <c r="K3347" i="16" s="1"/>
  <c r="H3347" i="16" s="1"/>
  <c r="L3348" i="16"/>
  <c r="K3348" i="16" s="1"/>
  <c r="L3349" i="16"/>
  <c r="K3349" i="16" s="1"/>
  <c r="H3349" i="16" s="1"/>
  <c r="L3350" i="16"/>
  <c r="K3350" i="16" s="1"/>
  <c r="L3351" i="16"/>
  <c r="K3351" i="16" s="1"/>
  <c r="H3351" i="16" s="1"/>
  <c r="L3352" i="16"/>
  <c r="K3352" i="16" s="1"/>
  <c r="L3353" i="16"/>
  <c r="K3353" i="16" s="1"/>
  <c r="H3353" i="16" s="1"/>
  <c r="L3354" i="16"/>
  <c r="K3354" i="16" s="1"/>
  <c r="L3355" i="16"/>
  <c r="K3355" i="16" s="1"/>
  <c r="H3355" i="16" s="1"/>
  <c r="L3356" i="16"/>
  <c r="K3356" i="16" s="1"/>
  <c r="L3357" i="16"/>
  <c r="K3357" i="16" s="1"/>
  <c r="H3357" i="16" s="1"/>
  <c r="L3358" i="16"/>
  <c r="K3358" i="16" s="1"/>
  <c r="L3359" i="16"/>
  <c r="K3359" i="16" s="1"/>
  <c r="H3359" i="16" s="1"/>
  <c r="L3360" i="16"/>
  <c r="K3360" i="16" s="1"/>
  <c r="L3361" i="16"/>
  <c r="K3361" i="16" s="1"/>
  <c r="H3361" i="16" s="1"/>
  <c r="L3362" i="16"/>
  <c r="K3362" i="16" s="1"/>
  <c r="L3363" i="16"/>
  <c r="K3363" i="16" s="1"/>
  <c r="H3363" i="16" s="1"/>
  <c r="L3364" i="16"/>
  <c r="K3364" i="16" s="1"/>
  <c r="L3365" i="16"/>
  <c r="K3365" i="16" s="1"/>
  <c r="H3365" i="16" s="1"/>
  <c r="L3366" i="16"/>
  <c r="K3366" i="16" s="1"/>
  <c r="L3367" i="16"/>
  <c r="K3367" i="16" s="1"/>
  <c r="H3367" i="16" s="1"/>
  <c r="L3368" i="16"/>
  <c r="K3368" i="16" s="1"/>
  <c r="L3369" i="16"/>
  <c r="K3369" i="16" s="1"/>
  <c r="H3369" i="16" s="1"/>
  <c r="L3370" i="16"/>
  <c r="K3370" i="16" s="1"/>
  <c r="L3371" i="16"/>
  <c r="K3371" i="16" s="1"/>
  <c r="H3371" i="16" s="1"/>
  <c r="L3372" i="16"/>
  <c r="K3372" i="16" s="1"/>
  <c r="L3373" i="16"/>
  <c r="K3373" i="16" s="1"/>
  <c r="H3373" i="16" s="1"/>
  <c r="L3374" i="16"/>
  <c r="K3374" i="16" s="1"/>
  <c r="L3375" i="16"/>
  <c r="K3375" i="16" s="1"/>
  <c r="H3375" i="16" s="1"/>
  <c r="L3376" i="16"/>
  <c r="K3376" i="16" s="1"/>
  <c r="L3377" i="16"/>
  <c r="K3377" i="16" s="1"/>
  <c r="H3377" i="16" s="1"/>
  <c r="L3378" i="16"/>
  <c r="K3378" i="16" s="1"/>
  <c r="L3379" i="16"/>
  <c r="K3379" i="16" s="1"/>
  <c r="H3379" i="16" s="1"/>
  <c r="L3380" i="16"/>
  <c r="K3380" i="16" s="1"/>
  <c r="L3381" i="16"/>
  <c r="K3381" i="16" s="1"/>
  <c r="H3381" i="16" s="1"/>
  <c r="L3382" i="16"/>
  <c r="K3382" i="16" s="1"/>
  <c r="L3383" i="16"/>
  <c r="K3383" i="16" s="1"/>
  <c r="H3383" i="16" s="1"/>
  <c r="L3384" i="16"/>
  <c r="K3384" i="16" s="1"/>
  <c r="L3385" i="16"/>
  <c r="K3385" i="16" s="1"/>
  <c r="H3385" i="16" s="1"/>
  <c r="L3386" i="16"/>
  <c r="K3386" i="16" s="1"/>
  <c r="L3387" i="16"/>
  <c r="K3387" i="16" s="1"/>
  <c r="H3387" i="16" s="1"/>
  <c r="L3388" i="16"/>
  <c r="K3388" i="16" s="1"/>
  <c r="L3389" i="16"/>
  <c r="K3389" i="16" s="1"/>
  <c r="H3389" i="16" s="1"/>
  <c r="L3390" i="16"/>
  <c r="K3390" i="16" s="1"/>
  <c r="L3391" i="16"/>
  <c r="K3391" i="16" s="1"/>
  <c r="H3391" i="16" s="1"/>
  <c r="L3392" i="16"/>
  <c r="K3392" i="16" s="1"/>
  <c r="L3393" i="16"/>
  <c r="K3393" i="16" s="1"/>
  <c r="H3393" i="16" s="1"/>
  <c r="L3394" i="16"/>
  <c r="K3394" i="16" s="1"/>
  <c r="L3395" i="16"/>
  <c r="K3395" i="16" s="1"/>
  <c r="H3395" i="16" s="1"/>
  <c r="L3396" i="16"/>
  <c r="K3396" i="16" s="1"/>
  <c r="L3397" i="16"/>
  <c r="K3397" i="16" s="1"/>
  <c r="H3397" i="16" s="1"/>
  <c r="L3398" i="16"/>
  <c r="K3398" i="16" s="1"/>
  <c r="L3399" i="16"/>
  <c r="K3399" i="16" s="1"/>
  <c r="H3399" i="16" s="1"/>
  <c r="L3400" i="16"/>
  <c r="K3400" i="16" s="1"/>
  <c r="L3401" i="16"/>
  <c r="K3401" i="16" s="1"/>
  <c r="H3401" i="16" s="1"/>
  <c r="L3402" i="16"/>
  <c r="K3402" i="16" s="1"/>
  <c r="L3403" i="16"/>
  <c r="K3403" i="16" s="1"/>
  <c r="H3403" i="16" s="1"/>
  <c r="L3404" i="16"/>
  <c r="K3404" i="16" s="1"/>
  <c r="L3405" i="16"/>
  <c r="K3405" i="16" s="1"/>
  <c r="H3405" i="16" s="1"/>
  <c r="L3406" i="16"/>
  <c r="K3406" i="16" s="1"/>
  <c r="L3407" i="16"/>
  <c r="K3407" i="16" s="1"/>
  <c r="H3407" i="16" s="1"/>
  <c r="L3408" i="16"/>
  <c r="K3408" i="16" s="1"/>
  <c r="L3409" i="16"/>
  <c r="K3409" i="16" s="1"/>
  <c r="H3409" i="16" s="1"/>
  <c r="L3410" i="16"/>
  <c r="K3410" i="16" s="1"/>
  <c r="L3411" i="16"/>
  <c r="K3411" i="16" s="1"/>
  <c r="H3411" i="16" s="1"/>
  <c r="L3412" i="16"/>
  <c r="K3412" i="16" s="1"/>
  <c r="L3413" i="16"/>
  <c r="K3413" i="16" s="1"/>
  <c r="H3413" i="16" s="1"/>
  <c r="L3414" i="16"/>
  <c r="K3414" i="16" s="1"/>
  <c r="L3415" i="16"/>
  <c r="K3415" i="16" s="1"/>
  <c r="H3415" i="16" s="1"/>
  <c r="L3416" i="16"/>
  <c r="K3416" i="16" s="1"/>
  <c r="L3417" i="16"/>
  <c r="K3417" i="16" s="1"/>
  <c r="H3417" i="16" s="1"/>
  <c r="L3418" i="16"/>
  <c r="K3418" i="16" s="1"/>
  <c r="L3419" i="16"/>
  <c r="K3419" i="16" s="1"/>
  <c r="H3419" i="16" s="1"/>
  <c r="L3420" i="16"/>
  <c r="K3420" i="16" s="1"/>
  <c r="L3421" i="16"/>
  <c r="K3421" i="16" s="1"/>
  <c r="H3421" i="16" s="1"/>
  <c r="L3422" i="16"/>
  <c r="K3422" i="16" s="1"/>
  <c r="L3423" i="16"/>
  <c r="K3423" i="16" s="1"/>
  <c r="H3423" i="16" s="1"/>
  <c r="L3424" i="16"/>
  <c r="K3424" i="16" s="1"/>
  <c r="L3425" i="16"/>
  <c r="K3425" i="16" s="1"/>
  <c r="H3425" i="16" s="1"/>
  <c r="L3426" i="16"/>
  <c r="K3426" i="16" s="1"/>
  <c r="L3427" i="16"/>
  <c r="K3427" i="16" s="1"/>
  <c r="H3427" i="16" s="1"/>
  <c r="L3428" i="16"/>
  <c r="K3428" i="16" s="1"/>
  <c r="L3429" i="16"/>
  <c r="K3429" i="16" s="1"/>
  <c r="H3429" i="16" s="1"/>
  <c r="L3430" i="16"/>
  <c r="K3430" i="16" s="1"/>
  <c r="L3431" i="16"/>
  <c r="K3431" i="16" s="1"/>
  <c r="H3431" i="16" s="1"/>
  <c r="L3432" i="16"/>
  <c r="K3432" i="16" s="1"/>
  <c r="L3433" i="16"/>
  <c r="K3433" i="16" s="1"/>
  <c r="H3433" i="16" s="1"/>
  <c r="L3434" i="16"/>
  <c r="K3434" i="16" s="1"/>
  <c r="L3435" i="16"/>
  <c r="K3435" i="16" s="1"/>
  <c r="H3435" i="16" s="1"/>
  <c r="L3436" i="16"/>
  <c r="K3436" i="16" s="1"/>
  <c r="L3437" i="16"/>
  <c r="K3437" i="16" s="1"/>
  <c r="H3437" i="16" s="1"/>
  <c r="L3438" i="16"/>
  <c r="K3438" i="16" s="1"/>
  <c r="L3439" i="16"/>
  <c r="K3439" i="16" s="1"/>
  <c r="H3439" i="16" s="1"/>
  <c r="L3440" i="16"/>
  <c r="K3440" i="16" s="1"/>
  <c r="L3441" i="16"/>
  <c r="K3441" i="16" s="1"/>
  <c r="H3441" i="16" s="1"/>
  <c r="L3442" i="16"/>
  <c r="K3442" i="16" s="1"/>
  <c r="L3443" i="16"/>
  <c r="K3443" i="16" s="1"/>
  <c r="H3443" i="16" s="1"/>
  <c r="L3444" i="16"/>
  <c r="K3444" i="16" s="1"/>
  <c r="L3445" i="16"/>
  <c r="K3445" i="16" s="1"/>
  <c r="H3445" i="16" s="1"/>
  <c r="L3446" i="16"/>
  <c r="K3446" i="16" s="1"/>
  <c r="L3447" i="16"/>
  <c r="K3447" i="16" s="1"/>
  <c r="H3447" i="16" s="1"/>
  <c r="L3448" i="16"/>
  <c r="K3448" i="16" s="1"/>
  <c r="L3449" i="16"/>
  <c r="K3449" i="16" s="1"/>
  <c r="H3449" i="16" s="1"/>
  <c r="L3450" i="16"/>
  <c r="K3450" i="16" s="1"/>
  <c r="L3451" i="16"/>
  <c r="K3451" i="16" s="1"/>
  <c r="H3451" i="16" s="1"/>
  <c r="L3452" i="16"/>
  <c r="K3452" i="16" s="1"/>
  <c r="L3453" i="16"/>
  <c r="K3453" i="16" s="1"/>
  <c r="H3453" i="16" s="1"/>
  <c r="L3454" i="16"/>
  <c r="K3454" i="16" s="1"/>
  <c r="L3455" i="16"/>
  <c r="K3455" i="16" s="1"/>
  <c r="H3455" i="16" s="1"/>
  <c r="L3456" i="16"/>
  <c r="K3456" i="16" s="1"/>
  <c r="L3457" i="16"/>
  <c r="K3457" i="16" s="1"/>
  <c r="H3457" i="16" s="1"/>
  <c r="L3458" i="16"/>
  <c r="K3458" i="16" s="1"/>
  <c r="L3459" i="16"/>
  <c r="K3459" i="16" s="1"/>
  <c r="H3459" i="16" s="1"/>
  <c r="L3460" i="16"/>
  <c r="K3460" i="16" s="1"/>
  <c r="L3461" i="16"/>
  <c r="K3461" i="16" s="1"/>
  <c r="H3461" i="16" s="1"/>
  <c r="L3462" i="16"/>
  <c r="K3462" i="16" s="1"/>
  <c r="L3463" i="16"/>
  <c r="K3463" i="16" s="1"/>
  <c r="H3463" i="16" s="1"/>
  <c r="L3464" i="16"/>
  <c r="K3464" i="16" s="1"/>
  <c r="L3465" i="16"/>
  <c r="K3465" i="16" s="1"/>
  <c r="H3465" i="16" s="1"/>
  <c r="L3466" i="16"/>
  <c r="K3466" i="16" s="1"/>
  <c r="L3467" i="16"/>
  <c r="K3467" i="16" s="1"/>
  <c r="H3467" i="16" s="1"/>
  <c r="L3468" i="16"/>
  <c r="K3468" i="16" s="1"/>
  <c r="L3469" i="16"/>
  <c r="K3469" i="16" s="1"/>
  <c r="H3469" i="16" s="1"/>
  <c r="L3470" i="16"/>
  <c r="K3470" i="16" s="1"/>
  <c r="L3471" i="16"/>
  <c r="K3471" i="16" s="1"/>
  <c r="H3471" i="16" s="1"/>
  <c r="L3472" i="16"/>
  <c r="K3472" i="16" s="1"/>
  <c r="L3473" i="16"/>
  <c r="K3473" i="16" s="1"/>
  <c r="H3473" i="16" s="1"/>
  <c r="L3474" i="16"/>
  <c r="K3474" i="16" s="1"/>
  <c r="L3475" i="16"/>
  <c r="K3475" i="16" s="1"/>
  <c r="H3475" i="16" s="1"/>
  <c r="L3476" i="16"/>
  <c r="K3476" i="16" s="1"/>
  <c r="L3477" i="16"/>
  <c r="K3477" i="16" s="1"/>
  <c r="H3477" i="16" s="1"/>
  <c r="L3478" i="16"/>
  <c r="K3478" i="16" s="1"/>
  <c r="L3479" i="16"/>
  <c r="K3479" i="16" s="1"/>
  <c r="H3479" i="16" s="1"/>
  <c r="L3480" i="16"/>
  <c r="K3480" i="16" s="1"/>
  <c r="L3481" i="16"/>
  <c r="K3481" i="16" s="1"/>
  <c r="H3481" i="16" s="1"/>
  <c r="L3482" i="16"/>
  <c r="K3482" i="16" s="1"/>
  <c r="L3483" i="16"/>
  <c r="K3483" i="16" s="1"/>
  <c r="H3483" i="16" s="1"/>
  <c r="L3484" i="16"/>
  <c r="K3484" i="16" s="1"/>
  <c r="L3485" i="16"/>
  <c r="K3485" i="16" s="1"/>
  <c r="H3485" i="16" s="1"/>
  <c r="L3486" i="16"/>
  <c r="K3486" i="16" s="1"/>
  <c r="L3487" i="16"/>
  <c r="K3487" i="16" s="1"/>
  <c r="H3487" i="16" s="1"/>
  <c r="L3488" i="16"/>
  <c r="K3488" i="16" s="1"/>
  <c r="L3489" i="16"/>
  <c r="K3489" i="16" s="1"/>
  <c r="H3489" i="16" s="1"/>
  <c r="L3490" i="16"/>
  <c r="K3490" i="16" s="1"/>
  <c r="L3491" i="16"/>
  <c r="K3491" i="16" s="1"/>
  <c r="H3491" i="16" s="1"/>
  <c r="L3492" i="16"/>
  <c r="K3492" i="16" s="1"/>
  <c r="L3493" i="16"/>
  <c r="K3493" i="16" s="1"/>
  <c r="H3493" i="16" s="1"/>
  <c r="L3494" i="16"/>
  <c r="K3494" i="16" s="1"/>
  <c r="L3495" i="16"/>
  <c r="K3495" i="16" s="1"/>
  <c r="H3495" i="16" s="1"/>
  <c r="L3496" i="16"/>
  <c r="K3496" i="16" s="1"/>
  <c r="L3497" i="16"/>
  <c r="K3497" i="16" s="1"/>
  <c r="H3497" i="16" s="1"/>
  <c r="L3498" i="16"/>
  <c r="K3498" i="16" s="1"/>
  <c r="L3499" i="16"/>
  <c r="K3499" i="16" s="1"/>
  <c r="H3499" i="16" s="1"/>
  <c r="L3500" i="16"/>
  <c r="K3500" i="16" s="1"/>
  <c r="L3501" i="16"/>
  <c r="K3501" i="16" s="1"/>
  <c r="H3501" i="16" s="1"/>
  <c r="L3502" i="16"/>
  <c r="K3502" i="16" s="1"/>
  <c r="L3503" i="16"/>
  <c r="K3503" i="16" s="1"/>
  <c r="H3503" i="16" s="1"/>
  <c r="L3504" i="16"/>
  <c r="K3504" i="16" s="1"/>
  <c r="L3505" i="16"/>
  <c r="K3505" i="16" s="1"/>
  <c r="H3505" i="16" s="1"/>
  <c r="L3506" i="16"/>
  <c r="K3506" i="16" s="1"/>
  <c r="L3507" i="16"/>
  <c r="K3507" i="16" s="1"/>
  <c r="H3507" i="16" s="1"/>
  <c r="L3508" i="16"/>
  <c r="K3508" i="16" s="1"/>
  <c r="L3509" i="16"/>
  <c r="K3509" i="16" s="1"/>
  <c r="H3509" i="16" s="1"/>
  <c r="L3510" i="16"/>
  <c r="K3510" i="16" s="1"/>
  <c r="L3511" i="16"/>
  <c r="K3511" i="16" s="1"/>
  <c r="H3511" i="16" s="1"/>
  <c r="L3512" i="16"/>
  <c r="K3512" i="16" s="1"/>
  <c r="L3513" i="16"/>
  <c r="K3513" i="16" s="1"/>
  <c r="H3513" i="16" s="1"/>
  <c r="L3514" i="16"/>
  <c r="K3514" i="16" s="1"/>
  <c r="L3515" i="16"/>
  <c r="K3515" i="16" s="1"/>
  <c r="H3515" i="16" s="1"/>
  <c r="L3516" i="16"/>
  <c r="K3516" i="16" s="1"/>
  <c r="L3517" i="16"/>
  <c r="K3517" i="16" s="1"/>
  <c r="H3517" i="16" s="1"/>
  <c r="L3518" i="16"/>
  <c r="K3518" i="16" s="1"/>
  <c r="L3519" i="16"/>
  <c r="K3519" i="16" s="1"/>
  <c r="H3519" i="16" s="1"/>
  <c r="L3520" i="16"/>
  <c r="K3520" i="16" s="1"/>
  <c r="L3521" i="16"/>
  <c r="K3521" i="16" s="1"/>
  <c r="H3521" i="16" s="1"/>
  <c r="L3522" i="16"/>
  <c r="K3522" i="16" s="1"/>
  <c r="L3523" i="16"/>
  <c r="K3523" i="16" s="1"/>
  <c r="H3523" i="16" s="1"/>
  <c r="L3524" i="16"/>
  <c r="K3524" i="16" s="1"/>
  <c r="L3525" i="16"/>
  <c r="K3525" i="16" s="1"/>
  <c r="H3525" i="16" s="1"/>
  <c r="L3526" i="16"/>
  <c r="K3526" i="16" s="1"/>
  <c r="L3527" i="16"/>
  <c r="K3527" i="16" s="1"/>
  <c r="H3527" i="16" s="1"/>
  <c r="L3528" i="16"/>
  <c r="K3528" i="16" s="1"/>
  <c r="L3529" i="16"/>
  <c r="K3529" i="16" s="1"/>
  <c r="H3529" i="16" s="1"/>
  <c r="L3530" i="16"/>
  <c r="K3530" i="16" s="1"/>
  <c r="L3531" i="16"/>
  <c r="K3531" i="16" s="1"/>
  <c r="H3531" i="16" s="1"/>
  <c r="L3532" i="16"/>
  <c r="K3532" i="16" s="1"/>
  <c r="L3533" i="16"/>
  <c r="K3533" i="16" s="1"/>
  <c r="H3533" i="16" s="1"/>
  <c r="L3534" i="16"/>
  <c r="K3534" i="16" s="1"/>
  <c r="L3535" i="16"/>
  <c r="K3535" i="16" s="1"/>
  <c r="H3535" i="16" s="1"/>
  <c r="L3536" i="16"/>
  <c r="K3536" i="16" s="1"/>
  <c r="L3537" i="16"/>
  <c r="K3537" i="16" s="1"/>
  <c r="H3537" i="16" s="1"/>
  <c r="L3538" i="16"/>
  <c r="K3538" i="16" s="1"/>
  <c r="L3539" i="16"/>
  <c r="K3539" i="16" s="1"/>
  <c r="H3539" i="16" s="1"/>
  <c r="L3540" i="16"/>
  <c r="K3540" i="16" s="1"/>
  <c r="L3541" i="16"/>
  <c r="K3541" i="16" s="1"/>
  <c r="H3541" i="16" s="1"/>
  <c r="L3542" i="16"/>
  <c r="K3542" i="16" s="1"/>
  <c r="L3543" i="16"/>
  <c r="K3543" i="16" s="1"/>
  <c r="H3543" i="16" s="1"/>
  <c r="L3544" i="16"/>
  <c r="K3544" i="16" s="1"/>
  <c r="L3545" i="16"/>
  <c r="K3545" i="16" s="1"/>
  <c r="H3545" i="16" s="1"/>
  <c r="L3546" i="16"/>
  <c r="K3546" i="16" s="1"/>
  <c r="L3547" i="16"/>
  <c r="K3547" i="16" s="1"/>
  <c r="H3547" i="16" s="1"/>
  <c r="L3548" i="16"/>
  <c r="K3548" i="16" s="1"/>
  <c r="L3549" i="16"/>
  <c r="K3549" i="16" s="1"/>
  <c r="H3549" i="16" s="1"/>
  <c r="L3550" i="16"/>
  <c r="K3550" i="16" s="1"/>
  <c r="L3551" i="16"/>
  <c r="K3551" i="16" s="1"/>
  <c r="H3551" i="16" s="1"/>
  <c r="L3552" i="16"/>
  <c r="K3552" i="16" s="1"/>
  <c r="L3553" i="16"/>
  <c r="K3553" i="16" s="1"/>
  <c r="H3553" i="16" s="1"/>
  <c r="L3554" i="16"/>
  <c r="K3554" i="16" s="1"/>
  <c r="L3555" i="16"/>
  <c r="K3555" i="16" s="1"/>
  <c r="H3555" i="16" s="1"/>
  <c r="L3556" i="16"/>
  <c r="K3556" i="16" s="1"/>
  <c r="L3557" i="16"/>
  <c r="K3557" i="16" s="1"/>
  <c r="H3557" i="16" s="1"/>
  <c r="L3558" i="16"/>
  <c r="K3558" i="16" s="1"/>
  <c r="L3559" i="16"/>
  <c r="K3559" i="16" s="1"/>
  <c r="H3559" i="16" s="1"/>
  <c r="L3560" i="16"/>
  <c r="K3560" i="16" s="1"/>
  <c r="L3561" i="16"/>
  <c r="K3561" i="16" s="1"/>
  <c r="H3561" i="16" s="1"/>
  <c r="L3562" i="16"/>
  <c r="K3562" i="16" s="1"/>
  <c r="L3563" i="16"/>
  <c r="K3563" i="16" s="1"/>
  <c r="H3563" i="16" s="1"/>
  <c r="L3564" i="16"/>
  <c r="K3564" i="16" s="1"/>
  <c r="L3565" i="16"/>
  <c r="K3565" i="16" s="1"/>
  <c r="H3565" i="16" s="1"/>
  <c r="L3566" i="16"/>
  <c r="K3566" i="16" s="1"/>
  <c r="L3567" i="16"/>
  <c r="K3567" i="16" s="1"/>
  <c r="H3567" i="16" s="1"/>
  <c r="L3568" i="16"/>
  <c r="K3568" i="16" s="1"/>
  <c r="L3569" i="16"/>
  <c r="K3569" i="16" s="1"/>
  <c r="H3569" i="16" s="1"/>
  <c r="L3570" i="16"/>
  <c r="K3570" i="16" s="1"/>
  <c r="L3571" i="16"/>
  <c r="K3571" i="16" s="1"/>
  <c r="H3571" i="16" s="1"/>
  <c r="L3572" i="16"/>
  <c r="K3572" i="16" s="1"/>
  <c r="L3573" i="16"/>
  <c r="K3573" i="16" s="1"/>
  <c r="H3573" i="16" s="1"/>
  <c r="L3574" i="16"/>
  <c r="K3574" i="16" s="1"/>
  <c r="L3575" i="16"/>
  <c r="K3575" i="16" s="1"/>
  <c r="H3575" i="16" s="1"/>
  <c r="L3576" i="16"/>
  <c r="K3576" i="16" s="1"/>
  <c r="L3577" i="16"/>
  <c r="K3577" i="16" s="1"/>
  <c r="H3577" i="16" s="1"/>
  <c r="L3578" i="16"/>
  <c r="K3578" i="16" s="1"/>
  <c r="L3579" i="16"/>
  <c r="K3579" i="16" s="1"/>
  <c r="H3579" i="16" s="1"/>
  <c r="L3580" i="16"/>
  <c r="K3580" i="16" s="1"/>
  <c r="L3581" i="16"/>
  <c r="K3581" i="16" s="1"/>
  <c r="H3581" i="16" s="1"/>
  <c r="L3582" i="16"/>
  <c r="K3582" i="16" s="1"/>
  <c r="L3583" i="16"/>
  <c r="K3583" i="16" s="1"/>
  <c r="H3583" i="16" s="1"/>
  <c r="L3584" i="16"/>
  <c r="K3584" i="16" s="1"/>
  <c r="L3585" i="16"/>
  <c r="K3585" i="16" s="1"/>
  <c r="H3585" i="16" s="1"/>
  <c r="L3586" i="16"/>
  <c r="K3586" i="16" s="1"/>
  <c r="L3587" i="16"/>
  <c r="K3587" i="16" s="1"/>
  <c r="H3587" i="16" s="1"/>
  <c r="L3588" i="16"/>
  <c r="K3588" i="16" s="1"/>
  <c r="L3589" i="16"/>
  <c r="K3589" i="16" s="1"/>
  <c r="H3589" i="16" s="1"/>
  <c r="L3590" i="16"/>
  <c r="K3590" i="16" s="1"/>
  <c r="L3591" i="16"/>
  <c r="K3591" i="16" s="1"/>
  <c r="H3591" i="16" s="1"/>
  <c r="L3592" i="16"/>
  <c r="K3592" i="16" s="1"/>
  <c r="L3593" i="16"/>
  <c r="K3593" i="16" s="1"/>
  <c r="H3593" i="16" s="1"/>
  <c r="L3594" i="16"/>
  <c r="K3594" i="16" s="1"/>
  <c r="L3595" i="16"/>
  <c r="K3595" i="16" s="1"/>
  <c r="H3595" i="16" s="1"/>
  <c r="L3596" i="16"/>
  <c r="K3596" i="16" s="1"/>
  <c r="L3597" i="16"/>
  <c r="K3597" i="16" s="1"/>
  <c r="H3597" i="16" s="1"/>
  <c r="L3598" i="16"/>
  <c r="K3598" i="16" s="1"/>
  <c r="L3599" i="16"/>
  <c r="K3599" i="16" s="1"/>
  <c r="H3599" i="16" s="1"/>
  <c r="L3600" i="16"/>
  <c r="K3600" i="16" s="1"/>
  <c r="L3601" i="16"/>
  <c r="K3601" i="16" s="1"/>
  <c r="H3601" i="16" s="1"/>
  <c r="L3602" i="16"/>
  <c r="K3602" i="16" s="1"/>
  <c r="L3603" i="16"/>
  <c r="K3603" i="16" s="1"/>
  <c r="H3603" i="16" s="1"/>
  <c r="L3604" i="16"/>
  <c r="K3604" i="16" s="1"/>
  <c r="L3605" i="16"/>
  <c r="K3605" i="16" s="1"/>
  <c r="H3605" i="16" s="1"/>
  <c r="L3606" i="16"/>
  <c r="K3606" i="16" s="1"/>
  <c r="L3607" i="16"/>
  <c r="K3607" i="16" s="1"/>
  <c r="H3607" i="16" s="1"/>
  <c r="L3608" i="16"/>
  <c r="K3608" i="16" s="1"/>
  <c r="L3609" i="16"/>
  <c r="K3609" i="16" s="1"/>
  <c r="H3609" i="16" s="1"/>
  <c r="L3610" i="16"/>
  <c r="K3610" i="16" s="1"/>
  <c r="L3611" i="16"/>
  <c r="K3611" i="16" s="1"/>
  <c r="H3611" i="16" s="1"/>
  <c r="L3612" i="16"/>
  <c r="K3612" i="16" s="1"/>
  <c r="L3613" i="16"/>
  <c r="K3613" i="16" s="1"/>
  <c r="H3613" i="16" s="1"/>
  <c r="L3614" i="16"/>
  <c r="K3614" i="16" s="1"/>
  <c r="L3615" i="16"/>
  <c r="K3615" i="16" s="1"/>
  <c r="H3615" i="16" s="1"/>
  <c r="L3616" i="16"/>
  <c r="K3616" i="16" s="1"/>
  <c r="L3617" i="16"/>
  <c r="K3617" i="16" s="1"/>
  <c r="H3617" i="16" s="1"/>
  <c r="L3618" i="16"/>
  <c r="K3618" i="16" s="1"/>
  <c r="L3619" i="16"/>
  <c r="K3619" i="16" s="1"/>
  <c r="H3619" i="16" s="1"/>
  <c r="L3620" i="16"/>
  <c r="K3620" i="16" s="1"/>
  <c r="L3621" i="16"/>
  <c r="K3621" i="16" s="1"/>
  <c r="H3621" i="16" s="1"/>
  <c r="L3622" i="16"/>
  <c r="K3622" i="16" s="1"/>
  <c r="L3623" i="16"/>
  <c r="K3623" i="16" s="1"/>
  <c r="H3623" i="16" s="1"/>
  <c r="L3624" i="16"/>
  <c r="K3624" i="16" s="1"/>
  <c r="L3625" i="16"/>
  <c r="K3625" i="16" s="1"/>
  <c r="H3625" i="16" s="1"/>
  <c r="L3626" i="16"/>
  <c r="K3626" i="16" s="1"/>
  <c r="L3627" i="16"/>
  <c r="K3627" i="16" s="1"/>
  <c r="H3627" i="16" s="1"/>
  <c r="L3628" i="16"/>
  <c r="K3628" i="16" s="1"/>
  <c r="L3629" i="16"/>
  <c r="K3629" i="16" s="1"/>
  <c r="H3629" i="16" s="1"/>
  <c r="L3630" i="16"/>
  <c r="K3630" i="16" s="1"/>
  <c r="L3631" i="16"/>
  <c r="K3631" i="16" s="1"/>
  <c r="H3631" i="16" s="1"/>
  <c r="L3632" i="16"/>
  <c r="K3632" i="16" s="1"/>
  <c r="L3633" i="16"/>
  <c r="K3633" i="16" s="1"/>
  <c r="H3633" i="16" s="1"/>
  <c r="L3634" i="16"/>
  <c r="K3634" i="16" s="1"/>
  <c r="L3635" i="16"/>
  <c r="K3635" i="16" s="1"/>
  <c r="H3635" i="16" s="1"/>
  <c r="L3636" i="16"/>
  <c r="K3636" i="16" s="1"/>
  <c r="L3637" i="16"/>
  <c r="K3637" i="16" s="1"/>
  <c r="H3637" i="16" s="1"/>
  <c r="L3638" i="16"/>
  <c r="K3638" i="16" s="1"/>
  <c r="L3639" i="16"/>
  <c r="K3639" i="16" s="1"/>
  <c r="H3639" i="16" s="1"/>
  <c r="L3640" i="16"/>
  <c r="K3640" i="16" s="1"/>
  <c r="L3641" i="16"/>
  <c r="K3641" i="16" s="1"/>
  <c r="H3641" i="16" s="1"/>
  <c r="L3642" i="16"/>
  <c r="K3642" i="16" s="1"/>
  <c r="L3643" i="16"/>
  <c r="K3643" i="16" s="1"/>
  <c r="H3643" i="16" s="1"/>
  <c r="L3644" i="16"/>
  <c r="K3644" i="16" s="1"/>
  <c r="L3645" i="16"/>
  <c r="K3645" i="16" s="1"/>
  <c r="H3645" i="16" s="1"/>
  <c r="L3646" i="16"/>
  <c r="K3646" i="16" s="1"/>
  <c r="L3647" i="16"/>
  <c r="K3647" i="16" s="1"/>
  <c r="H3647" i="16" s="1"/>
  <c r="L3648" i="16"/>
  <c r="K3648" i="16" s="1"/>
  <c r="L3649" i="16"/>
  <c r="K3649" i="16" s="1"/>
  <c r="H3649" i="16" s="1"/>
  <c r="L3650" i="16"/>
  <c r="K3650" i="16" s="1"/>
  <c r="L3651" i="16"/>
  <c r="K3651" i="16" s="1"/>
  <c r="H3651" i="16" s="1"/>
  <c r="L3652" i="16"/>
  <c r="K3652" i="16" s="1"/>
  <c r="L3653" i="16"/>
  <c r="K3653" i="16" s="1"/>
  <c r="H3653" i="16" s="1"/>
  <c r="L3654" i="16"/>
  <c r="K3654" i="16" s="1"/>
  <c r="L3655" i="16"/>
  <c r="K3655" i="16" s="1"/>
  <c r="H3655" i="16" s="1"/>
  <c r="L3656" i="16"/>
  <c r="K3656" i="16" s="1"/>
  <c r="L3657" i="16"/>
  <c r="K3657" i="16" s="1"/>
  <c r="H3657" i="16" s="1"/>
  <c r="L3658" i="16"/>
  <c r="K3658" i="16" s="1"/>
  <c r="L3659" i="16"/>
  <c r="K3659" i="16" s="1"/>
  <c r="H3659" i="16" s="1"/>
  <c r="L3660" i="16"/>
  <c r="K3660" i="16" s="1"/>
  <c r="L3661" i="16"/>
  <c r="K3661" i="16" s="1"/>
  <c r="H3661" i="16" s="1"/>
  <c r="L3662" i="16"/>
  <c r="K3662" i="16" s="1"/>
  <c r="L3663" i="16"/>
  <c r="K3663" i="16" s="1"/>
  <c r="H3663" i="16" s="1"/>
  <c r="L3664" i="16"/>
  <c r="K3664" i="16" s="1"/>
  <c r="L3665" i="16"/>
  <c r="K3665" i="16" s="1"/>
  <c r="H3665" i="16" s="1"/>
  <c r="L3666" i="16"/>
  <c r="K3666" i="16" s="1"/>
  <c r="L3667" i="16"/>
  <c r="K3667" i="16" s="1"/>
  <c r="H3667" i="16" s="1"/>
  <c r="L3668" i="16"/>
  <c r="K3668" i="16" s="1"/>
  <c r="L3669" i="16"/>
  <c r="K3669" i="16" s="1"/>
  <c r="H3669" i="16" s="1"/>
  <c r="L3670" i="16"/>
  <c r="K3670" i="16" s="1"/>
  <c r="L3671" i="16"/>
  <c r="K3671" i="16" s="1"/>
  <c r="H3671" i="16" s="1"/>
  <c r="L3672" i="16"/>
  <c r="K3672" i="16" s="1"/>
  <c r="L3673" i="16"/>
  <c r="K3673" i="16" s="1"/>
  <c r="H3673" i="16" s="1"/>
  <c r="L3674" i="16"/>
  <c r="K3674" i="16" s="1"/>
  <c r="L3675" i="16"/>
  <c r="K3675" i="16" s="1"/>
  <c r="H3675" i="16" s="1"/>
  <c r="L3676" i="16"/>
  <c r="K3676" i="16" s="1"/>
  <c r="L3677" i="16"/>
  <c r="K3677" i="16" s="1"/>
  <c r="H3677" i="16" s="1"/>
  <c r="L3678" i="16"/>
  <c r="K3678" i="16" s="1"/>
  <c r="L3679" i="16"/>
  <c r="K3679" i="16" s="1"/>
  <c r="H3679" i="16" s="1"/>
  <c r="L3680" i="16"/>
  <c r="K3680" i="16" s="1"/>
  <c r="L3681" i="16"/>
  <c r="K3681" i="16" s="1"/>
  <c r="H3681" i="16" s="1"/>
  <c r="L3682" i="16"/>
  <c r="K3682" i="16" s="1"/>
  <c r="L3683" i="16"/>
  <c r="K3683" i="16" s="1"/>
  <c r="H3683" i="16" s="1"/>
  <c r="L3684" i="16"/>
  <c r="K3684" i="16" s="1"/>
  <c r="L3685" i="16"/>
  <c r="K3685" i="16" s="1"/>
  <c r="H3685" i="16" s="1"/>
  <c r="L3686" i="16"/>
  <c r="K3686" i="16" s="1"/>
  <c r="L3687" i="16"/>
  <c r="K3687" i="16" s="1"/>
  <c r="H3687" i="16" s="1"/>
  <c r="L3688" i="16"/>
  <c r="K3688" i="16" s="1"/>
  <c r="L3689" i="16"/>
  <c r="K3689" i="16" s="1"/>
  <c r="H3689" i="16" s="1"/>
  <c r="L3690" i="16"/>
  <c r="K3690" i="16" s="1"/>
  <c r="L3691" i="16"/>
  <c r="K3691" i="16" s="1"/>
  <c r="H3691" i="16" s="1"/>
  <c r="L3692" i="16"/>
  <c r="K3692" i="16" s="1"/>
  <c r="L3693" i="16"/>
  <c r="K3693" i="16" s="1"/>
  <c r="H3693" i="16" s="1"/>
  <c r="L3694" i="16"/>
  <c r="K3694" i="16" s="1"/>
  <c r="L3695" i="16"/>
  <c r="K3695" i="16" s="1"/>
  <c r="H3695" i="16" s="1"/>
  <c r="L3696" i="16"/>
  <c r="K3696" i="16" s="1"/>
  <c r="L3697" i="16"/>
  <c r="K3697" i="16" s="1"/>
  <c r="H3697" i="16" s="1"/>
  <c r="L3698" i="16"/>
  <c r="K3698" i="16" s="1"/>
  <c r="L3699" i="16"/>
  <c r="K3699" i="16" s="1"/>
  <c r="H3699" i="16" s="1"/>
  <c r="L3700" i="16"/>
  <c r="K3700" i="16" s="1"/>
  <c r="L3701" i="16"/>
  <c r="K3701" i="16" s="1"/>
  <c r="H3701" i="16" s="1"/>
  <c r="L3702" i="16"/>
  <c r="K3702" i="16" s="1"/>
  <c r="L3703" i="16"/>
  <c r="K3703" i="16" s="1"/>
  <c r="H3703" i="16" s="1"/>
  <c r="L3704" i="16"/>
  <c r="K3704" i="16" s="1"/>
  <c r="L3705" i="16"/>
  <c r="K3705" i="16" s="1"/>
  <c r="H3705" i="16" s="1"/>
  <c r="L3706" i="16"/>
  <c r="K3706" i="16" s="1"/>
  <c r="L3707" i="16"/>
  <c r="K3707" i="16" s="1"/>
  <c r="H3707" i="16" s="1"/>
  <c r="L3708" i="16"/>
  <c r="K3708" i="16" s="1"/>
  <c r="L3709" i="16"/>
  <c r="K3709" i="16" s="1"/>
  <c r="H3709" i="16" s="1"/>
  <c r="L3710" i="16"/>
  <c r="K3710" i="16" s="1"/>
  <c r="L3711" i="16"/>
  <c r="K3711" i="16" s="1"/>
  <c r="H3711" i="16" s="1"/>
  <c r="L3712" i="16"/>
  <c r="K3712" i="16" s="1"/>
  <c r="L3713" i="16"/>
  <c r="K3713" i="16" s="1"/>
  <c r="H3713" i="16" s="1"/>
  <c r="L3714" i="16"/>
  <c r="K3714" i="16" s="1"/>
  <c r="L3715" i="16"/>
  <c r="K3715" i="16" s="1"/>
  <c r="H3715" i="16" s="1"/>
  <c r="L3716" i="16"/>
  <c r="K3716" i="16" s="1"/>
  <c r="L3717" i="16"/>
  <c r="K3717" i="16" s="1"/>
  <c r="H3717" i="16" s="1"/>
  <c r="L3718" i="16"/>
  <c r="K3718" i="16" s="1"/>
  <c r="L3719" i="16"/>
  <c r="K3719" i="16" s="1"/>
  <c r="H3719" i="16" s="1"/>
  <c r="L3720" i="16"/>
  <c r="K3720" i="16" s="1"/>
  <c r="L3721" i="16"/>
  <c r="K3721" i="16" s="1"/>
  <c r="H3721" i="16" s="1"/>
  <c r="L3722" i="16"/>
  <c r="K3722" i="16" s="1"/>
  <c r="L3723" i="16"/>
  <c r="K3723" i="16" s="1"/>
  <c r="H3723" i="16" s="1"/>
  <c r="L3724" i="16"/>
  <c r="K3724" i="16" s="1"/>
  <c r="L3725" i="16"/>
  <c r="K3725" i="16" s="1"/>
  <c r="H3725" i="16" s="1"/>
  <c r="L3726" i="16"/>
  <c r="K3726" i="16" s="1"/>
  <c r="L3727" i="16"/>
  <c r="K3727" i="16" s="1"/>
  <c r="H3727" i="16" s="1"/>
  <c r="L3728" i="16"/>
  <c r="K3728" i="16" s="1"/>
  <c r="L3729" i="16"/>
  <c r="K3729" i="16" s="1"/>
  <c r="H3729" i="16" s="1"/>
  <c r="L3730" i="16"/>
  <c r="K3730" i="16" s="1"/>
  <c r="L3731" i="16"/>
  <c r="K3731" i="16" s="1"/>
  <c r="H3731" i="16" s="1"/>
  <c r="L3732" i="16"/>
  <c r="K3732" i="16" s="1"/>
  <c r="L3733" i="16"/>
  <c r="K3733" i="16" s="1"/>
  <c r="H3733" i="16" s="1"/>
  <c r="L3734" i="16"/>
  <c r="K3734" i="16" s="1"/>
  <c r="L3735" i="16"/>
  <c r="K3735" i="16" s="1"/>
  <c r="H3735" i="16" s="1"/>
  <c r="L3736" i="16"/>
  <c r="K3736" i="16" s="1"/>
  <c r="L3737" i="16"/>
  <c r="K3737" i="16" s="1"/>
  <c r="H3737" i="16" s="1"/>
  <c r="L3738" i="16"/>
  <c r="K3738" i="16" s="1"/>
  <c r="L3739" i="16"/>
  <c r="K3739" i="16" s="1"/>
  <c r="H3739" i="16" s="1"/>
  <c r="L3740" i="16"/>
  <c r="K3740" i="16" s="1"/>
  <c r="L3741" i="16"/>
  <c r="K3741" i="16" s="1"/>
  <c r="H3741" i="16" s="1"/>
  <c r="L3742" i="16"/>
  <c r="K3742" i="16" s="1"/>
  <c r="L3743" i="16"/>
  <c r="K3743" i="16" s="1"/>
  <c r="H3743" i="16" s="1"/>
  <c r="L3744" i="16"/>
  <c r="K3744" i="16" s="1"/>
  <c r="L3745" i="16"/>
  <c r="K3745" i="16" s="1"/>
  <c r="H3745" i="16" s="1"/>
  <c r="L3746" i="16"/>
  <c r="K3746" i="16" s="1"/>
  <c r="L3747" i="16"/>
  <c r="K3747" i="16" s="1"/>
  <c r="H3747" i="16" s="1"/>
  <c r="L3748" i="16"/>
  <c r="K3748" i="16" s="1"/>
  <c r="L3749" i="16"/>
  <c r="K3749" i="16" s="1"/>
  <c r="H3749" i="16" s="1"/>
  <c r="L3750" i="16"/>
  <c r="K3750" i="16" s="1"/>
  <c r="L3751" i="16"/>
  <c r="K3751" i="16" s="1"/>
  <c r="H3751" i="16" s="1"/>
  <c r="L3752" i="16"/>
  <c r="K3752" i="16" s="1"/>
  <c r="L3753" i="16"/>
  <c r="K3753" i="16" s="1"/>
  <c r="H3753" i="16" s="1"/>
  <c r="L3754" i="16"/>
  <c r="K3754" i="16" s="1"/>
  <c r="L3755" i="16"/>
  <c r="K3755" i="16" s="1"/>
  <c r="H3755" i="16" s="1"/>
  <c r="L3756" i="16"/>
  <c r="K3756" i="16" s="1"/>
  <c r="L3757" i="16"/>
  <c r="K3757" i="16" s="1"/>
  <c r="H3757" i="16" s="1"/>
  <c r="L3758" i="16"/>
  <c r="K3758" i="16" s="1"/>
  <c r="L3759" i="16"/>
  <c r="K3759" i="16" s="1"/>
  <c r="H3759" i="16" s="1"/>
  <c r="L3760" i="16"/>
  <c r="K3760" i="16" s="1"/>
  <c r="L3761" i="16"/>
  <c r="K3761" i="16" s="1"/>
  <c r="H3761" i="16" s="1"/>
  <c r="L3762" i="16"/>
  <c r="K3762" i="16" s="1"/>
  <c r="L3763" i="16"/>
  <c r="K3763" i="16" s="1"/>
  <c r="H3763" i="16" s="1"/>
  <c r="L3764" i="16"/>
  <c r="K3764" i="16" s="1"/>
  <c r="L3765" i="16"/>
  <c r="K3765" i="16" s="1"/>
  <c r="H3765" i="16" s="1"/>
  <c r="L3766" i="16"/>
  <c r="K3766" i="16" s="1"/>
  <c r="L3767" i="16"/>
  <c r="K3767" i="16" s="1"/>
  <c r="H3767" i="16" s="1"/>
  <c r="L3768" i="16"/>
  <c r="K3768" i="16" s="1"/>
  <c r="L3769" i="16"/>
  <c r="K3769" i="16" s="1"/>
  <c r="H3769" i="16" s="1"/>
  <c r="L3770" i="16"/>
  <c r="K3770" i="16" s="1"/>
  <c r="L3771" i="16"/>
  <c r="K3771" i="16" s="1"/>
  <c r="H3771" i="16" s="1"/>
  <c r="L3772" i="16"/>
  <c r="K3772" i="16" s="1"/>
  <c r="L3773" i="16"/>
  <c r="K3773" i="16" s="1"/>
  <c r="H3773" i="16" s="1"/>
  <c r="L3774" i="16"/>
  <c r="K3774" i="16" s="1"/>
  <c r="L3775" i="16"/>
  <c r="K3775" i="16" s="1"/>
  <c r="H3775" i="16" s="1"/>
  <c r="L3776" i="16"/>
  <c r="K3776" i="16" s="1"/>
  <c r="L3777" i="16"/>
  <c r="K3777" i="16" s="1"/>
  <c r="H3777" i="16" s="1"/>
  <c r="L3778" i="16"/>
  <c r="K3778" i="16" s="1"/>
  <c r="L3779" i="16"/>
  <c r="K3779" i="16" s="1"/>
  <c r="H3779" i="16" s="1"/>
  <c r="L3780" i="16"/>
  <c r="K3780" i="16" s="1"/>
  <c r="L3781" i="16"/>
  <c r="K3781" i="16" s="1"/>
  <c r="H3781" i="16" s="1"/>
  <c r="L3782" i="16"/>
  <c r="K3782" i="16" s="1"/>
  <c r="L3783" i="16"/>
  <c r="K3783" i="16" s="1"/>
  <c r="H3783" i="16" s="1"/>
  <c r="L3784" i="16"/>
  <c r="K3784" i="16" s="1"/>
  <c r="L3785" i="16"/>
  <c r="K3785" i="16" s="1"/>
  <c r="H3785" i="16" s="1"/>
  <c r="L3786" i="16"/>
  <c r="K3786" i="16" s="1"/>
  <c r="L3787" i="16"/>
  <c r="K3787" i="16" s="1"/>
  <c r="H3787" i="16" s="1"/>
  <c r="L3788" i="16"/>
  <c r="K3788" i="16" s="1"/>
  <c r="L3789" i="16"/>
  <c r="K3789" i="16" s="1"/>
  <c r="H3789" i="16" s="1"/>
  <c r="L3790" i="16"/>
  <c r="K3790" i="16" s="1"/>
  <c r="L3791" i="16"/>
  <c r="K3791" i="16" s="1"/>
  <c r="H3791" i="16" s="1"/>
  <c r="L3792" i="16"/>
  <c r="K3792" i="16" s="1"/>
  <c r="L3793" i="16"/>
  <c r="K3793" i="16" s="1"/>
  <c r="H3793" i="16" s="1"/>
  <c r="L3794" i="16"/>
  <c r="K3794" i="16" s="1"/>
  <c r="L3795" i="16"/>
  <c r="K3795" i="16" s="1"/>
  <c r="H3795" i="16" s="1"/>
  <c r="L3796" i="16"/>
  <c r="K3796" i="16" s="1"/>
  <c r="L3797" i="16"/>
  <c r="K3797" i="16" s="1"/>
  <c r="H3797" i="16" s="1"/>
  <c r="L3798" i="16"/>
  <c r="K3798" i="16" s="1"/>
  <c r="L3799" i="16"/>
  <c r="K3799" i="16" s="1"/>
  <c r="H3799" i="16" s="1"/>
  <c r="L3800" i="16"/>
  <c r="K3800" i="16" s="1"/>
  <c r="L3801" i="16"/>
  <c r="K3801" i="16" s="1"/>
  <c r="H3801" i="16" s="1"/>
  <c r="L3802" i="16"/>
  <c r="K3802" i="16" s="1"/>
  <c r="L3803" i="16"/>
  <c r="K3803" i="16" s="1"/>
  <c r="H3803" i="16" s="1"/>
  <c r="L3804" i="16"/>
  <c r="K3804" i="16" s="1"/>
  <c r="L3805" i="16"/>
  <c r="K3805" i="16" s="1"/>
  <c r="H3805" i="16" s="1"/>
  <c r="L3806" i="16"/>
  <c r="K3806" i="16" s="1"/>
  <c r="L3807" i="16"/>
  <c r="K3807" i="16" s="1"/>
  <c r="H3807" i="16" s="1"/>
  <c r="L3808" i="16"/>
  <c r="K3808" i="16" s="1"/>
  <c r="L3809" i="16"/>
  <c r="K3809" i="16" s="1"/>
  <c r="H3809" i="16" s="1"/>
  <c r="L3810" i="16"/>
  <c r="K3810" i="16" s="1"/>
  <c r="L3811" i="16"/>
  <c r="K3811" i="16" s="1"/>
  <c r="H3811" i="16" s="1"/>
  <c r="L3812" i="16"/>
  <c r="K3812" i="16" s="1"/>
  <c r="L3813" i="16"/>
  <c r="K3813" i="16" s="1"/>
  <c r="H3813" i="16" s="1"/>
  <c r="L3814" i="16"/>
  <c r="K3814" i="16" s="1"/>
  <c r="L3815" i="16"/>
  <c r="K3815" i="16" s="1"/>
  <c r="H3815" i="16" s="1"/>
  <c r="L3816" i="16"/>
  <c r="K3816" i="16" s="1"/>
  <c r="L3817" i="16"/>
  <c r="K3817" i="16" s="1"/>
  <c r="H3817" i="16" s="1"/>
  <c r="L3818" i="16"/>
  <c r="K3818" i="16" s="1"/>
  <c r="L3819" i="16"/>
  <c r="K3819" i="16" s="1"/>
  <c r="H3819" i="16" s="1"/>
  <c r="L3820" i="16"/>
  <c r="K3820" i="16" s="1"/>
  <c r="L3821" i="16"/>
  <c r="K3821" i="16" s="1"/>
  <c r="H3821" i="16" s="1"/>
  <c r="L3822" i="16"/>
  <c r="K3822" i="16" s="1"/>
  <c r="L3823" i="16"/>
  <c r="K3823" i="16" s="1"/>
  <c r="H3823" i="16" s="1"/>
  <c r="L3824" i="16"/>
  <c r="K3824" i="16" s="1"/>
  <c r="L3825" i="16"/>
  <c r="K3825" i="16" s="1"/>
  <c r="H3825" i="16" s="1"/>
  <c r="L3826" i="16"/>
  <c r="K3826" i="16" s="1"/>
  <c r="L3827" i="16"/>
  <c r="K3827" i="16" s="1"/>
  <c r="H3827" i="16" s="1"/>
  <c r="L3828" i="16"/>
  <c r="K3828" i="16" s="1"/>
  <c r="L3829" i="16"/>
  <c r="K3829" i="16" s="1"/>
  <c r="H3829" i="16" s="1"/>
  <c r="L3830" i="16"/>
  <c r="K3830" i="16" s="1"/>
  <c r="L3831" i="16"/>
  <c r="K3831" i="16" s="1"/>
  <c r="H3831" i="16" s="1"/>
  <c r="L3832" i="16"/>
  <c r="K3832" i="16" s="1"/>
  <c r="L3833" i="16"/>
  <c r="K3833" i="16" s="1"/>
  <c r="H3833" i="16" s="1"/>
  <c r="L3834" i="16"/>
  <c r="K3834" i="16" s="1"/>
  <c r="L3835" i="16"/>
  <c r="K3835" i="16" s="1"/>
  <c r="H3835" i="16" s="1"/>
  <c r="L3836" i="16"/>
  <c r="K3836" i="16" s="1"/>
  <c r="L3837" i="16"/>
  <c r="K3837" i="16" s="1"/>
  <c r="H3837" i="16" s="1"/>
  <c r="L3838" i="16"/>
  <c r="K3838" i="16" s="1"/>
  <c r="L3839" i="16"/>
  <c r="K3839" i="16" s="1"/>
  <c r="H3839" i="16" s="1"/>
  <c r="L3840" i="16"/>
  <c r="K3840" i="16" s="1"/>
  <c r="L3841" i="16"/>
  <c r="K3841" i="16" s="1"/>
  <c r="H3841" i="16" s="1"/>
  <c r="L3842" i="16"/>
  <c r="K3842" i="16" s="1"/>
  <c r="L3843" i="16"/>
  <c r="K3843" i="16" s="1"/>
  <c r="H3843" i="16" s="1"/>
  <c r="K3844" i="16"/>
  <c r="F3845" i="16"/>
  <c r="L3845" i="16"/>
  <c r="G3845" i="16"/>
  <c r="D3845" i="16"/>
  <c r="M3845" i="16"/>
  <c r="H38" i="16"/>
  <c r="H52" i="16"/>
  <c r="H46" i="16"/>
  <c r="H56" i="16"/>
  <c r="H54" i="16"/>
  <c r="H44" i="16"/>
  <c r="H55" i="16"/>
  <c r="H50" i="16"/>
  <c r="H47" i="16"/>
  <c r="H58" i="16"/>
  <c r="H60" i="16"/>
  <c r="H62" i="16"/>
  <c r="H64" i="16"/>
  <c r="H63" i="16"/>
  <c r="H66" i="16"/>
  <c r="H68" i="16"/>
  <c r="H69" i="16"/>
  <c r="H70" i="16"/>
  <c r="H72" i="16"/>
  <c r="H73" i="16"/>
  <c r="H74" i="16"/>
  <c r="H77" i="16"/>
  <c r="H76" i="16"/>
  <c r="H78" i="16"/>
  <c r="H80" i="16"/>
  <c r="H82" i="16"/>
  <c r="H84" i="16"/>
  <c r="H85" i="16"/>
  <c r="H86" i="16"/>
  <c r="H87" i="16"/>
  <c r="H88" i="16"/>
  <c r="H90" i="16"/>
  <c r="H93" i="16"/>
  <c r="H92" i="16"/>
  <c r="H94" i="16"/>
  <c r="H97" i="16"/>
  <c r="H96" i="16"/>
  <c r="H98" i="16"/>
  <c r="H100" i="16"/>
  <c r="H101" i="16"/>
  <c r="H102" i="16"/>
  <c r="H104" i="16"/>
  <c r="H105" i="16"/>
  <c r="H106" i="16"/>
  <c r="H108" i="16"/>
  <c r="H110" i="16"/>
  <c r="H113" i="16"/>
  <c r="H112" i="16"/>
  <c r="H114" i="16"/>
  <c r="H116" i="16"/>
  <c r="H117" i="16"/>
  <c r="H118" i="16"/>
  <c r="H120" i="16"/>
  <c r="H121" i="16"/>
  <c r="H122" i="16"/>
  <c r="H124" i="16"/>
  <c r="H126" i="16"/>
  <c r="H128" i="16"/>
  <c r="H127" i="16"/>
  <c r="H130" i="16"/>
  <c r="H132" i="16"/>
  <c r="H133" i="16"/>
  <c r="H134" i="16"/>
  <c r="H135" i="16"/>
  <c r="H136" i="16"/>
  <c r="H138" i="16"/>
  <c r="H140" i="16"/>
  <c r="H142" i="16"/>
  <c r="H141" i="16"/>
  <c r="H145" i="16"/>
  <c r="H144" i="16"/>
  <c r="H146" i="16"/>
  <c r="H148" i="16"/>
  <c r="H150" i="16"/>
  <c r="H151" i="16"/>
  <c r="H152" i="16"/>
  <c r="H154" i="16"/>
  <c r="H156" i="16"/>
  <c r="H158" i="16"/>
  <c r="H160" i="16"/>
  <c r="H159" i="16"/>
  <c r="H162" i="16"/>
  <c r="H164" i="16"/>
  <c r="H166" i="16"/>
  <c r="H168" i="16"/>
  <c r="H170" i="16"/>
  <c r="H172" i="16"/>
  <c r="H174" i="16"/>
  <c r="H176" i="16"/>
  <c r="H178" i="16"/>
  <c r="H180" i="16"/>
  <c r="H182" i="16"/>
  <c r="H184" i="16"/>
  <c r="H186" i="16"/>
  <c r="H188" i="16"/>
  <c r="H190" i="16"/>
  <c r="H192" i="16"/>
  <c r="H193" i="16"/>
  <c r="H194" i="16"/>
  <c r="H196" i="16"/>
  <c r="H198" i="16"/>
  <c r="H200" i="16"/>
  <c r="H202" i="16"/>
  <c r="H204" i="16"/>
  <c r="H206" i="16"/>
  <c r="H208" i="16"/>
  <c r="H210" i="16"/>
  <c r="H212" i="16"/>
  <c r="H214" i="16"/>
  <c r="H216" i="16"/>
  <c r="H218" i="16"/>
  <c r="H220" i="16"/>
  <c r="H222" i="16"/>
  <c r="H223" i="16"/>
  <c r="H224" i="16"/>
  <c r="H225" i="16"/>
  <c r="H226" i="16"/>
  <c r="H229" i="16"/>
  <c r="H228" i="16"/>
  <c r="H230" i="16"/>
  <c r="H232" i="16"/>
  <c r="H231" i="16"/>
  <c r="H234" i="16"/>
  <c r="H236" i="16"/>
  <c r="H238" i="16"/>
  <c r="H240" i="16"/>
  <c r="H242" i="16"/>
  <c r="H244" i="16"/>
  <c r="H246" i="16"/>
  <c r="H248" i="16"/>
  <c r="H250" i="16"/>
  <c r="H252" i="16"/>
  <c r="H254" i="16"/>
  <c r="H256" i="16"/>
  <c r="H257" i="16"/>
  <c r="H258" i="16"/>
  <c r="H260" i="16"/>
  <c r="H262" i="16"/>
  <c r="H265" i="16"/>
  <c r="H264" i="16"/>
  <c r="H266" i="16"/>
  <c r="H268" i="16"/>
  <c r="H269" i="16"/>
  <c r="H270" i="16"/>
  <c r="H271" i="16"/>
  <c r="H272" i="16"/>
  <c r="H274" i="16"/>
  <c r="H276" i="16"/>
  <c r="H278" i="16"/>
  <c r="H280" i="16"/>
  <c r="H282" i="16"/>
  <c r="H281" i="16"/>
  <c r="H284" i="16"/>
  <c r="H286" i="16"/>
  <c r="H288" i="16"/>
  <c r="H290" i="16"/>
  <c r="H292" i="16"/>
  <c r="H294" i="16"/>
  <c r="H296" i="16"/>
  <c r="H295" i="16"/>
  <c r="H298" i="16"/>
  <c r="H300" i="16"/>
  <c r="H302" i="16"/>
  <c r="H304" i="16"/>
  <c r="H306" i="16"/>
  <c r="H308" i="16"/>
  <c r="H310" i="16"/>
  <c r="H312" i="16"/>
  <c r="H314" i="16"/>
  <c r="H316" i="16"/>
  <c r="H317" i="16"/>
  <c r="H318" i="16"/>
  <c r="H319" i="16"/>
  <c r="H320" i="16"/>
  <c r="H322" i="16"/>
  <c r="H324" i="16"/>
  <c r="H326" i="16"/>
  <c r="H328" i="16"/>
  <c r="H330" i="16"/>
  <c r="H332" i="16"/>
  <c r="H334" i="16"/>
  <c r="H336" i="16"/>
  <c r="H337" i="16"/>
  <c r="H338" i="16"/>
  <c r="H340" i="16"/>
  <c r="H342" i="16"/>
  <c r="H344" i="16"/>
  <c r="H346" i="16"/>
  <c r="H348" i="16"/>
  <c r="H350" i="16"/>
  <c r="H352" i="16"/>
  <c r="H354" i="16"/>
  <c r="H356" i="16"/>
  <c r="H358" i="16"/>
  <c r="H360" i="16"/>
  <c r="H362" i="16"/>
  <c r="H364" i="16"/>
  <c r="H365" i="16"/>
  <c r="H366" i="16"/>
  <c r="H367" i="16"/>
  <c r="H368" i="16"/>
  <c r="H369" i="16"/>
  <c r="H370" i="16"/>
  <c r="H372" i="16"/>
  <c r="H374" i="16"/>
  <c r="H376" i="16"/>
  <c r="H378" i="16"/>
  <c r="H377" i="16"/>
  <c r="H380" i="16"/>
  <c r="H381" i="16"/>
  <c r="H382" i="16"/>
  <c r="H383" i="16"/>
  <c r="H384" i="16"/>
  <c r="H385" i="16"/>
  <c r="H386" i="16"/>
  <c r="H388" i="16"/>
  <c r="H390" i="16"/>
  <c r="H392" i="16"/>
  <c r="H394" i="16"/>
  <c r="H396" i="16"/>
  <c r="H398" i="16"/>
  <c r="H400" i="16"/>
  <c r="H402" i="16"/>
  <c r="H404" i="16"/>
  <c r="H406" i="16"/>
  <c r="H408" i="16"/>
  <c r="H410" i="16"/>
  <c r="H412" i="16"/>
  <c r="H413" i="16"/>
  <c r="H414" i="16"/>
  <c r="H415" i="16"/>
  <c r="H416" i="16"/>
  <c r="H417" i="16"/>
  <c r="H418" i="16"/>
  <c r="H420" i="16"/>
  <c r="H422" i="16"/>
  <c r="H424" i="16"/>
  <c r="H426" i="16"/>
  <c r="H428" i="16"/>
  <c r="H430" i="16"/>
  <c r="H432" i="16"/>
  <c r="H434" i="16"/>
  <c r="H436" i="16"/>
  <c r="H439" i="16"/>
  <c r="H438" i="16"/>
  <c r="H440" i="16"/>
  <c r="H442" i="16"/>
  <c r="H444" i="16"/>
  <c r="H446" i="16"/>
  <c r="H448" i="16"/>
  <c r="H450" i="16"/>
  <c r="H452" i="16"/>
  <c r="H454" i="16"/>
  <c r="H456" i="16"/>
  <c r="H458" i="16"/>
  <c r="H460" i="16"/>
  <c r="H462" i="16"/>
  <c r="H464" i="16"/>
  <c r="H466" i="16"/>
  <c r="H468" i="16"/>
  <c r="H470" i="16"/>
  <c r="H472" i="16"/>
  <c r="H474" i="16"/>
  <c r="H476" i="16"/>
  <c r="H478" i="16"/>
  <c r="H480" i="16"/>
  <c r="H482" i="16"/>
  <c r="H484" i="16"/>
  <c r="H486" i="16"/>
  <c r="H488" i="16"/>
  <c r="H490" i="16"/>
  <c r="H492" i="16"/>
  <c r="H494" i="16"/>
  <c r="H496" i="16"/>
  <c r="H498" i="16"/>
  <c r="H500" i="16"/>
  <c r="H502" i="16"/>
  <c r="H504" i="16"/>
  <c r="H506" i="16"/>
  <c r="H508" i="16"/>
  <c r="H510" i="16"/>
  <c r="H512" i="16"/>
  <c r="H511" i="16"/>
  <c r="H514" i="16"/>
  <c r="H513" i="16"/>
  <c r="H516" i="16"/>
  <c r="H518" i="16"/>
  <c r="H520" i="16"/>
  <c r="H522" i="16"/>
  <c r="H524" i="16"/>
  <c r="H526" i="16"/>
  <c r="H525" i="16"/>
  <c r="H528" i="16"/>
  <c r="H527" i="16"/>
  <c r="H530" i="16"/>
  <c r="H532" i="16"/>
  <c r="H534" i="16"/>
  <c r="H536" i="16"/>
  <c r="H538" i="16"/>
  <c r="H540" i="16"/>
  <c r="H542" i="16"/>
  <c r="H544" i="16"/>
  <c r="H546" i="16"/>
  <c r="H548" i="16"/>
  <c r="H550" i="16"/>
  <c r="H551" i="16"/>
  <c r="H552" i="16"/>
  <c r="H554" i="16"/>
  <c r="H556" i="16"/>
  <c r="H558" i="16"/>
  <c r="H560" i="16"/>
  <c r="H562" i="16"/>
  <c r="H564" i="16"/>
  <c r="H566" i="16"/>
  <c r="H568" i="16"/>
  <c r="H569" i="16"/>
  <c r="H570" i="16"/>
  <c r="H572" i="16"/>
  <c r="H574" i="16"/>
  <c r="H576" i="16"/>
  <c r="H578" i="16"/>
  <c r="H580" i="16"/>
  <c r="H582" i="16"/>
  <c r="H584" i="16"/>
  <c r="H586" i="16"/>
  <c r="H588" i="16"/>
  <c r="H591" i="16"/>
  <c r="H590" i="16"/>
  <c r="H592" i="16"/>
  <c r="H594" i="16"/>
  <c r="H596" i="16"/>
  <c r="H598" i="16"/>
  <c r="H600" i="16"/>
  <c r="H602" i="16"/>
  <c r="H604" i="16"/>
  <c r="H607" i="16"/>
  <c r="H606" i="16"/>
  <c r="H608" i="16"/>
  <c r="H610" i="16"/>
  <c r="H609" i="16"/>
  <c r="H612" i="16"/>
  <c r="H613" i="16"/>
  <c r="H614" i="16"/>
  <c r="H615" i="16"/>
  <c r="H616" i="16"/>
  <c r="H617" i="16"/>
  <c r="H618" i="16"/>
  <c r="H620" i="16"/>
  <c r="H622" i="16"/>
  <c r="H624" i="16"/>
  <c r="H626" i="16"/>
  <c r="H628" i="16"/>
  <c r="H630" i="16"/>
  <c r="H632" i="16"/>
  <c r="H633" i="16"/>
  <c r="H634" i="16"/>
  <c r="H637" i="16"/>
  <c r="H636" i="16"/>
  <c r="H638" i="16"/>
  <c r="H640" i="16"/>
  <c r="H642" i="16"/>
  <c r="H644" i="16"/>
  <c r="H645" i="16"/>
  <c r="H646" i="16"/>
  <c r="H647" i="16"/>
  <c r="H648" i="16"/>
  <c r="H649" i="16"/>
  <c r="H650" i="16"/>
  <c r="H652" i="16"/>
  <c r="H654" i="16"/>
  <c r="H656" i="16"/>
  <c r="H658" i="16"/>
  <c r="H660" i="16"/>
  <c r="H662" i="16"/>
  <c r="H664" i="16"/>
  <c r="H666" i="16"/>
  <c r="H668" i="16"/>
  <c r="H670" i="16"/>
  <c r="H672" i="16"/>
  <c r="H674" i="16"/>
  <c r="H676" i="16"/>
  <c r="H677" i="16"/>
  <c r="H678" i="16"/>
  <c r="H680" i="16"/>
  <c r="H682" i="16"/>
  <c r="H684" i="16"/>
  <c r="H686" i="16"/>
  <c r="H688" i="16"/>
  <c r="H690" i="16"/>
  <c r="H692" i="16"/>
  <c r="H693" i="16"/>
  <c r="H694" i="16"/>
  <c r="H695" i="16"/>
  <c r="H696" i="16"/>
  <c r="H697" i="16"/>
  <c r="H698" i="16"/>
  <c r="H701" i="16"/>
  <c r="H700" i="16"/>
  <c r="H702" i="16"/>
  <c r="H704" i="16"/>
  <c r="H706" i="16"/>
  <c r="H708" i="16"/>
  <c r="H710" i="16"/>
  <c r="H712" i="16"/>
  <c r="H714" i="16"/>
  <c r="H716" i="16"/>
  <c r="H719" i="16"/>
  <c r="H718" i="16"/>
  <c r="H720" i="16"/>
  <c r="H722" i="16"/>
  <c r="H724" i="16"/>
  <c r="H726" i="16"/>
  <c r="H728" i="16"/>
  <c r="H730" i="16"/>
  <c r="H732" i="16"/>
  <c r="H734" i="16"/>
  <c r="H736" i="16"/>
  <c r="H738" i="16"/>
  <c r="H740" i="16"/>
  <c r="H742" i="16"/>
  <c r="H744" i="16"/>
  <c r="H746" i="16"/>
  <c r="H748" i="16"/>
  <c r="H750" i="16"/>
  <c r="H752" i="16"/>
  <c r="H754" i="16"/>
  <c r="H756" i="16"/>
  <c r="H758" i="16"/>
  <c r="H759" i="16"/>
  <c r="H760" i="16"/>
  <c r="H761" i="16"/>
  <c r="H762" i="16"/>
  <c r="H764" i="16"/>
  <c r="H766" i="16"/>
  <c r="H768" i="16"/>
  <c r="H770" i="16"/>
  <c r="H772" i="16"/>
  <c r="H773" i="16"/>
  <c r="H774" i="16"/>
  <c r="H776" i="16"/>
  <c r="H778" i="16"/>
  <c r="H780" i="16"/>
  <c r="H782" i="16"/>
  <c r="H784" i="16"/>
  <c r="H786" i="16"/>
  <c r="H788" i="16"/>
  <c r="H790" i="16"/>
  <c r="H792" i="16"/>
  <c r="H794" i="16"/>
  <c r="H796" i="16"/>
  <c r="H798" i="16"/>
  <c r="H800" i="16"/>
  <c r="H802" i="16"/>
  <c r="H804" i="16"/>
  <c r="H806" i="16"/>
  <c r="H808" i="16"/>
  <c r="H810" i="16"/>
  <c r="H812" i="16"/>
  <c r="H814" i="16"/>
  <c r="H816" i="16"/>
  <c r="H818" i="16"/>
  <c r="H820" i="16"/>
  <c r="H822" i="16"/>
  <c r="H824" i="16"/>
  <c r="H826" i="16"/>
  <c r="H829" i="16"/>
  <c r="H828" i="16"/>
  <c r="H830" i="16"/>
  <c r="H832" i="16"/>
  <c r="H834" i="16"/>
  <c r="H836" i="16"/>
  <c r="H838" i="16"/>
  <c r="H839" i="16"/>
  <c r="H840" i="16"/>
  <c r="H842" i="16"/>
  <c r="H844" i="16"/>
  <c r="H846" i="16"/>
  <c r="H848" i="16"/>
  <c r="H850" i="16"/>
  <c r="H849" i="16"/>
  <c r="H852" i="16"/>
  <c r="H854" i="16"/>
  <c r="H856" i="16"/>
  <c r="H858" i="16"/>
  <c r="H861" i="16"/>
  <c r="H860" i="16"/>
  <c r="H862" i="16"/>
  <c r="H864" i="16"/>
  <c r="H866" i="16"/>
  <c r="H868" i="16"/>
  <c r="H870" i="16"/>
  <c r="H872" i="16"/>
  <c r="H874" i="16"/>
  <c r="H876" i="16"/>
  <c r="H878" i="16"/>
  <c r="H880" i="16"/>
  <c r="H882" i="16"/>
  <c r="H884" i="16"/>
  <c r="H885" i="16"/>
  <c r="H886" i="16"/>
  <c r="H888" i="16"/>
  <c r="H890" i="16"/>
  <c r="H892" i="16"/>
  <c r="H894" i="16"/>
  <c r="H896" i="16"/>
  <c r="H898" i="16"/>
  <c r="H900" i="16"/>
  <c r="H901" i="16"/>
  <c r="H902" i="16"/>
  <c r="H904" i="16"/>
  <c r="H906" i="16"/>
  <c r="H908" i="16"/>
  <c r="H910" i="16"/>
  <c r="H912" i="16"/>
  <c r="H914" i="16"/>
  <c r="H916" i="16"/>
  <c r="H918" i="16"/>
  <c r="H919" i="16"/>
  <c r="H920" i="16"/>
  <c r="H922" i="16"/>
  <c r="H924" i="16"/>
  <c r="H926" i="16"/>
  <c r="H928" i="16"/>
  <c r="H930" i="16"/>
  <c r="H932" i="16"/>
  <c r="H934" i="16"/>
  <c r="H936" i="16"/>
  <c r="H938" i="16"/>
  <c r="H940" i="16"/>
  <c r="H942" i="16"/>
  <c r="H944" i="16"/>
  <c r="H943" i="16"/>
  <c r="H946" i="16"/>
  <c r="H948" i="16"/>
  <c r="H950" i="16"/>
  <c r="H952" i="16"/>
  <c r="H954" i="16"/>
  <c r="H956" i="16"/>
  <c r="H958" i="16"/>
  <c r="H960" i="16"/>
  <c r="H962" i="16"/>
  <c r="H964" i="16"/>
  <c r="H965" i="16"/>
  <c r="H966" i="16"/>
  <c r="H968" i="16"/>
  <c r="H970" i="16"/>
  <c r="H972" i="16"/>
  <c r="H974" i="16"/>
  <c r="H976" i="16"/>
  <c r="H978" i="16"/>
  <c r="H980" i="16"/>
  <c r="H982" i="16"/>
  <c r="H984" i="16"/>
  <c r="H986" i="16"/>
  <c r="H988" i="16"/>
  <c r="H990" i="16"/>
  <c r="H992" i="16"/>
  <c r="H994" i="16"/>
  <c r="H996" i="16"/>
  <c r="H998" i="16"/>
  <c r="H1000" i="16"/>
  <c r="H1002" i="16"/>
  <c r="H1004" i="16"/>
  <c r="H1006" i="16"/>
  <c r="H1008" i="16"/>
  <c r="H1010" i="16"/>
  <c r="H1012" i="16"/>
  <c r="H1014" i="16"/>
  <c r="H1016" i="16"/>
  <c r="H1018" i="16"/>
  <c r="H1020" i="16"/>
  <c r="H1022" i="16"/>
  <c r="H1021" i="16"/>
  <c r="H1024" i="16"/>
  <c r="H1026" i="16"/>
  <c r="H1028" i="16"/>
  <c r="H1030" i="16"/>
  <c r="H1032" i="16"/>
  <c r="H1034" i="16"/>
  <c r="H1036" i="16"/>
  <c r="H1038" i="16"/>
  <c r="H1040" i="16"/>
  <c r="H1042" i="16"/>
  <c r="H1044" i="16"/>
  <c r="H1046" i="16"/>
  <c r="H1047" i="16"/>
  <c r="H1048" i="16"/>
  <c r="H1049" i="16"/>
  <c r="H1050" i="16"/>
  <c r="H1052" i="16"/>
  <c r="H1054" i="16"/>
  <c r="H1053" i="16"/>
  <c r="H1056" i="16"/>
  <c r="H1055" i="16"/>
  <c r="H1058" i="16"/>
  <c r="H1060" i="16"/>
  <c r="H1062" i="16"/>
  <c r="H1064" i="16"/>
  <c r="H1066" i="16"/>
  <c r="H1068" i="16"/>
  <c r="H1070" i="16"/>
  <c r="H1072" i="16"/>
  <c r="H1074" i="16"/>
  <c r="H1076" i="16"/>
  <c r="H1078" i="16"/>
  <c r="H1080" i="16"/>
  <c r="H1082" i="16"/>
  <c r="H1084" i="16"/>
  <c r="H1086" i="16"/>
  <c r="H1088" i="16"/>
  <c r="H1090" i="16"/>
  <c r="H1092" i="16"/>
  <c r="H1094" i="16"/>
  <c r="H1096" i="16"/>
  <c r="H1098" i="16"/>
  <c r="H1100" i="16"/>
  <c r="H1102" i="16"/>
  <c r="H1104" i="16"/>
  <c r="H1106" i="16"/>
  <c r="H1108" i="16"/>
  <c r="H1110" i="16"/>
  <c r="H1112" i="16"/>
  <c r="H1113" i="16"/>
  <c r="H1114" i="16"/>
  <c r="H1116" i="16"/>
  <c r="H1118" i="16"/>
  <c r="H1117" i="16"/>
  <c r="H1120" i="16"/>
  <c r="H1122" i="16"/>
  <c r="H1124" i="16"/>
  <c r="H1125" i="16"/>
  <c r="H1126" i="16"/>
  <c r="H1127" i="16"/>
  <c r="H1128" i="16"/>
  <c r="H1129" i="16"/>
  <c r="H1130" i="16"/>
  <c r="H1132" i="16"/>
  <c r="H1134" i="16"/>
  <c r="H1133" i="16"/>
  <c r="H1136" i="16"/>
  <c r="H1135" i="16"/>
  <c r="H1138" i="16"/>
  <c r="H1137" i="16"/>
  <c r="H1140" i="16"/>
  <c r="H1141" i="16"/>
  <c r="H1142" i="16"/>
  <c r="H1143" i="16"/>
  <c r="H1144" i="16"/>
  <c r="H1145" i="16"/>
  <c r="H1146" i="16"/>
  <c r="H1148" i="16"/>
  <c r="H1150" i="16"/>
  <c r="H1152" i="16"/>
  <c r="H1154" i="16"/>
  <c r="H1156" i="16"/>
  <c r="H1158" i="16"/>
  <c r="H1160" i="16"/>
  <c r="H1162" i="16"/>
  <c r="H1164" i="16"/>
  <c r="H1166" i="16"/>
  <c r="H1168" i="16"/>
  <c r="H1170" i="16"/>
  <c r="H1172" i="16"/>
  <c r="H1174" i="16"/>
  <c r="H1176" i="16"/>
  <c r="H1178" i="16"/>
  <c r="H1180" i="16"/>
  <c r="H1182" i="16"/>
  <c r="H1184" i="16"/>
  <c r="H1186" i="16"/>
  <c r="H1188" i="16"/>
  <c r="H1190" i="16"/>
  <c r="H1192" i="16"/>
  <c r="H1194" i="16"/>
  <c r="H1196" i="16"/>
  <c r="H1198" i="16"/>
  <c r="H1200" i="16"/>
  <c r="H1202" i="16"/>
  <c r="H1204" i="16"/>
  <c r="H1206" i="16"/>
  <c r="H1208" i="16"/>
  <c r="H1210" i="16"/>
  <c r="H1212" i="16"/>
  <c r="H1214" i="16"/>
  <c r="H1216" i="16"/>
  <c r="H1218" i="16"/>
  <c r="H1220" i="16"/>
  <c r="H1222" i="16"/>
  <c r="H1224" i="16"/>
  <c r="H1225" i="16"/>
  <c r="H1226" i="16"/>
  <c r="H1228" i="16"/>
  <c r="H1230" i="16"/>
  <c r="H1229" i="16"/>
  <c r="H1232" i="16"/>
  <c r="H1234" i="16"/>
  <c r="H1236" i="16"/>
  <c r="H1237" i="16"/>
  <c r="H1238" i="16"/>
  <c r="H1240" i="16"/>
  <c r="H1242" i="16"/>
  <c r="H1244" i="16"/>
  <c r="H1246" i="16"/>
  <c r="H1248" i="16"/>
  <c r="H1250" i="16"/>
  <c r="H1252" i="16"/>
  <c r="H1254" i="16"/>
  <c r="H1256" i="16"/>
  <c r="H1258" i="16"/>
  <c r="H1260" i="16"/>
  <c r="H1262" i="16"/>
  <c r="H1264" i="16"/>
  <c r="H1266" i="16"/>
  <c r="H1268" i="16"/>
  <c r="H1270" i="16"/>
  <c r="H1272" i="16"/>
  <c r="H1274" i="16"/>
  <c r="H1276" i="16"/>
  <c r="H1278" i="16"/>
  <c r="H1280" i="16"/>
  <c r="H1282" i="16"/>
  <c r="H1284" i="16"/>
  <c r="H1286" i="16"/>
  <c r="H1288" i="16"/>
  <c r="H1290" i="16"/>
  <c r="H1292" i="16"/>
  <c r="H1294" i="16"/>
  <c r="H1293" i="16"/>
  <c r="H1296" i="16"/>
  <c r="H1298" i="16"/>
  <c r="H1300" i="16"/>
  <c r="H1301" i="16"/>
  <c r="H1302" i="16"/>
  <c r="H1304" i="16"/>
  <c r="H1306" i="16"/>
  <c r="H1308" i="16"/>
  <c r="H1310" i="16"/>
  <c r="H1309" i="16"/>
  <c r="H1312" i="16"/>
  <c r="H1314" i="16"/>
  <c r="H1316" i="16"/>
  <c r="H1318" i="16"/>
  <c r="H1319" i="16"/>
  <c r="H1320" i="16"/>
  <c r="H1322" i="16"/>
  <c r="H1324" i="16"/>
  <c r="H1326" i="16"/>
  <c r="H1328" i="16"/>
  <c r="H1330" i="16"/>
  <c r="H1332" i="16"/>
  <c r="H1333" i="16"/>
  <c r="H1334" i="16"/>
  <c r="H1335" i="16"/>
  <c r="H1336" i="16"/>
  <c r="H1337" i="16"/>
  <c r="H1338" i="16"/>
  <c r="H1340" i="16"/>
  <c r="H1342" i="16"/>
  <c r="H1341" i="16"/>
  <c r="H1344" i="16"/>
  <c r="H1346" i="16"/>
  <c r="H1348" i="16"/>
  <c r="H1349" i="16"/>
  <c r="H1350" i="16"/>
  <c r="H1351" i="16"/>
  <c r="H1352" i="16"/>
  <c r="H1353" i="16"/>
  <c r="H1354" i="16"/>
  <c r="H1356" i="16"/>
  <c r="H1358" i="16"/>
  <c r="H1357" i="16"/>
  <c r="H1360" i="16"/>
  <c r="H1362" i="16"/>
  <c r="H1364" i="16"/>
  <c r="H1365" i="16"/>
  <c r="H1366" i="16"/>
  <c r="H1367" i="16"/>
  <c r="H1368" i="16"/>
  <c r="H1369" i="16"/>
  <c r="H1370" i="16"/>
  <c r="H1372" i="16"/>
  <c r="H1374" i="16"/>
  <c r="H1373" i="16"/>
  <c r="H1376" i="16"/>
  <c r="H1378" i="16"/>
  <c r="H1380" i="16"/>
  <c r="H1382" i="16"/>
  <c r="H1384" i="16"/>
  <c r="H1385" i="16"/>
  <c r="H1386" i="16"/>
  <c r="H1388" i="16"/>
  <c r="H1390" i="16"/>
  <c r="H1392" i="16"/>
  <c r="H1394" i="16"/>
  <c r="H1393" i="16"/>
  <c r="H1396" i="16"/>
  <c r="H1397" i="16"/>
  <c r="H1398" i="16"/>
  <c r="H1399" i="16"/>
  <c r="H1400" i="16"/>
  <c r="H1401" i="16"/>
  <c r="H1402" i="16"/>
  <c r="H1404" i="16"/>
  <c r="H1406" i="16"/>
  <c r="H1408" i="16"/>
  <c r="H1410" i="16"/>
  <c r="H1409" i="16"/>
  <c r="H1412" i="16"/>
  <c r="H1413" i="16"/>
  <c r="H1414" i="16"/>
  <c r="H1415" i="16"/>
  <c r="H1416" i="16"/>
  <c r="H1417" i="16"/>
  <c r="H1418" i="16"/>
  <c r="H1420" i="16"/>
  <c r="H1422" i="16"/>
  <c r="H1421" i="16"/>
  <c r="H1424" i="16"/>
  <c r="H1426" i="16"/>
  <c r="H1428" i="16"/>
  <c r="H1429" i="16"/>
  <c r="H1430" i="16"/>
  <c r="H1431" i="16"/>
  <c r="H1432" i="16"/>
  <c r="H1433" i="16"/>
  <c r="H1434" i="16"/>
  <c r="H1436" i="16"/>
  <c r="H1438" i="16"/>
  <c r="H1437" i="16"/>
  <c r="H1440" i="16"/>
  <c r="H1439" i="16"/>
  <c r="H1442" i="16"/>
  <c r="H1441" i="16"/>
  <c r="H1444" i="16"/>
  <c r="H1446" i="16"/>
  <c r="H1448" i="16"/>
  <c r="H1450" i="16"/>
  <c r="H1452" i="16"/>
  <c r="H1454" i="16"/>
  <c r="H1456" i="16"/>
  <c r="H1458" i="16"/>
  <c r="H1460" i="16"/>
  <c r="H1462" i="16"/>
  <c r="H1464" i="16"/>
  <c r="H1466" i="16"/>
  <c r="H1468" i="16"/>
  <c r="H1470" i="16"/>
  <c r="H1469" i="16"/>
  <c r="H1472" i="16"/>
  <c r="H1474" i="16"/>
  <c r="H1476" i="16"/>
  <c r="H1478" i="16"/>
  <c r="H1480" i="16"/>
  <c r="H1482" i="16"/>
  <c r="H1484" i="16"/>
  <c r="H1486" i="16"/>
  <c r="H1488" i="16"/>
  <c r="H1490" i="16"/>
  <c r="H1492" i="16"/>
  <c r="H1494" i="16"/>
  <c r="H1496" i="16"/>
  <c r="H1497" i="16"/>
  <c r="H1498" i="16"/>
  <c r="H1500" i="16"/>
  <c r="H1502" i="16"/>
  <c r="H1504" i="16"/>
  <c r="H1506" i="16"/>
  <c r="H1508" i="16"/>
  <c r="H1509" i="16"/>
  <c r="H1510" i="16"/>
  <c r="H1511" i="16"/>
  <c r="H1512" i="16"/>
  <c r="H1513" i="16"/>
  <c r="H1514" i="16"/>
  <c r="H1516" i="16"/>
  <c r="H1518" i="16"/>
  <c r="H1517" i="16"/>
  <c r="H1520" i="16"/>
  <c r="H1522" i="16"/>
  <c r="H1524" i="16"/>
  <c r="H1525" i="16"/>
  <c r="H1526" i="16"/>
  <c r="H1528" i="16"/>
  <c r="H1530" i="16"/>
  <c r="H1532" i="16"/>
  <c r="H1534" i="16"/>
  <c r="H1536" i="16"/>
  <c r="H1538" i="16"/>
  <c r="H1540" i="16"/>
  <c r="H1542" i="16"/>
  <c r="H1544" i="16"/>
  <c r="H1546" i="16"/>
  <c r="H1548" i="16"/>
  <c r="H1550" i="16"/>
  <c r="H1552" i="16"/>
  <c r="H1554" i="16"/>
  <c r="H1556" i="16"/>
  <c r="H1557" i="16"/>
  <c r="H1558" i="16"/>
  <c r="H1560" i="16"/>
  <c r="H1562" i="16"/>
  <c r="H1564" i="16"/>
  <c r="H1566" i="16"/>
  <c r="H1565" i="16"/>
  <c r="H1568" i="16"/>
  <c r="H1570" i="16"/>
  <c r="H1572" i="16"/>
  <c r="H1574" i="16"/>
  <c r="H1576" i="16"/>
  <c r="H1578" i="16"/>
  <c r="H1580" i="16"/>
  <c r="H1582" i="16"/>
  <c r="H1584" i="16"/>
  <c r="H1586" i="16"/>
  <c r="H1588" i="16"/>
  <c r="H1589" i="16"/>
  <c r="H1590" i="16"/>
  <c r="H1591" i="16"/>
  <c r="H1592" i="16"/>
  <c r="H1594" i="16"/>
  <c r="H1596" i="16"/>
  <c r="H1598" i="16"/>
  <c r="H1601" i="16"/>
  <c r="H1600" i="16"/>
  <c r="H1602" i="16"/>
  <c r="H1604" i="16"/>
  <c r="H1605" i="16"/>
  <c r="H1606" i="16"/>
  <c r="H1607" i="16"/>
  <c r="H1608" i="16"/>
  <c r="H1609" i="16"/>
  <c r="H1610" i="16"/>
  <c r="H1613" i="16"/>
  <c r="H1612" i="16"/>
  <c r="H1614" i="16"/>
  <c r="H1616" i="16"/>
  <c r="H1615" i="16"/>
  <c r="H1618" i="16"/>
  <c r="H1620" i="16"/>
  <c r="H1622" i="16"/>
  <c r="H1624" i="16"/>
  <c r="H1626" i="16"/>
  <c r="H1629" i="16"/>
  <c r="H1628" i="16"/>
  <c r="H1630" i="16"/>
  <c r="H1632" i="16"/>
  <c r="H1631" i="16"/>
  <c r="H1634" i="16"/>
  <c r="H1636" i="16"/>
  <c r="H1638" i="16"/>
  <c r="H1640" i="16"/>
  <c r="H1642" i="16"/>
  <c r="H1644" i="16"/>
  <c r="H1646" i="16"/>
  <c r="H1649" i="16"/>
  <c r="H1648" i="16"/>
  <c r="H1650" i="16"/>
  <c r="H1652" i="16"/>
  <c r="H1653" i="16"/>
  <c r="H1654" i="16"/>
  <c r="H1655" i="16"/>
  <c r="H1656" i="16"/>
  <c r="H1657" i="16"/>
  <c r="H1658" i="16"/>
  <c r="H1661" i="16"/>
  <c r="H1660" i="16"/>
  <c r="H1662" i="16"/>
  <c r="H1664" i="16"/>
  <c r="H1666" i="16"/>
  <c r="H1668" i="16"/>
  <c r="H1669" i="16"/>
  <c r="H1670" i="16"/>
  <c r="H1671" i="16"/>
  <c r="H1672" i="16"/>
  <c r="H1673" i="16"/>
  <c r="H1674" i="16"/>
  <c r="H1676" i="16"/>
  <c r="H1678" i="16"/>
  <c r="H1677" i="16"/>
  <c r="H1680" i="16"/>
  <c r="H1679" i="16"/>
  <c r="H1682" i="16"/>
  <c r="H1684" i="16"/>
  <c r="H1686" i="16"/>
  <c r="H1688" i="16"/>
  <c r="H1690" i="16"/>
  <c r="H1692" i="16"/>
  <c r="H1694" i="16"/>
  <c r="H1697" i="16"/>
  <c r="H1696" i="16"/>
  <c r="H1698" i="16"/>
  <c r="H1700" i="16"/>
  <c r="H1702" i="16"/>
  <c r="H1704" i="16"/>
  <c r="H1706" i="16"/>
  <c r="H1708" i="16"/>
  <c r="H1710" i="16"/>
  <c r="H1709" i="16"/>
  <c r="H1712" i="16"/>
  <c r="H1714" i="16"/>
  <c r="H1716" i="16"/>
  <c r="H1717" i="16"/>
  <c r="H1718" i="16"/>
  <c r="H1719" i="16"/>
  <c r="H1720" i="16"/>
  <c r="H1722" i="16"/>
  <c r="H1724" i="16"/>
  <c r="H1726" i="16"/>
  <c r="H1728" i="16"/>
  <c r="H1730" i="16"/>
  <c r="H1732" i="16"/>
  <c r="H1734" i="16"/>
  <c r="H1736" i="16"/>
  <c r="H1738" i="16"/>
  <c r="H1740" i="16"/>
  <c r="H1742" i="16"/>
  <c r="H1741" i="16"/>
  <c r="H1744" i="16"/>
  <c r="H1743" i="16"/>
  <c r="H1746" i="16"/>
  <c r="H1748" i="16"/>
  <c r="H1750" i="16"/>
  <c r="H1752" i="16"/>
  <c r="H1754" i="16"/>
  <c r="H1757" i="16"/>
  <c r="H1756" i="16"/>
  <c r="H1758" i="16"/>
  <c r="H1760" i="16"/>
  <c r="H1762" i="16"/>
  <c r="H1764" i="16"/>
  <c r="H1766" i="16"/>
  <c r="H1767" i="16"/>
  <c r="H1768" i="16"/>
  <c r="H1770" i="16"/>
  <c r="H1772" i="16"/>
  <c r="H1774" i="16"/>
  <c r="H1776" i="16"/>
  <c r="H1778" i="16"/>
  <c r="H1780" i="16"/>
  <c r="H1782" i="16"/>
  <c r="H1784" i="16"/>
  <c r="H1785" i="16"/>
  <c r="H1786" i="16"/>
  <c r="H1788" i="16"/>
  <c r="H1790" i="16"/>
  <c r="H1792" i="16"/>
  <c r="H1794" i="16"/>
  <c r="H1796" i="16"/>
  <c r="H1797" i="16"/>
  <c r="H1798" i="16"/>
  <c r="H1800" i="16"/>
  <c r="H1802" i="16"/>
  <c r="H1805" i="16"/>
  <c r="H1804" i="16"/>
  <c r="H1806" i="16"/>
  <c r="H1808" i="16"/>
  <c r="H1807" i="16"/>
  <c r="H1810" i="16"/>
  <c r="H1812" i="16"/>
  <c r="H1814" i="16"/>
  <c r="H1816" i="16"/>
  <c r="H1818" i="16"/>
  <c r="H1820" i="16"/>
  <c r="H1822" i="16"/>
  <c r="H1824" i="16"/>
  <c r="H1826" i="16"/>
  <c r="H1828" i="16"/>
  <c r="H1829" i="16"/>
  <c r="H1830" i="16"/>
  <c r="H1831" i="16"/>
  <c r="H1832" i="16"/>
  <c r="H1834" i="16"/>
  <c r="H1836" i="16"/>
  <c r="H1838" i="16"/>
  <c r="H1840" i="16"/>
  <c r="H1842" i="16"/>
  <c r="H1844" i="16"/>
  <c r="H1845" i="16"/>
  <c r="H1846" i="16"/>
  <c r="H1847" i="16"/>
  <c r="H1848" i="16"/>
  <c r="H1849" i="16"/>
  <c r="H1850" i="16"/>
  <c r="H1853" i="16"/>
  <c r="H1852" i="16"/>
  <c r="H1854" i="16"/>
  <c r="H1856" i="16"/>
  <c r="H1855" i="16"/>
  <c r="H1858" i="16"/>
  <c r="H1860" i="16"/>
  <c r="H1862" i="16"/>
  <c r="H1864" i="16"/>
  <c r="H1866" i="16"/>
  <c r="H1869" i="16"/>
  <c r="H1868" i="16"/>
  <c r="H1870" i="16"/>
  <c r="H1872" i="16"/>
  <c r="H1874" i="16"/>
  <c r="H1876" i="16"/>
  <c r="H1878" i="16"/>
  <c r="H1879" i="16"/>
  <c r="H1880" i="16"/>
  <c r="H1882" i="16"/>
  <c r="H1884" i="16"/>
  <c r="H1886" i="16"/>
  <c r="H1888" i="16"/>
  <c r="H1890" i="16"/>
  <c r="H1892" i="16"/>
  <c r="H1894" i="16"/>
  <c r="H1896" i="16"/>
  <c r="H1898" i="16"/>
  <c r="H1901" i="16"/>
  <c r="H1900" i="16"/>
  <c r="H1902" i="16"/>
  <c r="H1904" i="16"/>
  <c r="H1906" i="16"/>
  <c r="H1908" i="16"/>
  <c r="H1910" i="16"/>
  <c r="H1912" i="16"/>
  <c r="H1914" i="16"/>
  <c r="H1916" i="16"/>
  <c r="H1918" i="16"/>
  <c r="H1920" i="16"/>
  <c r="H1922" i="16"/>
  <c r="H1924" i="16"/>
  <c r="H1926" i="16"/>
  <c r="H1928" i="16"/>
  <c r="H1930" i="16"/>
  <c r="H1932" i="16"/>
  <c r="H1934" i="16"/>
  <c r="H1936" i="16"/>
  <c r="H1938" i="16"/>
  <c r="H1940" i="16"/>
  <c r="H1942" i="16"/>
  <c r="H1944" i="16"/>
  <c r="H1946" i="16"/>
  <c r="H1948" i="16"/>
  <c r="H1950" i="16"/>
  <c r="H1952" i="16"/>
  <c r="H1951" i="16"/>
  <c r="H1954" i="16"/>
  <c r="H1956" i="16"/>
  <c r="H1958" i="16"/>
  <c r="H1960" i="16"/>
  <c r="H1962" i="16"/>
  <c r="H1964" i="16"/>
  <c r="H1966" i="16"/>
  <c r="H1968" i="16"/>
  <c r="H1970" i="16"/>
  <c r="H1972" i="16"/>
  <c r="H1974" i="16"/>
  <c r="H1976" i="16"/>
  <c r="H1978" i="16"/>
  <c r="H1980" i="16"/>
  <c r="H1982" i="16"/>
  <c r="H1984" i="16"/>
  <c r="H1986" i="16"/>
  <c r="H1988" i="16"/>
  <c r="H1990" i="16"/>
  <c r="H1993" i="16"/>
  <c r="H1992" i="16"/>
  <c r="H1994" i="16"/>
  <c r="H1996" i="16"/>
  <c r="H1997" i="16"/>
  <c r="H1998" i="16"/>
  <c r="H2000" i="16"/>
  <c r="H2002" i="16"/>
  <c r="H2004" i="16"/>
  <c r="H2006" i="16"/>
  <c r="H2008" i="16"/>
  <c r="H2010" i="16"/>
  <c r="H2012" i="16"/>
  <c r="H2014" i="16"/>
  <c r="H2016" i="16"/>
  <c r="H2018" i="16"/>
  <c r="H2020" i="16"/>
  <c r="H2022" i="16"/>
  <c r="H2024" i="16"/>
  <c r="H2026" i="16"/>
  <c r="H2028" i="16"/>
  <c r="H2029" i="16"/>
  <c r="H2030" i="16"/>
  <c r="H2032" i="16"/>
  <c r="H2034" i="16"/>
  <c r="H2036" i="16"/>
  <c r="H2038" i="16"/>
  <c r="H2040" i="16"/>
  <c r="H2042" i="16"/>
  <c r="H2044" i="16"/>
  <c r="H2046" i="16"/>
  <c r="H2048" i="16"/>
  <c r="H2050" i="16"/>
  <c r="H2052" i="16"/>
  <c r="H2054" i="16"/>
  <c r="H2056" i="16"/>
  <c r="H2058" i="16"/>
  <c r="H2060" i="16"/>
  <c r="H2062" i="16"/>
  <c r="H2064" i="16"/>
  <c r="H2066" i="16"/>
  <c r="H2068" i="16"/>
  <c r="H2070" i="16"/>
  <c r="H2072" i="16"/>
  <c r="H2074" i="16"/>
  <c r="H2076" i="16"/>
  <c r="H2077" i="16"/>
  <c r="H2078" i="16"/>
  <c r="H2080" i="16"/>
  <c r="H2082" i="16"/>
  <c r="H2084" i="16"/>
  <c r="H2086" i="16"/>
  <c r="H2088" i="16"/>
  <c r="H2090" i="16"/>
  <c r="H2092" i="16"/>
  <c r="H2094" i="16"/>
  <c r="H2096" i="16"/>
  <c r="H2098" i="16"/>
  <c r="H2100" i="16"/>
  <c r="H2102" i="16"/>
  <c r="H2104" i="16"/>
  <c r="H2106" i="16"/>
  <c r="H2108" i="16"/>
  <c r="H2110" i="16"/>
  <c r="H2112" i="16"/>
  <c r="H2114" i="16"/>
  <c r="H2116" i="16"/>
  <c r="H2118" i="16"/>
  <c r="H2120" i="16"/>
  <c r="H2122" i="16"/>
  <c r="H2124" i="16"/>
  <c r="H2126" i="16"/>
  <c r="H2128" i="16"/>
  <c r="H2129" i="16"/>
  <c r="H2130" i="16"/>
  <c r="H2132" i="16"/>
  <c r="H2134" i="16"/>
  <c r="H2133" i="16"/>
  <c r="H2136" i="16"/>
  <c r="H2135" i="16"/>
  <c r="H2138" i="16"/>
  <c r="H2140" i="16"/>
  <c r="H2142" i="16"/>
  <c r="H2144" i="16"/>
  <c r="H2146" i="16"/>
  <c r="H2149" i="16"/>
  <c r="H2148" i="16"/>
  <c r="H2150" i="16"/>
  <c r="H2152" i="16"/>
  <c r="H2151" i="16"/>
  <c r="H2154" i="16"/>
  <c r="H2156" i="16"/>
  <c r="H2158" i="16"/>
  <c r="H2160" i="16"/>
  <c r="H2162" i="16"/>
  <c r="H2165" i="16"/>
  <c r="H2164" i="16"/>
  <c r="H2166" i="16"/>
  <c r="H2168" i="16"/>
  <c r="H2170" i="16"/>
  <c r="H2172" i="16"/>
  <c r="H2174" i="16"/>
  <c r="H2176" i="16"/>
  <c r="H2178" i="16"/>
  <c r="H2180" i="16"/>
  <c r="H2182" i="16"/>
  <c r="H2184" i="16"/>
  <c r="H2186" i="16"/>
  <c r="H2188" i="16"/>
  <c r="H2190" i="16"/>
  <c r="H2192" i="16"/>
  <c r="H2194" i="16"/>
  <c r="H2196" i="16"/>
  <c r="H2198" i="16"/>
  <c r="H2200" i="16"/>
  <c r="H2199" i="16"/>
  <c r="H2202" i="16"/>
  <c r="H2204" i="16"/>
  <c r="H2206" i="16"/>
  <c r="H2208" i="16"/>
  <c r="H2210" i="16"/>
  <c r="H2212" i="16"/>
  <c r="H2214" i="16"/>
  <c r="H2216" i="16"/>
  <c r="H2218" i="16"/>
  <c r="H2220" i="16"/>
  <c r="H2222" i="16"/>
  <c r="H2224" i="16"/>
  <c r="H2226" i="16"/>
  <c r="H2228" i="16"/>
  <c r="H2230" i="16"/>
  <c r="H2232" i="16"/>
  <c r="H2234" i="16"/>
  <c r="H2236" i="16"/>
  <c r="H2238" i="16"/>
  <c r="H2240" i="16"/>
  <c r="H2242" i="16"/>
  <c r="H2244" i="16"/>
  <c r="H2246" i="16"/>
  <c r="H2248" i="16"/>
  <c r="H2250" i="16"/>
  <c r="H2252" i="16"/>
  <c r="H2254" i="16"/>
  <c r="H2256" i="16"/>
  <c r="H2258" i="16"/>
  <c r="H2260" i="16"/>
  <c r="H2262" i="16"/>
  <c r="H2264" i="16"/>
  <c r="H2266" i="16"/>
  <c r="H2268" i="16"/>
  <c r="H2270" i="16"/>
  <c r="H2272" i="16"/>
  <c r="H2274" i="16"/>
  <c r="H2276" i="16"/>
  <c r="H2278" i="16"/>
  <c r="H2280" i="16"/>
  <c r="H2282" i="16"/>
  <c r="H2284" i="16"/>
  <c r="H2286" i="16"/>
  <c r="H2288" i="16"/>
  <c r="H2290" i="16"/>
  <c r="H2292" i="16"/>
  <c r="H2294" i="16"/>
  <c r="H2296" i="16"/>
  <c r="H2298" i="16"/>
  <c r="H2300" i="16"/>
  <c r="H2302" i="16"/>
  <c r="H2304" i="16"/>
  <c r="H2306" i="16"/>
  <c r="H2308" i="16"/>
  <c r="H2310" i="16"/>
  <c r="H2312" i="16"/>
  <c r="H2314" i="16"/>
  <c r="H2316" i="16"/>
  <c r="H2318" i="16"/>
  <c r="H2320" i="16"/>
  <c r="H2322" i="16"/>
  <c r="H2324" i="16"/>
  <c r="H2326" i="16"/>
  <c r="H2328" i="16"/>
  <c r="H2330" i="16"/>
  <c r="H2332" i="16"/>
  <c r="H2334" i="16"/>
  <c r="H2336" i="16"/>
  <c r="H2338" i="16"/>
  <c r="H2340" i="16"/>
  <c r="H2341" i="16"/>
  <c r="H2342" i="16"/>
  <c r="H2343" i="16"/>
  <c r="H2344" i="16"/>
  <c r="H2345" i="16"/>
  <c r="H2346" i="16"/>
  <c r="H2348" i="16"/>
  <c r="H2350" i="16"/>
  <c r="H2349" i="16"/>
  <c r="H2352" i="16"/>
  <c r="H2354" i="16"/>
  <c r="H2356" i="16"/>
  <c r="H2357" i="16"/>
  <c r="H2358" i="16"/>
  <c r="H2360" i="16"/>
  <c r="H2362" i="16"/>
  <c r="H2364" i="16"/>
  <c r="H2366" i="16"/>
  <c r="H2368" i="16"/>
  <c r="H2370" i="16"/>
  <c r="H2372" i="16"/>
  <c r="H2374" i="16"/>
  <c r="H2376" i="16"/>
  <c r="H2378" i="16"/>
  <c r="H2380" i="16"/>
  <c r="H2382" i="16"/>
  <c r="H2384" i="16"/>
  <c r="H2386" i="16"/>
  <c r="H2385" i="16"/>
  <c r="H2388" i="16"/>
  <c r="H2389" i="16"/>
  <c r="H2390" i="16"/>
  <c r="H2392" i="16"/>
  <c r="H2394" i="16"/>
  <c r="H2396" i="16"/>
  <c r="H2398" i="16"/>
  <c r="H2400" i="16"/>
  <c r="H2402" i="16"/>
  <c r="H2404" i="16"/>
  <c r="H2406" i="16"/>
  <c r="H2407" i="16"/>
  <c r="H2408" i="16"/>
  <c r="H2409" i="16"/>
  <c r="H2410" i="16"/>
  <c r="H2412" i="16"/>
  <c r="H2414" i="16"/>
  <c r="H2416" i="16"/>
  <c r="H2418" i="16"/>
  <c r="H2420" i="16"/>
  <c r="H2422" i="16"/>
  <c r="H2424" i="16"/>
  <c r="H2426" i="16"/>
  <c r="H2428" i="16"/>
  <c r="H2430" i="16"/>
  <c r="H2432" i="16"/>
  <c r="H2434" i="16"/>
  <c r="H2436" i="16"/>
  <c r="H2437" i="16"/>
  <c r="H2438" i="16"/>
  <c r="H2439" i="16"/>
  <c r="H2440" i="16"/>
  <c r="H2441" i="16"/>
  <c r="H2442" i="16"/>
  <c r="H2444" i="16"/>
  <c r="H2446" i="16"/>
  <c r="H2448" i="16"/>
  <c r="H2450" i="16"/>
  <c r="H2452" i="16"/>
  <c r="H2454" i="16"/>
  <c r="H2456" i="16"/>
  <c r="H2458" i="16"/>
  <c r="H2460" i="16"/>
  <c r="H2462" i="16"/>
  <c r="H2465" i="16"/>
  <c r="H2464" i="16"/>
  <c r="H2466" i="16"/>
  <c r="H2468" i="16"/>
  <c r="H2470" i="16"/>
  <c r="H2472" i="16"/>
  <c r="H2474" i="16"/>
  <c r="H2476" i="16"/>
  <c r="H2478" i="16"/>
  <c r="H2480" i="16"/>
  <c r="H2482" i="16"/>
  <c r="H2484" i="16"/>
  <c r="H2485" i="16"/>
  <c r="H2486" i="16"/>
  <c r="H2487" i="16"/>
  <c r="H2488" i="16"/>
  <c r="H2489" i="16"/>
  <c r="H2490" i="16"/>
  <c r="H2492" i="16"/>
  <c r="H2494" i="16"/>
  <c r="H2493" i="16"/>
  <c r="H2496" i="16"/>
  <c r="H2498" i="16"/>
  <c r="H2500" i="16"/>
  <c r="H2502" i="16"/>
  <c r="H2503" i="16"/>
  <c r="H2504" i="16"/>
  <c r="H2505" i="16"/>
  <c r="H2506" i="16"/>
  <c r="H2508" i="16"/>
  <c r="H2510" i="16"/>
  <c r="H2512" i="16"/>
  <c r="H2514" i="16"/>
  <c r="H2516" i="16"/>
  <c r="H2518" i="16"/>
  <c r="H2520" i="16"/>
  <c r="H2522" i="16"/>
  <c r="H2524" i="16"/>
  <c r="H2526" i="16"/>
  <c r="H2529" i="16"/>
  <c r="H2528" i="16"/>
  <c r="H2530" i="16"/>
  <c r="H2532" i="16"/>
  <c r="H2534" i="16"/>
  <c r="H2536" i="16"/>
  <c r="H2538" i="16"/>
  <c r="H2540" i="16"/>
  <c r="H2542" i="16"/>
  <c r="H2544" i="16"/>
  <c r="H2546" i="16"/>
  <c r="H2548" i="16"/>
  <c r="H2549" i="16"/>
  <c r="H2550" i="16"/>
  <c r="H2551" i="16"/>
  <c r="H2552" i="16"/>
  <c r="H2553" i="16"/>
  <c r="H2554" i="16"/>
  <c r="H2556" i="16"/>
  <c r="H2558" i="16"/>
  <c r="H2561" i="16"/>
  <c r="H2560" i="16"/>
  <c r="H2562" i="16"/>
  <c r="H2564" i="16"/>
  <c r="H2565" i="16"/>
  <c r="H2566" i="16"/>
  <c r="H2567" i="16"/>
  <c r="H2568" i="16"/>
  <c r="H2569" i="16"/>
  <c r="H2570" i="16"/>
  <c r="H2572" i="16"/>
  <c r="H2574" i="16"/>
  <c r="H2576" i="16"/>
  <c r="H2578" i="16"/>
  <c r="H2580" i="16"/>
  <c r="H2582" i="16"/>
  <c r="H2584" i="16"/>
  <c r="H2586" i="16"/>
  <c r="H2588" i="16"/>
  <c r="H2590" i="16"/>
  <c r="H2592" i="16"/>
  <c r="H2594" i="16"/>
  <c r="H2596" i="16"/>
  <c r="H2598" i="16"/>
  <c r="H2600" i="16"/>
  <c r="H2601" i="16"/>
  <c r="H2602" i="16"/>
  <c r="H2604" i="16"/>
  <c r="H2606" i="16"/>
  <c r="H2608" i="16"/>
  <c r="H2610" i="16"/>
  <c r="H2612" i="16"/>
  <c r="H2614" i="16"/>
  <c r="H2616" i="16"/>
  <c r="H2618" i="16"/>
  <c r="H2620" i="16"/>
  <c r="H2622" i="16"/>
  <c r="H2624" i="16"/>
  <c r="H2626" i="16"/>
  <c r="H2628" i="16"/>
  <c r="H2629" i="16"/>
  <c r="H2630" i="16"/>
  <c r="H2631" i="16"/>
  <c r="H2632" i="16"/>
  <c r="H2634" i="16"/>
  <c r="H2636" i="16"/>
  <c r="H2638" i="16"/>
  <c r="H2640" i="16"/>
  <c r="H2639" i="16"/>
  <c r="H2642" i="16"/>
  <c r="H2644" i="16"/>
  <c r="H2646" i="16"/>
  <c r="H2648" i="16"/>
  <c r="H2650" i="16"/>
  <c r="H2652" i="16"/>
  <c r="H2654" i="16"/>
  <c r="H2656" i="16"/>
  <c r="H2658" i="16"/>
  <c r="H2660" i="16"/>
  <c r="H2661" i="16"/>
  <c r="H2662" i="16"/>
  <c r="H2663" i="16"/>
  <c r="H2664" i="16"/>
  <c r="H2665" i="16"/>
  <c r="H2666" i="16"/>
  <c r="H2668" i="16"/>
  <c r="H2670" i="16"/>
  <c r="H2672" i="16"/>
  <c r="H2674" i="16"/>
  <c r="H2676" i="16"/>
  <c r="H2678" i="16"/>
  <c r="H2680" i="16"/>
  <c r="H2682" i="16"/>
  <c r="H2684" i="16"/>
  <c r="H2686" i="16"/>
  <c r="H2688" i="16"/>
  <c r="H2690" i="16"/>
  <c r="H2692" i="16"/>
  <c r="H2693" i="16"/>
  <c r="H2694" i="16"/>
  <c r="H2695" i="16"/>
  <c r="H2696" i="16"/>
  <c r="H2698" i="16"/>
  <c r="H2700" i="16"/>
  <c r="H2702" i="16"/>
  <c r="H2704" i="16"/>
  <c r="H2706" i="16"/>
  <c r="H2708" i="16"/>
  <c r="H2710" i="16"/>
  <c r="H2712" i="16"/>
  <c r="H2714" i="16"/>
  <c r="H2716" i="16"/>
  <c r="H2718" i="16"/>
  <c r="H2720" i="16"/>
  <c r="H2722" i="16"/>
  <c r="H2724" i="16"/>
  <c r="H2725" i="16"/>
  <c r="H2726" i="16"/>
  <c r="H2727" i="16"/>
  <c r="H2728" i="16"/>
  <c r="H2729" i="16"/>
  <c r="H2730" i="16"/>
  <c r="H2732" i="16"/>
  <c r="H2734" i="16"/>
  <c r="H2736" i="16"/>
  <c r="H2738" i="16"/>
  <c r="H2740" i="16"/>
  <c r="H2742" i="16"/>
  <c r="H2744" i="16"/>
  <c r="H2746" i="16"/>
  <c r="H2748" i="16"/>
  <c r="H2751" i="16"/>
  <c r="H2750" i="16"/>
  <c r="H2752" i="16"/>
  <c r="H2754" i="16"/>
  <c r="H2756" i="16"/>
  <c r="H2758" i="16"/>
  <c r="H2760" i="16"/>
  <c r="H2762" i="16"/>
  <c r="H2764" i="16"/>
  <c r="H2766" i="16"/>
  <c r="H2768" i="16"/>
  <c r="H2770" i="16"/>
  <c r="H2772" i="16"/>
  <c r="H2774" i="16"/>
  <c r="H2776" i="16"/>
  <c r="H2777" i="16"/>
  <c r="H2778" i="16"/>
  <c r="H2780" i="16"/>
  <c r="H2782" i="16"/>
  <c r="H2784" i="16"/>
  <c r="H2786" i="16"/>
  <c r="H2788" i="16"/>
  <c r="H2790" i="16"/>
  <c r="H2791" i="16"/>
  <c r="H2792" i="16"/>
  <c r="H2793" i="16"/>
  <c r="H2794" i="16"/>
  <c r="H2796" i="16"/>
  <c r="H2798" i="16"/>
  <c r="H2800" i="16"/>
  <c r="H2802" i="16"/>
  <c r="H2804" i="16"/>
  <c r="H2806" i="16"/>
  <c r="H2807" i="16"/>
  <c r="H2808" i="16"/>
  <c r="H2809" i="16"/>
  <c r="H2810" i="16"/>
  <c r="H2813" i="16"/>
  <c r="H2812" i="16"/>
  <c r="H2814" i="16"/>
  <c r="H2816" i="16"/>
  <c r="H2818" i="16"/>
  <c r="H2820" i="16"/>
  <c r="H2821" i="16"/>
  <c r="H2822" i="16"/>
  <c r="H2823" i="16"/>
  <c r="H2824" i="16"/>
  <c r="H2825" i="16"/>
  <c r="H2826" i="16"/>
  <c r="H2828" i="16"/>
  <c r="H2830" i="16"/>
  <c r="H2831" i="16"/>
  <c r="H2832" i="16"/>
  <c r="H2834" i="16"/>
  <c r="H2836" i="16"/>
  <c r="H2838" i="16"/>
  <c r="H2840" i="16"/>
  <c r="H2842" i="16"/>
  <c r="H2844" i="16"/>
  <c r="H2846" i="16"/>
  <c r="H2848" i="16"/>
  <c r="H2850" i="16"/>
  <c r="H2852" i="16"/>
  <c r="H2854" i="16"/>
  <c r="H2856" i="16"/>
  <c r="H2858" i="16"/>
  <c r="H2860" i="16"/>
  <c r="H2861" i="16"/>
  <c r="H2862" i="16"/>
  <c r="H2864" i="16"/>
  <c r="H2866" i="16"/>
  <c r="H2868" i="16"/>
  <c r="H2870" i="16"/>
  <c r="H2872" i="16"/>
  <c r="H2874" i="16"/>
  <c r="H2876" i="16"/>
  <c r="H2878" i="16"/>
  <c r="H2880" i="16"/>
  <c r="H2882" i="16"/>
  <c r="H2884" i="16"/>
  <c r="H2886" i="16"/>
  <c r="H2888" i="16"/>
  <c r="H2890" i="16"/>
  <c r="H2892" i="16"/>
  <c r="H2894" i="16"/>
  <c r="H2896" i="16"/>
  <c r="H2898" i="16"/>
  <c r="H2900" i="16"/>
  <c r="H2902" i="16"/>
  <c r="H2904" i="16"/>
  <c r="H2903" i="16"/>
  <c r="H2906" i="16"/>
  <c r="H2908" i="16"/>
  <c r="H2910" i="16"/>
  <c r="H2912" i="16"/>
  <c r="H2914" i="16"/>
  <c r="H2916" i="16"/>
  <c r="H2918" i="16"/>
  <c r="H2920" i="16"/>
  <c r="H2922" i="16"/>
  <c r="H2924" i="16"/>
  <c r="H2926" i="16"/>
  <c r="H2928" i="16"/>
  <c r="H2930" i="16"/>
  <c r="H2932" i="16"/>
  <c r="H2935" i="16"/>
  <c r="H2934" i="16"/>
  <c r="H2936" i="16"/>
  <c r="H2938" i="16"/>
  <c r="H2940" i="16"/>
  <c r="H2942" i="16"/>
  <c r="H2944" i="16"/>
  <c r="H2946" i="16"/>
  <c r="H2948" i="16"/>
  <c r="H2950" i="16"/>
  <c r="H2952" i="16"/>
  <c r="H2954" i="16"/>
  <c r="H2956" i="16"/>
  <c r="H2958" i="16"/>
  <c r="H2960" i="16"/>
  <c r="H2962" i="16"/>
  <c r="H2964" i="16"/>
  <c r="H2966" i="16"/>
  <c r="H2968" i="16"/>
  <c r="H2970" i="16"/>
  <c r="H2972" i="16"/>
  <c r="H2974" i="16"/>
  <c r="H2976" i="16"/>
  <c r="H2978" i="16"/>
  <c r="H2980" i="16"/>
  <c r="H2982" i="16"/>
  <c r="H2984" i="16"/>
  <c r="H2986" i="16"/>
  <c r="H2988" i="16"/>
  <c r="H2990" i="16"/>
  <c r="H2992" i="16"/>
  <c r="H2994" i="16"/>
  <c r="H2996" i="16"/>
  <c r="H2998" i="16"/>
  <c r="H3000" i="16"/>
  <c r="H2999" i="16"/>
  <c r="H3002" i="16"/>
  <c r="H3004" i="16"/>
  <c r="H3006" i="16"/>
  <c r="H3008" i="16"/>
  <c r="H3010" i="16"/>
  <c r="H3012" i="16"/>
  <c r="H3014" i="16"/>
  <c r="H3016" i="16"/>
  <c r="H3018" i="16"/>
  <c r="H3020" i="16"/>
  <c r="H3022" i="16"/>
  <c r="H3024" i="16"/>
  <c r="H3025" i="16"/>
  <c r="H3026" i="16"/>
  <c r="H3028" i="16"/>
  <c r="H3030" i="16"/>
  <c r="H3033" i="16"/>
  <c r="H3032" i="16"/>
  <c r="H3034" i="16"/>
  <c r="H3036" i="16"/>
  <c r="H3037" i="16"/>
  <c r="H3038" i="16"/>
  <c r="H3040" i="16"/>
  <c r="H3042" i="16"/>
  <c r="H3044" i="16"/>
  <c r="H3046" i="16"/>
  <c r="H3048" i="16"/>
  <c r="H3050" i="16"/>
  <c r="H3052" i="16"/>
  <c r="H3054" i="16"/>
  <c r="H3056" i="16"/>
  <c r="H3058" i="16"/>
  <c r="H3060" i="16"/>
  <c r="H3062" i="16"/>
  <c r="H3064" i="16"/>
  <c r="H3066" i="16"/>
  <c r="H3068" i="16"/>
  <c r="H3070" i="16"/>
  <c r="H3072" i="16"/>
  <c r="H3074" i="16"/>
  <c r="H3076" i="16"/>
  <c r="H3078" i="16"/>
  <c r="H3080" i="16"/>
  <c r="H3082" i="16"/>
  <c r="H3084" i="16"/>
  <c r="H3085" i="16"/>
  <c r="H3086" i="16"/>
  <c r="H3088" i="16"/>
  <c r="H3090" i="16"/>
  <c r="H3092" i="16"/>
  <c r="H3094" i="16"/>
  <c r="H3097" i="16"/>
  <c r="H3096" i="16"/>
  <c r="H3098" i="16"/>
  <c r="H3100" i="16"/>
  <c r="H3101" i="16"/>
  <c r="H3102" i="16"/>
  <c r="H3104" i="16"/>
  <c r="H3106" i="16"/>
  <c r="H3108" i="16"/>
  <c r="H3110" i="16"/>
  <c r="H3112" i="16"/>
  <c r="H3114" i="16"/>
  <c r="H3116" i="16"/>
  <c r="H3118" i="16"/>
  <c r="H3120" i="16"/>
  <c r="H3122" i="16"/>
  <c r="H3124" i="16"/>
  <c r="H3126" i="16"/>
  <c r="H3128" i="16"/>
  <c r="H3130" i="16"/>
  <c r="H3132" i="16"/>
  <c r="H3134" i="16"/>
  <c r="H3136" i="16"/>
  <c r="H3138" i="16"/>
  <c r="H3140" i="16"/>
  <c r="H3142" i="16"/>
  <c r="H3144" i="16"/>
  <c r="H3146" i="16"/>
  <c r="H3148" i="16"/>
  <c r="H3150" i="16"/>
  <c r="H3152" i="16"/>
  <c r="H3154" i="16"/>
  <c r="H3156" i="16"/>
  <c r="H3158" i="16"/>
  <c r="H3160" i="16"/>
  <c r="H3162" i="16"/>
  <c r="H3164" i="16"/>
  <c r="H3166" i="16"/>
  <c r="H3168" i="16"/>
  <c r="H3170" i="16"/>
  <c r="H3172" i="16"/>
  <c r="H3174" i="16"/>
  <c r="H3176" i="16"/>
  <c r="H3178" i="16"/>
  <c r="H3180" i="16"/>
  <c r="H3181" i="16"/>
  <c r="H3182" i="16"/>
  <c r="H3184" i="16"/>
  <c r="H3186" i="16"/>
  <c r="H3188" i="16"/>
  <c r="H3190" i="16"/>
  <c r="H3189" i="16"/>
  <c r="H3192" i="16"/>
  <c r="H3191" i="16"/>
  <c r="H3194" i="16"/>
  <c r="H3196" i="16"/>
  <c r="H3198" i="16"/>
  <c r="H3200" i="16"/>
  <c r="H3202" i="16"/>
  <c r="H3204" i="16"/>
  <c r="H3206" i="16"/>
  <c r="H3208" i="16"/>
  <c r="H3210" i="16"/>
  <c r="H3212" i="16"/>
  <c r="H3214" i="16"/>
  <c r="H3216" i="16"/>
  <c r="H3218" i="16"/>
  <c r="H3220" i="16"/>
  <c r="H3222" i="16"/>
  <c r="H3224" i="16"/>
  <c r="H3226" i="16"/>
  <c r="H3228" i="16"/>
  <c r="H3230" i="16"/>
  <c r="H3232" i="16"/>
  <c r="H3234" i="16"/>
  <c r="H3236" i="16"/>
  <c r="H3238" i="16"/>
  <c r="H3240" i="16"/>
  <c r="H3242" i="16"/>
  <c r="H3244" i="16"/>
  <c r="H3246" i="16"/>
  <c r="H3248" i="16"/>
  <c r="H3250" i="16"/>
  <c r="H3252" i="16"/>
  <c r="H3254" i="16"/>
  <c r="H3256" i="16"/>
  <c r="H3258" i="16"/>
  <c r="H3260" i="16"/>
  <c r="H3262" i="16"/>
  <c r="H3264" i="16"/>
  <c r="H3266" i="16"/>
  <c r="H3268" i="16"/>
  <c r="H3270" i="16"/>
  <c r="H3272" i="16"/>
  <c r="H3274" i="16"/>
  <c r="H3276" i="16"/>
  <c r="H3278" i="16"/>
  <c r="H3280" i="16"/>
  <c r="H3282" i="16"/>
  <c r="H3284" i="16"/>
  <c r="H3286" i="16"/>
  <c r="H3288" i="16"/>
  <c r="H3290" i="16"/>
  <c r="H3292" i="16"/>
  <c r="H3294" i="16"/>
  <c r="H3296" i="16"/>
  <c r="H3298" i="16"/>
  <c r="H3300" i="16"/>
  <c r="H3302" i="16"/>
  <c r="H3304" i="16"/>
  <c r="H3306" i="16"/>
  <c r="H3308" i="16"/>
  <c r="H3310" i="16"/>
  <c r="H3312" i="16"/>
  <c r="H3314" i="16"/>
  <c r="H3316" i="16"/>
  <c r="H3318" i="16"/>
  <c r="H3320" i="16"/>
  <c r="H3322" i="16"/>
  <c r="H3324" i="16"/>
  <c r="H3326" i="16"/>
  <c r="H3328" i="16"/>
  <c r="H3330" i="16"/>
  <c r="H3332" i="16"/>
  <c r="H3334" i="16"/>
  <c r="H3336" i="16"/>
  <c r="H3338" i="16"/>
  <c r="H3340" i="16"/>
  <c r="H3342" i="16"/>
  <c r="H3344" i="16"/>
  <c r="H3346" i="16"/>
  <c r="H3348" i="16"/>
  <c r="H3350" i="16"/>
  <c r="H3352" i="16"/>
  <c r="H3354" i="16"/>
  <c r="H3356" i="16"/>
  <c r="H3358" i="16"/>
  <c r="H3360" i="16"/>
  <c r="H3362" i="16"/>
  <c r="H3364" i="16"/>
  <c r="H3366" i="16"/>
  <c r="H3368" i="16"/>
  <c r="H3370" i="16"/>
  <c r="H3372" i="16"/>
  <c r="H3374" i="16"/>
  <c r="H3376" i="16"/>
  <c r="H3378" i="16"/>
  <c r="H3380" i="16"/>
  <c r="H3382" i="16"/>
  <c r="H3384" i="16"/>
  <c r="H3386" i="16"/>
  <c r="H3388" i="16"/>
  <c r="H3390" i="16"/>
  <c r="H3392" i="16"/>
  <c r="H3394" i="16"/>
  <c r="H3396" i="16"/>
  <c r="H3398" i="16"/>
  <c r="H3400" i="16"/>
  <c r="H3402" i="16"/>
  <c r="H3404" i="16"/>
  <c r="H3406" i="16"/>
  <c r="H3408" i="16"/>
  <c r="H3410" i="16"/>
  <c r="H3412" i="16"/>
  <c r="H3414" i="16"/>
  <c r="H3416" i="16"/>
  <c r="H3418" i="16"/>
  <c r="H3420" i="16"/>
  <c r="H3422" i="16"/>
  <c r="H3424" i="16"/>
  <c r="H3426" i="16"/>
  <c r="H3428" i="16"/>
  <c r="H3430" i="16"/>
  <c r="H3432" i="16"/>
  <c r="H3434" i="16"/>
  <c r="H3436" i="16"/>
  <c r="H3438" i="16"/>
  <c r="H3440" i="16"/>
  <c r="H3442" i="16"/>
  <c r="H3444" i="16"/>
  <c r="H3446" i="16"/>
  <c r="H3448" i="16"/>
  <c r="H3450" i="16"/>
  <c r="H3452" i="16"/>
  <c r="H3454" i="16"/>
  <c r="H3456" i="16"/>
  <c r="H3458" i="16"/>
  <c r="H3460" i="16"/>
  <c r="H3462" i="16"/>
  <c r="H3464" i="16"/>
  <c r="H3466" i="16"/>
  <c r="H3468" i="16"/>
  <c r="H3470" i="16"/>
  <c r="H3472" i="16"/>
  <c r="H3474" i="16"/>
  <c r="H3476" i="16"/>
  <c r="H3478" i="16"/>
  <c r="H3480" i="16"/>
  <c r="H3482" i="16"/>
  <c r="H3484" i="16"/>
  <c r="H3486" i="16"/>
  <c r="H3488" i="16"/>
  <c r="H3490" i="16"/>
  <c r="H3492" i="16"/>
  <c r="H3494" i="16"/>
  <c r="H3496" i="16"/>
  <c r="H3498" i="16"/>
  <c r="H3500" i="16"/>
  <c r="H3502" i="16"/>
  <c r="H3504" i="16"/>
  <c r="H3506" i="16"/>
  <c r="H3508" i="16"/>
  <c r="H3510" i="16"/>
  <c r="H3512" i="16"/>
  <c r="H3514" i="16"/>
  <c r="H3516" i="16"/>
  <c r="H3518" i="16"/>
  <c r="H3520" i="16"/>
  <c r="H3522" i="16"/>
  <c r="H3524" i="16"/>
  <c r="H3526" i="16"/>
  <c r="H3528" i="16"/>
  <c r="H3530" i="16"/>
  <c r="H3532" i="16"/>
  <c r="H3534" i="16"/>
  <c r="H3536" i="16"/>
  <c r="H3538" i="16"/>
  <c r="H3540" i="16"/>
  <c r="H3542" i="16"/>
  <c r="H3544" i="16"/>
  <c r="H3546" i="16"/>
  <c r="H3548" i="16"/>
  <c r="H3550" i="16"/>
  <c r="H3552" i="16"/>
  <c r="H3554" i="16"/>
  <c r="H3556" i="16"/>
  <c r="H3558" i="16"/>
  <c r="H3560" i="16"/>
  <c r="H3562" i="16"/>
  <c r="H3564" i="16"/>
  <c r="H3566" i="16"/>
  <c r="H3568" i="16"/>
  <c r="H3570" i="16"/>
  <c r="H3572" i="16"/>
  <c r="H3574" i="16"/>
  <c r="H3576" i="16"/>
  <c r="H3578" i="16"/>
  <c r="H3580" i="16"/>
  <c r="H3582" i="16"/>
  <c r="H3584" i="16"/>
  <c r="H3586" i="16"/>
  <c r="H3588" i="16"/>
  <c r="H3590" i="16"/>
  <c r="H3592" i="16"/>
  <c r="H3594" i="16"/>
  <c r="H3596" i="16"/>
  <c r="H3598" i="16"/>
  <c r="H3600" i="16"/>
  <c r="H3602" i="16"/>
  <c r="H3604" i="16"/>
  <c r="H3606" i="16"/>
  <c r="H3608" i="16"/>
  <c r="H3610" i="16"/>
  <c r="H3612" i="16"/>
  <c r="H3614" i="16"/>
  <c r="H3616" i="16"/>
  <c r="H3618" i="16"/>
  <c r="H3620" i="16"/>
  <c r="H3622" i="16"/>
  <c r="H3624" i="16"/>
  <c r="H3626" i="16"/>
  <c r="H3628" i="16"/>
  <c r="H3630" i="16"/>
  <c r="H3632" i="16"/>
  <c r="H3634" i="16"/>
  <c r="H3636" i="16"/>
  <c r="H3638" i="16"/>
  <c r="H3640" i="16"/>
  <c r="H3642" i="16"/>
  <c r="H3644" i="16"/>
  <c r="H3646" i="16"/>
  <c r="H3648" i="16"/>
  <c r="H3650" i="16"/>
  <c r="H3652" i="16"/>
  <c r="H3654" i="16"/>
  <c r="H3656" i="16"/>
  <c r="H3658" i="16"/>
  <c r="H3660" i="16"/>
  <c r="H3662" i="16"/>
  <c r="H3664" i="16"/>
  <c r="H3666" i="16"/>
  <c r="H3668" i="16"/>
  <c r="H3670" i="16"/>
  <c r="H3672" i="16"/>
  <c r="H3674" i="16"/>
  <c r="H3676" i="16"/>
  <c r="H3678" i="16"/>
  <c r="H3680" i="16"/>
  <c r="H3682" i="16"/>
  <c r="H3684" i="16"/>
  <c r="H3686" i="16"/>
  <c r="H3688" i="16"/>
  <c r="H3690" i="16"/>
  <c r="H3692" i="16"/>
  <c r="H3694" i="16"/>
  <c r="H3696" i="16"/>
  <c r="H3698" i="16"/>
  <c r="H3700" i="16"/>
  <c r="H3702" i="16"/>
  <c r="H3704" i="16"/>
  <c r="H3706" i="16"/>
  <c r="H3708" i="16"/>
  <c r="H3710" i="16"/>
  <c r="H3712" i="16"/>
  <c r="H3714" i="16"/>
  <c r="H3716" i="16"/>
  <c r="H3718" i="16"/>
  <c r="H3720" i="16"/>
  <c r="H3722" i="16"/>
  <c r="H3724" i="16"/>
  <c r="H3726" i="16"/>
  <c r="H3728" i="16"/>
  <c r="H3730" i="16"/>
  <c r="H3732" i="16"/>
  <c r="H3734" i="16"/>
  <c r="H3736" i="16"/>
  <c r="H3738" i="16"/>
  <c r="H3740" i="16"/>
  <c r="H3742" i="16"/>
  <c r="H3744" i="16"/>
  <c r="H3746" i="16"/>
  <c r="H3748" i="16"/>
  <c r="H3750" i="16"/>
  <c r="H3752" i="16"/>
  <c r="H3754" i="16"/>
  <c r="H3756" i="16"/>
  <c r="H3758" i="16"/>
  <c r="H3760" i="16"/>
  <c r="H3762" i="16"/>
  <c r="H3764" i="16"/>
  <c r="H3766" i="16"/>
  <c r="H3768" i="16"/>
  <c r="H3770" i="16"/>
  <c r="H3772" i="16"/>
  <c r="H3774" i="16"/>
  <c r="H3776" i="16"/>
  <c r="H3778" i="16"/>
  <c r="H3780" i="16"/>
  <c r="H3782" i="16"/>
  <c r="H3784" i="16"/>
  <c r="H3786" i="16"/>
  <c r="H3788" i="16"/>
  <c r="H3790" i="16"/>
  <c r="H3792" i="16"/>
  <c r="H3794" i="16"/>
  <c r="H3796" i="16"/>
  <c r="H3798" i="16"/>
  <c r="H3800" i="16"/>
  <c r="H3802" i="16"/>
  <c r="H3804" i="16"/>
  <c r="H3806" i="16"/>
  <c r="H3808" i="16"/>
  <c r="H3810" i="16"/>
  <c r="H3812" i="16"/>
  <c r="H3814" i="16"/>
  <c r="H3816" i="16"/>
  <c r="H3818" i="16"/>
  <c r="H3820" i="16"/>
  <c r="H3822" i="16"/>
  <c r="H3824" i="16"/>
  <c r="H3826" i="16"/>
  <c r="H3828" i="16"/>
  <c r="H3830" i="16"/>
  <c r="H3832" i="16"/>
  <c r="H3834" i="16"/>
  <c r="H3836" i="16"/>
  <c r="H3838" i="16"/>
  <c r="H3840" i="16"/>
  <c r="H3842" i="16"/>
  <c r="H3844"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J10" i="6"/>
  <c r="H5" i="6"/>
  <c r="G5" i="6"/>
  <c r="K45" i="16" l="1"/>
  <c r="H45" i="16" s="1"/>
  <c r="F10" i="6"/>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F38" i="6"/>
  <c r="E43" i="6" s="1"/>
  <c r="F26" i="6"/>
  <c r="F8" i="6"/>
  <c r="J25" i="6"/>
  <c r="AP6" i="7"/>
  <c r="AP5" i="7"/>
  <c r="Y5" i="8"/>
  <c r="X4" i="8"/>
  <c r="AO6" i="7"/>
  <c r="I17" i="8"/>
  <c r="AO19" i="8" s="1"/>
  <c r="AO15" i="8"/>
  <c r="AO7" i="7"/>
  <c r="AK7" i="7"/>
  <c r="AJ8" i="7"/>
  <c r="AQ7" i="7"/>
  <c r="AL7" i="7"/>
  <c r="AP7" i="7"/>
  <c r="AA6" i="8"/>
  <c r="Z5" i="8"/>
  <c r="AO13" i="8"/>
  <c r="I15" i="8"/>
  <c r="AO17" i="8" s="1"/>
  <c r="E19" i="6" l="1"/>
  <c r="D19" i="6"/>
  <c r="D18" i="6"/>
  <c r="G18" i="6" s="1"/>
  <c r="F3" i="15" s="1"/>
  <c r="F7" i="15" s="1"/>
  <c r="E52" i="13"/>
  <c r="H52" i="13" s="1"/>
  <c r="D52" i="13"/>
  <c r="G52" i="13" s="1"/>
  <c r="D43" i="6"/>
  <c r="G43" i="6" s="1"/>
  <c r="E41" i="13"/>
  <c r="H41" i="13" s="1"/>
  <c r="D41" i="13"/>
  <c r="G41" i="13" s="1"/>
  <c r="E30" i="13"/>
  <c r="H30" i="13" s="1"/>
  <c r="D30" i="13"/>
  <c r="G30" i="13" s="1"/>
  <c r="E31" i="6"/>
  <c r="D31" i="6"/>
  <c r="G31" i="6" s="1"/>
  <c r="G55" i="6"/>
  <c r="H55" i="6"/>
  <c r="H43" i="6"/>
  <c r="Y6" i="8"/>
  <c r="X5" i="8"/>
  <c r="AA7" i="8"/>
  <c r="Z6" i="8"/>
  <c r="AO8" i="7"/>
  <c r="AK8" i="7"/>
  <c r="AJ9" i="7"/>
  <c r="AQ8" i="7"/>
  <c r="AP8" i="7"/>
  <c r="AL8" i="7"/>
  <c r="F6" i="9"/>
  <c r="G19" i="6" l="1"/>
  <c r="J3" i="15" s="1"/>
  <c r="J7" i="15" s="1"/>
  <c r="H18" i="6"/>
  <c r="F2" i="15" s="1"/>
  <c r="F6" i="15" s="1"/>
  <c r="F9" i="10" s="1"/>
  <c r="F5" i="9"/>
  <c r="H19" i="6"/>
  <c r="J2" i="15" s="1"/>
  <c r="J6" i="15" s="1"/>
  <c r="H31" i="6"/>
  <c r="Y7" i="8"/>
  <c r="X6" i="8"/>
  <c r="AO9" i="7"/>
  <c r="AK9" i="7"/>
  <c r="AJ10" i="7"/>
  <c r="AQ9" i="7"/>
  <c r="AP9" i="7"/>
  <c r="AL9" i="7"/>
  <c r="AA8" i="8"/>
  <c r="Z7" i="8"/>
  <c r="F10" i="10" l="1"/>
  <c r="AA9" i="8"/>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C15" i="3"/>
  <c r="F71" i="3" l="1"/>
  <c r="F27" i="3"/>
  <c r="D95" i="3"/>
  <c r="D94" i="3"/>
  <c r="D59" i="3"/>
  <c r="D35" i="3"/>
  <c r="D34" i="3"/>
  <c r="D19" i="3"/>
  <c r="D11" i="3"/>
  <c r="F63" i="3"/>
  <c r="I5" i="3"/>
  <c r="F8" i="3"/>
  <c r="J2" i="3"/>
  <c r="I2" i="3"/>
  <c r="D21" i="3" l="1"/>
  <c r="R3" i="15" s="1"/>
  <c r="R7" i="15" s="1"/>
  <c r="D22" i="3"/>
  <c r="D104" i="3"/>
  <c r="D101" i="3"/>
  <c r="M10" i="6"/>
  <c r="M11" i="13"/>
  <c r="D20" i="3"/>
  <c r="R2" i="15" s="1"/>
  <c r="R6" i="15" s="1"/>
  <c r="F32" i="10" s="1"/>
  <c r="F62" i="3"/>
  <c r="D60" i="3"/>
  <c r="F28" i="10" s="1"/>
  <c r="F26" i="3"/>
  <c r="F30" i="3" s="1"/>
  <c r="D4" i="3"/>
  <c r="C2" i="16" s="1"/>
  <c r="C30" i="16" s="1"/>
  <c r="C31" i="16" s="1"/>
  <c r="C4" i="2"/>
  <c r="C3" i="2"/>
  <c r="D67" i="3"/>
  <c r="I3797" i="16" l="1"/>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129" i="3" s="1"/>
  <c r="F41" i="3"/>
  <c r="D52" i="3" l="1"/>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G7" i="2" l="1"/>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F137" i="3"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1" i="5"/>
  <c r="B13" i="5"/>
  <c r="C13" i="5" s="1"/>
  <c r="B10" i="5"/>
  <c r="C10" i="5" s="1"/>
  <c r="B9" i="5"/>
  <c r="C9" i="5" s="1"/>
  <c r="F9" i="5" s="1"/>
  <c r="F13" i="5" l="1"/>
  <c r="F12" i="5"/>
  <c r="F14" i="5"/>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<sst xmlns="http://schemas.openxmlformats.org/spreadsheetml/2006/main" count="1613" uniqueCount="802">
  <si>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</si>
  <si>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</si>
  <si>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</si>
  <si>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</si>
  <si>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</si>
  <si>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</si>
  <si>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</si>
  <si>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</si>
  <si>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</si>
  <si>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</si>
  <si>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</si>
  <si>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</si>
  <si>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</si>
  <si>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</si>
  <si>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</si>
  <si>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</si>
  <si>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</si>
  <si>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</si>
  <si>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</si>
  <si>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</si>
  <si>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</si>
  <si>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</si>
  <si>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</si>
  <si>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</si>
  <si>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</si>
  <si>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</si>
  <si>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</si>
  <si>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</si>
  <si>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</si>
  <si>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</si>
  <si>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</si>
  <si>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</si>
  <si>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</si>
  <si>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</si>
  <si>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</si>
  <si>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</si>
  <si>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</si>
  <si>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</si>
  <si>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</si>
  <si>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</si>
  <si>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</si>
  <si>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</si>
  <si>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</si>
  <si>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</si>
  <si>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</si>
  <si>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</si>
  <si>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</si>
  <si>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</si>
  <si>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</si>
  <si>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</si>
  <si>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</si>
  <si>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</si>
  <si>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</si>
  <si>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</si>
  <si>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</si>
  <si>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</si>
  <si>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</si>
  <si>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</si>
  <si>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</si>
  <si>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</si>
  <si>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</si>
  <si>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</si>
  <si>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</si>
  <si>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</si>
  <si>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</si>
  <si>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</si>
  <si>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</si>
  <si>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</si>
  <si>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</si>
  <si>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</si>
  <si>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</si>
  <si>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</si>
  <si>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</si>
  <si>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</si>
  <si>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</si>
  <si>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</si>
  <si>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</si>
  <si>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</si>
  <si>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</si>
  <si>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</si>
  <si>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</si>
  <si>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</si>
  <si>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</si>
  <si>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</si>
  <si>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</si>
  <si>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</si>
  <si>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</si>
  <si>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</si>
  <si>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</si>
  <si>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</si>
  <si>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</si>
  <si>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</si>
  <si>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</si>
  <si>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</si>
  <si>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</si>
  <si>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</si>
  <si>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</si>
  <si>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</si>
  <si>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</si>
  <si>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</si>
  <si>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</si>
  <si>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</si>
  <si>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</si>
  <si>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</si>
  <si>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</si>
  <si>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</si>
  <si>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</si>
  <si>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</si>
  <si>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</si>
  <si>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</si>
  <si>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</si>
  <si>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</si>
  <si>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</si>
  <si>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</si>
  <si>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</si>
  <si>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</si>
  <si>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</si>
  <si>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</si>
  <si>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</si>
  <si>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</si>
  <si>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</si>
  <si>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</si>
  <si>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</si>
  <si>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</si>
  <si>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</si>
  <si>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</si>
  <si>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</si>
  <si>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</si>
  <si>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</si>
  <si>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</si>
  <si>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</si>
  <si>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</si>
  <si>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</si>
  <si>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</si>
  <si>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</si>
  <si>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</si>
  <si>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</si>
  <si>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</si>
  <si>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</si>
  <si>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</si>
  <si>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</si>
  <si>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</si>
  <si>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</si>
  <si>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</si>
  <si>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</si>
  <si>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</si>
  <si>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</si>
  <si>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</si>
  <si>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</si>
  <si>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</si>
  <si>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</si>
  <si>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</si>
  <si>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</si>
  <si>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</si>
  <si>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</si>
  <si>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</si>
  <si>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</si>
  <si>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</si>
  <si>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</si>
  <si>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</si>
  <si>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</si>
  <si>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</si>
  <si>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</si>
  <si>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</si>
  <si>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</si>
  <si>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</si>
  <si>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</si>
  <si>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</si>
  <si>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</si>
  <si>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</si>
  <si>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</si>
  <si>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</si>
  <si>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</si>
  <si>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</si>
  <si>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</si>
  <si>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</si>
  <si>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</si>
  <si>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</si>
  <si>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</si>
  <si>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</si>
  <si>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</si>
  <si>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</si>
  <si>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</si>
  <si>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</si>
  <si>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</si>
  <si>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</si>
  <si>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</si>
  <si>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</si>
  <si>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</si>
  <si>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</si>
  <si>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</si>
  <si>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</si>
  <si>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</si>
  <si>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</si>
  <si>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</si>
  <si>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</si>
  <si>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</si>
  <si>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</si>
  <si>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</si>
  <si>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</si>
  <si>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</si>
  <si>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</si>
  <si>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</si>
  <si>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</si>
  <si>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</si>
  <si>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</si>
  <si>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</si>
  <si>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</si>
  <si>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</si>
  <si>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</si>
  <si>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</si>
  <si>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</si>
  <si>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</si>
  <si>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</si>
  <si>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</si>
  <si>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</si>
  <si>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</si>
  <si>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</si>
  <si>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</si>
  <si>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</si>
  <si>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</si>
  <si>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</si>
  <si>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</si>
  <si>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</si>
  <si>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</si>
  <si>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</si>
  <si>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</si>
  <si>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</si>
  <si>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</si>
  <si>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</si>
  <si>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</si>
  <si>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</si>
  <si>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</si>
  <si>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</si>
  <si>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</si>
  <si>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</si>
  <si>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</si>
  <si>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</si>
  <si>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</si>
  <si>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</si>
  <si>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</si>
  <si>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</si>
  <si>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</si>
  <si>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</si>
  <si>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</si>
  <si>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</si>
  <si>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</si>
  <si>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</si>
  <si>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</si>
  <si>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</si>
  <si>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</si>
  <si>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</si>
  <si>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</si>
  <si>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</si>
  <si>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</si>
  <si>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</si>
  <si>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</si>
  <si>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</si>
  <si>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</si>
  <si>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</si>
  <si>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</si>
  <si>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</si>
  <si>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</si>
  <si>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</si>
  <si>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</si>
  <si>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</si>
  <si>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</si>
  <si>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</si>
  <si>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</si>
  <si>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</si>
  <si>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</si>
  <si>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</si>
  <si>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</si>
  <si>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</si>
  <si>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</si>
  <si>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</si>
  <si>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</si>
  <si>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</si>
  <si>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</si>
  <si>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</si>
  <si>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</si>
  <si>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</si>
  <si>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</si>
  <si>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</si>
  <si>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</si>
  <si>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</si>
  <si>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</si>
  <si>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</si>
  <si>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</si>
  <si>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</si>
  <si>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</si>
  <si>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</si>
  <si>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</si>
  <si>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</si>
  <si>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</si>
  <si>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</si>
  <si>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</si>
  <si>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</si>
  <si>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</si>
  <si>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</si>
  <si>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</si>
  <si>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</si>
  <si>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</si>
  <si>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</si>
  <si>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</si>
  <si>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</si>
  <si>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</si>
  <si>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</si>
  <si>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</si>
  <si>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</si>
  <si>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</si>
  <si>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</si>
  <si>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</si>
  <si>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</si>
  <si>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</si>
  <si>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</si>
  <si>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</si>
  <si>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</si>
  <si>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</si>
  <si>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</si>
  <si>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</si>
  <si>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</si>
  <si>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</si>
  <si>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</si>
  <si>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</si>
  <si>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</si>
  <si>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</si>
  <si>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</si>
  <si>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</si>
  <si>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</si>
  <si>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</si>
  <si>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</si>
  <si>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</si>
  <si>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</si>
  <si>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</si>
  <si>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</si>
  <si>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</si>
  <si>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</si>
  <si>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</si>
  <si>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</si>
  <si>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</si>
  <si>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</si>
  <si>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</si>
  <si>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</si>
  <si>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</si>
  <si>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</si>
  <si>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</si>
  <si>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</si>
  <si>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</si>
  <si>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</si>
  <si>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</si>
  <si>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</si>
  <si>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</si>
  <si>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</si>
  <si>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</si>
  <si>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</si>
  <si>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</si>
  <si>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</si>
  <si>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</si>
  <si>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</si>
  <si>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</si>
  <si>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</si>
  <si>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</si>
  <si>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</si>
  <si>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</si>
  <si>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</si>
  <si>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</si>
  <si>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</si>
  <si>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</si>
  <si>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</si>
  <si>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</si>
  <si>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</si>
  <si>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</si>
  <si>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</si>
  <si>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</si>
  <si>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</si>
  <si>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</si>
  <si>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</si>
  <si>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</si>
  <si>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</si>
  <si>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</si>
  <si>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</si>
  <si>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</si>
  <si>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</si>
  <si>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</si>
  <si>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</si>
  <si>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</si>
  <si>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</si>
  <si>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</si>
  <si>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</si>
  <si>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</si>
  <si>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</si>
  <si>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</si>
  <si>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</si>
  <si>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</si>
  <si>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</si>
  <si>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</si>
  <si>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</si>
  <si>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</si>
  <si>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</si>
  <si>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</si>
  <si>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</si>
  <si>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</si>
  <si>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</si>
  <si>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</si>
  <si>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</si>
  <si>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</si>
  <si>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</si>
  <si>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</si>
  <si>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</si>
  <si>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</si>
  <si>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</si>
  <si>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</si>
  <si>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</si>
  <si>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</si>
  <si>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</si>
  <si>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</si>
  <si>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</si>
  <si>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</si>
  <si>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</si>
  <si>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</si>
  <si>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</si>
  <si>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</si>
  <si>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</si>
  <si>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</si>
  <si>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</si>
  <si>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</si>
  <si>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</si>
  <si>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</si>
  <si>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</si>
  <si>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</si>
  <si>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</si>
  <si>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</si>
  <si>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</si>
  <si>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</si>
  <si>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</si>
  <si>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</si>
  <si>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</si>
  <si>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</si>
  <si>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</si>
  <si>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</si>
  <si>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</si>
  <si>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</si>
  <si>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</si>
  <si>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</si>
  <si>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</si>
  <si>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</si>
  <si>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</si>
  <si>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</si>
  <si>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</si>
  <si>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</si>
  <si>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</si>
  <si>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</si>
  <si>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</si>
  <si>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</si>
  <si>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</si>
  <si>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</si>
  <si>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</si>
  <si>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</si>
  <si>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</si>
  <si>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</si>
  <si>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</si>
  <si>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</si>
  <si>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</si>
  <si>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</si>
  <si>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</si>
  <si>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</si>
  <si>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</si>
  <si>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</si>
  <si>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</si>
  <si>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</si>
  <si>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</si>
  <si>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</si>
  <si>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</si>
  <si>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</si>
  <si>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</si>
  <si>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</si>
  <si>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</si>
  <si>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</si>
  <si>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</si>
  <si>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</si>
  <si>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</si>
  <si>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</si>
  <si>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</si>
  <si>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</si>
  <si>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</si>
  <si>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</si>
  <si>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</si>
  <si>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</si>
  <si>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</si>
  <si>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</si>
  <si>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</si>
  <si>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</si>
  <si>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</si>
  <si>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</si>
  <si>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</si>
  <si>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</si>
  <si>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</si>
  <si>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</si>
  <si>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</si>
  <si>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</si>
  <si>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</si>
  <si>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</si>
  <si>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</si>
  <si>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</si>
  <si>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</si>
  <si>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</si>
  <si>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</si>
  <si>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</si>
  <si>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</si>
  <si>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</si>
  <si>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</si>
  <si>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</si>
  <si>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</si>
  <si>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</si>
  <si>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</si>
  <si>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</si>
  <si>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</si>
  <si>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</si>
  <si>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</si>
  <si>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</si>
  <si>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</si>
  <si>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</si>
  <si>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</si>
  <si>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</si>
  <si>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</si>
  <si>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</si>
  <si>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</si>
  <si>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</si>
  <si>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</si>
  <si>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</si>
  <si>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</si>
  <si>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</si>
  <si>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</si>
  <si>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</si>
  <si>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</si>
  <si>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</si>
  <si>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</si>
  <si>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</si>
  <si>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</si>
  <si>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</si>
  <si>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</si>
  <si>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</si>
  <si>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</si>
  <si>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</si>
  <si>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</si>
  <si>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</si>
  <si>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</si>
  <si>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</si>
  <si>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</si>
  <si>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</si>
  <si>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</si>
  <si>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</si>
  <si>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</si>
  <si>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</si>
  <si>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</si>
  <si>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</si>
  <si>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</si>
  <si>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</si>
  <si>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</si>
  <si>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</si>
  <si>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</si>
  <si>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</si>
  <si>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</si>
  <si>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</si>
  <si>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</si>
  <si>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</si>
  <si>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</si>
  <si>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</si>
  <si>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</si>
  <si>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</si>
  <si>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</si>
  <si>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</si>
  <si>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</si>
  <si>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</si>
  <si>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</si>
  <si>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</si>
  <si>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</si>
  <si>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</si>
  <si>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</si>
  <si>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</si>
  <si>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</si>
  <si>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</si>
  <si>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</si>
  <si>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</si>
  <si>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</si>
  <si>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</si>
  <si>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</si>
  <si>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</si>
  <si>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</si>
  <si>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</si>
  <si>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</si>
  <si>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</si>
  <si>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</si>
  <si>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</si>
  <si>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</si>
  <si>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</si>
  <si>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</si>
  <si>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</si>
  <si>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</si>
  <si>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</si>
  <si>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</si>
  <si>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</si>
  <si>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</si>
  <si>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</si>
  <si>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</si>
  <si>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</si>
  <si>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</si>
  <si>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</si>
  <si>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</si>
  <si>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</si>
  <si>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</si>
  <si>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</si>
  <si>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</si>
  <si>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</si>
  <si>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</si>
  <si>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</si>
  <si>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</si>
  <si>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</si>
  <si>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</si>
  <si>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</si>
  <si>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</si>
  <si>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</si>
  <si>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</si>
  <si>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</si>
  <si>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</si>
  <si>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</si>
  <si>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</si>
  <si>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</si>
  <si>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</si>
  <si>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</si>
  <si>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</si>
  <si>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</si>
  <si>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</si>
  <si>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</si>
  <si>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</si>
  <si>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</si>
  <si>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</si>
  <si>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</si>
  <si>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</si>
  <si>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</si>
  <si>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</si>
  <si>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</si>
  <si>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</si>
  <si>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</si>
  <si>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</si>
  <si>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</si>
  <si>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</si>
  <si>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</si>
  <si>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</si>
  <si>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</si>
  <si>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</si>
  <si>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</si>
  <si>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</si>
  <si>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</si>
  <si>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</si>
  <si>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</si>
  <si>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</si>
  <si>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</si>
  <si>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</si>
  <si>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</si>
  <si>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</si>
  <si>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</si>
  <si>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</si>
  <si>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</si>
  <si>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</si>
  <si>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</si>
  <si>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</si>
  <si>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</si>
  <si>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</si>
  <si>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</si>
  <si>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</si>
  <si>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</si>
  <si>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</si>
  <si>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</si>
  <si>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</si>
  <si>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</si>
  <si>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</si>
  <si>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</si>
  <si>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</si>
  <si>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</si>
  <si>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</si>
  <si>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</si>
  <si>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</si>
  <si>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</si>
  <si>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</si>
  <si>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</si>
  <si>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</si>
  <si>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</si>
  <si>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</si>
  <si>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</si>
  <si>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</si>
  <si>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</si>
  <si>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</si>
  <si>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</si>
  <si>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</si>
  <si>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</si>
  <si>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</si>
  <si>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</si>
  <si>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</si>
  <si>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</si>
  <si>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</si>
  <si>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</si>
  <si>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</si>
  <si>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</si>
  <si>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</si>
  <si>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</si>
  <si>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</si>
  <si>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</si>
  <si>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</si>
  <si>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</si>
  <si>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</si>
  <si>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</si>
  <si>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</si>
  <si>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</si>
  <si>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</si>
  <si>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</si>
  <si>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</si>
  <si>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</si>
  <si>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</si>
  <si>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</si>
  <si>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</si>
  <si>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</si>
  <si>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</si>
  <si>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</si>
  <si>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</si>
  <si>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</si>
  <si>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</si>
  <si>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</si>
  <si>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</si>
  <si>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</si>
  <si>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</si>
  <si>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</si>
  <si>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</si>
  <si>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</si>
  <si>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</si>
  <si>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</si>
  <si>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</si>
  <si>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</si>
  <si>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</si>
  <si>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</si>
  <si>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</si>
  <si>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</si>
  <si>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</si>
  <si>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</si>
  <si>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</si>
  <si>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</si>
  <si>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</si>
  <si>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</si>
  <si>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</si>
  <si>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</si>
  <si>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</si>
  <si>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</si>
  <si>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</si>
  <si>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</si>
  <si>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</si>
  <si>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</si>
  <si>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</si>
  <si>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</si>
  <si>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</si>
  <si>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</si>
  <si>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</si>
  <si>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</si>
  <si>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</si>
  <si>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</si>
  <si>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</si>
  <si>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</si>
  <si>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</si>
  <si>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</si>
  <si>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</si>
  <si>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</si>
  <si>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</si>
  <si>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</si>
  <si>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</si>
  <si>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</si>
  <si>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</si>
  <si>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</si>
  <si>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</si>
  <si>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</si>
  <si>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</si>
  <si>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</si>
  <si>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</si>
  <si>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</si>
  <si>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</si>
  <si>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</si>
  <si>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</si>
  <si>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</si>
  <si>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</si>
  <si>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</si>
  <si>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</si>
  <si>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</si>
  <si>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</si>
  <si>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</si>
  <si>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</si>
  <si>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</si>
  <si>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</si>
  <si>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</si>
  <si>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</si>
  <si>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</si>
  <si>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</si>
  <si>
    <t>If any resistor value reports #N/A, the selected configuration is invalid.  Check the pull-down menu options for the selections of that pin.</t>
    <phoneticPr fontId="28" type="noConversion"/>
  </si>
  <si>
    <t>0, Auto</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</si>
</sst>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_(* #,##0.00_);_(* \(#,##0.00\);_(* &quot;-&quot;??_);_(@_)"/>
    <numFmt numFmtId="177" formatCode="0.000"/>
    <numFmt numFmtId="178" formatCode="0.0"/>
    <numFmt numFmtId="179" formatCode="_(* #,##0_);_(* \(#,##0\);_(* &quot;-&quot;??_);_(@_)"/>
    <numFmt numFmtId="180" formatCode="0.0000"/>
    <numFmt numFmtId="181" formatCode="0.0000000000E+00"/>
  </numFmts>
  <fonts count="29" x14ac:knownFonts="1">
    <font>
      <sz val="11"/>
      <color theme="1"/>
      <name val="宋体"/>
      <family val="2"/>
      <scheme val="minor"/>
    </font>
    <font>
      <sz val="11"/>
      <color theme="0"/>
      <name val="宋体"/>
      <family val="2"/>
      <scheme val="minor"/>
    </font>
    <font>
      <sz val="9"/>
      <color indexed="81"/>
      <name val="Tahoma"/>
      <family val="2"/>
    </font>
    <font>
      <sz val="11"/>
      <color theme="1"/>
      <name val="宋体"/>
      <family val="2"/>
      <scheme val="minor"/>
    </font>
    <font>
      <sz val="11"/>
      <name val="宋体"/>
      <family val="2"/>
      <scheme val="minor"/>
    </font>
    <font>
      <sz val="11"/>
      <color rgb="FF9C0006"/>
      <name val="宋体"/>
      <family val="2"/>
      <scheme val="minor"/>
    </font>
    <font>
      <b/>
      <sz val="11"/>
      <color theme="1"/>
      <name val="宋体"/>
      <family val="2"/>
      <scheme val="minor"/>
    </font>
    <font>
      <u/>
      <sz val="11"/>
      <color theme="10"/>
      <name val="宋体"/>
      <family val="2"/>
      <scheme val="minor"/>
    </font>
    <font>
      <sz val="10"/>
      <name val="Arial"/>
      <family val="2"/>
    </font>
    <font>
      <sz val="10"/>
      <color theme="1"/>
      <name val="宋体"/>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宋体"/>
      <family val="2"/>
      <scheme val="minor"/>
    </font>
    <font>
      <sz val="9"/>
      <name val="宋体"/>
      <family val="3"/>
      <charset val="134"/>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176"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519">
    <xf numFmtId="0" fontId="0" fillId="0" borderId="0" xfId="0"/>
    <xf numFmtId="0" fontId="0" fillId="0" borderId="0" xfId="0" applyFill="1" applyBorder="1"/>
    <xf numFmtId="0" fontId="0" fillId="0" borderId="1" xfId="0" applyBorder="1" applyAlignment="1">
      <alignment horizontal="center"/>
    </xf>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0" fontId="0" fillId="0" borderId="1" xfId="0" applyBorder="1" applyAlignment="1">
      <alignment horizontal="center"/>
    </xf>
    <xf numFmtId="49" fontId="0" fillId="0" borderId="0" xfId="0" applyNumberFormat="1"/>
    <xf numFmtId="177" fontId="0" fillId="0" borderId="0" xfId="0" applyNumberFormat="1"/>
    <xf numFmtId="0" fontId="0" fillId="0" borderId="0" xfId="0" applyNumberFormat="1"/>
    <xf numFmtId="0" fontId="1" fillId="0" borderId="0" xfId="0" applyFont="1" applyFill="1" applyBorder="1"/>
    <xf numFmtId="0" fontId="0" fillId="0" borderId="0" xfId="0" applyFont="1" applyBorder="1" applyAlignment="1" applyProtection="1">
      <alignment wrapText="1"/>
      <protection locked="0"/>
    </xf>
    <xf numFmtId="0" fontId="0" fillId="0" borderId="0" xfId="0" applyFont="1" applyBorder="1" applyProtection="1">
      <protection locked="0"/>
    </xf>
    <xf numFmtId="0" fontId="0" fillId="0" borderId="0" xfId="0" applyFont="1" applyBorder="1" applyAlignment="1" applyProtection="1">
      <alignment wrapText="1"/>
    </xf>
    <xf numFmtId="0" fontId="0" fillId="0" borderId="0" xfId="0" applyFont="1" applyBorder="1" applyProtection="1"/>
    <xf numFmtId="0" fontId="0" fillId="0" borderId="1" xfId="0" applyFont="1" applyFill="1" applyBorder="1" applyAlignment="1" applyProtection="1">
      <alignment horizontal="left" vertical="top"/>
    </xf>
    <xf numFmtId="0" fontId="0" fillId="0" borderId="1" xfId="0" applyFont="1" applyBorder="1" applyAlignment="1" applyProtection="1">
      <alignment vertical="top" wrapText="1"/>
    </xf>
    <xf numFmtId="0" fontId="0" fillId="0" borderId="1" xfId="0" applyFont="1" applyFill="1" applyBorder="1" applyAlignment="1" applyProtection="1">
      <alignment horizontal="left" vertical="top" wrapText="1"/>
    </xf>
    <xf numFmtId="0" fontId="0" fillId="0" borderId="1" xfId="0" applyFont="1" applyFill="1" applyBorder="1" applyAlignment="1" applyProtection="1">
      <alignment horizontal="center" vertical="center" wrapText="1"/>
      <protection locked="0"/>
    </xf>
    <xf numFmtId="0" fontId="0" fillId="0" borderId="0" xfId="0" applyFont="1" applyFill="1" applyBorder="1" applyProtection="1"/>
    <xf numFmtId="0" fontId="0" fillId="0" borderId="14" xfId="0" applyFont="1" applyFill="1" applyBorder="1" applyAlignment="1" applyProtection="1">
      <alignment horizontal="left" vertical="top"/>
    </xf>
    <xf numFmtId="0" fontId="0" fillId="0" borderId="1" xfId="0" applyFont="1" applyBorder="1" applyAlignment="1" applyProtection="1">
      <alignment horizontal="left" vertical="top" wrapText="1"/>
    </xf>
    <xf numFmtId="0" fontId="0" fillId="0" borderId="0" xfId="0" applyFont="1" applyFill="1" applyBorder="1" applyAlignment="1" applyProtection="1">
      <alignment wrapText="1"/>
      <protection locked="0"/>
    </xf>
    <xf numFmtId="0" fontId="0" fillId="0" borderId="0" xfId="0" applyFont="1" applyFill="1" applyBorder="1" applyAlignment="1" applyProtection="1">
      <alignment horizontal="left" vertical="top"/>
    </xf>
    <xf numFmtId="0" fontId="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Font="1" applyBorder="1" applyAlignment="1" applyProtection="1">
      <alignment horizontal="center" vertical="center" wrapText="1"/>
    </xf>
    <xf numFmtId="0" fontId="0" fillId="0" borderId="0" xfId="0" applyFont="1" applyAlignment="1" applyProtection="1">
      <alignment horizontal="center" vertical="center"/>
    </xf>
    <xf numFmtId="0" fontId="0" fillId="0" borderId="0" xfId="0" applyFont="1" applyFill="1" applyBorder="1" applyAlignment="1" applyProtection="1">
      <alignment wrapText="1"/>
    </xf>
    <xf numFmtId="0" fontId="7" fillId="0" borderId="0" xfId="3" quotePrefix="1" applyFont="1" applyFill="1" applyBorder="1" applyAlignment="1" applyProtection="1">
      <alignment wrapText="1"/>
      <protection locked="0"/>
    </xf>
    <xf numFmtId="0" fontId="0" fillId="0" borderId="0" xfId="0" applyFont="1" applyAlignment="1" applyProtection="1">
      <alignment vertical="top" wrapText="1"/>
    </xf>
    <xf numFmtId="0" fontId="0" fillId="0" borderId="0" xfId="0" applyFont="1" applyFill="1" applyBorder="1" applyAlignment="1" applyProtection="1">
      <alignment horizontal="center" vertical="center" wrapText="1"/>
    </xf>
    <xf numFmtId="0" fontId="7" fillId="0" borderId="0" xfId="3" applyFont="1" applyFill="1" applyBorder="1" applyProtection="1"/>
    <xf numFmtId="0" fontId="4" fillId="0" borderId="0" xfId="0" applyFont="1" applyFill="1" applyBorder="1" applyAlignment="1" applyProtection="1">
      <alignment horizontal="center" vertical="center" wrapText="1"/>
    </xf>
    <xf numFmtId="0" fontId="0" fillId="0" borderId="1" xfId="0" applyFont="1" applyFill="1" applyBorder="1" applyProtection="1"/>
    <xf numFmtId="0" fontId="0" fillId="0" borderId="1" xfId="0" applyFont="1" applyBorder="1" applyAlignment="1" applyProtection="1">
      <alignment horizontal="left" vertical="top"/>
    </xf>
    <xf numFmtId="0" fontId="0" fillId="0" borderId="1" xfId="0" applyFont="1" applyBorder="1" applyProtection="1"/>
    <xf numFmtId="0" fontId="0" fillId="0" borderId="36" xfId="0" applyFont="1" applyBorder="1" applyAlignment="1" applyProtection="1">
      <alignment vertical="top" wrapText="1"/>
    </xf>
    <xf numFmtId="0" fontId="0" fillId="0" borderId="0" xfId="0" applyFont="1" applyBorder="1" applyAlignment="1" applyProtection="1">
      <alignment horizontal="left" vertical="top"/>
    </xf>
    <xf numFmtId="0" fontId="0" fillId="0" borderId="0" xfId="0" applyFont="1" applyBorder="1" applyAlignment="1" applyProtection="1">
      <alignment horizontal="center" vertical="center"/>
    </xf>
    <xf numFmtId="0" fontId="0" fillId="0" borderId="0" xfId="0" applyFont="1" applyAlignment="1" applyProtection="1">
      <alignment horizontal="center" vertical="center" wrapText="1"/>
    </xf>
    <xf numFmtId="0" fontId="0" fillId="0" borderId="0" xfId="0" applyFont="1" applyProtection="1"/>
    <xf numFmtId="0" fontId="0" fillId="0" borderId="0" xfId="0" applyFont="1" applyAlignment="1" applyProtection="1">
      <alignment wrapText="1"/>
      <protection locked="0"/>
    </xf>
    <xf numFmtId="0" fontId="4" fillId="0" borderId="0" xfId="0" applyFont="1" applyFill="1" applyProtection="1"/>
    <xf numFmtId="0" fontId="0" fillId="0" borderId="0" xfId="0" applyFont="1" applyFill="1" applyProtection="1"/>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vertical="top" wrapText="1"/>
    </xf>
    <xf numFmtId="0" fontId="4" fillId="0" borderId="0" xfId="0" applyFont="1" applyFill="1" applyAlignment="1" applyProtection="1">
      <alignment wrapText="1"/>
    </xf>
    <xf numFmtId="0" fontId="0" fillId="0" borderId="0" xfId="0" applyFont="1" applyFill="1" applyAlignment="1" applyProtection="1">
      <alignment horizontal="left" vertical="top"/>
    </xf>
    <xf numFmtId="0" fontId="0" fillId="0" borderId="0" xfId="0" applyFont="1" applyFill="1" applyAlignment="1" applyProtection="1">
      <alignment wrapText="1"/>
    </xf>
    <xf numFmtId="0" fontId="0" fillId="0" borderId="0" xfId="0" applyFont="1" applyAlignment="1" applyProtection="1">
      <alignment wrapText="1"/>
    </xf>
    <xf numFmtId="0" fontId="0" fillId="0" borderId="0" xfId="0" applyAlignment="1" applyProtection="1">
      <alignment horizontal="center" vertical="center"/>
    </xf>
    <xf numFmtId="0" fontId="0" fillId="0" borderId="0" xfId="0" applyFont="1" applyFill="1" applyAlignment="1" applyProtection="1">
      <alignment horizontal="left" vertical="top" wrapText="1"/>
    </xf>
    <xf numFmtId="0" fontId="0" fillId="0" borderId="0" xfId="0" applyFont="1" applyFill="1" applyAlignment="1" applyProtection="1">
      <alignment horizontal="center" vertical="center"/>
    </xf>
    <xf numFmtId="0" fontId="0" fillId="0" borderId="0" xfId="0"/>
    <xf numFmtId="0" fontId="10" fillId="5" borderId="1" xfId="0" applyFont="1" applyFill="1" applyBorder="1" applyAlignment="1" applyProtection="1">
      <alignment vertical="center"/>
    </xf>
    <xf numFmtId="0" fontId="10" fillId="9" borderId="1" xfId="0" applyFont="1" applyFill="1" applyBorder="1" applyAlignment="1" applyProtection="1">
      <alignment vertical="center"/>
    </xf>
    <xf numFmtId="0" fontId="10" fillId="4" borderId="1" xfId="0" applyFont="1" applyFill="1" applyBorder="1" applyAlignment="1" applyProtection="1">
      <alignment vertical="center"/>
    </xf>
    <xf numFmtId="0" fontId="10" fillId="13" borderId="1" xfId="0" applyFont="1" applyFill="1" applyBorder="1" applyAlignment="1" applyProtection="1">
      <alignment vertical="center"/>
    </xf>
    <xf numFmtId="0" fontId="11" fillId="6" borderId="1" xfId="0" applyFont="1" applyFill="1" applyBorder="1" applyAlignment="1" applyProtection="1">
      <alignment vertical="center"/>
    </xf>
    <xf numFmtId="0" fontId="12" fillId="7" borderId="1" xfId="0" applyFont="1" applyFill="1" applyBorder="1" applyAlignment="1" applyProtection="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Fill="1" applyBorder="1" applyAlignment="1" applyProtection="1">
      <alignment horizontal="center"/>
      <protection locked="0"/>
    </xf>
    <xf numFmtId="0" fontId="13" fillId="0" borderId="1" xfId="0" applyFont="1" applyFill="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0" fontId="13" fillId="0" borderId="1" xfId="0" applyFont="1" applyBorder="1" applyAlignment="1">
      <alignment horizontal="center"/>
    </xf>
    <xf numFmtId="177" fontId="13" fillId="0" borderId="1" xfId="0" applyNumberFormat="1" applyFont="1" applyFill="1" applyBorder="1" applyAlignment="1">
      <alignment horizontal="center"/>
    </xf>
    <xf numFmtId="0" fontId="13" fillId="0" borderId="17" xfId="0" applyFont="1" applyBorder="1" applyAlignment="1">
      <alignment horizontal="center"/>
    </xf>
    <xf numFmtId="0" fontId="13" fillId="0" borderId="36" xfId="0" applyFont="1" applyFill="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Fill="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79" fontId="15" fillId="11" borderId="1" xfId="1" applyNumberFormat="1" applyFont="1" applyFill="1" applyBorder="1" applyAlignment="1">
      <alignment horizontal="center" vertical="center"/>
    </xf>
    <xf numFmtId="179"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78"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Fill="1" applyBorder="1" applyAlignment="1">
      <alignment horizontal="left"/>
    </xf>
    <xf numFmtId="0" fontId="13" fillId="0" borderId="36" xfId="0" applyFont="1" applyFill="1" applyBorder="1" applyAlignment="1">
      <alignment horizontal="center"/>
    </xf>
    <xf numFmtId="0" fontId="13" fillId="0" borderId="27" xfId="0" applyFont="1" applyFill="1" applyBorder="1" applyAlignment="1" applyProtection="1">
      <alignment horizontal="center"/>
      <protection locked="0"/>
    </xf>
    <xf numFmtId="0" fontId="13" fillId="0" borderId="27" xfId="0" applyFont="1" applyFill="1" applyBorder="1" applyAlignment="1">
      <alignment horizontal="left"/>
    </xf>
    <xf numFmtId="0" fontId="13" fillId="0" borderId="27" xfId="0" applyFont="1" applyFill="1" applyBorder="1" applyAlignment="1">
      <alignment horizontal="center"/>
    </xf>
    <xf numFmtId="0" fontId="13" fillId="0" borderId="17" xfId="0" applyFont="1" applyFill="1" applyBorder="1" applyAlignment="1" applyProtection="1">
      <alignment horizontal="center"/>
      <protection locked="0"/>
    </xf>
    <xf numFmtId="0" fontId="13" fillId="0" borderId="17" xfId="0" applyFont="1" applyFill="1" applyBorder="1" applyAlignment="1">
      <alignment horizontal="center"/>
    </xf>
    <xf numFmtId="0" fontId="13" fillId="0" borderId="14" xfId="0" applyFont="1" applyFill="1" applyBorder="1" applyAlignment="1" applyProtection="1">
      <alignment horizontal="center"/>
      <protection locked="0"/>
    </xf>
    <xf numFmtId="0" fontId="13" fillId="0" borderId="14" xfId="0" applyFont="1" applyFill="1" applyBorder="1" applyAlignment="1">
      <alignment horizontal="center"/>
    </xf>
    <xf numFmtId="177" fontId="13" fillId="0" borderId="1" xfId="0" applyNumberFormat="1" applyFont="1" applyFill="1" applyBorder="1" applyAlignment="1" applyProtection="1">
      <alignment horizontal="center"/>
      <protection locked="0"/>
    </xf>
    <xf numFmtId="0" fontId="13" fillId="0" borderId="27" xfId="0" applyNumberFormat="1" applyFont="1" applyFill="1" applyBorder="1" applyAlignment="1" applyProtection="1">
      <alignment horizontal="center"/>
    </xf>
    <xf numFmtId="0" fontId="0" fillId="0" borderId="0" xfId="0" applyAlignment="1">
      <alignment horizontal="right"/>
    </xf>
    <xf numFmtId="178" fontId="13" fillId="0" borderId="27" xfId="0" applyNumberFormat="1" applyFont="1" applyFill="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0" fillId="0" borderId="0" xfId="0" applyAlignment="1">
      <alignment horizontal="left" vertical="top"/>
    </xf>
    <xf numFmtId="0" fontId="8" fillId="0" borderId="0" xfId="14"/>
    <xf numFmtId="0" fontId="0" fillId="0" borderId="0" xfId="0" applyFill="1" applyAlignment="1" applyProtection="1">
      <alignment horizontal="center" vertical="center"/>
      <protection hidden="1"/>
    </xf>
    <xf numFmtId="11" fontId="0" fillId="0" borderId="0" xfId="0" applyNumberFormat="1" applyFill="1" applyAlignment="1" applyProtection="1">
      <alignment horizontal="center" vertical="center"/>
      <protection hidden="1"/>
    </xf>
    <xf numFmtId="0" fontId="23" fillId="0" borderId="0" xfId="0" applyFont="1" applyFill="1" applyAlignment="1" applyProtection="1">
      <alignment horizontal="center" vertical="center"/>
      <protection locked="0"/>
    </xf>
    <xf numFmtId="0"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11" fontId="0" fillId="0" borderId="0" xfId="0" applyNumberFormat="1" applyFill="1" applyAlignment="1" applyProtection="1">
      <alignment horizontal="left" vertical="top"/>
      <protection hidden="1"/>
    </xf>
    <xf numFmtId="0" fontId="0" fillId="0" borderId="1" xfId="0" applyFont="1" applyFill="1" applyBorder="1" applyAlignment="1" applyProtection="1">
      <alignment horizontal="center" vertical="center" wrapText="1"/>
    </xf>
    <xf numFmtId="0" fontId="0" fillId="0" borderId="1" xfId="0" applyFont="1" applyBorder="1" applyAlignment="1" applyProtection="1">
      <alignment horizontal="center" vertical="center" wrapText="1"/>
    </xf>
    <xf numFmtId="2" fontId="0" fillId="0" borderId="1" xfId="0" applyNumberFormat="1" applyFont="1" applyBorder="1" applyAlignment="1" applyProtection="1">
      <alignment horizontal="center" vertical="center" wrapText="1"/>
    </xf>
    <xf numFmtId="180" fontId="0" fillId="0" borderId="1" xfId="0" applyNumberFormat="1" applyFont="1" applyBorder="1" applyAlignment="1" applyProtection="1">
      <alignment horizontal="center" vertical="center" wrapText="1"/>
    </xf>
    <xf numFmtId="0" fontId="25" fillId="0" borderId="46" xfId="0" applyFont="1" applyFill="1" applyBorder="1" applyAlignment="1" applyProtection="1">
      <alignment horizontal="left" vertical="center" wrapText="1"/>
    </xf>
    <xf numFmtId="0" fontId="25" fillId="0" borderId="46" xfId="0" applyFont="1" applyFill="1" applyBorder="1" applyAlignment="1" applyProtection="1">
      <alignment vertical="center" wrapText="1"/>
    </xf>
    <xf numFmtId="0" fontId="13" fillId="0" borderId="0" xfId="0" applyFont="1" applyProtection="1"/>
    <xf numFmtId="0" fontId="14" fillId="0" borderId="0" xfId="0" applyFont="1" applyProtection="1"/>
    <xf numFmtId="0" fontId="13" fillId="0" borderId="0" xfId="0" applyFont="1" applyAlignment="1" applyProtection="1">
      <alignment horizontal="center"/>
    </xf>
    <xf numFmtId="49" fontId="13" fillId="0" borderId="0" xfId="0" applyNumberFormat="1" applyFont="1" applyAlignment="1" applyProtection="1">
      <alignment horizontal="center"/>
    </xf>
    <xf numFmtId="0" fontId="13" fillId="0" borderId="22" xfId="0" applyFont="1" applyFill="1" applyBorder="1" applyProtection="1"/>
    <xf numFmtId="0" fontId="13" fillId="0" borderId="1" xfId="0" applyFont="1" applyFill="1" applyBorder="1" applyAlignment="1" applyProtection="1">
      <alignment horizontal="center"/>
    </xf>
    <xf numFmtId="0" fontId="13" fillId="0" borderId="1" xfId="0" applyFont="1" applyFill="1" applyBorder="1" applyAlignment="1" applyProtection="1"/>
    <xf numFmtId="0" fontId="13" fillId="0" borderId="23" xfId="0" applyFont="1" applyFill="1" applyBorder="1" applyProtection="1"/>
    <xf numFmtId="0" fontId="14" fillId="2" borderId="1" xfId="0" applyFont="1" applyFill="1" applyBorder="1" applyAlignment="1" applyProtection="1"/>
    <xf numFmtId="0" fontId="13" fillId="0" borderId="0" xfId="0" applyFont="1" applyBorder="1" applyAlignment="1" applyProtection="1">
      <alignment horizontal="center"/>
    </xf>
    <xf numFmtId="0" fontId="13" fillId="0" borderId="1" xfId="0" applyFont="1" applyBorder="1" applyAlignment="1" applyProtection="1">
      <alignment horizontal="center"/>
    </xf>
    <xf numFmtId="0" fontId="13" fillId="4" borderId="1" xfId="0" applyFont="1" applyFill="1" applyBorder="1" applyAlignment="1" applyProtection="1">
      <alignment horizontal="center"/>
    </xf>
    <xf numFmtId="0" fontId="13" fillId="13" borderId="1" xfId="0" applyFont="1" applyFill="1" applyBorder="1" applyAlignment="1" applyProtection="1">
      <alignment horizont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wrapText="1"/>
    </xf>
    <xf numFmtId="177" fontId="13" fillId="13" borderId="1" xfId="0" applyNumberFormat="1" applyFont="1" applyFill="1" applyBorder="1" applyAlignment="1" applyProtection="1">
      <alignment horizontal="center"/>
    </xf>
    <xf numFmtId="177" fontId="13" fillId="0" borderId="1" xfId="0" applyNumberFormat="1" applyFont="1" applyFill="1" applyBorder="1" applyAlignment="1" applyProtection="1">
      <alignment horizontal="center"/>
    </xf>
    <xf numFmtId="2" fontId="13" fillId="13" borderId="1" xfId="0" applyNumberFormat="1" applyFont="1" applyFill="1" applyBorder="1" applyAlignment="1" applyProtection="1">
      <alignment horizontal="center"/>
    </xf>
    <xf numFmtId="2" fontId="13" fillId="0" borderId="1" xfId="0" applyNumberFormat="1" applyFont="1" applyFill="1" applyBorder="1" applyAlignment="1" applyProtection="1">
      <alignment horizontal="center"/>
    </xf>
    <xf numFmtId="1" fontId="13" fillId="13" borderId="1" xfId="0" applyNumberFormat="1" applyFont="1" applyFill="1" applyBorder="1" applyAlignment="1" applyProtection="1">
      <alignment horizontal="center"/>
    </xf>
    <xf numFmtId="1" fontId="13" fillId="0" borderId="1" xfId="0" applyNumberFormat="1" applyFont="1" applyFill="1" applyBorder="1" applyAlignment="1" applyProtection="1">
      <alignment horizontal="center"/>
    </xf>
    <xf numFmtId="2" fontId="13" fillId="0" borderId="0" xfId="0" applyNumberFormat="1" applyFont="1" applyProtection="1"/>
    <xf numFmtId="1" fontId="13" fillId="4" borderId="1" xfId="0" applyNumberFormat="1" applyFont="1" applyFill="1" applyBorder="1" applyAlignment="1" applyProtection="1">
      <alignment horizontal="center"/>
    </xf>
    <xf numFmtId="177" fontId="13" fillId="4" borderId="1" xfId="0" applyNumberFormat="1" applyFont="1" applyFill="1" applyBorder="1" applyAlignment="1" applyProtection="1">
      <alignment horizontal="center"/>
    </xf>
    <xf numFmtId="0" fontId="13" fillId="0" borderId="23" xfId="0" applyFont="1" applyFill="1" applyBorder="1" applyAlignment="1" applyProtection="1">
      <alignment wrapText="1"/>
    </xf>
    <xf numFmtId="0" fontId="13" fillId="0" borderId="22" xfId="0" applyFont="1" applyFill="1" applyBorder="1" applyAlignment="1" applyProtection="1">
      <alignment vertical="center"/>
    </xf>
    <xf numFmtId="1" fontId="13" fillId="13" borderId="1"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xf>
    <xf numFmtId="2" fontId="13" fillId="0" borderId="1" xfId="0" applyNumberFormat="1" applyFont="1" applyFill="1" applyBorder="1" applyAlignment="1" applyProtection="1">
      <alignment horizontal="center" vertical="center"/>
    </xf>
    <xf numFmtId="2" fontId="13" fillId="4" borderId="1" xfId="0" applyNumberFormat="1" applyFont="1" applyFill="1" applyBorder="1" applyAlignment="1" applyProtection="1">
      <alignment horizontal="center" vertical="center"/>
    </xf>
    <xf numFmtId="0" fontId="13" fillId="0" borderId="1" xfId="0" applyFont="1" applyFill="1" applyBorder="1" applyAlignment="1" applyProtection="1">
      <alignment vertical="center"/>
    </xf>
    <xf numFmtId="0" fontId="13" fillId="0" borderId="23" xfId="0" applyFont="1" applyFill="1" applyBorder="1" applyAlignment="1" applyProtection="1">
      <alignment vertical="center" wrapText="1"/>
    </xf>
    <xf numFmtId="178" fontId="13" fillId="13" borderId="1" xfId="0" applyNumberFormat="1" applyFont="1" applyFill="1" applyBorder="1" applyAlignment="1" applyProtection="1">
      <alignment horizontal="center"/>
    </xf>
    <xf numFmtId="178" fontId="13" fillId="0" borderId="1" xfId="0" applyNumberFormat="1" applyFont="1" applyFill="1" applyBorder="1" applyAlignment="1" applyProtection="1">
      <alignment horizontal="center"/>
    </xf>
    <xf numFmtId="0" fontId="13" fillId="0" borderId="33" xfId="0" applyFont="1" applyBorder="1" applyProtection="1"/>
    <xf numFmtId="0" fontId="13" fillId="0" borderId="0" xfId="0" applyFont="1" applyBorder="1" applyProtection="1"/>
    <xf numFmtId="0" fontId="13" fillId="0" borderId="0" xfId="0" applyFont="1" applyBorder="1" applyAlignment="1" applyProtection="1"/>
    <xf numFmtId="0" fontId="13" fillId="0" borderId="39" xfId="0" applyFont="1" applyBorder="1" applyProtection="1"/>
    <xf numFmtId="0" fontId="18" fillId="0" borderId="15" xfId="0" quotePrefix="1" applyFont="1" applyFill="1" applyBorder="1" applyProtection="1"/>
    <xf numFmtId="0" fontId="13" fillId="0" borderId="35" xfId="0" applyFont="1" applyFill="1" applyBorder="1" applyProtection="1"/>
    <xf numFmtId="0" fontId="13" fillId="0" borderId="17" xfId="0" applyFont="1" applyBorder="1" applyAlignment="1" applyProtection="1">
      <alignment horizontal="center" vertical="top"/>
    </xf>
    <xf numFmtId="0" fontId="13" fillId="0" borderId="36" xfId="0" applyFont="1" applyFill="1" applyBorder="1" applyAlignment="1" applyProtection="1">
      <alignment horizontal="center" vertical="top"/>
    </xf>
    <xf numFmtId="0" fontId="13" fillId="0" borderId="36" xfId="0" applyFont="1" applyFill="1" applyBorder="1" applyAlignment="1" applyProtection="1"/>
    <xf numFmtId="0" fontId="13" fillId="0" borderId="47" xfId="0" applyFont="1" applyFill="1" applyBorder="1" applyProtection="1"/>
    <xf numFmtId="0" fontId="13" fillId="0" borderId="46"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1" xfId="0" applyFont="1" applyBorder="1" applyAlignment="1" applyProtection="1">
      <alignment horizontal="center" vertical="top"/>
    </xf>
    <xf numFmtId="0" fontId="13" fillId="0" borderId="1" xfId="0" applyFont="1" applyFill="1" applyBorder="1" applyAlignment="1" applyProtection="1">
      <alignment horizontal="center" vertical="top"/>
    </xf>
    <xf numFmtId="0" fontId="13" fillId="4" borderId="1" xfId="0" applyFont="1" applyFill="1" applyBorder="1" applyAlignment="1" applyProtection="1">
      <alignment horizontal="center" vertical="top"/>
    </xf>
    <xf numFmtId="0" fontId="13" fillId="0" borderId="55" xfId="0" applyFont="1" applyBorder="1" applyAlignment="1" applyProtection="1">
      <alignment horizontal="center"/>
    </xf>
    <xf numFmtId="0" fontId="13" fillId="0" borderId="6" xfId="0" applyFont="1" applyBorder="1" applyAlignment="1" applyProtection="1">
      <alignment horizontal="center"/>
    </xf>
    <xf numFmtId="0" fontId="13" fillId="0" borderId="51" xfId="0" applyFont="1" applyBorder="1" applyAlignment="1" applyProtection="1">
      <alignment horizontal="center"/>
    </xf>
    <xf numFmtId="0" fontId="13" fillId="0" borderId="52" xfId="0" applyFont="1" applyBorder="1" applyAlignment="1" applyProtection="1">
      <alignment horizontal="center"/>
    </xf>
    <xf numFmtId="0" fontId="13" fillId="0" borderId="4" xfId="0" applyFont="1" applyBorder="1" applyAlignment="1" applyProtection="1">
      <alignment horizontal="center"/>
    </xf>
    <xf numFmtId="178" fontId="13" fillId="0" borderId="1" xfId="0" applyNumberFormat="1" applyFont="1" applyFill="1" applyBorder="1" applyAlignment="1" applyProtection="1">
      <alignment horizontal="center" vertical="top"/>
    </xf>
    <xf numFmtId="178" fontId="13" fillId="4" borderId="1" xfId="0" applyNumberFormat="1" applyFont="1" applyFill="1" applyBorder="1" applyAlignment="1" applyProtection="1">
      <alignment horizontal="center" vertical="top"/>
    </xf>
    <xf numFmtId="2" fontId="13" fillId="0" borderId="1" xfId="0" applyNumberFormat="1" applyFont="1" applyFill="1" applyBorder="1" applyAlignment="1" applyProtection="1">
      <alignment horizontal="center" vertical="top"/>
    </xf>
    <xf numFmtId="2" fontId="13" fillId="4" borderId="1" xfId="0" applyNumberFormat="1" applyFont="1" applyFill="1" applyBorder="1" applyAlignment="1" applyProtection="1">
      <alignment horizontal="center" vertical="top"/>
    </xf>
    <xf numFmtId="177" fontId="13" fillId="0" borderId="1" xfId="0" applyNumberFormat="1" applyFont="1" applyFill="1" applyBorder="1" applyAlignment="1" applyProtection="1">
      <alignment horizontal="center" vertical="top"/>
    </xf>
    <xf numFmtId="177" fontId="13" fillId="4" borderId="1" xfId="0" applyNumberFormat="1" applyFont="1" applyFill="1" applyBorder="1" applyAlignment="1" applyProtection="1">
      <alignment horizontal="center" vertical="top"/>
    </xf>
    <xf numFmtId="0" fontId="13" fillId="17" borderId="33" xfId="0" applyFont="1" applyFill="1" applyBorder="1" applyProtection="1"/>
    <xf numFmtId="0" fontId="13" fillId="17" borderId="0" xfId="0" applyFont="1" applyFill="1" applyBorder="1" applyProtection="1"/>
    <xf numFmtId="0" fontId="13" fillId="17" borderId="0" xfId="0" applyFont="1" applyFill="1" applyBorder="1" applyAlignment="1" applyProtection="1"/>
    <xf numFmtId="0" fontId="13" fillId="17" borderId="39" xfId="0" applyFont="1" applyFill="1" applyBorder="1" applyProtection="1"/>
    <xf numFmtId="178" fontId="13" fillId="4" borderId="1" xfId="0" applyNumberFormat="1" applyFont="1" applyFill="1" applyBorder="1" applyAlignment="1" applyProtection="1">
      <alignment horizontal="center"/>
    </xf>
    <xf numFmtId="0" fontId="13" fillId="0" borderId="52"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3" xfId="0" applyFont="1" applyFill="1" applyBorder="1" applyAlignment="1" applyProtection="1">
      <alignment horizontal="center"/>
    </xf>
    <xf numFmtId="0" fontId="13" fillId="0" borderId="54" xfId="0" applyFont="1" applyFill="1" applyBorder="1" applyAlignment="1" applyProtection="1">
      <alignment horizontal="center"/>
    </xf>
    <xf numFmtId="0" fontId="13" fillId="0"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xf>
    <xf numFmtId="0" fontId="13" fillId="0" borderId="23" xfId="0" applyFont="1" applyFill="1" applyBorder="1" applyAlignment="1" applyProtection="1">
      <alignment vertical="center"/>
    </xf>
    <xf numFmtId="0" fontId="13" fillId="0" borderId="26" xfId="0" applyFont="1" applyFill="1" applyBorder="1" applyAlignment="1" applyProtection="1">
      <alignment vertical="center"/>
    </xf>
    <xf numFmtId="0" fontId="13" fillId="0" borderId="27" xfId="0" applyFont="1" applyBorder="1" applyAlignment="1" applyProtection="1">
      <alignment horizontal="center"/>
    </xf>
    <xf numFmtId="0" fontId="13" fillId="0" borderId="27" xfId="0" applyFont="1" applyFill="1" applyBorder="1" applyAlignment="1" applyProtection="1">
      <alignment horizontal="center" vertical="center"/>
    </xf>
    <xf numFmtId="0" fontId="13" fillId="4" borderId="27" xfId="0" applyFont="1" applyFill="1" applyBorder="1" applyAlignment="1" applyProtection="1">
      <alignment horizontal="center" vertical="center"/>
    </xf>
    <xf numFmtId="0" fontId="13" fillId="0" borderId="27" xfId="0" applyFont="1" applyFill="1" applyBorder="1" applyAlignment="1" applyProtection="1">
      <alignment vertical="center"/>
    </xf>
    <xf numFmtId="0" fontId="13" fillId="0" borderId="40" xfId="0" applyFont="1" applyFill="1" applyBorder="1" applyAlignment="1" applyProtection="1">
      <alignment vertical="center"/>
    </xf>
    <xf numFmtId="0" fontId="13" fillId="0" borderId="0" xfId="0" applyFont="1" applyAlignment="1" applyProtection="1"/>
    <xf numFmtId="0" fontId="13" fillId="8"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1" fontId="13" fillId="0" borderId="1" xfId="0" applyNumberFormat="1" applyFont="1" applyFill="1" applyBorder="1" applyAlignment="1" applyProtection="1">
      <alignment horizontal="center"/>
      <protection locked="0"/>
    </xf>
    <xf numFmtId="2" fontId="13" fillId="0" borderId="1" xfId="0" applyNumberFormat="1" applyFont="1" applyFill="1" applyBorder="1" applyAlignment="1" applyProtection="1">
      <alignment horizontal="center" vertical="center"/>
      <protection locked="0"/>
    </xf>
    <xf numFmtId="178" fontId="13" fillId="0" borderId="1" xfId="0" applyNumberFormat="1" applyFont="1" applyFill="1" applyBorder="1" applyAlignment="1" applyProtection="1">
      <alignment horizontal="center"/>
      <protection locked="0"/>
    </xf>
    <xf numFmtId="0" fontId="13" fillId="0" borderId="1" xfId="0" applyFont="1" applyFill="1" applyBorder="1" applyAlignment="1" applyProtection="1">
      <alignment horizontal="center" vertical="top"/>
      <protection locked="0"/>
    </xf>
    <xf numFmtId="178" fontId="13" fillId="0" borderId="1" xfId="0" applyNumberFormat="1" applyFont="1" applyFill="1" applyBorder="1" applyAlignment="1" applyProtection="1">
      <alignment horizontal="center" vertical="top"/>
      <protection locked="0"/>
    </xf>
    <xf numFmtId="2" fontId="13" fillId="0" borderId="1" xfId="0" applyNumberFormat="1" applyFont="1" applyFill="1" applyBorder="1" applyAlignment="1" applyProtection="1">
      <alignment horizontal="center" vertical="top"/>
      <protection locked="0"/>
    </xf>
    <xf numFmtId="177" fontId="13" fillId="0" borderId="1" xfId="0" applyNumberFormat="1" applyFont="1" applyFill="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77" fontId="13" fillId="5" borderId="1" xfId="0" applyNumberFormat="1" applyFont="1" applyFill="1" applyBorder="1" applyAlignment="1" applyProtection="1">
      <alignment horizontal="center"/>
      <protection locked="0"/>
    </xf>
    <xf numFmtId="0" fontId="13" fillId="5" borderId="27" xfId="0" applyNumberFormat="1" applyFont="1" applyFill="1" applyBorder="1" applyAlignment="1" applyProtection="1">
      <alignment horizontal="center"/>
    </xf>
    <xf numFmtId="0" fontId="13" fillId="5" borderId="36" xfId="0" applyFont="1" applyFill="1" applyBorder="1" applyAlignment="1" applyProtection="1">
      <alignment horizontal="center"/>
      <protection locked="0"/>
    </xf>
    <xf numFmtId="0" fontId="15" fillId="0" borderId="0" xfId="0" applyFont="1" applyProtection="1"/>
    <xf numFmtId="0" fontId="14" fillId="19" borderId="22" xfId="0" applyFont="1" applyFill="1" applyBorder="1" applyAlignment="1" applyProtection="1">
      <alignment horizontal="center"/>
    </xf>
    <xf numFmtId="0" fontId="14" fillId="19" borderId="1" xfId="0" applyFont="1" applyFill="1" applyBorder="1" applyAlignment="1" applyProtection="1">
      <alignment horizontal="center"/>
    </xf>
    <xf numFmtId="0" fontId="14" fillId="19" borderId="23" xfId="0" applyFont="1" applyFill="1" applyBorder="1" applyAlignment="1" applyProtection="1">
      <alignment horizontal="center"/>
    </xf>
    <xf numFmtId="0" fontId="14" fillId="19" borderId="19" xfId="0" applyFont="1" applyFill="1" applyBorder="1" applyAlignment="1" applyProtection="1">
      <alignment horizontal="center"/>
    </xf>
    <xf numFmtId="0" fontId="14" fillId="19" borderId="20" xfId="0" applyFont="1" applyFill="1" applyBorder="1" applyAlignment="1" applyProtection="1">
      <alignment horizontal="center"/>
    </xf>
    <xf numFmtId="0" fontId="14" fillId="19" borderId="21" xfId="0" applyFont="1" applyFill="1" applyBorder="1" applyAlignment="1" applyProtection="1">
      <alignment horizontal="center"/>
    </xf>
    <xf numFmtId="0" fontId="14" fillId="19" borderId="46" xfId="0" applyFont="1" applyFill="1" applyBorder="1" applyAlignment="1" applyProtection="1">
      <alignment horizontal="center"/>
    </xf>
    <xf numFmtId="0" fontId="15" fillId="5" borderId="22" xfId="0" applyFont="1" applyFill="1" applyBorder="1" applyAlignment="1" applyProtection="1">
      <alignment horizontal="left"/>
    </xf>
    <xf numFmtId="0" fontId="15" fillId="5" borderId="1" xfId="0" applyFont="1" applyFill="1" applyBorder="1" applyAlignment="1" applyProtection="1">
      <alignment horizontal="center"/>
    </xf>
    <xf numFmtId="0" fontId="15" fillId="5" borderId="23" xfId="0" applyFont="1" applyFill="1" applyBorder="1" applyAlignment="1" applyProtection="1">
      <alignment horizontal="center"/>
    </xf>
    <xf numFmtId="0" fontId="15" fillId="11" borderId="22" xfId="0" applyFont="1" applyFill="1" applyBorder="1" applyAlignment="1" applyProtection="1">
      <alignment horizontal="center" vertical="center"/>
    </xf>
    <xf numFmtId="179" fontId="15" fillId="11" borderId="1" xfId="1" applyNumberFormat="1" applyFont="1" applyFill="1" applyBorder="1" applyAlignment="1" applyProtection="1">
      <alignment horizontal="center" vertical="center"/>
    </xf>
    <xf numFmtId="179" fontId="15" fillId="11" borderId="23" xfId="1" applyNumberFormat="1" applyFont="1" applyFill="1" applyBorder="1" applyAlignment="1" applyProtection="1">
      <alignment horizontal="center" vertical="center"/>
    </xf>
    <xf numFmtId="0" fontId="13" fillId="0" borderId="59" xfId="0" applyFont="1" applyBorder="1" applyProtection="1"/>
    <xf numFmtId="0" fontId="13" fillId="0" borderId="17" xfId="0" applyFont="1" applyBorder="1" applyAlignment="1" applyProtection="1">
      <alignment horizontal="left"/>
    </xf>
    <xf numFmtId="0" fontId="13" fillId="4" borderId="17" xfId="0" applyFont="1" applyFill="1" applyBorder="1" applyAlignment="1" applyProtection="1">
      <alignment horizontal="center"/>
    </xf>
    <xf numFmtId="0" fontId="15" fillId="4" borderId="22" xfId="0" applyFont="1" applyFill="1" applyBorder="1" applyProtection="1"/>
    <xf numFmtId="178" fontId="15" fillId="4" borderId="1" xfId="0" applyNumberFormat="1" applyFont="1" applyFill="1" applyBorder="1" applyAlignment="1" applyProtection="1">
      <alignment horizontal="center"/>
    </xf>
    <xf numFmtId="0" fontId="15" fillId="4" borderId="23" xfId="0" applyFont="1" applyFill="1" applyBorder="1" applyProtection="1"/>
    <xf numFmtId="0" fontId="15" fillId="0" borderId="22" xfId="0" applyFont="1" applyBorder="1" applyAlignment="1" applyProtection="1">
      <alignment horizontal="center" vertical="center"/>
    </xf>
    <xf numFmtId="0" fontId="15" fillId="0" borderId="1" xfId="0" applyFont="1" applyBorder="1" applyAlignment="1" applyProtection="1">
      <alignment horizontal="center" vertical="center"/>
    </xf>
    <xf numFmtId="0" fontId="15" fillId="0" borderId="23" xfId="0" applyFont="1" applyBorder="1" applyAlignment="1" applyProtection="1">
      <alignment horizontal="center" vertical="center"/>
    </xf>
    <xf numFmtId="0" fontId="13" fillId="0" borderId="58" xfId="0" applyFont="1" applyBorder="1" applyProtection="1"/>
    <xf numFmtId="0" fontId="13" fillId="0" borderId="27" xfId="0" applyFont="1" applyBorder="1" applyAlignment="1" applyProtection="1">
      <alignment horizontal="left"/>
    </xf>
    <xf numFmtId="0" fontId="13" fillId="4" borderId="27" xfId="0" applyFont="1" applyFill="1" applyBorder="1" applyAlignment="1" applyProtection="1">
      <alignment horizontal="center"/>
    </xf>
    <xf numFmtId="0" fontId="15" fillId="11" borderId="1" xfId="0" applyFont="1" applyFill="1" applyBorder="1" applyAlignment="1" applyProtection="1">
      <alignment horizontal="center" vertical="center"/>
    </xf>
    <xf numFmtId="0" fontId="15" fillId="11" borderId="23" xfId="0" applyFont="1" applyFill="1" applyBorder="1" applyAlignment="1" applyProtection="1">
      <alignment horizontal="center" vertical="center"/>
    </xf>
    <xf numFmtId="0" fontId="15" fillId="5" borderId="22" xfId="0" applyFont="1" applyFill="1" applyBorder="1" applyProtection="1"/>
    <xf numFmtId="0" fontId="15" fillId="5" borderId="23" xfId="0" applyFont="1" applyFill="1" applyBorder="1" applyProtection="1"/>
    <xf numFmtId="0" fontId="13" fillId="0" borderId="5" xfId="0" applyFont="1" applyBorder="1" applyProtection="1"/>
    <xf numFmtId="0" fontId="13" fillId="0" borderId="1" xfId="0" applyFont="1" applyBorder="1" applyAlignment="1" applyProtection="1">
      <alignment horizontal="left"/>
    </xf>
    <xf numFmtId="0" fontId="13" fillId="0" borderId="9" xfId="0" applyFont="1" applyBorder="1" applyProtection="1"/>
    <xf numFmtId="0" fontId="13" fillId="0" borderId="14" xfId="0" applyFont="1" applyBorder="1" applyAlignment="1" applyProtection="1">
      <alignment horizontal="left"/>
    </xf>
    <xf numFmtId="0" fontId="13" fillId="4" borderId="14" xfId="0" applyFont="1" applyFill="1" applyBorder="1" applyAlignment="1" applyProtection="1">
      <alignment horizontal="center"/>
    </xf>
    <xf numFmtId="177" fontId="13" fillId="4" borderId="17" xfId="0" applyNumberFormat="1" applyFont="1" applyFill="1" applyBorder="1" applyAlignment="1" applyProtection="1">
      <alignment horizontal="center"/>
    </xf>
    <xf numFmtId="177" fontId="13" fillId="4" borderId="27" xfId="0" applyNumberFormat="1" applyFont="1" applyFill="1" applyBorder="1" applyAlignment="1" applyProtection="1">
      <alignment horizontal="center"/>
    </xf>
    <xf numFmtId="0" fontId="15" fillId="5" borderId="26" xfId="0" applyFont="1" applyFill="1" applyBorder="1" applyProtection="1"/>
    <xf numFmtId="0" fontId="15" fillId="5" borderId="27" xfId="0" applyFont="1" applyFill="1" applyBorder="1" applyAlignment="1" applyProtection="1">
      <alignment horizontal="center"/>
    </xf>
    <xf numFmtId="0" fontId="15" fillId="5" borderId="40" xfId="0" applyFont="1" applyFill="1" applyBorder="1" applyProtection="1"/>
    <xf numFmtId="0" fontId="13" fillId="0" borderId="12" xfId="0" applyFont="1" applyBorder="1" applyProtection="1"/>
    <xf numFmtId="0" fontId="13" fillId="0" borderId="36" xfId="0" applyFont="1" applyBorder="1" applyAlignment="1" applyProtection="1">
      <alignment horizontal="left"/>
    </xf>
    <xf numFmtId="0" fontId="13" fillId="4" borderId="36" xfId="0" applyFont="1" applyFill="1" applyBorder="1" applyAlignment="1" applyProtection="1">
      <alignment horizontal="center"/>
    </xf>
    <xf numFmtId="0" fontId="14" fillId="19" borderId="46" xfId="0" applyFont="1" applyFill="1" applyBorder="1" applyProtection="1"/>
    <xf numFmtId="0" fontId="13" fillId="0" borderId="17" xfId="0" applyFont="1" applyBorder="1" applyAlignment="1" applyProtection="1">
      <alignment horizontal="center"/>
    </xf>
    <xf numFmtId="0" fontId="13" fillId="13" borderId="17" xfId="0" applyFont="1" applyFill="1" applyBorder="1" applyAlignment="1" applyProtection="1">
      <alignment horizontal="center"/>
    </xf>
    <xf numFmtId="0" fontId="13" fillId="13" borderId="18" xfId="0" applyFont="1" applyFill="1" applyBorder="1" applyAlignment="1" applyProtection="1">
      <alignment horizontal="center"/>
    </xf>
    <xf numFmtId="0" fontId="13" fillId="13" borderId="23" xfId="0" applyFont="1" applyFill="1" applyBorder="1" applyAlignment="1" applyProtection="1">
      <alignment horizontal="center"/>
    </xf>
    <xf numFmtId="0" fontId="13" fillId="13" borderId="27" xfId="0" applyFont="1" applyFill="1" applyBorder="1" applyAlignment="1" applyProtection="1">
      <alignment horizontal="center"/>
    </xf>
    <xf numFmtId="0" fontId="13" fillId="13" borderId="40" xfId="0" applyFont="1" applyFill="1" applyBorder="1" applyAlignment="1" applyProtection="1">
      <alignment horizontal="center"/>
    </xf>
    <xf numFmtId="0" fontId="14" fillId="0" borderId="0" xfId="0" applyFont="1" applyFill="1" applyProtection="1"/>
    <xf numFmtId="0" fontId="15" fillId="0" borderId="26" xfId="0" applyFont="1" applyBorder="1" applyAlignment="1" applyProtection="1">
      <alignment horizontal="center" vertical="center"/>
    </xf>
    <xf numFmtId="0" fontId="15" fillId="0" borderId="27" xfId="0" applyFont="1" applyBorder="1" applyAlignment="1" applyProtection="1">
      <alignment horizontal="center" vertical="center"/>
    </xf>
    <xf numFmtId="0" fontId="15" fillId="0" borderId="40" xfId="0" applyFont="1" applyBorder="1" applyAlignment="1" applyProtection="1">
      <alignment horizontal="center" vertical="center"/>
    </xf>
    <xf numFmtId="0" fontId="1" fillId="18" borderId="27" xfId="0" applyFont="1" applyFill="1" applyBorder="1" applyAlignment="1" applyProtection="1">
      <alignment horizontal="left" vertical="center" wrapText="1"/>
    </xf>
    <xf numFmtId="0" fontId="1" fillId="18" borderId="14" xfId="0" applyFont="1" applyFill="1" applyBorder="1" applyAlignment="1" applyProtection="1">
      <alignment horizontal="left" vertical="center" wrapText="1"/>
    </xf>
    <xf numFmtId="0" fontId="1" fillId="18" borderId="1" xfId="0" applyFont="1" applyFill="1" applyBorder="1" applyAlignment="1" applyProtection="1">
      <alignment horizontal="left" vertical="center" wrapText="1"/>
    </xf>
    <xf numFmtId="0" fontId="7" fillId="0" borderId="1" xfId="3" applyFill="1" applyBorder="1" applyAlignment="1" applyProtection="1">
      <alignment horizontal="left" vertical="top" wrapText="1"/>
    </xf>
    <xf numFmtId="0" fontId="0" fillId="0" borderId="0" xfId="0" applyProtection="1"/>
    <xf numFmtId="0" fontId="9" fillId="0" borderId="1" xfId="0" applyFont="1" applyFill="1" applyBorder="1" applyAlignment="1" applyProtection="1">
      <alignment horizontal="left" vertical="top" wrapText="1"/>
    </xf>
    <xf numFmtId="0" fontId="9" fillId="0" borderId="0" xfId="0" applyFont="1" applyAlignment="1" applyProtection="1">
      <alignment horizontal="left" vertical="top" wrapText="1"/>
    </xf>
    <xf numFmtId="0" fontId="0" fillId="0" borderId="0" xfId="0" applyFont="1" applyFill="1" applyProtection="1">
      <protection locked="0"/>
    </xf>
    <xf numFmtId="0" fontId="0" fillId="0" borderId="0" xfId="0" applyFont="1" applyFill="1" applyAlignment="1" applyProtection="1">
      <alignment wrapText="1"/>
      <protection locked="0"/>
    </xf>
    <xf numFmtId="0" fontId="13" fillId="0" borderId="1" xfId="0" applyFont="1" applyBorder="1" applyProtection="1"/>
    <xf numFmtId="0" fontId="13" fillId="17" borderId="1" xfId="0" applyFont="1" applyFill="1" applyBorder="1" applyAlignment="1" applyProtection="1">
      <alignment horizontal="center"/>
    </xf>
    <xf numFmtId="0" fontId="13" fillId="17" borderId="1" xfId="0" applyFont="1" applyFill="1" applyBorder="1" applyProtection="1"/>
    <xf numFmtId="2" fontId="13" fillId="17" borderId="1" xfId="0" applyNumberFormat="1" applyFont="1" applyFill="1" applyBorder="1" applyAlignment="1" applyProtection="1">
      <alignment horizontal="center"/>
    </xf>
    <xf numFmtId="0" fontId="13" fillId="0" borderId="16" xfId="0" applyFont="1" applyFill="1" applyBorder="1" applyProtection="1"/>
    <xf numFmtId="0" fontId="13" fillId="0" borderId="17" xfId="0" applyFont="1" applyBorder="1" applyAlignment="1" applyProtection="1">
      <alignment horizontal="center"/>
      <protection locked="0"/>
    </xf>
    <xf numFmtId="177" fontId="13" fillId="13" borderId="17" xfId="0" applyNumberFormat="1" applyFont="1" applyFill="1" applyBorder="1" applyAlignment="1" applyProtection="1">
      <alignment horizontal="center"/>
    </xf>
    <xf numFmtId="177" fontId="13" fillId="0" borderId="17" xfId="0" applyNumberFormat="1" applyFont="1" applyFill="1" applyBorder="1" applyAlignment="1" applyProtection="1">
      <alignment horizontal="center"/>
      <protection locked="0"/>
    </xf>
    <xf numFmtId="177" fontId="13" fillId="0" borderId="17" xfId="0" applyNumberFormat="1" applyFont="1" applyFill="1" applyBorder="1" applyAlignment="1" applyProtection="1">
      <alignment horizontal="center"/>
    </xf>
    <xf numFmtId="0" fontId="13" fillId="0" borderId="17" xfId="0" applyFont="1" applyFill="1" applyBorder="1" applyAlignment="1" applyProtection="1"/>
    <xf numFmtId="0" fontId="13" fillId="0" borderId="18" xfId="0" applyFont="1" applyFill="1" applyBorder="1" applyProtection="1"/>
    <xf numFmtId="0" fontId="13" fillId="0" borderId="26" xfId="0" applyFont="1" applyFill="1" applyBorder="1" applyProtection="1"/>
    <xf numFmtId="0" fontId="13" fillId="0" borderId="27" xfId="0" applyFont="1" applyBorder="1" applyAlignment="1" applyProtection="1">
      <alignment horizontal="center"/>
      <protection locked="0"/>
    </xf>
    <xf numFmtId="0" fontId="13" fillId="0" borderId="27" xfId="0" applyFont="1" applyBorder="1" applyProtection="1"/>
    <xf numFmtId="2" fontId="13" fillId="0" borderId="27" xfId="0" applyNumberFormat="1" applyFont="1" applyFill="1" applyBorder="1" applyAlignment="1" applyProtection="1">
      <alignment horizontal="center"/>
      <protection locked="0"/>
    </xf>
    <xf numFmtId="2" fontId="13" fillId="4" borderId="27" xfId="0" applyNumberFormat="1" applyFont="1" applyFill="1" applyBorder="1" applyAlignment="1" applyProtection="1">
      <alignment horizontal="center"/>
    </xf>
    <xf numFmtId="0" fontId="13" fillId="0" borderId="27" xfId="0" applyFont="1" applyFill="1" applyBorder="1" applyAlignment="1" applyProtection="1"/>
    <xf numFmtId="0" fontId="13" fillId="0" borderId="40" xfId="0" applyFont="1" applyFill="1" applyBorder="1" applyProtection="1"/>
    <xf numFmtId="0" fontId="21" fillId="19" borderId="42" xfId="0" applyFont="1" applyFill="1" applyBorder="1" applyAlignment="1" applyProtection="1">
      <alignment wrapText="1"/>
    </xf>
    <xf numFmtId="0" fontId="13" fillId="0" borderId="59" xfId="0" applyFont="1" applyBorder="1" applyAlignment="1" applyProtection="1">
      <alignment wrapText="1"/>
    </xf>
    <xf numFmtId="0" fontId="13" fillId="5" borderId="17" xfId="0" applyFont="1" applyFill="1" applyBorder="1" applyAlignment="1" applyProtection="1">
      <alignment horizontal="center" vertical="center"/>
      <protection locked="0"/>
    </xf>
    <xf numFmtId="0" fontId="13" fillId="12" borderId="17" xfId="0" applyFont="1" applyFill="1" applyBorder="1" applyAlignment="1" applyProtection="1">
      <alignment horizontal="center"/>
    </xf>
    <xf numFmtId="0" fontId="13" fillId="12" borderId="27" xfId="0" applyFont="1" applyFill="1" applyBorder="1" applyAlignment="1" applyProtection="1">
      <alignment horizontal="center"/>
    </xf>
    <xf numFmtId="0" fontId="13" fillId="12" borderId="1" xfId="0" applyFont="1" applyFill="1" applyBorder="1" applyAlignment="1" applyProtection="1">
      <alignment horizontal="center"/>
    </xf>
    <xf numFmtId="0" fontId="13" fillId="12" borderId="14" xfId="0" applyFont="1" applyFill="1" applyBorder="1" applyAlignment="1" applyProtection="1">
      <alignment horizontal="center"/>
    </xf>
    <xf numFmtId="0" fontId="13" fillId="12" borderId="36" xfId="0" applyFont="1" applyFill="1" applyBorder="1" applyAlignment="1" applyProtection="1">
      <alignment horizontal="center"/>
    </xf>
    <xf numFmtId="0" fontId="13" fillId="13" borderId="14"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5" borderId="17" xfId="0" applyFont="1" applyFill="1" applyBorder="1" applyAlignment="1" applyProtection="1">
      <alignment horizontal="center"/>
    </xf>
    <xf numFmtId="0" fontId="13" fillId="15" borderId="27" xfId="0" applyFont="1" applyFill="1" applyBorder="1" applyAlignment="1" applyProtection="1">
      <alignment horizontal="center"/>
    </xf>
    <xf numFmtId="0" fontId="13" fillId="15" borderId="1" xfId="0" applyFont="1" applyFill="1" applyBorder="1" applyAlignment="1" applyProtection="1">
      <alignment horizontal="center"/>
    </xf>
    <xf numFmtId="0" fontId="13" fillId="15" borderId="14" xfId="0" applyFont="1" applyFill="1" applyBorder="1" applyAlignment="1" applyProtection="1">
      <alignment horizontal="center"/>
    </xf>
    <xf numFmtId="177" fontId="13" fillId="15" borderId="1" xfId="0" applyNumberFormat="1" applyFont="1" applyFill="1" applyBorder="1" applyAlignment="1" applyProtection="1">
      <alignment horizontal="center"/>
    </xf>
    <xf numFmtId="177" fontId="13" fillId="15" borderId="27" xfId="0" applyNumberFormat="1" applyFont="1" applyFill="1" applyBorder="1" applyAlignment="1" applyProtection="1">
      <alignment horizontal="center"/>
    </xf>
    <xf numFmtId="0" fontId="13" fillId="15" borderId="36" xfId="0" applyFont="1" applyFill="1" applyBorder="1" applyAlignment="1" applyProtection="1">
      <alignment horizontal="center"/>
    </xf>
    <xf numFmtId="0" fontId="8" fillId="0" borderId="0" xfId="0" applyFont="1" applyAlignment="1">
      <alignment horizontal="left"/>
    </xf>
    <xf numFmtId="0" fontId="14" fillId="19" borderId="46" xfId="0" applyFont="1" applyFill="1" applyBorder="1" applyAlignment="1" applyProtection="1">
      <alignment horizontal="center" wrapText="1"/>
    </xf>
    <xf numFmtId="0" fontId="6" fillId="0" borderId="0" xfId="0" applyFont="1"/>
    <xf numFmtId="0" fontId="1" fillId="0" borderId="0" xfId="0" applyFont="1"/>
    <xf numFmtId="0" fontId="26" fillId="0" borderId="0" xfId="0" applyFont="1"/>
    <xf numFmtId="0" fontId="27" fillId="0" borderId="0" xfId="0" applyFont="1"/>
    <xf numFmtId="181" fontId="0" fillId="0" borderId="0" xfId="0" applyNumberFormat="1" applyAlignment="1">
      <alignment wrapText="1"/>
    </xf>
    <xf numFmtId="0" fontId="26" fillId="0" borderId="0" xfId="0" applyFont="1" applyAlignment="1">
      <alignment vertical="center"/>
    </xf>
    <xf numFmtId="181" fontId="0" fillId="0" borderId="1" xfId="0" applyNumberFormat="1" applyBorder="1"/>
    <xf numFmtId="0" fontId="0" fillId="0" borderId="1" xfId="0" applyNumberFormat="1" applyBorder="1"/>
    <xf numFmtId="181" fontId="0" fillId="0" borderId="0" xfId="0" applyNumberFormat="1" applyFill="1" applyBorder="1"/>
    <xf numFmtId="178" fontId="13" fillId="0" borderId="0" xfId="0" applyNumberFormat="1" applyFont="1" applyProtection="1"/>
    <xf numFmtId="176" fontId="4" fillId="0" borderId="0" xfId="1" applyFont="1"/>
    <xf numFmtId="0" fontId="4" fillId="0" borderId="0" xfId="0" applyFont="1"/>
    <xf numFmtId="0" fontId="4" fillId="0" borderId="0" xfId="0" applyFont="1" applyAlignme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0" borderId="1" xfId="0" applyFont="1" applyFill="1" applyBorder="1" applyProtection="1"/>
    <xf numFmtId="0" fontId="13" fillId="0" borderId="45" xfId="0" applyFont="1" applyBorder="1" applyAlignment="1" applyProtection="1">
      <alignment horizontal="center"/>
    </xf>
    <xf numFmtId="0" fontId="24" fillId="0" borderId="13" xfId="0" applyFont="1" applyFill="1" applyBorder="1" applyAlignment="1" applyProtection="1">
      <alignment horizontal="center" vertical="center"/>
    </xf>
    <xf numFmtId="0" fontId="13" fillId="0" borderId="48" xfId="0" applyFont="1" applyBorder="1" applyAlignment="1" applyProtection="1">
      <alignment horizontal="center" vertical="center" wrapText="1"/>
    </xf>
    <xf numFmtId="0" fontId="13" fillId="0" borderId="49" xfId="0" applyFont="1" applyBorder="1" applyAlignment="1" applyProtection="1">
      <alignment horizontal="center" vertical="center" wrapText="1"/>
    </xf>
    <xf numFmtId="0" fontId="13" fillId="0" borderId="50" xfId="0" applyFont="1" applyBorder="1" applyAlignment="1" applyProtection="1">
      <alignment horizontal="center" vertical="center" wrapText="1"/>
    </xf>
    <xf numFmtId="0" fontId="18" fillId="0" borderId="32" xfId="0" applyFont="1" applyFill="1" applyBorder="1" applyAlignment="1" applyProtection="1">
      <alignment horizontal="left" wrapText="1"/>
    </xf>
    <xf numFmtId="0" fontId="18" fillId="0" borderId="45" xfId="0" applyFont="1" applyFill="1" applyBorder="1" applyAlignment="1" applyProtection="1">
      <alignment horizontal="left" wrapText="1"/>
    </xf>
    <xf numFmtId="0" fontId="18" fillId="0" borderId="38" xfId="0" applyFont="1" applyFill="1" applyBorder="1" applyAlignment="1" applyProtection="1">
      <alignment horizontal="left" wrapText="1"/>
    </xf>
    <xf numFmtId="0" fontId="18" fillId="0" borderId="33" xfId="0" applyFont="1" applyFill="1" applyBorder="1" applyAlignment="1" applyProtection="1">
      <alignment horizontal="left" wrapText="1"/>
    </xf>
    <xf numFmtId="0" fontId="18" fillId="0" borderId="0" xfId="0" applyFont="1" applyFill="1" applyBorder="1" applyAlignment="1" applyProtection="1">
      <alignment horizontal="left" wrapText="1"/>
    </xf>
    <xf numFmtId="0" fontId="18" fillId="0" borderId="39" xfId="0" applyFont="1" applyFill="1" applyBorder="1" applyAlignment="1" applyProtection="1">
      <alignment horizontal="left" wrapText="1"/>
    </xf>
    <xf numFmtId="0" fontId="18" fillId="0" borderId="34" xfId="0" applyFont="1" applyFill="1" applyBorder="1" applyAlignment="1" applyProtection="1">
      <alignment horizontal="left" wrapText="1"/>
    </xf>
    <xf numFmtId="0" fontId="18" fillId="0" borderId="13" xfId="0" applyFont="1" applyFill="1" applyBorder="1" applyAlignment="1" applyProtection="1">
      <alignment horizontal="left" wrapText="1"/>
    </xf>
    <xf numFmtId="0" fontId="18" fillId="0" borderId="41" xfId="0" applyFont="1" applyFill="1" applyBorder="1" applyAlignment="1" applyProtection="1">
      <alignment horizontal="left" wrapText="1"/>
    </xf>
    <xf numFmtId="0" fontId="13" fillId="5" borderId="7" xfId="0" applyFont="1" applyFill="1" applyBorder="1" applyAlignment="1" applyProtection="1">
      <alignment horizontal="left" vertical="top" wrapText="1"/>
    </xf>
    <xf numFmtId="0" fontId="13" fillId="5" borderId="8" xfId="0" applyFont="1" applyFill="1" applyBorder="1" applyAlignment="1" applyProtection="1">
      <alignment horizontal="left" vertical="top" wrapText="1"/>
    </xf>
    <xf numFmtId="0" fontId="13" fillId="5" borderId="9"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0" xfId="0" applyFont="1" applyFill="1" applyBorder="1" applyAlignment="1" applyProtection="1">
      <alignment horizontal="left" vertical="top" wrapText="1"/>
    </xf>
    <xf numFmtId="0" fontId="13" fillId="5" borderId="10" xfId="0" applyFont="1" applyFill="1" applyBorder="1" applyAlignment="1" applyProtection="1">
      <alignment horizontal="left" vertical="top" wrapText="1"/>
    </xf>
    <xf numFmtId="0" fontId="18" fillId="0" borderId="15" xfId="0" applyFont="1" applyFill="1" applyBorder="1" applyAlignment="1" applyProtection="1">
      <alignment horizontal="center"/>
    </xf>
    <xf numFmtId="0" fontId="18" fillId="0" borderId="44" xfId="0" applyFont="1" applyFill="1" applyBorder="1" applyAlignment="1" applyProtection="1">
      <alignment horizontal="center"/>
    </xf>
    <xf numFmtId="0" fontId="18" fillId="0" borderId="34" xfId="0" applyFont="1" applyFill="1" applyBorder="1" applyAlignment="1" applyProtection="1">
      <alignment horizontal="left"/>
    </xf>
    <xf numFmtId="0" fontId="18" fillId="0" borderId="13" xfId="0" applyFont="1" applyFill="1" applyBorder="1" applyAlignment="1" applyProtection="1">
      <alignment horizontal="left"/>
    </xf>
    <xf numFmtId="0" fontId="18" fillId="0" borderId="32" xfId="0" applyFont="1" applyFill="1" applyBorder="1" applyAlignment="1" applyProtection="1">
      <alignment horizontal="center"/>
    </xf>
    <xf numFmtId="0" fontId="18" fillId="0" borderId="45" xfId="0" applyFont="1" applyFill="1" applyBorder="1" applyAlignment="1" applyProtection="1">
      <alignment horizontal="center"/>
    </xf>
    <xf numFmtId="0" fontId="18" fillId="0" borderId="38" xfId="0" applyFont="1" applyFill="1" applyBorder="1" applyAlignment="1" applyProtection="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19" fillId="17" borderId="32" xfId="0" applyFont="1" applyFill="1" applyBorder="1" applyAlignment="1" applyProtection="1">
      <alignment vertical="center" wrapText="1"/>
    </xf>
    <xf numFmtId="0" fontId="19" fillId="17" borderId="45" xfId="0" applyFont="1" applyFill="1" applyBorder="1" applyAlignment="1" applyProtection="1">
      <alignment vertical="center" wrapText="1"/>
    </xf>
    <xf numFmtId="0" fontId="19" fillId="17" borderId="38" xfId="0" applyFont="1" applyFill="1" applyBorder="1" applyAlignment="1" applyProtection="1">
      <alignment vertical="center" wrapText="1"/>
    </xf>
    <xf numFmtId="0" fontId="13" fillId="17" borderId="34" xfId="0" applyFont="1" applyFill="1" applyBorder="1" applyAlignment="1" applyProtection="1">
      <alignment horizontal="left" vertical="center" wrapText="1"/>
    </xf>
    <xf numFmtId="0" fontId="13" fillId="17" borderId="13" xfId="0" applyFont="1" applyFill="1" applyBorder="1" applyAlignment="1" applyProtection="1">
      <alignment horizontal="left" vertical="center" wrapText="1"/>
    </xf>
    <xf numFmtId="0" fontId="13" fillId="17" borderId="41" xfId="0" applyFont="1" applyFill="1" applyBorder="1" applyAlignment="1" applyProtection="1">
      <alignment horizontal="left" vertical="center" wrapText="1"/>
    </xf>
    <xf numFmtId="0" fontId="19" fillId="17" borderId="33" xfId="0" applyFont="1" applyFill="1" applyBorder="1" applyAlignment="1" applyProtection="1">
      <alignment vertical="center" wrapText="1"/>
    </xf>
    <xf numFmtId="0" fontId="19" fillId="17" borderId="0" xfId="0" applyFont="1" applyFill="1" applyBorder="1" applyAlignment="1" applyProtection="1">
      <alignment vertical="center" wrapText="1"/>
    </xf>
    <xf numFmtId="0" fontId="19" fillId="17" borderId="39" xfId="0" applyFont="1" applyFill="1" applyBorder="1" applyAlignment="1" applyProtection="1">
      <alignment vertical="center" wrapText="1"/>
    </xf>
    <xf numFmtId="0" fontId="20" fillId="3" borderId="45" xfId="0" applyFont="1" applyFill="1" applyBorder="1" applyAlignment="1" applyProtection="1">
      <alignment horizontal="left" vertical="top" wrapText="1"/>
    </xf>
    <xf numFmtId="0" fontId="20" fillId="3" borderId="38" xfId="0" applyFont="1" applyFill="1" applyBorder="1" applyAlignment="1" applyProtection="1">
      <alignment horizontal="left" vertical="top" wrapText="1"/>
    </xf>
    <xf numFmtId="0" fontId="20" fillId="3" borderId="33" xfId="0" applyFont="1" applyFill="1" applyBorder="1" applyAlignment="1" applyProtection="1">
      <alignment horizontal="left" vertical="top" wrapText="1"/>
    </xf>
    <xf numFmtId="0" fontId="20" fillId="3" borderId="39" xfId="0" applyFont="1" applyFill="1" applyBorder="1" applyAlignment="1" applyProtection="1">
      <alignment horizontal="left" vertical="top" wrapText="1"/>
    </xf>
    <xf numFmtId="0" fontId="20" fillId="3" borderId="34" xfId="0" applyFont="1" applyFill="1" applyBorder="1" applyAlignment="1" applyProtection="1">
      <alignment horizontal="left" vertical="top" wrapText="1"/>
    </xf>
    <xf numFmtId="0" fontId="20" fillId="3" borderId="41" xfId="0" applyFont="1" applyFill="1" applyBorder="1" applyAlignment="1" applyProtection="1">
      <alignment horizontal="left" vertical="top" wrapText="1"/>
    </xf>
    <xf numFmtId="0" fontId="22" fillId="18" borderId="16" xfId="0" applyFont="1" applyFill="1" applyBorder="1" applyAlignment="1" applyProtection="1">
      <alignment horizontal="center" vertical="center"/>
    </xf>
    <xf numFmtId="0" fontId="22" fillId="18" borderId="17" xfId="0" applyFont="1" applyFill="1" applyBorder="1" applyAlignment="1" applyProtection="1">
      <alignment horizontal="center" vertical="center"/>
    </xf>
    <xf numFmtId="0" fontId="22" fillId="18" borderId="18" xfId="0" applyFont="1" applyFill="1" applyBorder="1" applyAlignment="1" applyProtection="1">
      <alignment horizontal="center" vertical="center"/>
    </xf>
    <xf numFmtId="0" fontId="14" fillId="19" borderId="46" xfId="0" applyFont="1" applyFill="1" applyBorder="1" applyAlignment="1" applyProtection="1">
      <alignment horizontal="center" vertical="center"/>
    </xf>
    <xf numFmtId="0" fontId="13" fillId="17" borderId="21" xfId="0" applyFont="1" applyFill="1" applyBorder="1" applyAlignment="1" applyProtection="1">
      <alignment horizontal="center" vertical="center"/>
    </xf>
    <xf numFmtId="0" fontId="13" fillId="17" borderId="28" xfId="0" applyFont="1" applyFill="1" applyBorder="1" applyAlignment="1" applyProtection="1">
      <alignment horizontal="center" vertical="center"/>
    </xf>
    <xf numFmtId="0" fontId="22" fillId="18" borderId="42" xfId="0" applyFont="1" applyFill="1" applyBorder="1" applyAlignment="1" applyProtection="1">
      <alignment horizontal="center"/>
    </xf>
    <xf numFmtId="0" fontId="22" fillId="18" borderId="15" xfId="0" applyFont="1" applyFill="1" applyBorder="1" applyAlignment="1" applyProtection="1">
      <alignment horizontal="center"/>
    </xf>
    <xf numFmtId="0" fontId="22" fillId="18" borderId="44" xfId="0" applyFont="1" applyFill="1" applyBorder="1" applyAlignment="1" applyProtection="1">
      <alignment horizontal="center"/>
    </xf>
    <xf numFmtId="0" fontId="20" fillId="3" borderId="32" xfId="0" applyFont="1" applyFill="1" applyBorder="1" applyAlignment="1" applyProtection="1">
      <alignment horizontal="left" vertical="top" wrapText="1"/>
    </xf>
    <xf numFmtId="0" fontId="13" fillId="17" borderId="30" xfId="0" applyFont="1" applyFill="1" applyBorder="1" applyAlignment="1" applyProtection="1">
      <alignment horizontal="center" vertical="center"/>
    </xf>
    <xf numFmtId="0" fontId="21" fillId="18" borderId="42" xfId="0" applyFont="1" applyFill="1" applyBorder="1" applyAlignment="1" applyProtection="1">
      <alignment horizontal="center"/>
    </xf>
    <xf numFmtId="0" fontId="21" fillId="18" borderId="15" xfId="0" applyFont="1" applyFill="1" applyBorder="1" applyAlignment="1" applyProtection="1">
      <alignment horizontal="center"/>
    </xf>
    <xf numFmtId="0" fontId="21" fillId="18" borderId="44" xfId="0" applyFont="1" applyFill="1" applyBorder="1" applyAlignment="1" applyProtection="1">
      <alignment horizontal="center"/>
    </xf>
    <xf numFmtId="0" fontId="22" fillId="18" borderId="19" xfId="0" applyFont="1" applyFill="1" applyBorder="1" applyAlignment="1" applyProtection="1">
      <alignment horizontal="center" vertical="center"/>
    </xf>
    <xf numFmtId="0" fontId="22" fillId="18" borderId="20" xfId="0" applyFont="1" applyFill="1" applyBorder="1" applyAlignment="1" applyProtection="1">
      <alignment horizontal="center" vertical="center"/>
    </xf>
    <xf numFmtId="0" fontId="22" fillId="18" borderId="21" xfId="0" applyFont="1" applyFill="1" applyBorder="1" applyAlignment="1" applyProtection="1">
      <alignment horizontal="center" vertical="center"/>
    </xf>
    <xf numFmtId="0" fontId="22" fillId="19" borderId="15" xfId="0" applyFont="1" applyFill="1" applyBorder="1" applyAlignment="1" applyProtection="1">
      <alignment horizontal="center" vertical="center"/>
    </xf>
    <xf numFmtId="0" fontId="22" fillId="19" borderId="44" xfId="0" applyFont="1" applyFill="1" applyBorder="1" applyAlignment="1" applyProtection="1">
      <alignment horizontal="center" vertical="center"/>
    </xf>
    <xf numFmtId="0" fontId="1" fillId="19" borderId="1" xfId="0" applyFont="1" applyFill="1" applyBorder="1" applyAlignment="1" applyProtection="1">
      <alignment horizontal="center" vertical="top" wrapText="1"/>
    </xf>
    <xf numFmtId="0" fontId="1" fillId="19" borderId="11" xfId="0" applyFont="1" applyFill="1" applyBorder="1" applyAlignment="1" applyProtection="1">
      <alignment horizontal="center" vertical="top" wrapText="1"/>
    </xf>
    <xf numFmtId="0" fontId="1" fillId="19" borderId="6" xfId="0" applyFont="1" applyFill="1" applyBorder="1" applyAlignment="1" applyProtection="1">
      <alignment horizontal="center" vertical="top" wrapText="1"/>
    </xf>
    <xf numFmtId="0" fontId="1" fillId="19" borderId="12" xfId="0" applyFont="1" applyFill="1" applyBorder="1" applyAlignment="1" applyProtection="1">
      <alignment horizontal="center" vertical="top" wrapText="1"/>
    </xf>
    <xf numFmtId="0" fontId="1" fillId="19" borderId="3" xfId="0" applyFont="1" applyFill="1" applyBorder="1" applyAlignment="1" applyProtection="1">
      <alignment horizontal="center" vertical="center" wrapText="1"/>
    </xf>
    <xf numFmtId="0" fontId="1" fillId="19" borderId="4" xfId="0" applyFont="1" applyFill="1" applyBorder="1" applyAlignment="1" applyProtection="1">
      <alignment horizontal="center" vertical="center" wrapText="1"/>
    </xf>
    <xf numFmtId="0" fontId="1" fillId="19" borderId="5" xfId="0" applyFont="1" applyFill="1" applyBorder="1" applyAlignment="1" applyProtection="1">
      <alignment horizontal="center" vertical="center" wrapText="1"/>
    </xf>
    <xf numFmtId="0" fontId="1" fillId="19" borderId="1" xfId="0" applyFont="1" applyFill="1" applyBorder="1" applyAlignment="1" applyProtection="1">
      <alignment horizontal="center" vertical="center" wrapText="1"/>
    </xf>
    <xf numFmtId="0" fontId="1" fillId="19" borderId="32" xfId="0" applyFont="1" applyFill="1" applyBorder="1" applyAlignment="1" applyProtection="1">
      <alignment horizontal="center" vertical="center" wrapText="1"/>
    </xf>
    <xf numFmtId="0" fontId="1" fillId="19" borderId="45" xfId="0" applyFont="1" applyFill="1" applyBorder="1" applyAlignment="1" applyProtection="1">
      <alignment horizontal="center" vertical="center" wrapText="1"/>
    </xf>
    <xf numFmtId="0" fontId="1" fillId="19" borderId="38" xfId="0" applyFont="1" applyFill="1" applyBorder="1" applyAlignment="1" applyProtection="1">
      <alignment horizontal="center" vertical="center" wrapText="1"/>
    </xf>
    <xf numFmtId="0" fontId="1" fillId="19" borderId="3" xfId="0" applyFont="1" applyFill="1" applyBorder="1" applyAlignment="1" applyProtection="1">
      <alignment horizontal="center" vertical="top" wrapText="1"/>
    </xf>
    <xf numFmtId="0" fontId="1" fillId="19" borderId="4" xfId="0" applyFont="1" applyFill="1" applyBorder="1" applyAlignment="1" applyProtection="1">
      <alignment horizontal="center" vertical="top" wrapText="1"/>
    </xf>
    <xf numFmtId="0" fontId="1" fillId="19" borderId="5" xfId="0" applyFont="1" applyFill="1" applyBorder="1" applyAlignment="1" applyProtection="1">
      <alignment horizontal="center" vertical="top" wrapText="1"/>
    </xf>
    <xf numFmtId="177" fontId="13" fillId="0" borderId="20" xfId="0" applyNumberFormat="1" applyFont="1" applyFill="1" applyBorder="1" applyAlignment="1">
      <alignment horizontal="center"/>
    </xf>
    <xf numFmtId="177" fontId="13" fillId="0" borderId="43" xfId="0" applyNumberFormat="1" applyFont="1" applyFill="1" applyBorder="1" applyAlignment="1">
      <alignment horizontal="center"/>
    </xf>
    <xf numFmtId="177" fontId="13" fillId="0" borderId="57" xfId="0" applyNumberFormat="1" applyFont="1" applyFill="1" applyBorder="1" applyAlignment="1">
      <alignment horizontal="center"/>
    </xf>
    <xf numFmtId="0" fontId="14" fillId="10" borderId="56"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Fill="1" applyBorder="1" applyAlignment="1">
      <alignment horizontal="center"/>
    </xf>
    <xf numFmtId="0" fontId="13" fillId="0" borderId="57" xfId="0" applyFont="1" applyFill="1" applyBorder="1" applyAlignment="1">
      <alignment horizontal="center"/>
    </xf>
    <xf numFmtId="0" fontId="19" fillId="0" borderId="42" xfId="0" applyFont="1" applyFill="1" applyBorder="1" applyAlignment="1">
      <alignment horizontal="center"/>
    </xf>
    <xf numFmtId="0" fontId="19" fillId="0" borderId="15" xfId="0" applyFont="1" applyFill="1" applyBorder="1" applyAlignment="1">
      <alignment horizontal="center"/>
    </xf>
    <xf numFmtId="0" fontId="19" fillId="0" borderId="44" xfId="0" applyFont="1" applyFill="1" applyBorder="1" applyAlignment="1">
      <alignment horizontal="center"/>
    </xf>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20" xfId="0" applyFont="1" applyFill="1" applyBorder="1" applyAlignment="1">
      <alignment horizontal="center" vertical="center"/>
    </xf>
    <xf numFmtId="0" fontId="18" fillId="0" borderId="21" xfId="0" applyFont="1" applyFill="1" applyBorder="1" applyAlignment="1">
      <alignment horizontal="center" vertical="center"/>
    </xf>
    <xf numFmtId="0" fontId="19" fillId="0" borderId="32" xfId="0" applyFont="1" applyFill="1" applyBorder="1" applyAlignment="1">
      <alignment horizontal="center"/>
    </xf>
    <xf numFmtId="0" fontId="19" fillId="0" borderId="38" xfId="0" applyFont="1" applyFill="1" applyBorder="1" applyAlignment="1">
      <alignment horizontal="center"/>
    </xf>
    <xf numFmtId="0" fontId="18" fillId="0" borderId="32" xfId="0" applyFont="1" applyFill="1" applyBorder="1" applyAlignment="1" applyProtection="1">
      <alignment horizontal="center"/>
      <protection locked="0"/>
    </xf>
    <xf numFmtId="0" fontId="18" fillId="0" borderId="45" xfId="0" applyFont="1" applyFill="1" applyBorder="1" applyAlignment="1" applyProtection="1">
      <alignment horizontal="center"/>
      <protection locked="0"/>
    </xf>
    <xf numFmtId="0" fontId="18" fillId="0" borderId="38" xfId="0" applyFont="1" applyFill="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Fill="1" applyBorder="1" applyAlignment="1">
      <alignment horizontal="center"/>
    </xf>
    <xf numFmtId="0" fontId="18" fillId="0" borderId="15" xfId="0" applyFont="1" applyFill="1" applyBorder="1" applyAlignment="1">
      <alignment horizontal="center"/>
    </xf>
    <xf numFmtId="0" fontId="18" fillId="0" borderId="44" xfId="0" applyFont="1" applyFill="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Fill="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Fill="1" applyBorder="1" applyAlignment="1">
      <alignment horizontal="left"/>
    </xf>
    <xf numFmtId="0" fontId="0" fillId="0" borderId="0" xfId="0" applyBorder="1" applyAlignment="1">
      <alignment horizontal="left"/>
    </xf>
  </cellXfs>
  <cellStyles count="25">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 name="差" xfId="2" builtinId="27"/>
    <cellStyle name="常规" xfId="0" builtinId="0"/>
    <cellStyle name="超链接" xfId="3" builtinId="8"/>
    <cellStyle name="千位分隔" xfId="1" builtinId="3"/>
  </cellStyles>
  <dxfs count="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C000"/>
        </patternFill>
      </fill>
      <border>
        <vertical/>
        <horizontal/>
      </border>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88.251841327199855</c:v>
                </c:pt>
                <c:pt idx="1">
                  <c:v>88.218897499058528</c:v>
                </c:pt>
                <c:pt idx="2">
                  <c:v>88.185953670907963</c:v>
                </c:pt>
                <c:pt idx="3">
                  <c:v>88.153009842748048</c:v>
                </c:pt>
                <c:pt idx="4">
                  <c:v>88.120066014578683</c:v>
                </c:pt>
                <c:pt idx="5">
                  <c:v>88.087122186399796</c:v>
                </c:pt>
                <c:pt idx="6">
                  <c:v>88.054178358211317</c:v>
                </c:pt>
                <c:pt idx="7">
                  <c:v>88.021234530013146</c:v>
                </c:pt>
                <c:pt idx="8">
                  <c:v>87.98829070180534</c:v>
                </c:pt>
                <c:pt idx="9">
                  <c:v>87.955346873587644</c:v>
                </c:pt>
                <c:pt idx="10">
                  <c:v>87.922403045360113</c:v>
                </c:pt>
                <c:pt idx="11">
                  <c:v>87.889459217122678</c:v>
                </c:pt>
                <c:pt idx="12">
                  <c:v>87.856515388875195</c:v>
                </c:pt>
                <c:pt idx="13">
                  <c:v>87.823571560617552</c:v>
                </c:pt>
                <c:pt idx="14">
                  <c:v>87.790627732349833</c:v>
                </c:pt>
                <c:pt idx="15">
                  <c:v>87.757683904071726</c:v>
                </c:pt>
                <c:pt idx="16">
                  <c:v>87.72474007578333</c:v>
                </c:pt>
                <c:pt idx="17">
                  <c:v>87.691796247484618</c:v>
                </c:pt>
                <c:pt idx="18">
                  <c:v>87.658852419175304</c:v>
                </c:pt>
                <c:pt idx="19">
                  <c:v>87.62590859085546</c:v>
                </c:pt>
                <c:pt idx="20">
                  <c:v>87.592964762524943</c:v>
                </c:pt>
                <c:pt idx="21">
                  <c:v>87.560020934183754</c:v>
                </c:pt>
                <c:pt idx="22">
                  <c:v>87.52707710583168</c:v>
                </c:pt>
                <c:pt idx="23">
                  <c:v>87.494133277468706</c:v>
                </c:pt>
                <c:pt idx="24">
                  <c:v>87.461189449094803</c:v>
                </c:pt>
                <c:pt idx="25">
                  <c:v>87.428245620709816</c:v>
                </c:pt>
                <c:pt idx="26">
                  <c:v>87.395301792313603</c:v>
                </c:pt>
                <c:pt idx="27">
                  <c:v>87.362357963906248</c:v>
                </c:pt>
                <c:pt idx="28">
                  <c:v>87.329414135487525</c:v>
                </c:pt>
                <c:pt idx="29">
                  <c:v>87.296470307057419</c:v>
                </c:pt>
                <c:pt idx="30">
                  <c:v>87.263526478615816</c:v>
                </c:pt>
                <c:pt idx="31">
                  <c:v>87.230582650162617</c:v>
                </c:pt>
                <c:pt idx="32">
                  <c:v>87.197638821697737</c:v>
                </c:pt>
                <c:pt idx="33">
                  <c:v>87.164694993221147</c:v>
                </c:pt>
                <c:pt idx="34">
                  <c:v>87.131751164732677</c:v>
                </c:pt>
                <c:pt idx="35">
                  <c:v>87.098807336232298</c:v>
                </c:pt>
                <c:pt idx="36">
                  <c:v>87.065863507719882</c:v>
                </c:pt>
                <c:pt idx="37">
                  <c:v>87.032919679195373</c:v>
                </c:pt>
                <c:pt idx="38">
                  <c:v>86.999975850658643</c:v>
                </c:pt>
                <c:pt idx="39">
                  <c:v>86.967032022109478</c:v>
                </c:pt>
                <c:pt idx="40">
                  <c:v>86.934088193548149</c:v>
                </c:pt>
                <c:pt idx="41">
                  <c:v>86.901144364974115</c:v>
                </c:pt>
                <c:pt idx="42">
                  <c:v>86.868200536387675</c:v>
                </c:pt>
                <c:pt idx="43">
                  <c:v>86.835256707788375</c:v>
                </c:pt>
                <c:pt idx="44">
                  <c:v>86.802312879176355</c:v>
                </c:pt>
                <c:pt idx="45">
                  <c:v>86.769369050551518</c:v>
                </c:pt>
                <c:pt idx="46">
                  <c:v>86.736425221913692</c:v>
                </c:pt>
                <c:pt idx="47">
                  <c:v>86.703481393262734</c:v>
                </c:pt>
                <c:pt idx="48">
                  <c:v>86.670537564598618</c:v>
                </c:pt>
                <c:pt idx="49">
                  <c:v>86.637593735921271</c:v>
                </c:pt>
                <c:pt idx="50">
                  <c:v>86.604649907230453</c:v>
                </c:pt>
                <c:pt idx="51">
                  <c:v>86.571706078526233</c:v>
                </c:pt>
                <c:pt idx="52">
                  <c:v>86.538762249808428</c:v>
                </c:pt>
                <c:pt idx="53">
                  <c:v>86.505818421076924</c:v>
                </c:pt>
                <c:pt idx="54">
                  <c:v>86.472874592331664</c:v>
                </c:pt>
                <c:pt idx="55">
                  <c:v>86.439930763572548</c:v>
                </c:pt>
                <c:pt idx="56">
                  <c:v>86.40698693479932</c:v>
                </c:pt>
                <c:pt idx="57">
                  <c:v>86.374043106012039</c:v>
                </c:pt>
                <c:pt idx="58">
                  <c:v>86.34109927721056</c:v>
                </c:pt>
                <c:pt idx="59">
                  <c:v>86.308155448394757</c:v>
                </c:pt>
                <c:pt idx="60">
                  <c:v>86.275211619564502</c:v>
                </c:pt>
                <c:pt idx="61">
                  <c:v>86.242267790719751</c:v>
                </c:pt>
                <c:pt idx="62">
                  <c:v>86.209323961860235</c:v>
                </c:pt>
                <c:pt idx="63">
                  <c:v>86.17638013298604</c:v>
                </c:pt>
                <c:pt idx="64">
                  <c:v>86.14343630409698</c:v>
                </c:pt>
                <c:pt idx="65">
                  <c:v>86.110492475192956</c:v>
                </c:pt>
                <c:pt idx="66">
                  <c:v>86.07754864627384</c:v>
                </c:pt>
                <c:pt idx="67">
                  <c:v>86.044604817339462</c:v>
                </c:pt>
                <c:pt idx="68">
                  <c:v>86.011660988389721</c:v>
                </c:pt>
                <c:pt idx="69">
                  <c:v>85.978717159424534</c:v>
                </c:pt>
                <c:pt idx="70">
                  <c:v>85.94577333044387</c:v>
                </c:pt>
                <c:pt idx="71">
                  <c:v>85.912829501447433</c:v>
                </c:pt>
                <c:pt idx="72">
                  <c:v>85.87988567243525</c:v>
                </c:pt>
                <c:pt idx="73">
                  <c:v>85.846941843407123</c:v>
                </c:pt>
                <c:pt idx="74">
                  <c:v>85.813998014362852</c:v>
                </c:pt>
                <c:pt idx="75">
                  <c:v>85.781054185302551</c:v>
                </c:pt>
                <c:pt idx="76">
                  <c:v>85.748110356225894</c:v>
                </c:pt>
                <c:pt idx="77">
                  <c:v>85.71516652713288</c:v>
                </c:pt>
                <c:pt idx="78">
                  <c:v>85.682222698023267</c:v>
                </c:pt>
                <c:pt idx="79">
                  <c:v>85.649278868897042</c:v>
                </c:pt>
                <c:pt idx="80">
                  <c:v>85.61633503975392</c:v>
                </c:pt>
                <c:pt idx="81">
                  <c:v>85.583391210593916</c:v>
                </c:pt>
                <c:pt idx="82">
                  <c:v>85.550447381416902</c:v>
                </c:pt>
                <c:pt idx="83">
                  <c:v>85.517503552222706</c:v>
                </c:pt>
                <c:pt idx="84">
                  <c:v>85.484559723011159</c:v>
                </c:pt>
                <c:pt idx="85">
                  <c:v>85.451615893782275</c:v>
                </c:pt>
                <c:pt idx="86">
                  <c:v>85.418672064535755</c:v>
                </c:pt>
                <c:pt idx="87">
                  <c:v>85.385728235271444</c:v>
                </c:pt>
                <c:pt idx="88">
                  <c:v>85.352784405989311</c:v>
                </c:pt>
                <c:pt idx="89">
                  <c:v>85.319840576689273</c:v>
                </c:pt>
                <c:pt idx="90">
                  <c:v>85.286896747371117</c:v>
                </c:pt>
                <c:pt idx="91">
                  <c:v>85.253952918034699</c:v>
                </c:pt>
                <c:pt idx="92">
                  <c:v>85.221009088679864</c:v>
                </c:pt>
                <c:pt idx="93">
                  <c:v>85.188065259306441</c:v>
                </c:pt>
                <c:pt idx="94">
                  <c:v>85.155121429914402</c:v>
                </c:pt>
                <c:pt idx="95">
                  <c:v>85.122177600503505</c:v>
                </c:pt>
                <c:pt idx="96">
                  <c:v>85.089233771073722</c:v>
                </c:pt>
                <c:pt idx="97">
                  <c:v>85.056289941624755</c:v>
                </c:pt>
                <c:pt idx="98">
                  <c:v>85.023346112156517</c:v>
                </c:pt>
                <c:pt idx="99">
                  <c:v>84.990402282669038</c:v>
                </c:pt>
                <c:pt idx="100">
                  <c:v>84.957458453161905</c:v>
                </c:pt>
                <c:pt idx="101">
                  <c:v>84.924514623635062</c:v>
                </c:pt>
                <c:pt idx="102">
                  <c:v>84.891570794088395</c:v>
                </c:pt>
                <c:pt idx="103">
                  <c:v>84.858626964521719</c:v>
                </c:pt>
                <c:pt idx="104">
                  <c:v>84.825683134934934</c:v>
                </c:pt>
                <c:pt idx="105">
                  <c:v>84.792739305327871</c:v>
                </c:pt>
                <c:pt idx="106">
                  <c:v>84.759795475700216</c:v>
                </c:pt>
                <c:pt idx="107">
                  <c:v>84.726851646052111</c:v>
                </c:pt>
                <c:pt idx="108">
                  <c:v>84.693907816383174</c:v>
                </c:pt>
                <c:pt idx="109">
                  <c:v>84.660963986693332</c:v>
                </c:pt>
                <c:pt idx="110">
                  <c:v>84.628020156982444</c:v>
                </c:pt>
                <c:pt idx="111">
                  <c:v>84.595076327250197</c:v>
                </c:pt>
                <c:pt idx="112">
                  <c:v>84.562132497496592</c:v>
                </c:pt>
                <c:pt idx="113">
                  <c:v>84.529188667721428</c:v>
                </c:pt>
                <c:pt idx="114">
                  <c:v>84.496244837924465</c:v>
                </c:pt>
                <c:pt idx="115">
                  <c:v>84.463301008105631</c:v>
                </c:pt>
                <c:pt idx="116">
                  <c:v>84.430357178264757</c:v>
                </c:pt>
                <c:pt idx="117">
                  <c:v>84.397413348401699</c:v>
                </c:pt>
                <c:pt idx="118">
                  <c:v>84.364469518516216</c:v>
                </c:pt>
                <c:pt idx="119">
                  <c:v>84.331525688608124</c:v>
                </c:pt>
                <c:pt idx="120">
                  <c:v>84.298581858677323</c:v>
                </c:pt>
                <c:pt idx="121">
                  <c:v>84.265638028723572</c:v>
                </c:pt>
                <c:pt idx="122">
                  <c:v>84.232694198746714</c:v>
                </c:pt>
                <c:pt idx="123">
                  <c:v>84.199750368746606</c:v>
                </c:pt>
                <c:pt idx="124">
                  <c:v>84.166806538723108</c:v>
                </c:pt>
                <c:pt idx="125">
                  <c:v>84.133862708675792</c:v>
                </c:pt>
                <c:pt idx="126">
                  <c:v>84.100918878604887</c:v>
                </c:pt>
                <c:pt idx="127">
                  <c:v>84.06797504850978</c:v>
                </c:pt>
                <c:pt idx="128">
                  <c:v>84.03503121839077</c:v>
                </c:pt>
                <c:pt idx="129">
                  <c:v>84.002087388247176</c:v>
                </c:pt>
                <c:pt idx="130">
                  <c:v>83.969143558079097</c:v>
                </c:pt>
                <c:pt idx="131">
                  <c:v>83.936199727886404</c:v>
                </c:pt>
                <c:pt idx="132">
                  <c:v>83.903255897668672</c:v>
                </c:pt>
                <c:pt idx="133">
                  <c:v>83.870312067425942</c:v>
                </c:pt>
                <c:pt idx="134">
                  <c:v>83.83736823715779</c:v>
                </c:pt>
                <c:pt idx="135">
                  <c:v>83.804424406864285</c:v>
                </c:pt>
                <c:pt idx="136">
                  <c:v>83.771480576544974</c:v>
                </c:pt>
                <c:pt idx="137">
                  <c:v>83.738536746199955</c:v>
                </c:pt>
                <c:pt idx="138">
                  <c:v>83.705592915828731</c:v>
                </c:pt>
                <c:pt idx="139">
                  <c:v>83.67264908543126</c:v>
                </c:pt>
                <c:pt idx="140">
                  <c:v>83.639705255007314</c:v>
                </c:pt>
                <c:pt idx="141">
                  <c:v>83.606761424556623</c:v>
                </c:pt>
                <c:pt idx="142">
                  <c:v>83.573817594079216</c:v>
                </c:pt>
                <c:pt idx="143">
                  <c:v>83.540873763574552</c:v>
                </c:pt>
                <c:pt idx="144">
                  <c:v>83.507929933042675</c:v>
                </c:pt>
                <c:pt idx="145">
                  <c:v>83.474986102483371</c:v>
                </c:pt>
                <c:pt idx="146">
                  <c:v>83.442042271896241</c:v>
                </c:pt>
                <c:pt idx="147">
                  <c:v>83.409098441281202</c:v>
                </c:pt>
                <c:pt idx="148">
                  <c:v>83.37615461063811</c:v>
                </c:pt>
                <c:pt idx="149">
                  <c:v>83.343210779966654</c:v>
                </c:pt>
                <c:pt idx="150">
                  <c:v>83.310266949266563</c:v>
                </c:pt>
                <c:pt idx="151">
                  <c:v>83.277323118537851</c:v>
                </c:pt>
                <c:pt idx="152">
                  <c:v>83.244379287780035</c:v>
                </c:pt>
                <c:pt idx="153">
                  <c:v>83.211435456993073</c:v>
                </c:pt>
                <c:pt idx="154">
                  <c:v>83.178491626176537</c:v>
                </c:pt>
                <c:pt idx="155">
                  <c:v>83.145547795330401</c:v>
                </c:pt>
                <c:pt idx="156">
                  <c:v>83.112603964454479</c:v>
                </c:pt>
                <c:pt idx="157">
                  <c:v>83.079660133548288</c:v>
                </c:pt>
                <c:pt idx="158">
                  <c:v>83.046716302611841</c:v>
                </c:pt>
                <c:pt idx="159">
                  <c:v>83.013772471644842</c:v>
                </c:pt>
                <c:pt idx="160">
                  <c:v>82.98082864064699</c:v>
                </c:pt>
                <c:pt idx="161">
                  <c:v>82.94788480961806</c:v>
                </c:pt>
                <c:pt idx="162">
                  <c:v>82.914940978557823</c:v>
                </c:pt>
                <c:pt idx="163">
                  <c:v>82.881997147466123</c:v>
                </c:pt>
                <c:pt idx="164">
                  <c:v>82.849053316342705</c:v>
                </c:pt>
                <c:pt idx="165">
                  <c:v>82.816109485187326</c:v>
                </c:pt>
                <c:pt idx="166">
                  <c:v>82.783165653999632</c:v>
                </c:pt>
                <c:pt idx="167">
                  <c:v>82.75022182277938</c:v>
                </c:pt>
                <c:pt idx="168">
                  <c:v>82.717277991526487</c:v>
                </c:pt>
                <c:pt idx="169">
                  <c:v>82.684334160240581</c:v>
                </c:pt>
                <c:pt idx="170">
                  <c:v>82.651390328921451</c:v>
                </c:pt>
                <c:pt idx="171">
                  <c:v>82.618446497568783</c:v>
                </c:pt>
                <c:pt idx="172">
                  <c:v>82.585502666182407</c:v>
                </c:pt>
                <c:pt idx="173">
                  <c:v>82.55255883476201</c:v>
                </c:pt>
                <c:pt idx="174">
                  <c:v>82.51961500330728</c:v>
                </c:pt>
                <c:pt idx="175">
                  <c:v>82.486671171818102</c:v>
                </c:pt>
                <c:pt idx="176">
                  <c:v>82.453727340294108</c:v>
                </c:pt>
                <c:pt idx="177">
                  <c:v>82.420783508735241</c:v>
                </c:pt>
                <c:pt idx="178">
                  <c:v>82.38783967714086</c:v>
                </c:pt>
                <c:pt idx="179">
                  <c:v>82.354895845510924</c:v>
                </c:pt>
                <c:pt idx="180">
                  <c:v>82.32195201384512</c:v>
                </c:pt>
                <c:pt idx="181">
                  <c:v>82.289008182143206</c:v>
                </c:pt>
                <c:pt idx="182">
                  <c:v>82.256064350404927</c:v>
                </c:pt>
                <c:pt idx="183">
                  <c:v>82.223120518629941</c:v>
                </c:pt>
                <c:pt idx="184">
                  <c:v>82.190176686818006</c:v>
                </c:pt>
                <c:pt idx="185">
                  <c:v>82.157232854968726</c:v>
                </c:pt>
                <c:pt idx="186">
                  <c:v>82.124289023082042</c:v>
                </c:pt>
                <c:pt idx="187">
                  <c:v>82.09134519115743</c:v>
                </c:pt>
                <c:pt idx="188">
                  <c:v>82.058401359194932</c:v>
                </c:pt>
                <c:pt idx="189">
                  <c:v>82.025457527193794</c:v>
                </c:pt>
                <c:pt idx="190">
                  <c:v>81.992513695154202</c:v>
                </c:pt>
                <c:pt idx="191">
                  <c:v>81.959569863075444</c:v>
                </c:pt>
                <c:pt idx="192">
                  <c:v>81.926626030957522</c:v>
                </c:pt>
                <c:pt idx="193">
                  <c:v>81.893682198799894</c:v>
                </c:pt>
                <c:pt idx="194">
                  <c:v>81.860738366602561</c:v>
                </c:pt>
                <c:pt idx="195">
                  <c:v>81.827794534364941</c:v>
                </c:pt>
                <c:pt idx="196">
                  <c:v>81.794850702086791</c:v>
                </c:pt>
                <c:pt idx="197">
                  <c:v>81.761906869768026</c:v>
                </c:pt>
                <c:pt idx="198">
                  <c:v>81.728963037408136</c:v>
                </c:pt>
                <c:pt idx="199">
                  <c:v>81.696019205006678</c:v>
                </c:pt>
                <c:pt idx="200">
                  <c:v>81.663075372563554</c:v>
                </c:pt>
                <c:pt idx="201">
                  <c:v>81.630131540078352</c:v>
                </c:pt>
                <c:pt idx="202">
                  <c:v>81.597187707550887</c:v>
                </c:pt>
                <c:pt idx="203">
                  <c:v>81.564243874980633</c:v>
                </c:pt>
                <c:pt idx="204">
                  <c:v>81.531300042367363</c:v>
                </c:pt>
                <c:pt idx="205">
                  <c:v>81.498356209710835</c:v>
                </c:pt>
                <c:pt idx="206">
                  <c:v>81.465412377010509</c:v>
                </c:pt>
                <c:pt idx="207">
                  <c:v>81.432468544266285</c:v>
                </c:pt>
                <c:pt idx="208">
                  <c:v>81.399524711477639</c:v>
                </c:pt>
                <c:pt idx="209">
                  <c:v>81.366580878644413</c:v>
                </c:pt>
                <c:pt idx="210">
                  <c:v>81.333637045766039</c:v>
                </c:pt>
                <c:pt idx="211">
                  <c:v>81.300693212842447</c:v>
                </c:pt>
                <c:pt idx="212">
                  <c:v>81.267749379873038</c:v>
                </c:pt>
                <c:pt idx="213">
                  <c:v>81.234805546857572</c:v>
                </c:pt>
                <c:pt idx="214">
                  <c:v>81.201861713795836</c:v>
                </c:pt>
                <c:pt idx="215">
                  <c:v>81.168917880687147</c:v>
                </c:pt>
                <c:pt idx="216">
                  <c:v>81.135974047531533</c:v>
                </c:pt>
                <c:pt idx="217">
                  <c:v>81.103030214328271</c:v>
                </c:pt>
                <c:pt idx="218">
                  <c:v>81.070086381077274</c:v>
                </c:pt>
                <c:pt idx="219">
                  <c:v>81.037142547778004</c:v>
                </c:pt>
                <c:pt idx="220">
                  <c:v>81.004198714430217</c:v>
                </c:pt>
                <c:pt idx="221">
                  <c:v>80.971254881033502</c:v>
                </c:pt>
                <c:pt idx="222">
                  <c:v>80.938311047587518</c:v>
                </c:pt>
                <c:pt idx="223">
                  <c:v>80.905367214091768</c:v>
                </c:pt>
                <c:pt idx="224">
                  <c:v>80.872423380545882</c:v>
                </c:pt>
                <c:pt idx="225">
                  <c:v>80.839479546949661</c:v>
                </c:pt>
                <c:pt idx="226">
                  <c:v>80.806535713302623</c:v>
                </c:pt>
                <c:pt idx="227">
                  <c:v>80.773591879604311</c:v>
                </c:pt>
                <c:pt idx="228">
                  <c:v>80.7406480458544</c:v>
                </c:pt>
                <c:pt idx="229">
                  <c:v>80.70770421205242</c:v>
                </c:pt>
                <c:pt idx="230">
                  <c:v>80.674760378198158</c:v>
                </c:pt>
                <c:pt idx="231">
                  <c:v>80.641816544291146</c:v>
                </c:pt>
                <c:pt idx="232">
                  <c:v>80.608872710330871</c:v>
                </c:pt>
                <c:pt idx="233">
                  <c:v>80.575928876317022</c:v>
                </c:pt>
                <c:pt idx="234">
                  <c:v>80.542985042249114</c:v>
                </c:pt>
                <c:pt idx="235">
                  <c:v>80.510041208126921</c:v>
                </c:pt>
                <c:pt idx="236">
                  <c:v>80.477097373949761</c:v>
                </c:pt>
                <c:pt idx="237">
                  <c:v>80.444153539717263</c:v>
                </c:pt>
                <c:pt idx="238">
                  <c:v>80.411209705429258</c:v>
                </c:pt>
                <c:pt idx="239">
                  <c:v>80.378265871085048</c:v>
                </c:pt>
                <c:pt idx="240">
                  <c:v>80.34532203668445</c:v>
                </c:pt>
                <c:pt idx="241">
                  <c:v>80.312378202226824</c:v>
                </c:pt>
                <c:pt idx="242">
                  <c:v>80.279434367711787</c:v>
                </c:pt>
                <c:pt idx="243">
                  <c:v>80.246490533138925</c:v>
                </c:pt>
                <c:pt idx="244">
                  <c:v>80.21354669850777</c:v>
                </c:pt>
                <c:pt idx="245">
                  <c:v>80.180602863817882</c:v>
                </c:pt>
                <c:pt idx="246">
                  <c:v>80.147659029068961</c:v>
                </c:pt>
                <c:pt idx="247">
                  <c:v>80.114715194260384</c:v>
                </c:pt>
                <c:pt idx="248">
                  <c:v>80.08177135939178</c:v>
                </c:pt>
                <c:pt idx="249">
                  <c:v>80.048827524462581</c:v>
                </c:pt>
                <c:pt idx="250">
                  <c:v>80.015883689472375</c:v>
                </c:pt>
                <c:pt idx="251">
                  <c:v>79.982939854420763</c:v>
                </c:pt>
                <c:pt idx="252">
                  <c:v>79.949996019307321</c:v>
                </c:pt>
                <c:pt idx="253">
                  <c:v>79.917052184131379</c:v>
                </c:pt>
                <c:pt idx="254">
                  <c:v>79.884108348892724</c:v>
                </c:pt>
                <c:pt idx="255">
                  <c:v>79.851164513590689</c:v>
                </c:pt>
                <c:pt idx="256">
                  <c:v>79.818220678224677</c:v>
                </c:pt>
                <c:pt idx="257">
                  <c:v>79.785276842794531</c:v>
                </c:pt>
                <c:pt idx="258">
                  <c:v>79.752333007299541</c:v>
                </c:pt>
                <c:pt idx="259">
                  <c:v>79.719389171739323</c:v>
                </c:pt>
                <c:pt idx="260">
                  <c:v>79.686445336113266</c:v>
                </c:pt>
                <c:pt idx="261">
                  <c:v>79.653501500420958</c:v>
                </c:pt>
                <c:pt idx="262">
                  <c:v>79.620557664661845</c:v>
                </c:pt>
                <c:pt idx="263">
                  <c:v>79.58761382883543</c:v>
                </c:pt>
                <c:pt idx="264">
                  <c:v>79.554669992941157</c:v>
                </c:pt>
                <c:pt idx="265">
                  <c:v>79.521726156978588</c:v>
                </c:pt>
                <c:pt idx="266">
                  <c:v>79.488782320947095</c:v>
                </c:pt>
                <c:pt idx="267">
                  <c:v>79.455838484846353</c:v>
                </c:pt>
                <c:pt idx="268">
                  <c:v>79.422894648675722</c:v>
                </c:pt>
                <c:pt idx="269">
                  <c:v>79.389950812434577</c:v>
                </c:pt>
                <c:pt idx="270">
                  <c:v>79.357006976122605</c:v>
                </c:pt>
                <c:pt idx="271">
                  <c:v>79.324063139738939</c:v>
                </c:pt>
                <c:pt idx="272">
                  <c:v>79.291119303283324</c:v>
                </c:pt>
                <c:pt idx="273">
                  <c:v>79.258175466755091</c:v>
                </c:pt>
                <c:pt idx="274">
                  <c:v>79.225231630153644</c:v>
                </c:pt>
                <c:pt idx="275">
                  <c:v>79.192287793478584</c:v>
                </c:pt>
                <c:pt idx="276">
                  <c:v>79.159343956729231</c:v>
                </c:pt>
                <c:pt idx="277">
                  <c:v>79.126400119904929</c:v>
                </c:pt>
                <c:pt idx="278">
                  <c:v>79.09345628300531</c:v>
                </c:pt>
                <c:pt idx="279">
                  <c:v>79.060512446029833</c:v>
                </c:pt>
                <c:pt idx="280">
                  <c:v>79.027568608977575</c:v>
                </c:pt>
                <c:pt idx="281">
                  <c:v>78.994624771848393</c:v>
                </c:pt>
                <c:pt idx="282">
                  <c:v>78.961680934641237</c:v>
                </c:pt>
                <c:pt idx="283">
                  <c:v>78.928737097355977</c:v>
                </c:pt>
                <c:pt idx="284">
                  <c:v>78.895793259991621</c:v>
                </c:pt>
                <c:pt idx="285">
                  <c:v>78.862849422547882</c:v>
                </c:pt>
                <c:pt idx="286">
                  <c:v>78.829905585023994</c:v>
                </c:pt>
                <c:pt idx="287">
                  <c:v>78.796961747419303</c:v>
                </c:pt>
                <c:pt idx="288">
                  <c:v>78.764017909733269</c:v>
                </c:pt>
                <c:pt idx="289">
                  <c:v>78.731074071965324</c:v>
                </c:pt>
                <c:pt idx="290">
                  <c:v>78.698130234114728</c:v>
                </c:pt>
                <c:pt idx="291">
                  <c:v>78.665186396181099</c:v>
                </c:pt>
                <c:pt idx="292">
                  <c:v>78.632242558163398</c:v>
                </c:pt>
                <c:pt idx="293">
                  <c:v>78.599298720061185</c:v>
                </c:pt>
                <c:pt idx="294">
                  <c:v>78.566354881873991</c:v>
                </c:pt>
                <c:pt idx="295">
                  <c:v>78.53341104360095</c:v>
                </c:pt>
                <c:pt idx="296">
                  <c:v>78.500467205241421</c:v>
                </c:pt>
                <c:pt idx="297">
                  <c:v>78.467523366794779</c:v>
                </c:pt>
                <c:pt idx="298">
                  <c:v>78.434579528260443</c:v>
                </c:pt>
                <c:pt idx="299">
                  <c:v>78.401635689637644</c:v>
                </c:pt>
                <c:pt idx="300">
                  <c:v>78.368691850925828</c:v>
                </c:pt>
                <c:pt idx="301">
                  <c:v>78.335748012124142</c:v>
                </c:pt>
                <c:pt idx="302">
                  <c:v>78.302804173232062</c:v>
                </c:pt>
                <c:pt idx="303">
                  <c:v>78.269860334248662</c:v>
                </c:pt>
                <c:pt idx="304">
                  <c:v>78.236916495173602</c:v>
                </c:pt>
                <c:pt idx="305">
                  <c:v>78.203972656005888</c:v>
                </c:pt>
                <c:pt idx="306">
                  <c:v>78.171028816744979</c:v>
                </c:pt>
                <c:pt idx="307">
                  <c:v>78.13808497739015</c:v>
                </c:pt>
                <c:pt idx="308">
                  <c:v>78.105141137940549</c:v>
                </c:pt>
                <c:pt idx="309">
                  <c:v>78.072197298395636</c:v>
                </c:pt>
                <c:pt idx="310">
                  <c:v>78.039253458754587</c:v>
                </c:pt>
                <c:pt idx="311">
                  <c:v>78.006309619016591</c:v>
                </c:pt>
                <c:pt idx="312">
                  <c:v>77.97336577918108</c:v>
                </c:pt>
                <c:pt idx="313">
                  <c:v>77.940421939247244</c:v>
                </c:pt>
                <c:pt idx="314">
                  <c:v>77.907478099214302</c:v>
                </c:pt>
                <c:pt idx="315">
                  <c:v>77.874534259081443</c:v>
                </c:pt>
                <c:pt idx="316">
                  <c:v>77.841590418848085</c:v>
                </c:pt>
                <c:pt idx="317">
                  <c:v>77.808646578513404</c:v>
                </c:pt>
                <c:pt idx="318">
                  <c:v>77.775702738076461</c:v>
                </c:pt>
                <c:pt idx="319">
                  <c:v>77.742758897536689</c:v>
                </c:pt>
                <c:pt idx="320">
                  <c:v>77.709815056893177</c:v>
                </c:pt>
                <c:pt idx="321">
                  <c:v>77.676871216145301</c:v>
                </c:pt>
                <c:pt idx="322">
                  <c:v>77.64392737529208</c:v>
                </c:pt>
                <c:pt idx="323">
                  <c:v>77.610983534332661</c:v>
                </c:pt>
                <c:pt idx="324">
                  <c:v>77.578039693266476</c:v>
                </c:pt>
                <c:pt idx="325">
                  <c:v>77.545095852092459</c:v>
                </c:pt>
                <c:pt idx="326">
                  <c:v>77.512152010810041</c:v>
                </c:pt>
                <c:pt idx="327">
                  <c:v>77.4792081694182</c:v>
                </c:pt>
                <c:pt idx="328">
                  <c:v>77.446264327916225</c:v>
                </c:pt>
                <c:pt idx="329">
                  <c:v>77.413320486303149</c:v>
                </c:pt>
                <c:pt idx="330">
                  <c:v>77.380376644578192</c:v>
                </c:pt>
                <c:pt idx="331">
                  <c:v>77.347432802740641</c:v>
                </c:pt>
                <c:pt idx="332">
                  <c:v>77.314488960789461</c:v>
                </c:pt>
                <c:pt idx="333">
                  <c:v>77.281545118723812</c:v>
                </c:pt>
                <c:pt idx="334">
                  <c:v>77.248601276542914</c:v>
                </c:pt>
                <c:pt idx="335">
                  <c:v>77.215657434245756</c:v>
                </c:pt>
                <c:pt idx="336">
                  <c:v>77.182713591831487</c:v>
                </c:pt>
                <c:pt idx="337">
                  <c:v>77.14976974929931</c:v>
                </c:pt>
                <c:pt idx="338">
                  <c:v>77.116825906648273</c:v>
                </c:pt>
                <c:pt idx="339">
                  <c:v>77.083882063877425</c:v>
                </c:pt>
                <c:pt idx="340">
                  <c:v>77.050938220985913</c:v>
                </c:pt>
                <c:pt idx="341">
                  <c:v>77.017994377972684</c:v>
                </c:pt>
                <c:pt idx="342">
                  <c:v>76.985050534837129</c:v>
                </c:pt>
                <c:pt idx="343">
                  <c:v>76.952106691577995</c:v>
                </c:pt>
                <c:pt idx="344">
                  <c:v>76.91916284819446</c:v>
                </c:pt>
                <c:pt idx="345">
                  <c:v>76.886219004685657</c:v>
                </c:pt>
                <c:pt idx="346">
                  <c:v>76.853275161050433</c:v>
                </c:pt>
                <c:pt idx="347">
                  <c:v>76.82033131728798</c:v>
                </c:pt>
                <c:pt idx="348">
                  <c:v>76.787387473397303</c:v>
                </c:pt>
                <c:pt idx="349">
                  <c:v>76.754443629377505</c:v>
                </c:pt>
                <c:pt idx="350">
                  <c:v>76.72149978522728</c:v>
                </c:pt>
                <c:pt idx="351">
                  <c:v>76.688555940946173</c:v>
                </c:pt>
                <c:pt idx="352">
                  <c:v>76.655612096532749</c:v>
                </c:pt>
                <c:pt idx="353">
                  <c:v>76.622668251986113</c:v>
                </c:pt>
                <c:pt idx="354">
                  <c:v>76.589724407305198</c:v>
                </c:pt>
                <c:pt idx="355">
                  <c:v>76.55678056248918</c:v>
                </c:pt>
                <c:pt idx="356">
                  <c:v>76.52383671753681</c:v>
                </c:pt>
                <c:pt idx="357">
                  <c:v>76.49089287244729</c:v>
                </c:pt>
                <c:pt idx="358">
                  <c:v>76.457949027219257</c:v>
                </c:pt>
                <c:pt idx="359">
                  <c:v>76.425005181851901</c:v>
                </c:pt>
                <c:pt idx="360">
                  <c:v>76.392061336344099</c:v>
                </c:pt>
                <c:pt idx="361">
                  <c:v>76.359117490694842</c:v>
                </c:pt>
                <c:pt idx="362">
                  <c:v>76.326173644902923</c:v>
                </c:pt>
                <c:pt idx="363">
                  <c:v>76.293229798967332</c:v>
                </c:pt>
                <c:pt idx="364">
                  <c:v>76.260285952886832</c:v>
                </c:pt>
                <c:pt idx="365">
                  <c:v>76.227342106660586</c:v>
                </c:pt>
                <c:pt idx="366">
                  <c:v>76.194398260287315</c:v>
                </c:pt>
                <c:pt idx="367">
                  <c:v>76.161454413765995</c:v>
                </c:pt>
                <c:pt idx="368">
                  <c:v>76.128510567095432</c:v>
                </c:pt>
                <c:pt idx="369">
                  <c:v>76.095566720274405</c:v>
                </c:pt>
                <c:pt idx="370">
                  <c:v>76.062622873301905</c:v>
                </c:pt>
                <c:pt idx="371">
                  <c:v>76.029679026176666</c:v>
                </c:pt>
                <c:pt idx="372">
                  <c:v>75.996735178897637</c:v>
                </c:pt>
                <c:pt idx="373">
                  <c:v>75.963791331463625</c:v>
                </c:pt>
                <c:pt idx="374">
                  <c:v>75.93084748387335</c:v>
                </c:pt>
                <c:pt idx="375">
                  <c:v>75.897903636125776</c:v>
                </c:pt>
                <c:pt idx="376">
                  <c:v>75.864959788219693</c:v>
                </c:pt>
                <c:pt idx="377">
                  <c:v>75.832015940153667</c:v>
                </c:pt>
                <c:pt idx="378">
                  <c:v>75.799072091926718</c:v>
                </c:pt>
                <c:pt idx="379">
                  <c:v>75.76612824353758</c:v>
                </c:pt>
                <c:pt idx="380">
                  <c:v>75.73318439498496</c:v>
                </c:pt>
                <c:pt idx="381">
                  <c:v>75.700240546267509</c:v>
                </c:pt>
                <c:pt idx="382">
                  <c:v>75.667296697384259</c:v>
                </c:pt>
                <c:pt idx="383">
                  <c:v>75.63435284833372</c:v>
                </c:pt>
                <c:pt idx="384">
                  <c:v>75.601408999114739</c:v>
                </c:pt>
                <c:pt idx="385">
                  <c:v>75.568465149725924</c:v>
                </c:pt>
                <c:pt idx="386">
                  <c:v>75.535521300166025</c:v>
                </c:pt>
                <c:pt idx="387">
                  <c:v>75.50257745043379</c:v>
                </c:pt>
                <c:pt idx="388">
                  <c:v>75.469633600527843</c:v>
                </c:pt>
                <c:pt idx="389">
                  <c:v>75.436689750446874</c:v>
                </c:pt>
                <c:pt idx="390">
                  <c:v>75.403745900189591</c:v>
                </c:pt>
                <c:pt idx="391">
                  <c:v>75.37080204975463</c:v>
                </c:pt>
                <c:pt idx="392">
                  <c:v>75.337858199140641</c:v>
                </c:pt>
                <c:pt idx="393">
                  <c:v>75.304914348346287</c:v>
                </c:pt>
                <c:pt idx="394">
                  <c:v>75.271970497369992</c:v>
                </c:pt>
                <c:pt idx="395">
                  <c:v>75.239026646210775</c:v>
                </c:pt>
                <c:pt idx="396">
                  <c:v>75.206082794866802</c:v>
                </c:pt>
                <c:pt idx="397">
                  <c:v>75.173138943336966</c:v>
                </c:pt>
                <c:pt idx="398">
                  <c:v>75.140195091619802</c:v>
                </c:pt>
                <c:pt idx="399">
                  <c:v>75.107251239713847</c:v>
                </c:pt>
                <c:pt idx="400">
                  <c:v>75.074307387617537</c:v>
                </c:pt>
                <c:pt idx="401">
                  <c:v>75.041363535329666</c:v>
                </c:pt>
                <c:pt idx="402">
                  <c:v>75.008419682848483</c:v>
                </c:pt>
                <c:pt idx="403">
                  <c:v>74.97547583017284</c:v>
                </c:pt>
                <c:pt idx="404">
                  <c:v>74.942531977301087</c:v>
                </c:pt>
                <c:pt idx="405">
                  <c:v>74.909588124231675</c:v>
                </c:pt>
                <c:pt idx="406">
                  <c:v>74.876644270963212</c:v>
                </c:pt>
                <c:pt idx="407">
                  <c:v>74.843700417494233</c:v>
                </c:pt>
                <c:pt idx="408">
                  <c:v>74.810756563822892</c:v>
                </c:pt>
                <c:pt idx="409">
                  <c:v>74.77781270994798</c:v>
                </c:pt>
                <c:pt idx="410">
                  <c:v>74.744868855867921</c:v>
                </c:pt>
                <c:pt idx="411">
                  <c:v>74.711925001581093</c:v>
                </c:pt>
                <c:pt idx="412">
                  <c:v>74.67898114708585</c:v>
                </c:pt>
                <c:pt idx="413">
                  <c:v>74.646037292380612</c:v>
                </c:pt>
                <c:pt idx="414">
                  <c:v>74.613093437463817</c:v>
                </c:pt>
                <c:pt idx="415">
                  <c:v>74.580149582333846</c:v>
                </c:pt>
                <c:pt idx="416">
                  <c:v>74.547205726989162</c:v>
                </c:pt>
                <c:pt idx="417">
                  <c:v>74.514261871428033</c:v>
                </c:pt>
                <c:pt idx="418">
                  <c:v>74.48131801564891</c:v>
                </c:pt>
                <c:pt idx="419">
                  <c:v>74.448374159650058</c:v>
                </c:pt>
                <c:pt idx="420">
                  <c:v>74.415430303429673</c:v>
                </c:pt>
                <c:pt idx="421">
                  <c:v>74.38248644698632</c:v>
                </c:pt>
                <c:pt idx="422">
                  <c:v>74.349542590318137</c:v>
                </c:pt>
                <c:pt idx="423">
                  <c:v>74.31659873342349</c:v>
                </c:pt>
                <c:pt idx="424">
                  <c:v>74.283654876300673</c:v>
                </c:pt>
                <c:pt idx="425">
                  <c:v>74.25071101894784</c:v>
                </c:pt>
                <c:pt idx="426">
                  <c:v>74.217767161363298</c:v>
                </c:pt>
                <c:pt idx="427">
                  <c:v>74.184823303545372</c:v>
                </c:pt>
                <c:pt idx="428">
                  <c:v>74.151879445492114</c:v>
                </c:pt>
                <c:pt idx="429">
                  <c:v>74.118935587201818</c:v>
                </c:pt>
                <c:pt idx="430">
                  <c:v>74.085991728672653</c:v>
                </c:pt>
                <c:pt idx="431">
                  <c:v>74.053047869902912</c:v>
                </c:pt>
                <c:pt idx="432">
                  <c:v>74.020104010890563</c:v>
                </c:pt>
                <c:pt idx="433">
                  <c:v>73.9871601516341</c:v>
                </c:pt>
                <c:pt idx="434">
                  <c:v>73.954216292131292</c:v>
                </c:pt>
                <c:pt idx="435">
                  <c:v>73.921272432380377</c:v>
                </c:pt>
                <c:pt idx="436">
                  <c:v>73.888328572379493</c:v>
                </c:pt>
                <c:pt idx="437">
                  <c:v>73.855384712126778</c:v>
                </c:pt>
                <c:pt idx="438">
                  <c:v>73.822440851620271</c:v>
                </c:pt>
                <c:pt idx="439">
                  <c:v>73.78949699085814</c:v>
                </c:pt>
                <c:pt idx="440">
                  <c:v>73.756553129838323</c:v>
                </c:pt>
                <c:pt idx="441">
                  <c:v>73.723609268558818</c:v>
                </c:pt>
                <c:pt idx="442">
                  <c:v>73.690665407017704</c:v>
                </c:pt>
                <c:pt idx="443">
                  <c:v>73.657721545212993</c:v>
                </c:pt>
                <c:pt idx="444">
                  <c:v>73.624777683142753</c:v>
                </c:pt>
                <c:pt idx="445">
                  <c:v>73.591833820804908</c:v>
                </c:pt>
                <c:pt idx="446">
                  <c:v>73.558889958197412</c:v>
                </c:pt>
                <c:pt idx="447">
                  <c:v>73.525946095318162</c:v>
                </c:pt>
                <c:pt idx="448">
                  <c:v>73.493002232165111</c:v>
                </c:pt>
                <c:pt idx="449">
                  <c:v>73.460058368736327</c:v>
                </c:pt>
                <c:pt idx="450">
                  <c:v>73.427114505029394</c:v>
                </c:pt>
                <c:pt idx="451">
                  <c:v>73.394170641042479</c:v>
                </c:pt>
                <c:pt idx="452">
                  <c:v>73.361226776773364</c:v>
                </c:pt>
                <c:pt idx="453">
                  <c:v>73.328282912219777</c:v>
                </c:pt>
                <c:pt idx="454">
                  <c:v>73.295339047379841</c:v>
                </c:pt>
                <c:pt idx="455">
                  <c:v>73.26239518225114</c:v>
                </c:pt>
                <c:pt idx="456">
                  <c:v>73.22945131683143</c:v>
                </c:pt>
                <c:pt idx="457">
                  <c:v>73.196507451118777</c:v>
                </c:pt>
                <c:pt idx="458">
                  <c:v>73.163563585110737</c:v>
                </c:pt>
                <c:pt idx="459">
                  <c:v>73.130619718805036</c:v>
                </c:pt>
                <c:pt idx="460">
                  <c:v>73.09767585219943</c:v>
                </c:pt>
                <c:pt idx="461">
                  <c:v>73.064731985291743</c:v>
                </c:pt>
                <c:pt idx="462">
                  <c:v>73.03178811807966</c:v>
                </c:pt>
                <c:pt idx="463">
                  <c:v>72.998844250560751</c:v>
                </c:pt>
                <c:pt idx="464">
                  <c:v>72.96590038273267</c:v>
                </c:pt>
                <c:pt idx="465">
                  <c:v>72.932956514593258</c:v>
                </c:pt>
                <c:pt idx="466">
                  <c:v>72.90001264613997</c:v>
                </c:pt>
                <c:pt idx="467">
                  <c:v>72.86706877737052</c:v>
                </c:pt>
                <c:pt idx="468">
                  <c:v>72.834124908282433</c:v>
                </c:pt>
                <c:pt idx="469">
                  <c:v>72.801181038873267</c:v>
                </c:pt>
                <c:pt idx="470">
                  <c:v>72.768237169140605</c:v>
                </c:pt>
                <c:pt idx="471">
                  <c:v>72.735293299081988</c:v>
                </c:pt>
                <c:pt idx="472">
                  <c:v>72.702349428695044</c:v>
                </c:pt>
                <c:pt idx="473">
                  <c:v>72.669405557977086</c:v>
                </c:pt>
                <c:pt idx="474">
                  <c:v>72.636461686925657</c:v>
                </c:pt>
                <c:pt idx="475">
                  <c:v>72.603517815538311</c:v>
                </c:pt>
                <c:pt idx="476">
                  <c:v>72.570573943812335</c:v>
                </c:pt>
                <c:pt idx="477">
                  <c:v>72.537630071745284</c:v>
                </c:pt>
                <c:pt idx="478">
                  <c:v>72.504686199334429</c:v>
                </c:pt>
                <c:pt idx="479">
                  <c:v>72.471742326577385</c:v>
                </c:pt>
                <c:pt idx="480">
                  <c:v>72.438798453471264</c:v>
                </c:pt>
                <c:pt idx="481">
                  <c:v>72.405854580013454</c:v>
                </c:pt>
                <c:pt idx="482">
                  <c:v>72.372910706201424</c:v>
                </c:pt>
                <c:pt idx="483">
                  <c:v>72.33996683203236</c:v>
                </c:pt>
                <c:pt idx="484">
                  <c:v>72.307022957503605</c:v>
                </c:pt>
                <c:pt idx="485">
                  <c:v>72.274079082612445</c:v>
                </c:pt>
                <c:pt idx="486">
                  <c:v>72.241135207355995</c:v>
                </c:pt>
                <c:pt idx="487">
                  <c:v>72.208191331731484</c:v>
                </c:pt>
                <c:pt idx="488">
                  <c:v>72.17524745573624</c:v>
                </c:pt>
                <c:pt idx="489">
                  <c:v>72.142303579367322</c:v>
                </c:pt>
                <c:pt idx="490">
                  <c:v>72.109359702621973</c:v>
                </c:pt>
                <c:pt idx="491">
                  <c:v>72.076415825497293</c:v>
                </c:pt>
                <c:pt idx="492">
                  <c:v>72.043471947990355</c:v>
                </c:pt>
                <c:pt idx="493">
                  <c:v>72.010528070098346</c:v>
                </c:pt>
                <c:pt idx="494">
                  <c:v>71.977584191818153</c:v>
                </c:pt>
                <c:pt idx="495">
                  <c:v>71.944640313147033</c:v>
                </c:pt>
                <c:pt idx="496">
                  <c:v>71.911696434081946</c:v>
                </c:pt>
                <c:pt idx="497">
                  <c:v>71.878752554619766</c:v>
                </c:pt>
                <c:pt idx="498">
                  <c:v>71.845808674757677</c:v>
                </c:pt>
                <c:pt idx="499">
                  <c:v>71.812864794492441</c:v>
                </c:pt>
                <c:pt idx="500">
                  <c:v>71.779920913821073</c:v>
                </c:pt>
                <c:pt idx="501">
                  <c:v>71.746977032740517</c:v>
                </c:pt>
                <c:pt idx="502">
                  <c:v>71.714033151247634</c:v>
                </c:pt>
                <c:pt idx="503">
                  <c:v>71.681089269339353</c:v>
                </c:pt>
                <c:pt idx="504">
                  <c:v>71.648145387012278</c:v>
                </c:pt>
                <c:pt idx="505">
                  <c:v>71.615201504263496</c:v>
                </c:pt>
                <c:pt idx="506">
                  <c:v>71.582257621089639</c:v>
                </c:pt>
                <c:pt idx="507">
                  <c:v>71.549313737487495</c:v>
                </c:pt>
                <c:pt idx="508">
                  <c:v>71.516369853453767</c:v>
                </c:pt>
                <c:pt idx="509">
                  <c:v>71.483425968985287</c:v>
                </c:pt>
                <c:pt idx="510">
                  <c:v>71.4504820840787</c:v>
                </c:pt>
                <c:pt idx="511">
                  <c:v>71.417538198730625</c:v>
                </c:pt>
                <c:pt idx="512">
                  <c:v>71.384594312937764</c:v>
                </c:pt>
                <c:pt idx="513">
                  <c:v>71.351650426696622</c:v>
                </c:pt>
                <c:pt idx="514">
                  <c:v>71.31870654000393</c:v>
                </c:pt>
                <c:pt idx="515">
                  <c:v>71.285762652856135</c:v>
                </c:pt>
                <c:pt idx="516">
                  <c:v>71.252818765249856</c:v>
                </c:pt>
                <c:pt idx="517">
                  <c:v>71.219874877181525</c:v>
                </c:pt>
                <c:pt idx="518">
                  <c:v>71.186930988647731</c:v>
                </c:pt>
                <c:pt idx="519">
                  <c:v>71.153987099644795</c:v>
                </c:pt>
                <c:pt idx="520">
                  <c:v>71.121043210169304</c:v>
                </c:pt>
                <c:pt idx="521">
                  <c:v>71.088099320217481</c:v>
                </c:pt>
                <c:pt idx="522">
                  <c:v>71.055155429785842</c:v>
                </c:pt>
                <c:pt idx="523">
                  <c:v>71.022211538870636</c:v>
                </c:pt>
                <c:pt idx="524">
                  <c:v>70.989267647468267</c:v>
                </c:pt>
                <c:pt idx="525">
                  <c:v>70.956323755574985</c:v>
                </c:pt>
                <c:pt idx="526">
                  <c:v>70.92337986318708</c:v>
                </c:pt>
                <c:pt idx="527">
                  <c:v>70.890435970300743</c:v>
                </c:pt>
                <c:pt idx="528">
                  <c:v>70.857492076912237</c:v>
                </c:pt>
                <c:pt idx="529">
                  <c:v>70.824548183017683</c:v>
                </c:pt>
                <c:pt idx="530">
                  <c:v>70.791604288613172</c:v>
                </c:pt>
                <c:pt idx="531">
                  <c:v>70.758660393695024</c:v>
                </c:pt>
                <c:pt idx="532">
                  <c:v>70.725716498259203</c:v>
                </c:pt>
                <c:pt idx="533">
                  <c:v>70.69277260230173</c:v>
                </c:pt>
                <c:pt idx="534">
                  <c:v>70.659828705818654</c:v>
                </c:pt>
                <c:pt idx="535">
                  <c:v>70.626884808805997</c:v>
                </c:pt>
                <c:pt idx="536">
                  <c:v>70.593940911259821</c:v>
                </c:pt>
                <c:pt idx="537">
                  <c:v>70.56099701317595</c:v>
                </c:pt>
                <c:pt idx="538">
                  <c:v>70.528053114550218</c:v>
                </c:pt>
                <c:pt idx="539">
                  <c:v>70.495109215378676</c:v>
                </c:pt>
                <c:pt idx="540">
                  <c:v>70.462165315657074</c:v>
                </c:pt>
                <c:pt idx="541">
                  <c:v>70.429221415381221</c:v>
                </c:pt>
                <c:pt idx="542">
                  <c:v>70.396277514547009</c:v>
                </c:pt>
                <c:pt idx="543">
                  <c:v>70.36333361314999</c:v>
                </c:pt>
                <c:pt idx="544">
                  <c:v>70.330389711186044</c:v>
                </c:pt>
                <c:pt idx="545">
                  <c:v>70.297445808650806</c:v>
                </c:pt>
                <c:pt idx="546">
                  <c:v>70.264501905539845</c:v>
                </c:pt>
                <c:pt idx="547">
                  <c:v>70.231558001848981</c:v>
                </c:pt>
                <c:pt idx="548">
                  <c:v>70.198614097573625</c:v>
                </c:pt>
                <c:pt idx="549">
                  <c:v>70.165670192709356</c:v>
                </c:pt>
                <c:pt idx="550">
                  <c:v>70.132726287251742</c:v>
                </c:pt>
                <c:pt idx="551">
                  <c:v>70.099782381196178</c:v>
                </c:pt>
                <c:pt idx="552">
                  <c:v>70.066838474538244</c:v>
                </c:pt>
                <c:pt idx="553">
                  <c:v>70.033894567273279</c:v>
                </c:pt>
                <c:pt idx="554">
                  <c:v>70.000950659396636</c:v>
                </c:pt>
                <c:pt idx="555">
                  <c:v>69.968006750903655</c:v>
                </c:pt>
                <c:pt idx="556">
                  <c:v>69.935062841789772</c:v>
                </c:pt>
                <c:pt idx="557">
                  <c:v>69.902118932050186</c:v>
                </c:pt>
                <c:pt idx="558">
                  <c:v>69.869175021680064</c:v>
                </c:pt>
                <c:pt idx="559">
                  <c:v>69.836231110674632</c:v>
                </c:pt>
                <c:pt idx="560">
                  <c:v>69.803287199029171</c:v>
                </c:pt>
                <c:pt idx="561">
                  <c:v>69.770343286738651</c:v>
                </c:pt>
                <c:pt idx="562">
                  <c:v>69.73739937379824</c:v>
                </c:pt>
                <c:pt idx="563">
                  <c:v>69.704455460203064</c:v>
                </c:pt>
                <c:pt idx="564">
                  <c:v>69.671511545948007</c:v>
                </c:pt>
                <c:pt idx="565">
                  <c:v>69.63856763102811</c:v>
                </c:pt>
                <c:pt idx="566">
                  <c:v>69.605623715438327</c:v>
                </c:pt>
                <c:pt idx="567">
                  <c:v>69.572679799173471</c:v>
                </c:pt>
                <c:pt idx="568">
                  <c:v>69.539735882228499</c:v>
                </c:pt>
                <c:pt idx="569">
                  <c:v>69.506791964598293</c:v>
                </c:pt>
                <c:pt idx="570">
                  <c:v>69.473848046277539</c:v>
                </c:pt>
                <c:pt idx="571">
                  <c:v>69.440904127260907</c:v>
                </c:pt>
                <c:pt idx="572">
                  <c:v>69.407960207543297</c:v>
                </c:pt>
                <c:pt idx="573">
                  <c:v>69.375016287119166</c:v>
                </c:pt>
                <c:pt idx="574">
                  <c:v>69.342072365983256</c:v>
                </c:pt>
                <c:pt idx="575">
                  <c:v>69.309128444130167</c:v>
                </c:pt>
                <c:pt idx="576">
                  <c:v>69.276184521554399</c:v>
                </c:pt>
                <c:pt idx="577">
                  <c:v>69.243240598250466</c:v>
                </c:pt>
                <c:pt idx="578">
                  <c:v>69.210296674212813</c:v>
                </c:pt>
                <c:pt idx="579">
                  <c:v>69.177352749435798</c:v>
                </c:pt>
                <c:pt idx="580">
                  <c:v>69.144408823913949</c:v>
                </c:pt>
                <c:pt idx="581">
                  <c:v>69.111464897641454</c:v>
                </c:pt>
                <c:pt idx="582">
                  <c:v>69.078520970612615</c:v>
                </c:pt>
                <c:pt idx="583">
                  <c:v>69.045577042821805</c:v>
                </c:pt>
                <c:pt idx="584">
                  <c:v>69.012633114263053</c:v>
                </c:pt>
                <c:pt idx="585">
                  <c:v>68.979689184930649</c:v>
                </c:pt>
                <c:pt idx="586">
                  <c:v>68.946745254818651</c:v>
                </c:pt>
                <c:pt idx="587">
                  <c:v>68.913801323921177</c:v>
                </c:pt>
                <c:pt idx="588">
                  <c:v>68.88085739223213</c:v>
                </c:pt>
                <c:pt idx="589">
                  <c:v>68.847913459745513</c:v>
                </c:pt>
                <c:pt idx="590">
                  <c:v>68.814969526455357</c:v>
                </c:pt>
                <c:pt idx="591">
                  <c:v>68.782025592355453</c:v>
                </c:pt>
                <c:pt idx="592">
                  <c:v>68.749081657439703</c:v>
                </c:pt>
                <c:pt idx="593">
                  <c:v>68.716137721701926</c:v>
                </c:pt>
                <c:pt idx="594">
                  <c:v>68.683193785135742</c:v>
                </c:pt>
                <c:pt idx="595">
                  <c:v>68.650249847734926</c:v>
                </c:pt>
                <c:pt idx="596">
                  <c:v>68.617305909493041</c:v>
                </c:pt>
                <c:pt idx="597">
                  <c:v>68.584361970403904</c:v>
                </c:pt>
                <c:pt idx="598">
                  <c:v>68.551418030460781</c:v>
                </c:pt>
                <c:pt idx="599">
                  <c:v>68.518474089657488</c:v>
                </c:pt>
                <c:pt idx="600">
                  <c:v>68.485530147987177</c:v>
                </c:pt>
                <c:pt idx="601">
                  <c:v>68.452586205443367</c:v>
                </c:pt>
                <c:pt idx="602">
                  <c:v>68.419642262019494</c:v>
                </c:pt>
                <c:pt idx="603">
                  <c:v>68.386698317708721</c:v>
                </c:pt>
                <c:pt idx="604">
                  <c:v>68.353754372504497</c:v>
                </c:pt>
                <c:pt idx="605">
                  <c:v>68.320810426399788</c:v>
                </c:pt>
                <c:pt idx="606">
                  <c:v>68.287866479387958</c:v>
                </c:pt>
                <c:pt idx="607">
                  <c:v>68.254922531461816</c:v>
                </c:pt>
                <c:pt idx="608">
                  <c:v>68.221978582614696</c:v>
                </c:pt>
                <c:pt idx="609">
                  <c:v>68.189034632839466</c:v>
                </c:pt>
                <c:pt idx="610">
                  <c:v>68.156090682129104</c:v>
                </c:pt>
                <c:pt idx="611">
                  <c:v>68.123146730476421</c:v>
                </c:pt>
                <c:pt idx="612">
                  <c:v>68.090202777874353</c:v>
                </c:pt>
                <c:pt idx="613">
                  <c:v>68.057258824315511</c:v>
                </c:pt>
                <c:pt idx="614">
                  <c:v>68.024314869792846</c:v>
                </c:pt>
                <c:pt idx="615">
                  <c:v>67.991370914298813</c:v>
                </c:pt>
                <c:pt idx="616">
                  <c:v>67.958426957826077</c:v>
                </c:pt>
                <c:pt idx="617">
                  <c:v>67.92548300036735</c:v>
                </c:pt>
                <c:pt idx="618">
                  <c:v>67.89253904191483</c:v>
                </c:pt>
                <c:pt idx="619">
                  <c:v>67.859595082461254</c:v>
                </c:pt>
                <c:pt idx="620">
                  <c:v>67.82665112199885</c:v>
                </c:pt>
                <c:pt idx="621">
                  <c:v>67.793707160519972</c:v>
                </c:pt>
                <c:pt idx="622">
                  <c:v>67.760763198016718</c:v>
                </c:pt>
                <c:pt idx="623">
                  <c:v>67.727819234481615</c:v>
                </c:pt>
                <c:pt idx="624">
                  <c:v>67.694875269906646</c:v>
                </c:pt>
                <c:pt idx="625">
                  <c:v>67.661931304283897</c:v>
                </c:pt>
                <c:pt idx="626">
                  <c:v>67.628987337605366</c:v>
                </c:pt>
                <c:pt idx="627">
                  <c:v>67.596043369863068</c:v>
                </c:pt>
                <c:pt idx="628">
                  <c:v>67.563099401048902</c:v>
                </c:pt>
                <c:pt idx="629">
                  <c:v>67.530155431154697</c:v>
                </c:pt>
                <c:pt idx="630">
                  <c:v>67.497211460172267</c:v>
                </c:pt>
                <c:pt idx="631">
                  <c:v>67.464267488093327</c:v>
                </c:pt>
                <c:pt idx="632">
                  <c:v>67.431323514909479</c:v>
                </c:pt>
                <c:pt idx="633">
                  <c:v>67.398379540612382</c:v>
                </c:pt>
                <c:pt idx="634">
                  <c:v>67.365435565193508</c:v>
                </c:pt>
                <c:pt idx="635">
                  <c:v>67.332491588644331</c:v>
                </c:pt>
                <c:pt idx="636">
                  <c:v>67.299547610956367</c:v>
                </c:pt>
                <c:pt idx="637">
                  <c:v>67.266603632120763</c:v>
                </c:pt>
                <c:pt idx="638">
                  <c:v>67.233659652128893</c:v>
                </c:pt>
                <c:pt idx="639">
                  <c:v>67.200715670972073</c:v>
                </c:pt>
                <c:pt idx="640">
                  <c:v>67.167771688641224</c:v>
                </c:pt>
                <c:pt idx="641">
                  <c:v>67.134827705127549</c:v>
                </c:pt>
                <c:pt idx="642">
                  <c:v>67.101883720421952</c:v>
                </c:pt>
                <c:pt idx="643">
                  <c:v>67.068939734515425</c:v>
                </c:pt>
                <c:pt idx="644">
                  <c:v>67.035995747398871</c:v>
                </c:pt>
                <c:pt idx="645">
                  <c:v>67.003051759062998</c:v>
                </c:pt>
                <c:pt idx="646">
                  <c:v>66.970107769498554</c:v>
                </c:pt>
                <c:pt idx="647">
                  <c:v>66.937163778696217</c:v>
                </c:pt>
                <c:pt idx="648">
                  <c:v>66.904219786646607</c:v>
                </c:pt>
                <c:pt idx="649">
                  <c:v>66.87127579334016</c:v>
                </c:pt>
                <c:pt idx="650">
                  <c:v>66.838331798767399</c:v>
                </c:pt>
                <c:pt idx="651">
                  <c:v>66.805387802918531</c:v>
                </c:pt>
                <c:pt idx="652">
                  <c:v>66.772443805783993</c:v>
                </c:pt>
                <c:pt idx="653">
                  <c:v>66.739499807353994</c:v>
                </c:pt>
                <c:pt idx="654">
                  <c:v>66.706555807618628</c:v>
                </c:pt>
                <c:pt idx="655">
                  <c:v>66.673611806567962</c:v>
                </c:pt>
                <c:pt idx="656">
                  <c:v>66.64066780419212</c:v>
                </c:pt>
                <c:pt idx="657">
                  <c:v>66.607723800480812</c:v>
                </c:pt>
                <c:pt idx="658">
                  <c:v>66.574779795423964</c:v>
                </c:pt>
                <c:pt idx="659">
                  <c:v>66.541835789011415</c:v>
                </c:pt>
                <c:pt idx="660">
                  <c:v>66.508891781232734</c:v>
                </c:pt>
                <c:pt idx="661">
                  <c:v>66.475947772077717</c:v>
                </c:pt>
                <c:pt idx="662">
                  <c:v>66.443003761535692</c:v>
                </c:pt>
                <c:pt idx="663">
                  <c:v>66.410059749596101</c:v>
                </c:pt>
                <c:pt idx="664">
                  <c:v>66.37711573624857</c:v>
                </c:pt>
                <c:pt idx="665">
                  <c:v>66.344171721482056</c:v>
                </c:pt>
                <c:pt idx="666">
                  <c:v>66.311227705286001</c:v>
                </c:pt>
                <c:pt idx="667">
                  <c:v>66.278283687649377</c:v>
                </c:pt>
                <c:pt idx="668">
                  <c:v>66.245339668561357</c:v>
                </c:pt>
                <c:pt idx="669">
                  <c:v>66.212395648010826</c:v>
                </c:pt>
                <c:pt idx="670">
                  <c:v>66.179451625986701</c:v>
                </c:pt>
                <c:pt idx="671">
                  <c:v>66.146507602477769</c:v>
                </c:pt>
                <c:pt idx="672">
                  <c:v>66.113563577472661</c:v>
                </c:pt>
                <c:pt idx="673">
                  <c:v>66.080619550960037</c:v>
                </c:pt>
                <c:pt idx="674">
                  <c:v>66.047675522928543</c:v>
                </c:pt>
                <c:pt idx="675">
                  <c:v>66.014731493366483</c:v>
                </c:pt>
                <c:pt idx="676">
                  <c:v>65.981787462262261</c:v>
                </c:pt>
                <c:pt idx="677">
                  <c:v>65.948843429604068</c:v>
                </c:pt>
                <c:pt idx="678">
                  <c:v>65.915899395380279</c:v>
                </c:pt>
                <c:pt idx="679">
                  <c:v>65.882955359578773</c:v>
                </c:pt>
                <c:pt idx="680">
                  <c:v>65.850011322187754</c:v>
                </c:pt>
                <c:pt idx="681">
                  <c:v>65.817067283194945</c:v>
                </c:pt>
                <c:pt idx="682">
                  <c:v>65.784123242588223</c:v>
                </c:pt>
                <c:pt idx="683">
                  <c:v>65.751179200355438</c:v>
                </c:pt>
                <c:pt idx="684">
                  <c:v>65.718235156484013</c:v>
                </c:pt>
                <c:pt idx="685">
                  <c:v>65.685291110961728</c:v>
                </c:pt>
                <c:pt idx="686">
                  <c:v>65.652347063775693</c:v>
                </c:pt>
                <c:pt idx="687">
                  <c:v>65.61940301491363</c:v>
                </c:pt>
                <c:pt idx="688">
                  <c:v>65.586458964362549</c:v>
                </c:pt>
                <c:pt idx="689">
                  <c:v>65.553514912109662</c:v>
                </c:pt>
                <c:pt idx="690">
                  <c:v>65.520570858141966</c:v>
                </c:pt>
                <c:pt idx="691">
                  <c:v>65.487626802446627</c:v>
                </c:pt>
                <c:pt idx="692">
                  <c:v>65.454682745010189</c:v>
                </c:pt>
                <c:pt idx="693">
                  <c:v>65.421738685819804</c:v>
                </c:pt>
                <c:pt idx="694">
                  <c:v>65.388794624861703</c:v>
                </c:pt>
                <c:pt idx="695">
                  <c:v>65.355850562122797</c:v>
                </c:pt>
                <c:pt idx="696">
                  <c:v>65.322906497589372</c:v>
                </c:pt>
                <c:pt idx="697">
                  <c:v>65.289962431247844</c:v>
                </c:pt>
                <c:pt idx="698">
                  <c:v>65.257018363084285</c:v>
                </c:pt>
                <c:pt idx="699">
                  <c:v>65.224074293085195</c:v>
                </c:pt>
                <c:pt idx="700">
                  <c:v>65.191130221236278</c:v>
                </c:pt>
                <c:pt idx="701">
                  <c:v>65.158186147523665</c:v>
                </c:pt>
                <c:pt idx="702">
                  <c:v>65.12524207193303</c:v>
                </c:pt>
                <c:pt idx="703">
                  <c:v>65.092297994450263</c:v>
                </c:pt>
                <c:pt idx="704">
                  <c:v>65.059353915060839</c:v>
                </c:pt>
                <c:pt idx="705">
                  <c:v>65.026409833750279</c:v>
                </c:pt>
                <c:pt idx="706">
                  <c:v>64.993465750504072</c:v>
                </c:pt>
                <c:pt idx="707">
                  <c:v>64.960521665307297</c:v>
                </c:pt>
                <c:pt idx="708">
                  <c:v>64.927577578145446</c:v>
                </c:pt>
                <c:pt idx="709">
                  <c:v>64.894633489003212</c:v>
                </c:pt>
                <c:pt idx="710">
                  <c:v>64.86168939786586</c:v>
                </c:pt>
                <c:pt idx="711">
                  <c:v>64.828745304717955</c:v>
                </c:pt>
                <c:pt idx="712">
                  <c:v>64.795801209544436</c:v>
                </c:pt>
                <c:pt idx="713">
                  <c:v>64.762857112329755</c:v>
                </c:pt>
                <c:pt idx="714">
                  <c:v>64.729913013058365</c:v>
                </c:pt>
                <c:pt idx="715">
                  <c:v>64.696968911714748</c:v>
                </c:pt>
                <c:pt idx="716">
                  <c:v>64.664024808283017</c:v>
                </c:pt>
                <c:pt idx="717">
                  <c:v>64.631080702747454</c:v>
                </c:pt>
                <c:pt idx="718">
                  <c:v>64.598136595091958</c:v>
                </c:pt>
                <c:pt idx="719">
                  <c:v>64.565192485300415</c:v>
                </c:pt>
                <c:pt idx="720">
                  <c:v>64.532248373356666</c:v>
                </c:pt>
                <c:pt idx="721">
                  <c:v>64.499304259244227</c:v>
                </c:pt>
                <c:pt idx="722">
                  <c:v>64.466360142946655</c:v>
                </c:pt>
                <c:pt idx="723">
                  <c:v>64.433416024447382</c:v>
                </c:pt>
                <c:pt idx="724">
                  <c:v>64.40047190372961</c:v>
                </c:pt>
                <c:pt idx="725">
                  <c:v>64.367527780776541</c:v>
                </c:pt>
                <c:pt idx="726">
                  <c:v>64.334583655571137</c:v>
                </c:pt>
                <c:pt idx="727">
                  <c:v>64.301639528096189</c:v>
                </c:pt>
                <c:pt idx="728">
                  <c:v>64.268695398334685</c:v>
                </c:pt>
                <c:pt idx="729">
                  <c:v>64.235751266268991</c:v>
                </c:pt>
                <c:pt idx="730">
                  <c:v>64.20280713188167</c:v>
                </c:pt>
                <c:pt idx="731">
                  <c:v>64.169862995155171</c:v>
                </c:pt>
                <c:pt idx="732">
                  <c:v>64.136918856071617</c:v>
                </c:pt>
                <c:pt idx="733">
                  <c:v>64.103974714613074</c:v>
                </c:pt>
                <c:pt idx="734">
                  <c:v>64.071030570761565</c:v>
                </c:pt>
                <c:pt idx="735">
                  <c:v>64.038086424498687</c:v>
                </c:pt>
                <c:pt idx="736">
                  <c:v>64.005142275806492</c:v>
                </c:pt>
                <c:pt idx="737">
                  <c:v>63.972198124666271</c:v>
                </c:pt>
                <c:pt idx="738">
                  <c:v>63.93925397105933</c:v>
                </c:pt>
                <c:pt idx="739">
                  <c:v>63.906309814967138</c:v>
                </c:pt>
                <c:pt idx="740">
                  <c:v>63.873365656370645</c:v>
                </c:pt>
                <c:pt idx="741">
                  <c:v>63.840421495251</c:v>
                </c:pt>
                <c:pt idx="742">
                  <c:v>63.807477331588728</c:v>
                </c:pt>
                <c:pt idx="743">
                  <c:v>63.774533165364851</c:v>
                </c:pt>
                <c:pt idx="744">
                  <c:v>63.741588996559571</c:v>
                </c:pt>
                <c:pt idx="745">
                  <c:v>63.708644825153449</c:v>
                </c:pt>
                <c:pt idx="746">
                  <c:v>63.675700651126675</c:v>
                </c:pt>
                <c:pt idx="747">
                  <c:v>63.642756474459368</c:v>
                </c:pt>
                <c:pt idx="748">
                  <c:v>63.609812295131462</c:v>
                </c:pt>
                <c:pt idx="749">
                  <c:v>63.576868113122636</c:v>
                </c:pt>
                <c:pt idx="750">
                  <c:v>63.54392392841261</c:v>
                </c:pt>
                <c:pt idx="751">
                  <c:v>63.510979740980872</c:v>
                </c:pt>
                <c:pt idx="752">
                  <c:v>63.478035550806666</c:v>
                </c:pt>
                <c:pt idx="753">
                  <c:v>63.445091357869259</c:v>
                </c:pt>
                <c:pt idx="754">
                  <c:v>63.412147162147434</c:v>
                </c:pt>
                <c:pt idx="755">
                  <c:v>63.379202963620287</c:v>
                </c:pt>
                <c:pt idx="756">
                  <c:v>63.346258762266345</c:v>
                </c:pt>
                <c:pt idx="757">
                  <c:v>63.313314558064192</c:v>
                </c:pt>
                <c:pt idx="758">
                  <c:v>63.280370350992101</c:v>
                </c:pt>
                <c:pt idx="759">
                  <c:v>63.247426141028328</c:v>
                </c:pt>
                <c:pt idx="760">
                  <c:v>63.214481928150938</c:v>
                </c:pt>
                <c:pt idx="761">
                  <c:v>63.181537712337672</c:v>
                </c:pt>
                <c:pt idx="762">
                  <c:v>63.148593493566317</c:v>
                </c:pt>
                <c:pt idx="763">
                  <c:v>63.115649271814476</c:v>
                </c:pt>
                <c:pt idx="764">
                  <c:v>63.082705047059278</c:v>
                </c:pt>
                <c:pt idx="765">
                  <c:v>63.049760819278077</c:v>
                </c:pt>
                <c:pt idx="766">
                  <c:v>63.016816588447838</c:v>
                </c:pt>
                <c:pt idx="767">
                  <c:v>62.983872354545355</c:v>
                </c:pt>
                <c:pt idx="768">
                  <c:v>62.950928117547313</c:v>
                </c:pt>
                <c:pt idx="769">
                  <c:v>62.917983877430295</c:v>
                </c:pt>
                <c:pt idx="770">
                  <c:v>62.885039634170454</c:v>
                </c:pt>
                <c:pt idx="771">
                  <c:v>62.85209538774388</c:v>
                </c:pt>
                <c:pt idx="772">
                  <c:v>62.819151138126642</c:v>
                </c:pt>
                <c:pt idx="773">
                  <c:v>62.786206885294497</c:v>
                </c:pt>
                <c:pt idx="774">
                  <c:v>62.753262629222924</c:v>
                </c:pt>
                <c:pt idx="775">
                  <c:v>62.720318369887323</c:v>
                </c:pt>
                <c:pt idx="776">
                  <c:v>62.687374107263068</c:v>
                </c:pt>
                <c:pt idx="777">
                  <c:v>62.654429841325012</c:v>
                </c:pt>
                <c:pt idx="778">
                  <c:v>62.621485572048066</c:v>
                </c:pt>
                <c:pt idx="779">
                  <c:v>62.588541299406657</c:v>
                </c:pt>
                <c:pt idx="780">
                  <c:v>62.555597023375583</c:v>
                </c:pt>
                <c:pt idx="781">
                  <c:v>62.522652743928788</c:v>
                </c:pt>
                <c:pt idx="782">
                  <c:v>62.489708461040436</c:v>
                </c:pt>
                <c:pt idx="783">
                  <c:v>62.456764174684452</c:v>
                </c:pt>
                <c:pt idx="784">
                  <c:v>62.423819884834401</c:v>
                </c:pt>
                <c:pt idx="785">
                  <c:v>62.390875591463782</c:v>
                </c:pt>
                <c:pt idx="786">
                  <c:v>62.357931294545786</c:v>
                </c:pt>
                <c:pt idx="787">
                  <c:v>62.32498699405366</c:v>
                </c:pt>
                <c:pt idx="788">
                  <c:v>62.292042689960098</c:v>
                </c:pt>
                <c:pt idx="789">
                  <c:v>62.259098382237738</c:v>
                </c:pt>
                <c:pt idx="790">
                  <c:v>62.226154070859053</c:v>
                </c:pt>
                <c:pt idx="791">
                  <c:v>62.193209755796403</c:v>
                </c:pt>
                <c:pt idx="792">
                  <c:v>62.160265437021486</c:v>
                </c:pt>
                <c:pt idx="793">
                  <c:v>62.12732111450655</c:v>
                </c:pt>
                <c:pt idx="794">
                  <c:v>62.094376788222817</c:v>
                </c:pt>
                <c:pt idx="795">
                  <c:v>62.061432458141859</c:v>
                </c:pt>
                <c:pt idx="796">
                  <c:v>62.028488124234713</c:v>
                </c:pt>
                <c:pt idx="797">
                  <c:v>61.995543786472346</c:v>
                </c:pt>
                <c:pt idx="798">
                  <c:v>61.962599444825628</c:v>
                </c:pt>
                <c:pt idx="799">
                  <c:v>61.929655099264984</c:v>
                </c:pt>
                <c:pt idx="800">
                  <c:v>61.896710749760658</c:v>
                </c:pt>
                <c:pt idx="801">
                  <c:v>61.863766396282742</c:v>
                </c:pt>
                <c:pt idx="802">
                  <c:v>61.830822038801074</c:v>
                </c:pt>
                <c:pt idx="803">
                  <c:v>61.797877677285193</c:v>
                </c:pt>
                <c:pt idx="804">
                  <c:v>61.764933311704567</c:v>
                </c:pt>
                <c:pt idx="805">
                  <c:v>61.731988942028188</c:v>
                </c:pt>
                <c:pt idx="806">
                  <c:v>61.699044568225119</c:v>
                </c:pt>
                <c:pt idx="807">
                  <c:v>61.666100190263961</c:v>
                </c:pt>
                <c:pt idx="808">
                  <c:v>61.63315580811296</c:v>
                </c:pt>
                <c:pt idx="809">
                  <c:v>61.600211421740639</c:v>
                </c:pt>
                <c:pt idx="810">
                  <c:v>61.567267031114781</c:v>
                </c:pt>
                <c:pt idx="811">
                  <c:v>61.534322636203157</c:v>
                </c:pt>
                <c:pt idx="812">
                  <c:v>61.501378236973061</c:v>
                </c:pt>
                <c:pt idx="813">
                  <c:v>61.468433833391948</c:v>
                </c:pt>
                <c:pt idx="814">
                  <c:v>61.435489425426717</c:v>
                </c:pt>
                <c:pt idx="815">
                  <c:v>61.402545013043969</c:v>
                </c:pt>
                <c:pt idx="816">
                  <c:v>61.369600596210311</c:v>
                </c:pt>
                <c:pt idx="817">
                  <c:v>61.336656174891772</c:v>
                </c:pt>
                <c:pt idx="818">
                  <c:v>61.303711749054564</c:v>
                </c:pt>
                <c:pt idx="819">
                  <c:v>61.270767318664269</c:v>
                </c:pt>
                <c:pt idx="820">
                  <c:v>61.237822883686228</c:v>
                </c:pt>
                <c:pt idx="821">
                  <c:v>61.204878444085764</c:v>
                </c:pt>
                <c:pt idx="822">
                  <c:v>61.171933999827779</c:v>
                </c:pt>
                <c:pt idx="823">
                  <c:v>61.138989550876872</c:v>
                </c:pt>
                <c:pt idx="824">
                  <c:v>61.106045097197494</c:v>
                </c:pt>
                <c:pt idx="825">
                  <c:v>61.073100638753758</c:v>
                </c:pt>
                <c:pt idx="826">
                  <c:v>61.040156175509459</c:v>
                </c:pt>
                <c:pt idx="827">
                  <c:v>61.007211707428077</c:v>
                </c:pt>
                <c:pt idx="828">
                  <c:v>60.974267234473125</c:v>
                </c:pt>
                <c:pt idx="829">
                  <c:v>60.941322756607434</c:v>
                </c:pt>
                <c:pt idx="830">
                  <c:v>60.908378273793851</c:v>
                </c:pt>
                <c:pt idx="831">
                  <c:v>60.875433785994815</c:v>
                </c:pt>
                <c:pt idx="832">
                  <c:v>60.842489293172484</c:v>
                </c:pt>
                <c:pt idx="833">
                  <c:v>60.809544795288716</c:v>
                </c:pt>
                <c:pt idx="834">
                  <c:v>60.776600292305162</c:v>
                </c:pt>
                <c:pt idx="835">
                  <c:v>60.743655784183048</c:v>
                </c:pt>
                <c:pt idx="836">
                  <c:v>60.710711270883465</c:v>
                </c:pt>
                <c:pt idx="837">
                  <c:v>60.677766752367162</c:v>
                </c:pt>
                <c:pt idx="838">
                  <c:v>60.644822228594506</c:v>
                </c:pt>
                <c:pt idx="839">
                  <c:v>60.611877699525564</c:v>
                </c:pt>
                <c:pt idx="840">
                  <c:v>60.578933165120326</c:v>
                </c:pt>
                <c:pt idx="841">
                  <c:v>60.545988625338097</c:v>
                </c:pt>
                <c:pt idx="842">
                  <c:v>60.513044080138236</c:v>
                </c:pt>
                <c:pt idx="843">
                  <c:v>60.480099529479659</c:v>
                </c:pt>
                <c:pt idx="844">
                  <c:v>60.447154973320913</c:v>
                </c:pt>
                <c:pt idx="845">
                  <c:v>60.414210411620388</c:v>
                </c:pt>
                <c:pt idx="846">
                  <c:v>60.381265844335829</c:v>
                </c:pt>
                <c:pt idx="847">
                  <c:v>60.348321271424879</c:v>
                </c:pt>
                <c:pt idx="848">
                  <c:v>60.315376692845248</c:v>
                </c:pt>
                <c:pt idx="849">
                  <c:v>60.282432108553607</c:v>
                </c:pt>
                <c:pt idx="850">
                  <c:v>60.249487518506868</c:v>
                </c:pt>
                <c:pt idx="851">
                  <c:v>60.216542922660992</c:v>
                </c:pt>
                <c:pt idx="852">
                  <c:v>60.183598320972287</c:v>
                </c:pt>
                <c:pt idx="853">
                  <c:v>60.150653713396458</c:v>
                </c:pt>
                <c:pt idx="854">
                  <c:v>60.117709099888984</c:v>
                </c:pt>
                <c:pt idx="855">
                  <c:v>60.08476448040458</c:v>
                </c:pt>
                <c:pt idx="856">
                  <c:v>60.051819854898113</c:v>
                </c:pt>
                <c:pt idx="857">
                  <c:v>60.018875223323811</c:v>
                </c:pt>
                <c:pt idx="858">
                  <c:v>59.985930585635998</c:v>
                </c:pt>
                <c:pt idx="859">
                  <c:v>59.952985941787801</c:v>
                </c:pt>
                <c:pt idx="860">
                  <c:v>59.920041291732943</c:v>
                </c:pt>
                <c:pt idx="861">
                  <c:v>59.887096635424115</c:v>
                </c:pt>
                <c:pt idx="862">
                  <c:v>59.854151972814179</c:v>
                </c:pt>
                <c:pt idx="863">
                  <c:v>59.821207303855076</c:v>
                </c:pt>
                <c:pt idx="864">
                  <c:v>59.78826262849875</c:v>
                </c:pt>
                <c:pt idx="865">
                  <c:v>59.755317946696913</c:v>
                </c:pt>
                <c:pt idx="866">
                  <c:v>59.722373258400523</c:v>
                </c:pt>
                <c:pt idx="867">
                  <c:v>59.689428563560327</c:v>
                </c:pt>
                <c:pt idx="868">
                  <c:v>59.656483862126812</c:v>
                </c:pt>
                <c:pt idx="869">
                  <c:v>59.623539154050135</c:v>
                </c:pt>
                <c:pt idx="870">
                  <c:v>59.590594439279634</c:v>
                </c:pt>
                <c:pt idx="871">
                  <c:v>59.557649717764896</c:v>
                </c:pt>
                <c:pt idx="872">
                  <c:v>59.524704989454655</c:v>
                </c:pt>
                <c:pt idx="873">
                  <c:v>59.491760254297326</c:v>
                </c:pt>
                <c:pt idx="874">
                  <c:v>59.458815512241181</c:v>
                </c:pt>
                <c:pt idx="875">
                  <c:v>59.425870763233924</c:v>
                </c:pt>
                <c:pt idx="876">
                  <c:v>59.39292600722289</c:v>
                </c:pt>
                <c:pt idx="877">
                  <c:v>59.359981244155009</c:v>
                </c:pt>
                <c:pt idx="878">
                  <c:v>59.327036473976733</c:v>
                </c:pt>
                <c:pt idx="879">
                  <c:v>59.294091696634396</c:v>
                </c:pt>
                <c:pt idx="880">
                  <c:v>59.261146912073322</c:v>
                </c:pt>
                <c:pt idx="881">
                  <c:v>59.228202120239345</c:v>
                </c:pt>
                <c:pt idx="882">
                  <c:v>59.195257321076944</c:v>
                </c:pt>
                <c:pt idx="883">
                  <c:v>59.162312514530839</c:v>
                </c:pt>
                <c:pt idx="884">
                  <c:v>59.129367700545089</c:v>
                </c:pt>
                <c:pt idx="885">
                  <c:v>59.09642287906324</c:v>
                </c:pt>
                <c:pt idx="886">
                  <c:v>59.0634780500286</c:v>
                </c:pt>
                <c:pt idx="887">
                  <c:v>59.030533213383933</c:v>
                </c:pt>
                <c:pt idx="888">
                  <c:v>58.997588369071671</c:v>
                </c:pt>
                <c:pt idx="889">
                  <c:v>58.964643517033643</c:v>
                </c:pt>
                <c:pt idx="890">
                  <c:v>58.931698657211427</c:v>
                </c:pt>
                <c:pt idx="891">
                  <c:v>58.898753789546049</c:v>
                </c:pt>
                <c:pt idx="892">
                  <c:v>58.865808913978057</c:v>
                </c:pt>
                <c:pt idx="893">
                  <c:v>58.832864030447645</c:v>
                </c:pt>
                <c:pt idx="894">
                  <c:v>58.799919138894609</c:v>
                </c:pt>
                <c:pt idx="895">
                  <c:v>58.766974239258317</c:v>
                </c:pt>
                <c:pt idx="896">
                  <c:v>58.734029331477146</c:v>
                </c:pt>
                <c:pt idx="897">
                  <c:v>58.701084415489788</c:v>
                </c:pt>
                <c:pt idx="898">
                  <c:v>58.668139491234058</c:v>
                </c:pt>
                <c:pt idx="899">
                  <c:v>58.635194558647413</c:v>
                </c:pt>
                <c:pt idx="900">
                  <c:v>58.602249617666679</c:v>
                </c:pt>
                <c:pt idx="901">
                  <c:v>58.569304668228355</c:v>
                </c:pt>
                <c:pt idx="902">
                  <c:v>58.536359710268322</c:v>
                </c:pt>
                <c:pt idx="903">
                  <c:v>58.503414743722324</c:v>
                </c:pt>
                <c:pt idx="904">
                  <c:v>58.470469768525263</c:v>
                </c:pt>
                <c:pt idx="905">
                  <c:v>58.437524784611696</c:v>
                </c:pt>
                <c:pt idx="906">
                  <c:v>58.404579791915587</c:v>
                </c:pt>
                <c:pt idx="907">
                  <c:v>58.371634790370557</c:v>
                </c:pt>
                <c:pt idx="908">
                  <c:v>58.338689779909586</c:v>
                </c:pt>
                <c:pt idx="909">
                  <c:v>58.305744760465174</c:v>
                </c:pt>
                <c:pt idx="910">
                  <c:v>58.272799731969648</c:v>
                </c:pt>
                <c:pt idx="911">
                  <c:v>58.239854694354143</c:v>
                </c:pt>
                <c:pt idx="912">
                  <c:v>58.2069096475498</c:v>
                </c:pt>
                <c:pt idx="913">
                  <c:v>58.173964591487191</c:v>
                </c:pt>
                <c:pt idx="914">
                  <c:v>58.141019526096251</c:v>
                </c:pt>
                <c:pt idx="915">
                  <c:v>58.108074451306457</c:v>
                </c:pt>
                <c:pt idx="916">
                  <c:v>58.075129367046515</c:v>
                </c:pt>
                <c:pt idx="917">
                  <c:v>58.042184273245127</c:v>
                </c:pt>
                <c:pt idx="918">
                  <c:v>58.009239169829939</c:v>
                </c:pt>
                <c:pt idx="919">
                  <c:v>57.976294056728186</c:v>
                </c:pt>
                <c:pt idx="920">
                  <c:v>57.94334893386668</c:v>
                </c:pt>
                <c:pt idx="921">
                  <c:v>57.910403801171711</c:v>
                </c:pt>
                <c:pt idx="922">
                  <c:v>57.877458658568798</c:v>
                </c:pt>
                <c:pt idx="923">
                  <c:v>57.844513505983144</c:v>
                </c:pt>
                <c:pt idx="924">
                  <c:v>57.811568343339189</c:v>
                </c:pt>
                <c:pt idx="925">
                  <c:v>57.778623170560877</c:v>
                </c:pt>
                <c:pt idx="926">
                  <c:v>57.745677987571668</c:v>
                </c:pt>
                <c:pt idx="927">
                  <c:v>57.712732794294446</c:v>
                </c:pt>
                <c:pt idx="928">
                  <c:v>57.67978759065123</c:v>
                </c:pt>
                <c:pt idx="929">
                  <c:v>57.646842376563889</c:v>
                </c:pt>
                <c:pt idx="930">
                  <c:v>57.613897151953253</c:v>
                </c:pt>
                <c:pt idx="931">
                  <c:v>57.580951916740055</c:v>
                </c:pt>
                <c:pt idx="932">
                  <c:v>57.548006670844003</c:v>
                </c:pt>
                <c:pt idx="933">
                  <c:v>57.51506141418438</c:v>
                </c:pt>
                <c:pt idx="934">
                  <c:v>57.482116146679971</c:v>
                </c:pt>
                <c:pt idx="935">
                  <c:v>57.449170868248665</c:v>
                </c:pt>
                <c:pt idx="936">
                  <c:v>57.416225578808103</c:v>
                </c:pt>
                <c:pt idx="937">
                  <c:v>57.38328027827486</c:v>
                </c:pt>
                <c:pt idx="938">
                  <c:v>57.350334966565349</c:v>
                </c:pt>
                <c:pt idx="939">
                  <c:v>57.317389643595192</c:v>
                </c:pt>
                <c:pt idx="940">
                  <c:v>57.284444309279074</c:v>
                </c:pt>
                <c:pt idx="941">
                  <c:v>57.25149896353151</c:v>
                </c:pt>
                <c:pt idx="942">
                  <c:v>57.218553606266099</c:v>
                </c:pt>
                <c:pt idx="943">
                  <c:v>57.185608237395734</c:v>
                </c:pt>
                <c:pt idx="944">
                  <c:v>57.152662856833118</c:v>
                </c:pt>
                <c:pt idx="945">
                  <c:v>57.119717464489568</c:v>
                </c:pt>
                <c:pt idx="946">
                  <c:v>57.086772060276338</c:v>
                </c:pt>
                <c:pt idx="947">
                  <c:v>57.0538266441039</c:v>
                </c:pt>
                <c:pt idx="948">
                  <c:v>57.020881215881694</c:v>
                </c:pt>
                <c:pt idx="949">
                  <c:v>56.987935775519041</c:v>
                </c:pt>
                <c:pt idx="950">
                  <c:v>56.954990322924132</c:v>
                </c:pt>
                <c:pt idx="951">
                  <c:v>56.922044858004611</c:v>
                </c:pt>
                <c:pt idx="952">
                  <c:v>56.889099380667638</c:v>
                </c:pt>
                <c:pt idx="953">
                  <c:v>56.85615389081935</c:v>
                </c:pt>
                <c:pt idx="954">
                  <c:v>56.823208388365259</c:v>
                </c:pt>
                <c:pt idx="955">
                  <c:v>56.790262873210359</c:v>
                </c:pt>
                <c:pt idx="956">
                  <c:v>56.757317345258819</c:v>
                </c:pt>
                <c:pt idx="957">
                  <c:v>56.724371804414069</c:v>
                </c:pt>
                <c:pt idx="958">
                  <c:v>56.691426250578807</c:v>
                </c:pt>
                <c:pt idx="959">
                  <c:v>56.65848068365505</c:v>
                </c:pt>
                <c:pt idx="960">
                  <c:v>56.62553510354406</c:v>
                </c:pt>
                <c:pt idx="961">
                  <c:v>56.592589510146425</c:v>
                </c:pt>
                <c:pt idx="962">
                  <c:v>56.559643903361881</c:v>
                </c:pt>
                <c:pt idx="963">
                  <c:v>56.526698283089488</c:v>
                </c:pt>
                <c:pt idx="964">
                  <c:v>56.493752649227453</c:v>
                </c:pt>
                <c:pt idx="965">
                  <c:v>56.460807001673317</c:v>
                </c:pt>
                <c:pt idx="966">
                  <c:v>56.427861340323886</c:v>
                </c:pt>
                <c:pt idx="967">
                  <c:v>56.394915665075267</c:v>
                </c:pt>
                <c:pt idx="968">
                  <c:v>56.361969975822532</c:v>
                </c:pt>
                <c:pt idx="969">
                  <c:v>56.32902427246006</c:v>
                </c:pt>
                <c:pt idx="970">
                  <c:v>56.296078554881547</c:v>
                </c:pt>
                <c:pt idx="971">
                  <c:v>56.263132822979998</c:v>
                </c:pt>
                <c:pt idx="972">
                  <c:v>56.230187076647184</c:v>
                </c:pt>
                <c:pt idx="973">
                  <c:v>56.197241315774484</c:v>
                </c:pt>
                <c:pt idx="974">
                  <c:v>56.164295540252589</c:v>
                </c:pt>
                <c:pt idx="975">
                  <c:v>56.131349749970695</c:v>
                </c:pt>
                <c:pt idx="976">
                  <c:v>56.098403944817662</c:v>
                </c:pt>
                <c:pt idx="977">
                  <c:v>56.065458124681783</c:v>
                </c:pt>
                <c:pt idx="978">
                  <c:v>56.032512289449883</c:v>
                </c:pt>
                <c:pt idx="979">
                  <c:v>55.999566439008284</c:v>
                </c:pt>
                <c:pt idx="980">
                  <c:v>55.96662057324253</c:v>
                </c:pt>
                <c:pt idx="981">
                  <c:v>55.933674692037172</c:v>
                </c:pt>
                <c:pt idx="982">
                  <c:v>55.900728795275938</c:v>
                </c:pt>
                <c:pt idx="983">
                  <c:v>55.867782882841709</c:v>
                </c:pt>
                <c:pt idx="984">
                  <c:v>55.834836954616463</c:v>
                </c:pt>
                <c:pt idx="985">
                  <c:v>55.801891010481334</c:v>
                </c:pt>
                <c:pt idx="986">
                  <c:v>55.768945050316518</c:v>
                </c:pt>
                <c:pt idx="987">
                  <c:v>55.735999074001327</c:v>
                </c:pt>
                <c:pt idx="988">
                  <c:v>55.703053081414367</c:v>
                </c:pt>
                <c:pt idx="989">
                  <c:v>55.670107072432948</c:v>
                </c:pt>
                <c:pt idx="990">
                  <c:v>55.637161046933812</c:v>
                </c:pt>
                <c:pt idx="991">
                  <c:v>55.604215004792678</c:v>
                </c:pt>
                <c:pt idx="992">
                  <c:v>55.571268945884391</c:v>
                </c:pt>
                <c:pt idx="993">
                  <c:v>55.538322870082617</c:v>
                </c:pt>
                <c:pt idx="994">
                  <c:v>55.505376777260444</c:v>
                </c:pt>
                <c:pt idx="995">
                  <c:v>55.472430667289771</c:v>
                </c:pt>
                <c:pt idx="996">
                  <c:v>55.43948454004159</c:v>
                </c:pt>
                <c:pt idx="997">
                  <c:v>55.406538395386093</c:v>
                </c:pt>
                <c:pt idx="998">
                  <c:v>55.373592233192369</c:v>
                </c:pt>
                <c:pt idx="999">
                  <c:v>55.340646053328314</c:v>
                </c:pt>
                <c:pt idx="1000">
                  <c:v>55.307699855661376</c:v>
                </c:pt>
                <c:pt idx="1001">
                  <c:v>55.27475364005759</c:v>
                </c:pt>
                <c:pt idx="1002">
                  <c:v>55.241807406382165</c:v>
                </c:pt>
                <c:pt idx="1003">
                  <c:v>55.208861154499182</c:v>
                </c:pt>
                <c:pt idx="1004">
                  <c:v>55.175914884271819</c:v>
                </c:pt>
                <c:pt idx="1005">
                  <c:v>55.142968595562337</c:v>
                </c:pt>
                <c:pt idx="1006">
                  <c:v>55.110022288231626</c:v>
                </c:pt>
                <c:pt idx="1007">
                  <c:v>55.077075962140114</c:v>
                </c:pt>
                <c:pt idx="1008">
                  <c:v>55.044129617146581</c:v>
                </c:pt>
                <c:pt idx="1009">
                  <c:v>55.011183253109344</c:v>
                </c:pt>
                <c:pt idx="1010">
                  <c:v>54.978236869885109</c:v>
                </c:pt>
                <c:pt idx="1011">
                  <c:v>54.945290467329869</c:v>
                </c:pt>
                <c:pt idx="1012">
                  <c:v>54.912344045298354</c:v>
                </c:pt>
                <c:pt idx="1013">
                  <c:v>54.879397603644485</c:v>
                </c:pt>
                <c:pt idx="1014">
                  <c:v>54.846451142220957</c:v>
                </c:pt>
                <c:pt idx="1015">
                  <c:v>54.813504660879254</c:v>
                </c:pt>
                <c:pt idx="1016">
                  <c:v>54.780558159469834</c:v>
                </c:pt>
                <c:pt idx="1017">
                  <c:v>54.747611637842269</c:v>
                </c:pt>
                <c:pt idx="1018">
                  <c:v>54.714665095844708</c:v>
                </c:pt>
                <c:pt idx="1019">
                  <c:v>54.681718533324371</c:v>
                </c:pt>
                <c:pt idx="1020">
                  <c:v>54.648771950127177</c:v>
                </c:pt>
                <c:pt idx="1021">
                  <c:v>54.615825346098177</c:v>
                </c:pt>
                <c:pt idx="1022">
                  <c:v>54.582878721080974</c:v>
                </c:pt>
                <c:pt idx="1023">
                  <c:v>54.549932074918289</c:v>
                </c:pt>
                <c:pt idx="1024">
                  <c:v>54.516985407451351</c:v>
                </c:pt>
                <c:pt idx="1025">
                  <c:v>54.48403871852048</c:v>
                </c:pt>
                <c:pt idx="1026">
                  <c:v>54.451092007964917</c:v>
                </c:pt>
                <c:pt idx="1027">
                  <c:v>54.418145275622393</c:v>
                </c:pt>
                <c:pt idx="1028">
                  <c:v>54.385198521329663</c:v>
                </c:pt>
                <c:pt idx="1029">
                  <c:v>54.352251744922235</c:v>
                </c:pt>
                <c:pt idx="1030">
                  <c:v>54.319304946234219</c:v>
                </c:pt>
                <c:pt idx="1031">
                  <c:v>54.286358125098964</c:v>
                </c:pt>
                <c:pt idx="1032">
                  <c:v>54.253411281347979</c:v>
                </c:pt>
                <c:pt idx="1033">
                  <c:v>54.220464414812035</c:v>
                </c:pt>
                <c:pt idx="1034">
                  <c:v>54.187517525320473</c:v>
                </c:pt>
                <c:pt idx="1035">
                  <c:v>54.154570612701399</c:v>
                </c:pt>
                <c:pt idx="1036">
                  <c:v>54.121623676781553</c:v>
                </c:pt>
                <c:pt idx="1037">
                  <c:v>54.088676717386434</c:v>
                </c:pt>
                <c:pt idx="1038">
                  <c:v>54.055729734340275</c:v>
                </c:pt>
                <c:pt idx="1039">
                  <c:v>54.022782727466343</c:v>
                </c:pt>
                <c:pt idx="1040">
                  <c:v>53.989835696585864</c:v>
                </c:pt>
                <c:pt idx="1041">
                  <c:v>53.956888641519527</c:v>
                </c:pt>
                <c:pt idx="1042">
                  <c:v>53.923941562086284</c:v>
                </c:pt>
                <c:pt idx="1043">
                  <c:v>53.890994458103798</c:v>
                </c:pt>
                <c:pt idx="1044">
                  <c:v>53.858047329388313</c:v>
                </c:pt>
                <c:pt idx="1045">
                  <c:v>53.825100175755153</c:v>
                </c:pt>
                <c:pt idx="1046">
                  <c:v>53.792152997017723</c:v>
                </c:pt>
                <c:pt idx="1047">
                  <c:v>53.75920579298829</c:v>
                </c:pt>
                <c:pt idx="1048">
                  <c:v>53.726258563477927</c:v>
                </c:pt>
                <c:pt idx="1049">
                  <c:v>53.693311308296146</c:v>
                </c:pt>
                <c:pt idx="1050">
                  <c:v>53.660364027251049</c:v>
                </c:pt>
                <c:pt idx="1051">
                  <c:v>53.627416720149228</c:v>
                </c:pt>
                <c:pt idx="1052">
                  <c:v>53.594469386796078</c:v>
                </c:pt>
                <c:pt idx="1053">
                  <c:v>53.561522026995554</c:v>
                </c:pt>
                <c:pt idx="1054">
                  <c:v>53.528574640550133</c:v>
                </c:pt>
                <c:pt idx="1055">
                  <c:v>53.495627227260663</c:v>
                </c:pt>
                <c:pt idx="1056">
                  <c:v>53.462679786926692</c:v>
                </c:pt>
                <c:pt idx="1057">
                  <c:v>53.429732319346371</c:v>
                </c:pt>
                <c:pt idx="1058">
                  <c:v>53.396784824316299</c:v>
                </c:pt>
                <c:pt idx="1059">
                  <c:v>53.36383730163157</c:v>
                </c:pt>
                <c:pt idx="1060">
                  <c:v>53.330889751085792</c:v>
                </c:pt>
                <c:pt idx="1061">
                  <c:v>53.297942172471089</c:v>
                </c:pt>
                <c:pt idx="1062">
                  <c:v>53.264994565577979</c:v>
                </c:pt>
                <c:pt idx="1063">
                  <c:v>53.232046930195565</c:v>
                </c:pt>
                <c:pt idx="1064">
                  <c:v>53.199099266111354</c:v>
                </c:pt>
                <c:pt idx="1065">
                  <c:v>53.166151573111307</c:v>
                </c:pt>
                <c:pt idx="1066">
                  <c:v>53.133203850979925</c:v>
                </c:pt>
                <c:pt idx="1067">
                  <c:v>53.10025609949988</c:v>
                </c:pt>
                <c:pt idx="1068">
                  <c:v>53.067308318452511</c:v>
                </c:pt>
                <c:pt idx="1069">
                  <c:v>53.034360507617379</c:v>
                </c:pt>
                <c:pt idx="1070">
                  <c:v>53.001412666772666</c:v>
                </c:pt>
                <c:pt idx="1071">
                  <c:v>52.968464795694842</c:v>
                </c:pt>
                <c:pt idx="1072">
                  <c:v>52.93551689415839</c:v>
                </c:pt>
                <c:pt idx="1073">
                  <c:v>52.902568961936808</c:v>
                </c:pt>
                <c:pt idx="1074">
                  <c:v>52.869620998801594</c:v>
                </c:pt>
                <c:pt idx="1075">
                  <c:v>52.836673004522339</c:v>
                </c:pt>
                <c:pt idx="1076">
                  <c:v>52.80372497886745</c:v>
                </c:pt>
                <c:pt idx="1077">
                  <c:v>52.770776921603527</c:v>
                </c:pt>
                <c:pt idx="1078">
                  <c:v>52.737828832494948</c:v>
                </c:pt>
                <c:pt idx="1079">
                  <c:v>52.704880711305215</c:v>
                </c:pt>
                <c:pt idx="1080">
                  <c:v>52.671932557795444</c:v>
                </c:pt>
                <c:pt idx="1081">
                  <c:v>52.638984371725492</c:v>
                </c:pt>
                <c:pt idx="1082">
                  <c:v>52.606036152852973</c:v>
                </c:pt>
                <c:pt idx="1083">
                  <c:v>52.573087900934219</c:v>
                </c:pt>
                <c:pt idx="1084">
                  <c:v>52.540139615723618</c:v>
                </c:pt>
                <c:pt idx="1085">
                  <c:v>52.507191296973694</c:v>
                </c:pt>
                <c:pt idx="1086">
                  <c:v>52.474242944435247</c:v>
                </c:pt>
                <c:pt idx="1087">
                  <c:v>52.441294557857219</c:v>
                </c:pt>
                <c:pt idx="1088">
                  <c:v>52.408346136986921</c:v>
                </c:pt>
                <c:pt idx="1089">
                  <c:v>52.37539768156968</c:v>
                </c:pt>
                <c:pt idx="1090">
                  <c:v>52.342449191348891</c:v>
                </c:pt>
                <c:pt idx="1091">
                  <c:v>52.309500666066185</c:v>
                </c:pt>
                <c:pt idx="1092">
                  <c:v>52.276552105461541</c:v>
                </c:pt>
                <c:pt idx="1093">
                  <c:v>52.243603509272695</c:v>
                </c:pt>
                <c:pt idx="1094">
                  <c:v>52.210654877235861</c:v>
                </c:pt>
                <c:pt idx="1095">
                  <c:v>52.177706209084903</c:v>
                </c:pt>
                <c:pt idx="1096">
                  <c:v>52.144757504552082</c:v>
                </c:pt>
                <c:pt idx="1097">
                  <c:v>52.11180876336784</c:v>
                </c:pt>
                <c:pt idx="1098">
                  <c:v>52.078859985260266</c:v>
                </c:pt>
                <c:pt idx="1099">
                  <c:v>52.045911169955787</c:v>
                </c:pt>
                <c:pt idx="1100">
                  <c:v>52.012962317178896</c:v>
                </c:pt>
                <c:pt idx="1101">
                  <c:v>51.980013426651837</c:v>
                </c:pt>
                <c:pt idx="1102">
                  <c:v>51.947064498095123</c:v>
                </c:pt>
                <c:pt idx="1103">
                  <c:v>51.914115531227097</c:v>
                </c:pt>
                <c:pt idx="1104">
                  <c:v>51.881166525764201</c:v>
                </c:pt>
                <c:pt idx="1105">
                  <c:v>51.84821748142069</c:v>
                </c:pt>
                <c:pt idx="1106">
                  <c:v>51.815268397908895</c:v>
                </c:pt>
                <c:pt idx="1107">
                  <c:v>51.782319274939084</c:v>
                </c:pt>
                <c:pt idx="1108">
                  <c:v>51.749370112219296</c:v>
                </c:pt>
                <c:pt idx="1109">
                  <c:v>51.71642090945555</c:v>
                </c:pt>
                <c:pt idx="1110">
                  <c:v>51.683471666351934</c:v>
                </c:pt>
                <c:pt idx="1111">
                  <c:v>51.65052238261012</c:v>
                </c:pt>
                <c:pt idx="1112">
                  <c:v>51.61757305792986</c:v>
                </c:pt>
                <c:pt idx="1113">
                  <c:v>51.584623692008734</c:v>
                </c:pt>
                <c:pt idx="1114">
                  <c:v>51.551674284541946</c:v>
                </c:pt>
                <c:pt idx="1115">
                  <c:v>51.51872483522294</c:v>
                </c:pt>
                <c:pt idx="1116">
                  <c:v>51.485775343742411</c:v>
                </c:pt>
                <c:pt idx="1117">
                  <c:v>51.452825809789388</c:v>
                </c:pt>
                <c:pt idx="1118">
                  <c:v>51.419876233050282</c:v>
                </c:pt>
                <c:pt idx="1119">
                  <c:v>51.386926613209525</c:v>
                </c:pt>
                <c:pt idx="1120">
                  <c:v>51.353976949949157</c:v>
                </c:pt>
                <c:pt idx="1121">
                  <c:v>51.321027242949114</c:v>
                </c:pt>
                <c:pt idx="1122">
                  <c:v>51.288077491886661</c:v>
                </c:pt>
                <c:pt idx="1123">
                  <c:v>51.255127696437256</c:v>
                </c:pt>
                <c:pt idx="1124">
                  <c:v>51.222177856273731</c:v>
                </c:pt>
                <c:pt idx="1125">
                  <c:v>51.189227971066671</c:v>
                </c:pt>
                <c:pt idx="1126">
                  <c:v>51.156278040484302</c:v>
                </c:pt>
                <c:pt idx="1127">
                  <c:v>51.123328064192684</c:v>
                </c:pt>
                <c:pt idx="1128">
                  <c:v>51.090378041855189</c:v>
                </c:pt>
                <c:pt idx="1129">
                  <c:v>51.057427973133045</c:v>
                </c:pt>
                <c:pt idx="1130">
                  <c:v>51.024477857684822</c:v>
                </c:pt>
                <c:pt idx="1131">
                  <c:v>50.991527695166937</c:v>
                </c:pt>
                <c:pt idx="1132">
                  <c:v>50.95857748523337</c:v>
                </c:pt>
                <c:pt idx="1133">
                  <c:v>50.925627227535387</c:v>
                </c:pt>
                <c:pt idx="1134">
                  <c:v>50.892676921722028</c:v>
                </c:pt>
                <c:pt idx="1135">
                  <c:v>50.859726567439729</c:v>
                </c:pt>
                <c:pt idx="1136">
                  <c:v>50.826776164332472</c:v>
                </c:pt>
                <c:pt idx="1137">
                  <c:v>50.793825712041794</c:v>
                </c:pt>
                <c:pt idx="1138">
                  <c:v>50.760875210206457</c:v>
                </c:pt>
                <c:pt idx="1139">
                  <c:v>50.727924658462989</c:v>
                </c:pt>
                <c:pt idx="1140">
                  <c:v>50.694974056445112</c:v>
                </c:pt>
                <c:pt idx="1141">
                  <c:v>50.66202340378409</c:v>
                </c:pt>
                <c:pt idx="1142">
                  <c:v>50.629072700108573</c:v>
                </c:pt>
                <c:pt idx="1143">
                  <c:v>50.596121945044608</c:v>
                </c:pt>
                <c:pt idx="1144">
                  <c:v>50.563171138215552</c:v>
                </c:pt>
                <c:pt idx="1145">
                  <c:v>50.530220279242101</c:v>
                </c:pt>
                <c:pt idx="1146">
                  <c:v>50.497269367742412</c:v>
                </c:pt>
                <c:pt idx="1147">
                  <c:v>50.464318403331887</c:v>
                </c:pt>
                <c:pt idx="1148">
                  <c:v>50.431367385623048</c:v>
                </c:pt>
                <c:pt idx="1149">
                  <c:v>50.398416314226139</c:v>
                </c:pt>
                <c:pt idx="1150">
                  <c:v>50.365465188748281</c:v>
                </c:pt>
                <c:pt idx="1151">
                  <c:v>50.332514008793922</c:v>
                </c:pt>
                <c:pt idx="1152">
                  <c:v>50.29956277396488</c:v>
                </c:pt>
                <c:pt idx="1153">
                  <c:v>50.266611483860004</c:v>
                </c:pt>
                <c:pt idx="1154">
                  <c:v>50.233660138075521</c:v>
                </c:pt>
                <c:pt idx="1155">
                  <c:v>50.200708736204717</c:v>
                </c:pt>
                <c:pt idx="1156">
                  <c:v>50.167757277838128</c:v>
                </c:pt>
                <c:pt idx="1157">
                  <c:v>50.134805762563275</c:v>
                </c:pt>
                <c:pt idx="1158">
                  <c:v>50.101854189964918</c:v>
                </c:pt>
                <c:pt idx="1159">
                  <c:v>50.068902559625023</c:v>
                </c:pt>
                <c:pt idx="1160">
                  <c:v>50.035950871122495</c:v>
                </c:pt>
                <c:pt idx="1161">
                  <c:v>50.002999124033323</c:v>
                </c:pt>
                <c:pt idx="1162">
                  <c:v>49.970047317930614</c:v>
                </c:pt>
                <c:pt idx="1163">
                  <c:v>49.937095452384419</c:v>
                </c:pt>
                <c:pt idx="1164">
                  <c:v>49.904143526961946</c:v>
                </c:pt>
                <c:pt idx="1165">
                  <c:v>49.871191541227269</c:v>
                </c:pt>
                <c:pt idx="1166">
                  <c:v>49.838239494741515</c:v>
                </c:pt>
                <c:pt idx="1167">
                  <c:v>49.805287387062805</c:v>
                </c:pt>
                <c:pt idx="1168">
                  <c:v>49.772335217746004</c:v>
                </c:pt>
                <c:pt idx="1169">
                  <c:v>49.739382986343131</c:v>
                </c:pt>
                <c:pt idx="1170">
                  <c:v>49.706430692403075</c:v>
                </c:pt>
                <c:pt idx="1171">
                  <c:v>49.673478335471529</c:v>
                </c:pt>
                <c:pt idx="1172">
                  <c:v>49.640525915091054</c:v>
                </c:pt>
                <c:pt idx="1173">
                  <c:v>49.607573430801111</c:v>
                </c:pt>
                <c:pt idx="1174">
                  <c:v>49.574620882137964</c:v>
                </c:pt>
                <c:pt idx="1175">
                  <c:v>49.541668268634737</c:v>
                </c:pt>
                <c:pt idx="1176">
                  <c:v>49.508715589821264</c:v>
                </c:pt>
                <c:pt idx="1177">
                  <c:v>49.475762845224097</c:v>
                </c:pt>
                <c:pt idx="1178">
                  <c:v>49.442810034366815</c:v>
                </c:pt>
                <c:pt idx="1179">
                  <c:v>49.409857156769419</c:v>
                </c:pt>
                <c:pt idx="1180">
                  <c:v>49.37690421194884</c:v>
                </c:pt>
                <c:pt idx="1181">
                  <c:v>49.343951199418413</c:v>
                </c:pt>
                <c:pt idx="1182">
                  <c:v>49.310998118688609</c:v>
                </c:pt>
                <c:pt idx="1183">
                  <c:v>49.278044969266176</c:v>
                </c:pt>
                <c:pt idx="1184">
                  <c:v>49.245091750654538</c:v>
                </c:pt>
                <c:pt idx="1185">
                  <c:v>49.212138462353828</c:v>
                </c:pt>
                <c:pt idx="1186">
                  <c:v>49.179185103860874</c:v>
                </c:pt>
                <c:pt idx="1187">
                  <c:v>49.146231674668705</c:v>
                </c:pt>
                <c:pt idx="1188">
                  <c:v>49.113278174267435</c:v>
                </c:pt>
                <c:pt idx="1189">
                  <c:v>49.080324602143165</c:v>
                </c:pt>
                <c:pt idx="1190">
                  <c:v>49.047370957779009</c:v>
                </c:pt>
                <c:pt idx="1191">
                  <c:v>49.014417240654154</c:v>
                </c:pt>
                <c:pt idx="1192">
                  <c:v>48.981463450244469</c:v>
                </c:pt>
                <c:pt idx="1193">
                  <c:v>48.948509586022347</c:v>
                </c:pt>
                <c:pt idx="1194">
                  <c:v>48.915555647456429</c:v>
                </c:pt>
                <c:pt idx="1195">
                  <c:v>48.882601634011813</c:v>
                </c:pt>
                <c:pt idx="1196">
                  <c:v>48.849647545150141</c:v>
                </c:pt>
                <c:pt idx="1197">
                  <c:v>48.81669338032917</c:v>
                </c:pt>
                <c:pt idx="1198">
                  <c:v>48.78373913900316</c:v>
                </c:pt>
                <c:pt idx="1199">
                  <c:v>48.750784820622798</c:v>
                </c:pt>
                <c:pt idx="1200">
                  <c:v>48.717830424634869</c:v>
                </c:pt>
                <c:pt idx="1201">
                  <c:v>48.684875950482549</c:v>
                </c:pt>
                <c:pt idx="1202">
                  <c:v>48.651921397605271</c:v>
                </c:pt>
                <c:pt idx="1203">
                  <c:v>48.618966765438635</c:v>
                </c:pt>
                <c:pt idx="1204">
                  <c:v>48.586012053414549</c:v>
                </c:pt>
                <c:pt idx="1205">
                  <c:v>48.553057260961232</c:v>
                </c:pt>
                <c:pt idx="1206">
                  <c:v>48.520102387502803</c:v>
                </c:pt>
                <c:pt idx="1207">
                  <c:v>48.487147432459764</c:v>
                </c:pt>
                <c:pt idx="1208">
                  <c:v>48.454192395248569</c:v>
                </c:pt>
                <c:pt idx="1209">
                  <c:v>48.421237275282067</c:v>
                </c:pt>
                <c:pt idx="1210">
                  <c:v>48.388282071968909</c:v>
                </c:pt>
                <c:pt idx="1211">
                  <c:v>48.355326784714038</c:v>
                </c:pt>
                <c:pt idx="1212">
                  <c:v>48.322371412918258</c:v>
                </c:pt>
                <c:pt idx="1213">
                  <c:v>48.289415955978583</c:v>
                </c:pt>
                <c:pt idx="1214">
                  <c:v>48.256460413287854</c:v>
                </c:pt>
                <c:pt idx="1215">
                  <c:v>48.223504784235097</c:v>
                </c:pt>
                <c:pt idx="1216">
                  <c:v>48.190549068205151</c:v>
                </c:pt>
                <c:pt idx="1217">
                  <c:v>48.157593264578757</c:v>
                </c:pt>
                <c:pt idx="1218">
                  <c:v>48.124637372732835</c:v>
                </c:pt>
                <c:pt idx="1219">
                  <c:v>48.09168139203986</c:v>
                </c:pt>
                <c:pt idx="1220">
                  <c:v>48.058725321868529</c:v>
                </c:pt>
                <c:pt idx="1221">
                  <c:v>48.025769161582978</c:v>
                </c:pt>
                <c:pt idx="1222">
                  <c:v>47.992812910543741</c:v>
                </c:pt>
                <c:pt idx="1223">
                  <c:v>47.959856568106545</c:v>
                </c:pt>
                <c:pt idx="1224">
                  <c:v>47.926900133623398</c:v>
                </c:pt>
                <c:pt idx="1225">
                  <c:v>47.893943606441695</c:v>
                </c:pt>
                <c:pt idx="1226">
                  <c:v>47.860986985904944</c:v>
                </c:pt>
                <c:pt idx="1227">
                  <c:v>47.828030271352006</c:v>
                </c:pt>
                <c:pt idx="1228">
                  <c:v>47.795073462117834</c:v>
                </c:pt>
                <c:pt idx="1229">
                  <c:v>47.762116557532643</c:v>
                </c:pt>
                <c:pt idx="1230">
                  <c:v>47.729159556922696</c:v>
                </c:pt>
                <c:pt idx="1231">
                  <c:v>47.696202459609609</c:v>
                </c:pt>
                <c:pt idx="1232">
                  <c:v>47.663245264910657</c:v>
                </c:pt>
                <c:pt idx="1233">
                  <c:v>47.630287972138746</c:v>
                </c:pt>
                <c:pt idx="1234">
                  <c:v>47.597330580602481</c:v>
                </c:pt>
                <c:pt idx="1235">
                  <c:v>47.564373089605816</c:v>
                </c:pt>
                <c:pt idx="1236">
                  <c:v>47.531415498448283</c:v>
                </c:pt>
                <c:pt idx="1237">
                  <c:v>47.49845780642481</c:v>
                </c:pt>
                <c:pt idx="1238">
                  <c:v>47.465500012826169</c:v>
                </c:pt>
                <c:pt idx="1239">
                  <c:v>47.43254211693818</c:v>
                </c:pt>
                <c:pt idx="1240">
                  <c:v>47.399584118042235</c:v>
                </c:pt>
                <c:pt idx="1241">
                  <c:v>47.366626015415136</c:v>
                </c:pt>
                <c:pt idx="1242">
                  <c:v>47.333667808329238</c:v>
                </c:pt>
                <c:pt idx="1243">
                  <c:v>47.300709496051986</c:v>
                </c:pt>
                <c:pt idx="1244">
                  <c:v>47.267751077846299</c:v>
                </c:pt>
                <c:pt idx="1245">
                  <c:v>47.23479255297039</c:v>
                </c:pt>
                <c:pt idx="1246">
                  <c:v>47.201833920677963</c:v>
                </c:pt>
                <c:pt idx="1247">
                  <c:v>47.168875180217626</c:v>
                </c:pt>
                <c:pt idx="1248">
                  <c:v>47.135916330833474</c:v>
                </c:pt>
                <c:pt idx="1249">
                  <c:v>47.10295737176488</c:v>
                </c:pt>
                <c:pt idx="1250">
                  <c:v>47.069998302246276</c:v>
                </c:pt>
                <c:pt idx="1251">
                  <c:v>47.037039121507426</c:v>
                </c:pt>
                <c:pt idx="1252">
                  <c:v>47.004079828773193</c:v>
                </c:pt>
                <c:pt idx="1253">
                  <c:v>46.971120423263535</c:v>
                </c:pt>
                <c:pt idx="1254">
                  <c:v>46.938160904193424</c:v>
                </c:pt>
                <c:pt idx="1255">
                  <c:v>46.905201270773361</c:v>
                </c:pt>
                <c:pt idx="1256">
                  <c:v>46.872241522208441</c:v>
                </c:pt>
                <c:pt idx="1257">
                  <c:v>46.839281657699161</c:v>
                </c:pt>
                <c:pt idx="1258">
                  <c:v>46.806321676440781</c:v>
                </c:pt>
                <c:pt idx="1259">
                  <c:v>46.773361577623717</c:v>
                </c:pt>
                <c:pt idx="1260">
                  <c:v>46.740401360433303</c:v>
                </c:pt>
                <c:pt idx="1261">
                  <c:v>46.70744102405007</c:v>
                </c:pt>
                <c:pt idx="1262">
                  <c:v>46.674480567649027</c:v>
                </c:pt>
                <c:pt idx="1263">
                  <c:v>46.641519990400667</c:v>
                </c:pt>
                <c:pt idx="1264">
                  <c:v>46.608559291469973</c:v>
                </c:pt>
                <c:pt idx="1265">
                  <c:v>46.575598470016921</c:v>
                </c:pt>
                <c:pt idx="1266">
                  <c:v>46.542637525196483</c:v>
                </c:pt>
                <c:pt idx="1267">
                  <c:v>46.509676456158175</c:v>
                </c:pt>
                <c:pt idx="1268">
                  <c:v>46.476715262046575</c:v>
                </c:pt>
                <c:pt idx="1269">
                  <c:v>46.443753942001052</c:v>
                </c:pt>
                <c:pt idx="1270">
                  <c:v>46.410792495155633</c:v>
                </c:pt>
                <c:pt idx="1271">
                  <c:v>46.37783092063907</c:v>
                </c:pt>
                <c:pt idx="1272">
                  <c:v>46.34486921757501</c:v>
                </c:pt>
                <c:pt idx="1273">
                  <c:v>46.311907385081739</c:v>
                </c:pt>
                <c:pt idx="1274">
                  <c:v>46.278945422272102</c:v>
                </c:pt>
                <c:pt idx="1275">
                  <c:v>46.245983328253772</c:v>
                </c:pt>
                <c:pt idx="1276">
                  <c:v>46.213021102129076</c:v>
                </c:pt>
                <c:pt idx="1277">
                  <c:v>46.180058742994746</c:v>
                </c:pt>
                <c:pt idx="1278">
                  <c:v>46.147096249942493</c:v>
                </c:pt>
                <c:pt idx="1279">
                  <c:v>46.114133622058247</c:v>
                </c:pt>
                <c:pt idx="1280">
                  <c:v>46.081170858422674</c:v>
                </c:pt>
                <c:pt idx="1281">
                  <c:v>46.048207958110993</c:v>
                </c:pt>
                <c:pt idx="1282">
                  <c:v>46.015244920193069</c:v>
                </c:pt>
                <c:pt idx="1283">
                  <c:v>45.982281743732855</c:v>
                </c:pt>
                <c:pt idx="1284">
                  <c:v>45.949318427789201</c:v>
                </c:pt>
                <c:pt idx="1285">
                  <c:v>45.916354971415316</c:v>
                </c:pt>
                <c:pt idx="1286">
                  <c:v>45.883391373658789</c:v>
                </c:pt>
                <c:pt idx="1287">
                  <c:v>45.850427633561708</c:v>
                </c:pt>
                <c:pt idx="1288">
                  <c:v>45.817463750160428</c:v>
                </c:pt>
                <c:pt idx="1289">
                  <c:v>45.784499722485918</c:v>
                </c:pt>
                <c:pt idx="1290">
                  <c:v>45.751535549563293</c:v>
                </c:pt>
                <c:pt idx="1291">
                  <c:v>45.718571230412152</c:v>
                </c:pt>
                <c:pt idx="1292">
                  <c:v>45.685606764046412</c:v>
                </c:pt>
                <c:pt idx="1293">
                  <c:v>45.652642149474403</c:v>
                </c:pt>
                <c:pt idx="1294">
                  <c:v>45.619677385698509</c:v>
                </c:pt>
                <c:pt idx="1295">
                  <c:v>45.586712471715501</c:v>
                </c:pt>
                <c:pt idx="1296">
                  <c:v>45.553747406516543</c:v>
                </c:pt>
                <c:pt idx="1297">
                  <c:v>45.520782189086766</c:v>
                </c:pt>
                <c:pt idx="1298">
                  <c:v>45.487816818405868</c:v>
                </c:pt>
                <c:pt idx="1299">
                  <c:v>45.454851293447476</c:v>
                </c:pt>
                <c:pt idx="1300">
                  <c:v>45.421885613179654</c:v>
                </c:pt>
                <c:pt idx="1301">
                  <c:v>45.38891977656435</c:v>
                </c:pt>
                <c:pt idx="1302">
                  <c:v>45.355953782557947</c:v>
                </c:pt>
                <c:pt idx="1303">
                  <c:v>45.322987630110646</c:v>
                </c:pt>
                <c:pt idx="1304">
                  <c:v>45.29002131816722</c:v>
                </c:pt>
                <c:pt idx="1305">
                  <c:v>45.257054845666211</c:v>
                </c:pt>
                <c:pt idx="1306">
                  <c:v>45.224088211540348</c:v>
                </c:pt>
                <c:pt idx="1307">
                  <c:v>45.191121414716442</c:v>
                </c:pt>
                <c:pt idx="1308">
                  <c:v>45.15815445411544</c:v>
                </c:pt>
                <c:pt idx="1309">
                  <c:v>45.125187328652174</c:v>
                </c:pt>
                <c:pt idx="1310">
                  <c:v>45.092220037235712</c:v>
                </c:pt>
                <c:pt idx="1311">
                  <c:v>45.059252578768927</c:v>
                </c:pt>
                <c:pt idx="1312">
                  <c:v>45.026284952149062</c:v>
                </c:pt>
                <c:pt idx="1313">
                  <c:v>44.993317156266912</c:v>
                </c:pt>
                <c:pt idx="1314">
                  <c:v>44.960349190007491</c:v>
                </c:pt>
                <c:pt idx="1315">
                  <c:v>44.927381052249693</c:v>
                </c:pt>
                <c:pt idx="1316">
                  <c:v>44.894412741866518</c:v>
                </c:pt>
                <c:pt idx="1317">
                  <c:v>44.861444257724877</c:v>
                </c:pt>
                <c:pt idx="1318">
                  <c:v>44.828475598685351</c:v>
                </c:pt>
                <c:pt idx="1319">
                  <c:v>44.795506763602816</c:v>
                </c:pt>
                <c:pt idx="1320">
                  <c:v>44.762537751325766</c:v>
                </c:pt>
                <c:pt idx="1321">
                  <c:v>44.729568560696762</c:v>
                </c:pt>
                <c:pt idx="1322">
                  <c:v>44.696599190552284</c:v>
                </c:pt>
                <c:pt idx="1323">
                  <c:v>44.663629639722473</c:v>
                </c:pt>
                <c:pt idx="1324">
                  <c:v>44.630659907031436</c:v>
                </c:pt>
                <c:pt idx="1325">
                  <c:v>44.597689991297344</c:v>
                </c:pt>
                <c:pt idx="1326">
                  <c:v>44.564719891331904</c:v>
                </c:pt>
                <c:pt idx="1327">
                  <c:v>44.531749605940874</c:v>
                </c:pt>
                <c:pt idx="1328">
                  <c:v>44.49877913392374</c:v>
                </c:pt>
                <c:pt idx="1329">
                  <c:v>44.465808474073903</c:v>
                </c:pt>
                <c:pt idx="1330">
                  <c:v>44.432837625178443</c:v>
                </c:pt>
                <c:pt idx="1331">
                  <c:v>44.399866586018348</c:v>
                </c:pt>
                <c:pt idx="1332">
                  <c:v>44.366895355368349</c:v>
                </c:pt>
                <c:pt idx="1333">
                  <c:v>44.333923931997177</c:v>
                </c:pt>
                <c:pt idx="1334">
                  <c:v>44.300952314667057</c:v>
                </c:pt>
                <c:pt idx="1335">
                  <c:v>44.267980502134137</c:v>
                </c:pt>
                <c:pt idx="1336">
                  <c:v>44.235008493148314</c:v>
                </c:pt>
                <c:pt idx="1337">
                  <c:v>44.202036286453392</c:v>
                </c:pt>
                <c:pt idx="1338">
                  <c:v>44.169063880786879</c:v>
                </c:pt>
                <c:pt idx="1339">
                  <c:v>44.136091274879888</c:v>
                </c:pt>
                <c:pt idx="1340">
                  <c:v>44.103118467457563</c:v>
                </c:pt>
                <c:pt idx="1341">
                  <c:v>44.070145457238468</c:v>
                </c:pt>
                <c:pt idx="1342">
                  <c:v>44.037172242935384</c:v>
                </c:pt>
                <c:pt idx="1343">
                  <c:v>44.004198823254526</c:v>
                </c:pt>
                <c:pt idx="1344">
                  <c:v>43.971225196895901</c:v>
                </c:pt>
                <c:pt idx="1345">
                  <c:v>43.938251362553508</c:v>
                </c:pt>
                <c:pt idx="1346">
                  <c:v>43.905277318914742</c:v>
                </c:pt>
                <c:pt idx="1347">
                  <c:v>43.872303064661068</c:v>
                </c:pt>
                <c:pt idx="1348">
                  <c:v>43.839328598467553</c:v>
                </c:pt>
                <c:pt idx="1349">
                  <c:v>43.806353919003186</c:v>
                </c:pt>
                <c:pt idx="1350">
                  <c:v>43.773379024930335</c:v>
                </c:pt>
                <c:pt idx="1351">
                  <c:v>43.740403914905734</c:v>
                </c:pt>
                <c:pt idx="1352">
                  <c:v>43.707428587579393</c:v>
                </c:pt>
                <c:pt idx="1353">
                  <c:v>43.674453041595385</c:v>
                </c:pt>
                <c:pt idx="1354">
                  <c:v>43.641477275591541</c:v>
                </c:pt>
                <c:pt idx="1355">
                  <c:v>43.6085012881992</c:v>
                </c:pt>
                <c:pt idx="1356">
                  <c:v>43.575525078043938</c:v>
                </c:pt>
                <c:pt idx="1357">
                  <c:v>43.542548643744723</c:v>
                </c:pt>
                <c:pt idx="1358">
                  <c:v>43.509571983914825</c:v>
                </c:pt>
                <c:pt idx="1359">
                  <c:v>43.476595097160796</c:v>
                </c:pt>
                <c:pt idx="1360">
                  <c:v>43.443617982083332</c:v>
                </c:pt>
                <c:pt idx="1361">
                  <c:v>43.410640637276821</c:v>
                </c:pt>
                <c:pt idx="1362">
                  <c:v>43.377663061329834</c:v>
                </c:pt>
                <c:pt idx="1363">
                  <c:v>43.34468525282422</c:v>
                </c:pt>
                <c:pt idx="1364">
                  <c:v>43.311707210336436</c:v>
                </c:pt>
                <c:pt idx="1365">
                  <c:v>43.278728932436088</c:v>
                </c:pt>
                <c:pt idx="1366">
                  <c:v>43.245750417687248</c:v>
                </c:pt>
                <c:pt idx="1367">
                  <c:v>43.21277166464774</c:v>
                </c:pt>
                <c:pt idx="1368">
                  <c:v>43.179792671869272</c:v>
                </c:pt>
                <c:pt idx="1369">
                  <c:v>43.146813437897158</c:v>
                </c:pt>
                <c:pt idx="1370">
                  <c:v>43.113833961271474</c:v>
                </c:pt>
                <c:pt idx="1371">
                  <c:v>43.080854240525639</c:v>
                </c:pt>
                <c:pt idx="1372">
                  <c:v>43.047874274187315</c:v>
                </c:pt>
                <c:pt idx="1373">
                  <c:v>43.014894060778076</c:v>
                </c:pt>
                <c:pt idx="1374">
                  <c:v>42.981913598813655</c:v>
                </c:pt>
                <c:pt idx="1375">
                  <c:v>42.948932886803817</c:v>
                </c:pt>
                <c:pt idx="1376">
                  <c:v>42.9159519232525</c:v>
                </c:pt>
                <c:pt idx="1377">
                  <c:v>42.882970706657339</c:v>
                </c:pt>
                <c:pt idx="1378">
                  <c:v>42.849989235510783</c:v>
                </c:pt>
                <c:pt idx="1379">
                  <c:v>42.81700750829885</c:v>
                </c:pt>
                <c:pt idx="1380">
                  <c:v>42.784025523501995</c:v>
                </c:pt>
                <c:pt idx="1381">
                  <c:v>42.751043279594953</c:v>
                </c:pt>
                <c:pt idx="1382">
                  <c:v>42.718060775046453</c:v>
                </c:pt>
                <c:pt idx="1383">
                  <c:v>42.685078008319863</c:v>
                </c:pt>
                <c:pt idx="1384">
                  <c:v>42.652094977872245</c:v>
                </c:pt>
                <c:pt idx="1385">
                  <c:v>42.619111682155697</c:v>
                </c:pt>
                <c:pt idx="1386">
                  <c:v>42.586128119616255</c:v>
                </c:pt>
                <c:pt idx="1387">
                  <c:v>42.553144288694426</c:v>
                </c:pt>
                <c:pt idx="1388">
                  <c:v>42.520160187825113</c:v>
                </c:pt>
                <c:pt idx="1389">
                  <c:v>42.487175815437858</c:v>
                </c:pt>
                <c:pt idx="1390">
                  <c:v>42.454191169956452</c:v>
                </c:pt>
                <c:pt idx="1391">
                  <c:v>42.421206249799425</c:v>
                </c:pt>
                <c:pt idx="1392">
                  <c:v>42.388221053379624</c:v>
                </c:pt>
                <c:pt idx="1393">
                  <c:v>42.355235579104829</c:v>
                </c:pt>
                <c:pt idx="1394">
                  <c:v>42.322249825377369</c:v>
                </c:pt>
                <c:pt idx="1395">
                  <c:v>42.289263790594148</c:v>
                </c:pt>
                <c:pt idx="1396">
                  <c:v>42.256277473146717</c:v>
                </c:pt>
                <c:pt idx="1397">
                  <c:v>42.223290871421824</c:v>
                </c:pt>
                <c:pt idx="1398">
                  <c:v>42.190303983800703</c:v>
                </c:pt>
                <c:pt idx="1399">
                  <c:v>42.157316808659445</c:v>
                </c:pt>
                <c:pt idx="1400">
                  <c:v>42.124329344369301</c:v>
                </c:pt>
                <c:pt idx="1401">
                  <c:v>42.091341589296157</c:v>
                </c:pt>
                <c:pt idx="1402">
                  <c:v>42.05835354180131</c:v>
                </c:pt>
                <c:pt idx="1403">
                  <c:v>42.025365200240721</c:v>
                </c:pt>
                <c:pt idx="1404">
                  <c:v>41.992376562966001</c:v>
                </c:pt>
                <c:pt idx="1405">
                  <c:v>41.959387628323213</c:v>
                </c:pt>
                <c:pt idx="1406">
                  <c:v>41.926398394654299</c:v>
                </c:pt>
                <c:pt idx="1407">
                  <c:v>41.893408860296205</c:v>
                </c:pt>
                <c:pt idx="1408">
                  <c:v>41.860419023581258</c:v>
                </c:pt>
                <c:pt idx="1409">
                  <c:v>41.827428882836983</c:v>
                </c:pt>
                <c:pt idx="1410">
                  <c:v>41.794438436386805</c:v>
                </c:pt>
                <c:pt idx="1411">
                  <c:v>41.761447682549246</c:v>
                </c:pt>
                <c:pt idx="1412">
                  <c:v>41.72845661963877</c:v>
                </c:pt>
                <c:pt idx="1413">
                  <c:v>41.695465245965181</c:v>
                </c:pt>
                <c:pt idx="1414">
                  <c:v>41.662473559834076</c:v>
                </c:pt>
                <c:pt idx="1415">
                  <c:v>41.629481559547258</c:v>
                </c:pt>
                <c:pt idx="1416">
                  <c:v>41.596489243401614</c:v>
                </c:pt>
                <c:pt idx="1417">
                  <c:v>41.563496609690802</c:v>
                </c:pt>
                <c:pt idx="1418">
                  <c:v>41.530503656703637</c:v>
                </c:pt>
                <c:pt idx="1419">
                  <c:v>41.497510382725615</c:v>
                </c:pt>
                <c:pt idx="1420">
                  <c:v>41.464516786038068</c:v>
                </c:pt>
                <c:pt idx="1421">
                  <c:v>41.431522864918684</c:v>
                </c:pt>
                <c:pt idx="1422">
                  <c:v>41.398528617641503</c:v>
                </c:pt>
                <c:pt idx="1423">
                  <c:v>41.365534042476703</c:v>
                </c:pt>
                <c:pt idx="1424">
                  <c:v>41.332539137691235</c:v>
                </c:pt>
                <c:pt idx="1425">
                  <c:v>41.299543901548184</c:v>
                </c:pt>
                <c:pt idx="1426">
                  <c:v>41.266548332307636</c:v>
                </c:pt>
                <c:pt idx="1427">
                  <c:v>41.233552428226233</c:v>
                </c:pt>
                <c:pt idx="1428">
                  <c:v>41.200556187557538</c:v>
                </c:pt>
                <c:pt idx="1429">
                  <c:v>41.167559608551457</c:v>
                </c:pt>
                <c:pt idx="1430">
                  <c:v>41.134562689455706</c:v>
                </c:pt>
                <c:pt idx="1431">
                  <c:v>41.101565428514483</c:v>
                </c:pt>
                <c:pt idx="1432">
                  <c:v>41.068567823969275</c:v>
                </c:pt>
                <c:pt idx="1433">
                  <c:v>41.035569874059021</c:v>
                </c:pt>
                <c:pt idx="1434">
                  <c:v>41.002571577019509</c:v>
                </c:pt>
                <c:pt idx="1435">
                  <c:v>40.969572931084627</c:v>
                </c:pt>
                <c:pt idx="1436">
                  <c:v>40.936573934485523</c:v>
                </c:pt>
                <c:pt idx="1437">
                  <c:v>40.903574585450514</c:v>
                </c:pt>
                <c:pt idx="1438">
                  <c:v>40.870574882206668</c:v>
                </c:pt>
                <c:pt idx="1439">
                  <c:v>40.837574822978119</c:v>
                </c:pt>
                <c:pt idx="1440">
                  <c:v>40.804574405987168</c:v>
                </c:pt>
                <c:pt idx="1441">
                  <c:v>40.771573629454352</c:v>
                </c:pt>
                <c:pt idx="1442">
                  <c:v>40.738572491598255</c:v>
                </c:pt>
                <c:pt idx="1443">
                  <c:v>40.705570990635771</c:v>
                </c:pt>
                <c:pt idx="1444">
                  <c:v>40.672569124782214</c:v>
                </c:pt>
                <c:pt idx="1445">
                  <c:v>40.639566892251544</c:v>
                </c:pt>
                <c:pt idx="1446">
                  <c:v>40.606564291256106</c:v>
                </c:pt>
                <c:pt idx="1447">
                  <c:v>40.573561320007443</c:v>
                </c:pt>
                <c:pt idx="1448">
                  <c:v>40.54055797671549</c:v>
                </c:pt>
                <c:pt idx="1449">
                  <c:v>40.507554259589568</c:v>
                </c:pt>
                <c:pt idx="1450">
                  <c:v>40.474550166837901</c:v>
                </c:pt>
                <c:pt idx="1451">
                  <c:v>40.441545696668165</c:v>
                </c:pt>
                <c:pt idx="1452">
                  <c:v>40.408540847287298</c:v>
                </c:pt>
                <c:pt idx="1453">
                  <c:v>40.375535616901821</c:v>
                </c:pt>
                <c:pt idx="1454">
                  <c:v>40.34253000371794</c:v>
                </c:pt>
                <c:pt idx="1455">
                  <c:v>40.309524005941611</c:v>
                </c:pt>
                <c:pt idx="1456">
                  <c:v>40.276517621778765</c:v>
                </c:pt>
                <c:pt idx="1457">
                  <c:v>40.24351084943536</c:v>
                </c:pt>
                <c:pt idx="1458">
                  <c:v>40.210503687117566</c:v>
                </c:pt>
                <c:pt idx="1459">
                  <c:v>40.177496133032093</c:v>
                </c:pt>
                <c:pt idx="1460">
                  <c:v>40.144488185385811</c:v>
                </c:pt>
                <c:pt idx="1461">
                  <c:v>40.111479842386586</c:v>
                </c:pt>
                <c:pt idx="1462">
                  <c:v>40.078471102242723</c:v>
                </c:pt>
                <c:pt idx="1463">
                  <c:v>40.045461963163909</c:v>
                </c:pt>
                <c:pt idx="1464">
                  <c:v>40.012452423360514</c:v>
                </c:pt>
                <c:pt idx="1465">
                  <c:v>39.979442481044487</c:v>
                </c:pt>
                <c:pt idx="1466">
                  <c:v>39.94643213442896</c:v>
                </c:pt>
                <c:pt idx="1467">
                  <c:v>39.913421381728696</c:v>
                </c:pt>
                <c:pt idx="1468">
                  <c:v>39.880410221160425</c:v>
                </c:pt>
                <c:pt idx="1469">
                  <c:v>39.847398650942473</c:v>
                </c:pt>
                <c:pt idx="1470">
                  <c:v>39.814386669295374</c:v>
                </c:pt>
                <c:pt idx="1471">
                  <c:v>39.781374274441902</c:v>
                </c:pt>
                <c:pt idx="1472">
                  <c:v>39.748361464607072</c:v>
                </c:pt>
                <c:pt idx="1473">
                  <c:v>39.715348238018663</c:v>
                </c:pt>
                <c:pt idx="1474">
                  <c:v>39.682334592907182</c:v>
                </c:pt>
                <c:pt idx="1475">
                  <c:v>39.649320527506021</c:v>
                </c:pt>
                <c:pt idx="1476">
                  <c:v>39.616306040051555</c:v>
                </c:pt>
                <c:pt idx="1477">
                  <c:v>39.5832911287836</c:v>
                </c:pt>
                <c:pt idx="1478">
                  <c:v>39.550275791945467</c:v>
                </c:pt>
                <c:pt idx="1479">
                  <c:v>39.517260027783998</c:v>
                </c:pt>
                <c:pt idx="1480">
                  <c:v>39.484243834549879</c:v>
                </c:pt>
                <c:pt idx="1481">
                  <c:v>39.451227210497905</c:v>
                </c:pt>
                <c:pt idx="1482">
                  <c:v>39.418210153887003</c:v>
                </c:pt>
                <c:pt idx="1483">
                  <c:v>39.385192662980522</c:v>
                </c:pt>
                <c:pt idx="1484">
                  <c:v>39.352174736046329</c:v>
                </c:pt>
                <c:pt idx="1485">
                  <c:v>39.319156371357387</c:v>
                </c:pt>
                <c:pt idx="1486">
                  <c:v>39.286137567191403</c:v>
                </c:pt>
                <c:pt idx="1487">
                  <c:v>39.25311832183128</c:v>
                </c:pt>
                <c:pt idx="1488">
                  <c:v>39.220098633565343</c:v>
                </c:pt>
                <c:pt idx="1489">
                  <c:v>39.187078500687718</c:v>
                </c:pt>
                <c:pt idx="1490">
                  <c:v>39.154057921498023</c:v>
                </c:pt>
                <c:pt idx="1491">
                  <c:v>39.121036894302229</c:v>
                </c:pt>
                <c:pt idx="1492">
                  <c:v>39.088015417412308</c:v>
                </c:pt>
                <c:pt idx="1493">
                  <c:v>39.054993489146881</c:v>
                </c:pt>
                <c:pt idx="1494">
                  <c:v>39.021971107831021</c:v>
                </c:pt>
                <c:pt idx="1495">
                  <c:v>38.988948271796914</c:v>
                </c:pt>
                <c:pt idx="1496">
                  <c:v>38.955924979383582</c:v>
                </c:pt>
                <c:pt idx="1497">
                  <c:v>38.92290122893754</c:v>
                </c:pt>
                <c:pt idx="1498">
                  <c:v>38.889877018813038</c:v>
                </c:pt>
                <c:pt idx="1499">
                  <c:v>38.856852347371863</c:v>
                </c:pt>
                <c:pt idx="1500">
                  <c:v>38.823827212983886</c:v>
                </c:pt>
                <c:pt idx="1501">
                  <c:v>38.790801614027124</c:v>
                </c:pt>
                <c:pt idx="1502">
                  <c:v>38.757775548888134</c:v>
                </c:pt>
                <c:pt idx="1503">
                  <c:v>38.724749015962303</c:v>
                </c:pt>
                <c:pt idx="1504">
                  <c:v>38.691722013653916</c:v>
                </c:pt>
                <c:pt idx="1505">
                  <c:v>38.658694540376324</c:v>
                </c:pt>
                <c:pt idx="1506">
                  <c:v>38.625666594552314</c:v>
                </c:pt>
                <c:pt idx="1507">
                  <c:v>38.592638174614599</c:v>
                </c:pt>
                <c:pt idx="1508">
                  <c:v>38.559609279005407</c:v>
                </c:pt>
                <c:pt idx="1509">
                  <c:v>38.52657990617756</c:v>
                </c:pt>
                <c:pt idx="1510">
                  <c:v>38.493550054593911</c:v>
                </c:pt>
                <c:pt idx="1511">
                  <c:v>38.460519722728243</c:v>
                </c:pt>
                <c:pt idx="1512">
                  <c:v>38.427488909065083</c:v>
                </c:pt>
                <c:pt idx="1513">
                  <c:v>38.394457612100339</c:v>
                </c:pt>
                <c:pt idx="1514">
                  <c:v>38.361425830340977</c:v>
                </c:pt>
                <c:pt idx="1515">
                  <c:v>38.328393562306111</c:v>
                </c:pt>
                <c:pt idx="1516">
                  <c:v>38.295360806526553</c:v>
                </c:pt>
                <c:pt idx="1517">
                  <c:v>38.262327561545199</c:v>
                </c:pt>
                <c:pt idx="1518">
                  <c:v>38.229293825917637</c:v>
                </c:pt>
                <c:pt idx="1519">
                  <c:v>38.196259598212244</c:v>
                </c:pt>
                <c:pt idx="1520">
                  <c:v>38.163224877010251</c:v>
                </c:pt>
                <c:pt idx="1521">
                  <c:v>38.130189660906083</c:v>
                </c:pt>
                <c:pt idx="1522">
                  <c:v>38.097153948507994</c:v>
                </c:pt>
                <c:pt idx="1523">
                  <c:v>38.064117738437865</c:v>
                </c:pt>
                <c:pt idx="1524">
                  <c:v>38.031081029331673</c:v>
                </c:pt>
                <c:pt idx="1525">
                  <c:v>37.998043819839857</c:v>
                </c:pt>
                <c:pt idx="1526">
                  <c:v>37.965006108627534</c:v>
                </c:pt>
                <c:pt idx="1527">
                  <c:v>37.931967894374587</c:v>
                </c:pt>
                <c:pt idx="1528">
                  <c:v>37.898929175776345</c:v>
                </c:pt>
                <c:pt idx="1529">
                  <c:v>37.865889951543473</c:v>
                </c:pt>
                <c:pt idx="1530">
                  <c:v>37.832850220402328</c:v>
                </c:pt>
                <c:pt idx="1531">
                  <c:v>37.799809981095535</c:v>
                </c:pt>
                <c:pt idx="1532">
                  <c:v>37.766769232382117</c:v>
                </c:pt>
                <c:pt idx="1533">
                  <c:v>37.733727973037418</c:v>
                </c:pt>
                <c:pt idx="1534">
                  <c:v>37.700686201854168</c:v>
                </c:pt>
                <c:pt idx="1535">
                  <c:v>37.667643917641982</c:v>
                </c:pt>
                <c:pt idx="1536">
                  <c:v>37.63460111922798</c:v>
                </c:pt>
                <c:pt idx="1537">
                  <c:v>37.601557805457425</c:v>
                </c:pt>
                <c:pt idx="1538">
                  <c:v>37.568513975193348</c:v>
                </c:pt>
                <c:pt idx="1539">
                  <c:v>37.535469627317369</c:v>
                </c:pt>
                <c:pt idx="1540">
                  <c:v>37.502424760729681</c:v>
                </c:pt>
                <c:pt idx="1541">
                  <c:v>37.469379374349757</c:v>
                </c:pt>
                <c:pt idx="1542">
                  <c:v>37.436333467115873</c:v>
                </c:pt>
                <c:pt idx="1543">
                  <c:v>37.403287037986566</c:v>
                </c:pt>
                <c:pt idx="1544">
                  <c:v>37.370240085939699</c:v>
                </c:pt>
                <c:pt idx="1545">
                  <c:v>37.337192609973727</c:v>
                </c:pt>
                <c:pt idx="1546">
                  <c:v>37.304144609107468</c:v>
                </c:pt>
                <c:pt idx="1547">
                  <c:v>37.271096082380517</c:v>
                </c:pt>
                <c:pt idx="1548">
                  <c:v>37.238047028853778</c:v>
                </c:pt>
                <c:pt idx="1549">
                  <c:v>37.204997447609287</c:v>
                </c:pt>
                <c:pt idx="1550">
                  <c:v>37.171947337751106</c:v>
                </c:pt>
                <c:pt idx="1551">
                  <c:v>37.138896698405311</c:v>
                </c:pt>
                <c:pt idx="1552">
                  <c:v>37.105845528720245</c:v>
                </c:pt>
                <c:pt idx="1553">
                  <c:v>37.07279382786696</c:v>
                </c:pt>
                <c:pt idx="1554">
                  <c:v>37.03974159503948</c:v>
                </c:pt>
                <c:pt idx="1555">
                  <c:v>37.006688829455115</c:v>
                </c:pt>
                <c:pt idx="1556">
                  <c:v>36.973635530354819</c:v>
                </c:pt>
                <c:pt idx="1557">
                  <c:v>36.940581697003417</c:v>
                </c:pt>
                <c:pt idx="1558">
                  <c:v>36.907527328690001</c:v>
                </c:pt>
                <c:pt idx="1559">
                  <c:v>36.874472424728104</c:v>
                </c:pt>
                <c:pt idx="1560">
                  <c:v>36.841416984456302</c:v>
                </c:pt>
                <c:pt idx="1561">
                  <c:v>36.808361007238148</c:v>
                </c:pt>
                <c:pt idx="1562">
                  <c:v>36.775304492462809</c:v>
                </c:pt>
                <c:pt idx="1563">
                  <c:v>36.742247439545118</c:v>
                </c:pt>
                <c:pt idx="1564">
                  <c:v>36.709189847926112</c:v>
                </c:pt>
                <c:pt idx="1565">
                  <c:v>36.676131717073041</c:v>
                </c:pt>
                <c:pt idx="1566">
                  <c:v>36.64307304648031</c:v>
                </c:pt>
                <c:pt idx="1567">
                  <c:v>36.610013835668973</c:v>
                </c:pt>
                <c:pt idx="1568">
                  <c:v>36.576954084187527</c:v>
                </c:pt>
                <c:pt idx="1569">
                  <c:v>36.543893791612255</c:v>
                </c:pt>
                <c:pt idx="1570">
                  <c:v>36.510832957547301</c:v>
                </c:pt>
                <c:pt idx="1571">
                  <c:v>36.477771581625056</c:v>
                </c:pt>
                <c:pt idx="1572">
                  <c:v>36.444709663506728</c:v>
                </c:pt>
                <c:pt idx="1573">
                  <c:v>36.411647202882087</c:v>
                </c:pt>
                <c:pt idx="1574">
                  <c:v>36.378584199470453</c:v>
                </c:pt>
                <c:pt idx="1575">
                  <c:v>36.345520653020486</c:v>
                </c:pt>
                <c:pt idx="1576">
                  <c:v>36.312456563310768</c:v>
                </c:pt>
                <c:pt idx="1577">
                  <c:v>36.279391930149977</c:v>
                </c:pt>
                <c:pt idx="1578">
                  <c:v>36.246326753377133</c:v>
                </c:pt>
                <c:pt idx="1579">
                  <c:v>36.213261032862285</c:v>
                </c:pt>
                <c:pt idx="1580">
                  <c:v>36.18019476850607</c:v>
                </c:pt>
                <c:pt idx="1581">
                  <c:v>36.147127960241122</c:v>
                </c:pt>
                <c:pt idx="1582">
                  <c:v>36.114060608031224</c:v>
                </c:pt>
                <c:pt idx="1583">
                  <c:v>36.080992711872206</c:v>
                </c:pt>
                <c:pt idx="1584">
                  <c:v>36.047924271792326</c:v>
                </c:pt>
                <c:pt idx="1585">
                  <c:v>36.014855287852193</c:v>
                </c:pt>
                <c:pt idx="1586">
                  <c:v>35.981785760145378</c:v>
                </c:pt>
                <c:pt idx="1587">
                  <c:v>35.948715688798679</c:v>
                </c:pt>
                <c:pt idx="1588">
                  <c:v>35.915645073972165</c:v>
                </c:pt>
                <c:pt idx="1589">
                  <c:v>35.882573915859552</c:v>
                </c:pt>
                <c:pt idx="1590">
                  <c:v>35.849502214688897</c:v>
                </c:pt>
                <c:pt idx="1591">
                  <c:v>35.816429970722211</c:v>
                </c:pt>
                <c:pt idx="1592">
                  <c:v>35.783357184256268</c:v>
                </c:pt>
                <c:pt idx="1593">
                  <c:v>35.750283855622769</c:v>
                </c:pt>
                <c:pt idx="1594">
                  <c:v>35.717209985188461</c:v>
                </c:pt>
                <c:pt idx="1595">
                  <c:v>35.684135573355341</c:v>
                </c:pt>
                <c:pt idx="1596">
                  <c:v>35.651060620561417</c:v>
                </c:pt>
                <c:pt idx="1597">
                  <c:v>35.617985127280548</c:v>
                </c:pt>
                <c:pt idx="1598">
                  <c:v>35.58490909402272</c:v>
                </c:pt>
                <c:pt idx="1599">
                  <c:v>35.551832521334603</c:v>
                </c:pt>
                <c:pt idx="1600">
                  <c:v>35.518755409799418</c:v>
                </c:pt>
                <c:pt idx="1601">
                  <c:v>35.485677760037873</c:v>
                </c:pt>
                <c:pt idx="1602">
                  <c:v>35.452599572707307</c:v>
                </c:pt>
                <c:pt idx="1603">
                  <c:v>35.419520848503119</c:v>
                </c:pt>
                <c:pt idx="1604">
                  <c:v>35.386441588158291</c:v>
                </c:pt>
                <c:pt idx="1605">
                  <c:v>35.353361792444026</c:v>
                </c:pt>
                <c:pt idx="1606">
                  <c:v>35.320281462169618</c:v>
                </c:pt>
                <c:pt idx="1607">
                  <c:v>35.287200598183091</c:v>
                </c:pt>
                <c:pt idx="1608">
                  <c:v>35.254119201371005</c:v>
                </c:pt>
                <c:pt idx="1609">
                  <c:v>35.221037272659245</c:v>
                </c:pt>
                <c:pt idx="1610">
                  <c:v>35.187954813012801</c:v>
                </c:pt>
                <c:pt idx="1611">
                  <c:v>35.154871823436082</c:v>
                </c:pt>
                <c:pt idx="1612">
                  <c:v>35.121788304973201</c:v>
                </c:pt>
                <c:pt idx="1613">
                  <c:v>35.08870425870839</c:v>
                </c:pt>
                <c:pt idx="1614">
                  <c:v>35.055619685765748</c:v>
                </c:pt>
                <c:pt idx="1615">
                  <c:v>35.022534587309949</c:v>
                </c:pt>
                <c:pt idx="1616">
                  <c:v>34.989448964546341</c:v>
                </c:pt>
                <c:pt idx="1617">
                  <c:v>34.956362818720564</c:v>
                </c:pt>
                <c:pt idx="1618">
                  <c:v>34.923276151119708</c:v>
                </c:pt>
                <c:pt idx="1619">
                  <c:v>34.890188963071822</c:v>
                </c:pt>
                <c:pt idx="1620">
                  <c:v>34.857101255946276</c:v>
                </c:pt>
                <c:pt idx="1621">
                  <c:v>34.824013031154166</c:v>
                </c:pt>
                <c:pt idx="1622">
                  <c:v>34.790924290148176</c:v>
                </c:pt>
                <c:pt idx="1623">
                  <c:v>34.757835034422875</c:v>
                </c:pt>
                <c:pt idx="1624">
                  <c:v>34.724745265515089</c:v>
                </c:pt>
                <c:pt idx="1625">
                  <c:v>34.691654985003623</c:v>
                </c:pt>
                <c:pt idx="1626">
                  <c:v>34.658564194509935</c:v>
                </c:pt>
                <c:pt idx="1627">
                  <c:v>34.625472895697925</c:v>
                </c:pt>
                <c:pt idx="1628">
                  <c:v>34.592381090274245</c:v>
                </c:pt>
                <c:pt idx="1629">
                  <c:v>34.55928877998852</c:v>
                </c:pt>
                <c:pt idx="1630">
                  <c:v>34.526195966633203</c:v>
                </c:pt>
                <c:pt idx="1631">
                  <c:v>34.493102652044072</c:v>
                </c:pt>
                <c:pt idx="1632">
                  <c:v>34.460008838099881</c:v>
                </c:pt>
                <c:pt idx="1633">
                  <c:v>34.426914526723188</c:v>
                </c:pt>
                <c:pt idx="1634">
                  <c:v>34.393819719879851</c:v>
                </c:pt>
                <c:pt idx="1635">
                  <c:v>34.360724419579377</c:v>
                </c:pt>
                <c:pt idx="1636">
                  <c:v>34.327628627875121</c:v>
                </c:pt>
                <c:pt idx="1637">
                  <c:v>34.294532346864244</c:v>
                </c:pt>
                <c:pt idx="1638">
                  <c:v>34.261435578687696</c:v>
                </c:pt>
                <c:pt idx="1639">
                  <c:v>34.228338325530629</c:v>
                </c:pt>
                <c:pt idx="1640">
                  <c:v>34.195240589622308</c:v>
                </c:pt>
                <c:pt idx="1641">
                  <c:v>34.162142373236158</c:v>
                </c:pt>
                <c:pt idx="1642">
                  <c:v>34.12904367869001</c:v>
                </c:pt>
                <c:pt idx="1643">
                  <c:v>34.095944508345696</c:v>
                </c:pt>
                <c:pt idx="1644">
                  <c:v>34.062844864609808</c:v>
                </c:pt>
                <c:pt idx="1645">
                  <c:v>34.029744749933151</c:v>
                </c:pt>
                <c:pt idx="1646">
                  <c:v>33.996644166811244</c:v>
                </c:pt>
                <c:pt idx="1647">
                  <c:v>33.9635431177839</c:v>
                </c:pt>
                <c:pt idx="1648">
                  <c:v>33.930441605435661</c:v>
                </c:pt>
                <c:pt idx="1649">
                  <c:v>33.897339632395578</c:v>
                </c:pt>
                <c:pt idx="1650">
                  <c:v>33.864237201337303</c:v>
                </c:pt>
                <c:pt idx="1651">
                  <c:v>33.831134314979238</c:v>
                </c:pt>
                <c:pt idx="1652">
                  <c:v>33.798030976084213</c:v>
                </c:pt>
                <c:pt idx="1653">
                  <c:v>33.764927187459932</c:v>
                </c:pt>
                <c:pt idx="1654">
                  <c:v>33.731822951958534</c:v>
                </c:pt>
                <c:pt idx="1655">
                  <c:v>33.698718272476839</c:v>
                </c:pt>
                <c:pt idx="1656">
                  <c:v>33.665613151956094</c:v>
                </c:pt>
                <c:pt idx="1657">
                  <c:v>33.632507593382442</c:v>
                </c:pt>
                <c:pt idx="1658">
                  <c:v>33.599401599786177</c:v>
                </c:pt>
                <c:pt idx="1659">
                  <c:v>33.566295174242342</c:v>
                </c:pt>
                <c:pt idx="1660">
                  <c:v>33.533188319870156</c:v>
                </c:pt>
                <c:pt idx="1661">
                  <c:v>33.500081039833361</c:v>
                </c:pt>
                <c:pt idx="1662">
                  <c:v>33.466973337340001</c:v>
                </c:pt>
                <c:pt idx="1663">
                  <c:v>33.433865215642193</c:v>
                </c:pt>
                <c:pt idx="1664">
                  <c:v>33.400756678036245</c:v>
                </c:pt>
                <c:pt idx="1665">
                  <c:v>33.367647727862703</c:v>
                </c:pt>
                <c:pt idx="1666">
                  <c:v>33.33453836850574</c:v>
                </c:pt>
                <c:pt idx="1667">
                  <c:v>33.301428603393674</c:v>
                </c:pt>
                <c:pt idx="1668">
                  <c:v>33.268318435998324</c:v>
                </c:pt>
                <c:pt idx="1669">
                  <c:v>33.235207869835364</c:v>
                </c:pt>
                <c:pt idx="1670">
                  <c:v>33.202096908463659</c:v>
                </c:pt>
                <c:pt idx="1671">
                  <c:v>33.16898555548574</c:v>
                </c:pt>
                <c:pt idx="1672">
                  <c:v>33.135873814547047</c:v>
                </c:pt>
                <c:pt idx="1673">
                  <c:v>33.102761689336454</c:v>
                </c:pt>
                <c:pt idx="1674">
                  <c:v>33.069649183585234</c:v>
                </c:pt>
                <c:pt idx="1675">
                  <c:v>33.036536301067905</c:v>
                </c:pt>
                <c:pt idx="1676">
                  <c:v>33.003423045601309</c:v>
                </c:pt>
                <c:pt idx="1677">
                  <c:v>32.970309421044647</c:v>
                </c:pt>
                <c:pt idx="1678">
                  <c:v>32.937195431299386</c:v>
                </c:pt>
                <c:pt idx="1679">
                  <c:v>32.904081080308956</c:v>
                </c:pt>
                <c:pt idx="1680">
                  <c:v>32.870966372058483</c:v>
                </c:pt>
                <c:pt idx="1681">
                  <c:v>32.83785131057504</c:v>
                </c:pt>
                <c:pt idx="1682">
                  <c:v>32.804735899926506</c:v>
                </c:pt>
                <c:pt idx="1683">
                  <c:v>32.771620144222382</c:v>
                </c:pt>
                <c:pt idx="1684">
                  <c:v>32.73850404761275</c:v>
                </c:pt>
                <c:pt idx="1685">
                  <c:v>32.705387614288654</c:v>
                </c:pt>
                <c:pt idx="1686">
                  <c:v>32.672270848481169</c:v>
                </c:pt>
                <c:pt idx="1687">
                  <c:v>32.63915375446188</c:v>
                </c:pt>
                <c:pt idx="1688">
                  <c:v>32.606036336541919</c:v>
                </c:pt>
                <c:pt idx="1689">
                  <c:v>32.572918599072281</c:v>
                </c:pt>
                <c:pt idx="1690">
                  <c:v>32.539800546443168</c:v>
                </c:pt>
                <c:pt idx="1691">
                  <c:v>32.506682183083718</c:v>
                </c:pt>
                <c:pt idx="1692">
                  <c:v>32.473563513462096</c:v>
                </c:pt>
                <c:pt idx="1693">
                  <c:v>32.44044454208457</c:v>
                </c:pt>
                <c:pt idx="1694">
                  <c:v>32.407325273495772</c:v>
                </c:pt>
                <c:pt idx="1695">
                  <c:v>32.374205712278005</c:v>
                </c:pt>
                <c:pt idx="1696">
                  <c:v>32.341085863051134</c:v>
                </c:pt>
                <c:pt idx="1697">
                  <c:v>32.307965730472013</c:v>
                </c:pt>
                <c:pt idx="1698">
                  <c:v>32.274845319234473</c:v>
                </c:pt>
                <c:pt idx="1699">
                  <c:v>32.24172463406866</c:v>
                </c:pt>
                <c:pt idx="1700">
                  <c:v>32.208603679740989</c:v>
                </c:pt>
                <c:pt idx="1701">
                  <c:v>32.175482461053257</c:v>
                </c:pt>
                <c:pt idx="1702">
                  <c:v>32.142360982843108</c:v>
                </c:pt>
                <c:pt idx="1703">
                  <c:v>32.109239249982693</c:v>
                </c:pt>
                <c:pt idx="1704">
                  <c:v>32.076117267379082</c:v>
                </c:pt>
                <c:pt idx="1705">
                  <c:v>32.042995039973427</c:v>
                </c:pt>
                <c:pt idx="1706">
                  <c:v>32.009872572740726</c:v>
                </c:pt>
                <c:pt idx="1707">
                  <c:v>31.976749870689225</c:v>
                </c:pt>
                <c:pt idx="1708">
                  <c:v>31.943626938860447</c:v>
                </c:pt>
                <c:pt idx="1709">
                  <c:v>31.91050378232822</c:v>
                </c:pt>
                <c:pt idx="1710">
                  <c:v>31.877380406198679</c:v>
                </c:pt>
                <c:pt idx="1711">
                  <c:v>31.844256815609615</c:v>
                </c:pt>
                <c:pt idx="1712">
                  <c:v>31.811133015730082</c:v>
                </c:pt>
                <c:pt idx="1713">
                  <c:v>31.778009011759977</c:v>
                </c:pt>
                <c:pt idx="1714">
                  <c:v>31.744884808929626</c:v>
                </c:pt>
                <c:pt idx="1715">
                  <c:v>31.711760412499167</c:v>
                </c:pt>
                <c:pt idx="1716">
                  <c:v>31.678635827758391</c:v>
                </c:pt>
                <c:pt idx="1717">
                  <c:v>31.6455110600258</c:v>
                </c:pt>
                <c:pt idx="1718">
                  <c:v>31.612386114648729</c:v>
                </c:pt>
                <c:pt idx="1719">
                  <c:v>31.579260997002269</c:v>
                </c:pt>
                <c:pt idx="1720">
                  <c:v>31.546135712489285</c:v>
                </c:pt>
                <c:pt idx="1721">
                  <c:v>31.51301026653956</c:v>
                </c:pt>
                <c:pt idx="1722">
                  <c:v>31.479884664609411</c:v>
                </c:pt>
                <c:pt idx="1723">
                  <c:v>31.44675891218149</c:v>
                </c:pt>
                <c:pt idx="1724">
                  <c:v>31.413633014763573</c:v>
                </c:pt>
                <c:pt idx="1725">
                  <c:v>31.3805069778888</c:v>
                </c:pt>
                <c:pt idx="1726">
                  <c:v>31.347380807114767</c:v>
                </c:pt>
                <c:pt idx="1727">
                  <c:v>31.314254508022955</c:v>
                </c:pt>
                <c:pt idx="1728">
                  <c:v>31.281128086218413</c:v>
                </c:pt>
                <c:pt idx="1729">
                  <c:v>31.248001547329164</c:v>
                </c:pt>
                <c:pt idx="1730">
                  <c:v>31.214874897005416</c:v>
                </c:pt>
                <c:pt idx="1731">
                  <c:v>31.181748140919613</c:v>
                </c:pt>
                <c:pt idx="1732">
                  <c:v>31.148621284765099</c:v>
                </c:pt>
                <c:pt idx="1733">
                  <c:v>31.115494334256315</c:v>
                </c:pt>
                <c:pt idx="1734">
                  <c:v>31.082367295127732</c:v>
                </c:pt>
                <c:pt idx="1735">
                  <c:v>31.049240173133402</c:v>
                </c:pt>
                <c:pt idx="1736">
                  <c:v>31.016112974046791</c:v>
                </c:pt>
                <c:pt idx="1737">
                  <c:v>30.982985703659523</c:v>
                </c:pt>
                <c:pt idx="1738">
                  <c:v>30.94985836778141</c:v>
                </c:pt>
                <c:pt idx="1739">
                  <c:v>30.91673097223962</c:v>
                </c:pt>
                <c:pt idx="1740">
                  <c:v>30.883603522878033</c:v>
                </c:pt>
                <c:pt idx="1741">
                  <c:v>30.850476025556823</c:v>
                </c:pt>
                <c:pt idx="1742">
                  <c:v>30.8173484861519</c:v>
                </c:pt>
                <c:pt idx="1743">
                  <c:v>30.784220910554062</c:v>
                </c:pt>
                <c:pt idx="1744">
                  <c:v>30.751093304668839</c:v>
                </c:pt>
                <c:pt idx="1745">
                  <c:v>30.717965674415385</c:v>
                </c:pt>
                <c:pt idx="1746">
                  <c:v>30.684838025726297</c:v>
                </c:pt>
                <c:pt idx="1747">
                  <c:v>30.651710364546958</c:v>
                </c:pt>
                <c:pt idx="1748">
                  <c:v>30.618582696834679</c:v>
                </c:pt>
                <c:pt idx="1749">
                  <c:v>30.585455028558485</c:v>
                </c:pt>
                <c:pt idx="1750">
                  <c:v>30.552327365698172</c:v>
                </c:pt>
                <c:pt idx="1751">
                  <c:v>30.519199714243882</c:v>
                </c:pt>
                <c:pt idx="1752">
                  <c:v>30.486072080195569</c:v>
                </c:pt>
                <c:pt idx="1753">
                  <c:v>30.452944469562183</c:v>
                </c:pt>
                <c:pt idx="1754">
                  <c:v>30.419816888361247</c:v>
                </c:pt>
                <c:pt idx="1755">
                  <c:v>30.386689342618162</c:v>
                </c:pt>
                <c:pt idx="1756">
                  <c:v>30.353561838365735</c:v>
                </c:pt>
                <c:pt idx="1757">
                  <c:v>30.320434381643242</c:v>
                </c:pt>
                <c:pt idx="1758">
                  <c:v>30.28730697849624</c:v>
                </c:pt>
                <c:pt idx="1759">
                  <c:v>30.254179634975671</c:v>
                </c:pt>
                <c:pt idx="1760">
                  <c:v>30.221052357137449</c:v>
                </c:pt>
                <c:pt idx="1761">
                  <c:v>30.187925151041565</c:v>
                </c:pt>
                <c:pt idx="1762">
                  <c:v>30.154798022751876</c:v>
                </c:pt>
                <c:pt idx="1763">
                  <c:v>30.121670978335132</c:v>
                </c:pt>
                <c:pt idx="1764">
                  <c:v>30.088544023860585</c:v>
                </c:pt>
                <c:pt idx="1765">
                  <c:v>30.055417165399327</c:v>
                </c:pt>
                <c:pt idx="1766">
                  <c:v>30.022290409023682</c:v>
                </c:pt>
                <c:pt idx="1767">
                  <c:v>29.989163760806502</c:v>
                </c:pt>
                <c:pt idx="1768">
                  <c:v>29.956037226821</c:v>
                </c:pt>
                <c:pt idx="1769">
                  <c:v>29.922910813139211</c:v>
                </c:pt>
                <c:pt idx="1770">
                  <c:v>29.889784525832592</c:v>
                </c:pt>
                <c:pt idx="1771">
                  <c:v>29.856658370970525</c:v>
                </c:pt>
                <c:pt idx="1772">
                  <c:v>29.823532354619946</c:v>
                </c:pt>
                <c:pt idx="1773">
                  <c:v>29.790406482844993</c:v>
                </c:pt>
                <c:pt idx="1774">
                  <c:v>29.757280761706216</c:v>
                </c:pt>
                <c:pt idx="1775">
                  <c:v>29.724155197259911</c:v>
                </c:pt>
                <c:pt idx="1776">
                  <c:v>29.691029795557768</c:v>
                </c:pt>
                <c:pt idx="1777">
                  <c:v>29.657904562645996</c:v>
                </c:pt>
                <c:pt idx="1778">
                  <c:v>29.624779504564899</c:v>
                </c:pt>
                <c:pt idx="1779">
                  <c:v>29.59165462734844</c:v>
                </c:pt>
                <c:pt idx="1780">
                  <c:v>29.558529937023312</c:v>
                </c:pt>
                <c:pt idx="1781">
                  <c:v>29.525405439608843</c:v>
                </c:pt>
                <c:pt idx="1782">
                  <c:v>29.492281141115782</c:v>
                </c:pt>
                <c:pt idx="1783">
                  <c:v>29.459157047546199</c:v>
                </c:pt>
                <c:pt idx="1784">
                  <c:v>29.426033164892974</c:v>
                </c:pt>
                <c:pt idx="1785">
                  <c:v>29.39290949913898</c:v>
                </c:pt>
                <c:pt idx="1786">
                  <c:v>29.359786056256603</c:v>
                </c:pt>
                <c:pt idx="1787">
                  <c:v>29.326662842207103</c:v>
                </c:pt>
                <c:pt idx="1788">
                  <c:v>29.293539862940218</c:v>
                </c:pt>
                <c:pt idx="1789">
                  <c:v>29.260417124393815</c:v>
                </c:pt>
                <c:pt idx="1790">
                  <c:v>29.227294632492665</c:v>
                </c:pt>
                <c:pt idx="1791">
                  <c:v>29.194172393148577</c:v>
                </c:pt>
                <c:pt idx="1792">
                  <c:v>29.161050412259787</c:v>
                </c:pt>
                <c:pt idx="1793">
                  <c:v>29.127928695709876</c:v>
                </c:pt>
                <c:pt idx="1794">
                  <c:v>29.094807249367921</c:v>
                </c:pt>
                <c:pt idx="1795">
                  <c:v>29.061686079087789</c:v>
                </c:pt>
                <c:pt idx="1796">
                  <c:v>29.028565190707173</c:v>
                </c:pt>
                <c:pt idx="1797">
                  <c:v>28.995444590047676</c:v>
                </c:pt>
                <c:pt idx="1798">
                  <c:v>28.962324282914192</c:v>
                </c:pt>
                <c:pt idx="1799">
                  <c:v>28.929204275094115</c:v>
                </c:pt>
                <c:pt idx="1800">
                  <c:v>28.896084572357083</c:v>
                </c:pt>
                <c:pt idx="1801">
                  <c:v>28.862965180454481</c:v>
                </c:pt>
                <c:pt idx="1802">
                  <c:v>28.829846105118747</c:v>
                </c:pt>
                <c:pt idx="1803">
                  <c:v>28.7967273520634</c:v>
                </c:pt>
                <c:pt idx="1804">
                  <c:v>28.763608926981984</c:v>
                </c:pt>
                <c:pt idx="1805">
                  <c:v>28.730490835547975</c:v>
                </c:pt>
                <c:pt idx="1806">
                  <c:v>28.697373083414174</c:v>
                </c:pt>
                <c:pt idx="1807">
                  <c:v>28.664255676212413</c:v>
                </c:pt>
                <c:pt idx="1808">
                  <c:v>28.631138619552807</c:v>
                </c:pt>
                <c:pt idx="1809">
                  <c:v>28.598021919023758</c:v>
                </c:pt>
                <c:pt idx="1810">
                  <c:v>28.564905580191056</c:v>
                </c:pt>
                <c:pt idx="1811">
                  <c:v>28.531789608597968</c:v>
                </c:pt>
                <c:pt idx="1812">
                  <c:v>28.498674009764315</c:v>
                </c:pt>
                <c:pt idx="1813">
                  <c:v>28.465558789186261</c:v>
                </c:pt>
                <c:pt idx="1814">
                  <c:v>28.432443952336222</c:v>
                </c:pt>
                <c:pt idx="1815">
                  <c:v>28.3993295046618</c:v>
                </c:pt>
                <c:pt idx="1816">
                  <c:v>28.366215451586228</c:v>
                </c:pt>
                <c:pt idx="1817">
                  <c:v>28.333101798507201</c:v>
                </c:pt>
                <c:pt idx="1818">
                  <c:v>28.299988550796996</c:v>
                </c:pt>
                <c:pt idx="1819">
                  <c:v>28.266875713801998</c:v>
                </c:pt>
                <c:pt idx="1820">
                  <c:v>28.233763292842134</c:v>
                </c:pt>
                <c:pt idx="1821">
                  <c:v>28.200651293210974</c:v>
                </c:pt>
                <c:pt idx="1822">
                  <c:v>28.16753972017489</c:v>
                </c:pt>
                <c:pt idx="1823">
                  <c:v>28.134428578973036</c:v>
                </c:pt>
                <c:pt idx="1824">
                  <c:v>28.1013178748169</c:v>
                </c:pt>
                <c:pt idx="1825">
                  <c:v>28.068207612889985</c:v>
                </c:pt>
                <c:pt idx="1826">
                  <c:v>28.035097798347564</c:v>
                </c:pt>
                <c:pt idx="1827">
                  <c:v>28.001988436316417</c:v>
                </c:pt>
                <c:pt idx="1828">
                  <c:v>27.968879531894274</c:v>
                </c:pt>
                <c:pt idx="1829">
                  <c:v>27.935771090149842</c:v>
                </c:pt>
                <c:pt idx="1830">
                  <c:v>27.902663116122334</c:v>
                </c:pt>
                <c:pt idx="1831">
                  <c:v>27.869555614821316</c:v>
                </c:pt>
                <c:pt idx="1832">
                  <c:v>27.836448591226365</c:v>
                </c:pt>
                <c:pt idx="1833">
                  <c:v>27.803342050286656</c:v>
                </c:pt>
                <c:pt idx="1834">
                  <c:v>27.770235996921237</c:v>
                </c:pt>
                <c:pt idx="1835">
                  <c:v>27.737130436018077</c:v>
                </c:pt>
                <c:pt idx="1836">
                  <c:v>27.704025372434412</c:v>
                </c:pt>
                <c:pt idx="1837">
                  <c:v>27.670920810996225</c:v>
                </c:pt>
                <c:pt idx="1838">
                  <c:v>27.637816756498175</c:v>
                </c:pt>
                <c:pt idx="1839">
                  <c:v>27.604713213703281</c:v>
                </c:pt>
                <c:pt idx="1840">
                  <c:v>27.571610187342817</c:v>
                </c:pt>
                <c:pt idx="1841">
                  <c:v>27.538507682115984</c:v>
                </c:pt>
                <c:pt idx="1842">
                  <c:v>27.505405702689899</c:v>
                </c:pt>
                <c:pt idx="1843">
                  <c:v>27.472304253699278</c:v>
                </c:pt>
                <c:pt idx="1844">
                  <c:v>27.43920333974647</c:v>
                </c:pt>
                <c:pt idx="1845">
                  <c:v>27.406102965401033</c:v>
                </c:pt>
                <c:pt idx="1846">
                  <c:v>27.373003135199802</c:v>
                </c:pt>
                <c:pt idx="1847">
                  <c:v>27.339903853646494</c:v>
                </c:pt>
                <c:pt idx="1848">
                  <c:v>27.306805125212009</c:v>
                </c:pt>
                <c:pt idx="1849">
                  <c:v>27.273706954333822</c:v>
                </c:pt>
                <c:pt idx="1850">
                  <c:v>27.240609345416232</c:v>
                </c:pt>
                <c:pt idx="1851">
                  <c:v>27.20751230283004</c:v>
                </c:pt>
                <c:pt idx="1852">
                  <c:v>27.174415830912579</c:v>
                </c:pt>
                <c:pt idx="1853">
                  <c:v>27.141319933967445</c:v>
                </c:pt>
                <c:pt idx="1854">
                  <c:v>27.10822461626471</c:v>
                </c:pt>
                <c:pt idx="1855">
                  <c:v>27.07512988204051</c:v>
                </c:pt>
                <c:pt idx="1856">
                  <c:v>27.042035735497315</c:v>
                </c:pt>
                <c:pt idx="1857">
                  <c:v>27.008942180803473</c:v>
                </c:pt>
                <c:pt idx="1858">
                  <c:v>26.975849222093636</c:v>
                </c:pt>
                <c:pt idx="1859">
                  <c:v>26.942756863468354</c:v>
                </c:pt>
                <c:pt idx="1860">
                  <c:v>26.909665108994094</c:v>
                </c:pt>
                <c:pt idx="1861">
                  <c:v>26.876573962703443</c:v>
                </c:pt>
                <c:pt idx="1862">
                  <c:v>26.843483428594716</c:v>
                </c:pt>
                <c:pt idx="1863">
                  <c:v>26.81039351063226</c:v>
                </c:pt>
                <c:pt idx="1864">
                  <c:v>26.777304212746543</c:v>
                </c:pt>
                <c:pt idx="1865">
                  <c:v>26.744215538833632</c:v>
                </c:pt>
                <c:pt idx="1866">
                  <c:v>26.711127492755718</c:v>
                </c:pt>
                <c:pt idx="1867">
                  <c:v>26.678040078341006</c:v>
                </c:pt>
                <c:pt idx="1868">
                  <c:v>26.644953299383602</c:v>
                </c:pt>
                <c:pt idx="1869">
                  <c:v>26.611867159643726</c:v>
                </c:pt>
                <c:pt idx="1870">
                  <c:v>26.578781662847547</c:v>
                </c:pt>
                <c:pt idx="1871">
                  <c:v>26.545696812687606</c:v>
                </c:pt>
                <c:pt idx="1872">
                  <c:v>26.512612612822437</c:v>
                </c:pt>
                <c:pt idx="1873">
                  <c:v>26.479529066876971</c:v>
                </c:pt>
                <c:pt idx="1874">
                  <c:v>26.446446178442514</c:v>
                </c:pt>
                <c:pt idx="1875">
                  <c:v>26.413363951076498</c:v>
                </c:pt>
                <c:pt idx="1876">
                  <c:v>26.380282388303304</c:v>
                </c:pt>
                <c:pt idx="1877">
                  <c:v>26.347201493613561</c:v>
                </c:pt>
                <c:pt idx="1878">
                  <c:v>26.314121270464973</c:v>
                </c:pt>
                <c:pt idx="1879">
                  <c:v>26.281041722281657</c:v>
                </c:pt>
                <c:pt idx="1880">
                  <c:v>26.247962852455068</c:v>
                </c:pt>
                <c:pt idx="1881">
                  <c:v>26.214884664343504</c:v>
                </c:pt>
                <c:pt idx="1882">
                  <c:v>26.181807161272662</c:v>
                </c:pt>
                <c:pt idx="1883">
                  <c:v>26.148730346535341</c:v>
                </c:pt>
                <c:pt idx="1884">
                  <c:v>26.11565422339212</c:v>
                </c:pt>
                <c:pt idx="1885">
                  <c:v>26.082578795071111</c:v>
                </c:pt>
                <c:pt idx="1886">
                  <c:v>26.049504064767987</c:v>
                </c:pt>
                <c:pt idx="1887">
                  <c:v>26.01643003564693</c:v>
                </c:pt>
                <c:pt idx="1888">
                  <c:v>25.983356710839814</c:v>
                </c:pt>
                <c:pt idx="1889">
                  <c:v>25.950284093447159</c:v>
                </c:pt>
                <c:pt idx="1890">
                  <c:v>25.917212186537899</c:v>
                </c:pt>
                <c:pt idx="1891">
                  <c:v>25.884140993149607</c:v>
                </c:pt>
                <c:pt idx="1892">
                  <c:v>25.85107051628875</c:v>
                </c:pt>
                <c:pt idx="1893">
                  <c:v>25.818000758931177</c:v>
                </c:pt>
                <c:pt idx="1894">
                  <c:v>25.784931724021778</c:v>
                </c:pt>
                <c:pt idx="1895">
                  <c:v>25.751863414475203</c:v>
                </c:pt>
                <c:pt idx="1896">
                  <c:v>25.718795833175893</c:v>
                </c:pt>
                <c:pt idx="1897">
                  <c:v>25.685728982977967</c:v>
                </c:pt>
                <c:pt idx="1898">
                  <c:v>25.652662866706123</c:v>
                </c:pt>
                <c:pt idx="1899">
                  <c:v>25.619597487155488</c:v>
                </c:pt>
                <c:pt idx="1900">
                  <c:v>25.586532847091799</c:v>
                </c:pt>
                <c:pt idx="1901">
                  <c:v>25.553468949251958</c:v>
                </c:pt>
                <c:pt idx="1902">
                  <c:v>25.520405796343937</c:v>
                </c:pt>
                <c:pt idx="1903">
                  <c:v>25.487343391047173</c:v>
                </c:pt>
                <c:pt idx="1904">
                  <c:v>25.454281736013144</c:v>
                </c:pt>
                <c:pt idx="1905">
                  <c:v>25.4212208338651</c:v>
                </c:pt>
                <c:pt idx="1906">
                  <c:v>25.388160687198756</c:v>
                </c:pt>
                <c:pt idx="1907">
                  <c:v>25.355101298582422</c:v>
                </c:pt>
                <c:pt idx="1908">
                  <c:v>25.322042670557266</c:v>
                </c:pt>
                <c:pt idx="1909">
                  <c:v>25.288984805637625</c:v>
                </c:pt>
                <c:pt idx="1910">
                  <c:v>25.255927706311546</c:v>
                </c:pt>
                <c:pt idx="1911">
                  <c:v>25.222871375040494</c:v>
                </c:pt>
                <c:pt idx="1912">
                  <c:v>25.189815814260292</c:v>
                </c:pt>
                <c:pt idx="1913">
                  <c:v>25.15676102638119</c:v>
                </c:pt>
                <c:pt idx="1914">
                  <c:v>25.123707013788092</c:v>
                </c:pt>
                <c:pt idx="1915">
                  <c:v>25.090653778840949</c:v>
                </c:pt>
                <c:pt idx="1916">
                  <c:v>25.057601323875062</c:v>
                </c:pt>
                <c:pt idx="1917">
                  <c:v>25.024549651201578</c:v>
                </c:pt>
                <c:pt idx="1918">
                  <c:v>24.991498763107565</c:v>
                </c:pt>
                <c:pt idx="1919">
                  <c:v>24.958448661856547</c:v>
                </c:pt>
                <c:pt idx="1920">
                  <c:v>24.925399349688607</c:v>
                </c:pt>
                <c:pt idx="1921">
                  <c:v>24.892350828821165</c:v>
                </c:pt>
                <c:pt idx="1922">
                  <c:v>24.859303101448869</c:v>
                </c:pt>
                <c:pt idx="1923">
                  <c:v>24.826256169744255</c:v>
                </c:pt>
                <c:pt idx="1924">
                  <c:v>24.793210035857843</c:v>
                </c:pt>
                <c:pt idx="1925">
                  <c:v>24.760164701918733</c:v>
                </c:pt>
                <c:pt idx="1926">
                  <c:v>24.727120170034922</c:v>
                </c:pt>
                <c:pt idx="1927">
                  <c:v>24.694076442293621</c:v>
                </c:pt>
                <c:pt idx="1928">
                  <c:v>24.661033520761521</c:v>
                </c:pt>
                <c:pt idx="1929">
                  <c:v>24.627991407485371</c:v>
                </c:pt>
                <c:pt idx="1930">
                  <c:v>24.59495010449232</c:v>
                </c:pt>
                <c:pt idx="1931">
                  <c:v>24.561909613790117</c:v>
                </c:pt>
                <c:pt idx="1932">
                  <c:v>24.52886993736767</c:v>
                </c:pt>
                <c:pt idx="1933">
                  <c:v>24.495831077195529</c:v>
                </c:pt>
                <c:pt idx="1934">
                  <c:v>24.462793035225854</c:v>
                </c:pt>
                <c:pt idx="1935">
                  <c:v>24.429755813393285</c:v>
                </c:pt>
                <c:pt idx="1936">
                  <c:v>24.396719413615088</c:v>
                </c:pt>
                <c:pt idx="1937">
                  <c:v>24.363683837791577</c:v>
                </c:pt>
                <c:pt idx="1938">
                  <c:v>24.330649087806606</c:v>
                </c:pt>
                <c:pt idx="1939">
                  <c:v>24.297615165527727</c:v>
                </c:pt>
                <c:pt idx="1940">
                  <c:v>24.264582072806967</c:v>
                </c:pt>
                <c:pt idx="1941">
                  <c:v>24.231549811480967</c:v>
                </c:pt>
                <c:pt idx="1942">
                  <c:v>24.19851838337145</c:v>
                </c:pt>
                <c:pt idx="1943">
                  <c:v>24.165487790285518</c:v>
                </c:pt>
                <c:pt idx="1944">
                  <c:v>24.13245803401654</c:v>
                </c:pt>
                <c:pt idx="1945">
                  <c:v>24.099429116343799</c:v>
                </c:pt>
                <c:pt idx="1946">
                  <c:v>24.066401039033629</c:v>
                </c:pt>
                <c:pt idx="1947">
                  <c:v>24.03337380383941</c:v>
                </c:pt>
                <c:pt idx="1948">
                  <c:v>24.000347412502144</c:v>
                </c:pt>
                <c:pt idx="1949">
                  <c:v>23.967321866750844</c:v>
                </c:pt>
                <c:pt idx="1950">
                  <c:v>23.93429716830304</c:v>
                </c:pt>
                <c:pt idx="1951">
                  <c:v>23.901273318864945</c:v>
                </c:pt>
                <c:pt idx="1952">
                  <c:v>23.868250320132116</c:v>
                </c:pt>
                <c:pt idx="1953">
                  <c:v>23.835228173790064</c:v>
                </c:pt>
                <c:pt idx="1954">
                  <c:v>23.802206881514266</c:v>
                </c:pt>
                <c:pt idx="1955">
                  <c:v>23.76918644497076</c:v>
                </c:pt>
                <c:pt idx="1956">
                  <c:v>23.736166865816635</c:v>
                </c:pt>
                <c:pt idx="1957">
                  <c:v>23.703148145700645</c:v>
                </c:pt>
                <c:pt idx="1958">
                  <c:v>23.670130286263031</c:v>
                </c:pt>
                <c:pt idx="1959">
                  <c:v>23.637113289136632</c:v>
                </c:pt>
                <c:pt idx="1960">
                  <c:v>23.604097155947148</c:v>
                </c:pt>
                <c:pt idx="1961">
                  <c:v>23.571081888313262</c:v>
                </c:pt>
                <c:pt idx="1962">
                  <c:v>23.538067487847304</c:v>
                </c:pt>
                <c:pt idx="1963">
                  <c:v>23.50505395615609</c:v>
                </c:pt>
                <c:pt idx="1964">
                  <c:v>23.472041294840547</c:v>
                </c:pt>
                <c:pt idx="1965">
                  <c:v>23.439029505496435</c:v>
                </c:pt>
                <c:pt idx="1966">
                  <c:v>23.4060185897156</c:v>
                </c:pt>
                <c:pt idx="1967">
                  <c:v>23.373008549085238</c:v>
                </c:pt>
                <c:pt idx="1968">
                  <c:v>23.339999385188953</c:v>
                </c:pt>
                <c:pt idx="1969">
                  <c:v>23.306991099607195</c:v>
                </c:pt>
                <c:pt idx="1970">
                  <c:v>23.273983693917536</c:v>
                </c:pt>
                <c:pt idx="1971">
                  <c:v>23.240977169695185</c:v>
                </c:pt>
                <c:pt idx="1972">
                  <c:v>23.207971528513713</c:v>
                </c:pt>
                <c:pt idx="1973">
                  <c:v>23.174966771944799</c:v>
                </c:pt>
                <c:pt idx="1974">
                  <c:v>23.141962901559516</c:v>
                </c:pt>
                <c:pt idx="1975">
                  <c:v>23.108959918928221</c:v>
                </c:pt>
                <c:pt idx="1976">
                  <c:v>23.07595782562101</c:v>
                </c:pt>
                <c:pt idx="1977">
                  <c:v>23.042956623208582</c:v>
                </c:pt>
                <c:pt idx="1978">
                  <c:v>23.00995631326245</c:v>
                </c:pt>
                <c:pt idx="1979">
                  <c:v>22.976956897355215</c:v>
                </c:pt>
                <c:pt idx="1980">
                  <c:v>22.94395837706119</c:v>
                </c:pt>
                <c:pt idx="1981">
                  <c:v>22.910960753956747</c:v>
                </c:pt>
                <c:pt idx="1982">
                  <c:v>22.877964029621282</c:v>
                </c:pt>
                <c:pt idx="1983">
                  <c:v>22.844968205636743</c:v>
                </c:pt>
                <c:pt idx="1984">
                  <c:v>22.811973283588884</c:v>
                </c:pt>
                <c:pt idx="1985">
                  <c:v>22.778979265067221</c:v>
                </c:pt>
                <c:pt idx="1986">
                  <c:v>22.745986151665786</c:v>
                </c:pt>
                <c:pt idx="1987">
                  <c:v>22.712993944983477</c:v>
                </c:pt>
                <c:pt idx="1988">
                  <c:v>22.680002646624512</c:v>
                </c:pt>
                <c:pt idx="1989">
                  <c:v>22.647012258198732</c:v>
                </c:pt>
                <c:pt idx="1990">
                  <c:v>22.614022781322443</c:v>
                </c:pt>
                <c:pt idx="1991">
                  <c:v>22.581034217618207</c:v>
                </c:pt>
                <c:pt idx="1992">
                  <c:v>22.548046568716138</c:v>
                </c:pt>
                <c:pt idx="1993">
                  <c:v>22.515059836253577</c:v>
                </c:pt>
                <c:pt idx="1994">
                  <c:v>22.482074021876066</c:v>
                </c:pt>
                <c:pt idx="1995">
                  <c:v>22.449089127237606</c:v>
                </c:pt>
                <c:pt idx="1996">
                  <c:v>22.416105154000743</c:v>
                </c:pt>
                <c:pt idx="1997">
                  <c:v>22.383122103838048</c:v>
                </c:pt>
                <c:pt idx="1998">
                  <c:v>22.350139978431312</c:v>
                </c:pt>
                <c:pt idx="1999">
                  <c:v>22.317158779472976</c:v>
                </c:pt>
                <c:pt idx="2000">
                  <c:v>22.284178508665814</c:v>
                </c:pt>
                <c:pt idx="2001">
                  <c:v>22.251199167724081</c:v>
                </c:pt>
                <c:pt idx="2002">
                  <c:v>22.218220758373313</c:v>
                </c:pt>
                <c:pt idx="2003">
                  <c:v>22.185243282351486</c:v>
                </c:pt>
                <c:pt idx="2004">
                  <c:v>22.15226674140883</c:v>
                </c:pt>
                <c:pt idx="2005">
                  <c:v>22.11929113730838</c:v>
                </c:pt>
                <c:pt idx="2006">
                  <c:v>22.086316471826933</c:v>
                </c:pt>
                <c:pt idx="2007">
                  <c:v>22.053342746754797</c:v>
                </c:pt>
                <c:pt idx="2008">
                  <c:v>22.02036996389679</c:v>
                </c:pt>
                <c:pt idx="2009">
                  <c:v>21.987398125072204</c:v>
                </c:pt>
                <c:pt idx="2010">
                  <c:v>21.95442723211556</c:v>
                </c:pt>
                <c:pt idx="2011">
                  <c:v>21.921457286877168</c:v>
                </c:pt>
                <c:pt idx="2012">
                  <c:v>21.888488291223421</c:v>
                </c:pt>
                <c:pt idx="2013">
                  <c:v>21.855520247036893</c:v>
                </c:pt>
                <c:pt idx="2014">
                  <c:v>21.822553156217261</c:v>
                </c:pt>
                <c:pt idx="2015">
                  <c:v>21.789587020681701</c:v>
                </c:pt>
                <c:pt idx="2016">
                  <c:v>21.756621842364954</c:v>
                </c:pt>
                <c:pt idx="2017">
                  <c:v>21.723657623220248</c:v>
                </c:pt>
                <c:pt idx="2018">
                  <c:v>21.690694365219617</c:v>
                </c:pt>
                <c:pt idx="2019">
                  <c:v>21.657732070353855</c:v>
                </c:pt>
                <c:pt idx="2020">
                  <c:v>21.624770740633718</c:v>
                </c:pt>
                <c:pt idx="2021">
                  <c:v>21.591810378089686</c:v>
                </c:pt>
                <c:pt idx="2022">
                  <c:v>21.558850984772981</c:v>
                </c:pt>
                <c:pt idx="2023">
                  <c:v>21.525892562755292</c:v>
                </c:pt>
                <c:pt idx="2024">
                  <c:v>21.49293511413034</c:v>
                </c:pt>
                <c:pt idx="2025">
                  <c:v>21.459978641012938</c:v>
                </c:pt>
                <c:pt idx="2026">
                  <c:v>21.427023145540723</c:v>
                </c:pt>
                <c:pt idx="2027">
                  <c:v>21.394068629873267</c:v>
                </c:pt>
                <c:pt idx="2028">
                  <c:v>21.361115096193906</c:v>
                </c:pt>
                <c:pt idx="2029">
                  <c:v>21.328162546709141</c:v>
                </c:pt>
                <c:pt idx="2030">
                  <c:v>21.295210983649461</c:v>
                </c:pt>
                <c:pt idx="2031">
                  <c:v>21.26226040926969</c:v>
                </c:pt>
                <c:pt idx="2032">
                  <c:v>21.229310825849748</c:v>
                </c:pt>
                <c:pt idx="2033">
                  <c:v>21.196362235694558</c:v>
                </c:pt>
                <c:pt idx="2034">
                  <c:v>21.163414641134736</c:v>
                </c:pt>
                <c:pt idx="2035">
                  <c:v>21.130468044527255</c:v>
                </c:pt>
                <c:pt idx="2036">
                  <c:v>21.097522448255454</c:v>
                </c:pt>
                <c:pt idx="2037">
                  <c:v>21.064577854729514</c:v>
                </c:pt>
                <c:pt idx="2038">
                  <c:v>21.031634266387258</c:v>
                </c:pt>
                <c:pt idx="2039">
                  <c:v>20.998691685694574</c:v>
                </c:pt>
                <c:pt idx="2040">
                  <c:v>20.965750115145049</c:v>
                </c:pt>
                <c:pt idx="2041">
                  <c:v>20.932809557261628</c:v>
                </c:pt>
                <c:pt idx="2042">
                  <c:v>20.899870014595791</c:v>
                </c:pt>
                <c:pt idx="2043">
                  <c:v>20.866931489729165</c:v>
                </c:pt>
                <c:pt idx="2044">
                  <c:v>20.833993985272826</c:v>
                </c:pt>
                <c:pt idx="2045">
                  <c:v>20.801057503868638</c:v>
                </c:pt>
                <c:pt idx="2046">
                  <c:v>20.768122048189319</c:v>
                </c:pt>
                <c:pt idx="2047">
                  <c:v>20.735187620938763</c:v>
                </c:pt>
                <c:pt idx="2048">
                  <c:v>20.702254224852631</c:v>
                </c:pt>
                <c:pt idx="2049">
                  <c:v>20.669321862698695</c:v>
                </c:pt>
                <c:pt idx="2050">
                  <c:v>20.6363905372773</c:v>
                </c:pt>
                <c:pt idx="2051">
                  <c:v>20.603460251421918</c:v>
                </c:pt>
                <c:pt idx="2052">
                  <c:v>20.570531007999399</c:v>
                </c:pt>
                <c:pt idx="2053">
                  <c:v>20.537602809910204</c:v>
                </c:pt>
                <c:pt idx="2054">
                  <c:v>20.504675660089539</c:v>
                </c:pt>
                <c:pt idx="2055">
                  <c:v>20.471749561506783</c:v>
                </c:pt>
                <c:pt idx="2056">
                  <c:v>20.438824517167014</c:v>
                </c:pt>
                <c:pt idx="2057">
                  <c:v>20.405900530110614</c:v>
                </c:pt>
                <c:pt idx="2058">
                  <c:v>20.372977603413812</c:v>
                </c:pt>
                <c:pt idx="2059">
                  <c:v>20.340055740189541</c:v>
                </c:pt>
                <c:pt idx="2060">
                  <c:v>20.3071349435874</c:v>
                </c:pt>
                <c:pt idx="2061">
                  <c:v>20.274215216794218</c:v>
                </c:pt>
                <c:pt idx="2062">
                  <c:v>20.241296563035046</c:v>
                </c:pt>
                <c:pt idx="2063">
                  <c:v>20.208378985572093</c:v>
                </c:pt>
                <c:pt idx="2064">
                  <c:v>20.175462487707108</c:v>
                </c:pt>
                <c:pt idx="2065">
                  <c:v>20.14254707278041</c:v>
                </c:pt>
                <c:pt idx="2066">
                  <c:v>20.109632744171627</c:v>
                </c:pt>
                <c:pt idx="2067">
                  <c:v>20.0767195053003</c:v>
                </c:pt>
                <c:pt idx="2068">
                  <c:v>20.043807359626385</c:v>
                </c:pt>
                <c:pt idx="2069">
                  <c:v>20.010896310650473</c:v>
                </c:pt>
                <c:pt idx="2070">
                  <c:v>19.977986361914205</c:v>
                </c:pt>
                <c:pt idx="2071">
                  <c:v>19.945077517000861</c:v>
                </c:pt>
                <c:pt idx="2072">
                  <c:v>19.912169779535663</c:v>
                </c:pt>
                <c:pt idx="2073">
                  <c:v>19.879263153186368</c:v>
                </c:pt>
                <c:pt idx="2074">
                  <c:v>19.846357641663442</c:v>
                </c:pt>
                <c:pt idx="2075">
                  <c:v>19.813453248720677</c:v>
                </c:pt>
                <c:pt idx="2076">
                  <c:v>19.780549978155545</c:v>
                </c:pt>
                <c:pt idx="2077">
                  <c:v>19.747647833809754</c:v>
                </c:pt>
                <c:pt idx="2078">
                  <c:v>19.714746819569392</c:v>
                </c:pt>
                <c:pt idx="2079">
                  <c:v>19.681846939365816</c:v>
                </c:pt>
                <c:pt idx="2080">
                  <c:v>19.648948197175581</c:v>
                </c:pt>
                <c:pt idx="2081">
                  <c:v>19.616050597021331</c:v>
                </c:pt>
                <c:pt idx="2082">
                  <c:v>19.583154142971711</c:v>
                </c:pt>
                <c:pt idx="2083">
                  <c:v>19.550258839142487</c:v>
                </c:pt>
                <c:pt idx="2084">
                  <c:v>19.517364689696173</c:v>
                </c:pt>
                <c:pt idx="2085">
                  <c:v>19.484471698843254</c:v>
                </c:pt>
                <c:pt idx="2086">
                  <c:v>19.451579870842139</c:v>
                </c:pt>
                <c:pt idx="2087">
                  <c:v>19.418689209999641</c:v>
                </c:pt>
                <c:pt idx="2088">
                  <c:v>19.385799720671322</c:v>
                </c:pt>
                <c:pt idx="2089">
                  <c:v>19.35291140726267</c:v>
                </c:pt>
                <c:pt idx="2090">
                  <c:v>19.320024274228437</c:v>
                </c:pt>
                <c:pt idx="2091">
                  <c:v>19.287138326073816</c:v>
                </c:pt>
                <c:pt idx="2092">
                  <c:v>19.254253567354681</c:v>
                </c:pt>
                <c:pt idx="2093">
                  <c:v>19.22137000267783</c:v>
                </c:pt>
                <c:pt idx="2094">
                  <c:v>19.188487636702057</c:v>
                </c:pt>
                <c:pt idx="2095">
                  <c:v>19.155606474137659</c:v>
                </c:pt>
                <c:pt idx="2096">
                  <c:v>19.122726519747694</c:v>
                </c:pt>
                <c:pt idx="2097">
                  <c:v>19.089847778347966</c:v>
                </c:pt>
                <c:pt idx="2098">
                  <c:v>19.056970254807762</c:v>
                </c:pt>
                <c:pt idx="2099">
                  <c:v>19.024093954050045</c:v>
                </c:pt>
                <c:pt idx="2100">
                  <c:v>18.991218881052092</c:v>
                </c:pt>
                <c:pt idx="2101">
                  <c:v>18.958345040845664</c:v>
                </c:pt>
                <c:pt idx="2102">
                  <c:v>18.925472438518</c:v>
                </c:pt>
                <c:pt idx="2103">
                  <c:v>18.892601079211683</c:v>
                </c:pt>
                <c:pt idx="2104">
                  <c:v>18.859730968125398</c:v>
                </c:pt>
                <c:pt idx="2105">
                  <c:v>18.826862110514309</c:v>
                </c:pt>
                <c:pt idx="2106">
                  <c:v>18.793994511690578</c:v>
                </c:pt>
                <c:pt idx="2107">
                  <c:v>18.761128177023782</c:v>
                </c:pt>
                <c:pt idx="2108">
                  <c:v>18.728263111941281</c:v>
                </c:pt>
                <c:pt idx="2109">
                  <c:v>18.695399321928988</c:v>
                </c:pt>
                <c:pt idx="2110">
                  <c:v>18.662536812531403</c:v>
                </c:pt>
                <c:pt idx="2111">
                  <c:v>18.62967558935231</c:v>
                </c:pt>
                <c:pt idx="2112">
                  <c:v>18.596815658055203</c:v>
                </c:pt>
                <c:pt idx="2113">
                  <c:v>18.563957024363901</c:v>
                </c:pt>
                <c:pt idx="2114">
                  <c:v>18.531099694062693</c:v>
                </c:pt>
                <c:pt idx="2115">
                  <c:v>18.498243672997233</c:v>
                </c:pt>
                <c:pt idx="2116">
                  <c:v>18.465388967074489</c:v>
                </c:pt>
                <c:pt idx="2117">
                  <c:v>18.432535582263675</c:v>
                </c:pt>
                <c:pt idx="2118">
                  <c:v>18.3996835245966</c:v>
                </c:pt>
                <c:pt idx="2119">
                  <c:v>18.366832800167863</c:v>
                </c:pt>
                <c:pt idx="2120">
                  <c:v>18.333983415135783</c:v>
                </c:pt>
                <c:pt idx="2121">
                  <c:v>18.301135375722474</c:v>
                </c:pt>
                <c:pt idx="2122">
                  <c:v>18.268288688214824</c:v>
                </c:pt>
                <c:pt idx="2123">
                  <c:v>18.235443358964275</c:v>
                </c:pt>
                <c:pt idx="2124">
                  <c:v>18.202599394387907</c:v>
                </c:pt>
                <c:pt idx="2125">
                  <c:v>18.169756800968667</c:v>
                </c:pt>
                <c:pt idx="2126">
                  <c:v>18.136915585256016</c:v>
                </c:pt>
                <c:pt idx="2127">
                  <c:v>18.104075753866166</c:v>
                </c:pt>
                <c:pt idx="2128">
                  <c:v>18.071237313482783</c:v>
                </c:pt>
                <c:pt idx="2129">
                  <c:v>18.038400270857313</c:v>
                </c:pt>
                <c:pt idx="2130">
                  <c:v>18.005564632809751</c:v>
                </c:pt>
                <c:pt idx="2131">
                  <c:v>17.972730406228877</c:v>
                </c:pt>
                <c:pt idx="2132">
                  <c:v>17.939897598072989</c:v>
                </c:pt>
                <c:pt idx="2133">
                  <c:v>17.907066215370165</c:v>
                </c:pt>
                <c:pt idx="2134">
                  <c:v>17.874236265218695</c:v>
                </c:pt>
                <c:pt idx="2135">
                  <c:v>17.841407754788076</c:v>
                </c:pt>
                <c:pt idx="2136">
                  <c:v>17.808580691319136</c:v>
                </c:pt>
                <c:pt idx="2137">
                  <c:v>17.775755082124519</c:v>
                </c:pt>
                <c:pt idx="2138">
                  <c:v>17.742930934589442</c:v>
                </c:pt>
                <c:pt idx="2139">
                  <c:v>17.710108256172028</c:v>
                </c:pt>
                <c:pt idx="2140">
                  <c:v>17.677287054404005</c:v>
                </c:pt>
                <c:pt idx="2141">
                  <c:v>17.64446733689082</c:v>
                </c:pt>
                <c:pt idx="2142">
                  <c:v>17.611649111312644</c:v>
                </c:pt>
                <c:pt idx="2143">
                  <c:v>17.578832385424771</c:v>
                </c:pt>
                <c:pt idx="2144">
                  <c:v>17.546017167057993</c:v>
                </c:pt>
                <c:pt idx="2145">
                  <c:v>17.513203464119247</c:v>
                </c:pt>
                <c:pt idx="2146">
                  <c:v>17.48039128459213</c:v>
                </c:pt>
                <c:pt idx="2147">
                  <c:v>17.447580636537406</c:v>
                </c:pt>
                <c:pt idx="2148">
                  <c:v>17.41477152809362</c:v>
                </c:pt>
                <c:pt idx="2149">
                  <c:v>17.381963967477645</c:v>
                </c:pt>
                <c:pt idx="2150">
                  <c:v>17.349157962985025</c:v>
                </c:pt>
                <c:pt idx="2151">
                  <c:v>17.316353522990987</c:v>
                </c:pt>
                <c:pt idx="2152">
                  <c:v>17.283550655950435</c:v>
                </c:pt>
                <c:pt idx="2153">
                  <c:v>17.25074937039874</c:v>
                </c:pt>
                <c:pt idx="2154">
                  <c:v>17.217949674952536</c:v>
                </c:pt>
                <c:pt idx="2155">
                  <c:v>17.185151578310006</c:v>
                </c:pt>
                <c:pt idx="2156">
                  <c:v>17.152355089251376</c:v>
                </c:pt>
                <c:pt idx="2157">
                  <c:v>17.119560216639748</c:v>
                </c:pt>
                <c:pt idx="2158">
                  <c:v>17.086766969421607</c:v>
                </c:pt>
                <c:pt idx="2159">
                  <c:v>17.053975356627117</c:v>
                </c:pt>
                <c:pt idx="2160">
                  <c:v>17.021185387371052</c:v>
                </c:pt>
                <c:pt idx="2161">
                  <c:v>16.988397070853264</c:v>
                </c:pt>
                <c:pt idx="2162">
                  <c:v>16.955610416359249</c:v>
                </c:pt>
                <c:pt idx="2163">
                  <c:v>16.922825433260645</c:v>
                </c:pt>
                <c:pt idx="2164">
                  <c:v>16.890042131015871</c:v>
                </c:pt>
                <c:pt idx="2165">
                  <c:v>16.857260519170907</c:v>
                </c:pt>
                <c:pt idx="2166">
                  <c:v>16.824480607359636</c:v>
                </c:pt>
                <c:pt idx="2167">
                  <c:v>16.791702405304406</c:v>
                </c:pt>
                <c:pt idx="2168">
                  <c:v>16.758925922817227</c:v>
                </c:pt>
                <c:pt idx="2169">
                  <c:v>16.726151169799483</c:v>
                </c:pt>
                <c:pt idx="2170">
                  <c:v>16.693378156243032</c:v>
                </c:pt>
                <c:pt idx="2171">
                  <c:v>16.66060689223109</c:v>
                </c:pt>
                <c:pt idx="2172">
                  <c:v>16.627837387938239</c:v>
                </c:pt>
                <c:pt idx="2173">
                  <c:v>16.595069653631484</c:v>
                </c:pt>
                <c:pt idx="2174">
                  <c:v>16.562303699670611</c:v>
                </c:pt>
                <c:pt idx="2175">
                  <c:v>16.529539536509127</c:v>
                </c:pt>
                <c:pt idx="2176">
                  <c:v>16.496777174694525</c:v>
                </c:pt>
                <c:pt idx="2177">
                  <c:v>16.46401662486937</c:v>
                </c:pt>
                <c:pt idx="2178">
                  <c:v>16.431257897771363</c:v>
                </c:pt>
                <c:pt idx="2179">
                  <c:v>16.398501004234518</c:v>
                </c:pt>
                <c:pt idx="2180">
                  <c:v>16.365745955189606</c:v>
                </c:pt>
                <c:pt idx="2181">
                  <c:v>16.332992761664599</c:v>
                </c:pt>
                <c:pt idx="2182">
                  <c:v>16.300241434785747</c:v>
                </c:pt>
                <c:pt idx="2183">
                  <c:v>16.267491985777941</c:v>
                </c:pt>
                <c:pt idx="2184">
                  <c:v>16.234744425965371</c:v>
                </c:pt>
                <c:pt idx="2185">
                  <c:v>16.201998766772434</c:v>
                </c:pt>
                <c:pt idx="2186">
                  <c:v>16.169255019724091</c:v>
                </c:pt>
                <c:pt idx="2187">
                  <c:v>16.136513196446721</c:v>
                </c:pt>
                <c:pt idx="2188">
                  <c:v>16.103773308668913</c:v>
                </c:pt>
                <c:pt idx="2189">
                  <c:v>16.071035368222006</c:v>
                </c:pt>
                <c:pt idx="2190">
                  <c:v>16.038299387040681</c:v>
                </c:pt>
                <c:pt idx="2191">
                  <c:v>16.005565377163808</c:v>
                </c:pt>
                <c:pt idx="2192">
                  <c:v>15.97283335073522</c:v>
                </c:pt>
                <c:pt idx="2193">
                  <c:v>15.940103320004058</c:v>
                </c:pt>
                <c:pt idx="2194">
                  <c:v>15.907375297326054</c:v>
                </c:pt>
                <c:pt idx="2195">
                  <c:v>15.874649295163605</c:v>
                </c:pt>
                <c:pt idx="2196">
                  <c:v>15.841925326086965</c:v>
                </c:pt>
                <c:pt idx="2197">
                  <c:v>15.809203402774807</c:v>
                </c:pt>
                <c:pt idx="2198">
                  <c:v>15.77648353801473</c:v>
                </c:pt>
                <c:pt idx="2199">
                  <c:v>15.743765744704628</c:v>
                </c:pt>
                <c:pt idx="2200">
                  <c:v>15.711050035852377</c:v>
                </c:pt>
                <c:pt idx="2201">
                  <c:v>15.678336424577843</c:v>
                </c:pt>
                <c:pt idx="2202">
                  <c:v>15.645624924112498</c:v>
                </c:pt>
                <c:pt idx="2203">
                  <c:v>15.612915547800883</c:v>
                </c:pt>
                <c:pt idx="2204">
                  <c:v>15.580208309100907</c:v>
                </c:pt>
                <c:pt idx="2205">
                  <c:v>15.547503221585128</c:v>
                </c:pt>
                <c:pt idx="2206">
                  <c:v>15.514800298940919</c:v>
                </c:pt>
                <c:pt idx="2207">
                  <c:v>15.482099554971798</c:v>
                </c:pt>
                <c:pt idx="2208">
                  <c:v>15.449401003597647</c:v>
                </c:pt>
                <c:pt idx="2209">
                  <c:v>15.416704658855851</c:v>
                </c:pt>
                <c:pt idx="2210">
                  <c:v>15.384010534902171</c:v>
                </c:pt>
                <c:pt idx="2211">
                  <c:v>15.351318646011167</c:v>
                </c:pt>
                <c:pt idx="2212">
                  <c:v>15.318629006577302</c:v>
                </c:pt>
                <c:pt idx="2213">
                  <c:v>15.285941631115548</c:v>
                </c:pt>
                <c:pt idx="2214">
                  <c:v>15.253256534262258</c:v>
                </c:pt>
                <c:pt idx="2215">
                  <c:v>15.220573730775989</c:v>
                </c:pt>
                <c:pt idx="2216">
                  <c:v>15.187893235538359</c:v>
                </c:pt>
                <c:pt idx="2217">
                  <c:v>15.155215063554845</c:v>
                </c:pt>
                <c:pt idx="2218">
                  <c:v>15.122539229955436</c:v>
                </c:pt>
                <c:pt idx="2219">
                  <c:v>15.089865749995647</c:v>
                </c:pt>
                <c:pt idx="2220">
                  <c:v>15.057194639057423</c:v>
                </c:pt>
                <c:pt idx="2221">
                  <c:v>15.024525912649768</c:v>
                </c:pt>
                <c:pt idx="2222">
                  <c:v>14.991859586409529</c:v>
                </c:pt>
                <c:pt idx="2223">
                  <c:v>14.959195676102707</c:v>
                </c:pt>
                <c:pt idx="2224">
                  <c:v>14.926534197624887</c:v>
                </c:pt>
                <c:pt idx="2225">
                  <c:v>14.893875167002136</c:v>
                </c:pt>
                <c:pt idx="2226">
                  <c:v>14.861218600391981</c:v>
                </c:pt>
                <c:pt idx="2227">
                  <c:v>14.82856451408427</c:v>
                </c:pt>
                <c:pt idx="2228">
                  <c:v>14.795912924502266</c:v>
                </c:pt>
                <c:pt idx="2229">
                  <c:v>14.763263848202879</c:v>
                </c:pt>
                <c:pt idx="2230">
                  <c:v>14.730617301878366</c:v>
                </c:pt>
                <c:pt idx="2231">
                  <c:v>14.697973302356559</c:v>
                </c:pt>
                <c:pt idx="2232">
                  <c:v>14.665331866602306</c:v>
                </c:pt>
                <c:pt idx="2233">
                  <c:v>14.632693011717793</c:v>
                </c:pt>
                <c:pt idx="2234">
                  <c:v>14.600056754944116</c:v>
                </c:pt>
                <c:pt idx="2235">
                  <c:v>14.567423113661652</c:v>
                </c:pt>
                <c:pt idx="2236">
                  <c:v>14.534792105391274</c:v>
                </c:pt>
                <c:pt idx="2237">
                  <c:v>14.502163747795315</c:v>
                </c:pt>
                <c:pt idx="2238">
                  <c:v>14.469538058678214</c:v>
                </c:pt>
                <c:pt idx="2239">
                  <c:v>14.436915055987685</c:v>
                </c:pt>
                <c:pt idx="2240">
                  <c:v>14.404294757815702</c:v>
                </c:pt>
                <c:pt idx="2241">
                  <c:v>14.37167718239934</c:v>
                </c:pt>
                <c:pt idx="2242">
                  <c:v>14.339062348121786</c:v>
                </c:pt>
                <c:pt idx="2243">
                  <c:v>14.306450273513171</c:v>
                </c:pt>
                <c:pt idx="2244">
                  <c:v>14.273840977251949</c:v>
                </c:pt>
                <c:pt idx="2245">
                  <c:v>14.241234478165314</c:v>
                </c:pt>
                <c:pt idx="2246">
                  <c:v>14.208630795230576</c:v>
                </c:pt>
                <c:pt idx="2247">
                  <c:v>14.17602994757593</c:v>
                </c:pt>
                <c:pt idx="2248">
                  <c:v>14.143431954481755</c:v>
                </c:pt>
                <c:pt idx="2249">
                  <c:v>14.110836835381523</c:v>
                </c:pt>
                <c:pt idx="2250">
                  <c:v>14.078244609862224</c:v>
                </c:pt>
                <c:pt idx="2251">
                  <c:v>14.045655297666373</c:v>
                </c:pt>
                <c:pt idx="2252">
                  <c:v>14.013068918692406</c:v>
                </c:pt>
                <c:pt idx="2253">
                  <c:v>13.980485492995655</c:v>
                </c:pt>
                <c:pt idx="2254">
                  <c:v>13.947905040789756</c:v>
                </c:pt>
                <c:pt idx="2255">
                  <c:v>13.915327582447578</c:v>
                </c:pt>
                <c:pt idx="2256">
                  <c:v>13.882753138502018</c:v>
                </c:pt>
                <c:pt idx="2257">
                  <c:v>13.850181729647424</c:v>
                </c:pt>
                <c:pt idx="2258">
                  <c:v>13.817613376740347</c:v>
                </c:pt>
                <c:pt idx="2259">
                  <c:v>13.785048100800687</c:v>
                </c:pt>
                <c:pt idx="2260">
                  <c:v>13.75248592301309</c:v>
                </c:pt>
                <c:pt idx="2261">
                  <c:v>13.719926864727574</c:v>
                </c:pt>
                <c:pt idx="2262">
                  <c:v>13.687370947460755</c:v>
                </c:pt>
                <c:pt idx="2263">
                  <c:v>13.654818192897382</c:v>
                </c:pt>
                <c:pt idx="2264">
                  <c:v>13.622268622890534</c:v>
                </c:pt>
                <c:pt idx="2265">
                  <c:v>13.589722259463565</c:v>
                </c:pt>
                <c:pt idx="2266">
                  <c:v>13.55717912481115</c:v>
                </c:pt>
                <c:pt idx="2267">
                  <c:v>13.52463924129961</c:v>
                </c:pt>
                <c:pt idx="2268">
                  <c:v>13.492102631469095</c:v>
                </c:pt>
                <c:pt idx="2269">
                  <c:v>13.459569318034019</c:v>
                </c:pt>
                <c:pt idx="2270">
                  <c:v>13.427039323884591</c:v>
                </c:pt>
                <c:pt idx="2271">
                  <c:v>13.394512672087565</c:v>
                </c:pt>
                <c:pt idx="2272">
                  <c:v>13.36198938588803</c:v>
                </c:pt>
                <c:pt idx="2273">
                  <c:v>13.329469488709677</c:v>
                </c:pt>
                <c:pt idx="2274">
                  <c:v>13.296953004157036</c:v>
                </c:pt>
                <c:pt idx="2275">
                  <c:v>13.264439956015742</c:v>
                </c:pt>
                <c:pt idx="2276">
                  <c:v>13.231930368254059</c:v>
                </c:pt>
                <c:pt idx="2277">
                  <c:v>13.199424265024573</c:v>
                </c:pt>
                <c:pt idx="2278">
                  <c:v>13.166921670664273</c:v>
                </c:pt>
                <c:pt idx="2279">
                  <c:v>13.134422609696992</c:v>
                </c:pt>
                <c:pt idx="2280">
                  <c:v>13.1019271068339</c:v>
                </c:pt>
                <c:pt idx="2281">
                  <c:v>13.069435186974728</c:v>
                </c:pt>
                <c:pt idx="2282">
                  <c:v>13.036946875209171</c:v>
                </c:pt>
                <c:pt idx="2283">
                  <c:v>13.004462196818485</c:v>
                </c:pt>
                <c:pt idx="2284">
                  <c:v>12.971981177275872</c:v>
                </c:pt>
                <c:pt idx="2285">
                  <c:v>12.939503842248465</c:v>
                </c:pt>
                <c:pt idx="2286">
                  <c:v>12.907030217598617</c:v>
                </c:pt>
                <c:pt idx="2287">
                  <c:v>12.874560329384453</c:v>
                </c:pt>
                <c:pt idx="2288">
                  <c:v>12.842094203861903</c:v>
                </c:pt>
                <c:pt idx="2289">
                  <c:v>12.80963186748555</c:v>
                </c:pt>
                <c:pt idx="2290">
                  <c:v>12.777173346910208</c:v>
                </c:pt>
                <c:pt idx="2291">
                  <c:v>12.744718668992048</c:v>
                </c:pt>
                <c:pt idx="2292">
                  <c:v>12.712267860789826</c:v>
                </c:pt>
                <c:pt idx="2293">
                  <c:v>12.679820949566576</c:v>
                </c:pt>
                <c:pt idx="2294">
                  <c:v>12.64737796279038</c:v>
                </c:pt>
                <c:pt idx="2295">
                  <c:v>12.614938928136199</c:v>
                </c:pt>
                <c:pt idx="2296">
                  <c:v>12.582503873486958</c:v>
                </c:pt>
                <c:pt idx="2297">
                  <c:v>12.550072826935102</c:v>
                </c:pt>
                <c:pt idx="2298">
                  <c:v>12.517645816783336</c:v>
                </c:pt>
                <c:pt idx="2299">
                  <c:v>12.485222871547005</c:v>
                </c:pt>
                <c:pt idx="2300">
                  <c:v>12.452804019954712</c:v>
                </c:pt>
                <c:pt idx="2301">
                  <c:v>12.420389290949633</c:v>
                </c:pt>
                <c:pt idx="2302">
                  <c:v>12.387978713691719</c:v>
                </c:pt>
                <c:pt idx="2303">
                  <c:v>12.355572317557979</c:v>
                </c:pt>
                <c:pt idx="2304">
                  <c:v>12.323170132144828</c:v>
                </c:pt>
                <c:pt idx="2305">
                  <c:v>12.29077218726896</c:v>
                </c:pt>
                <c:pt idx="2306">
                  <c:v>12.258378512969031</c:v>
                </c:pt>
                <c:pt idx="2307">
                  <c:v>12.225989139506776</c:v>
                </c:pt>
                <c:pt idx="2308">
                  <c:v>12.193604097369013</c:v>
                </c:pt>
                <c:pt idx="2309">
                  <c:v>12.161223417268229</c:v>
                </c:pt>
                <c:pt idx="2310">
                  <c:v>12.128847130145093</c:v>
                </c:pt>
                <c:pt idx="2311">
                  <c:v>12.096475267169009</c:v>
                </c:pt>
                <c:pt idx="2312">
                  <c:v>12.06410785973981</c:v>
                </c:pt>
                <c:pt idx="2313">
                  <c:v>12.031744939489712</c:v>
                </c:pt>
                <c:pt idx="2314">
                  <c:v>11.999386538284202</c:v>
                </c:pt>
                <c:pt idx="2315">
                  <c:v>11.967032688223751</c:v>
                </c:pt>
                <c:pt idx="2316">
                  <c:v>11.93468342164554</c:v>
                </c:pt>
                <c:pt idx="2317">
                  <c:v>11.902338771124501</c:v>
                </c:pt>
                <c:pt idx="2318">
                  <c:v>11.869998769475352</c:v>
                </c:pt>
                <c:pt idx="2319">
                  <c:v>11.837663449753604</c:v>
                </c:pt>
                <c:pt idx="2320">
                  <c:v>11.805332845257507</c:v>
                </c:pt>
                <c:pt idx="2321">
                  <c:v>11.773006989529453</c:v>
                </c:pt>
                <c:pt idx="2322">
                  <c:v>11.740685916357512</c:v>
                </c:pt>
                <c:pt idx="2323">
                  <c:v>11.708369659776947</c:v>
                </c:pt>
                <c:pt idx="2324">
                  <c:v>11.676058254071787</c:v>
                </c:pt>
                <c:pt idx="2325">
                  <c:v>11.643751733776606</c:v>
                </c:pt>
                <c:pt idx="2326">
                  <c:v>11.611450133677685</c:v>
                </c:pt>
                <c:pt idx="2327">
                  <c:v>11.579153488815191</c:v>
                </c:pt>
                <c:pt idx="2328">
                  <c:v>11.546861834484224</c:v>
                </c:pt>
                <c:pt idx="2329">
                  <c:v>11.514575206236701</c:v>
                </c:pt>
                <c:pt idx="2330">
                  <c:v>11.482293639882968</c:v>
                </c:pt>
                <c:pt idx="2331">
                  <c:v>11.450017171493251</c:v>
                </c:pt>
                <c:pt idx="2332">
                  <c:v>11.417745837399632</c:v>
                </c:pt>
                <c:pt idx="2333">
                  <c:v>11.385479674197384</c:v>
                </c:pt>
                <c:pt idx="2334">
                  <c:v>11.353218718746636</c:v>
                </c:pt>
                <c:pt idx="2335">
                  <c:v>11.320963008174367</c:v>
                </c:pt>
                <c:pt idx="2336">
                  <c:v>11.288712579875472</c:v>
                </c:pt>
                <c:pt idx="2337">
                  <c:v>11.256467471514979</c:v>
                </c:pt>
                <c:pt idx="2338">
                  <c:v>11.224227721029695</c:v>
                </c:pt>
                <c:pt idx="2339">
                  <c:v>11.191993366629472</c:v>
                </c:pt>
                <c:pt idx="2340">
                  <c:v>11.159764446799352</c:v>
                </c:pt>
                <c:pt idx="2341">
                  <c:v>11.127541000301024</c:v>
                </c:pt>
                <c:pt idx="2342">
                  <c:v>11.095323066174736</c:v>
                </c:pt>
                <c:pt idx="2343">
                  <c:v>11.063110683740954</c:v>
                </c:pt>
                <c:pt idx="2344">
                  <c:v>11.030903892601724</c:v>
                </c:pt>
                <c:pt idx="2345">
                  <c:v>10.998702732643199</c:v>
                </c:pt>
                <c:pt idx="2346">
                  <c:v>10.966507244036706</c:v>
                </c:pt>
                <c:pt idx="2347">
                  <c:v>10.93431746724068</c:v>
                </c:pt>
                <c:pt idx="2348">
                  <c:v>10.902133443002588</c:v>
                </c:pt>
                <c:pt idx="2349">
                  <c:v>10.869955212360855</c:v>
                </c:pt>
                <c:pt idx="2350">
                  <c:v>10.837782816645898</c:v>
                </c:pt>
                <c:pt idx="2351">
                  <c:v>10.805616297482825</c:v>
                </c:pt>
                <c:pt idx="2352">
                  <c:v>10.773455696792711</c:v>
                </c:pt>
                <c:pt idx="2353">
                  <c:v>10.741301056794597</c:v>
                </c:pt>
                <c:pt idx="2354">
                  <c:v>10.70915242000731</c:v>
                </c:pt>
                <c:pt idx="2355">
                  <c:v>10.677009829251009</c:v>
                </c:pt>
                <c:pt idx="2356">
                  <c:v>10.644873327649375</c:v>
                </c:pt>
                <c:pt idx="2357">
                  <c:v>10.61274295863152</c:v>
                </c:pt>
                <c:pt idx="2358">
                  <c:v>10.580618765933265</c:v>
                </c:pt>
                <c:pt idx="2359">
                  <c:v>10.54850079359962</c:v>
                </c:pt>
                <c:pt idx="2360">
                  <c:v>10.516389085986528</c:v>
                </c:pt>
                <c:pt idx="2361">
                  <c:v>10.484283687762364</c:v>
                </c:pt>
                <c:pt idx="2362">
                  <c:v>10.452184643910298</c:v>
                </c:pt>
                <c:pt idx="2363">
                  <c:v>10.42009199972976</c:v>
                </c:pt>
                <c:pt idx="2364">
                  <c:v>10.388005800838805</c:v>
                </c:pt>
                <c:pt idx="2365">
                  <c:v>10.355926093175562</c:v>
                </c:pt>
                <c:pt idx="2366">
                  <c:v>10.323852923000505</c:v>
                </c:pt>
                <c:pt idx="2367">
                  <c:v>10.291786336898186</c:v>
                </c:pt>
                <c:pt idx="2368">
                  <c:v>10.259726381779302</c:v>
                </c:pt>
                <c:pt idx="2369">
                  <c:v>10.227673104882422</c:v>
                </c:pt>
                <c:pt idx="2370">
                  <c:v>10.19562655377613</c:v>
                </c:pt>
                <c:pt idx="2371">
                  <c:v>10.163586776360962</c:v>
                </c:pt>
                <c:pt idx="2372">
                  <c:v>10.131553820871314</c:v>
                </c:pt>
                <c:pt idx="2373">
                  <c:v>10.099527735877349</c:v>
                </c:pt>
                <c:pt idx="2374">
                  <c:v>10.067508570287249</c:v>
                </c:pt>
                <c:pt idx="2375">
                  <c:v>10.035496373348922</c:v>
                </c:pt>
                <c:pt idx="2376">
                  <c:v>10.003491194652076</c:v>
                </c:pt>
                <c:pt idx="2377">
                  <c:v>9.9714930841303264</c:v>
                </c:pt>
                <c:pt idx="2378">
                  <c:v>9.9395020920629342</c:v>
                </c:pt>
                <c:pt idx="2379">
                  <c:v>9.9075182690772188</c:v>
                </c:pt>
                <c:pt idx="2380">
                  <c:v>9.8755416661503173</c:v>
                </c:pt>
                <c:pt idx="2381">
                  <c:v>9.8435723346114834</c:v>
                </c:pt>
                <c:pt idx="2382">
                  <c:v>9.8116103261435494</c:v>
                </c:pt>
                <c:pt idx="2383">
                  <c:v>9.7796556927855995</c:v>
                </c:pt>
                <c:pt idx="2384">
                  <c:v>9.7477084869348047</c:v>
                </c:pt>
                <c:pt idx="2385">
                  <c:v>9.715768761348496</c:v>
                </c:pt>
                <c:pt idx="2386">
                  <c:v>9.6838365691459281</c:v>
                </c:pt>
                <c:pt idx="2387">
                  <c:v>9.65191196381104</c:v>
                </c:pt>
                <c:pt idx="2388">
                  <c:v>9.6199949991938887</c:v>
                </c:pt>
                <c:pt idx="2389">
                  <c:v>9.5880857295132476</c:v>
                </c:pt>
                <c:pt idx="2390">
                  <c:v>9.5561842093580314</c:v>
                </c:pt>
                <c:pt idx="2391">
                  <c:v>9.5242904936902004</c:v>
                </c:pt>
                <c:pt idx="2392">
                  <c:v>9.4924046378464197</c:v>
                </c:pt>
                <c:pt idx="2393">
                  <c:v>9.4605266975401996</c:v>
                </c:pt>
                <c:pt idx="2394">
                  <c:v>9.4286567288640946</c:v>
                </c:pt>
                <c:pt idx="2395">
                  <c:v>9.3967947882921248</c:v>
                </c:pt>
                <c:pt idx="2396">
                  <c:v>9.3649409326810051</c:v>
                </c:pt>
                <c:pt idx="2397">
                  <c:v>9.333095219273444</c:v>
                </c:pt>
                <c:pt idx="2398">
                  <c:v>9.3012577056996051</c:v>
                </c:pt>
                <c:pt idx="2399">
                  <c:v>9.2694284499792872</c:v>
                </c:pt>
                <c:pt idx="2400">
                  <c:v>9.2376075105244801</c:v>
                </c:pt>
                <c:pt idx="2401">
                  <c:v>9.2057949461411805</c:v>
                </c:pt>
                <c:pt idx="2402">
                  <c:v>9.173990816031548</c:v>
                </c:pt>
                <c:pt idx="2403">
                  <c:v>9.1421951797963725</c:v>
                </c:pt>
                <c:pt idx="2404">
                  <c:v>9.1104080974371868</c:v>
                </c:pt>
                <c:pt idx="2405">
                  <c:v>9.0786296293580673</c:v>
                </c:pt>
                <c:pt idx="2406">
                  <c:v>9.046859836368494</c:v>
                </c:pt>
                <c:pt idx="2407">
                  <c:v>9.0150987796850934</c:v>
                </c:pt>
                <c:pt idx="2408">
                  <c:v>8.9833465209339618</c:v>
                </c:pt>
                <c:pt idx="2409">
                  <c:v>8.9516031221527896</c:v>
                </c:pt>
                <c:pt idx="2410">
                  <c:v>8.9198686457934588</c:v>
                </c:pt>
                <c:pt idx="2411">
                  <c:v>8.8881431547238634</c:v>
                </c:pt>
                <c:pt idx="2412">
                  <c:v>8.856426712230137</c:v>
                </c:pt>
                <c:pt idx="2413">
                  <c:v>8.824719382019401</c:v>
                </c:pt>
                <c:pt idx="2414">
                  <c:v>8.7930212282213773</c:v>
                </c:pt>
                <c:pt idx="2415">
                  <c:v>8.7613323153909199</c:v>
                </c:pt>
                <c:pt idx="2416">
                  <c:v>8.7296527085102937</c:v>
                </c:pt>
                <c:pt idx="2417">
                  <c:v>8.697982472991665</c:v>
                </c:pt>
                <c:pt idx="2418">
                  <c:v>8.666321674678537</c:v>
                </c:pt>
                <c:pt idx="2419">
                  <c:v>8.6346703798491546</c:v>
                </c:pt>
                <c:pt idx="2420">
                  <c:v>8.6030286552177628</c:v>
                </c:pt>
                <c:pt idx="2421">
                  <c:v>8.5713965679375974</c:v>
                </c:pt>
                <c:pt idx="2422">
                  <c:v>8.5397741856027469</c:v>
                </c:pt>
                <c:pt idx="2423">
                  <c:v>8.508161576250405</c:v>
                </c:pt>
                <c:pt idx="2424">
                  <c:v>8.4765588083636612</c:v>
                </c:pt>
                <c:pt idx="2425">
                  <c:v>8.4449659508732573</c:v>
                </c:pt>
                <c:pt idx="2426">
                  <c:v>8.4133830731599648</c:v>
                </c:pt>
                <c:pt idx="2427">
                  <c:v>8.3818102450572969</c:v>
                </c:pt>
                <c:pt idx="2428">
                  <c:v>8.3502475368531286</c:v>
                </c:pt>
                <c:pt idx="2429">
                  <c:v>8.3186950192925018</c:v>
                </c:pt>
                <c:pt idx="2430">
                  <c:v>8.2871527635797939</c:v>
                </c:pt>
                <c:pt idx="2431">
                  <c:v>8.2556208413811483</c:v>
                </c:pt>
                <c:pt idx="2432">
                  <c:v>8.2240993248264065</c:v>
                </c:pt>
                <c:pt idx="2433">
                  <c:v>8.1925882865116684</c:v>
                </c:pt>
                <c:pt idx="2434">
                  <c:v>8.1610877995019209</c:v>
                </c:pt>
                <c:pt idx="2435">
                  <c:v>8.1295979373325107</c:v>
                </c:pt>
                <c:pt idx="2436">
                  <c:v>8.0981187740123097</c:v>
                </c:pt>
                <c:pt idx="2437">
                  <c:v>8.0666503840257988</c:v>
                </c:pt>
                <c:pt idx="2438">
                  <c:v>8.0351928423349808</c:v>
                </c:pt>
                <c:pt idx="2439">
                  <c:v>8.0037462243820716</c:v>
                </c:pt>
                <c:pt idx="2440">
                  <c:v>7.9723106060918543</c:v>
                </c:pt>
                <c:pt idx="2441">
                  <c:v>7.9408860638738519</c:v>
                </c:pt>
                <c:pt idx="2442">
                  <c:v>7.9094726746245634</c:v>
                </c:pt>
                <c:pt idx="2443">
                  <c:v>7.8780705157300623</c:v>
                </c:pt>
                <c:pt idx="2444">
                  <c:v>7.8466796650680761</c:v>
                </c:pt>
                <c:pt idx="2445">
                  <c:v>7.8153002010103556</c:v>
                </c:pt>
                <c:pt idx="2446">
                  <c:v>7.7839322024251336</c:v>
                </c:pt>
                <c:pt idx="2447">
                  <c:v>7.7525757486792122</c:v>
                </c:pt>
                <c:pt idx="2448">
                  <c:v>7.72123091964054</c:v>
                </c:pt>
                <c:pt idx="2449">
                  <c:v>7.6898977956801584</c:v>
                </c:pt>
                <c:pt idx="2450">
                  <c:v>7.6585764576751556</c:v>
                </c:pt>
                <c:pt idx="2451">
                  <c:v>7.6272669870100449</c:v>
                </c:pt>
                <c:pt idx="2452">
                  <c:v>7.5959694655801009</c:v>
                </c:pt>
                <c:pt idx="2453">
                  <c:v>7.5646839757928834</c:v>
                </c:pt>
                <c:pt idx="2454">
                  <c:v>7.5334106005709636</c:v>
                </c:pt>
                <c:pt idx="2455">
                  <c:v>7.5021494233538411</c:v>
                </c:pt>
                <c:pt idx="2456">
                  <c:v>7.4709005281009713</c:v>
                </c:pt>
                <c:pt idx="2457">
                  <c:v>7.4396639992933569</c:v>
                </c:pt>
                <c:pt idx="2458">
                  <c:v>7.4084399219358446</c:v>
                </c:pt>
                <c:pt idx="2459">
                  <c:v>7.3772283815600606</c:v>
                </c:pt>
                <c:pt idx="2460">
                  <c:v>7.3460294642259463</c:v>
                </c:pt>
                <c:pt idx="2461">
                  <c:v>7.3148432565246599</c:v>
                </c:pt>
                <c:pt idx="2462">
                  <c:v>7.2836698455805227</c:v>
                </c:pt>
                <c:pt idx="2463">
                  <c:v>7.2525093190532761</c:v>
                </c:pt>
                <c:pt idx="2464">
                  <c:v>7.2213617651404078</c:v>
                </c:pt>
                <c:pt idx="2465">
                  <c:v>7.1902272725796657</c:v>
                </c:pt>
                <c:pt idx="2466">
                  <c:v>7.1591059306506564</c:v>
                </c:pt>
                <c:pt idx="2467">
                  <c:v>7.1279978291780397</c:v>
                </c:pt>
                <c:pt idx="2468">
                  <c:v>7.0969030585328587</c:v>
                </c:pt>
                <c:pt idx="2469">
                  <c:v>7.0658217096354639</c:v>
                </c:pt>
                <c:pt idx="2470">
                  <c:v>7.0347538739572189</c:v>
                </c:pt>
                <c:pt idx="2471">
                  <c:v>7.0036996435232801</c:v>
                </c:pt>
                <c:pt idx="2472">
                  <c:v>6.9726591109140941</c:v>
                </c:pt>
                <c:pt idx="2473">
                  <c:v>6.9416323692684889</c:v>
                </c:pt>
                <c:pt idx="2474">
                  <c:v>6.9106195122850469</c:v>
                </c:pt>
                <c:pt idx="2475">
                  <c:v>6.8796206342248736</c:v>
                </c:pt>
                <c:pt idx="2476">
                  <c:v>6.8486358299133707</c:v>
                </c:pt>
                <c:pt idx="2477">
                  <c:v>6.8176651947429212</c:v>
                </c:pt>
                <c:pt idx="2478">
                  <c:v>6.7867088246743599</c:v>
                </c:pt>
                <c:pt idx="2479">
                  <c:v>6.7557668162398716</c:v>
                </c:pt>
                <c:pt idx="2480">
                  <c:v>6.7248392665445156</c:v>
                </c:pt>
                <c:pt idx="2481">
                  <c:v>6.6939262732687324</c:v>
                </c:pt>
                <c:pt idx="2482">
                  <c:v>6.6630279346704153</c:v>
                </c:pt>
                <c:pt idx="2483">
                  <c:v>6.6321443495868486</c:v>
                </c:pt>
                <c:pt idx="2484">
                  <c:v>6.6012756174370049</c:v>
                </c:pt>
                <c:pt idx="2485">
                  <c:v>6.570421838223476</c:v>
                </c:pt>
                <c:pt idx="2486">
                  <c:v>6.5395831125347641</c:v>
                </c:pt>
                <c:pt idx="2487">
                  <c:v>6.5087595415472084</c:v>
                </c:pt>
                <c:pt idx="2488">
                  <c:v>6.4779512270267663</c:v>
                </c:pt>
                <c:pt idx="2489">
                  <c:v>6.4471582713316034</c:v>
                </c:pt>
                <c:pt idx="2490">
                  <c:v>6.4163807774139192</c:v>
                </c:pt>
                <c:pt idx="2491">
                  <c:v>6.3856188488214363</c:v>
                </c:pt>
                <c:pt idx="2492">
                  <c:v>6.354872589700177</c:v>
                </c:pt>
                <c:pt idx="2493">
                  <c:v>6.3241421047961577</c:v>
                </c:pt>
                <c:pt idx="2494">
                  <c:v>6.2934274994568229</c:v>
                </c:pt>
                <c:pt idx="2495">
                  <c:v>6.2627288796340439</c:v>
                </c:pt>
                <c:pt idx="2496">
                  <c:v>6.2320463518850087</c:v>
                </c:pt>
                <c:pt idx="2497">
                  <c:v>6.2013800233746688</c:v>
                </c:pt>
                <c:pt idx="2498">
                  <c:v>6.1707300018777627</c:v>
                </c:pt>
                <c:pt idx="2499">
                  <c:v>6.140096395780013</c:v>
                </c:pt>
                <c:pt idx="2500">
                  <c:v>6.1094793140810699</c:v>
                </c:pt>
                <c:pt idx="2501">
                  <c:v>6.0788788663950726</c:v>
                </c:pt>
                <c:pt idx="2502">
                  <c:v>6.0482951629536332</c:v>
                </c:pt>
                <c:pt idx="2503">
                  <c:v>6.0177283146068241</c:v>
                </c:pt>
                <c:pt idx="2504">
                  <c:v>5.9871784328252167</c:v>
                </c:pt>
                <c:pt idx="2505">
                  <c:v>5.956645629701832</c:v>
                </c:pt>
                <c:pt idx="2506">
                  <c:v>5.9261300179536498</c:v>
                </c:pt>
                <c:pt idx="2507">
                  <c:v>5.8956317109233414</c:v>
                </c:pt>
                <c:pt idx="2508">
                  <c:v>5.8651508225811515</c:v>
                </c:pt>
                <c:pt idx="2509">
                  <c:v>5.8346874675261002</c:v>
                </c:pt>
                <c:pt idx="2510">
                  <c:v>5.804241760988301</c:v>
                </c:pt>
                <c:pt idx="2511">
                  <c:v>5.7738138188300656</c:v>
                </c:pt>
                <c:pt idx="2512">
                  <c:v>5.7434037575477026</c:v>
                </c:pt>
                <c:pt idx="2513">
                  <c:v>5.7130116942728861</c:v>
                </c:pt>
                <c:pt idx="2514">
                  <c:v>5.6826377467744997</c:v>
                </c:pt>
                <c:pt idx="2515">
                  <c:v>5.6522820334601604</c:v>
                </c:pt>
                <c:pt idx="2516">
                  <c:v>5.621944673377266</c:v>
                </c:pt>
                <c:pt idx="2517">
                  <c:v>5.591625786214939</c:v>
                </c:pt>
                <c:pt idx="2518">
                  <c:v>5.5613254923052127</c:v>
                </c:pt>
                <c:pt idx="2519">
                  <c:v>5.5310439126246171</c:v>
                </c:pt>
                <c:pt idx="2520">
                  <c:v>5.500781168795351</c:v>
                </c:pt>
                <c:pt idx="2521">
                  <c:v>5.4705373830870059</c:v>
                </c:pt>
                <c:pt idx="2522">
                  <c:v>5.4403126784171105</c:v>
                </c:pt>
                <c:pt idx="2523">
                  <c:v>5.4101071783532992</c:v>
                </c:pt>
                <c:pt idx="2524">
                  <c:v>5.3799210071141426</c:v>
                </c:pt>
                <c:pt idx="2525">
                  <c:v>5.3497542895703267</c:v>
                </c:pt>
                <c:pt idx="2526">
                  <c:v>5.3196071512462044</c:v>
                </c:pt>
                <c:pt idx="2527">
                  <c:v>5.2894797183202851</c:v>
                </c:pt>
                <c:pt idx="2528">
                  <c:v>5.2593721176272261</c:v>
                </c:pt>
                <c:pt idx="2529">
                  <c:v>5.2292844766581386</c:v>
                </c:pt>
                <c:pt idx="2530">
                  <c:v>5.199216923562167</c:v>
                </c:pt>
                <c:pt idx="2531">
                  <c:v>5.1691695871473051</c:v>
                </c:pt>
                <c:pt idx="2532">
                  <c:v>5.1391425968813911</c:v>
                </c:pt>
                <c:pt idx="2533">
                  <c:v>5.1091360828929453</c:v>
                </c:pt>
                <c:pt idx="2534">
                  <c:v>5.0791501759725923</c:v>
                </c:pt>
                <c:pt idx="2535">
                  <c:v>5.0491850075729232</c:v>
                </c:pt>
                <c:pt idx="2536">
                  <c:v>5.0192407098106653</c:v>
                </c:pt>
                <c:pt idx="2537">
                  <c:v>4.9893174154662159</c:v>
                </c:pt>
                <c:pt idx="2538">
                  <c:v>4.9594152579853787</c:v>
                </c:pt>
                <c:pt idx="2539">
                  <c:v>4.9295343714790647</c:v>
                </c:pt>
                <c:pt idx="2540">
                  <c:v>4.8996748907252039</c:v>
                </c:pt>
                <c:pt idx="2541">
                  <c:v>4.8698369511683905</c:v>
                </c:pt>
                <c:pt idx="2542">
                  <c:v>4.8400206889207098</c:v>
                </c:pt>
                <c:pt idx="2543">
                  <c:v>4.8102262407625869</c:v>
                </c:pt>
                <c:pt idx="2544">
                  <c:v>4.7804537441430677</c:v>
                </c:pt>
                <c:pt idx="2545">
                  <c:v>4.7507033371799547</c:v>
                </c:pt>
                <c:pt idx="2546">
                  <c:v>4.7209751586609503</c:v>
                </c:pt>
                <c:pt idx="2547">
                  <c:v>4.6912693480435568</c:v>
                </c:pt>
                <c:pt idx="2548">
                  <c:v>4.6615860454550075</c:v>
                </c:pt>
                <c:pt idx="2549">
                  <c:v>4.6319253916934553</c:v>
                </c:pt>
                <c:pt idx="2550">
                  <c:v>4.6022875282273192</c:v>
                </c:pt>
                <c:pt idx="2551">
                  <c:v>4.572672597196366</c:v>
                </c:pt>
                <c:pt idx="2552">
                  <c:v>4.5430807414106331</c:v>
                </c:pt>
                <c:pt idx="2553">
                  <c:v>4.5135121043515189</c:v>
                </c:pt>
                <c:pt idx="2554">
                  <c:v>4.4839668301717284</c:v>
                </c:pt>
                <c:pt idx="2555">
                  <c:v>4.4544450636942337</c:v>
                </c:pt>
                <c:pt idx="2556">
                  <c:v>4.4249469504134122</c:v>
                </c:pt>
                <c:pt idx="2557">
                  <c:v>4.3954726364942989</c:v>
                </c:pt>
                <c:pt idx="2558">
                  <c:v>4.3660222687725829</c:v>
                </c:pt>
                <c:pt idx="2559">
                  <c:v>4.3365959947540196</c:v>
                </c:pt>
                <c:pt idx="2560">
                  <c:v>4.3071939626144813</c:v>
                </c:pt>
                <c:pt idx="2561">
                  <c:v>4.2778163211995937</c:v>
                </c:pt>
                <c:pt idx="2562">
                  <c:v>4.248463220023674</c:v>
                </c:pt>
                <c:pt idx="2563">
                  <c:v>4.2191348092704404</c:v>
                </c:pt>
                <c:pt idx="2564">
                  <c:v>4.1898312397915642</c:v>
                </c:pt>
                <c:pt idx="2565">
                  <c:v>4.160552663106003</c:v>
                </c:pt>
                <c:pt idx="2566">
                  <c:v>4.1312992313999928</c:v>
                </c:pt>
                <c:pt idx="2567">
                  <c:v>4.1020710975256414</c:v>
                </c:pt>
                <c:pt idx="2568">
                  <c:v>4.0728684150008219</c:v>
                </c:pt>
                <c:pt idx="2569">
                  <c:v>4.0436913380077497</c:v>
                </c:pt>
                <c:pt idx="2570">
                  <c:v>4.0145400213922775</c:v>
                </c:pt>
                <c:pt idx="2571">
                  <c:v>3.9854146206629313</c:v>
                </c:pt>
                <c:pt idx="2572">
                  <c:v>3.9563152919899363</c:v>
                </c:pt>
                <c:pt idx="2573">
                  <c:v>3.9272421922039613</c:v>
                </c:pt>
                <c:pt idx="2574">
                  <c:v>3.8981954787949591</c:v>
                </c:pt>
                <c:pt idx="2575">
                  <c:v>3.8691753099112729</c:v>
                </c:pt>
                <c:pt idx="2576">
                  <c:v>3.8401818443575264</c:v>
                </c:pt>
                <c:pt idx="2577">
                  <c:v>3.8112152415941001</c:v>
                </c:pt>
                <c:pt idx="2578">
                  <c:v>3.7822756617352611</c:v>
                </c:pt>
                <c:pt idx="2579">
                  <c:v>3.7533632655475935</c:v>
                </c:pt>
                <c:pt idx="2580">
                  <c:v>3.724478214448312</c:v>
                </c:pt>
                <c:pt idx="2581">
                  <c:v>3.6956206705041259</c:v>
                </c:pt>
                <c:pt idx="2582">
                  <c:v>3.6667907964291082</c:v>
                </c:pt>
                <c:pt idx="2583">
                  <c:v>3.6379887555826</c:v>
                </c:pt>
                <c:pt idx="2584">
                  <c:v>3.6092147119677702</c:v>
                </c:pt>
                <c:pt idx="2585">
                  <c:v>3.5804688302296794</c:v>
                </c:pt>
                <c:pt idx="2586">
                  <c:v>3.5517512756526393</c:v>
                </c:pt>
                <c:pt idx="2587">
                  <c:v>3.5230622141589336</c:v>
                </c:pt>
                <c:pt idx="2588">
                  <c:v>3.4944018123058012</c:v>
                </c:pt>
                <c:pt idx="2589">
                  <c:v>3.4657702372836257</c:v>
                </c:pt>
                <c:pt idx="2590">
                  <c:v>3.4371676569136294</c:v>
                </c:pt>
                <c:pt idx="2591">
                  <c:v>3.4085942396451232</c:v>
                </c:pt>
                <c:pt idx="2592">
                  <c:v>3.3800501545527686</c:v>
                </c:pt>
                <c:pt idx="2593">
                  <c:v>3.3515355713350918</c:v>
                </c:pt>
                <c:pt idx="2594">
                  <c:v>3.3230506603101784</c:v>
                </c:pt>
                <c:pt idx="2595">
                  <c:v>3.2945955924142574</c:v>
                </c:pt>
                <c:pt idx="2596">
                  <c:v>3.2661705391977747</c:v>
                </c:pt>
                <c:pt idx="2597">
                  <c:v>3.2377756728236164</c:v>
                </c:pt>
                <c:pt idx="2598">
                  <c:v>3.2094111660627416</c:v>
                </c:pt>
                <c:pt idx="2599">
                  <c:v>3.1810771922923857</c:v>
                </c:pt>
                <c:pt idx="2600">
                  <c:v>3.1527739254914069</c:v>
                </c:pt>
                <c:pt idx="2601">
                  <c:v>3.1245015402380947</c:v>
                </c:pt>
                <c:pt idx="2602">
                  <c:v>3.0962602117067561</c:v>
                </c:pt>
                <c:pt idx="2603">
                  <c:v>3.06805011566327</c:v>
                </c:pt>
                <c:pt idx="2604">
                  <c:v>3.0398714284626132</c:v>
                </c:pt>
                <c:pt idx="2605">
                  <c:v>3.0117243270444454</c:v>
                </c:pt>
                <c:pt idx="2606">
                  <c:v>2.9836089889294586</c:v>
                </c:pt>
                <c:pt idx="2607">
                  <c:v>2.9555255922160635</c:v>
                </c:pt>
                <c:pt idx="2608">
                  <c:v>2.92747431557556</c:v>
                </c:pt>
                <c:pt idx="2609">
                  <c:v>2.8994553382488815</c:v>
                </c:pt>
                <c:pt idx="2610">
                  <c:v>2.871468840041878</c:v>
                </c:pt>
                <c:pt idx="2611">
                  <c:v>2.8435150013213617</c:v>
                </c:pt>
                <c:pt idx="2612">
                  <c:v>2.8155940030106041</c:v>
                </c:pt>
                <c:pt idx="2613">
                  <c:v>2.7877060265850901</c:v>
                </c:pt>
                <c:pt idx="2614">
                  <c:v>2.7598512540677982</c:v>
                </c:pt>
                <c:pt idx="2615">
                  <c:v>2.7320298680245623</c:v>
                </c:pt>
                <c:pt idx="2616">
                  <c:v>2.7042420515591981</c:v>
                </c:pt>
                <c:pt idx="2617">
                  <c:v>2.6764879883091206</c:v>
                </c:pt>
                <c:pt idx="2618">
                  <c:v>2.6487678624400104</c:v>
                </c:pt>
                <c:pt idx="2619">
                  <c:v>2.6210818586406379</c:v>
                </c:pt>
                <c:pt idx="2620">
                  <c:v>2.5934301621178069</c:v>
                </c:pt>
                <c:pt idx="2621">
                  <c:v>2.5658129585916796</c:v>
                </c:pt>
                <c:pt idx="2622">
                  <c:v>2.538230434288959</c:v>
                </c:pt>
                <c:pt idx="2623">
                  <c:v>2.5106827759396104</c:v>
                </c:pt>
                <c:pt idx="2624">
                  <c:v>2.4831701707686777</c:v>
                </c:pt>
                <c:pt idx="2625">
                  <c:v>2.4556928064926589</c:v>
                </c:pt>
                <c:pt idx="2626">
                  <c:v>2.428250871312756</c:v>
                </c:pt>
                <c:pt idx="2627">
                  <c:v>2.4008445539089789</c:v>
                </c:pt>
                <c:pt idx="2628">
                  <c:v>2.3734740434346264</c:v>
                </c:pt>
                <c:pt idx="2629">
                  <c:v>2.3461395295092715</c:v>
                </c:pt>
                <c:pt idx="2630">
                  <c:v>2.3188412022134846</c:v>
                </c:pt>
                <c:pt idx="2631">
                  <c:v>2.2915792520818514</c:v>
                </c:pt>
                <c:pt idx="2632">
                  <c:v>2.2643538700964934</c:v>
                </c:pt>
                <c:pt idx="2633">
                  <c:v>2.2371652476809851</c:v>
                </c:pt>
                <c:pt idx="2634">
                  <c:v>2.2100135766930769</c:v>
                </c:pt>
                <c:pt idx="2635">
                  <c:v>2.1828990494181602</c:v>
                </c:pt>
                <c:pt idx="2636">
                  <c:v>2.1558218585619837</c:v>
                </c:pt>
                <c:pt idx="2637">
                  <c:v>2.1287821972445573</c:v>
                </c:pt>
                <c:pt idx="2638">
                  <c:v>2.1017802589918593</c:v>
                </c:pt>
                <c:pt idx="2639">
                  <c:v>2.074816237728899</c:v>
                </c:pt>
                <c:pt idx="2640">
                  <c:v>2.0478903277730116</c:v>
                </c:pt>
                <c:pt idx="2641">
                  <c:v>2.0210027238250552</c:v>
                </c:pt>
                <c:pt idx="2642">
                  <c:v>1.9941536209630848</c:v>
                </c:pt>
                <c:pt idx="2643">
                  <c:v>1.9673432146334855</c:v>
                </c:pt>
                <c:pt idx="2644">
                  <c:v>1.9405717006439374</c:v>
                </c:pt>
                <c:pt idx="2645">
                  <c:v>1.9138392751552122</c:v>
                </c:pt>
                <c:pt idx="2646">
                  <c:v>1.8871461346723395</c:v>
                </c:pt>
                <c:pt idx="2647">
                  <c:v>1.8604924760375137</c:v>
                </c:pt>
                <c:pt idx="2648">
                  <c:v>1.8338784964208086</c:v>
                </c:pt>
                <c:pt idx="2649">
                  <c:v>1.8073043933123789</c:v>
                </c:pt>
                <c:pt idx="2650">
                  <c:v>1.7807703645130848</c:v>
                </c:pt>
                <c:pt idx="2651">
                  <c:v>1.7542766081265722</c:v>
                </c:pt>
                <c:pt idx="2652">
                  <c:v>1.7278233225500634</c:v>
                </c:pt>
                <c:pt idx="2653">
                  <c:v>1.7014107064649033</c:v>
                </c:pt>
                <c:pt idx="2654">
                  <c:v>1.6750389588285364</c:v>
                </c:pt>
                <c:pt idx="2655">
                  <c:v>1.6487082788642184</c:v>
                </c:pt>
                <c:pt idx="2656">
                  <c:v>1.6224188660523777</c:v>
                </c:pt>
                <c:pt idx="2657">
                  <c:v>1.5961709201207834</c:v>
                </c:pt>
                <c:pt idx="2658">
                  <c:v>1.5699646410349342</c:v>
                </c:pt>
                <c:pt idx="2659">
                  <c:v>1.5438002289887287</c:v>
                </c:pt>
                <c:pt idx="2660">
                  <c:v>1.5176778843939787</c:v>
                </c:pt>
                <c:pt idx="2661">
                  <c:v>1.4915978078712235</c:v>
                </c:pt>
                <c:pt idx="2662">
                  <c:v>1.4655602002386465</c:v>
                </c:pt>
                <c:pt idx="2663">
                  <c:v>1.4395652625029163</c:v>
                </c:pt>
                <c:pt idx="2664">
                  <c:v>1.4136131958479059</c:v>
                </c:pt>
                <c:pt idx="2665">
                  <c:v>1.3877042016249055</c:v>
                </c:pt>
                <c:pt idx="2666">
                  <c:v>1.3618384813415438</c:v>
                </c:pt>
                <c:pt idx="2667">
                  <c:v>1.3360162366513495</c:v>
                </c:pt>
                <c:pt idx="2668">
                  <c:v>1.3102376693426256</c:v>
                </c:pt>
                <c:pt idx="2669">
                  <c:v>1.2845029813275777</c:v>
                </c:pt>
                <c:pt idx="2670">
                  <c:v>1.2588123746315598</c:v>
                </c:pt>
                <c:pt idx="2671">
                  <c:v>1.2331660513811813</c:v>
                </c:pt>
                <c:pt idx="2672">
                  <c:v>1.2075642137933338</c:v>
                </c:pt>
                <c:pt idx="2673">
                  <c:v>1.1820070641636795</c:v>
                </c:pt>
                <c:pt idx="2674">
                  <c:v>1.1564948048548502</c:v>
                </c:pt>
                <c:pt idx="2675">
                  <c:v>1.1310276382849274</c:v>
                </c:pt>
                <c:pt idx="2676">
                  <c:v>1.10560576691545</c:v>
                </c:pt>
                <c:pt idx="2677">
                  <c:v>1.0802293932393983</c:v>
                </c:pt>
                <c:pt idx="2678">
                  <c:v>1.0548987197687145</c:v>
                </c:pt>
                <c:pt idx="2679">
                  <c:v>1.0296139490233083</c:v>
                </c:pt>
                <c:pt idx="2680">
                  <c:v>1.0043752835168629</c:v>
                </c:pt>
                <c:pt idx="2681">
                  <c:v>0.97918292574573651</c:v>
                </c:pt>
                <c:pt idx="2682">
                  <c:v>0.9540370781756351</c:v>
                </c:pt>
                <c:pt idx="2683">
                  <c:v>0.92893794322932588</c:v>
                </c:pt>
                <c:pt idx="2684">
                  <c:v>0.90388572327303518</c:v>
                </c:pt>
                <c:pt idx="2685">
                  <c:v>0.87888062060423311</c:v>
                </c:pt>
                <c:pt idx="2686">
                  <c:v>0.85392283743829556</c:v>
                </c:pt>
                <c:pt idx="2687">
                  <c:v>0.82901257589466337</c:v>
                </c:pt>
                <c:pt idx="2688">
                  <c:v>0.80415003798420248</c:v>
                </c:pt>
                <c:pt idx="2689">
                  <c:v>0.77933542559534885</c:v>
                </c:pt>
                <c:pt idx="2690">
                  <c:v>0.75456894048053358</c:v>
                </c:pt>
                <c:pt idx="2691">
                  <c:v>0.72985078424260152</c:v>
                </c:pt>
                <c:pt idx="2692">
                  <c:v>0.70518115832055195</c:v>
                </c:pt>
                <c:pt idx="2693">
                  <c:v>0.68056026397588332</c:v>
                </c:pt>
                <c:pt idx="2694">
                  <c:v>0.65598830227833427</c:v>
                </c:pt>
                <c:pt idx="2695">
                  <c:v>0.63146547409187248</c:v>
                </c:pt>
                <c:pt idx="2696">
                  <c:v>0.60699198006009814</c:v>
                </c:pt>
                <c:pt idx="2697">
                  <c:v>0.58256802059171409</c:v>
                </c:pt>
                <c:pt idx="2698">
                  <c:v>0.55819379584621953</c:v>
                </c:pt>
                <c:pt idx="2699">
                  <c:v>0.53386950571914127</c:v>
                </c:pt>
                <c:pt idx="2700">
                  <c:v>0.5095953498267789</c:v>
                </c:pt>
                <c:pt idx="2701">
                  <c:v>0.48537152749219659</c:v>
                </c:pt>
                <c:pt idx="2702">
                  <c:v>0.46119823772897239</c:v>
                </c:pt>
                <c:pt idx="2703">
                  <c:v>0.43707567922710716</c:v>
                </c:pt>
                <c:pt idx="2704">
                  <c:v>0.41300405033725757</c:v>
                </c:pt>
                <c:pt idx="2705">
                  <c:v>0.38898354905516325</c:v>
                </c:pt>
                <c:pt idx="2706">
                  <c:v>0.36501437300655848</c:v>
                </c:pt>
                <c:pt idx="2707">
                  <c:v>0.34109671943127073</c:v>
                </c:pt>
                <c:pt idx="2708">
                  <c:v>0.31723078516767284</c:v>
                </c:pt>
                <c:pt idx="2709">
                  <c:v>0.29341676663676419</c:v>
                </c:pt>
                <c:pt idx="2710">
                  <c:v>0.26965485982613469</c:v>
                </c:pt>
                <c:pt idx="2711">
                  <c:v>0.24594526027409816</c:v>
                </c:pt>
                <c:pt idx="2712">
                  <c:v>0.22228816305356058</c:v>
                </c:pt>
                <c:pt idx="2713">
                  <c:v>0.19868376275545999</c:v>
                </c:pt>
                <c:pt idx="2714">
                  <c:v>0.1751322534728037</c:v>
                </c:pt>
                <c:pt idx="2715">
                  <c:v>0.15163382878401743</c:v>
                </c:pt>
                <c:pt idx="2716">
                  <c:v>0.12818868173614642</c:v>
                </c:pt>
                <c:pt idx="2717">
                  <c:v>0.10479700482856943</c:v>
                </c:pt>
                <c:pt idx="2718">
                  <c:v>8.1458989996196302E-2</c:v>
                </c:pt>
                <c:pt idx="2719">
                  <c:v>5.8174828592606226E-2</c:v>
                </c:pt>
                <c:pt idx="2720">
                  <c:v>3.4944711372479585E-2</c:v>
                </c:pt>
                <c:pt idx="2721">
                  <c:v>1.1768828475558851E-2</c:v>
                </c:pt>
                <c:pt idx="2722">
                  <c:v>-1.1352630591094212E-2</c:v>
                </c:pt>
                <c:pt idx="2723">
                  <c:v>-3.4419476970375257E-2</c:v>
                </c:pt>
                <c:pt idx="2724">
                  <c:v>-5.7431522472141887E-2</c:v>
                </c:pt>
                <c:pt idx="2725">
                  <c:v>-8.0388579590893586E-2</c:v>
                </c:pt>
                <c:pt idx="2726">
                  <c:v>-0.1032904615231704</c:v>
                </c:pt>
                <c:pt idx="2727">
                  <c:v>-0.12613698218506419</c:v>
                </c:pt>
                <c:pt idx="2728">
                  <c:v>-0.14892795623019081</c:v>
                </c:pt>
                <c:pt idx="2729">
                  <c:v>-0.1716631990669753</c:v>
                </c:pt>
                <c:pt idx="2730">
                  <c:v>-0.19434252687681997</c:v>
                </c:pt>
                <c:pt idx="2731">
                  <c:v>-0.2169657566320714</c:v>
                </c:pt>
                <c:pt idx="2732">
                  <c:v>-0.23953270611366256</c:v>
                </c:pt>
                <c:pt idx="2733">
                  <c:v>-0.26204319392964964</c:v>
                </c:pt>
                <c:pt idx="2734">
                  <c:v>-0.28449703953282574</c:v>
                </c:pt>
                <c:pt idx="2735">
                  <c:v>-0.30689406323943369</c:v>
                </c:pt>
                <c:pt idx="2736">
                  <c:v>-0.32923408624728984</c:v>
                </c:pt>
                <c:pt idx="2737">
                  <c:v>-0.35151693065379475</c:v>
                </c:pt>
                <c:pt idx="2738">
                  <c:v>-0.37374241947495174</c:v>
                </c:pt>
                <c:pt idx="2739">
                  <c:v>-0.39591037666340423</c:v>
                </c:pt>
                <c:pt idx="2740">
                  <c:v>-0.41802062712735649</c:v>
                </c:pt>
                <c:pt idx="2741">
                  <c:v>-0.44007299674872691</c:v>
                </c:pt>
                <c:pt idx="2742">
                  <c:v>-0.46206731240226051</c:v>
                </c:pt>
                <c:pt idx="2743">
                  <c:v>-0.48400340197396913</c:v>
                </c:pt>
                <c:pt idx="2744">
                  <c:v>-0.50588109438019069</c:v>
                </c:pt>
                <c:pt idx="2745">
                  <c:v>-0.52770021958614122</c:v>
                </c:pt>
                <c:pt idx="2746">
                  <c:v>-0.54946060862519575</c:v>
                </c:pt>
                <c:pt idx="2747">
                  <c:v>-0.57116209361719539</c:v>
                </c:pt>
                <c:pt idx="2748">
                  <c:v>-0.5928045077882228</c:v>
                </c:pt>
                <c:pt idx="2749">
                  <c:v>-0.61438768548921618</c:v>
                </c:pt>
                <c:pt idx="2750">
                  <c:v>-0.63591146221497263</c:v>
                </c:pt>
                <c:pt idx="2751">
                  <c:v>-0.65737567462341773</c:v>
                </c:pt>
                <c:pt idx="2752">
                  <c:v>-0.67878016055508961</c:v>
                </c:pt>
                <c:pt idx="2753">
                  <c:v>-0.70012475905166394</c:v>
                </c:pt>
                <c:pt idx="2754">
                  <c:v>-0.72140931037559763</c:v>
                </c:pt>
                <c:pt idx="2755">
                  <c:v>-0.74263365602980924</c:v>
                </c:pt>
                <c:pt idx="2756">
                  <c:v>-0.76379763877590889</c:v>
                </c:pt>
                <c:pt idx="2757">
                  <c:v>-0.78490110265469315</c:v>
                </c:pt>
                <c:pt idx="2758">
                  <c:v>-0.80594389300479352</c:v>
                </c:pt>
                <c:pt idx="2759">
                  <c:v>-0.82692585648218409</c:v>
                </c:pt>
                <c:pt idx="2760">
                  <c:v>-0.84784684107985764</c:v>
                </c:pt>
                <c:pt idx="2761">
                  <c:v>-0.8687066961468688</c:v>
                </c:pt>
                <c:pt idx="2762">
                  <c:v>-0.88950527240806232</c:v>
                </c:pt>
                <c:pt idx="2763">
                  <c:v>-0.91024242198351235</c:v>
                </c:pt>
                <c:pt idx="2764">
                  <c:v>-0.9309179984079623</c:v>
                </c:pt>
                <c:pt idx="2765">
                  <c:v>-0.95153185665005513</c:v>
                </c:pt>
                <c:pt idx="2766">
                  <c:v>-0.97208385313233903</c:v>
                </c:pt>
                <c:pt idx="2767">
                  <c:v>-0.99257384575023244</c:v>
                </c:pt>
                <c:pt idx="2768">
                  <c:v>-1.0130016938919133</c:v>
                </c:pt>
                <c:pt idx="2769">
                  <c:v>-1.033367258457788</c:v>
                </c:pt>
                <c:pt idx="2770">
                  <c:v>-1.0536704018795422</c:v>
                </c:pt>
                <c:pt idx="2771">
                  <c:v>-1.0739109881404136</c:v>
                </c:pt>
                <c:pt idx="2772">
                  <c:v>-1.0940888827940674</c:v>
                </c:pt>
                <c:pt idx="2773">
                  <c:v>-1.1142039529841359</c:v>
                </c:pt>
                <c:pt idx="2774">
                  <c:v>-1.1342560674640463</c:v>
                </c:pt>
                <c:pt idx="2775">
                  <c:v>-1.1542450966160045</c:v>
                </c:pt>
                <c:pt idx="2776">
                  <c:v>-1.1741709124711361</c:v>
                </c:pt>
                <c:pt idx="2777">
                  <c:v>-1.1940333887280525</c:v>
                </c:pt>
                <c:pt idx="2778">
                  <c:v>-1.213832400772868</c:v>
                </c:pt>
                <c:pt idx="2779">
                  <c:v>-1.2335678256981195</c:v>
                </c:pt>
                <c:pt idx="2780">
                  <c:v>-1.2532395423227805</c:v>
                </c:pt>
                <c:pt idx="2781">
                  <c:v>-1.2728474312109399</c:v>
                </c:pt>
                <c:pt idx="2782">
                  <c:v>-1.2923913746913063</c:v>
                </c:pt>
                <c:pt idx="2783">
                  <c:v>-1.3118712568766291</c:v>
                </c:pt>
                <c:pt idx="2784">
                  <c:v>-1.3312869636827411</c:v>
                </c:pt>
                <c:pt idx="2785">
                  <c:v>-1.3506383828478015</c:v>
                </c:pt>
                <c:pt idx="2786">
                  <c:v>-1.3699254039514135</c:v>
                </c:pt>
                <c:pt idx="2787">
                  <c:v>-1.3891479184337239</c:v>
                </c:pt>
                <c:pt idx="2788">
                  <c:v>-1.4083058196146285</c:v>
                </c:pt>
                <c:pt idx="2789">
                  <c:v>-1.4273990027124546</c:v>
                </c:pt>
                <c:pt idx="2790">
                  <c:v>-1.4464273648633656</c:v>
                </c:pt>
                <c:pt idx="2791">
                  <c:v>-1.4653908051398092</c:v>
                </c:pt>
                <c:pt idx="2792">
                  <c:v>-1.4842892245696686</c:v>
                </c:pt>
                <c:pt idx="2793">
                  <c:v>-1.5031225261547396</c:v>
                </c:pt>
                <c:pt idx="2794">
                  <c:v>-1.5218906148900124</c:v>
                </c:pt>
                <c:pt idx="2795">
                  <c:v>-1.5405933977816795</c:v>
                </c:pt>
                <c:pt idx="2796">
                  <c:v>-1.5592307838660981</c:v>
                </c:pt>
                <c:pt idx="2797">
                  <c:v>-1.5778026842285844</c:v>
                </c:pt>
                <c:pt idx="2798">
                  <c:v>-1.5963090120210532</c:v>
                </c:pt>
                <c:pt idx="2799">
                  <c:v>-1.6147496824811132</c:v>
                </c:pt>
                <c:pt idx="2800">
                  <c:v>-1.6331246129500332</c:v>
                </c:pt>
                <c:pt idx="2801">
                  <c:v>-1.6514337228914351</c:v>
                </c:pt>
                <c:pt idx="2802">
                  <c:v>-1.6696769339086255</c:v>
                </c:pt>
                <c:pt idx="2803">
                  <c:v>-1.687854169763694</c:v>
                </c:pt>
                <c:pt idx="2804">
                  <c:v>-1.7059653563943153</c:v>
                </c:pt>
                <c:pt idx="2805">
                  <c:v>-1.7240104219325578</c:v>
                </c:pt>
                <c:pt idx="2806">
                  <c:v>-1.7419892967225956</c:v>
                </c:pt>
                <c:pt idx="2807">
                  <c:v>-1.7599019133377827</c:v>
                </c:pt>
                <c:pt idx="2808">
                  <c:v>-1.7777482065990866</c:v>
                </c:pt>
                <c:pt idx="2809">
                  <c:v>-1.7955281135919043</c:v>
                </c:pt>
                <c:pt idx="2810">
                  <c:v>-1.8132415736840002</c:v>
                </c:pt>
                <c:pt idx="2811">
                  <c:v>-1.8308885285425784</c:v>
                </c:pt>
                <c:pt idx="2812">
                  <c:v>-1.8484689221515163</c:v>
                </c:pt>
                <c:pt idx="2813">
                  <c:v>-1.8659827008284564</c:v>
                </c:pt>
                <c:pt idx="2814">
                  <c:v>-1.8834298132417775</c:v>
                </c:pt>
                <c:pt idx="2815">
                  <c:v>-1.9008102104277929</c:v>
                </c:pt>
                <c:pt idx="2816">
                  <c:v>-1.9181238458069481</c:v>
                </c:pt>
                <c:pt idx="2817">
                  <c:v>-1.9353706752010666</c:v>
                </c:pt>
                <c:pt idx="2818">
                  <c:v>-1.9525506568494266</c:v>
                </c:pt>
                <c:pt idx="2819">
                  <c:v>-1.9696637514255786</c:v>
                </c:pt>
                <c:pt idx="2820">
                  <c:v>-1.9867099220532147</c:v>
                </c:pt>
                <c:pt idx="2821">
                  <c:v>-2.0036891343229417</c:v>
                </c:pt>
                <c:pt idx="2822">
                  <c:v>-2.020601356307659</c:v>
                </c:pt>
                <c:pt idx="2823">
                  <c:v>-2.0374465585787567</c:v>
                </c:pt>
                <c:pt idx="2824">
                  <c:v>-2.0542247142223373</c:v>
                </c:pt>
                <c:pt idx="2825">
                  <c:v>-2.0709357988543902</c:v>
                </c:pt>
                <c:pt idx="2826">
                  <c:v>-2.0875797906359281</c:v>
                </c:pt>
                <c:pt idx="2827">
                  <c:v>-2.1041566702896968</c:v>
                </c:pt>
                <c:pt idx="2828">
                  <c:v>-2.1206664211139263</c:v>
                </c:pt>
                <c:pt idx="2829">
                  <c:v>-2.1371090289985202</c:v>
                </c:pt>
                <c:pt idx="2830">
                  <c:v>-2.1534844824396884</c:v>
                </c:pt>
                <c:pt idx="2831">
                  <c:v>-2.1697927725545427</c:v>
                </c:pt>
                <c:pt idx="2832">
                  <c:v>-2.1860338930960062</c:v>
                </c:pt>
                <c:pt idx="2833">
                  <c:v>-2.202207840467691</c:v>
                </c:pt>
                <c:pt idx="2834">
                  <c:v>-2.2183146137375256</c:v>
                </c:pt>
                <c:pt idx="2835">
                  <c:v>-2.2343542146526585</c:v>
                </c:pt>
                <c:pt idx="2836">
                  <c:v>-2.2503266476533716</c:v>
                </c:pt>
                <c:pt idx="2837">
                  <c:v>-2.2662319198869194</c:v>
                </c:pt>
                <c:pt idx="2838">
                  <c:v>-2.2820700412212354</c:v>
                </c:pt>
                <c:pt idx="2839">
                  <c:v>-2.2978410242591294</c:v>
                </c:pt>
                <c:pt idx="2840">
                  <c:v>-2.3135448843508941</c:v>
                </c:pt>
                <c:pt idx="2841">
                  <c:v>-2.3291816396083305</c:v>
                </c:pt>
                <c:pt idx="2842">
                  <c:v>-2.3447513109176392</c:v>
                </c:pt>
                <c:pt idx="2843">
                  <c:v>-2.3602539219523813</c:v>
                </c:pt>
                <c:pt idx="2844">
                  <c:v>-2.3756894991864934</c:v>
                </c:pt>
                <c:pt idx="2845">
                  <c:v>-2.3910580719066434</c:v>
                </c:pt>
                <c:pt idx="2846">
                  <c:v>-2.4063596722252028</c:v>
                </c:pt>
                <c:pt idx="2847">
                  <c:v>-2.421594335091914</c:v>
                </c:pt>
                <c:pt idx="2848">
                  <c:v>-2.4367620983070331</c:v>
                </c:pt>
                <c:pt idx="2849">
                  <c:v>-2.4518630025320132</c:v>
                </c:pt>
                <c:pt idx="2850">
                  <c:v>-2.466897091302874</c:v>
                </c:pt>
                <c:pt idx="2851">
                  <c:v>-2.4818644110406032</c:v>
                </c:pt>
                <c:pt idx="2852">
                  <c:v>-2.4967650110632356</c:v>
                </c:pt>
                <c:pt idx="2853">
                  <c:v>-2.5115989435970727</c:v>
                </c:pt>
                <c:pt idx="2854">
                  <c:v>-2.526366263787867</c:v>
                </c:pt>
                <c:pt idx="2855">
                  <c:v>-2.5410670297117011</c:v>
                </c:pt>
                <c:pt idx="2856">
                  <c:v>-2.5557013023859581</c:v>
                </c:pt>
                <c:pt idx="2857">
                  <c:v>-2.5702691457794491</c:v>
                </c:pt>
                <c:pt idx="2858">
                  <c:v>-2.5847706268237216</c:v>
                </c:pt>
                <c:pt idx="2859">
                  <c:v>-2.59920581542247</c:v>
                </c:pt>
                <c:pt idx="2860">
                  <c:v>-2.6135747844621102</c:v>
                </c:pt>
                <c:pt idx="2861">
                  <c:v>-2.6278776098217156</c:v>
                </c:pt>
                <c:pt idx="2862">
                  <c:v>-2.6421143703823584</c:v>
                </c:pt>
                <c:pt idx="2863">
                  <c:v>-2.6562851480371075</c:v>
                </c:pt>
                <c:pt idx="2864">
                  <c:v>-2.6703900277000048</c:v>
                </c:pt>
                <c:pt idx="2865">
                  <c:v>-2.6844290973156681</c:v>
                </c:pt>
                <c:pt idx="2866">
                  <c:v>-2.6984024478679758</c:v>
                </c:pt>
                <c:pt idx="2867">
                  <c:v>-2.7123101733890453</c:v>
                </c:pt>
                <c:pt idx="2868">
                  <c:v>-2.7261523709679478</c:v>
                </c:pt>
                <c:pt idx="2869">
                  <c:v>-2.7399291407589743</c:v>
                </c:pt>
                <c:pt idx="2870">
                  <c:v>-2.753640585990158</c:v>
                </c:pt>
                <c:pt idx="2871">
                  <c:v>-2.7672868129711228</c:v>
                </c:pt>
                <c:pt idx="2872">
                  <c:v>-2.7808679311013829</c:v>
                </c:pt>
                <c:pt idx="2873">
                  <c:v>-2.7943840528777635</c:v>
                </c:pt>
                <c:pt idx="2874">
                  <c:v>-2.8078352939020972</c:v>
                </c:pt>
                <c:pt idx="2875">
                  <c:v>-2.8212217728886397</c:v>
                </c:pt>
                <c:pt idx="2876">
                  <c:v>-2.834543611671215</c:v>
                </c:pt>
                <c:pt idx="2877">
                  <c:v>-2.8478009352101825</c:v>
                </c:pt>
                <c:pt idx="2878">
                  <c:v>-2.860993871599669</c:v>
                </c:pt>
                <c:pt idx="2879">
                  <c:v>-2.8741225520735414</c:v>
                </c:pt>
                <c:pt idx="2880">
                  <c:v>-2.8871871110126572</c:v>
                </c:pt>
                <c:pt idx="2881">
                  <c:v>-2.9001876859506055</c:v>
                </c:pt>
                <c:pt idx="2882">
                  <c:v>-2.9131244175802564</c:v>
                </c:pt>
                <c:pt idx="2883">
                  <c:v>-2.9259974497594037</c:v>
                </c:pt>
                <c:pt idx="2884">
                  <c:v>-2.9388069295168262</c:v>
                </c:pt>
                <c:pt idx="2885">
                  <c:v>-2.9515530070575986</c:v>
                </c:pt>
                <c:pt idx="2886">
                  <c:v>-2.9642358357687977</c:v>
                </c:pt>
                <c:pt idx="2887">
                  <c:v>-2.9768555722246228</c:v>
                </c:pt>
                <c:pt idx="2888">
                  <c:v>-2.9894123761915847</c:v>
                </c:pt>
                <c:pt idx="2889">
                  <c:v>-3.00190641063327</c:v>
                </c:pt>
                <c:pt idx="2890">
                  <c:v>-3.0143378417154603</c:v>
                </c:pt>
                <c:pt idx="2891">
                  <c:v>-3.0267068388101808</c:v>
                </c:pt>
                <c:pt idx="2892">
                  <c:v>-3.0390135745004869</c:v>
                </c:pt>
                <c:pt idx="2893">
                  <c:v>-3.0512582245848447</c:v>
                </c:pt>
                <c:pt idx="2894">
                  <c:v>-3.0634409680806609</c:v>
                </c:pt>
                <c:pt idx="2895">
                  <c:v>-3.0755619872288236</c:v>
                </c:pt>
                <c:pt idx="2896">
                  <c:v>-3.0876214674971374</c:v>
                </c:pt>
                <c:pt idx="2897">
                  <c:v>-3.099619597584037</c:v>
                </c:pt>
                <c:pt idx="2898">
                  <c:v>-3.1115565694220231</c:v>
                </c:pt>
                <c:pt idx="2899">
                  <c:v>-3.1234325781808154</c:v>
                </c:pt>
                <c:pt idx="2900">
                  <c:v>-3.1352478222708973</c:v>
                </c:pt>
                <c:pt idx="2901">
                  <c:v>-3.1470025033458207</c:v>
                </c:pt>
                <c:pt idx="2902">
                  <c:v>-3.1586968263060426</c:v>
                </c:pt>
                <c:pt idx="2903">
                  <c:v>-3.1703309993005577</c:v>
                </c:pt>
                <c:pt idx="2904">
                  <c:v>-3.1819052337302463</c:v>
                </c:pt>
                <c:pt idx="2905">
                  <c:v>-3.193419744249927</c:v>
                </c:pt>
                <c:pt idx="2906">
                  <c:v>-3.2048747487704699</c:v>
                </c:pt>
                <c:pt idx="2907">
                  <c:v>-3.216270468461456</c:v>
                </c:pt>
                <c:pt idx="2908">
                  <c:v>-3.2276071277527514</c:v>
                </c:pt>
                <c:pt idx="2909">
                  <c:v>-3.2388849543364966</c:v>
                </c:pt>
                <c:pt idx="2910">
                  <c:v>-3.2501041791688294</c:v>
                </c:pt>
                <c:pt idx="2911">
                  <c:v>-3.2612650364715057</c:v>
                </c:pt>
                <c:pt idx="2912">
                  <c:v>-3.2723677637335218</c:v>
                </c:pt>
                <c:pt idx="2913">
                  <c:v>-3.2834126017123006</c:v>
                </c:pt>
                <c:pt idx="2914">
                  <c:v>-3.2943997944349319</c:v>
                </c:pt>
                <c:pt idx="2915">
                  <c:v>-3.3053295891994905</c:v>
                </c:pt>
                <c:pt idx="2916">
                  <c:v>-3.3162022365759887</c:v>
                </c:pt>
                <c:pt idx="2917">
                  <c:v>-3.3270179904071933</c:v>
                </c:pt>
                <c:pt idx="2918">
                  <c:v>-3.3377771078097238</c:v>
                </c:pt>
                <c:pt idx="2919">
                  <c:v>-3.3484798491744741</c:v>
                </c:pt>
                <c:pt idx="2920">
                  <c:v>-3.3591264781674841</c:v>
                </c:pt>
                <c:pt idx="2921">
                  <c:v>-3.3697172617301567</c:v>
                </c:pt>
                <c:pt idx="2922">
                  <c:v>-3.3802524700802374</c:v>
                </c:pt>
                <c:pt idx="2923">
                  <c:v>-3.3907323767116209</c:v>
                </c:pt>
                <c:pt idx="2924">
                  <c:v>-3.401157258395072</c:v>
                </c:pt>
                <c:pt idx="2925">
                  <c:v>-3.4115273951781471</c:v>
                </c:pt>
                <c:pt idx="2926">
                  <c:v>-3.4218430703856884</c:v>
                </c:pt>
                <c:pt idx="2927">
                  <c:v>-3.4321045706194475</c:v>
                </c:pt>
                <c:pt idx="2928">
                  <c:v>-3.4423121857586465</c:v>
                </c:pt>
                <c:pt idx="2929">
                  <c:v>-3.4524662089593976</c:v>
                </c:pt>
                <c:pt idx="2930">
                  <c:v>-3.4625669366551515</c:v>
                </c:pt>
                <c:pt idx="2931">
                  <c:v>-3.4726146685562465</c:v>
                </c:pt>
                <c:pt idx="2932">
                  <c:v>-3.4826097076498379</c:v>
                </c:pt>
                <c:pt idx="2933">
                  <c:v>-3.4925523601996833</c:v>
                </c:pt>
                <c:pt idx="2934">
                  <c:v>-3.5024429357460369</c:v>
                </c:pt>
                <c:pt idx="2935">
                  <c:v>-3.512281747105316</c:v>
                </c:pt>
                <c:pt idx="2936">
                  <c:v>-3.5220691103699071</c:v>
                </c:pt>
                <c:pt idx="2937">
                  <c:v>-3.5318053449077662</c:v>
                </c:pt>
                <c:pt idx="2938">
                  <c:v>-3.5414907733623662</c:v>
                </c:pt>
                <c:pt idx="2939">
                  <c:v>-3.5511257216522312</c:v>
                </c:pt>
                <c:pt idx="2940">
                  <c:v>-3.560710518970764</c:v>
                </c:pt>
                <c:pt idx="2941">
                  <c:v>-3.5702454977862081</c:v>
                </c:pt>
                <c:pt idx="2942">
                  <c:v>-3.5797309938410278</c:v>
                </c:pt>
                <c:pt idx="2943">
                  <c:v>-3.5891673461520872</c:v>
                </c:pt>
                <c:pt idx="2944">
                  <c:v>-3.5985548970102914</c:v>
                </c:pt>
                <c:pt idx="2945">
                  <c:v>-3.6078939919805562</c:v>
                </c:pt>
                <c:pt idx="2946">
                  <c:v>-3.617184979901837</c:v>
                </c:pt>
                <c:pt idx="2947">
                  <c:v>-3.6264282128872134</c:v>
                </c:pt>
                <c:pt idx="2948">
                  <c:v>-3.6356240463235485</c:v>
                </c:pt>
                <c:pt idx="2949">
                  <c:v>-3.6447728388722207</c:v>
                </c:pt>
                <c:pt idx="2950">
                  <c:v>-3.6538749524687009</c:v>
                </c:pt>
                <c:pt idx="2951">
                  <c:v>-3.6629307523238728</c:v>
                </c:pt>
                <c:pt idx="2952">
                  <c:v>-3.6719406069235472</c:v>
                </c:pt>
                <c:pt idx="2953">
                  <c:v>-3.6809048880292998</c:v>
                </c:pt>
                <c:pt idx="2954">
                  <c:v>-3.6898239706792451</c:v>
                </c:pt>
                <c:pt idx="2955">
                  <c:v>-3.6986982331891238</c:v>
                </c:pt>
                <c:pt idx="2956">
                  <c:v>-3.7075280571525147</c:v>
                </c:pt>
                <c:pt idx="2957">
                  <c:v>-3.7163138274425038</c:v>
                </c:pt>
                <c:pt idx="2958">
                  <c:v>-3.7250559322127557</c:v>
                </c:pt>
                <c:pt idx="2959">
                  <c:v>-3.733754762899224</c:v>
                </c:pt>
                <c:pt idx="2960">
                  <c:v>-3.7424107142209619</c:v>
                </c:pt>
                <c:pt idx="2961">
                  <c:v>-3.7510241841828966</c:v>
                </c:pt>
                <c:pt idx="2962">
                  <c:v>-3.759595574077121</c:v>
                </c:pt>
                <c:pt idx="2963">
                  <c:v>-3.7681252884855292</c:v>
                </c:pt>
                <c:pt idx="2964">
                  <c:v>-3.7766137352820071</c:v>
                </c:pt>
                <c:pt idx="2965">
                  <c:v>-3.7850613256349561</c:v>
                </c:pt>
                <c:pt idx="2966">
                  <c:v>-3.7934684740107287</c:v>
                </c:pt>
                <c:pt idx="2967">
                  <c:v>-3.8018355981764271</c:v>
                </c:pt>
                <c:pt idx="2968">
                  <c:v>-3.8101631192030698</c:v>
                </c:pt>
                <c:pt idx="2969">
                  <c:v>-3.8184514614701315</c:v>
                </c:pt>
                <c:pt idx="2970">
                  <c:v>-3.8267010526688838</c:v>
                </c:pt>
                <c:pt idx="2971">
                  <c:v>-3.834912323806865</c:v>
                </c:pt>
                <c:pt idx="2972">
                  <c:v>-3.8430857092125965</c:v>
                </c:pt>
                <c:pt idx="2973">
                  <c:v>-3.8512216465410414</c:v>
                </c:pt>
                <c:pt idx="2974">
                  <c:v>-3.8593205767781171</c:v>
                </c:pt>
                <c:pt idx="2975">
                  <c:v>-3.8673829442468484</c:v>
                </c:pt>
                <c:pt idx="2976">
                  <c:v>-3.875409196613794</c:v>
                </c:pt>
                <c:pt idx="2977">
                  <c:v>-3.8833997848948325</c:v>
                </c:pt>
                <c:pt idx="2978">
                  <c:v>-3.8913551634625545</c:v>
                </c:pt>
                <c:pt idx="2979">
                  <c:v>-3.899275790053685</c:v>
                </c:pt>
                <c:pt idx="2980">
                  <c:v>-3.9071621257765621</c:v>
                </c:pt>
                <c:pt idx="2981">
                  <c:v>-3.9150146351193187</c:v>
                </c:pt>
                <c:pt idx="2982">
                  <c:v>-3.9228337859589679</c:v>
                </c:pt>
                <c:pt idx="2983">
                  <c:v>-3.9306200495703791</c:v>
                </c:pt>
                <c:pt idx="2984">
                  <c:v>-3.9383739006359786</c:v>
                </c:pt>
                <c:pt idx="2985">
                  <c:v>-3.9460958172560625</c:v>
                </c:pt>
                <c:pt idx="2986">
                  <c:v>-3.9537862809595206</c:v>
                </c:pt>
                <c:pt idx="2987">
                  <c:v>-3.961445776715399</c:v>
                </c:pt>
                <c:pt idx="2988">
                  <c:v>-3.9690747929443164</c:v>
                </c:pt>
                <c:pt idx="2989">
                  <c:v>-3.9766738215319513</c:v>
                </c:pt>
                <c:pt idx="2990">
                  <c:v>-3.9842433578410432</c:v>
                </c:pt>
                <c:pt idx="2991">
                  <c:v>-3.991783900726062</c:v>
                </c:pt>
                <c:pt idx="2992">
                  <c:v>-3.999295952547147</c:v>
                </c:pt>
                <c:pt idx="2993">
                  <c:v>-4.0067800191858955</c:v>
                </c:pt>
                <c:pt idx="2994">
                  <c:v>-4.0142366100601627</c:v>
                </c:pt>
                <c:pt idx="2995">
                  <c:v>-4.0216662381418455</c:v>
                </c:pt>
                <c:pt idx="2996">
                  <c:v>-4.0290694199729922</c:v>
                </c:pt>
                <c:pt idx="2997">
                  <c:v>-4.0364466756851822</c:v>
                </c:pt>
                <c:pt idx="2998">
                  <c:v>-4.0437985290170149</c:v>
                </c:pt>
                <c:pt idx="2999">
                  <c:v>-4.0511255073346932</c:v>
                </c:pt>
                <c:pt idx="3000">
                  <c:v>-4.0584281416526133</c:v>
                </c:pt>
                <c:pt idx="3001">
                  <c:v>-4.0657069666539636</c:v>
                </c:pt>
                <c:pt idx="3002">
                  <c:v>-4.0729625207139772</c:v>
                </c:pt>
                <c:pt idx="3003">
                  <c:v>-4.0801953459220179</c:v>
                </c:pt>
                <c:pt idx="3004">
                  <c:v>-4.0874059881067613</c:v>
                </c:pt>
                <c:pt idx="3005">
                  <c:v>-4.0945949968602156</c:v>
                </c:pt>
                <c:pt idx="3006">
                  <c:v>-4.1017629255647954</c:v>
                </c:pt>
                <c:pt idx="3007">
                  <c:v>-4.108910331419696</c:v>
                </c:pt>
                <c:pt idx="3008">
                  <c:v>-4.116037775469044</c:v>
                </c:pt>
                <c:pt idx="3009">
                  <c:v>-4.1231458226315869</c:v>
                </c:pt>
                <c:pt idx="3010">
                  <c:v>-4.1302350417301064</c:v>
                </c:pt>
                <c:pt idx="3011">
                  <c:v>-4.1373060055236808</c:v>
                </c:pt>
                <c:pt idx="3012">
                  <c:v>-4.1443592907393025</c:v>
                </c:pt>
                <c:pt idx="3013">
                  <c:v>-4.1513954781067754</c:v>
                </c:pt>
                <c:pt idx="3014">
                  <c:v>-4.1584151523923554</c:v>
                </c:pt>
                <c:pt idx="3015">
                  <c:v>-4.1654189024357962</c:v>
                </c:pt>
                <c:pt idx="3016">
                  <c:v>-4.1724073211876425</c:v>
                </c:pt>
                <c:pt idx="3017">
                  <c:v>-4.1793810057475751</c:v>
                </c:pt>
                <c:pt idx="3018">
                  <c:v>-4.1863405574050532</c:v>
                </c:pt>
                <c:pt idx="3019">
                  <c:v>-4.1932865816801579</c:v>
                </c:pt>
                <c:pt idx="3020">
                  <c:v>-4.2002196883673744</c:v>
                </c:pt>
                <c:pt idx="3021">
                  <c:v>-4.2071404915784258</c:v>
                </c:pt>
                <c:pt idx="3022">
                  <c:v>-4.2140496097897193</c:v>
                </c:pt>
                <c:pt idx="3023">
                  <c:v>-4.2209476658882021</c:v>
                </c:pt>
                <c:pt idx="3024">
                  <c:v>-4.2278352872209393</c:v>
                </c:pt>
                <c:pt idx="3025">
                  <c:v>-4.2347131056455627</c:v>
                </c:pt>
                <c:pt idx="3026">
                  <c:v>-4.2415817575812378</c:v>
                </c:pt>
                <c:pt idx="3027">
                  <c:v>-4.2484418840637268</c:v>
                </c:pt>
                <c:pt idx="3028">
                  <c:v>-4.2552941307997427</c:v>
                </c:pt>
                <c:pt idx="3029">
                  <c:v>-4.2621391482242572</c:v>
                </c:pt>
                <c:pt idx="3030">
                  <c:v>-4.2689775915591657</c:v>
                </c:pt>
                <c:pt idx="3031">
                  <c:v>-4.275810120874219</c:v>
                </c:pt>
                <c:pt idx="3032">
                  <c:v>-4.282637401149251</c:v>
                </c:pt>
                <c:pt idx="3033">
                  <c:v>-4.2894601023382473</c:v>
                </c:pt>
                <c:pt idx="3034">
                  <c:v>-4.2962788994362535</c:v>
                </c:pt>
                <c:pt idx="3035">
                  <c:v>-4.3030944725467277</c:v>
                </c:pt>
                <c:pt idx="3036">
                  <c:v>-4.309907506952432</c:v>
                </c:pt>
                <c:pt idx="3037">
                  <c:v>-4.3167186931872976</c:v>
                </c:pt>
                <c:pt idx="3038">
                  <c:v>-4.3235287271109755</c:v>
                </c:pt>
                <c:pt idx="3039">
                  <c:v>-4.330338309985267</c:v>
                </c:pt>
                <c:pt idx="3040">
                  <c:v>-4.3371481485526431</c:v>
                </c:pt>
                <c:pt idx="3041">
                  <c:v>-4.3439589551170474</c:v>
                </c:pt>
                <c:pt idx="3042">
                  <c:v>-4.3507714476272854</c:v>
                </c:pt>
                <c:pt idx="3043">
                  <c:v>-4.3575863497622986</c:v>
                </c:pt>
                <c:pt idx="3044">
                  <c:v>-4.3644043910190282</c:v>
                </c:pt>
                <c:pt idx="3045">
                  <c:v>-4.3712263068025479</c:v>
                </c:pt>
                <c:pt idx="3046">
                  <c:v>-4.3780528385184159</c:v>
                </c:pt>
                <c:pt idx="3047">
                  <c:v>-4.3848847336688026</c:v>
                </c:pt>
                <c:pt idx="3048">
                  <c:v>-4.3917227459485595</c:v>
                </c:pt>
                <c:pt idx="3049">
                  <c:v>-4.3985676353473879</c:v>
                </c:pt>
                <c:pt idx="3050">
                  <c:v>-4.4054201682509273</c:v>
                </c:pt>
                <c:pt idx="3051">
                  <c:v>-4.4122811175478827</c:v>
                </c:pt>
                <c:pt idx="3052">
                  <c:v>-4.4191512627372687</c:v>
                </c:pt>
                <c:pt idx="3053">
                  <c:v>-4.426031390040281</c:v>
                </c:pt>
                <c:pt idx="3054">
                  <c:v>-4.4329222925134646</c:v>
                </c:pt>
                <c:pt idx="3055">
                  <c:v>-4.4398247701669282</c:v>
                </c:pt>
                <c:pt idx="3056">
                  <c:v>-4.4467396300825826</c:v>
                </c:pt>
                <c:pt idx="3057">
                  <c:v>-4.453667686537921</c:v>
                </c:pt>
                <c:pt idx="3058">
                  <c:v>-4.4606097611316962</c:v>
                </c:pt>
                <c:pt idx="3059">
                  <c:v>-4.4675666829127714</c:v>
                </c:pt>
                <c:pt idx="3060">
                  <c:v>-4.4745392885121538</c:v>
                </c:pt>
                <c:pt idx="3061">
                  <c:v>-4.4815284222784904</c:v>
                </c:pt>
                <c:pt idx="3062">
                  <c:v>-4.4885349364163618</c:v>
                </c:pt>
                <c:pt idx="3063">
                  <c:v>-4.4955596911282267</c:v>
                </c:pt>
                <c:pt idx="3064">
                  <c:v>-4.5026035547600118</c:v>
                </c:pt>
                <c:pt idx="3065">
                  <c:v>-4.5096674039490514</c:v>
                </c:pt>
                <c:pt idx="3066">
                  <c:v>-4.5167521237767687</c:v>
                </c:pt>
                <c:pt idx="3067">
                  <c:v>-4.523858607923966</c:v>
                </c:pt>
                <c:pt idx="3068">
                  <c:v>-4.5309877588300429</c:v>
                </c:pt>
                <c:pt idx="3069">
                  <c:v>-4.5381404878561318</c:v>
                </c:pt>
                <c:pt idx="3070">
                  <c:v>-4.5453177154509961</c:v>
                </c:pt>
                <c:pt idx="3071">
                  <c:v>-4.5525203713217515</c:v>
                </c:pt>
                <c:pt idx="3072">
                  <c:v>-4.5597493946076542</c:v>
                </c:pt>
                <c:pt idx="3073">
                  <c:v>-4.5670057340578536</c:v>
                </c:pt>
                <c:pt idx="3074">
                  <c:v>-4.5742903482132453</c:v>
                </c:pt>
                <c:pt idx="3075">
                  <c:v>-4.581604205592174</c:v>
                </c:pt>
                <c:pt idx="3076">
                  <c:v>-4.5889482848796606</c:v>
                </c:pt>
                <c:pt idx="3077">
                  <c:v>-4.5963235751216018</c:v>
                </c:pt>
                <c:pt idx="3078">
                  <c:v>-4.6037310759222656</c:v>
                </c:pt>
                <c:pt idx="3079">
                  <c:v>-4.6111717976461462</c:v>
                </c:pt>
                <c:pt idx="3080">
                  <c:v>-4.6186467616236939</c:v>
                </c:pt>
                <c:pt idx="3081">
                  <c:v>-4.6261570003625856</c:v>
                </c:pt>
                <c:pt idx="3082">
                  <c:v>-4.6337035577613896</c:v>
                </c:pt>
                <c:pt idx="3083">
                  <c:v>-4.641287489328568</c:v>
                </c:pt>
                <c:pt idx="3084">
                  <c:v>-4.648909862405989</c:v>
                </c:pt>
                <c:pt idx="3085">
                  <c:v>-4.6565717563963096</c:v>
                </c:pt>
                <c:pt idx="3086">
                  <c:v>-4.6642742629955354</c:v>
                </c:pt>
                <c:pt idx="3087">
                  <c:v>-4.6720184864289305</c:v>
                </c:pt>
                <c:pt idx="3088">
                  <c:v>-4.6798055436923089</c:v>
                </c:pt>
                <c:pt idx="3089">
                  <c:v>-4.6876365647980922</c:v>
                </c:pt>
                <c:pt idx="3090">
                  <c:v>-4.6955126930247308</c:v>
                </c:pt>
                <c:pt idx="3091">
                  <c:v>-4.7034350851725257</c:v>
                </c:pt>
                <c:pt idx="3092">
                  <c:v>-4.7114049118222283</c:v>
                </c:pt>
                <c:pt idx="3093">
                  <c:v>-4.7194233575997231</c:v>
                </c:pt>
                <c:pt idx="3094">
                  <c:v>-4.7274916214447078</c:v>
                </c:pt>
                <c:pt idx="3095">
                  <c:v>-4.7356109168843377</c:v>
                </c:pt>
                <c:pt idx="3096">
                  <c:v>-4.7437824723114828</c:v>
                </c:pt>
                <c:pt idx="3097">
                  <c:v>-4.7520075312680055</c:v>
                </c:pt>
                <c:pt idx="3098">
                  <c:v>-4.7602873527322016</c:v>
                </c:pt>
                <c:pt idx="3099">
                  <c:v>-4.7686232114119669</c:v>
                </c:pt>
                <c:pt idx="3100">
                  <c:v>-4.7770163980416145</c:v>
                </c:pt>
                <c:pt idx="3101">
                  <c:v>-4.7854682196848062</c:v>
                </c:pt>
                <c:pt idx="3102">
                  <c:v>-4.7939800000408264</c:v>
                </c:pt>
                <c:pt idx="3103">
                  <c:v>-4.8025530797567564</c:v>
                </c:pt>
                <c:pt idx="3104">
                  <c:v>-4.811188816743746</c:v>
                </c:pt>
                <c:pt idx="3105">
                  <c:v>-4.819888586498565</c:v>
                </c:pt>
                <c:pt idx="3106">
                  <c:v>-4.8286537824295257</c:v>
                </c:pt>
                <c:pt idx="3107">
                  <c:v>-4.8374858161869048</c:v>
                </c:pt>
                <c:pt idx="3108">
                  <c:v>-4.8463861179989562</c:v>
                </c:pt>
                <c:pt idx="3109">
                  <c:v>-4.8553561370109604</c:v>
                </c:pt>
                <c:pt idx="3110">
                  <c:v>-4.8643973416309443</c:v>
                </c:pt>
                <c:pt idx="3111">
                  <c:v>-4.8735112198780719</c:v>
                </c:pt>
                <c:pt idx="3112">
                  <c:v>-4.8826992797367526</c:v>
                </c:pt>
                <c:pt idx="3113">
                  <c:v>-4.8919630495140298</c:v>
                </c:pt>
                <c:pt idx="3114">
                  <c:v>-4.9013040782030837</c:v>
                </c:pt>
                <c:pt idx="3115">
                  <c:v>-4.9107239358490364</c:v>
                </c:pt>
                <c:pt idx="3116">
                  <c:v>-4.9202242139201955</c:v>
                </c:pt>
                <c:pt idx="3117">
                  <c:v>-4.9298065256830625</c:v>
                </c:pt>
                <c:pt idx="3118">
                  <c:v>-4.9394725065813097</c:v>
                </c:pt>
                <c:pt idx="3119">
                  <c:v>-4.9492238146188337</c:v>
                </c:pt>
                <c:pt idx="3120">
                  <c:v>-4.9590621307461467</c:v>
                </c:pt>
                <c:pt idx="3121">
                  <c:v>-4.9689891592507109</c:v>
                </c:pt>
                <c:pt idx="3122">
                  <c:v>-4.979006628151236</c:v>
                </c:pt>
                <c:pt idx="3123">
                  <c:v>-4.9891162895940937</c:v>
                </c:pt>
                <c:pt idx="3124">
                  <c:v>-4.9993199202540231</c:v>
                </c:pt>
                <c:pt idx="3125">
                  <c:v>-5.0096193217377936</c:v>
                </c:pt>
                <c:pt idx="3126">
                  <c:v>-5.0200163209900133</c:v>
                </c:pt>
                <c:pt idx="3127">
                  <c:v>-5.0305127707017121</c:v>
                </c:pt>
                <c:pt idx="3128">
                  <c:v>-5.0411105497222897</c:v>
                </c:pt>
                <c:pt idx="3129">
                  <c:v>-5.0518115634727287</c:v>
                </c:pt>
                <c:pt idx="3130">
                  <c:v>-5.0626177443603746</c:v>
                </c:pt>
                <c:pt idx="3131">
                  <c:v>-5.0735310521975139</c:v>
                </c:pt>
                <c:pt idx="3132">
                  <c:v>-5.08455347461841</c:v>
                </c:pt>
                <c:pt idx="3133">
                  <c:v>-5.0956870275000812</c:v>
                </c:pt>
                <c:pt idx="3134">
                  <c:v>-5.106933755383162</c:v>
                </c:pt>
                <c:pt idx="3135">
                  <c:v>-5.1182957318925464</c:v>
                </c:pt>
                <c:pt idx="3136">
                  <c:v>-5.1297750601590444</c:v>
                </c:pt>
                <c:pt idx="3137">
                  <c:v>-5.1413738732414513</c:v>
                </c:pt>
                <c:pt idx="3138">
                  <c:v>-5.1530943345469495</c:v>
                </c:pt>
                <c:pt idx="3139">
                  <c:v>-5.164938638251467</c:v>
                </c:pt>
                <c:pt idx="3140">
                  <c:v>-5.1769090097188162</c:v>
                </c:pt>
                <c:pt idx="3141">
                  <c:v>-5.1890077059181898</c:v>
                </c:pt>
                <c:pt idx="3142">
                  <c:v>-5.2012370158391192</c:v>
                </c:pt>
                <c:pt idx="3143">
                  <c:v>-5.2135992609047488</c:v>
                </c:pt>
                <c:pt idx="3144">
                  <c:v>-5.2260967953811388</c:v>
                </c:pt>
                <c:pt idx="3145">
                  <c:v>-5.2387320067843302</c:v>
                </c:pt>
                <c:pt idx="3146">
                  <c:v>-5.2515073162822929</c:v>
                </c:pt>
                <c:pt idx="3147">
                  <c:v>-5.2644251790932231</c:v>
                </c:pt>
                <c:pt idx="3148">
                  <c:v>-5.27748808487787</c:v>
                </c:pt>
                <c:pt idx="3149">
                  <c:v>-5.290698558127179</c:v>
                </c:pt>
                <c:pt idx="3150">
                  <c:v>-5.3040591585434171</c:v>
                </c:pt>
                <c:pt idx="3151">
                  <c:v>-5.3175724814139711</c:v>
                </c:pt>
                <c:pt idx="3152">
                  <c:v>-5.3312411579780647</c:v>
                </c:pt>
                <c:pt idx="3153">
                  <c:v>-5.3450678557854872</c:v>
                </c:pt>
                <c:pt idx="3154">
                  <c:v>-5.3590552790460686</c:v>
                </c:pt>
                <c:pt idx="3155">
                  <c:v>-5.3732061689695234</c:v>
                </c:pt>
                <c:pt idx="3156">
                  <c:v>-5.3875233040959216</c:v>
                </c:pt>
                <c:pt idx="3157">
                  <c:v>-5.4020095006135129</c:v>
                </c:pt>
                <c:pt idx="3158">
                  <c:v>-5.4166676126663891</c:v>
                </c:pt>
                <c:pt idx="3159">
                  <c:v>-5.4315005326482959</c:v>
                </c:pt>
                <c:pt idx="3160">
                  <c:v>-5.4465111914831743</c:v>
                </c:pt>
                <c:pt idx="3161">
                  <c:v>-5.4617025588922452</c:v>
                </c:pt>
                <c:pt idx="3162">
                  <c:v>-5.4770776436445603</c:v>
                </c:pt>
                <c:pt idx="3163">
                  <c:v>-5.492639493792141</c:v>
                </c:pt>
                <c:pt idx="3164">
                  <c:v>-5.5083911968878283</c:v>
                </c:pt>
                <c:pt idx="3165">
                  <c:v>-5.5243358801856726</c:v>
                </c:pt>
                <c:pt idx="3166">
                  <c:v>-5.5404767108216131</c:v>
                </c:pt>
                <c:pt idx="3167">
                  <c:v>-5.5568168959744444</c:v>
                </c:pt>
                <c:pt idx="3168">
                  <c:v>-5.5733596830054282</c:v>
                </c:pt>
                <c:pt idx="3169">
                  <c:v>-5.5901083595769538</c:v>
                </c:pt>
                <c:pt idx="3170">
                  <c:v>-5.6070662537467166</c:v>
                </c:pt>
                <c:pt idx="3171">
                  <c:v>-5.6242367340387869</c:v>
                </c:pt>
                <c:pt idx="3172">
                  <c:v>-5.6416232094881513</c:v>
                </c:pt>
                <c:pt idx="3173">
                  <c:v>-5.6592291296605115</c:v>
                </c:pt>
                <c:pt idx="3174">
                  <c:v>-5.6770579846430653</c:v>
                </c:pt>
                <c:pt idx="3175">
                  <c:v>-5.6951133050068758</c:v>
                </c:pt>
                <c:pt idx="3176">
                  <c:v>-5.7133986617401709</c:v>
                </c:pt>
                <c:pt idx="3177">
                  <c:v>-5.7319176661497089</c:v>
                </c:pt>
                <c:pt idx="3178">
                  <c:v>-5.7506739697298563</c:v>
                </c:pt>
                <c:pt idx="3179">
                  <c:v>-5.7696712639989087</c:v>
                </c:pt>
                <c:pt idx="3180">
                  <c:v>-5.7889132803001235</c:v>
                </c:pt>
                <c:pt idx="3181">
                  <c:v>-5.8084037895669693</c:v>
                </c:pt>
                <c:pt idx="3182">
                  <c:v>-5.8281466020517385</c:v>
                </c:pt>
                <c:pt idx="3183">
                  <c:v>-5.8481455670142166</c:v>
                </c:pt>
                <c:pt idx="3184">
                  <c:v>-5.8684045723730964</c:v>
                </c:pt>
                <c:pt idx="3185">
                  <c:v>-5.8889275443151465</c:v>
                </c:pt>
                <c:pt idx="3186">
                  <c:v>-5.9097184468615991</c:v>
                </c:pt>
                <c:pt idx="3187">
                  <c:v>-5.9307812813933527</c:v>
                </c:pt>
                <c:pt idx="3188">
                  <c:v>-5.9521200861301313</c:v>
                </c:pt>
                <c:pt idx="3189">
                  <c:v>-5.9737389355641728</c:v>
                </c:pt>
                <c:pt idx="3190">
                  <c:v>-5.9956419398474825</c:v>
                </c:pt>
                <c:pt idx="3191">
                  <c:v>-6.0178332441312099</c:v>
                </c:pt>
                <c:pt idx="3192">
                  <c:v>-6.0403170278549787</c:v>
                </c:pt>
                <c:pt idx="3193">
                  <c:v>-6.0630975039873114</c:v>
                </c:pt>
                <c:pt idx="3194">
                  <c:v>-6.0861789182132844</c:v>
                </c:pt>
                <c:pt idx="3195">
                  <c:v>-6.1095655480710747</c:v>
                </c:pt>
                <c:pt idx="3196">
                  <c:v>-6.1332617020342788</c:v>
                </c:pt>
                <c:pt idx="3197">
                  <c:v>-6.1572717185398904</c:v>
                </c:pt>
                <c:pt idx="3198">
                  <c:v>-6.1815999649622597</c:v>
                </c:pt>
                <c:pt idx="3199">
                  <c:v>-6.2062508365286959</c:v>
                </c:pt>
                <c:pt idx="3200">
                  <c:v>-6.2312287551802603</c:v>
                </c:pt>
                <c:pt idx="3201">
                  <c:v>-6.2565381683735044</c:v>
                </c:pt>
                <c:pt idx="3202">
                  <c:v>-6.2821835478244079</c:v>
                </c:pt>
                <c:pt idx="3203">
                  <c:v>-6.3081693881927157</c:v>
                </c:pt>
                <c:pt idx="3204">
                  <c:v>-6.3345002057076449</c:v>
                </c:pt>
                <c:pt idx="3205">
                  <c:v>-6.3611805367324701</c:v>
                </c:pt>
                <c:pt idx="3206">
                  <c:v>-6.3882149362693283</c:v>
                </c:pt>
                <c:pt idx="3207">
                  <c:v>-6.4156079764027201</c:v>
                </c:pt>
                <c:pt idx="3208">
                  <c:v>-6.4433642446825088</c:v>
                </c:pt>
                <c:pt idx="3209">
                  <c:v>-6.4714883424458041</c:v>
                </c:pt>
                <c:pt idx="3210">
                  <c:v>-6.499984883076948</c:v>
                </c:pt>
                <c:pt idx="3211">
                  <c:v>-6.5288584902076918</c:v>
                </c:pt>
                <c:pt idx="3212">
                  <c:v>-6.5581137958549096</c:v>
                </c:pt>
                <c:pt idx="3213">
                  <c:v>-6.5877554384999595</c:v>
                </c:pt>
                <c:pt idx="3214">
                  <c:v>-6.6177880611051503</c:v>
                </c:pt>
                <c:pt idx="3215">
                  <c:v>-6.6482163090735256</c:v>
                </c:pt>
                <c:pt idx="3216">
                  <c:v>-6.6790448281471084</c:v>
                </c:pt>
                <c:pt idx="3217">
                  <c:v>-6.7102782622492025</c:v>
                </c:pt>
                <c:pt idx="3218">
                  <c:v>-6.7419212512683524</c:v>
                </c:pt>
                <c:pt idx="3219">
                  <c:v>-6.7739784287860942</c:v>
                </c:pt>
                <c:pt idx="3220">
                  <c:v>-6.8064544197508345</c:v>
                </c:pt>
                <c:pt idx="3221">
                  <c:v>-6.8393538380975016</c:v>
                </c:pt>
                <c:pt idx="3222">
                  <c:v>-6.8726812843150462</c:v>
                </c:pt>
                <c:pt idx="3223">
                  <c:v>-6.9064413429645359</c:v>
                </c:pt>
                <c:pt idx="3224">
                  <c:v>-6.9406385801473451</c:v>
                </c:pt>
                <c:pt idx="3225">
                  <c:v>-6.9752775409282739</c:v>
                </c:pt>
                <c:pt idx="3226">
                  <c:v>-7.010362746712798</c:v>
                </c:pt>
                <c:pt idx="3227">
                  <c:v>-7.0458986925833944</c:v>
                </c:pt>
                <c:pt idx="3228">
                  <c:v>-7.0818898445946665</c:v>
                </c:pt>
                <c:pt idx="3229">
                  <c:v>-7.1183406370327704</c:v>
                </c:pt>
                <c:pt idx="3230">
                  <c:v>-7.1552554696387443</c:v>
                </c:pt>
                <c:pt idx="3231">
                  <c:v>-7.1926387048013307</c:v>
                </c:pt>
                <c:pt idx="3232">
                  <c:v>-7.2304946647205401</c:v>
                </c:pt>
                <c:pt idx="3233">
                  <c:v>-7.2688276285458588</c:v>
                </c:pt>
                <c:pt idx="3234">
                  <c:v>-7.3076418294921455</c:v>
                </c:pt>
                <c:pt idx="3235">
                  <c:v>-7.3469414519366332</c:v>
                </c:pt>
                <c:pt idx="3236">
                  <c:v>-7.3867306285008993</c:v>
                </c:pt>
                <c:pt idx="3237">
                  <c:v>-7.4270134371213556</c:v>
                </c:pt>
                <c:pt idx="3238">
                  <c:v>-7.4677938981108358</c:v>
                </c:pt>
                <c:pt idx="3239">
                  <c:v>-7.5090759712181558</c:v>
                </c:pt>
                <c:pt idx="3240">
                  <c:v>-7.5508635526865184</c:v>
                </c:pt>
                <c:pt idx="3241">
                  <c:v>-7.5931604723162849</c:v>
                </c:pt>
                <c:pt idx="3242">
                  <c:v>-7.6359704905371695</c:v>
                </c:pt>
                <c:pt idx="3243">
                  <c:v>-7.6792972954922032</c:v>
                </c:pt>
                <c:pt idx="3244">
                  <c:v>-7.7231445001393704</c:v>
                </c:pt>
                <c:pt idx="3245">
                  <c:v>-7.7675156393752642</c:v>
                </c:pt>
                <c:pt idx="3246">
                  <c:v>-7.8124141671838432</c:v>
                </c:pt>
                <c:pt idx="3247">
                  <c:v>-7.8578434538174164</c:v>
                </c:pt>
                <c:pt idx="3248">
                  <c:v>-7.9038067830108991</c:v>
                </c:pt>
                <c:pt idx="3249">
                  <c:v>-7.9503073492383516</c:v>
                </c:pt>
                <c:pt idx="3250">
                  <c:v>-7.9973482550118806</c:v>
                </c:pt>
                <c:pt idx="3251">
                  <c:v>-8.0449325082307332</c:v>
                </c:pt>
                <c:pt idx="3252">
                  <c:v>-8.0930630195839939</c:v>
                </c:pt>
                <c:pt idx="3253">
                  <c:v>-8.1417426000112219</c:v>
                </c:pt>
                <c:pt idx="3254">
                  <c:v>-8.1909739582260936</c:v>
                </c:pt>
                <c:pt idx="3255">
                  <c:v>-8.2407596983073681</c:v>
                </c:pt>
                <c:pt idx="3256">
                  <c:v>-8.2911023173613714</c:v>
                </c:pt>
                <c:pt idx="3257">
                  <c:v>-8.342004203260446</c:v>
                </c:pt>
                <c:pt idx="3258">
                  <c:v>-8.393467632461693</c:v>
                </c:pt>
                <c:pt idx="3259">
                  <c:v>-8.4454947679101462</c:v>
                </c:pt>
                <c:pt idx="3260">
                  <c:v>-8.4980876570305863</c:v>
                </c:pt>
                <c:pt idx="3261">
                  <c:v>-8.5512482298103869</c:v>
                </c:pt>
                <c:pt idx="3262">
                  <c:v>-8.6049782969800184</c:v>
                </c:pt>
                <c:pt idx="3263">
                  <c:v>-8.6592795482915932</c:v>
                </c:pt>
                <c:pt idx="3264">
                  <c:v>-8.7141535509017576</c:v>
                </c:pt>
                <c:pt idx="3265">
                  <c:v>-8.7696017478593298</c:v>
                </c:pt>
                <c:pt idx="3266">
                  <c:v>-8.825625456703424</c:v>
                </c:pt>
                <c:pt idx="3267">
                  <c:v>-8.8822258681724868</c:v>
                </c:pt>
                <c:pt idx="3268">
                  <c:v>-8.9394040450288657</c:v>
                </c:pt>
                <c:pt idx="3269">
                  <c:v>-8.9971609210002388</c:v>
                </c:pt>
                <c:pt idx="3270">
                  <c:v>-9.0554972998401571</c:v>
                </c:pt>
                <c:pt idx="3271">
                  <c:v>-9.1144138545097668</c:v>
                </c:pt>
                <c:pt idx="3272">
                  <c:v>-9.1739111264821833</c:v>
                </c:pt>
                <c:pt idx="3273">
                  <c:v>-9.2339895251720403</c:v>
                </c:pt>
                <c:pt idx="3274">
                  <c:v>-9.2946493274898732</c:v>
                </c:pt>
                <c:pt idx="3275">
                  <c:v>-9.3558906775227175</c:v>
                </c:pt>
                <c:pt idx="3276">
                  <c:v>-9.4177135863430514</c:v>
                </c:pt>
                <c:pt idx="3277">
                  <c:v>-9.4801179319440081</c:v>
                </c:pt>
                <c:pt idx="3278">
                  <c:v>-9.5431034593030812</c:v>
                </c:pt>
                <c:pt idx="3279">
                  <c:v>-9.6066697805724672</c:v>
                </c:pt>
                <c:pt idx="3280">
                  <c:v>-9.6708163753985872</c:v>
                </c:pt>
                <c:pt idx="3281">
                  <c:v>-9.7355425913662295</c:v>
                </c:pt>
                <c:pt idx="3282">
                  <c:v>-9.8008476445687798</c:v>
                </c:pt>
                <c:pt idx="3283">
                  <c:v>-9.8667306203037377</c:v>
                </c:pt>
                <c:pt idx="3284">
                  <c:v>-9.9331904738908285</c:v>
                </c:pt>
                <c:pt idx="3285">
                  <c:v>-10.000226031610977</c:v>
                </c:pt>
                <c:pt idx="3286">
                  <c:v>-10.067835991765522</c:v>
                </c:pt>
                <c:pt idx="3287">
                  <c:v>-10.136018925853506</c:v>
                </c:pt>
                <c:pt idx="3288">
                  <c:v>-10.204773279860984</c:v>
                </c:pt>
                <c:pt idx="3289">
                  <c:v>-10.274097375666651</c:v>
                </c:pt>
                <c:pt idx="3290">
                  <c:v>-10.343989412554201</c:v>
                </c:pt>
                <c:pt idx="3291">
                  <c:v>-10.414447468831884</c:v>
                </c:pt>
                <c:pt idx="3292">
                  <c:v>-10.485469503556468</c:v>
                </c:pt>
                <c:pt idx="3293">
                  <c:v>-10.557053358355301</c:v>
                </c:pt>
                <c:pt idx="3294">
                  <c:v>-10.62919675934687</c:v>
                </c:pt>
                <c:pt idx="3295">
                  <c:v>-10.70189731915219</c:v>
                </c:pt>
                <c:pt idx="3296">
                  <c:v>-10.775152538996666</c:v>
                </c:pt>
                <c:pt idx="3297">
                  <c:v>-10.848959810894572</c:v>
                </c:pt>
                <c:pt idx="3298">
                  <c:v>-10.923316419917358</c:v>
                </c:pt>
                <c:pt idx="3299">
                  <c:v>-10.998219546535084</c:v>
                </c:pt>
                <c:pt idx="3300">
                  <c:v>-11.073666269033343</c:v>
                </c:pt>
                <c:pt idx="3301">
                  <c:v>-11.149653565994722</c:v>
                </c:pt>
                <c:pt idx="3302">
                  <c:v>-11.226178318846344</c:v>
                </c:pt>
                <c:pt idx="3303">
                  <c:v>-11.303237314464457</c:v>
                </c:pt>
                <c:pt idx="3304">
                  <c:v>-11.38082724783391</c:v>
                </c:pt>
                <c:pt idx="3305">
                  <c:v>-11.458944724757419</c:v>
                </c:pt>
                <c:pt idx="3306">
                  <c:v>-11.537586264609514</c:v>
                </c:pt>
                <c:pt idx="3307">
                  <c:v>-11.616748303130947</c:v>
                </c:pt>
                <c:pt idx="3308">
                  <c:v>-11.69642719525908</c:v>
                </c:pt>
                <c:pt idx="3309">
                  <c:v>-11.776619217989552</c:v>
                </c:pt>
                <c:pt idx="3310">
                  <c:v>-11.857320573264152</c:v>
                </c:pt>
                <c:pt idx="3311">
                  <c:v>-11.938527390881733</c:v>
                </c:pt>
                <c:pt idx="3312">
                  <c:v>-12.020235731425487</c:v>
                </c:pt>
                <c:pt idx="3313">
                  <c:v>-12.102441589205426</c:v>
                </c:pt>
                <c:pt idx="3314">
                  <c:v>-12.185140895207988</c:v>
                </c:pt>
                <c:pt idx="3315">
                  <c:v>-12.268329520051379</c:v>
                </c:pt>
                <c:pt idx="3316">
                  <c:v>-12.352003276941687</c:v>
                </c:pt>
                <c:pt idx="3317">
                  <c:v>-12.436157924625135</c:v>
                </c:pt>
                <c:pt idx="3318">
                  <c:v>-12.520789170333247</c:v>
                </c:pt>
                <c:pt idx="3319">
                  <c:v>-12.605892672716223</c:v>
                </c:pt>
                <c:pt idx="3320">
                  <c:v>-12.691464044762794</c:v>
                </c:pt>
                <c:pt idx="3321">
                  <c:v>-12.777498856700085</c:v>
                </c:pt>
                <c:pt idx="3322">
                  <c:v>-12.863992638872798</c:v>
                </c:pt>
                <c:pt idx="3323">
                  <c:v>-12.950940884596527</c:v>
                </c:pt>
                <c:pt idx="3324">
                  <c:v>-13.038339052982904</c:v>
                </c:pt>
                <c:pt idx="3325">
                  <c:v>-13.126182571733494</c:v>
                </c:pt>
                <c:pt idx="3326">
                  <c:v>-13.214466839898872</c:v>
                </c:pt>
                <c:pt idx="3327">
                  <c:v>-13.303187230601853</c:v>
                </c:pt>
                <c:pt idx="3328">
                  <c:v>-13.392339093719825</c:v>
                </c:pt>
                <c:pt idx="3329">
                  <c:v>-13.481917758525885</c:v>
                </c:pt>
                <c:pt idx="3330">
                  <c:v>-13.571918536285974</c:v>
                </c:pt>
                <c:pt idx="3331">
                  <c:v>-13.662336722808542</c:v>
                </c:pt>
                <c:pt idx="3332">
                  <c:v>-13.753167600946401</c:v>
                </c:pt>
                <c:pt idx="3333">
                  <c:v>-13.8444064430493</c:v>
                </c:pt>
                <c:pt idx="3334">
                  <c:v>-13.936048513362866</c:v>
                </c:pt>
                <c:pt idx="3335">
                  <c:v>-14.028089070375835</c:v>
                </c:pt>
                <c:pt idx="3336">
                  <c:v>-14.120523369110947</c:v>
                </c:pt>
                <c:pt idx="3337">
                  <c:v>-14.213346663361342</c:v>
                </c:pt>
                <c:pt idx="3338">
                  <c:v>-14.306554207868787</c:v>
                </c:pt>
                <c:pt idx="3339">
                  <c:v>-14.400141260444411</c:v>
                </c:pt>
                <c:pt idx="3340">
                  <c:v>-14.494103084029629</c:v>
                </c:pt>
                <c:pt idx="3341">
                  <c:v>-14.588434948699474</c:v>
                </c:pt>
                <c:pt idx="3342">
                  <c:v>-14.683132133603236</c:v>
                </c:pt>
                <c:pt idx="3343">
                  <c:v>-14.778189928846398</c:v>
                </c:pt>
                <c:pt idx="3344">
                  <c:v>-14.873603637310968</c:v>
                </c:pt>
                <c:pt idx="3345">
                  <c:v>-14.969368576414823</c:v>
                </c:pt>
                <c:pt idx="3346">
                  <c:v>-15.065480079809026</c:v>
                </c:pt>
                <c:pt idx="3347">
                  <c:v>-15.161933499015891</c:v>
                </c:pt>
                <c:pt idx="3348">
                  <c:v>-15.258724205003276</c:v>
                </c:pt>
                <c:pt idx="3349">
                  <c:v>-15.355847589700417</c:v>
                </c:pt>
                <c:pt idx="3350">
                  <c:v>-15.453299067451802</c:v>
                </c:pt>
                <c:pt idx="3351">
                  <c:v>-15.551074076410732</c:v>
                </c:pt>
                <c:pt idx="3352">
                  <c:v>-15.649168079874087</c:v>
                </c:pt>
                <c:pt idx="3353">
                  <c:v>-15.74757656755699</c:v>
                </c:pt>
                <c:pt idx="3354">
                  <c:v>-15.846295056808913</c:v>
                </c:pt>
                <c:pt idx="3355">
                  <c:v>-15.945319093772692</c:v>
                </c:pt>
                <c:pt idx="3356">
                  <c:v>-16.044644254485636</c:v>
                </c:pt>
                <c:pt idx="3357">
                  <c:v>-16.144266145923826</c:v>
                </c:pt>
                <c:pt idx="3358">
                  <c:v>-16.244180406992438</c:v>
                </c:pt>
                <c:pt idx="3359">
                  <c:v>-16.344382709460007</c:v>
                </c:pt>
                <c:pt idx="3360">
                  <c:v>-16.444868758840073</c:v>
                </c:pt>
                <c:pt idx="3361">
                  <c:v>-16.545634295219152</c:v>
                </c:pt>
                <c:pt idx="3362">
                  <c:v>-16.646675094034261</c:v>
                </c:pt>
                <c:pt idx="3363">
                  <c:v>-16.747986966799409</c:v>
                </c:pt>
                <c:pt idx="3364">
                  <c:v>-16.849565761782674</c:v>
                </c:pt>
                <c:pt idx="3365">
                  <c:v>-16.951407364634804</c:v>
                </c:pt>
                <c:pt idx="3366">
                  <c:v>-17.053507698971242</c:v>
                </c:pt>
                <c:pt idx="3367">
                  <c:v>-17.155862726907969</c:v>
                </c:pt>
                <c:pt idx="3368">
                  <c:v>-17.258468449552428</c:v>
                </c:pt>
                <c:pt idx="3369">
                  <c:v>-17.361320907450711</c:v>
                </c:pt>
                <c:pt idx="3370">
                  <c:v>-17.464416180993524</c:v>
                </c:pt>
                <c:pt idx="3371">
                  <c:v>-17.56775039077953</c:v>
                </c:pt>
                <c:pt idx="3372">
                  <c:v>-17.671319697940106</c:v>
                </c:pt>
                <c:pt idx="3373">
                  <c:v>-17.77512030442432</c:v>
                </c:pt>
                <c:pt idx="3374">
                  <c:v>-17.879148453247605</c:v>
                </c:pt>
                <c:pt idx="3375">
                  <c:v>-17.98340042870327</c:v>
                </c:pt>
                <c:pt idx="3376">
                  <c:v>-18.0878725565397</c:v>
                </c:pt>
                <c:pt idx="3377">
                  <c:v>-18.192561204103541</c:v>
                </c:pt>
                <c:pt idx="3378">
                  <c:v>-18.297462780449951</c:v>
                </c:pt>
                <c:pt idx="3379">
                  <c:v>-18.402573736422539</c:v>
                </c:pt>
                <c:pt idx="3380">
                  <c:v>-18.507890564701921</c:v>
                </c:pt>
                <c:pt idx="3381">
                  <c:v>-18.613409799826197</c:v>
                </c:pt>
                <c:pt idx="3382">
                  <c:v>-18.719128018182719</c:v>
                </c:pt>
                <c:pt idx="3383">
                  <c:v>-18.825041837974112</c:v>
                </c:pt>
                <c:pt idx="3384">
                  <c:v>-18.93114791915799</c:v>
                </c:pt>
                <c:pt idx="3385">
                  <c:v>-19.037442963362736</c:v>
                </c:pt>
                <c:pt idx="3386">
                  <c:v>-19.143923713779081</c:v>
                </c:pt>
                <c:pt idx="3387">
                  <c:v>-19.25058695503013</c:v>
                </c:pt>
                <c:pt idx="3388">
                  <c:v>-19.357429513019916</c:v>
                </c:pt>
                <c:pt idx="3389">
                  <c:v>-19.464448254761489</c:v>
                </c:pt>
                <c:pt idx="3390">
                  <c:v>-19.571640088185841</c:v>
                </c:pt>
                <c:pt idx="3391">
                  <c:v>-19.679001961932411</c:v>
                </c:pt>
                <c:pt idx="3392">
                  <c:v>-19.78653086512281</c:v>
                </c:pt>
                <c:pt idx="3393">
                  <c:v>-19.894223827117251</c:v>
                </c:pt>
                <c:pt idx="3394">
                  <c:v>-20.002077917256216</c:v>
                </c:pt>
                <c:pt idx="3395">
                  <c:v>-20.11009024458733</c:v>
                </c:pt>
                <c:pt idx="3396">
                  <c:v>-20.218257957578018</c:v>
                </c:pt>
                <c:pt idx="3397">
                  <c:v>-20.326578243816336</c:v>
                </c:pt>
                <c:pt idx="3398">
                  <c:v>-20.435048329698322</c:v>
                </c:pt>
                <c:pt idx="3399">
                  <c:v>-20.543665480104913</c:v>
                </c:pt>
                <c:pt idx="3400">
                  <c:v>-20.652426998068432</c:v>
                </c:pt>
                <c:pt idx="3401">
                  <c:v>-20.761330224428647</c:v>
                </c:pt>
                <c:pt idx="3402">
                  <c:v>-20.870372537479621</c:v>
                </c:pt>
                <c:pt idx="3403">
                  <c:v>-20.979551352609725</c:v>
                </c:pt>
                <c:pt idx="3404">
                  <c:v>-21.088864121931287</c:v>
                </c:pt>
                <c:pt idx="3405">
                  <c:v>-21.198308333905814</c:v>
                </c:pt>
                <c:pt idx="3406">
                  <c:v>-21.307881512960812</c:v>
                </c:pt>
                <c:pt idx="3407">
                  <c:v>-21.417581219101915</c:v>
                </c:pt>
                <c:pt idx="3408">
                  <c:v>-21.527405047518506</c:v>
                </c:pt>
                <c:pt idx="3409">
                  <c:v>-21.637350628186518</c:v>
                </c:pt>
                <c:pt idx="3410">
                  <c:v>-21.747415625464779</c:v>
                </c:pt>
                <c:pt idx="3411">
                  <c:v>-21.857597737689353</c:v>
                </c:pt>
                <c:pt idx="3412">
                  <c:v>-21.967894696763615</c:v>
                </c:pt>
                <c:pt idx="3413">
                  <c:v>-22.078304267747043</c:v>
                </c:pt>
                <c:pt idx="3414">
                  <c:v>-22.188824248439492</c:v>
                </c:pt>
                <c:pt idx="3415">
                  <c:v>-22.299452468965789</c:v>
                </c:pt>
                <c:pt idx="3416">
                  <c:v>-22.410186791357493</c:v>
                </c:pt>
                <c:pt idx="3417">
                  <c:v>-22.521025109134413</c:v>
                </c:pt>
                <c:pt idx="3418">
                  <c:v>-22.63196534688548</c:v>
                </c:pt>
                <c:pt idx="3419">
                  <c:v>-22.743005459848277</c:v>
                </c:pt>
                <c:pt idx="3420">
                  <c:v>-22.854143433490112</c:v>
                </c:pt>
                <c:pt idx="3421">
                  <c:v>-22.965377283088383</c:v>
                </c:pt>
                <c:pt idx="3422">
                  <c:v>-23.076705053311926</c:v>
                </c:pt>
                <c:pt idx="3423">
                  <c:v>-23.188124817803711</c:v>
                </c:pt>
                <c:pt idx="3424">
                  <c:v>-23.299634678764427</c:v>
                </c:pt>
                <c:pt idx="3425">
                  <c:v>-23.411232766537111</c:v>
                </c:pt>
                <c:pt idx="3426">
                  <c:v>-23.522917239195099</c:v>
                </c:pt>
                <c:pt idx="3427">
                  <c:v>-23.634686282130026</c:v>
                </c:pt>
                <c:pt idx="3428">
                  <c:v>-23.746538107643694</c:v>
                </c:pt>
                <c:pt idx="3429">
                  <c:v>-23.858470954541346</c:v>
                </c:pt>
                <c:pt idx="3430">
                  <c:v>-23.970483087727843</c:v>
                </c:pt>
                <c:pt idx="3431">
                  <c:v>-24.082572797807362</c:v>
                </c:pt>
                <c:pt idx="3432">
                  <c:v>-24.194738400684642</c:v>
                </c:pt>
                <c:pt idx="3433">
                  <c:v>-24.306978237171151</c:v>
                </c:pt>
                <c:pt idx="3434">
                  <c:v>-24.419290672593018</c:v>
                </c:pt>
                <c:pt idx="3435">
                  <c:v>-24.531674096403322</c:v>
                </c:pt>
                <c:pt idx="3436">
                  <c:v>-24.644126921797547</c:v>
                </c:pt>
                <c:pt idx="3437">
                  <c:v>-24.756647585333454</c:v>
                </c:pt>
                <c:pt idx="3438">
                  <c:v>-24.869234546553255</c:v>
                </c:pt>
                <c:pt idx="3439">
                  <c:v>-24.981886287611957</c:v>
                </c:pt>
                <c:pt idx="3440">
                  <c:v>-25.09460131290707</c:v>
                </c:pt>
                <c:pt idx="3441">
                  <c:v>-25.207378148715179</c:v>
                </c:pt>
                <c:pt idx="3442">
                  <c:v>-25.320215342830068</c:v>
                </c:pt>
                <c:pt idx="3443">
                  <c:v>-25.433111464207329</c:v>
                </c:pt>
                <c:pt idx="3444">
                  <c:v>-25.54606510261193</c:v>
                </c:pt>
                <c:pt idx="3445">
                  <c:v>-25.659074868270658</c:v>
                </c:pt>
                <c:pt idx="3446">
                  <c:v>-25.772139391528277</c:v>
                </c:pt>
                <c:pt idx="3447">
                  <c:v>-25.885257322510128</c:v>
                </c:pt>
                <c:pt idx="3448">
                  <c:v>-25.998427330786519</c:v>
                </c:pt>
                <c:pt idx="3449">
                  <c:v>-26.11164810504334</c:v>
                </c:pt>
                <c:pt idx="3450">
                  <c:v>-26.224918352757726</c:v>
                </c:pt>
                <c:pt idx="3451">
                  <c:v>-26.33823679987659</c:v>
                </c:pt>
                <c:pt idx="3452">
                  <c:v>-26.451602190501021</c:v>
                </c:pt>
                <c:pt idx="3453">
                  <c:v>-26.565013286574857</c:v>
                </c:pt>
                <c:pt idx="3454">
                  <c:v>-26.678468867578182</c:v>
                </c:pt>
                <c:pt idx="3455">
                  <c:v>-26.791967730225217</c:v>
                </c:pt>
                <c:pt idx="3456">
                  <c:v>-26.905508688166716</c:v>
                </c:pt>
                <c:pt idx="3457">
                  <c:v>-27.019090571697333</c:v>
                </c:pt>
                <c:pt idx="3458">
                  <c:v>-27.132712227467429</c:v>
                </c:pt>
                <c:pt idx="3459">
                  <c:v>-27.246372518199308</c:v>
                </c:pt>
                <c:pt idx="3460">
                  <c:v>-27.360070322408731</c:v>
                </c:pt>
                <c:pt idx="3461">
                  <c:v>-27.473804534129791</c:v>
                </c:pt>
                <c:pt idx="3462">
                  <c:v>-27.587574062645622</c:v>
                </c:pt>
                <c:pt idx="3463">
                  <c:v>-27.701377832222946</c:v>
                </c:pt>
                <c:pt idx="3464">
                  <c:v>-27.815214781851218</c:v>
                </c:pt>
                <c:pt idx="3465">
                  <c:v>-27.92908386498635</c:v>
                </c:pt>
                <c:pt idx="3466">
                  <c:v>-28.042984049298635</c:v>
                </c:pt>
                <c:pt idx="3467">
                  <c:v>-28.156914316425667</c:v>
                </c:pt>
                <c:pt idx="3468">
                  <c:v>-28.270873661729095</c:v>
                </c:pt>
                <c:pt idx="3469">
                  <c:v>-28.384861094055566</c:v>
                </c:pt>
                <c:pt idx="3470">
                  <c:v>-28.498875635502856</c:v>
                </c:pt>
                <c:pt idx="3471">
                  <c:v>-28.61291632118936</c:v>
                </c:pt>
                <c:pt idx="3472">
                  <c:v>-28.726982199028527</c:v>
                </c:pt>
                <c:pt idx="3473">
                  <c:v>-28.841072329506471</c:v>
                </c:pt>
                <c:pt idx="3474">
                  <c:v>-28.955185785465268</c:v>
                </c:pt>
                <c:pt idx="3475">
                  <c:v>-29.069321651888682</c:v>
                </c:pt>
                <c:pt idx="3476">
                  <c:v>-29.183479025693501</c:v>
                </c:pt>
                <c:pt idx="3477">
                  <c:v>-29.297657015523502</c:v>
                </c:pt>
                <c:pt idx="3478">
                  <c:v>-29.411854741548019</c:v>
                </c:pt>
                <c:pt idx="3479">
                  <c:v>-29.526071335265065</c:v>
                </c:pt>
                <c:pt idx="3480">
                  <c:v>-29.640305939306934</c:v>
                </c:pt>
                <c:pt idx="3481">
                  <c:v>-29.754557707250889</c:v>
                </c:pt>
                <c:pt idx="3482">
                  <c:v>-29.868825803432767</c:v>
                </c:pt>
                <c:pt idx="3483">
                  <c:v>-29.98310940276458</c:v>
                </c:pt>
                <c:pt idx="3484">
                  <c:v>-30.097407690556185</c:v>
                </c:pt>
                <c:pt idx="3485">
                  <c:v>-30.211719862340331</c:v>
                </c:pt>
                <c:pt idx="3486">
                  <c:v>-30.326045123700112</c:v>
                </c:pt>
                <c:pt idx="3487">
                  <c:v>-30.440382690102226</c:v>
                </c:pt>
                <c:pt idx="3488">
                  <c:v>-30.554731786731981</c:v>
                </c:pt>
                <c:pt idx="3489">
                  <c:v>-30.669091648332106</c:v>
                </c:pt>
                <c:pt idx="3490">
                  <c:v>-30.783461519045005</c:v>
                </c:pt>
                <c:pt idx="3491">
                  <c:v>-30.897840652258523</c:v>
                </c:pt>
                <c:pt idx="3492">
                  <c:v>-31.012228310454816</c:v>
                </c:pt>
                <c:pt idx="3493">
                  <c:v>-31.126623765062071</c:v>
                </c:pt>
                <c:pt idx="3494">
                  <c:v>-31.241026296310082</c:v>
                </c:pt>
                <c:pt idx="3495">
                  <c:v>-31.35543519308797</c:v>
                </c:pt>
                <c:pt idx="3496">
                  <c:v>-31.469849752806649</c:v>
                </c:pt>
                <c:pt idx="3497">
                  <c:v>-31.584269281262056</c:v>
                </c:pt>
                <c:pt idx="3498">
                  <c:v>-31.698693092503053</c:v>
                </c:pt>
                <c:pt idx="3499">
                  <c:v>-31.813120508701527</c:v>
                </c:pt>
                <c:pt idx="3500">
                  <c:v>-31.927550860025494</c:v>
                </c:pt>
                <c:pt idx="3501">
                  <c:v>-32.041983484514773</c:v>
                </c:pt>
                <c:pt idx="3502">
                  <c:v>-32.156417727960203</c:v>
                </c:pt>
                <c:pt idx="3503">
                  <c:v>-32.270852943784483</c:v>
                </c:pt>
                <c:pt idx="3504">
                  <c:v>-32.385288492926165</c:v>
                </c:pt>
                <c:pt idx="3505">
                  <c:v>-32.499723743726449</c:v>
                </c:pt>
                <c:pt idx="3506">
                  <c:v>-32.614158071818515</c:v>
                </c:pt>
                <c:pt idx="3507">
                  <c:v>-32.72859086001877</c:v>
                </c:pt>
                <c:pt idx="3508">
                  <c:v>-32.843021498221574</c:v>
                </c:pt>
                <c:pt idx="3509">
                  <c:v>-32.957449383295149</c:v>
                </c:pt>
                <c:pt idx="3510">
                  <c:v>-33.071873918981048</c:v>
                </c:pt>
                <c:pt idx="3511">
                  <c:v>-33.186294515795431</c:v>
                </c:pt>
                <c:pt idx="3512">
                  <c:v>-33.30071059093229</c:v>
                </c:pt>
                <c:pt idx="3513">
                  <c:v>-33.415121568169411</c:v>
                </c:pt>
                <c:pt idx="3514">
                  <c:v>-33.529526877776391</c:v>
                </c:pt>
                <c:pt idx="3515">
                  <c:v>-33.643925956425022</c:v>
                </c:pt>
                <c:pt idx="3516">
                  <c:v>-33.758318247101215</c:v>
                </c:pt>
                <c:pt idx="3517">
                  <c:v>-33.87270319901927</c:v>
                </c:pt>
                <c:pt idx="3518">
                  <c:v>-33.98708026753873</c:v>
                </c:pt>
                <c:pt idx="3519">
                  <c:v>-34.101448914082063</c:v>
                </c:pt>
                <c:pt idx="3520">
                  <c:v>-34.215808606055276</c:v>
                </c:pt>
                <c:pt idx="3521">
                  <c:v>-34.330158816770492</c:v>
                </c:pt>
                <c:pt idx="3522">
                  <c:v>-34.444499025368856</c:v>
                </c:pt>
                <c:pt idx="3523">
                  <c:v>-34.558828716747719</c:v>
                </c:pt>
                <c:pt idx="3524">
                  <c:v>-34.673147381487354</c:v>
                </c:pt>
                <c:pt idx="3525">
                  <c:v>-34.787454515780624</c:v>
                </c:pt>
                <c:pt idx="3526">
                  <c:v>-34.901749621364225</c:v>
                </c:pt>
                <c:pt idx="3527">
                  <c:v>-35.016032205450983</c:v>
                </c:pt>
                <c:pt idx="3528">
                  <c:v>-35.130301780665029</c:v>
                </c:pt>
                <c:pt idx="3529">
                  <c:v>-35.244557864976976</c:v>
                </c:pt>
                <c:pt idx="3530">
                  <c:v>-35.358799981641837</c:v>
                </c:pt>
                <c:pt idx="3531">
                  <c:v>-35.473027659138076</c:v>
                </c:pt>
                <c:pt idx="3532">
                  <c:v>-35.587240431108214</c:v>
                </c:pt>
                <c:pt idx="3533">
                  <c:v>-35.70143783630084</c:v>
                </c:pt>
                <c:pt idx="3534">
                  <c:v>-35.815619418513805</c:v>
                </c:pt>
                <c:pt idx="3535">
                  <c:v>-35.929784726539211</c:v>
                </c:pt>
                <c:pt idx="3536">
                  <c:v>-36.043933314110042</c:v>
                </c:pt>
                <c:pt idx="3537">
                  <c:v>-36.158064739846722</c:v>
                </c:pt>
                <c:pt idx="3538">
                  <c:v>-36.27217856720678</c:v>
                </c:pt>
                <c:pt idx="3539">
                  <c:v>-36.386274364434456</c:v>
                </c:pt>
                <c:pt idx="3540">
                  <c:v>-36.500351704512049</c:v>
                </c:pt>
                <c:pt idx="3541">
                  <c:v>-36.614410165112965</c:v>
                </c:pt>
                <c:pt idx="3542">
                  <c:v>-36.728449328554298</c:v>
                </c:pt>
                <c:pt idx="3543">
                  <c:v>-36.842468781752601</c:v>
                </c:pt>
                <c:pt idx="3544">
                  <c:v>-36.956468116179607</c:v>
                </c:pt>
                <c:pt idx="3545">
                  <c:v>-37.070446927818608</c:v>
                </c:pt>
                <c:pt idx="3546">
                  <c:v>-37.184404817123756</c:v>
                </c:pt>
                <c:pt idx="3547">
                  <c:v>-37.298341388978102</c:v>
                </c:pt>
                <c:pt idx="3548">
                  <c:v>-37.412256252653805</c:v>
                </c:pt>
                <c:pt idx="3549">
                  <c:v>-37.526149021774273</c:v>
                </c:pt>
                <c:pt idx="3550">
                  <c:v>-37.640019314274184</c:v>
                </c:pt>
                <c:pt idx="3551">
                  <c:v>-37.753866752364942</c:v>
                </c:pt>
                <c:pt idx="3552">
                  <c:v>-37.867690962496852</c:v>
                </c:pt>
                <c:pt idx="3553">
                  <c:v>-37.981491575323766</c:v>
                </c:pt>
                <c:pt idx="3554">
                  <c:v>-38.095268225670388</c:v>
                </c:pt>
                <c:pt idx="3555">
                  <c:v>-38.209020552496668</c:v>
                </c:pt>
                <c:pt idx="3556">
                  <c:v>-38.322748198866293</c:v>
                </c:pt>
                <c:pt idx="3557">
                  <c:v>-38.436450811914455</c:v>
                </c:pt>
                <c:pt idx="3558">
                  <c:v>-38.550128042816276</c:v>
                </c:pt>
                <c:pt idx="3559">
                  <c:v>-38.663779546757063</c:v>
                </c:pt>
                <c:pt idx="3560">
                  <c:v>-38.77740498290207</c:v>
                </c:pt>
                <c:pt idx="3561">
                  <c:v>-38.891004014367439</c:v>
                </c:pt>
                <c:pt idx="3562">
                  <c:v>-39.004576308191808</c:v>
                </c:pt>
                <c:pt idx="3563">
                  <c:v>-39.118121535309058</c:v>
                </c:pt>
                <c:pt idx="3564">
                  <c:v>-39.231639370520924</c:v>
                </c:pt>
                <c:pt idx="3565">
                  <c:v>-39.345129492470143</c:v>
                </c:pt>
                <c:pt idx="3566">
                  <c:v>-39.458591583615693</c:v>
                </c:pt>
                <c:pt idx="3567">
                  <c:v>-39.572025330206117</c:v>
                </c:pt>
                <c:pt idx="3568">
                  <c:v>-39.685430422256246</c:v>
                </c:pt>
                <c:pt idx="3569">
                  <c:v>-39.798806553521679</c:v>
                </c:pt>
                <c:pt idx="3570">
                  <c:v>-39.912153421476219</c:v>
                </c:pt>
                <c:pt idx="3571">
                  <c:v>-40.025470727288194</c:v>
                </c:pt>
                <c:pt idx="3572">
                  <c:v>-40.138758175798259</c:v>
                </c:pt>
                <c:pt idx="3573">
                  <c:v>-40.252015475496535</c:v>
                </c:pt>
                <c:pt idx="3574">
                  <c:v>-40.365242338501595</c:v>
                </c:pt>
                <c:pt idx="3575">
                  <c:v>-40.478438480538792</c:v>
                </c:pt>
                <c:pt idx="3576">
                  <c:v>-40.591603620919969</c:v>
                </c:pt>
                <c:pt idx="3577">
                  <c:v>-40.704737482522056</c:v>
                </c:pt>
                <c:pt idx="3578">
                  <c:v>-40.817839791768137</c:v>
                </c:pt>
                <c:pt idx="3579">
                  <c:v>-40.930910278607513</c:v>
                </c:pt>
                <c:pt idx="3580">
                  <c:v>-41.043948676495731</c:v>
                </c:pt>
                <c:pt idx="3581">
                  <c:v>-41.156954722376689</c:v>
                </c:pt>
                <c:pt idx="3582">
                  <c:v>-41.269928156663539</c:v>
                </c:pt>
                <c:pt idx="3583">
                  <c:v>-41.382868723220497</c:v>
                </c:pt>
                <c:pt idx="3584">
                  <c:v>-41.495776169345021</c:v>
                </c:pt>
                <c:pt idx="3585">
                  <c:v>-41.608650245750177</c:v>
                </c:pt>
                <c:pt idx="3586">
                  <c:v>-41.72149070654725</c:v>
                </c:pt>
                <c:pt idx="3587">
                  <c:v>-41.834297309228774</c:v>
                </c:pt>
                <c:pt idx="3588">
                  <c:v>-41.947069814651805</c:v>
                </c:pt>
                <c:pt idx="3589">
                  <c:v>-42.059807987021038</c:v>
                </c:pt>
                <c:pt idx="3590">
                  <c:v>-42.172511593873196</c:v>
                </c:pt>
                <c:pt idx="3591">
                  <c:v>-42.285180406060263</c:v>
                </c:pt>
                <c:pt idx="3592">
                  <c:v>-42.397814197734434</c:v>
                </c:pt>
                <c:pt idx="3593">
                  <c:v>-42.51041274633117</c:v>
                </c:pt>
                <c:pt idx="3594">
                  <c:v>-42.622975832555497</c:v>
                </c:pt>
                <c:pt idx="3595">
                  <c:v>-42.735503240365773</c:v>
                </c:pt>
                <c:pt idx="3596">
                  <c:v>-42.847994756958059</c:v>
                </c:pt>
                <c:pt idx="3597">
                  <c:v>-42.960450172753212</c:v>
                </c:pt>
                <c:pt idx="3598">
                  <c:v>-43.072869281379781</c:v>
                </c:pt>
                <c:pt idx="3599">
                  <c:v>-43.18525187966118</c:v>
                </c:pt>
                <c:pt idx="3600">
                  <c:v>-43.297597767600649</c:v>
                </c:pt>
                <c:pt idx="3601">
                  <c:v>-43.409906748366929</c:v>
                </c:pt>
                <c:pt idx="3602">
                  <c:v>-43.522178628279811</c:v>
                </c:pt>
                <c:pt idx="3603">
                  <c:v>-43.634413216797114</c:v>
                </c:pt>
                <c:pt idx="3604">
                  <c:v>-43.746610326499287</c:v>
                </c:pt>
                <c:pt idx="3605">
                  <c:v>-43.858769773077299</c:v>
                </c:pt>
                <c:pt idx="3606">
                  <c:v>-43.970891375316974</c:v>
                </c:pt>
                <c:pt idx="3607">
                  <c:v>-44.082974955086868</c:v>
                </c:pt>
                <c:pt idx="3608">
                  <c:v>-44.195020337324173</c:v>
                </c:pt>
                <c:pt idx="3609">
                  <c:v>-44.307027350021144</c:v>
                </c:pt>
                <c:pt idx="3610">
                  <c:v>-44.418995824211542</c:v>
                </c:pt>
                <c:pt idx="3611">
                  <c:v>-44.530925593957775</c:v>
                </c:pt>
                <c:pt idx="3612">
                  <c:v>-44.642816496336863</c:v>
                </c:pt>
                <c:pt idx="3613">
                  <c:v>-44.754668371427996</c:v>
                </c:pt>
                <c:pt idx="3614">
                  <c:v>-44.866481062298568</c:v>
                </c:pt>
                <c:pt idx="3615">
                  <c:v>-44.978254414991234</c:v>
                </c:pt>
                <c:pt idx="3616">
                  <c:v>-45.08998827851088</c:v>
                </c:pt>
                <c:pt idx="3617">
                  <c:v>-45.201682504811629</c:v>
                </c:pt>
                <c:pt idx="3618">
                  <c:v>-45.313336948783302</c:v>
                </c:pt>
                <c:pt idx="3619">
                  <c:v>-45.424951468238376</c:v>
                </c:pt>
                <c:pt idx="3620">
                  <c:v>-45.536525923899134</c:v>
                </c:pt>
                <c:pt idx="3621">
                  <c:v>-45.648060179384402</c:v>
                </c:pt>
                <c:pt idx="3622">
                  <c:v>-45.759554101196642</c:v>
                </c:pt>
                <c:pt idx="3623">
                  <c:v>-45.871007558708811</c:v>
                </c:pt>
                <c:pt idx="3624">
                  <c:v>-45.982420424150654</c:v>
                </c:pt>
                <c:pt idx="3625">
                  <c:v>-46.093792572597195</c:v>
                </c:pt>
                <c:pt idx="3626">
                  <c:v>-46.205123881953448</c:v>
                </c:pt>
                <c:pt idx="3627">
                  <c:v>-46.316414232942591</c:v>
                </c:pt>
                <c:pt idx="3628">
                  <c:v>-46.427663509093009</c:v>
                </c:pt>
                <c:pt idx="3629">
                  <c:v>-46.538871596724306</c:v>
                </c:pt>
                <c:pt idx="3630">
                  <c:v>-46.65003838493454</c:v>
                </c:pt>
                <c:pt idx="3631">
                  <c:v>-46.76116376558663</c:v>
                </c:pt>
                <c:pt idx="3632">
                  <c:v>-46.872247633295849</c:v>
                </c:pt>
                <c:pt idx="3633">
                  <c:v>-46.983289885415083</c:v>
                </c:pt>
                <c:pt idx="3634">
                  <c:v>-47.094290422022915</c:v>
                </c:pt>
                <c:pt idx="3635">
                  <c:v>-47.205249145909185</c:v>
                </c:pt>
                <c:pt idx="3636">
                  <c:v>-47.316165962562486</c:v>
                </c:pt>
                <c:pt idx="3637">
                  <c:v>-47.427040780155146</c:v>
                </c:pt>
                <c:pt idx="3638">
                  <c:v>-47.537873509531352</c:v>
                </c:pt>
                <c:pt idx="3639">
                  <c:v>-47.648664064192594</c:v>
                </c:pt>
                <c:pt idx="3640">
                  <c:v>-47.75941236028391</c:v>
                </c:pt>
                <c:pt idx="3641">
                  <c:v>-47.870118316580616</c:v>
                </c:pt>
                <c:pt idx="3642">
                  <c:v>-47.98078185447433</c:v>
                </c:pt>
                <c:pt idx="3643">
                  <c:v>-48.091402897958943</c:v>
                </c:pt>
                <c:pt idx="3644">
                  <c:v>-48.20198137361686</c:v>
                </c:pt>
                <c:pt idx="3645">
                  <c:v>-48.312517210604966</c:v>
                </c:pt>
                <c:pt idx="3646">
                  <c:v>-48.423010340640957</c:v>
                </c:pt>
                <c:pt idx="3647">
                  <c:v>-48.533460697988595</c:v>
                </c:pt>
                <c:pt idx="3648">
                  <c:v>-48.643868219443618</c:v>
                </c:pt>
                <c:pt idx="3649">
                  <c:v>-48.754232844320583</c:v>
                </c:pt>
                <c:pt idx="3650">
                  <c:v>-48.864554514436868</c:v>
                </c:pt>
                <c:pt idx="3651">
                  <c:v>-48.974833174099281</c:v>
                </c:pt>
                <c:pt idx="3652">
                  <c:v>-49.085068770089755</c:v>
                </c:pt>
                <c:pt idx="3653">
                  <c:v>-49.195261251650379</c:v>
                </c:pt>
                <c:pt idx="3654">
                  <c:v>-49.305410570468965</c:v>
                </c:pt>
                <c:pt idx="3655">
                  <c:v>-49.415516680664382</c:v>
                </c:pt>
                <c:pt idx="3656">
                  <c:v>-49.525579538771922</c:v>
                </c:pt>
                <c:pt idx="3657">
                  <c:v>-49.635599103728168</c:v>
                </c:pt>
                <c:pt idx="3658">
                  <c:v>-49.745575336856753</c:v>
                </c:pt>
                <c:pt idx="3659">
                  <c:v>-49.855508201852636</c:v>
                </c:pt>
                <c:pt idx="3660">
                  <c:v>-49.965397664767728</c:v>
                </c:pt>
                <c:pt idx="3661">
                  <c:v>-50.075243693995489</c:v>
                </c:pt>
                <c:pt idx="3662">
                  <c:v>-50.185046260255824</c:v>
                </c:pt>
                <c:pt idx="3663">
                  <c:v>-50.294805336579877</c:v>
                </c:pt>
                <c:pt idx="3664">
                  <c:v>-50.404520898294656</c:v>
                </c:pt>
                <c:pt idx="3665">
                  <c:v>-50.514192923007727</c:v>
                </c:pt>
                <c:pt idx="3666">
                  <c:v>-50.623821390591985</c:v>
                </c:pt>
                <c:pt idx="3667">
                  <c:v>-50.733406283169529</c:v>
                </c:pt>
                <c:pt idx="3668">
                  <c:v>-50.842947585096738</c:v>
                </c:pt>
                <c:pt idx="3669">
                  <c:v>-50.952445282948496</c:v>
                </c:pt>
                <c:pt idx="3670">
                  <c:v>-51.061899365502143</c:v>
                </c:pt>
                <c:pt idx="3671">
                  <c:v>-51.171309823721892</c:v>
                </c:pt>
                <c:pt idx="3672">
                  <c:v>-51.280676650743075</c:v>
                </c:pt>
                <c:pt idx="3673">
                  <c:v>-51.389999841856152</c:v>
                </c:pt>
                <c:pt idx="3674">
                  <c:v>-51.49927939449087</c:v>
                </c:pt>
                <c:pt idx="3675">
                  <c:v>-51.608515308199976</c:v>
                </c:pt>
                <c:pt idx="3676">
                  <c:v>-51.717707584643051</c:v>
                </c:pt>
                <c:pt idx="3677">
                  <c:v>-51.826856227571163</c:v>
                </c:pt>
                <c:pt idx="3678">
                  <c:v>-51.935961242809476</c:v>
                </c:pt>
                <c:pt idx="3679">
                  <c:v>-52.045022638241683</c:v>
                </c:pt>
                <c:pt idx="3680">
                  <c:v>-52.154040423793894</c:v>
                </c:pt>
                <c:pt idx="3681">
                  <c:v>-52.263014611417269</c:v>
                </c:pt>
                <c:pt idx="3682">
                  <c:v>-52.37194521507287</c:v>
                </c:pt>
                <c:pt idx="3683">
                  <c:v>-52.48083225071408</c:v>
                </c:pt>
                <c:pt idx="3684">
                  <c:v>-52.58967573627065</c:v>
                </c:pt>
                <c:pt idx="3685">
                  <c:v>-52.698475691632218</c:v>
                </c:pt>
                <c:pt idx="3686">
                  <c:v>-52.807232138630923</c:v>
                </c:pt>
                <c:pt idx="3687">
                  <c:v>-52.915945101025628</c:v>
                </c:pt>
                <c:pt idx="3688">
                  <c:v>-53.024614604484626</c:v>
                </c:pt>
                <c:pt idx="3689">
                  <c:v>-53.133240676568995</c:v>
                </c:pt>
                <c:pt idx="3690">
                  <c:v>-53.241823346715847</c:v>
                </c:pt>
                <c:pt idx="3691">
                  <c:v>-53.350362646221583</c:v>
                </c:pt>
                <c:pt idx="3692">
                  <c:v>-53.458858608224688</c:v>
                </c:pt>
                <c:pt idx="3693">
                  <c:v>-53.567311267689078</c:v>
                </c:pt>
                <c:pt idx="3694">
                  <c:v>-53.675720661387189</c:v>
                </c:pt>
                <c:pt idx="3695">
                  <c:v>-53.784086827882248</c:v>
                </c:pt>
                <c:pt idx="3696">
                  <c:v>-53.892409807512571</c:v>
                </c:pt>
                <c:pt idx="3697">
                  <c:v>-54.000689642373636</c:v>
                </c:pt>
                <c:pt idx="3698">
                  <c:v>-54.108926376300715</c:v>
                </c:pt>
                <c:pt idx="3699">
                  <c:v>-54.217120054852693</c:v>
                </c:pt>
                <c:pt idx="3700">
                  <c:v>-54.32527072529416</c:v>
                </c:pt>
                <c:pt idx="3701">
                  <c:v>-54.433378436578494</c:v>
                </c:pt>
                <c:pt idx="3702">
                  <c:v>-54.541443239331088</c:v>
                </c:pt>
                <c:pt idx="3703">
                  <c:v>-54.649465185831431</c:v>
                </c:pt>
                <c:pt idx="3704">
                  <c:v>-54.757444329996481</c:v>
                </c:pt>
                <c:pt idx="3705">
                  <c:v>-54.865380727363316</c:v>
                </c:pt>
                <c:pt idx="3706">
                  <c:v>-54.973274435071467</c:v>
                </c:pt>
                <c:pt idx="3707">
                  <c:v>-55.081125511846629</c:v>
                </c:pt>
                <c:pt idx="3708">
                  <c:v>-55.18893401798217</c:v>
                </c:pt>
                <c:pt idx="3709">
                  <c:v>-55.296700015323012</c:v>
                </c:pt>
                <c:pt idx="3710">
                  <c:v>-55.404423567247562</c:v>
                </c:pt>
                <c:pt idx="3711">
                  <c:v>-55.512104738651104</c:v>
                </c:pt>
                <c:pt idx="3712">
                  <c:v>-55.619743595927744</c:v>
                </c:pt>
                <c:pt idx="3713">
                  <c:v>-55.727340206954054</c:v>
                </c:pt>
                <c:pt idx="3714">
                  <c:v>-55.834894641070967</c:v>
                </c:pt>
                <c:pt idx="3715">
                  <c:v>-55.942406969067335</c:v>
                </c:pt>
                <c:pt idx="3716">
                  <c:v>-56.049877263161918</c:v>
                </c:pt>
                <c:pt idx="3717">
                  <c:v>-56.157305596986468</c:v>
                </c:pt>
                <c:pt idx="3718">
                  <c:v>-56.264692045568616</c:v>
                </c:pt>
                <c:pt idx="3719">
                  <c:v>-56.372036685314797</c:v>
                </c:pt>
                <c:pt idx="3720">
                  <c:v>-56.479339593992385</c:v>
                </c:pt>
                <c:pt idx="3721">
                  <c:v>-56.586600850713339</c:v>
                </c:pt>
                <c:pt idx="3722">
                  <c:v>-56.693820535916295</c:v>
                </c:pt>
                <c:pt idx="3723">
                  <c:v>-56.800998731349985</c:v>
                </c:pt>
                <c:pt idx="3724">
                  <c:v>-56.90813552005568</c:v>
                </c:pt>
                <c:pt idx="3725">
                  <c:v>-57.015230986350787</c:v>
                </c:pt>
                <c:pt idx="3726">
                  <c:v>-57.122285215810813</c:v>
                </c:pt>
                <c:pt idx="3727">
                  <c:v>-57.229298295253137</c:v>
                </c:pt>
                <c:pt idx="3728">
                  <c:v>-57.33627031271925</c:v>
                </c:pt>
                <c:pt idx="3729">
                  <c:v>-57.443201357458904</c:v>
                </c:pt>
                <c:pt idx="3730">
                  <c:v>-57.55009151991203</c:v>
                </c:pt>
                <c:pt idx="3731">
                  <c:v>-57.65694089169223</c:v>
                </c:pt>
                <c:pt idx="3732">
                  <c:v>-57.763749565570357</c:v>
                </c:pt>
                <c:pt idx="3733">
                  <c:v>-57.870517635456771</c:v>
                </c:pt>
                <c:pt idx="3734">
                  <c:v>-57.977245196385432</c:v>
                </c:pt>
                <c:pt idx="3735">
                  <c:v>-58.083932344496816</c:v>
                </c:pt>
                <c:pt idx="3736">
                  <c:v>-58.190579177020908</c:v>
                </c:pt>
                <c:pt idx="3737">
                  <c:v>-58.297185792260969</c:v>
                </c:pt>
                <c:pt idx="3738">
                  <c:v>-58.403752289577028</c:v>
                </c:pt>
                <c:pt idx="3739">
                  <c:v>-58.510278769368746</c:v>
                </c:pt>
                <c:pt idx="3740">
                  <c:v>-58.616765333059362</c:v>
                </c:pt>
                <c:pt idx="3741">
                  <c:v>-58.723212083079261</c:v>
                </c:pt>
                <c:pt idx="3742">
                  <c:v>-58.829619122849323</c:v>
                </c:pt>
                <c:pt idx="3743">
                  <c:v>-58.935986556764696</c:v>
                </c:pt>
                <c:pt idx="3744">
                  <c:v>-59.042314490178747</c:v>
                </c:pt>
                <c:pt idx="3745">
                  <c:v>-59.148603029386464</c:v>
                </c:pt>
                <c:pt idx="3746">
                  <c:v>-59.254852281608308</c:v>
                </c:pt>
                <c:pt idx="3747">
                  <c:v>-59.361062354974628</c:v>
                </c:pt>
                <c:pt idx="3748">
                  <c:v>-59.467233358509034</c:v>
                </c:pt>
                <c:pt idx="3749">
                  <c:v>-59.573365402112721</c:v>
                </c:pt>
                <c:pt idx="3750">
                  <c:v>-59.679458596548436</c:v>
                </c:pt>
                <c:pt idx="3751">
                  <c:v>-59.785513053425007</c:v>
                </c:pt>
                <c:pt idx="3752">
                  <c:v>-59.891528885180918</c:v>
                </c:pt>
                <c:pt idx="3753">
                  <c:v>-59.997506205069378</c:v>
                </c:pt>
                <c:pt idx="3754">
                  <c:v>-60.103445127142038</c:v>
                </c:pt>
                <c:pt idx="3755">
                  <c:v>-60.209345766233866</c:v>
                </c:pt>
                <c:pt idx="3756">
                  <c:v>-60.3152082379478</c:v>
                </c:pt>
                <c:pt idx="3757">
                  <c:v>-60.421032658638573</c:v>
                </c:pt>
                <c:pt idx="3758">
                  <c:v>-60.526819145398505</c:v>
                </c:pt>
                <c:pt idx="3759">
                  <c:v>-60.632567816041373</c:v>
                </c:pt>
                <c:pt idx="3760">
                  <c:v>-60.738278789087722</c:v>
                </c:pt>
                <c:pt idx="3761">
                  <c:v>-60.843952183749863</c:v>
                </c:pt>
                <c:pt idx="3762">
                  <c:v>-60.949588119916349</c:v>
                </c:pt>
                <c:pt idx="3763">
                  <c:v>-61.055186718137698</c:v>
                </c:pt>
                <c:pt idx="3764">
                  <c:v>-61.160748099611325</c:v>
                </c:pt>
                <c:pt idx="3765">
                  <c:v>-61.266272386166577</c:v>
                </c:pt>
                <c:pt idx="3766">
                  <c:v>-61.371759700250628</c:v>
                </c:pt>
                <c:pt idx="3767">
                  <c:v>-61.477210164913473</c:v>
                </c:pt>
                <c:pt idx="3768">
                  <c:v>-61.582623903793341</c:v>
                </c:pt>
                <c:pt idx="3769">
                  <c:v>-61.688001041103149</c:v>
                </c:pt>
                <c:pt idx="3770">
                  <c:v>-61.793341701615375</c:v>
                </c:pt>
                <c:pt idx="3771">
                  <c:v>-61.898646010648051</c:v>
                </c:pt>
                <c:pt idx="3772">
                  <c:v>-62.003914094050899</c:v>
                </c:pt>
                <c:pt idx="3773">
                  <c:v>-62.10914607819138</c:v>
                </c:pt>
                <c:pt idx="3774">
                  <c:v>-62.214342089940267</c:v>
                </c:pt>
                <c:pt idx="3775">
                  <c:v>-62.319502256658552</c:v>
                </c:pt>
                <c:pt idx="3776">
                  <c:v>-62.424626706183048</c:v>
                </c:pt>
                <c:pt idx="3777">
                  <c:v>-62.52971556681328</c:v>
                </c:pt>
                <c:pt idx="3778">
                  <c:v>-62.634768967298058</c:v>
                </c:pt>
                <c:pt idx="3779">
                  <c:v>-62.739787036821326</c:v>
                </c:pt>
                <c:pt idx="3780">
                  <c:v>-62.844769904989448</c:v>
                </c:pt>
                <c:pt idx="3781">
                  <c:v>-62.949717701818102</c:v>
                </c:pt>
                <c:pt idx="3782">
                  <c:v>-63.054630557718696</c:v>
                </c:pt>
                <c:pt idx="3783">
                  <c:v>-63.159508603485548</c:v>
                </c:pt>
                <c:pt idx="3784">
                  <c:v>-63.26435197028318</c:v>
                </c:pt>
                <c:pt idx="3785">
                  <c:v>-63.369160789633483</c:v>
                </c:pt>
                <c:pt idx="3786">
                  <c:v>-63.473935193402298</c:v>
                </c:pt>
                <c:pt idx="3787">
                  <c:v>-63.578675313788153</c:v>
                </c:pt>
                <c:pt idx="3788">
                  <c:v>-63.683381283308414</c:v>
                </c:pt>
                <c:pt idx="3789">
                  <c:v>-63.788053234787697</c:v>
                </c:pt>
                <c:pt idx="3790">
                  <c:v>-63.892691301345607</c:v>
                </c:pt>
                <c:pt idx="3791">
                  <c:v>-63.997295616383823</c:v>
                </c:pt>
                <c:pt idx="3792">
                  <c:v>-64.10186631357513</c:v>
                </c:pt>
                <c:pt idx="3793">
                  <c:v>-64.20640352685038</c:v>
                </c:pt>
                <c:pt idx="3794">
                  <c:v>-64.310907390387484</c:v>
                </c:pt>
                <c:pt idx="3795">
                  <c:v>-64.415378038598902</c:v>
                </c:pt>
                <c:pt idx="3796">
                  <c:v>-64.519815606120943</c:v>
                </c:pt>
                <c:pt idx="3797">
                  <c:v>-64.624220227801146</c:v>
                </c:pt>
                <c:pt idx="3798">
                  <c:v>-64.728592038687623</c:v>
                </c:pt>
                <c:pt idx="3799">
                  <c:v>-64.832931174017588</c:v>
                </c:pt>
                <c:pt idx="3800">
                  <c:v>-64.937237769206135</c:v>
                </c:pt>
                <c:pt idx="3801">
                  <c:v>-65.041511959834821</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89.999831855547995</c:v>
                </c:pt>
                <c:pt idx="1">
                  <c:v>89.999831216609408</c:v>
                </c:pt>
                <c:pt idx="2">
                  <c:v>89.999830575242981</c:v>
                </c:pt>
                <c:pt idx="3">
                  <c:v>89.999829931439479</c:v>
                </c:pt>
                <c:pt idx="4">
                  <c:v>89.999829285189648</c:v>
                </c:pt>
                <c:pt idx="5">
                  <c:v>89.999828636484182</c:v>
                </c:pt>
                <c:pt idx="6">
                  <c:v>89.999827985313772</c:v>
                </c:pt>
                <c:pt idx="7">
                  <c:v>89.999827331669024</c:v>
                </c:pt>
                <c:pt idx="8">
                  <c:v>89.999826675540561</c:v>
                </c:pt>
                <c:pt idx="9">
                  <c:v>89.999826016918931</c:v>
                </c:pt>
                <c:pt idx="10">
                  <c:v>89.999825355794684</c:v>
                </c:pt>
                <c:pt idx="11">
                  <c:v>89.999824692158285</c:v>
                </c:pt>
                <c:pt idx="12">
                  <c:v>89.999824026000212</c:v>
                </c:pt>
                <c:pt idx="13">
                  <c:v>89.999823357310831</c:v>
                </c:pt>
                <c:pt idx="14">
                  <c:v>89.99982268608062</c:v>
                </c:pt>
                <c:pt idx="15">
                  <c:v>89.99982201229983</c:v>
                </c:pt>
                <c:pt idx="16">
                  <c:v>89.999821335958842</c:v>
                </c:pt>
                <c:pt idx="17">
                  <c:v>89.999820657047877</c:v>
                </c:pt>
                <c:pt idx="18">
                  <c:v>89.999819975557187</c:v>
                </c:pt>
                <c:pt idx="19">
                  <c:v>89.999819291476996</c:v>
                </c:pt>
                <c:pt idx="20">
                  <c:v>89.999818604797454</c:v>
                </c:pt>
                <c:pt idx="21">
                  <c:v>89.999817915508658</c:v>
                </c:pt>
                <c:pt idx="22">
                  <c:v>89.999817223600715</c:v>
                </c:pt>
                <c:pt idx="23">
                  <c:v>89.999816529063679</c:v>
                </c:pt>
                <c:pt idx="24">
                  <c:v>89.999815831887531</c:v>
                </c:pt>
                <c:pt idx="25">
                  <c:v>89.999815132062295</c:v>
                </c:pt>
                <c:pt idx="26">
                  <c:v>89.999814429577867</c:v>
                </c:pt>
                <c:pt idx="27">
                  <c:v>89.999813724424158</c:v>
                </c:pt>
                <c:pt idx="28">
                  <c:v>89.999813016591034</c:v>
                </c:pt>
                <c:pt idx="29">
                  <c:v>89.999812306068279</c:v>
                </c:pt>
                <c:pt idx="30">
                  <c:v>89.999811592845717</c:v>
                </c:pt>
                <c:pt idx="31">
                  <c:v>89.999810876913074</c:v>
                </c:pt>
                <c:pt idx="32">
                  <c:v>89.999810158260047</c:v>
                </c:pt>
                <c:pt idx="33">
                  <c:v>89.999809436876319</c:v>
                </c:pt>
                <c:pt idx="34">
                  <c:v>89.999808712751502</c:v>
                </c:pt>
                <c:pt idx="35">
                  <c:v>89.999807985875165</c:v>
                </c:pt>
                <c:pt idx="36">
                  <c:v>89.999807256236878</c:v>
                </c:pt>
                <c:pt idx="37">
                  <c:v>89.999806523826152</c:v>
                </c:pt>
                <c:pt idx="38">
                  <c:v>89.999805788632457</c:v>
                </c:pt>
                <c:pt idx="39">
                  <c:v>89.999805050645179</c:v>
                </c:pt>
                <c:pt idx="40">
                  <c:v>89.999804309853729</c:v>
                </c:pt>
                <c:pt idx="41">
                  <c:v>89.999803566247465</c:v>
                </c:pt>
                <c:pt idx="42">
                  <c:v>89.999802819815699</c:v>
                </c:pt>
                <c:pt idx="43">
                  <c:v>89.999802070547659</c:v>
                </c:pt>
                <c:pt idx="44">
                  <c:v>89.999801318432603</c:v>
                </c:pt>
                <c:pt idx="45">
                  <c:v>89.999800563459701</c:v>
                </c:pt>
                <c:pt idx="46">
                  <c:v>89.999799805618096</c:v>
                </c:pt>
                <c:pt idx="47">
                  <c:v>89.999799044896889</c:v>
                </c:pt>
                <c:pt idx="48">
                  <c:v>89.999798281285138</c:v>
                </c:pt>
                <c:pt idx="49">
                  <c:v>89.999797514771885</c:v>
                </c:pt>
                <c:pt idx="50">
                  <c:v>89.99979674534606</c:v>
                </c:pt>
                <c:pt idx="51">
                  <c:v>89.999795972996623</c:v>
                </c:pt>
                <c:pt idx="52">
                  <c:v>89.999795197712473</c:v>
                </c:pt>
                <c:pt idx="53">
                  <c:v>89.99979441948247</c:v>
                </c:pt>
                <c:pt idx="54">
                  <c:v>89.999793638295401</c:v>
                </c:pt>
                <c:pt idx="55">
                  <c:v>89.999792854140011</c:v>
                </c:pt>
                <c:pt idx="56">
                  <c:v>89.999792067005075</c:v>
                </c:pt>
                <c:pt idx="57">
                  <c:v>89.999791276879236</c:v>
                </c:pt>
                <c:pt idx="58">
                  <c:v>89.999790483751156</c:v>
                </c:pt>
                <c:pt idx="59">
                  <c:v>89.999789687609393</c:v>
                </c:pt>
                <c:pt idx="60">
                  <c:v>89.999788888442538</c:v>
                </c:pt>
                <c:pt idx="61">
                  <c:v>89.999788086239093</c:v>
                </c:pt>
                <c:pt idx="62">
                  <c:v>89.999787280987491</c:v>
                </c:pt>
                <c:pt idx="63">
                  <c:v>89.999786472676163</c:v>
                </c:pt>
                <c:pt idx="64">
                  <c:v>89.999785661293501</c:v>
                </c:pt>
                <c:pt idx="65">
                  <c:v>89.999784846827822</c:v>
                </c:pt>
                <c:pt idx="66">
                  <c:v>89.999784029267417</c:v>
                </c:pt>
                <c:pt idx="67">
                  <c:v>89.999783208600547</c:v>
                </c:pt>
                <c:pt idx="68">
                  <c:v>89.999782384815376</c:v>
                </c:pt>
                <c:pt idx="69">
                  <c:v>89.999781557900093</c:v>
                </c:pt>
                <c:pt idx="70">
                  <c:v>89.999780727842762</c:v>
                </c:pt>
                <c:pt idx="71">
                  <c:v>89.999779894631473</c:v>
                </c:pt>
                <c:pt idx="72">
                  <c:v>89.99977905825429</c:v>
                </c:pt>
                <c:pt idx="73">
                  <c:v>89.999778218699106</c:v>
                </c:pt>
                <c:pt idx="74">
                  <c:v>89.999777375953883</c:v>
                </c:pt>
                <c:pt idx="75">
                  <c:v>89.999776530006486</c:v>
                </c:pt>
                <c:pt idx="76">
                  <c:v>89.999775680844763</c:v>
                </c:pt>
                <c:pt idx="77">
                  <c:v>89.999774828456538</c:v>
                </c:pt>
                <c:pt idx="78">
                  <c:v>89.999773972829487</c:v>
                </c:pt>
                <c:pt idx="79">
                  <c:v>89.999773113951349</c:v>
                </c:pt>
                <c:pt idx="80">
                  <c:v>89.999772251809759</c:v>
                </c:pt>
                <c:pt idx="81">
                  <c:v>89.999771386392311</c:v>
                </c:pt>
                <c:pt idx="82">
                  <c:v>89.999770517686585</c:v>
                </c:pt>
                <c:pt idx="83">
                  <c:v>89.999769645680075</c:v>
                </c:pt>
                <c:pt idx="84">
                  <c:v>89.999768770360234</c:v>
                </c:pt>
                <c:pt idx="85">
                  <c:v>89.99976789171447</c:v>
                </c:pt>
                <c:pt idx="86">
                  <c:v>89.999767009730192</c:v>
                </c:pt>
                <c:pt idx="87">
                  <c:v>89.999766124394654</c:v>
                </c:pt>
                <c:pt idx="88">
                  <c:v>89.999765235695165</c:v>
                </c:pt>
                <c:pt idx="89">
                  <c:v>89.999764343618949</c:v>
                </c:pt>
                <c:pt idx="90">
                  <c:v>89.999763448153161</c:v>
                </c:pt>
                <c:pt idx="91">
                  <c:v>89.99976254928491</c:v>
                </c:pt>
                <c:pt idx="92">
                  <c:v>89.999761647001307</c:v>
                </c:pt>
                <c:pt idx="93">
                  <c:v>89.99976074128935</c:v>
                </c:pt>
                <c:pt idx="94">
                  <c:v>89.99975983213605</c:v>
                </c:pt>
                <c:pt idx="95">
                  <c:v>89.999758919528276</c:v>
                </c:pt>
                <c:pt idx="96">
                  <c:v>89.999758003452953</c:v>
                </c:pt>
                <c:pt idx="97">
                  <c:v>89.999757083896881</c:v>
                </c:pt>
                <c:pt idx="98">
                  <c:v>89.999756160846857</c:v>
                </c:pt>
                <c:pt idx="99">
                  <c:v>89.999755234289594</c:v>
                </c:pt>
                <c:pt idx="100">
                  <c:v>89.999754304211791</c:v>
                </c:pt>
                <c:pt idx="101">
                  <c:v>89.999753370600033</c:v>
                </c:pt>
                <c:pt idx="102">
                  <c:v>89.999752433440918</c:v>
                </c:pt>
                <c:pt idx="103">
                  <c:v>89.999751492720989</c:v>
                </c:pt>
                <c:pt idx="104">
                  <c:v>89.999750548426704</c:v>
                </c:pt>
                <c:pt idx="105">
                  <c:v>89.999749600544462</c:v>
                </c:pt>
                <c:pt idx="106">
                  <c:v>89.999748649060692</c:v>
                </c:pt>
                <c:pt idx="107">
                  <c:v>89.999747693961638</c:v>
                </c:pt>
                <c:pt idx="108">
                  <c:v>89.999746735233614</c:v>
                </c:pt>
                <c:pt idx="109">
                  <c:v>89.999745772862823</c:v>
                </c:pt>
                <c:pt idx="110">
                  <c:v>89.999744806835423</c:v>
                </c:pt>
                <c:pt idx="111">
                  <c:v>89.999743837137544</c:v>
                </c:pt>
                <c:pt idx="112">
                  <c:v>89.999742863755202</c:v>
                </c:pt>
                <c:pt idx="113">
                  <c:v>89.999741886674443</c:v>
                </c:pt>
                <c:pt idx="114">
                  <c:v>89.999740905881183</c:v>
                </c:pt>
                <c:pt idx="115">
                  <c:v>89.999739921361368</c:v>
                </c:pt>
                <c:pt idx="116">
                  <c:v>89.999738933100787</c:v>
                </c:pt>
                <c:pt idx="117">
                  <c:v>89.999737941085257</c:v>
                </c:pt>
                <c:pt idx="118">
                  <c:v>89.999736945300512</c:v>
                </c:pt>
                <c:pt idx="119">
                  <c:v>89.99973594573224</c:v>
                </c:pt>
                <c:pt idx="120">
                  <c:v>89.999734942366047</c:v>
                </c:pt>
                <c:pt idx="121">
                  <c:v>89.999733935187521</c:v>
                </c:pt>
                <c:pt idx="122">
                  <c:v>89.999732924182197</c:v>
                </c:pt>
                <c:pt idx="123">
                  <c:v>89.999731909335509</c:v>
                </c:pt>
                <c:pt idx="124">
                  <c:v>89.999730890632875</c:v>
                </c:pt>
                <c:pt idx="125">
                  <c:v>89.999729868059674</c:v>
                </c:pt>
                <c:pt idx="126">
                  <c:v>89.999728841601154</c:v>
                </c:pt>
                <c:pt idx="127">
                  <c:v>89.999727811242579</c:v>
                </c:pt>
                <c:pt idx="128">
                  <c:v>89.999726776969155</c:v>
                </c:pt>
                <c:pt idx="129">
                  <c:v>89.999725738765989</c:v>
                </c:pt>
                <c:pt idx="130">
                  <c:v>89.999724696618131</c:v>
                </c:pt>
                <c:pt idx="131">
                  <c:v>89.999723650510674</c:v>
                </c:pt>
                <c:pt idx="132">
                  <c:v>89.999722600428498</c:v>
                </c:pt>
                <c:pt idx="133">
                  <c:v>89.999721546356525</c:v>
                </c:pt>
                <c:pt idx="134">
                  <c:v>89.999720488279635</c:v>
                </c:pt>
                <c:pt idx="135">
                  <c:v>89.99971942618258</c:v>
                </c:pt>
                <c:pt idx="136">
                  <c:v>89.999718360050096</c:v>
                </c:pt>
                <c:pt idx="137">
                  <c:v>89.999717289866865</c:v>
                </c:pt>
                <c:pt idx="138">
                  <c:v>89.999716215617482</c:v>
                </c:pt>
                <c:pt idx="139">
                  <c:v>89.999715137286529</c:v>
                </c:pt>
                <c:pt idx="140">
                  <c:v>89.999714054858487</c:v>
                </c:pt>
                <c:pt idx="141">
                  <c:v>89.999712968317766</c:v>
                </c:pt>
                <c:pt idx="142">
                  <c:v>89.999711877648792</c:v>
                </c:pt>
                <c:pt idx="143">
                  <c:v>89.999710782835876</c:v>
                </c:pt>
                <c:pt idx="144">
                  <c:v>89.999709683863259</c:v>
                </c:pt>
                <c:pt idx="145">
                  <c:v>89.999708580715136</c:v>
                </c:pt>
                <c:pt idx="146">
                  <c:v>89.999707473375665</c:v>
                </c:pt>
                <c:pt idx="147">
                  <c:v>89.999706361828927</c:v>
                </c:pt>
                <c:pt idx="148">
                  <c:v>89.999705246058895</c:v>
                </c:pt>
                <c:pt idx="149">
                  <c:v>89.999704126049622</c:v>
                </c:pt>
                <c:pt idx="150">
                  <c:v>89.999703001784923</c:v>
                </c:pt>
                <c:pt idx="151">
                  <c:v>89.999701873248668</c:v>
                </c:pt>
                <c:pt idx="152">
                  <c:v>89.999700740424629</c:v>
                </c:pt>
                <c:pt idx="153">
                  <c:v>89.99969960329652</c:v>
                </c:pt>
                <c:pt idx="154">
                  <c:v>89.999698461847984</c:v>
                </c:pt>
                <c:pt idx="155">
                  <c:v>89.999697316062623</c:v>
                </c:pt>
                <c:pt idx="156">
                  <c:v>89.99969616592395</c:v>
                </c:pt>
                <c:pt idx="157">
                  <c:v>89.999695011415454</c:v>
                </c:pt>
                <c:pt idx="158">
                  <c:v>89.999693852520508</c:v>
                </c:pt>
                <c:pt idx="159">
                  <c:v>89.999692689222485</c:v>
                </c:pt>
                <c:pt idx="160">
                  <c:v>89.99969152150463</c:v>
                </c:pt>
                <c:pt idx="161">
                  <c:v>89.999690349350175</c:v>
                </c:pt>
                <c:pt idx="162">
                  <c:v>89.999689172742265</c:v>
                </c:pt>
                <c:pt idx="163">
                  <c:v>89.99968799166399</c:v>
                </c:pt>
                <c:pt idx="164">
                  <c:v>89.999686806098353</c:v>
                </c:pt>
                <c:pt idx="165">
                  <c:v>89.999685616028316</c:v>
                </c:pt>
                <c:pt idx="166">
                  <c:v>89.999684421436783</c:v>
                </c:pt>
                <c:pt idx="167">
                  <c:v>89.999683222306587</c:v>
                </c:pt>
                <c:pt idx="168">
                  <c:v>89.999682018620462</c:v>
                </c:pt>
                <c:pt idx="169">
                  <c:v>89.999680810361141</c:v>
                </c:pt>
                <c:pt idx="170">
                  <c:v>89.999679597511218</c:v>
                </c:pt>
                <c:pt idx="171">
                  <c:v>89.999678380053282</c:v>
                </c:pt>
                <c:pt idx="172">
                  <c:v>89.999677157969813</c:v>
                </c:pt>
                <c:pt idx="173">
                  <c:v>89.999675931243274</c:v>
                </c:pt>
                <c:pt idx="174">
                  <c:v>89.999674699855987</c:v>
                </c:pt>
                <c:pt idx="175">
                  <c:v>89.999673463790302</c:v>
                </c:pt>
                <c:pt idx="176">
                  <c:v>89.999672223028398</c:v>
                </c:pt>
                <c:pt idx="177">
                  <c:v>89.999670977552483</c:v>
                </c:pt>
                <c:pt idx="178">
                  <c:v>89.999669727344639</c:v>
                </c:pt>
                <c:pt idx="179">
                  <c:v>89.999668472386887</c:v>
                </c:pt>
                <c:pt idx="180">
                  <c:v>89.99966721266118</c:v>
                </c:pt>
                <c:pt idx="181">
                  <c:v>89.999665948149428</c:v>
                </c:pt>
                <c:pt idx="182">
                  <c:v>89.999664678833454</c:v>
                </c:pt>
                <c:pt idx="183">
                  <c:v>89.999663404695013</c:v>
                </c:pt>
                <c:pt idx="184">
                  <c:v>89.999662125715759</c:v>
                </c:pt>
                <c:pt idx="185">
                  <c:v>89.999660841877358</c:v>
                </c:pt>
                <c:pt idx="186">
                  <c:v>89.999659553161308</c:v>
                </c:pt>
                <c:pt idx="187">
                  <c:v>89.999658259549122</c:v>
                </c:pt>
                <c:pt idx="188">
                  <c:v>89.999656961022197</c:v>
                </c:pt>
                <c:pt idx="189">
                  <c:v>89.999655657561846</c:v>
                </c:pt>
                <c:pt idx="190">
                  <c:v>89.999654349149367</c:v>
                </c:pt>
                <c:pt idx="191">
                  <c:v>89.999653035765931</c:v>
                </c:pt>
                <c:pt idx="192">
                  <c:v>89.999651717392652</c:v>
                </c:pt>
                <c:pt idx="193">
                  <c:v>89.999650394010615</c:v>
                </c:pt>
                <c:pt idx="194">
                  <c:v>89.99964906560075</c:v>
                </c:pt>
                <c:pt idx="195">
                  <c:v>89.999647732144027</c:v>
                </c:pt>
                <c:pt idx="196">
                  <c:v>89.999646393621219</c:v>
                </c:pt>
                <c:pt idx="197">
                  <c:v>89.9996450500131</c:v>
                </c:pt>
                <c:pt idx="198">
                  <c:v>89.999643701300414</c:v>
                </c:pt>
                <c:pt idx="199">
                  <c:v>89.999642347463691</c:v>
                </c:pt>
                <c:pt idx="200">
                  <c:v>89.999640988483534</c:v>
                </c:pt>
                <c:pt idx="201">
                  <c:v>89.999639624340389</c:v>
                </c:pt>
                <c:pt idx="202">
                  <c:v>89.999638255014659</c:v>
                </c:pt>
                <c:pt idx="203">
                  <c:v>89.999636880486648</c:v>
                </c:pt>
                <c:pt idx="204">
                  <c:v>89.999635500736602</c:v>
                </c:pt>
                <c:pt idx="205">
                  <c:v>89.999634115744698</c:v>
                </c:pt>
                <c:pt idx="206">
                  <c:v>89.99963272549104</c:v>
                </c:pt>
                <c:pt idx="207">
                  <c:v>89.999631329955619</c:v>
                </c:pt>
                <c:pt idx="208">
                  <c:v>89.999629929118413</c:v>
                </c:pt>
                <c:pt idx="209">
                  <c:v>89.999628522959256</c:v>
                </c:pt>
                <c:pt idx="210">
                  <c:v>89.999627111457968</c:v>
                </c:pt>
                <c:pt idx="211">
                  <c:v>89.999625694594258</c:v>
                </c:pt>
                <c:pt idx="212">
                  <c:v>89.999624272347745</c:v>
                </c:pt>
                <c:pt idx="213">
                  <c:v>89.99962284469801</c:v>
                </c:pt>
                <c:pt idx="214">
                  <c:v>89.999621411624517</c:v>
                </c:pt>
                <c:pt idx="215">
                  <c:v>89.999619973106661</c:v>
                </c:pt>
                <c:pt idx="216">
                  <c:v>89.999618529123836</c:v>
                </c:pt>
                <c:pt idx="217">
                  <c:v>89.999617079655209</c:v>
                </c:pt>
                <c:pt idx="218">
                  <c:v>89.999615624679976</c:v>
                </c:pt>
                <c:pt idx="219">
                  <c:v>89.999614164177245</c:v>
                </c:pt>
                <c:pt idx="220">
                  <c:v>89.999612698126001</c:v>
                </c:pt>
                <c:pt idx="221">
                  <c:v>89.999611226505223</c:v>
                </c:pt>
                <c:pt idx="222">
                  <c:v>89.999609749293711</c:v>
                </c:pt>
                <c:pt idx="223">
                  <c:v>89.999608266470261</c:v>
                </c:pt>
                <c:pt idx="224">
                  <c:v>89.999606778013558</c:v>
                </c:pt>
                <c:pt idx="225">
                  <c:v>89.999605283902213</c:v>
                </c:pt>
                <c:pt idx="226">
                  <c:v>89.999603784114782</c:v>
                </c:pt>
                <c:pt idx="227">
                  <c:v>89.999602278629666</c:v>
                </c:pt>
                <c:pt idx="228">
                  <c:v>89.999600767425235</c:v>
                </c:pt>
                <c:pt idx="229">
                  <c:v>89.999599250479832</c:v>
                </c:pt>
                <c:pt idx="230">
                  <c:v>89.999597727771601</c:v>
                </c:pt>
                <c:pt idx="231">
                  <c:v>89.999596199278699</c:v>
                </c:pt>
                <c:pt idx="232">
                  <c:v>89.999594664979114</c:v>
                </c:pt>
                <c:pt idx="233">
                  <c:v>89.999593124850833</c:v>
                </c:pt>
                <c:pt idx="234">
                  <c:v>89.999591578871744</c:v>
                </c:pt>
                <c:pt idx="235">
                  <c:v>89.999590027019607</c:v>
                </c:pt>
                <c:pt idx="236">
                  <c:v>89.999588469272098</c:v>
                </c:pt>
                <c:pt idx="237">
                  <c:v>89.99958690560689</c:v>
                </c:pt>
                <c:pt idx="238">
                  <c:v>89.999585336001473</c:v>
                </c:pt>
                <c:pt idx="239">
                  <c:v>89.999583760433325</c:v>
                </c:pt>
                <c:pt idx="240">
                  <c:v>89.999582178879791</c:v>
                </c:pt>
                <c:pt idx="241">
                  <c:v>89.999580591318136</c:v>
                </c:pt>
                <c:pt idx="242">
                  <c:v>89.999578997725578</c:v>
                </c:pt>
                <c:pt idx="243">
                  <c:v>89.999577398079182</c:v>
                </c:pt>
                <c:pt idx="244">
                  <c:v>89.999575792356012</c:v>
                </c:pt>
                <c:pt idx="245">
                  <c:v>89.999574180532946</c:v>
                </c:pt>
                <c:pt idx="246">
                  <c:v>89.999572562586877</c:v>
                </c:pt>
                <c:pt idx="247">
                  <c:v>89.999570938494514</c:v>
                </c:pt>
                <c:pt idx="248">
                  <c:v>89.999569308232537</c:v>
                </c:pt>
                <c:pt idx="249">
                  <c:v>89.999567671777555</c:v>
                </c:pt>
                <c:pt idx="250">
                  <c:v>89.99956602910602</c:v>
                </c:pt>
                <c:pt idx="251">
                  <c:v>89.999564380194357</c:v>
                </c:pt>
                <c:pt idx="252">
                  <c:v>89.999562725018833</c:v>
                </c:pt>
                <c:pt idx="253">
                  <c:v>89.999561063555731</c:v>
                </c:pt>
                <c:pt idx="254">
                  <c:v>89.99955939578112</c:v>
                </c:pt>
                <c:pt idx="255">
                  <c:v>89.999557721671096</c:v>
                </c:pt>
                <c:pt idx="256">
                  <c:v>89.999556041201572</c:v>
                </c:pt>
                <c:pt idx="257">
                  <c:v>89.999554354348419</c:v>
                </c:pt>
                <c:pt idx="258">
                  <c:v>89.999552661087392</c:v>
                </c:pt>
                <c:pt idx="259">
                  <c:v>89.999550961394178</c:v>
                </c:pt>
                <c:pt idx="260">
                  <c:v>89.999549255244375</c:v>
                </c:pt>
                <c:pt idx="261">
                  <c:v>89.999547542613428</c:v>
                </c:pt>
                <c:pt idx="262">
                  <c:v>89.999545823476794</c:v>
                </c:pt>
                <c:pt idx="263">
                  <c:v>89.999544097809718</c:v>
                </c:pt>
                <c:pt idx="264">
                  <c:v>89.999542365587445</c:v>
                </c:pt>
                <c:pt idx="265">
                  <c:v>89.999540626785091</c:v>
                </c:pt>
                <c:pt idx="266">
                  <c:v>89.999538881377674</c:v>
                </c:pt>
                <c:pt idx="267">
                  <c:v>89.999537129340112</c:v>
                </c:pt>
                <c:pt idx="268">
                  <c:v>89.999535370647251</c:v>
                </c:pt>
                <c:pt idx="269">
                  <c:v>89.999533605273825</c:v>
                </c:pt>
                <c:pt idx="270">
                  <c:v>89.999531833194482</c:v>
                </c:pt>
                <c:pt idx="271">
                  <c:v>89.999530054383769</c:v>
                </c:pt>
                <c:pt idx="272">
                  <c:v>89.999528268816093</c:v>
                </c:pt>
                <c:pt idx="273">
                  <c:v>89.999526476465874</c:v>
                </c:pt>
                <c:pt idx="274">
                  <c:v>89.999524677307335</c:v>
                </c:pt>
                <c:pt idx="275">
                  <c:v>89.999522871314625</c:v>
                </c:pt>
                <c:pt idx="276">
                  <c:v>89.999521058461823</c:v>
                </c:pt>
                <c:pt idx="277">
                  <c:v>89.999519238722883</c:v>
                </c:pt>
                <c:pt idx="278">
                  <c:v>89.999517412071654</c:v>
                </c:pt>
                <c:pt idx="279">
                  <c:v>89.999515578481933</c:v>
                </c:pt>
                <c:pt idx="280">
                  <c:v>89.999513737927359</c:v>
                </c:pt>
                <c:pt idx="281">
                  <c:v>89.999511890381513</c:v>
                </c:pt>
                <c:pt idx="282">
                  <c:v>89.999510035817849</c:v>
                </c:pt>
                <c:pt idx="283">
                  <c:v>89.999508174209737</c:v>
                </c:pt>
                <c:pt idx="284">
                  <c:v>89.999506305530431</c:v>
                </c:pt>
                <c:pt idx="285">
                  <c:v>89.999504429753117</c:v>
                </c:pt>
                <c:pt idx="286">
                  <c:v>89.999502546850849</c:v>
                </c:pt>
                <c:pt idx="287">
                  <c:v>89.99950065679657</c:v>
                </c:pt>
                <c:pt idx="288">
                  <c:v>89.999498759563139</c:v>
                </c:pt>
                <c:pt idx="289">
                  <c:v>89.99949685512334</c:v>
                </c:pt>
                <c:pt idx="290">
                  <c:v>89.999494943449804</c:v>
                </c:pt>
                <c:pt idx="291">
                  <c:v>89.999493024515061</c:v>
                </c:pt>
                <c:pt idx="292">
                  <c:v>89.999491098291571</c:v>
                </c:pt>
                <c:pt idx="293">
                  <c:v>89.999489164751694</c:v>
                </c:pt>
                <c:pt idx="294">
                  <c:v>89.999487223867632</c:v>
                </c:pt>
                <c:pt idx="295">
                  <c:v>89.999485275611548</c:v>
                </c:pt>
                <c:pt idx="296">
                  <c:v>89.999483319955417</c:v>
                </c:pt>
                <c:pt idx="297">
                  <c:v>89.999481356871186</c:v>
                </c:pt>
                <c:pt idx="298">
                  <c:v>89.999479386330691</c:v>
                </c:pt>
                <c:pt idx="299">
                  <c:v>89.999477408305609</c:v>
                </c:pt>
                <c:pt idx="300">
                  <c:v>89.999475422767517</c:v>
                </c:pt>
                <c:pt idx="301">
                  <c:v>89.999473429687967</c:v>
                </c:pt>
                <c:pt idx="302">
                  <c:v>89.99947142903828</c:v>
                </c:pt>
                <c:pt idx="303">
                  <c:v>89.999469420789765</c:v>
                </c:pt>
                <c:pt idx="304">
                  <c:v>89.999467404913574</c:v>
                </c:pt>
                <c:pt idx="305">
                  <c:v>89.999465381380787</c:v>
                </c:pt>
                <c:pt idx="306">
                  <c:v>89.999463350162344</c:v>
                </c:pt>
                <c:pt idx="307">
                  <c:v>89.999461311229041</c:v>
                </c:pt>
                <c:pt idx="308">
                  <c:v>89.999459264551675</c:v>
                </c:pt>
                <c:pt idx="309">
                  <c:v>89.999457210100786</c:v>
                </c:pt>
                <c:pt idx="310">
                  <c:v>89.99945514784693</c:v>
                </c:pt>
                <c:pt idx="311">
                  <c:v>89.999453077760506</c:v>
                </c:pt>
                <c:pt idx="312">
                  <c:v>89.999450999811771</c:v>
                </c:pt>
                <c:pt idx="313">
                  <c:v>89.999448913970895</c:v>
                </c:pt>
                <c:pt idx="314">
                  <c:v>89.99944682020795</c:v>
                </c:pt>
                <c:pt idx="315">
                  <c:v>89.999444718492853</c:v>
                </c:pt>
                <c:pt idx="316">
                  <c:v>89.999442608795462</c:v>
                </c:pt>
                <c:pt idx="317">
                  <c:v>89.999440491085494</c:v>
                </c:pt>
                <c:pt idx="318">
                  <c:v>89.999438365332523</c:v>
                </c:pt>
                <c:pt idx="319">
                  <c:v>89.999436231506053</c:v>
                </c:pt>
                <c:pt idx="320">
                  <c:v>89.999434089575445</c:v>
                </c:pt>
                <c:pt idx="321">
                  <c:v>89.999431939509975</c:v>
                </c:pt>
                <c:pt idx="322">
                  <c:v>89.999429781278749</c:v>
                </c:pt>
                <c:pt idx="323">
                  <c:v>89.999427614850816</c:v>
                </c:pt>
                <c:pt idx="324">
                  <c:v>89.999425440195068</c:v>
                </c:pt>
                <c:pt idx="325">
                  <c:v>89.999423257280299</c:v>
                </c:pt>
                <c:pt idx="326">
                  <c:v>89.999421066075158</c:v>
                </c:pt>
                <c:pt idx="327">
                  <c:v>89.99941886654824</c:v>
                </c:pt>
                <c:pt idx="328">
                  <c:v>89.999416658667911</c:v>
                </c:pt>
                <c:pt idx="329">
                  <c:v>89.999414442402554</c:v>
                </c:pt>
                <c:pt idx="330">
                  <c:v>89.99941221772032</c:v>
                </c:pt>
                <c:pt idx="331">
                  <c:v>89.999409984589292</c:v>
                </c:pt>
                <c:pt idx="332">
                  <c:v>89.999407742977397</c:v>
                </c:pt>
                <c:pt idx="333">
                  <c:v>89.999405492852532</c:v>
                </c:pt>
                <c:pt idx="334">
                  <c:v>89.999403234182324</c:v>
                </c:pt>
                <c:pt idx="335">
                  <c:v>89.999400966934417</c:v>
                </c:pt>
                <c:pt idx="336">
                  <c:v>89.999398691076223</c:v>
                </c:pt>
                <c:pt idx="337">
                  <c:v>89.999396406575173</c:v>
                </c:pt>
                <c:pt idx="338">
                  <c:v>89.999394113398381</c:v>
                </c:pt>
                <c:pt idx="339">
                  <c:v>89.999391811513036</c:v>
                </c:pt>
                <c:pt idx="340">
                  <c:v>89.999389500886025</c:v>
                </c:pt>
                <c:pt idx="341">
                  <c:v>89.999387181484238</c:v>
                </c:pt>
                <c:pt idx="342">
                  <c:v>89.999384853274378</c:v>
                </c:pt>
                <c:pt idx="343">
                  <c:v>89.999382516223065</c:v>
                </c:pt>
                <c:pt idx="344">
                  <c:v>89.999380170296746</c:v>
                </c:pt>
                <c:pt idx="345">
                  <c:v>89.999377815461784</c:v>
                </c:pt>
                <c:pt idx="346">
                  <c:v>89.999375451684344</c:v>
                </c:pt>
                <c:pt idx="347">
                  <c:v>89.99937307893056</c:v>
                </c:pt>
                <c:pt idx="348">
                  <c:v>89.999370697166356</c:v>
                </c:pt>
                <c:pt idx="349">
                  <c:v>89.99936830635761</c:v>
                </c:pt>
                <c:pt idx="350">
                  <c:v>89.999365906469976</c:v>
                </c:pt>
                <c:pt idx="351">
                  <c:v>89.999363497469034</c:v>
                </c:pt>
                <c:pt idx="352">
                  <c:v>89.999361079320238</c:v>
                </c:pt>
                <c:pt idx="353">
                  <c:v>89.999358651988913</c:v>
                </c:pt>
                <c:pt idx="354">
                  <c:v>89.999356215440201</c:v>
                </c:pt>
                <c:pt idx="355">
                  <c:v>89.999353769639171</c:v>
                </c:pt>
                <c:pt idx="356">
                  <c:v>89.999351314550751</c:v>
                </c:pt>
                <c:pt idx="357">
                  <c:v>89.999348850139683</c:v>
                </c:pt>
                <c:pt idx="358">
                  <c:v>89.999346376370667</c:v>
                </c:pt>
                <c:pt idx="359">
                  <c:v>89.999343893208206</c:v>
                </c:pt>
                <c:pt idx="360">
                  <c:v>89.999341400616657</c:v>
                </c:pt>
                <c:pt idx="361">
                  <c:v>89.999338898560296</c:v>
                </c:pt>
                <c:pt idx="362">
                  <c:v>89.999336387003254</c:v>
                </c:pt>
                <c:pt idx="363">
                  <c:v>89.999333865909463</c:v>
                </c:pt>
                <c:pt idx="364">
                  <c:v>89.999331335242786</c:v>
                </c:pt>
                <c:pt idx="365">
                  <c:v>89.999328794966928</c:v>
                </c:pt>
                <c:pt idx="366">
                  <c:v>89.999326245045481</c:v>
                </c:pt>
                <c:pt idx="367">
                  <c:v>89.999323685441865</c:v>
                </c:pt>
                <c:pt idx="368">
                  <c:v>89.999321116119347</c:v>
                </c:pt>
                <c:pt idx="369">
                  <c:v>89.999318537041091</c:v>
                </c:pt>
                <c:pt idx="370">
                  <c:v>89.99931594817015</c:v>
                </c:pt>
                <c:pt idx="371">
                  <c:v>89.999313349469375</c:v>
                </c:pt>
                <c:pt idx="372">
                  <c:v>89.999310740901493</c:v>
                </c:pt>
                <c:pt idx="373">
                  <c:v>89.999308122429113</c:v>
                </c:pt>
                <c:pt idx="374">
                  <c:v>89.999305494014692</c:v>
                </c:pt>
                <c:pt idx="375">
                  <c:v>89.999302855620527</c:v>
                </c:pt>
                <c:pt idx="376">
                  <c:v>89.999300207208805</c:v>
                </c:pt>
                <c:pt idx="377">
                  <c:v>89.999297548741538</c:v>
                </c:pt>
                <c:pt idx="378">
                  <c:v>89.999294880180656</c:v>
                </c:pt>
                <c:pt idx="379">
                  <c:v>89.999292201487847</c:v>
                </c:pt>
                <c:pt idx="380">
                  <c:v>89.999289512624742</c:v>
                </c:pt>
                <c:pt idx="381">
                  <c:v>89.999286813552786</c:v>
                </c:pt>
                <c:pt idx="382">
                  <c:v>89.999284104233269</c:v>
                </c:pt>
                <c:pt idx="383">
                  <c:v>89.999281384627366</c:v>
                </c:pt>
                <c:pt idx="384">
                  <c:v>89.999278654696113</c:v>
                </c:pt>
                <c:pt idx="385">
                  <c:v>89.999275914400329</c:v>
                </c:pt>
                <c:pt idx="386">
                  <c:v>89.999273163700778</c:v>
                </c:pt>
                <c:pt idx="387">
                  <c:v>89.999270402558011</c:v>
                </c:pt>
                <c:pt idx="388">
                  <c:v>89.999267630932479</c:v>
                </c:pt>
                <c:pt idx="389">
                  <c:v>89.999264848784421</c:v>
                </c:pt>
                <c:pt idx="390">
                  <c:v>89.99926205607396</c:v>
                </c:pt>
                <c:pt idx="391">
                  <c:v>89.999259252761107</c:v>
                </c:pt>
                <c:pt idx="392">
                  <c:v>89.999256438805673</c:v>
                </c:pt>
                <c:pt idx="393">
                  <c:v>89.999253614167301</c:v>
                </c:pt>
                <c:pt idx="394">
                  <c:v>89.999250778805575</c:v>
                </c:pt>
                <c:pt idx="395">
                  <c:v>89.999247932679779</c:v>
                </c:pt>
                <c:pt idx="396">
                  <c:v>89.999245075749201</c:v>
                </c:pt>
                <c:pt idx="397">
                  <c:v>89.99924220797287</c:v>
                </c:pt>
                <c:pt idx="398">
                  <c:v>89.999239329309674</c:v>
                </c:pt>
                <c:pt idx="399">
                  <c:v>89.99923643971843</c:v>
                </c:pt>
                <c:pt idx="400">
                  <c:v>89.999233539157657</c:v>
                </c:pt>
                <c:pt idx="401">
                  <c:v>89.999230627585845</c:v>
                </c:pt>
                <c:pt idx="402">
                  <c:v>89.999227704961285</c:v>
                </c:pt>
                <c:pt idx="403">
                  <c:v>89.999224771242069</c:v>
                </c:pt>
                <c:pt idx="404">
                  <c:v>89.99922182638619</c:v>
                </c:pt>
                <c:pt idx="405">
                  <c:v>89.999218870351442</c:v>
                </c:pt>
                <c:pt idx="406">
                  <c:v>89.999215903095518</c:v>
                </c:pt>
                <c:pt idx="407">
                  <c:v>89.999212924575858</c:v>
                </c:pt>
                <c:pt idx="408">
                  <c:v>89.999209934749842</c:v>
                </c:pt>
                <c:pt idx="409">
                  <c:v>89.999206933574612</c:v>
                </c:pt>
                <c:pt idx="410">
                  <c:v>89.999203921007194</c:v>
                </c:pt>
                <c:pt idx="411">
                  <c:v>89.999200897004414</c:v>
                </c:pt>
                <c:pt idx="412">
                  <c:v>89.999197861523001</c:v>
                </c:pt>
                <c:pt idx="413">
                  <c:v>89.99919481451947</c:v>
                </c:pt>
                <c:pt idx="414">
                  <c:v>89.99919175595015</c:v>
                </c:pt>
                <c:pt idx="415">
                  <c:v>89.999188685771287</c:v>
                </c:pt>
                <c:pt idx="416">
                  <c:v>89.999185603938869</c:v>
                </c:pt>
                <c:pt idx="417">
                  <c:v>89.999182510408787</c:v>
                </c:pt>
                <c:pt idx="418">
                  <c:v>89.999179405136729</c:v>
                </c:pt>
                <c:pt idx="419">
                  <c:v>89.999176288078246</c:v>
                </c:pt>
                <c:pt idx="420">
                  <c:v>89.999173159188686</c:v>
                </c:pt>
                <c:pt idx="421">
                  <c:v>89.999170018423243</c:v>
                </c:pt>
                <c:pt idx="422">
                  <c:v>89.999166865736996</c:v>
                </c:pt>
                <c:pt idx="423">
                  <c:v>89.99916370108474</c:v>
                </c:pt>
                <c:pt idx="424">
                  <c:v>89.999160524421214</c:v>
                </c:pt>
                <c:pt idx="425">
                  <c:v>89.999157335700929</c:v>
                </c:pt>
                <c:pt idx="426">
                  <c:v>89.999154134878225</c:v>
                </c:pt>
                <c:pt idx="427">
                  <c:v>89.999150921907287</c:v>
                </c:pt>
                <c:pt idx="428">
                  <c:v>89.999147696742142</c:v>
                </c:pt>
                <c:pt idx="429">
                  <c:v>89.999144459336605</c:v>
                </c:pt>
                <c:pt idx="430">
                  <c:v>89.999141209644321</c:v>
                </c:pt>
                <c:pt idx="431">
                  <c:v>89.999137947618806</c:v>
                </c:pt>
                <c:pt idx="432">
                  <c:v>89.999134673213348</c:v>
                </c:pt>
                <c:pt idx="433">
                  <c:v>89.999131386381109</c:v>
                </c:pt>
                <c:pt idx="434">
                  <c:v>89.999128087075022</c:v>
                </c:pt>
                <c:pt idx="435">
                  <c:v>89.999124775247893</c:v>
                </c:pt>
                <c:pt idx="436">
                  <c:v>89.999121450852343</c:v>
                </c:pt>
                <c:pt idx="437">
                  <c:v>89.999118113840751</c:v>
                </c:pt>
                <c:pt idx="438">
                  <c:v>89.999114764165398</c:v>
                </c:pt>
                <c:pt idx="439">
                  <c:v>89.999111401778364</c:v>
                </c:pt>
                <c:pt idx="440">
                  <c:v>89.999108026631518</c:v>
                </c:pt>
                <c:pt idx="441">
                  <c:v>89.999104638676584</c:v>
                </c:pt>
                <c:pt idx="442">
                  <c:v>89.999101237865091</c:v>
                </c:pt>
                <c:pt idx="443">
                  <c:v>89.999097824148379</c:v>
                </c:pt>
                <c:pt idx="444">
                  <c:v>89.999094397477606</c:v>
                </c:pt>
                <c:pt idx="445">
                  <c:v>89.999090957803773</c:v>
                </c:pt>
                <c:pt idx="446">
                  <c:v>89.999087505077654</c:v>
                </c:pt>
                <c:pt idx="447">
                  <c:v>89.999084039249894</c:v>
                </c:pt>
                <c:pt idx="448">
                  <c:v>89.999080560270912</c:v>
                </c:pt>
                <c:pt idx="449">
                  <c:v>89.999077068090898</c:v>
                </c:pt>
                <c:pt idx="450">
                  <c:v>89.999073562660001</c:v>
                </c:pt>
                <c:pt idx="451">
                  <c:v>89.999070043928</c:v>
                </c:pt>
                <c:pt idx="452">
                  <c:v>89.999066511844617</c:v>
                </c:pt>
                <c:pt idx="453">
                  <c:v>89.999062966359347</c:v>
                </c:pt>
                <c:pt idx="454">
                  <c:v>89.999059407421484</c:v>
                </c:pt>
                <c:pt idx="455">
                  <c:v>89.99905583498014</c:v>
                </c:pt>
                <c:pt idx="456">
                  <c:v>89.999052248984256</c:v>
                </c:pt>
                <c:pt idx="457">
                  <c:v>89.999048649382487</c:v>
                </c:pt>
                <c:pt idx="458">
                  <c:v>89.999045036123462</c:v>
                </c:pt>
                <c:pt idx="459">
                  <c:v>89.999041409155481</c:v>
                </c:pt>
                <c:pt idx="460">
                  <c:v>89.999037768426703</c:v>
                </c:pt>
                <c:pt idx="461">
                  <c:v>89.999034113885088</c:v>
                </c:pt>
                <c:pt idx="462">
                  <c:v>89.999030445478397</c:v>
                </c:pt>
                <c:pt idx="463">
                  <c:v>89.999026763154177</c:v>
                </c:pt>
                <c:pt idx="464">
                  <c:v>89.999023066859834</c:v>
                </c:pt>
                <c:pt idx="465">
                  <c:v>89.999019356542519</c:v>
                </c:pt>
                <c:pt idx="466">
                  <c:v>89.999015632149209</c:v>
                </c:pt>
                <c:pt idx="467">
                  <c:v>89.999011893626658</c:v>
                </c:pt>
                <c:pt idx="468">
                  <c:v>89.999008140921504</c:v>
                </c:pt>
                <c:pt idx="469">
                  <c:v>89.999004373980071</c:v>
                </c:pt>
                <c:pt idx="470">
                  <c:v>89.999000592748558</c:v>
                </c:pt>
                <c:pt idx="471">
                  <c:v>89.998996797172936</c:v>
                </c:pt>
                <c:pt idx="472">
                  <c:v>89.998992987198974</c:v>
                </c:pt>
                <c:pt idx="473">
                  <c:v>89.998989162772261</c:v>
                </c:pt>
                <c:pt idx="474">
                  <c:v>89.998985323838141</c:v>
                </c:pt>
                <c:pt idx="475">
                  <c:v>89.998981470341775</c:v>
                </c:pt>
                <c:pt idx="476">
                  <c:v>89.998977602228152</c:v>
                </c:pt>
                <c:pt idx="477">
                  <c:v>89.998973719442006</c:v>
                </c:pt>
                <c:pt idx="478">
                  <c:v>89.998969821927872</c:v>
                </c:pt>
                <c:pt idx="479">
                  <c:v>89.998965909630087</c:v>
                </c:pt>
                <c:pt idx="480">
                  <c:v>89.998961982492801</c:v>
                </c:pt>
                <c:pt idx="481">
                  <c:v>89.998958040459925</c:v>
                </c:pt>
                <c:pt idx="482">
                  <c:v>89.998954083475169</c:v>
                </c:pt>
                <c:pt idx="483">
                  <c:v>89.99895011148206</c:v>
                </c:pt>
                <c:pt idx="484">
                  <c:v>89.998946124423824</c:v>
                </c:pt>
                <c:pt idx="485">
                  <c:v>89.998942122243605</c:v>
                </c:pt>
                <c:pt idx="486">
                  <c:v>89.998938104884232</c:v>
                </c:pt>
                <c:pt idx="487">
                  <c:v>89.998934072288378</c:v>
                </c:pt>
                <c:pt idx="488">
                  <c:v>89.998930024398476</c:v>
                </c:pt>
                <c:pt idx="489">
                  <c:v>89.998925961156758</c:v>
                </c:pt>
                <c:pt idx="490">
                  <c:v>89.998921882505186</c:v>
                </c:pt>
                <c:pt idx="491">
                  <c:v>89.998917788385612</c:v>
                </c:pt>
                <c:pt idx="492">
                  <c:v>89.998913678739598</c:v>
                </c:pt>
                <c:pt idx="493">
                  <c:v>89.998909553508469</c:v>
                </c:pt>
                <c:pt idx="494">
                  <c:v>89.998905412633405</c:v>
                </c:pt>
                <c:pt idx="495">
                  <c:v>89.998901256055262</c:v>
                </c:pt>
                <c:pt idx="496">
                  <c:v>89.998897083714795</c:v>
                </c:pt>
                <c:pt idx="497">
                  <c:v>89.998892895552473</c:v>
                </c:pt>
                <c:pt idx="498">
                  <c:v>89.998888691508526</c:v>
                </c:pt>
                <c:pt idx="499">
                  <c:v>89.998884471523027</c:v>
                </c:pt>
                <c:pt idx="500">
                  <c:v>89.998880235535736</c:v>
                </c:pt>
                <c:pt idx="501">
                  <c:v>89.998875983486258</c:v>
                </c:pt>
                <c:pt idx="502">
                  <c:v>89.998871715313967</c:v>
                </c:pt>
                <c:pt idx="503">
                  <c:v>89.998867430957972</c:v>
                </c:pt>
                <c:pt idx="504">
                  <c:v>89.998863130357194</c:v>
                </c:pt>
                <c:pt idx="505">
                  <c:v>89.998858813450312</c:v>
                </c:pt>
                <c:pt idx="506">
                  <c:v>89.998854480175766</c:v>
                </c:pt>
                <c:pt idx="507">
                  <c:v>89.998850130471794</c:v>
                </c:pt>
                <c:pt idx="508">
                  <c:v>89.998845764276368</c:v>
                </c:pt>
                <c:pt idx="509">
                  <c:v>89.998841381527257</c:v>
                </c:pt>
                <c:pt idx="510">
                  <c:v>89.998836982162004</c:v>
                </c:pt>
                <c:pt idx="511">
                  <c:v>89.998832566117898</c:v>
                </c:pt>
                <c:pt idx="512">
                  <c:v>89.998828133331983</c:v>
                </c:pt>
                <c:pt idx="513">
                  <c:v>89.998823683741122</c:v>
                </c:pt>
                <c:pt idx="514">
                  <c:v>89.998819217281863</c:v>
                </c:pt>
                <c:pt idx="515">
                  <c:v>89.99881473389064</c:v>
                </c:pt>
                <c:pt idx="516">
                  <c:v>89.998810233503491</c:v>
                </c:pt>
                <c:pt idx="517">
                  <c:v>89.998805716056353</c:v>
                </c:pt>
                <c:pt idx="518">
                  <c:v>89.998801181484836</c:v>
                </c:pt>
                <c:pt idx="519">
                  <c:v>89.998796629724396</c:v>
                </c:pt>
                <c:pt idx="520">
                  <c:v>89.998792060710159</c:v>
                </c:pt>
                <c:pt idx="521">
                  <c:v>89.998787474377053</c:v>
                </c:pt>
                <c:pt idx="522">
                  <c:v>89.998782870659795</c:v>
                </c:pt>
                <c:pt idx="523">
                  <c:v>89.998778249492815</c:v>
                </c:pt>
                <c:pt idx="524">
                  <c:v>89.998773610810289</c:v>
                </c:pt>
                <c:pt idx="525">
                  <c:v>89.998768954546193</c:v>
                </c:pt>
                <c:pt idx="526">
                  <c:v>89.998764280634234</c:v>
                </c:pt>
                <c:pt idx="527">
                  <c:v>89.998759589007875</c:v>
                </c:pt>
                <c:pt idx="528">
                  <c:v>89.998754879600327</c:v>
                </c:pt>
                <c:pt idx="529">
                  <c:v>89.998750152344542</c:v>
                </c:pt>
                <c:pt idx="530">
                  <c:v>89.998745407173303</c:v>
                </c:pt>
                <c:pt idx="531">
                  <c:v>89.998740644019009</c:v>
                </c:pt>
                <c:pt idx="532">
                  <c:v>89.998735862813916</c:v>
                </c:pt>
                <c:pt idx="533">
                  <c:v>89.998731063489998</c:v>
                </c:pt>
                <c:pt idx="534">
                  <c:v>89.998726245978958</c:v>
                </c:pt>
                <c:pt idx="535">
                  <c:v>89.998721410212269</c:v>
                </c:pt>
                <c:pt idx="536">
                  <c:v>89.998716556121138</c:v>
                </c:pt>
                <c:pt idx="537">
                  <c:v>89.998711683636515</c:v>
                </c:pt>
                <c:pt idx="538">
                  <c:v>89.99870679268912</c:v>
                </c:pt>
                <c:pt idx="539">
                  <c:v>89.998701883209392</c:v>
                </c:pt>
                <c:pt idx="540">
                  <c:v>89.998696955127485</c:v>
                </c:pt>
                <c:pt idx="541">
                  <c:v>89.998692008373382</c:v>
                </c:pt>
                <c:pt idx="542">
                  <c:v>89.998687042876682</c:v>
                </c:pt>
                <c:pt idx="543">
                  <c:v>89.998682058566857</c:v>
                </c:pt>
                <c:pt idx="544">
                  <c:v>89.998677055373051</c:v>
                </c:pt>
                <c:pt idx="545">
                  <c:v>89.998672033224096</c:v>
                </c:pt>
                <c:pt idx="546">
                  <c:v>89.998666992048683</c:v>
                </c:pt>
                <c:pt idx="547">
                  <c:v>89.998661931775104</c:v>
                </c:pt>
                <c:pt idx="548">
                  <c:v>89.998656852331493</c:v>
                </c:pt>
                <c:pt idx="549">
                  <c:v>89.998651753645703</c:v>
                </c:pt>
                <c:pt idx="550">
                  <c:v>89.99864663564523</c:v>
                </c:pt>
                <c:pt idx="551">
                  <c:v>89.998641498257427</c:v>
                </c:pt>
                <c:pt idx="552">
                  <c:v>89.998636341409295</c:v>
                </c:pt>
                <c:pt idx="553">
                  <c:v>89.998631165027589</c:v>
                </c:pt>
                <c:pt idx="554">
                  <c:v>89.998625969038784</c:v>
                </c:pt>
                <c:pt idx="555">
                  <c:v>89.998620753369138</c:v>
                </c:pt>
                <c:pt idx="556">
                  <c:v>89.998615517944557</c:v>
                </c:pt>
                <c:pt idx="557">
                  <c:v>89.998610262690747</c:v>
                </c:pt>
                <c:pt idx="558">
                  <c:v>89.998604987533071</c:v>
                </c:pt>
                <c:pt idx="559">
                  <c:v>89.998599692396652</c:v>
                </c:pt>
                <c:pt idx="560">
                  <c:v>89.998594377206345</c:v>
                </c:pt>
                <c:pt idx="561">
                  <c:v>89.99858904188676</c:v>
                </c:pt>
                <c:pt idx="562">
                  <c:v>89.998583686362096</c:v>
                </c:pt>
                <c:pt idx="563">
                  <c:v>89.998578310556454</c:v>
                </c:pt>
                <c:pt idx="564">
                  <c:v>89.998572914393506</c:v>
                </c:pt>
                <c:pt idx="565">
                  <c:v>89.998567497796728</c:v>
                </c:pt>
                <c:pt idx="566">
                  <c:v>89.998562060689295</c:v>
                </c:pt>
                <c:pt idx="567">
                  <c:v>89.998556602994114</c:v>
                </c:pt>
                <c:pt idx="568">
                  <c:v>89.998551124633764</c:v>
                </c:pt>
                <c:pt idx="569">
                  <c:v>89.998545625530539</c:v>
                </c:pt>
                <c:pt idx="570">
                  <c:v>89.998540105606494</c:v>
                </c:pt>
                <c:pt idx="571">
                  <c:v>89.998534564783412</c:v>
                </c:pt>
                <c:pt idx="572">
                  <c:v>89.998529002982707</c:v>
                </c:pt>
                <c:pt idx="573">
                  <c:v>89.998523420125579</c:v>
                </c:pt>
                <c:pt idx="574">
                  <c:v>89.998517816132903</c:v>
                </c:pt>
                <c:pt idx="575">
                  <c:v>89.998512190925268</c:v>
                </c:pt>
                <c:pt idx="576">
                  <c:v>89.998506544422966</c:v>
                </c:pt>
                <c:pt idx="577">
                  <c:v>89.998500876546032</c:v>
                </c:pt>
                <c:pt idx="578">
                  <c:v>89.998495187214147</c:v>
                </c:pt>
                <c:pt idx="579">
                  <c:v>89.998489476346762</c:v>
                </c:pt>
                <c:pt idx="580">
                  <c:v>89.998483743862991</c:v>
                </c:pt>
                <c:pt idx="581">
                  <c:v>89.99847798968166</c:v>
                </c:pt>
                <c:pt idx="582">
                  <c:v>89.998472213721286</c:v>
                </c:pt>
                <c:pt idx="583">
                  <c:v>89.998466415900154</c:v>
                </c:pt>
                <c:pt idx="584">
                  <c:v>89.998460596136127</c:v>
                </c:pt>
                <c:pt idx="585">
                  <c:v>89.998454754346895</c:v>
                </c:pt>
                <c:pt idx="586">
                  <c:v>89.998448890449751</c:v>
                </c:pt>
                <c:pt idx="587">
                  <c:v>89.998443004361775</c:v>
                </c:pt>
                <c:pt idx="588">
                  <c:v>89.998437095999634</c:v>
                </c:pt>
                <c:pt idx="589">
                  <c:v>89.998431165279797</c:v>
                </c:pt>
                <c:pt idx="590">
                  <c:v>89.998425212118349</c:v>
                </c:pt>
                <c:pt idx="591">
                  <c:v>89.998419236431147</c:v>
                </c:pt>
                <c:pt idx="592">
                  <c:v>89.998413238133622</c:v>
                </c:pt>
                <c:pt idx="593">
                  <c:v>89.998407217141008</c:v>
                </c:pt>
                <c:pt idx="594">
                  <c:v>89.998401173368222</c:v>
                </c:pt>
                <c:pt idx="595">
                  <c:v>89.99839510672976</c:v>
                </c:pt>
                <c:pt idx="596">
                  <c:v>89.998389017139971</c:v>
                </c:pt>
                <c:pt idx="597">
                  <c:v>89.998382904512724</c:v>
                </c:pt>
                <c:pt idx="598">
                  <c:v>89.998376768761716</c:v>
                </c:pt>
                <c:pt idx="599">
                  <c:v>89.998370609800261</c:v>
                </c:pt>
                <c:pt idx="600">
                  <c:v>89.998364427541333</c:v>
                </c:pt>
                <c:pt idx="601">
                  <c:v>89.998358221897647</c:v>
                </c:pt>
                <c:pt idx="602">
                  <c:v>89.998351992781565</c:v>
                </c:pt>
                <c:pt idx="603">
                  <c:v>89.998345740105151</c:v>
                </c:pt>
                <c:pt idx="604">
                  <c:v>89.998339463780084</c:v>
                </c:pt>
                <c:pt idx="605">
                  <c:v>89.998333163717888</c:v>
                </c:pt>
                <c:pt idx="606">
                  <c:v>89.998326839829545</c:v>
                </c:pt>
                <c:pt idx="607">
                  <c:v>89.998320492025869</c:v>
                </c:pt>
                <c:pt idx="608">
                  <c:v>89.998314120217287</c:v>
                </c:pt>
                <c:pt idx="609">
                  <c:v>89.998307724313918</c:v>
                </c:pt>
                <c:pt idx="610">
                  <c:v>89.998301304225549</c:v>
                </c:pt>
                <c:pt idx="611">
                  <c:v>89.998294859861687</c:v>
                </c:pt>
                <c:pt idx="612">
                  <c:v>89.998288391131396</c:v>
                </c:pt>
                <c:pt idx="613">
                  <c:v>89.998281897943542</c:v>
                </c:pt>
                <c:pt idx="614">
                  <c:v>89.99827538020655</c:v>
                </c:pt>
                <c:pt idx="615">
                  <c:v>89.998268837828604</c:v>
                </c:pt>
                <c:pt idx="616">
                  <c:v>89.998262270717518</c:v>
                </c:pt>
                <c:pt idx="617">
                  <c:v>89.998255678780708</c:v>
                </c:pt>
                <c:pt idx="618">
                  <c:v>89.998249061925392</c:v>
                </c:pt>
                <c:pt idx="619">
                  <c:v>89.998242420058318</c:v>
                </c:pt>
                <c:pt idx="620">
                  <c:v>89.998235753085979</c:v>
                </c:pt>
                <c:pt idx="621">
                  <c:v>89.998229060914497</c:v>
                </c:pt>
                <c:pt idx="622">
                  <c:v>89.998222343449712</c:v>
                </c:pt>
                <c:pt idx="623">
                  <c:v>89.998215600597007</c:v>
                </c:pt>
                <c:pt idx="624">
                  <c:v>89.998208832261511</c:v>
                </c:pt>
                <c:pt idx="625">
                  <c:v>89.998202038348012</c:v>
                </c:pt>
                <c:pt idx="626">
                  <c:v>89.998195218760912</c:v>
                </c:pt>
                <c:pt idx="627">
                  <c:v>89.998188373404304</c:v>
                </c:pt>
                <c:pt idx="628">
                  <c:v>89.998181502181907</c:v>
                </c:pt>
                <c:pt idx="629">
                  <c:v>89.998174604997146</c:v>
                </c:pt>
                <c:pt idx="630">
                  <c:v>89.998167681753017</c:v>
                </c:pt>
                <c:pt idx="631">
                  <c:v>89.998160732352233</c:v>
                </c:pt>
                <c:pt idx="632">
                  <c:v>89.998153756697135</c:v>
                </c:pt>
                <c:pt idx="633">
                  <c:v>89.998146754689671</c:v>
                </c:pt>
                <c:pt idx="634">
                  <c:v>89.998139726231528</c:v>
                </c:pt>
                <c:pt idx="635">
                  <c:v>89.998132671223985</c:v>
                </c:pt>
                <c:pt idx="636">
                  <c:v>89.99812558956792</c:v>
                </c:pt>
                <c:pt idx="637">
                  <c:v>89.998118481163957</c:v>
                </c:pt>
                <c:pt idx="638">
                  <c:v>89.998111345912292</c:v>
                </c:pt>
                <c:pt idx="639">
                  <c:v>89.998104183712755</c:v>
                </c:pt>
                <c:pt idx="640">
                  <c:v>89.998096994464916</c:v>
                </c:pt>
                <c:pt idx="641">
                  <c:v>89.998089778067836</c:v>
                </c:pt>
                <c:pt idx="642">
                  <c:v>89.998082534420334</c:v>
                </c:pt>
                <c:pt idx="643">
                  <c:v>89.998075263420816</c:v>
                </c:pt>
                <c:pt idx="644">
                  <c:v>89.998067964967333</c:v>
                </c:pt>
                <c:pt idx="645">
                  <c:v>89.998060638957568</c:v>
                </c:pt>
                <c:pt idx="646">
                  <c:v>89.998053285288819</c:v>
                </c:pt>
                <c:pt idx="647">
                  <c:v>89.998045903858099</c:v>
                </c:pt>
                <c:pt idx="648">
                  <c:v>89.998038494561953</c:v>
                </c:pt>
                <c:pt idx="649">
                  <c:v>89.998031057296586</c:v>
                </c:pt>
                <c:pt idx="650">
                  <c:v>89.998023591957846</c:v>
                </c:pt>
                <c:pt idx="651">
                  <c:v>89.998016098441269</c:v>
                </c:pt>
                <c:pt idx="652">
                  <c:v>89.998008576641865</c:v>
                </c:pt>
                <c:pt idx="653">
                  <c:v>89.998001026454432</c:v>
                </c:pt>
                <c:pt idx="654">
                  <c:v>89.997993447773268</c:v>
                </c:pt>
                <c:pt idx="655">
                  <c:v>89.997985840492419</c:v>
                </c:pt>
                <c:pt idx="656">
                  <c:v>89.997978204505401</c:v>
                </c:pt>
                <c:pt idx="657">
                  <c:v>89.99797053970552</c:v>
                </c:pt>
                <c:pt idx="658">
                  <c:v>89.997962845985555</c:v>
                </c:pt>
                <c:pt idx="659">
                  <c:v>89.997955123237986</c:v>
                </c:pt>
                <c:pt idx="660">
                  <c:v>89.997947371354925</c:v>
                </c:pt>
                <c:pt idx="661">
                  <c:v>89.997939590228029</c:v>
                </c:pt>
                <c:pt idx="662">
                  <c:v>89.997931779748612</c:v>
                </c:pt>
                <c:pt idx="663">
                  <c:v>89.997923939807634</c:v>
                </c:pt>
                <c:pt idx="664">
                  <c:v>89.997916070295602</c:v>
                </c:pt>
                <c:pt idx="665">
                  <c:v>89.997908171102708</c:v>
                </c:pt>
                <c:pt idx="666">
                  <c:v>89.997900242118689</c:v>
                </c:pt>
                <c:pt idx="667">
                  <c:v>89.997892283232943</c:v>
                </c:pt>
                <c:pt idx="668">
                  <c:v>89.997884294334426</c:v>
                </c:pt>
                <c:pt idx="669">
                  <c:v>89.997876275311754</c:v>
                </c:pt>
                <c:pt idx="670">
                  <c:v>89.997868226053129</c:v>
                </c:pt>
                <c:pt idx="671">
                  <c:v>89.997860146446328</c:v>
                </c:pt>
                <c:pt idx="672">
                  <c:v>89.997852036378802</c:v>
                </c:pt>
                <c:pt idx="673">
                  <c:v>89.997843895737546</c:v>
                </c:pt>
                <c:pt idx="674">
                  <c:v>89.997835724409157</c:v>
                </c:pt>
                <c:pt idx="675">
                  <c:v>89.99782752227992</c:v>
                </c:pt>
                <c:pt idx="676">
                  <c:v>89.997819289235551</c:v>
                </c:pt>
                <c:pt idx="677">
                  <c:v>89.997811025161553</c:v>
                </c:pt>
                <c:pt idx="678">
                  <c:v>89.99780272994289</c:v>
                </c:pt>
                <c:pt idx="679">
                  <c:v>89.997794403464198</c:v>
                </c:pt>
                <c:pt idx="680">
                  <c:v>89.997786045609672</c:v>
                </c:pt>
                <c:pt idx="681">
                  <c:v>89.997777656263125</c:v>
                </c:pt>
                <c:pt idx="682">
                  <c:v>89.997769235307928</c:v>
                </c:pt>
                <c:pt idx="683">
                  <c:v>89.997760782627097</c:v>
                </c:pt>
                <c:pt idx="684">
                  <c:v>89.99775229810318</c:v>
                </c:pt>
                <c:pt idx="685">
                  <c:v>89.99774378161834</c:v>
                </c:pt>
                <c:pt idx="686">
                  <c:v>89.997735233054357</c:v>
                </c:pt>
                <c:pt idx="687">
                  <c:v>89.997726652292556</c:v>
                </c:pt>
                <c:pt idx="688">
                  <c:v>89.997718039213851</c:v>
                </c:pt>
                <c:pt idx="689">
                  <c:v>89.99770939369877</c:v>
                </c:pt>
                <c:pt idx="690">
                  <c:v>89.997700715627417</c:v>
                </c:pt>
                <c:pt idx="691">
                  <c:v>89.99769200487944</c:v>
                </c:pt>
                <c:pt idx="692">
                  <c:v>89.99768326133416</c:v>
                </c:pt>
                <c:pt idx="693">
                  <c:v>89.997674484870345</c:v>
                </c:pt>
                <c:pt idx="694">
                  <c:v>89.997665675366463</c:v>
                </c:pt>
                <c:pt idx="695">
                  <c:v>89.997656832700514</c:v>
                </c:pt>
                <c:pt idx="696">
                  <c:v>89.997647956750043</c:v>
                </c:pt>
                <c:pt idx="697">
                  <c:v>89.997639047392198</c:v>
                </c:pt>
                <c:pt idx="698">
                  <c:v>89.997630104503756</c:v>
                </c:pt>
                <c:pt idx="699">
                  <c:v>89.99762112796094</c:v>
                </c:pt>
                <c:pt idx="700">
                  <c:v>89.997612117639662</c:v>
                </c:pt>
                <c:pt idx="701">
                  <c:v>89.997603073415419</c:v>
                </c:pt>
                <c:pt idx="702">
                  <c:v>89.997593995163143</c:v>
                </c:pt>
                <c:pt idx="703">
                  <c:v>89.997584882757437</c:v>
                </c:pt>
                <c:pt idx="704">
                  <c:v>89.997575736072477</c:v>
                </c:pt>
                <c:pt idx="705">
                  <c:v>89.997566554981958</c:v>
                </c:pt>
                <c:pt idx="706">
                  <c:v>89.997557339359162</c:v>
                </c:pt>
                <c:pt idx="707">
                  <c:v>89.997548089076943</c:v>
                </c:pt>
                <c:pt idx="708">
                  <c:v>89.997538804007689</c:v>
                </c:pt>
                <c:pt idx="709">
                  <c:v>89.997529484023389</c:v>
                </c:pt>
                <c:pt idx="710">
                  <c:v>89.997520128995589</c:v>
                </c:pt>
                <c:pt idx="711">
                  <c:v>89.997510738795384</c:v>
                </c:pt>
                <c:pt idx="712">
                  <c:v>89.997501313293384</c:v>
                </c:pt>
                <c:pt idx="713">
                  <c:v>89.997491852359872</c:v>
                </c:pt>
                <c:pt idx="714">
                  <c:v>89.997482355864534</c:v>
                </c:pt>
                <c:pt idx="715">
                  <c:v>89.997472823676731</c:v>
                </c:pt>
                <c:pt idx="716">
                  <c:v>89.997463255665352</c:v>
                </c:pt>
                <c:pt idx="717">
                  <c:v>89.997453651698791</c:v>
                </c:pt>
                <c:pt idx="718">
                  <c:v>89.997444011645072</c:v>
                </c:pt>
                <c:pt idx="719">
                  <c:v>89.997434335371679</c:v>
                </c:pt>
                <c:pt idx="720">
                  <c:v>89.997424622745726</c:v>
                </c:pt>
                <c:pt idx="721">
                  <c:v>89.997414873633844</c:v>
                </c:pt>
                <c:pt idx="722">
                  <c:v>89.997405087902209</c:v>
                </c:pt>
                <c:pt idx="723">
                  <c:v>89.997395265416529</c:v>
                </c:pt>
                <c:pt idx="724">
                  <c:v>89.997385406042113</c:v>
                </c:pt>
                <c:pt idx="725">
                  <c:v>89.997375509643732</c:v>
                </c:pt>
                <c:pt idx="726">
                  <c:v>89.99736557608577</c:v>
                </c:pt>
                <c:pt idx="727">
                  <c:v>89.997355605232116</c:v>
                </c:pt>
                <c:pt idx="728">
                  <c:v>89.997345596946246</c:v>
                </c:pt>
                <c:pt idx="729">
                  <c:v>89.997335551091098</c:v>
                </c:pt>
                <c:pt idx="730">
                  <c:v>89.997325467529222</c:v>
                </c:pt>
                <c:pt idx="731">
                  <c:v>89.997315346122662</c:v>
                </c:pt>
                <c:pt idx="732">
                  <c:v>89.997305186733001</c:v>
                </c:pt>
                <c:pt idx="733">
                  <c:v>89.997294989221416</c:v>
                </c:pt>
                <c:pt idx="734">
                  <c:v>89.99728475344854</c:v>
                </c:pt>
                <c:pt idx="735">
                  <c:v>89.997274479274608</c:v>
                </c:pt>
                <c:pt idx="736">
                  <c:v>89.99726416655929</c:v>
                </c:pt>
                <c:pt idx="737">
                  <c:v>89.997253815161883</c:v>
                </c:pt>
                <c:pt idx="738">
                  <c:v>89.997243424941232</c:v>
                </c:pt>
                <c:pt idx="739">
                  <c:v>89.997232995755581</c:v>
                </c:pt>
                <c:pt idx="740">
                  <c:v>89.997222527462839</c:v>
                </c:pt>
                <c:pt idx="741">
                  <c:v>89.997212019920369</c:v>
                </c:pt>
                <c:pt idx="742">
                  <c:v>89.997201472985068</c:v>
                </c:pt>
                <c:pt idx="743">
                  <c:v>89.997190886513408</c:v>
                </c:pt>
                <c:pt idx="744">
                  <c:v>89.997180260361276</c:v>
                </c:pt>
                <c:pt idx="745">
                  <c:v>89.997169594384232</c:v>
                </c:pt>
                <c:pt idx="746">
                  <c:v>89.997158888437227</c:v>
                </c:pt>
                <c:pt idx="747">
                  <c:v>89.997148142374797</c:v>
                </c:pt>
                <c:pt idx="748">
                  <c:v>89.997137356050999</c:v>
                </c:pt>
                <c:pt idx="749">
                  <c:v>89.997126529319374</c:v>
                </c:pt>
                <c:pt idx="750">
                  <c:v>89.997115662033039</c:v>
                </c:pt>
                <c:pt idx="751">
                  <c:v>89.997104754044585</c:v>
                </c:pt>
                <c:pt idx="752">
                  <c:v>89.997093805206106</c:v>
                </c:pt>
                <c:pt idx="753">
                  <c:v>89.997082815369239</c:v>
                </c:pt>
                <c:pt idx="754">
                  <c:v>89.997071784385142</c:v>
                </c:pt>
                <c:pt idx="755">
                  <c:v>89.997060712104499</c:v>
                </c:pt>
                <c:pt idx="756">
                  <c:v>89.997049598377444</c:v>
                </c:pt>
                <c:pt idx="757">
                  <c:v>89.997038443053697</c:v>
                </c:pt>
                <c:pt idx="758">
                  <c:v>89.997027245982423</c:v>
                </c:pt>
                <c:pt idx="759">
                  <c:v>89.997016007012334</c:v>
                </c:pt>
                <c:pt idx="760">
                  <c:v>89.997004725991644</c:v>
                </c:pt>
                <c:pt idx="761">
                  <c:v>89.996993402768098</c:v>
                </c:pt>
                <c:pt idx="762">
                  <c:v>89.996982037188914</c:v>
                </c:pt>
                <c:pt idx="763">
                  <c:v>89.996970629100815</c:v>
                </c:pt>
                <c:pt idx="764">
                  <c:v>89.996959178350068</c:v>
                </c:pt>
                <c:pt idx="765">
                  <c:v>89.996947684782398</c:v>
                </c:pt>
                <c:pt idx="766">
                  <c:v>89.996936148243066</c:v>
                </c:pt>
                <c:pt idx="767">
                  <c:v>89.996924568576802</c:v>
                </c:pt>
                <c:pt idx="768">
                  <c:v>89.996912945627926</c:v>
                </c:pt>
                <c:pt idx="769">
                  <c:v>89.996901279240106</c:v>
                </c:pt>
                <c:pt idx="770">
                  <c:v>89.996889569256666</c:v>
                </c:pt>
                <c:pt idx="771">
                  <c:v>89.996877815520335</c:v>
                </c:pt>
                <c:pt idx="772">
                  <c:v>89.996866017873359</c:v>
                </c:pt>
                <c:pt idx="773">
                  <c:v>89.996854176157512</c:v>
                </c:pt>
                <c:pt idx="774">
                  <c:v>89.996842290214019</c:v>
                </c:pt>
                <c:pt idx="775">
                  <c:v>89.996830359883674</c:v>
                </c:pt>
                <c:pt idx="776">
                  <c:v>89.996818385006662</c:v>
                </c:pt>
                <c:pt idx="777">
                  <c:v>89.996806365422728</c:v>
                </c:pt>
                <c:pt idx="778">
                  <c:v>89.996794300971118</c:v>
                </c:pt>
                <c:pt idx="779">
                  <c:v>89.996782191490553</c:v>
                </c:pt>
                <c:pt idx="780">
                  <c:v>89.996770036819242</c:v>
                </c:pt>
                <c:pt idx="781">
                  <c:v>89.996757836794885</c:v>
                </c:pt>
                <c:pt idx="782">
                  <c:v>89.99674559125468</c:v>
                </c:pt>
                <c:pt idx="783">
                  <c:v>89.996733300035359</c:v>
                </c:pt>
                <c:pt idx="784">
                  <c:v>89.996720962973058</c:v>
                </c:pt>
                <c:pt idx="785">
                  <c:v>89.996708579903441</c:v>
                </c:pt>
                <c:pt idx="786">
                  <c:v>89.996696150661649</c:v>
                </c:pt>
                <c:pt idx="787">
                  <c:v>89.99668367508238</c:v>
                </c:pt>
                <c:pt idx="788">
                  <c:v>89.99667115299971</c:v>
                </c:pt>
                <c:pt idx="789">
                  <c:v>89.996658584247271</c:v>
                </c:pt>
                <c:pt idx="790">
                  <c:v>89.9966459686582</c:v>
                </c:pt>
                <c:pt idx="791">
                  <c:v>89.996633306065007</c:v>
                </c:pt>
                <c:pt idx="792">
                  <c:v>89.996620596299834</c:v>
                </c:pt>
                <c:pt idx="793">
                  <c:v>89.996607839194183</c:v>
                </c:pt>
                <c:pt idx="794">
                  <c:v>89.996595034579144</c:v>
                </c:pt>
                <c:pt idx="795">
                  <c:v>89.996582182285195</c:v>
                </c:pt>
                <c:pt idx="796">
                  <c:v>89.99656928214236</c:v>
                </c:pt>
                <c:pt idx="797">
                  <c:v>89.996556333980095</c:v>
                </c:pt>
                <c:pt idx="798">
                  <c:v>89.996543337627415</c:v>
                </c:pt>
                <c:pt idx="799">
                  <c:v>89.996530292912723</c:v>
                </c:pt>
                <c:pt idx="800">
                  <c:v>89.996517199663941</c:v>
                </c:pt>
                <c:pt idx="801">
                  <c:v>89.996504057708535</c:v>
                </c:pt>
                <c:pt idx="802">
                  <c:v>89.99649086687333</c:v>
                </c:pt>
                <c:pt idx="803">
                  <c:v>89.996477626984699</c:v>
                </c:pt>
                <c:pt idx="804">
                  <c:v>89.996464337868488</c:v>
                </c:pt>
                <c:pt idx="805">
                  <c:v>89.996450999350046</c:v>
                </c:pt>
                <c:pt idx="806">
                  <c:v>89.99643761125408</c:v>
                </c:pt>
                <c:pt idx="807">
                  <c:v>89.996424173405032</c:v>
                </c:pt>
                <c:pt idx="808">
                  <c:v>89.996410685626515</c:v>
                </c:pt>
                <c:pt idx="809">
                  <c:v>89.996397147741789</c:v>
                </c:pt>
                <c:pt idx="810">
                  <c:v>89.996383559573559</c:v>
                </c:pt>
                <c:pt idx="811">
                  <c:v>89.996369920944019</c:v>
                </c:pt>
                <c:pt idx="812">
                  <c:v>89.996356231674838</c:v>
                </c:pt>
                <c:pt idx="813">
                  <c:v>89.996342491587114</c:v>
                </c:pt>
                <c:pt idx="814">
                  <c:v>89.996328700501465</c:v>
                </c:pt>
                <c:pt idx="815">
                  <c:v>89.99631485823798</c:v>
                </c:pt>
                <c:pt idx="816">
                  <c:v>89.996300964616196</c:v>
                </c:pt>
                <c:pt idx="817">
                  <c:v>89.996287019455167</c:v>
                </c:pt>
                <c:pt idx="818">
                  <c:v>89.996273022573391</c:v>
                </c:pt>
                <c:pt idx="819">
                  <c:v>89.996258973788841</c:v>
                </c:pt>
                <c:pt idx="820">
                  <c:v>89.99624487291895</c:v>
                </c:pt>
                <c:pt idx="821">
                  <c:v>89.996230719780698</c:v>
                </c:pt>
                <c:pt idx="822">
                  <c:v>89.996216514190422</c:v>
                </c:pt>
                <c:pt idx="823">
                  <c:v>89.99620225596405</c:v>
                </c:pt>
                <c:pt idx="824">
                  <c:v>89.996187944916898</c:v>
                </c:pt>
                <c:pt idx="825">
                  <c:v>89.996173580863754</c:v>
                </c:pt>
                <c:pt idx="826">
                  <c:v>89.996159163618984</c:v>
                </c:pt>
                <c:pt idx="827">
                  <c:v>89.996144692996339</c:v>
                </c:pt>
                <c:pt idx="828">
                  <c:v>89.996130168809003</c:v>
                </c:pt>
                <c:pt idx="829">
                  <c:v>89.996115590869778</c:v>
                </c:pt>
                <c:pt idx="830">
                  <c:v>89.996100958990795</c:v>
                </c:pt>
                <c:pt idx="831">
                  <c:v>89.996086272983746</c:v>
                </c:pt>
                <c:pt idx="832">
                  <c:v>89.996071532659741</c:v>
                </c:pt>
                <c:pt idx="833">
                  <c:v>89.996056737829392</c:v>
                </c:pt>
                <c:pt idx="834">
                  <c:v>89.996041888302813</c:v>
                </c:pt>
                <c:pt idx="835">
                  <c:v>89.99602698388955</c:v>
                </c:pt>
                <c:pt idx="836">
                  <c:v>89.996012024398638</c:v>
                </c:pt>
                <c:pt idx="837">
                  <c:v>89.995997009638558</c:v>
                </c:pt>
                <c:pt idx="838">
                  <c:v>89.995981939417376</c:v>
                </c:pt>
                <c:pt idx="839">
                  <c:v>89.995966813542481</c:v>
                </c:pt>
                <c:pt idx="840">
                  <c:v>89.995951631820844</c:v>
                </c:pt>
                <c:pt idx="841">
                  <c:v>89.995936394058859</c:v>
                </c:pt>
                <c:pt idx="842">
                  <c:v>89.995921100062432</c:v>
                </c:pt>
                <c:pt idx="843">
                  <c:v>89.995905749636904</c:v>
                </c:pt>
                <c:pt idx="844">
                  <c:v>89.995890342587145</c:v>
                </c:pt>
                <c:pt idx="845">
                  <c:v>89.995874878717487</c:v>
                </c:pt>
                <c:pt idx="846">
                  <c:v>89.995859357831719</c:v>
                </c:pt>
                <c:pt idx="847">
                  <c:v>89.99584377973315</c:v>
                </c:pt>
                <c:pt idx="848">
                  <c:v>89.995828144224461</c:v>
                </c:pt>
                <c:pt idx="849">
                  <c:v>89.995812451108009</c:v>
                </c:pt>
                <c:pt idx="850">
                  <c:v>89.995796700185437</c:v>
                </c:pt>
                <c:pt idx="851">
                  <c:v>89.995780891257979</c:v>
                </c:pt>
                <c:pt idx="852">
                  <c:v>89.995765024126328</c:v>
                </c:pt>
                <c:pt idx="853">
                  <c:v>89.995749098590665</c:v>
                </c:pt>
                <c:pt idx="854">
                  <c:v>89.995733114450559</c:v>
                </c:pt>
                <c:pt idx="855">
                  <c:v>89.995717071505283</c:v>
                </c:pt>
                <c:pt idx="856">
                  <c:v>89.995700969553369</c:v>
                </c:pt>
                <c:pt idx="857">
                  <c:v>89.995684808392966</c:v>
                </c:pt>
                <c:pt idx="858">
                  <c:v>89.995668587821655</c:v>
                </c:pt>
                <c:pt idx="859">
                  <c:v>89.995652307636561</c:v>
                </c:pt>
                <c:pt idx="860">
                  <c:v>89.995635967634186</c:v>
                </c:pt>
                <c:pt idx="861">
                  <c:v>89.995619567610703</c:v>
                </c:pt>
                <c:pt idx="862">
                  <c:v>89.995603107361546</c:v>
                </c:pt>
                <c:pt idx="863">
                  <c:v>89.995586586681867</c:v>
                </c:pt>
                <c:pt idx="864">
                  <c:v>89.995570005366204</c:v>
                </c:pt>
                <c:pt idx="865">
                  <c:v>89.995553363208558</c:v>
                </c:pt>
                <c:pt idx="866">
                  <c:v>89.995536660002472</c:v>
                </c:pt>
                <c:pt idx="867">
                  <c:v>89.99551989554098</c:v>
                </c:pt>
                <c:pt idx="868">
                  <c:v>89.99550306961666</c:v>
                </c:pt>
                <c:pt idx="869">
                  <c:v>89.995486182021452</c:v>
                </c:pt>
                <c:pt idx="870">
                  <c:v>89.995469232546981</c:v>
                </c:pt>
                <c:pt idx="871">
                  <c:v>89.995452220984234</c:v>
                </c:pt>
                <c:pt idx="872">
                  <c:v>89.995435147123743</c:v>
                </c:pt>
                <c:pt idx="873">
                  <c:v>89.995418010755614</c:v>
                </c:pt>
                <c:pt idx="874">
                  <c:v>89.995400811669342</c:v>
                </c:pt>
                <c:pt idx="875">
                  <c:v>89.995383549654022</c:v>
                </c:pt>
                <c:pt idx="876">
                  <c:v>89.995366224498184</c:v>
                </c:pt>
                <c:pt idx="877">
                  <c:v>89.995348835989944</c:v>
                </c:pt>
                <c:pt idx="878">
                  <c:v>89.995331383916934</c:v>
                </c:pt>
                <c:pt idx="879">
                  <c:v>89.995313868066162</c:v>
                </c:pt>
                <c:pt idx="880">
                  <c:v>89.995296288224424</c:v>
                </c:pt>
                <c:pt idx="881">
                  <c:v>89.995278644177702</c:v>
                </c:pt>
                <c:pt idx="882">
                  <c:v>89.995260935711755</c:v>
                </c:pt>
                <c:pt idx="883">
                  <c:v>89.995243162611786</c:v>
                </c:pt>
                <c:pt idx="884">
                  <c:v>89.995225324662499</c:v>
                </c:pt>
                <c:pt idx="885">
                  <c:v>89.995207421648132</c:v>
                </c:pt>
                <c:pt idx="886">
                  <c:v>89.995189453352495</c:v>
                </c:pt>
                <c:pt idx="887">
                  <c:v>89.995171419558815</c:v>
                </c:pt>
                <c:pt idx="888">
                  <c:v>89.995153320050036</c:v>
                </c:pt>
                <c:pt idx="889">
                  <c:v>89.995135154608491</c:v>
                </c:pt>
                <c:pt idx="890">
                  <c:v>89.995116923016113</c:v>
                </c:pt>
                <c:pt idx="891">
                  <c:v>89.995098625054325</c:v>
                </c:pt>
                <c:pt idx="892">
                  <c:v>89.995080260504153</c:v>
                </c:pt>
                <c:pt idx="893">
                  <c:v>89.995061829146152</c:v>
                </c:pt>
                <c:pt idx="894">
                  <c:v>89.995043330760438</c:v>
                </c:pt>
                <c:pt idx="895">
                  <c:v>89.995024765126601</c:v>
                </c:pt>
                <c:pt idx="896">
                  <c:v>89.995006132023889</c:v>
                </c:pt>
                <c:pt idx="897">
                  <c:v>89.994987431231067</c:v>
                </c:pt>
                <c:pt idx="898">
                  <c:v>89.994968662526404</c:v>
                </c:pt>
                <c:pt idx="899">
                  <c:v>89.994949825687783</c:v>
                </c:pt>
                <c:pt idx="900">
                  <c:v>89.994930920492706</c:v>
                </c:pt>
                <c:pt idx="901">
                  <c:v>89.994911946718133</c:v>
                </c:pt>
                <c:pt idx="902">
                  <c:v>89.994892904140684</c:v>
                </c:pt>
                <c:pt idx="903">
                  <c:v>89.994873792536481</c:v>
                </c:pt>
                <c:pt idx="904">
                  <c:v>89.994854611681262</c:v>
                </c:pt>
                <c:pt idx="905">
                  <c:v>89.994835361350383</c:v>
                </c:pt>
                <c:pt idx="906">
                  <c:v>89.994816041318671</c:v>
                </c:pt>
                <c:pt idx="907">
                  <c:v>89.994796651360673</c:v>
                </c:pt>
                <c:pt idx="908">
                  <c:v>89.994777191250478</c:v>
                </c:pt>
                <c:pt idx="909">
                  <c:v>89.994757660761707</c:v>
                </c:pt>
                <c:pt idx="910">
                  <c:v>89.994738059667597</c:v>
                </c:pt>
                <c:pt idx="911">
                  <c:v>89.994718387741159</c:v>
                </c:pt>
                <c:pt idx="912">
                  <c:v>89.994698644754749</c:v>
                </c:pt>
                <c:pt idx="913">
                  <c:v>89.994678830480524</c:v>
                </c:pt>
                <c:pt idx="914">
                  <c:v>89.994658944690073</c:v>
                </c:pt>
                <c:pt idx="915">
                  <c:v>89.994638987154801</c:v>
                </c:pt>
                <c:pt idx="916">
                  <c:v>89.994618957645699</c:v>
                </c:pt>
                <c:pt idx="917">
                  <c:v>89.994598855933177</c:v>
                </c:pt>
                <c:pt idx="918">
                  <c:v>89.994578681787488</c:v>
                </c:pt>
                <c:pt idx="919">
                  <c:v>89.994558434978501</c:v>
                </c:pt>
                <c:pt idx="920">
                  <c:v>89.994538115275645</c:v>
                </c:pt>
                <c:pt idx="921">
                  <c:v>89.994517722448052</c:v>
                </c:pt>
                <c:pt idx="922">
                  <c:v>89.994497256264438</c:v>
                </c:pt>
                <c:pt idx="923">
                  <c:v>89.994476716493196</c:v>
                </c:pt>
                <c:pt idx="924">
                  <c:v>89.994456102902419</c:v>
                </c:pt>
                <c:pt idx="925">
                  <c:v>89.994435415259801</c:v>
                </c:pt>
                <c:pt idx="926">
                  <c:v>89.994414653332726</c:v>
                </c:pt>
                <c:pt idx="927">
                  <c:v>89.994393816888248</c:v>
                </c:pt>
                <c:pt idx="928">
                  <c:v>89.994372905693169</c:v>
                </c:pt>
                <c:pt idx="929">
                  <c:v>89.994351919513761</c:v>
                </c:pt>
                <c:pt idx="930">
                  <c:v>89.994330858116243</c:v>
                </c:pt>
                <c:pt idx="931">
                  <c:v>89.994309721266347</c:v>
                </c:pt>
                <c:pt idx="932">
                  <c:v>89.994288508729582</c:v>
                </c:pt>
                <c:pt idx="933">
                  <c:v>89.994267220271098</c:v>
                </c:pt>
                <c:pt idx="934">
                  <c:v>89.994245855655834</c:v>
                </c:pt>
                <c:pt idx="935">
                  <c:v>89.994224414648386</c:v>
                </c:pt>
                <c:pt idx="936">
                  <c:v>89.994202897013068</c:v>
                </c:pt>
                <c:pt idx="937">
                  <c:v>89.994181302513937</c:v>
                </c:pt>
                <c:pt idx="938">
                  <c:v>89.994159630914822</c:v>
                </c:pt>
                <c:pt idx="939">
                  <c:v>89.994137881979128</c:v>
                </c:pt>
                <c:pt idx="940">
                  <c:v>89.994116055470244</c:v>
                </c:pt>
                <c:pt idx="941">
                  <c:v>89.994094151151089</c:v>
                </c:pt>
                <c:pt idx="942">
                  <c:v>89.994072168784498</c:v>
                </c:pt>
                <c:pt idx="943">
                  <c:v>89.99405010813301</c:v>
                </c:pt>
                <c:pt idx="944">
                  <c:v>89.994027968958804</c:v>
                </c:pt>
                <c:pt idx="945">
                  <c:v>89.994005751024133</c:v>
                </c:pt>
                <c:pt idx="946">
                  <c:v>89.993983454090753</c:v>
                </c:pt>
                <c:pt idx="947">
                  <c:v>89.993961077920289</c:v>
                </c:pt>
                <c:pt idx="948">
                  <c:v>89.993938622274271</c:v>
                </c:pt>
                <c:pt idx="949">
                  <c:v>89.993916086913842</c:v>
                </c:pt>
                <c:pt idx="950">
                  <c:v>89.993893471600103</c:v>
                </c:pt>
                <c:pt idx="951">
                  <c:v>89.993870776094013</c:v>
                </c:pt>
                <c:pt idx="952">
                  <c:v>89.993848000156149</c:v>
                </c:pt>
                <c:pt idx="953">
                  <c:v>89.993825143547099</c:v>
                </c:pt>
                <c:pt idx="954">
                  <c:v>89.993802206027311</c:v>
                </c:pt>
                <c:pt idx="955">
                  <c:v>89.993779187356893</c:v>
                </c:pt>
                <c:pt idx="956">
                  <c:v>89.993756087295992</c:v>
                </c:pt>
                <c:pt idx="957">
                  <c:v>89.993732905604546</c:v>
                </c:pt>
                <c:pt idx="958">
                  <c:v>89.993709642042376</c:v>
                </c:pt>
                <c:pt idx="959">
                  <c:v>89.993686296369205</c:v>
                </c:pt>
                <c:pt idx="960">
                  <c:v>89.9936628683446</c:v>
                </c:pt>
                <c:pt idx="961">
                  <c:v>89.993639357728028</c:v>
                </c:pt>
                <c:pt idx="962">
                  <c:v>89.993615764278942</c:v>
                </c:pt>
                <c:pt idx="963">
                  <c:v>89.993592087756639</c:v>
                </c:pt>
                <c:pt idx="964">
                  <c:v>89.993568327920372</c:v>
                </c:pt>
                <c:pt idx="965">
                  <c:v>89.993544484529323</c:v>
                </c:pt>
                <c:pt idx="966">
                  <c:v>89.993520557342606</c:v>
                </c:pt>
                <c:pt idx="967">
                  <c:v>89.993496546119246</c:v>
                </c:pt>
                <c:pt idx="968">
                  <c:v>89.993472450618341</c:v>
                </c:pt>
                <c:pt idx="969">
                  <c:v>89.993448270598932</c:v>
                </c:pt>
                <c:pt idx="970">
                  <c:v>89.993424005819932</c:v>
                </c:pt>
                <c:pt idx="971">
                  <c:v>89.993399656040381</c:v>
                </c:pt>
                <c:pt idx="972">
                  <c:v>89.993375221019278</c:v>
                </c:pt>
                <c:pt idx="973">
                  <c:v>89.993350700515606</c:v>
                </c:pt>
                <c:pt idx="974">
                  <c:v>89.993326094288321</c:v>
                </c:pt>
                <c:pt idx="975">
                  <c:v>89.99330140209662</c:v>
                </c:pt>
                <c:pt idx="976">
                  <c:v>89.993276623699614</c:v>
                </c:pt>
                <c:pt idx="977">
                  <c:v>89.993251758856346</c:v>
                </c:pt>
                <c:pt idx="978">
                  <c:v>89.993226807326138</c:v>
                </c:pt>
                <c:pt idx="979">
                  <c:v>89.993201768868261</c:v>
                </c:pt>
                <c:pt idx="980">
                  <c:v>89.99317664324218</c:v>
                </c:pt>
                <c:pt idx="981">
                  <c:v>89.99315143020732</c:v>
                </c:pt>
                <c:pt idx="982">
                  <c:v>89.993126129523404</c:v>
                </c:pt>
                <c:pt idx="983">
                  <c:v>89.993100740950041</c:v>
                </c:pt>
                <c:pt idx="984">
                  <c:v>89.993075264247224</c:v>
                </c:pt>
                <c:pt idx="985">
                  <c:v>89.993049699174961</c:v>
                </c:pt>
                <c:pt idx="986">
                  <c:v>89.993024045493428</c:v>
                </c:pt>
                <c:pt idx="987">
                  <c:v>89.992998302963045</c:v>
                </c:pt>
                <c:pt idx="988">
                  <c:v>89.992972471344331</c:v>
                </c:pt>
                <c:pt idx="989">
                  <c:v>89.992946550398074</c:v>
                </c:pt>
                <c:pt idx="990">
                  <c:v>89.992920539885262</c:v>
                </c:pt>
                <c:pt idx="991">
                  <c:v>89.992894439567053</c:v>
                </c:pt>
                <c:pt idx="992">
                  <c:v>89.992868249204946</c:v>
                </c:pt>
                <c:pt idx="993">
                  <c:v>89.992841968560668</c:v>
                </c:pt>
                <c:pt idx="994">
                  <c:v>89.992815597396145</c:v>
                </c:pt>
                <c:pt idx="995">
                  <c:v>89.992789135473643</c:v>
                </c:pt>
                <c:pt idx="996">
                  <c:v>89.992762582555741</c:v>
                </c:pt>
                <c:pt idx="997">
                  <c:v>89.992735938405303</c:v>
                </c:pt>
                <c:pt idx="998">
                  <c:v>89.992709202785534</c:v>
                </c:pt>
                <c:pt idx="999">
                  <c:v>89.992682375460021</c:v>
                </c:pt>
                <c:pt idx="1000">
                  <c:v>89.992655456192594</c:v>
                </c:pt>
                <c:pt idx="1001">
                  <c:v>89.992628444747538</c:v>
                </c:pt>
                <c:pt idx="1002">
                  <c:v>89.992601340889578</c:v>
                </c:pt>
                <c:pt idx="1003">
                  <c:v>89.99257414438371</c:v>
                </c:pt>
                <c:pt idx="1004">
                  <c:v>89.992546854995496</c:v>
                </c:pt>
                <c:pt idx="1005">
                  <c:v>89.992519472490841</c:v>
                </c:pt>
                <c:pt idx="1006">
                  <c:v>89.992491996636161</c:v>
                </c:pt>
                <c:pt idx="1007">
                  <c:v>89.992464427198243</c:v>
                </c:pt>
                <c:pt idx="1008">
                  <c:v>89.992436763944511</c:v>
                </c:pt>
                <c:pt idx="1009">
                  <c:v>89.992409006642717</c:v>
                </c:pt>
                <c:pt idx="1010">
                  <c:v>89.992381155061352</c:v>
                </c:pt>
                <c:pt idx="1011">
                  <c:v>89.992353208969249</c:v>
                </c:pt>
                <c:pt idx="1012">
                  <c:v>89.992325168135977</c:v>
                </c:pt>
                <c:pt idx="1013">
                  <c:v>89.992297032331479</c:v>
                </c:pt>
                <c:pt idx="1014">
                  <c:v>89.992268801326446</c:v>
                </c:pt>
                <c:pt idx="1015">
                  <c:v>89.9922404748921</c:v>
                </c:pt>
                <c:pt idx="1016">
                  <c:v>89.992212052800454</c:v>
                </c:pt>
                <c:pt idx="1017">
                  <c:v>89.992183534823923</c:v>
                </c:pt>
                <c:pt idx="1018">
                  <c:v>89.992154920735814</c:v>
                </c:pt>
                <c:pt idx="1019">
                  <c:v>89.992126210309962</c:v>
                </c:pt>
                <c:pt idx="1020">
                  <c:v>89.992097403321083</c:v>
                </c:pt>
                <c:pt idx="1021">
                  <c:v>89.992068499544445</c:v>
                </c:pt>
                <c:pt idx="1022">
                  <c:v>89.992039498756199</c:v>
                </c:pt>
                <c:pt idx="1023">
                  <c:v>89.992010400733179</c:v>
                </c:pt>
                <c:pt idx="1024">
                  <c:v>89.991981205253154</c:v>
                </c:pt>
                <c:pt idx="1025">
                  <c:v>89.991951912094564</c:v>
                </c:pt>
                <c:pt idx="1026">
                  <c:v>89.99192252103667</c:v>
                </c:pt>
                <c:pt idx="1027">
                  <c:v>89.99189303185976</c:v>
                </c:pt>
                <c:pt idx="1028">
                  <c:v>89.991863444344858</c:v>
                </c:pt>
                <c:pt idx="1029">
                  <c:v>89.991833758273899</c:v>
                </c:pt>
                <c:pt idx="1030">
                  <c:v>89.991803973429867</c:v>
                </c:pt>
                <c:pt idx="1031">
                  <c:v>89.991774089596547</c:v>
                </c:pt>
                <c:pt idx="1032">
                  <c:v>89.991744106558784</c:v>
                </c:pt>
                <c:pt idx="1033">
                  <c:v>89.991714024102393</c:v>
                </c:pt>
                <c:pt idx="1034">
                  <c:v>89.991683842014226</c:v>
                </c:pt>
                <c:pt idx="1035">
                  <c:v>89.99165356008217</c:v>
                </c:pt>
                <c:pt idx="1036">
                  <c:v>89.991623178095168</c:v>
                </c:pt>
                <c:pt idx="1037">
                  <c:v>89.991592695843295</c:v>
                </c:pt>
                <c:pt idx="1038">
                  <c:v>89.991562113117695</c:v>
                </c:pt>
                <c:pt idx="1039">
                  <c:v>89.991531429710719</c:v>
                </c:pt>
                <c:pt idx="1040">
                  <c:v>89.991500645415869</c:v>
                </c:pt>
                <c:pt idx="1041">
                  <c:v>89.991469760027783</c:v>
                </c:pt>
                <c:pt idx="1042">
                  <c:v>89.991438773342409</c:v>
                </c:pt>
                <c:pt idx="1043">
                  <c:v>89.991407685156872</c:v>
                </c:pt>
                <c:pt idx="1044">
                  <c:v>89.991376495269748</c:v>
                </c:pt>
                <c:pt idx="1045">
                  <c:v>89.991345203480591</c:v>
                </c:pt>
                <c:pt idx="1046">
                  <c:v>89.991313809590636</c:v>
                </c:pt>
                <c:pt idx="1047">
                  <c:v>89.991282313402337</c:v>
                </c:pt>
                <c:pt idx="1048">
                  <c:v>89.991250714719513</c:v>
                </c:pt>
                <c:pt idx="1049">
                  <c:v>89.99121901334739</c:v>
                </c:pt>
                <c:pt idx="1050">
                  <c:v>89.991187209092701</c:v>
                </c:pt>
                <c:pt idx="1051">
                  <c:v>89.991155301763655</c:v>
                </c:pt>
                <c:pt idx="1052">
                  <c:v>89.991123291170055</c:v>
                </c:pt>
                <c:pt idx="1053">
                  <c:v>89.991091177123025</c:v>
                </c:pt>
                <c:pt idx="1054">
                  <c:v>89.991058959435421</c:v>
                </c:pt>
                <c:pt idx="1055">
                  <c:v>89.991026637921664</c:v>
                </c:pt>
                <c:pt idx="1056">
                  <c:v>89.990994212397879</c:v>
                </c:pt>
                <c:pt idx="1057">
                  <c:v>89.990961682681743</c:v>
                </c:pt>
                <c:pt idx="1058">
                  <c:v>89.990929048592719</c:v>
                </c:pt>
                <c:pt idx="1059">
                  <c:v>89.99089630995195</c:v>
                </c:pt>
                <c:pt idx="1060">
                  <c:v>89.990863466582383</c:v>
                </c:pt>
                <c:pt idx="1061">
                  <c:v>89.990830518308726</c:v>
                </c:pt>
                <c:pt idx="1062">
                  <c:v>89.990797464957652</c:v>
                </c:pt>
                <c:pt idx="1063">
                  <c:v>89.990764306357519</c:v>
                </c:pt>
                <c:pt idx="1064">
                  <c:v>89.99073104233868</c:v>
                </c:pt>
                <c:pt idx="1065">
                  <c:v>89.990697672733432</c:v>
                </c:pt>
                <c:pt idx="1066">
                  <c:v>89.990664197376049</c:v>
                </c:pt>
                <c:pt idx="1067">
                  <c:v>89.990630616102763</c:v>
                </c:pt>
                <c:pt idx="1068">
                  <c:v>89.990596928751984</c:v>
                </c:pt>
                <c:pt idx="1069">
                  <c:v>89.990563135164109</c:v>
                </c:pt>
                <c:pt idx="1070">
                  <c:v>89.990529235181626</c:v>
                </c:pt>
                <c:pt idx="1071">
                  <c:v>89.99049522864928</c:v>
                </c:pt>
                <c:pt idx="1072">
                  <c:v>89.99046111541405</c:v>
                </c:pt>
                <c:pt idx="1073">
                  <c:v>89.990426895324944</c:v>
                </c:pt>
                <c:pt idx="1074">
                  <c:v>89.990392568233432</c:v>
                </c:pt>
                <c:pt idx="1075">
                  <c:v>89.990358133993368</c:v>
                </c:pt>
                <c:pt idx="1076">
                  <c:v>89.990323592460797</c:v>
                </c:pt>
                <c:pt idx="1077">
                  <c:v>89.990288943494221</c:v>
                </c:pt>
                <c:pt idx="1078">
                  <c:v>89.990254186954701</c:v>
                </c:pt>
                <c:pt idx="1079">
                  <c:v>89.990219322705514</c:v>
                </c:pt>
                <c:pt idx="1080">
                  <c:v>89.990184350612836</c:v>
                </c:pt>
                <c:pt idx="1081">
                  <c:v>89.990149270545047</c:v>
                </c:pt>
                <c:pt idx="1082">
                  <c:v>89.990114082373552</c:v>
                </c:pt>
                <c:pt idx="1083">
                  <c:v>89.990078785971988</c:v>
                </c:pt>
                <c:pt idx="1084">
                  <c:v>89.990043381216978</c:v>
                </c:pt>
                <c:pt idx="1085">
                  <c:v>89.990007867987785</c:v>
                </c:pt>
                <c:pt idx="1086">
                  <c:v>89.989972246166559</c:v>
                </c:pt>
                <c:pt idx="1087">
                  <c:v>89.989936515638249</c:v>
                </c:pt>
                <c:pt idx="1088">
                  <c:v>89.989900676290588</c:v>
                </c:pt>
                <c:pt idx="1089">
                  <c:v>89.989864728014368</c:v>
                </c:pt>
                <c:pt idx="1090">
                  <c:v>89.98982867070346</c:v>
                </c:pt>
                <c:pt idx="1091">
                  <c:v>89.989792504254581</c:v>
                </c:pt>
                <c:pt idx="1092">
                  <c:v>89.989756228567586</c:v>
                </c:pt>
                <c:pt idx="1093">
                  <c:v>89.989719843545558</c:v>
                </c:pt>
                <c:pt idx="1094">
                  <c:v>89.989683349094605</c:v>
                </c:pt>
                <c:pt idx="1095">
                  <c:v>89.989646745124219</c:v>
                </c:pt>
                <c:pt idx="1096">
                  <c:v>89.98961003154723</c:v>
                </c:pt>
                <c:pt idx="1097">
                  <c:v>89.989573208279495</c:v>
                </c:pt>
                <c:pt idx="1098">
                  <c:v>89.989536275240638</c:v>
                </c:pt>
                <c:pt idx="1099">
                  <c:v>89.989499232353566</c:v>
                </c:pt>
                <c:pt idx="1100">
                  <c:v>89.989462079544595</c:v>
                </c:pt>
                <c:pt idx="1101">
                  <c:v>89.989424816743835</c:v>
                </c:pt>
                <c:pt idx="1102">
                  <c:v>89.989387443884752</c:v>
                </c:pt>
                <c:pt idx="1103">
                  <c:v>89.989349960904676</c:v>
                </c:pt>
                <c:pt idx="1104">
                  <c:v>89.989312367744532</c:v>
                </c:pt>
                <c:pt idx="1105">
                  <c:v>89.989274664349153</c:v>
                </c:pt>
                <c:pt idx="1106">
                  <c:v>89.989236850667069</c:v>
                </c:pt>
                <c:pt idx="1107">
                  <c:v>89.989198926650843</c:v>
                </c:pt>
                <c:pt idx="1108">
                  <c:v>89.989160892256962</c:v>
                </c:pt>
                <c:pt idx="1109">
                  <c:v>89.989122747445904</c:v>
                </c:pt>
                <c:pt idx="1110">
                  <c:v>89.989084492182158</c:v>
                </c:pt>
                <c:pt idx="1111">
                  <c:v>89.989046126434587</c:v>
                </c:pt>
                <c:pt idx="1112">
                  <c:v>89.989007650176035</c:v>
                </c:pt>
                <c:pt idx="1113">
                  <c:v>89.988969063383607</c:v>
                </c:pt>
                <c:pt idx="1114">
                  <c:v>89.988930366039057</c:v>
                </c:pt>
                <c:pt idx="1115">
                  <c:v>89.988891558128074</c:v>
                </c:pt>
                <c:pt idx="1116">
                  <c:v>89.988852639641195</c:v>
                </c:pt>
                <c:pt idx="1117">
                  <c:v>89.988813610573288</c:v>
                </c:pt>
                <c:pt idx="1118">
                  <c:v>89.9887744709239</c:v>
                </c:pt>
                <c:pt idx="1119">
                  <c:v>89.988735220697166</c:v>
                </c:pt>
                <c:pt idx="1120">
                  <c:v>89.988695859902023</c:v>
                </c:pt>
                <c:pt idx="1121">
                  <c:v>89.988656388552116</c:v>
                </c:pt>
                <c:pt idx="1122">
                  <c:v>89.988616806666215</c:v>
                </c:pt>
                <c:pt idx="1123">
                  <c:v>89.988577114267684</c:v>
                </c:pt>
                <c:pt idx="1124">
                  <c:v>89.988537311385116</c:v>
                </c:pt>
                <c:pt idx="1125">
                  <c:v>89.988497398052203</c:v>
                </c:pt>
                <c:pt idx="1126">
                  <c:v>89.988457374307728</c:v>
                </c:pt>
                <c:pt idx="1127">
                  <c:v>89.988417240195616</c:v>
                </c:pt>
                <c:pt idx="1128">
                  <c:v>89.988376995765393</c:v>
                </c:pt>
                <c:pt idx="1129">
                  <c:v>89.988336641071626</c:v>
                </c:pt>
                <c:pt idx="1130">
                  <c:v>89.988296176174629</c:v>
                </c:pt>
                <c:pt idx="1131">
                  <c:v>89.988255601140125</c:v>
                </c:pt>
                <c:pt idx="1132">
                  <c:v>89.988214916039396</c:v>
                </c:pt>
                <c:pt idx="1133">
                  <c:v>89.988174120949566</c:v>
                </c:pt>
                <c:pt idx="1134">
                  <c:v>89.988133215953482</c:v>
                </c:pt>
                <c:pt idx="1135">
                  <c:v>89.988092201139821</c:v>
                </c:pt>
                <c:pt idx="1136">
                  <c:v>89.988051076603185</c:v>
                </c:pt>
                <c:pt idx="1137">
                  <c:v>89.988009842444342</c:v>
                </c:pt>
                <c:pt idx="1138">
                  <c:v>89.987968498770073</c:v>
                </c:pt>
                <c:pt idx="1139">
                  <c:v>89.987927045693226</c:v>
                </c:pt>
                <c:pt idx="1140">
                  <c:v>89.987885483333244</c:v>
                </c:pt>
                <c:pt idx="1141">
                  <c:v>89.987843811815694</c:v>
                </c:pt>
                <c:pt idx="1142">
                  <c:v>89.987802031272608</c:v>
                </c:pt>
                <c:pt idx="1143">
                  <c:v>89.987760141842642</c:v>
                </c:pt>
                <c:pt idx="1144">
                  <c:v>89.98771814367116</c:v>
                </c:pt>
                <c:pt idx="1145">
                  <c:v>89.987676036910088</c:v>
                </c:pt>
                <c:pt idx="1146">
                  <c:v>89.987633821718276</c:v>
                </c:pt>
                <c:pt idx="1147">
                  <c:v>89.987591498261466</c:v>
                </c:pt>
                <c:pt idx="1148">
                  <c:v>89.987549066712447</c:v>
                </c:pt>
                <c:pt idx="1149">
                  <c:v>89.987506527250929</c:v>
                </c:pt>
                <c:pt idx="1150">
                  <c:v>89.987463880064112</c:v>
                </c:pt>
                <c:pt idx="1151">
                  <c:v>89.987421125346316</c:v>
                </c:pt>
                <c:pt idx="1152">
                  <c:v>89.987378263299178</c:v>
                </c:pt>
                <c:pt idx="1153">
                  <c:v>89.987335294132066</c:v>
                </c:pt>
                <c:pt idx="1154">
                  <c:v>89.987292218061739</c:v>
                </c:pt>
                <c:pt idx="1155">
                  <c:v>89.987249035312701</c:v>
                </c:pt>
                <c:pt idx="1156">
                  <c:v>89.987205746117326</c:v>
                </c:pt>
                <c:pt idx="1157">
                  <c:v>89.987162350715892</c:v>
                </c:pt>
                <c:pt idx="1158">
                  <c:v>89.987118849356534</c:v>
                </c:pt>
                <c:pt idx="1159">
                  <c:v>89.987075242295631</c:v>
                </c:pt>
                <c:pt idx="1160">
                  <c:v>89.987031529797804</c:v>
                </c:pt>
                <c:pt idx="1161">
                  <c:v>89.986987712135942</c:v>
                </c:pt>
                <c:pt idx="1162">
                  <c:v>89.986943789591464</c:v>
                </c:pt>
                <c:pt idx="1163">
                  <c:v>89.986899762454087</c:v>
                </c:pt>
                <c:pt idx="1164">
                  <c:v>89.986855631022664</c:v>
                </c:pt>
                <c:pt idx="1165">
                  <c:v>89.986811395604306</c:v>
                </c:pt>
                <c:pt idx="1166">
                  <c:v>89.986767056515333</c:v>
                </c:pt>
                <c:pt idx="1167">
                  <c:v>89.98672261408106</c:v>
                </c:pt>
                <c:pt idx="1168">
                  <c:v>89.986678068635854</c:v>
                </c:pt>
                <c:pt idx="1169">
                  <c:v>89.98663342052329</c:v>
                </c:pt>
                <c:pt idx="1170">
                  <c:v>89.986588670096324</c:v>
                </c:pt>
                <c:pt idx="1171">
                  <c:v>89.986543817717546</c:v>
                </c:pt>
                <c:pt idx="1172">
                  <c:v>89.986498863758925</c:v>
                </c:pt>
                <c:pt idx="1173">
                  <c:v>89.986453808602448</c:v>
                </c:pt>
                <c:pt idx="1174">
                  <c:v>89.986408652639682</c:v>
                </c:pt>
                <c:pt idx="1175">
                  <c:v>89.986363396272296</c:v>
                </c:pt>
                <c:pt idx="1176">
                  <c:v>89.986318039912121</c:v>
                </c:pt>
                <c:pt idx="1177">
                  <c:v>89.986272583981204</c:v>
                </c:pt>
                <c:pt idx="1178">
                  <c:v>89.98622702891187</c:v>
                </c:pt>
                <c:pt idx="1179">
                  <c:v>89.986181375147041</c:v>
                </c:pt>
                <c:pt idx="1180">
                  <c:v>89.986135623140299</c:v>
                </c:pt>
                <c:pt idx="1181">
                  <c:v>89.986089773356085</c:v>
                </c:pt>
                <c:pt idx="1182">
                  <c:v>89.98604382626938</c:v>
                </c:pt>
                <c:pt idx="1183">
                  <c:v>89.985997782366596</c:v>
                </c:pt>
                <c:pt idx="1184">
                  <c:v>89.985951642145253</c:v>
                </c:pt>
                <c:pt idx="1185">
                  <c:v>89.985905406114099</c:v>
                </c:pt>
                <c:pt idx="1186">
                  <c:v>89.985859074793353</c:v>
                </c:pt>
                <c:pt idx="1187">
                  <c:v>89.985812648715083</c:v>
                </c:pt>
                <c:pt idx="1188">
                  <c:v>89.985766128422668</c:v>
                </c:pt>
                <c:pt idx="1189">
                  <c:v>89.98571951447191</c:v>
                </c:pt>
                <c:pt idx="1190">
                  <c:v>89.985672807430305</c:v>
                </c:pt>
                <c:pt idx="1191">
                  <c:v>89.985626007877755</c:v>
                </c:pt>
                <c:pt idx="1192">
                  <c:v>89.98557911640637</c:v>
                </c:pt>
                <c:pt idx="1193">
                  <c:v>89.985532133620907</c:v>
                </c:pt>
                <c:pt idx="1194">
                  <c:v>89.985485060138686</c:v>
                </c:pt>
                <c:pt idx="1195">
                  <c:v>89.985437896589929</c:v>
                </c:pt>
                <c:pt idx="1196">
                  <c:v>89.985390643617848</c:v>
                </c:pt>
                <c:pt idx="1197">
                  <c:v>89.985343301878672</c:v>
                </c:pt>
                <c:pt idx="1198">
                  <c:v>89.985295872042016</c:v>
                </c:pt>
                <c:pt idx="1199">
                  <c:v>89.985248354791082</c:v>
                </c:pt>
                <c:pt idx="1200">
                  <c:v>89.985200750822571</c:v>
                </c:pt>
                <c:pt idx="1201">
                  <c:v>89.985153060846883</c:v>
                </c:pt>
                <c:pt idx="1202">
                  <c:v>89.985105285588503</c:v>
                </c:pt>
                <c:pt idx="1203">
                  <c:v>89.985057425786337</c:v>
                </c:pt>
                <c:pt idx="1204">
                  <c:v>89.985009482193078</c:v>
                </c:pt>
                <c:pt idx="1205">
                  <c:v>89.984961455576169</c:v>
                </c:pt>
                <c:pt idx="1206">
                  <c:v>89.984913346717775</c:v>
                </c:pt>
                <c:pt idx="1207">
                  <c:v>89.984865156414813</c:v>
                </c:pt>
                <c:pt idx="1208">
                  <c:v>89.984816885479304</c:v>
                </c:pt>
                <c:pt idx="1209">
                  <c:v>89.984768534738095</c:v>
                </c:pt>
                <c:pt idx="1210">
                  <c:v>89.984720105033972</c:v>
                </c:pt>
                <c:pt idx="1211">
                  <c:v>89.984671597224889</c:v>
                </c:pt>
                <c:pt idx="1212">
                  <c:v>89.984623012184812</c:v>
                </c:pt>
                <c:pt idx="1213">
                  <c:v>89.984574350803484</c:v>
                </c:pt>
                <c:pt idx="1214">
                  <c:v>89.984525613986733</c:v>
                </c:pt>
                <c:pt idx="1215">
                  <c:v>89.9844768026569</c:v>
                </c:pt>
                <c:pt idx="1216">
                  <c:v>89.984427917752669</c:v>
                </c:pt>
                <c:pt idx="1217">
                  <c:v>89.984378960229606</c:v>
                </c:pt>
                <c:pt idx="1218">
                  <c:v>89.984329931060017</c:v>
                </c:pt>
                <c:pt idx="1219">
                  <c:v>89.984280831233576</c:v>
                </c:pt>
                <c:pt idx="1220">
                  <c:v>89.984231661756823</c:v>
                </c:pt>
                <c:pt idx="1221">
                  <c:v>89.984182423654516</c:v>
                </c:pt>
                <c:pt idx="1222">
                  <c:v>89.984133117968341</c:v>
                </c:pt>
                <c:pt idx="1223">
                  <c:v>89.984083745758639</c:v>
                </c:pt>
                <c:pt idx="1224">
                  <c:v>89.984034308103247</c:v>
                </c:pt>
                <c:pt idx="1225">
                  <c:v>89.983984806099016</c:v>
                </c:pt>
                <c:pt idx="1226">
                  <c:v>89.983935240861001</c:v>
                </c:pt>
                <c:pt idx="1227">
                  <c:v>89.983885613523071</c:v>
                </c:pt>
                <c:pt idx="1228">
                  <c:v>89.983835925238026</c:v>
                </c:pt>
                <c:pt idx="1229">
                  <c:v>89.983786177178303</c:v>
                </c:pt>
                <c:pt idx="1230">
                  <c:v>89.983736370535311</c:v>
                </c:pt>
                <c:pt idx="1231">
                  <c:v>89.983686506520428</c:v>
                </c:pt>
                <c:pt idx="1232">
                  <c:v>89.983636586365009</c:v>
                </c:pt>
                <c:pt idx="1233">
                  <c:v>89.983586611320348</c:v>
                </c:pt>
                <c:pt idx="1234">
                  <c:v>89.983536582658218</c:v>
                </c:pt>
                <c:pt idx="1235">
                  <c:v>89.98348650167091</c:v>
                </c:pt>
                <c:pt idx="1236">
                  <c:v>89.983436369671864</c:v>
                </c:pt>
                <c:pt idx="1237">
                  <c:v>89.983386187995364</c:v>
                </c:pt>
                <c:pt idx="1238">
                  <c:v>89.983335957996744</c:v>
                </c:pt>
                <c:pt idx="1239">
                  <c:v>89.983285681053786</c:v>
                </c:pt>
                <c:pt idx="1240">
                  <c:v>89.983235358565224</c:v>
                </c:pt>
                <c:pt idx="1241">
                  <c:v>89.983184991952285</c:v>
                </c:pt>
                <c:pt idx="1242">
                  <c:v>89.983134582658607</c:v>
                </c:pt>
                <c:pt idx="1243">
                  <c:v>89.983084132150069</c:v>
                </c:pt>
                <c:pt idx="1244">
                  <c:v>89.983033641915725</c:v>
                </c:pt>
                <c:pt idx="1245">
                  <c:v>89.982983113467512</c:v>
                </c:pt>
                <c:pt idx="1246">
                  <c:v>89.982932548340784</c:v>
                </c:pt>
                <c:pt idx="1247">
                  <c:v>89.982881948094757</c:v>
                </c:pt>
                <c:pt idx="1248">
                  <c:v>89.982831314312165</c:v>
                </c:pt>
                <c:pt idx="1249">
                  <c:v>89.982780648600297</c:v>
                </c:pt>
                <c:pt idx="1250">
                  <c:v>89.982729952590375</c:v>
                </c:pt>
                <c:pt idx="1251">
                  <c:v>89.982679227938746</c:v>
                </c:pt>
                <c:pt idx="1252">
                  <c:v>89.982628476326596</c:v>
                </c:pt>
                <c:pt idx="1253">
                  <c:v>89.982577699460634</c:v>
                </c:pt>
                <c:pt idx="1254">
                  <c:v>89.982526899072766</c:v>
                </c:pt>
                <c:pt idx="1255">
                  <c:v>89.982476076920861</c:v>
                </c:pt>
                <c:pt idx="1256">
                  <c:v>89.982425234788849</c:v>
                </c:pt>
                <c:pt idx="1257">
                  <c:v>89.982374374487364</c:v>
                </c:pt>
                <c:pt idx="1258">
                  <c:v>89.982323497853443</c:v>
                </c:pt>
                <c:pt idx="1259">
                  <c:v>89.982272606751366</c:v>
                </c:pt>
                <c:pt idx="1260">
                  <c:v>89.982221703072483</c:v>
                </c:pt>
                <c:pt idx="1261">
                  <c:v>89.982170788735772</c:v>
                </c:pt>
                <c:pt idx="1262">
                  <c:v>89.982119865688531</c:v>
                </c:pt>
                <c:pt idx="1263">
                  <c:v>89.982068935905815</c:v>
                </c:pt>
                <c:pt idx="1264">
                  <c:v>89.982018001391381</c:v>
                </c:pt>
                <c:pt idx="1265">
                  <c:v>89.981967064177994</c:v>
                </c:pt>
                <c:pt idx="1266">
                  <c:v>89.981916126327079</c:v>
                </c:pt>
                <c:pt idx="1267">
                  <c:v>89.981865189930303</c:v>
                </c:pt>
                <c:pt idx="1268">
                  <c:v>89.981814257108624</c:v>
                </c:pt>
                <c:pt idx="1269">
                  <c:v>89.981763330013095</c:v>
                </c:pt>
                <c:pt idx="1270">
                  <c:v>89.981712410825423</c:v>
                </c:pt>
                <c:pt idx="1271">
                  <c:v>89.981661501758282</c:v>
                </c:pt>
                <c:pt idx="1272">
                  <c:v>89.981610605055067</c:v>
                </c:pt>
                <c:pt idx="1273">
                  <c:v>89.981559722990895</c:v>
                </c:pt>
                <c:pt idx="1274">
                  <c:v>89.981508857872754</c:v>
                </c:pt>
                <c:pt idx="1275">
                  <c:v>89.981458012039397</c:v>
                </c:pt>
                <c:pt idx="1276">
                  <c:v>89.981407187862501</c:v>
                </c:pt>
                <c:pt idx="1277">
                  <c:v>89.98135638774653</c:v>
                </c:pt>
                <c:pt idx="1278">
                  <c:v>89.981305614128786</c:v>
                </c:pt>
                <c:pt idx="1279">
                  <c:v>89.981254869480708</c:v>
                </c:pt>
                <c:pt idx="1280">
                  <c:v>89.981204156307072</c:v>
                </c:pt>
                <c:pt idx="1281">
                  <c:v>89.981153477147316</c:v>
                </c:pt>
                <c:pt idx="1282">
                  <c:v>89.981102834575381</c:v>
                </c:pt>
                <c:pt idx="1283">
                  <c:v>89.981052231200252</c:v>
                </c:pt>
                <c:pt idx="1284">
                  <c:v>89.981001669666298</c:v>
                </c:pt>
                <c:pt idx="1285">
                  <c:v>89.980951152653731</c:v>
                </c:pt>
                <c:pt idx="1286">
                  <c:v>89.980900682878556</c:v>
                </c:pt>
                <c:pt idx="1287">
                  <c:v>89.980850263093913</c:v>
                </c:pt>
                <c:pt idx="1288">
                  <c:v>89.980799896089238</c:v>
                </c:pt>
                <c:pt idx="1289">
                  <c:v>89.980749584691708</c:v>
                </c:pt>
                <c:pt idx="1290">
                  <c:v>89.980699331766061</c:v>
                </c:pt>
                <c:pt idx="1291">
                  <c:v>89.980649140215064</c:v>
                </c:pt>
                <c:pt idx="1292">
                  <c:v>89.980599012979866</c:v>
                </c:pt>
                <c:pt idx="1293">
                  <c:v>89.98054895304071</c:v>
                </c:pt>
                <c:pt idx="1294">
                  <c:v>89.980498963417034</c:v>
                </c:pt>
                <c:pt idx="1295">
                  <c:v>89.980449047168136</c:v>
                </c:pt>
                <c:pt idx="1296">
                  <c:v>89.980399207393361</c:v>
                </c:pt>
                <c:pt idx="1297">
                  <c:v>89.980349447232371</c:v>
                </c:pt>
                <c:pt idx="1298">
                  <c:v>89.980299769866122</c:v>
                </c:pt>
                <c:pt idx="1299">
                  <c:v>89.980250178516627</c:v>
                </c:pt>
                <c:pt idx="1300">
                  <c:v>89.980200676448092</c:v>
                </c:pt>
                <c:pt idx="1301">
                  <c:v>89.980151266966473</c:v>
                </c:pt>
                <c:pt idx="1302">
                  <c:v>89.980101953420871</c:v>
                </c:pt>
                <c:pt idx="1303">
                  <c:v>89.980052739203543</c:v>
                </c:pt>
                <c:pt idx="1304">
                  <c:v>89.980003627749639</c:v>
                </c:pt>
                <c:pt idx="1305">
                  <c:v>89.979954622538955</c:v>
                </c:pt>
                <c:pt idx="1306">
                  <c:v>89.979905727095527</c:v>
                </c:pt>
                <c:pt idx="1307">
                  <c:v>89.979856944988228</c:v>
                </c:pt>
                <c:pt idx="1308">
                  <c:v>89.979808279831587</c:v>
                </c:pt>
                <c:pt idx="1309">
                  <c:v>89.979759735285526</c:v>
                </c:pt>
                <c:pt idx="1310">
                  <c:v>89.979711315056591</c:v>
                </c:pt>
                <c:pt idx="1311">
                  <c:v>89.979663022897853</c:v>
                </c:pt>
                <c:pt idx="1312">
                  <c:v>89.979614862609836</c:v>
                </c:pt>
                <c:pt idx="1313">
                  <c:v>89.979566838040526</c:v>
                </c:pt>
                <c:pt idx="1314">
                  <c:v>89.979518953086441</c:v>
                </c:pt>
                <c:pt idx="1315">
                  <c:v>89.979471211692456</c:v>
                </c:pt>
                <c:pt idx="1316">
                  <c:v>89.979423617852589</c:v>
                </c:pt>
                <c:pt idx="1317">
                  <c:v>89.97937617561071</c:v>
                </c:pt>
                <c:pt idx="1318">
                  <c:v>89.979328889060696</c:v>
                </c:pt>
                <c:pt idx="1319">
                  <c:v>89.979281762347071</c:v>
                </c:pt>
                <c:pt idx="1320">
                  <c:v>89.979234799665562</c:v>
                </c:pt>
                <c:pt idx="1321">
                  <c:v>89.979188005263538</c:v>
                </c:pt>
                <c:pt idx="1322">
                  <c:v>89.979141383440435</c:v>
                </c:pt>
                <c:pt idx="1323">
                  <c:v>89.979094938548556</c:v>
                </c:pt>
                <c:pt idx="1324">
                  <c:v>89.979048674993336</c:v>
                </c:pt>
                <c:pt idx="1325">
                  <c:v>89.979002597233517</c:v>
                </c:pt>
                <c:pt idx="1326">
                  <c:v>89.978956709782793</c:v>
                </c:pt>
                <c:pt idx="1327">
                  <c:v>89.9789110172091</c:v>
                </c:pt>
                <c:pt idx="1328">
                  <c:v>89.978865524135927</c:v>
                </c:pt>
                <c:pt idx="1329">
                  <c:v>89.978820235242495</c:v>
                </c:pt>
                <c:pt idx="1330">
                  <c:v>89.978775155264472</c:v>
                </c:pt>
                <c:pt idx="1331">
                  <c:v>89.978730288994427</c:v>
                </c:pt>
                <c:pt idx="1332">
                  <c:v>89.978685641282695</c:v>
                </c:pt>
                <c:pt idx="1333">
                  <c:v>89.978641217036923</c:v>
                </c:pt>
                <c:pt idx="1334">
                  <c:v>89.978597021224317</c:v>
                </c:pt>
                <c:pt idx="1335">
                  <c:v>89.978553058870446</c:v>
                </c:pt>
                <c:pt idx="1336">
                  <c:v>89.978509335061091</c:v>
                </c:pt>
                <c:pt idx="1337">
                  <c:v>89.978465854942144</c:v>
                </c:pt>
                <c:pt idx="1338">
                  <c:v>89.978422623720235</c:v>
                </c:pt>
                <c:pt idx="1339">
                  <c:v>89.978379646664123</c:v>
                </c:pt>
                <c:pt idx="1340">
                  <c:v>89.978336929103449</c:v>
                </c:pt>
                <c:pt idx="1341">
                  <c:v>89.978294476431728</c:v>
                </c:pt>
                <c:pt idx="1342">
                  <c:v>89.978252294104863</c:v>
                </c:pt>
                <c:pt idx="1343">
                  <c:v>89.978210387642534</c:v>
                </c:pt>
                <c:pt idx="1344">
                  <c:v>89.978168762629664</c:v>
                </c:pt>
                <c:pt idx="1345">
                  <c:v>89.978127424715254</c:v>
                </c:pt>
                <c:pt idx="1346">
                  <c:v>89.978086379614524</c:v>
                </c:pt>
                <c:pt idx="1347">
                  <c:v>89.978045633108792</c:v>
                </c:pt>
                <c:pt idx="1348">
                  <c:v>89.978005191046037</c:v>
                </c:pt>
                <c:pt idx="1349">
                  <c:v>89.977965059341912</c:v>
                </c:pt>
                <c:pt idx="1350">
                  <c:v>89.977925243980309</c:v>
                </c:pt>
                <c:pt idx="1351">
                  <c:v>89.977885751013389</c:v>
                </c:pt>
                <c:pt idx="1352">
                  <c:v>89.977846586563118</c:v>
                </c:pt>
                <c:pt idx="1353">
                  <c:v>89.977807756821377</c:v>
                </c:pt>
                <c:pt idx="1354">
                  <c:v>89.977769268050437</c:v>
                </c:pt>
                <c:pt idx="1355">
                  <c:v>89.97773112658426</c:v>
                </c:pt>
                <c:pt idx="1356">
                  <c:v>89.977693338828374</c:v>
                </c:pt>
                <c:pt idx="1357">
                  <c:v>89.977655911261223</c:v>
                </c:pt>
                <c:pt idx="1358">
                  <c:v>89.977618850434055</c:v>
                </c:pt>
                <c:pt idx="1359">
                  <c:v>89.977582162972553</c:v>
                </c:pt>
                <c:pt idx="1360">
                  <c:v>89.977545855576636</c:v>
                </c:pt>
                <c:pt idx="1361">
                  <c:v>89.977509935021814</c:v>
                </c:pt>
                <c:pt idx="1362">
                  <c:v>89.977474408158898</c:v>
                </c:pt>
                <c:pt idx="1363">
                  <c:v>89.977439281916091</c:v>
                </c:pt>
                <c:pt idx="1364">
                  <c:v>89.977404563298151</c:v>
                </c:pt>
                <c:pt idx="1365">
                  <c:v>89.977370259388266</c:v>
                </c:pt>
                <c:pt idx="1366">
                  <c:v>89.977336377348223</c:v>
                </c:pt>
                <c:pt idx="1367">
                  <c:v>89.977302924418922</c:v>
                </c:pt>
                <c:pt idx="1368">
                  <c:v>89.977269907921624</c:v>
                </c:pt>
                <c:pt idx="1369">
                  <c:v>89.977237335258252</c:v>
                </c:pt>
                <c:pt idx="1370">
                  <c:v>89.977205213912058</c:v>
                </c:pt>
                <c:pt idx="1371">
                  <c:v>89.977173551448686</c:v>
                </c:pt>
                <c:pt idx="1372">
                  <c:v>89.977142355516705</c:v>
                </c:pt>
                <c:pt idx="1373">
                  <c:v>89.977111633847755</c:v>
                </c:pt>
                <c:pt idx="1374">
                  <c:v>89.977081394258434</c:v>
                </c:pt>
                <c:pt idx="1375">
                  <c:v>89.977051644650246</c:v>
                </c:pt>
                <c:pt idx="1376">
                  <c:v>89.97702239301023</c:v>
                </c:pt>
                <c:pt idx="1377">
                  <c:v>89.976993647412371</c:v>
                </c:pt>
                <c:pt idx="1378">
                  <c:v>89.976965416017208</c:v>
                </c:pt>
                <c:pt idx="1379">
                  <c:v>89.976937707074342</c:v>
                </c:pt>
                <c:pt idx="1380">
                  <c:v>89.976910528921195</c:v>
                </c:pt>
                <c:pt idx="1381">
                  <c:v>89.976883889984975</c:v>
                </c:pt>
                <c:pt idx="1382">
                  <c:v>89.9768577987833</c:v>
                </c:pt>
                <c:pt idx="1383">
                  <c:v>89.976832263924663</c:v>
                </c:pt>
                <c:pt idx="1384">
                  <c:v>89.976807294109506</c:v>
                </c:pt>
                <c:pt idx="1385">
                  <c:v>89.976782898130324</c:v>
                </c:pt>
                <c:pt idx="1386">
                  <c:v>89.976759084873521</c:v>
                </c:pt>
                <c:pt idx="1387">
                  <c:v>89.976735863319192</c:v>
                </c:pt>
                <c:pt idx="1388">
                  <c:v>89.976713242542246</c:v>
                </c:pt>
                <c:pt idx="1389">
                  <c:v>89.976691231713531</c:v>
                </c:pt>
                <c:pt idx="1390">
                  <c:v>89.976669840100172</c:v>
                </c:pt>
                <c:pt idx="1391">
                  <c:v>89.976649077066241</c:v>
                </c:pt>
                <c:pt idx="1392">
                  <c:v>89.976628952074094</c:v>
                </c:pt>
                <c:pt idx="1393">
                  <c:v>89.976609474684778</c:v>
                </c:pt>
                <c:pt idx="1394">
                  <c:v>89.976590654558876</c:v>
                </c:pt>
                <c:pt idx="1395">
                  <c:v>89.976572501457383</c:v>
                </c:pt>
                <c:pt idx="1396">
                  <c:v>89.976555025242575</c:v>
                </c:pt>
                <c:pt idx="1397">
                  <c:v>89.976538235878166</c:v>
                </c:pt>
                <c:pt idx="1398">
                  <c:v>89.976522143431495</c:v>
                </c:pt>
                <c:pt idx="1399">
                  <c:v>89.976506758073015</c:v>
                </c:pt>
                <c:pt idx="1400">
                  <c:v>89.976492090077286</c:v>
                </c:pt>
                <c:pt idx="1401">
                  <c:v>89.976478149824985</c:v>
                </c:pt>
                <c:pt idx="1402">
                  <c:v>89.976464947801702</c:v>
                </c:pt>
                <c:pt idx="1403">
                  <c:v>89.97645249460102</c:v>
                </c:pt>
                <c:pt idx="1404">
                  <c:v>89.976440800923541</c:v>
                </c:pt>
                <c:pt idx="1405">
                  <c:v>89.976429877578497</c:v>
                </c:pt>
                <c:pt idx="1406">
                  <c:v>89.97641973548447</c:v>
                </c:pt>
                <c:pt idx="1407">
                  <c:v>89.976410385670576</c:v>
                </c:pt>
                <c:pt idx="1408">
                  <c:v>89.976401839276278</c:v>
                </c:pt>
                <c:pt idx="1409">
                  <c:v>89.976394107553759</c:v>
                </c:pt>
                <c:pt idx="1410">
                  <c:v>89.976387201867112</c:v>
                </c:pt>
                <c:pt idx="1411">
                  <c:v>89.976381133694645</c:v>
                </c:pt>
                <c:pt idx="1412">
                  <c:v>89.97637591462842</c:v>
                </c:pt>
                <c:pt idx="1413">
                  <c:v>89.976371556376634</c:v>
                </c:pt>
                <c:pt idx="1414">
                  <c:v>89.976368070762462</c:v>
                </c:pt>
                <c:pt idx="1415">
                  <c:v>89.976365469726701</c:v>
                </c:pt>
                <c:pt idx="1416">
                  <c:v>89.976363765328315</c:v>
                </c:pt>
                <c:pt idx="1417">
                  <c:v>89.976362969743946</c:v>
                </c:pt>
                <c:pt idx="1418">
                  <c:v>89.976363095270443</c:v>
                </c:pt>
                <c:pt idx="1419">
                  <c:v>89.976364154324997</c:v>
                </c:pt>
                <c:pt idx="1420">
                  <c:v>89.976366159446115</c:v>
                </c:pt>
                <c:pt idx="1421">
                  <c:v>89.976369123293736</c:v>
                </c:pt>
                <c:pt idx="1422">
                  <c:v>89.976373058651518</c:v>
                </c:pt>
                <c:pt idx="1423">
                  <c:v>89.976377978426797</c:v>
                </c:pt>
                <c:pt idx="1424">
                  <c:v>89.976383895651296</c:v>
                </c:pt>
                <c:pt idx="1425">
                  <c:v>89.976390823482532</c:v>
                </c:pt>
                <c:pt idx="1426">
                  <c:v>89.976398775204757</c:v>
                </c:pt>
                <c:pt idx="1427">
                  <c:v>89.976407764228625</c:v>
                </c:pt>
                <c:pt idx="1428">
                  <c:v>89.976417804094169</c:v>
                </c:pt>
                <c:pt idx="1429">
                  <c:v>89.976428908470027</c:v>
                </c:pt>
                <c:pt idx="1430">
                  <c:v>89.976441091154086</c:v>
                </c:pt>
                <c:pt idx="1431">
                  <c:v>89.976454366075885</c:v>
                </c:pt>
                <c:pt idx="1432">
                  <c:v>89.976468747296394</c:v>
                </c:pt>
                <c:pt idx="1433">
                  <c:v>89.97648424900882</c:v>
                </c:pt>
                <c:pt idx="1434">
                  <c:v>89.97650088554029</c:v>
                </c:pt>
                <c:pt idx="1435">
                  <c:v>89.976518671352125</c:v>
                </c:pt>
                <c:pt idx="1436">
                  <c:v>89.97653762104045</c:v>
                </c:pt>
                <c:pt idx="1437">
                  <c:v>89.976557749337971</c:v>
                </c:pt>
                <c:pt idx="1438">
                  <c:v>89.976579071113832</c:v>
                </c:pt>
                <c:pt idx="1439">
                  <c:v>89.976601601375336</c:v>
                </c:pt>
                <c:pt idx="1440">
                  <c:v>89.976625355268524</c:v>
                </c:pt>
                <c:pt idx="1441">
                  <c:v>89.976650348078167</c:v>
                </c:pt>
                <c:pt idx="1442">
                  <c:v>89.97667659523097</c:v>
                </c:pt>
                <c:pt idx="1443">
                  <c:v>89.976704112293532</c:v>
                </c:pt>
                <c:pt idx="1444">
                  <c:v>89.976732914975031</c:v>
                </c:pt>
                <c:pt idx="1445">
                  <c:v>89.976763019128271</c:v>
                </c:pt>
                <c:pt idx="1446">
                  <c:v>89.976794440749131</c:v>
                </c:pt>
                <c:pt idx="1447">
                  <c:v>89.976827195978586</c:v>
                </c:pt>
                <c:pt idx="1448">
                  <c:v>89.97686130110344</c:v>
                </c:pt>
                <c:pt idx="1449">
                  <c:v>89.976896772556799</c:v>
                </c:pt>
                <c:pt idx="1450">
                  <c:v>89.976933626919006</c:v>
                </c:pt>
                <c:pt idx="1451">
                  <c:v>89.976971880919081</c:v>
                </c:pt>
                <c:pt idx="1452">
                  <c:v>89.977011551434501</c:v>
                </c:pt>
                <c:pt idx="1453">
                  <c:v>89.977052655493154</c:v>
                </c:pt>
                <c:pt idx="1454">
                  <c:v>89.977095210273703</c:v>
                </c:pt>
                <c:pt idx="1455">
                  <c:v>89.977139233106172</c:v>
                </c:pt>
                <c:pt idx="1456">
                  <c:v>89.977184741473167</c:v>
                </c:pt>
                <c:pt idx="1457">
                  <c:v>89.977231753010656</c:v>
                </c:pt>
                <c:pt idx="1458">
                  <c:v>89.977280285508968</c:v>
                </c:pt>
                <c:pt idx="1459">
                  <c:v>89.977330356912915</c:v>
                </c:pt>
                <c:pt idx="1460">
                  <c:v>89.977381985323817</c:v>
                </c:pt>
                <c:pt idx="1461">
                  <c:v>89.977435188999152</c:v>
                </c:pt>
                <c:pt idx="1462">
                  <c:v>89.977489986354001</c:v>
                </c:pt>
                <c:pt idx="1463">
                  <c:v>89.977546395962477</c:v>
                </c:pt>
                <c:pt idx="1464">
                  <c:v>89.977604436556447</c:v>
                </c:pt>
                <c:pt idx="1465">
                  <c:v>89.977664127028959</c:v>
                </c:pt>
                <c:pt idx="1466">
                  <c:v>89.977725486433343</c:v>
                </c:pt>
                <c:pt idx="1467">
                  <c:v>89.977788533984409</c:v>
                </c:pt>
                <c:pt idx="1468">
                  <c:v>89.977853289059681</c:v>
                </c:pt>
                <c:pt idx="1469">
                  <c:v>89.977919771199339</c:v>
                </c:pt>
                <c:pt idx="1470">
                  <c:v>89.977988000107842</c:v>
                </c:pt>
                <c:pt idx="1471">
                  <c:v>89.978057995654638</c:v>
                </c:pt>
                <c:pt idx="1472">
                  <c:v>89.978129777874358</c:v>
                </c:pt>
                <c:pt idx="1473">
                  <c:v>89.978203366968003</c:v>
                </c:pt>
                <c:pt idx="1474">
                  <c:v>89.978278783303438</c:v>
                </c:pt>
                <c:pt idx="1475">
                  <c:v>89.978356047416796</c:v>
                </c:pt>
                <c:pt idx="1476">
                  <c:v>89.978435180012525</c:v>
                </c:pt>
                <c:pt idx="1477">
                  <c:v>89.978516201964339</c:v>
                </c:pt>
                <c:pt idx="1478">
                  <c:v>89.978599134315886</c:v>
                </c:pt>
                <c:pt idx="1479">
                  <c:v>89.978683998282108</c:v>
                </c:pt>
                <c:pt idx="1480">
                  <c:v>89.978770815248907</c:v>
                </c:pt>
                <c:pt idx="1481">
                  <c:v>89.978859606774819</c:v>
                </c:pt>
                <c:pt idx="1482">
                  <c:v>89.978950394591152</c:v>
                </c:pt>
                <c:pt idx="1483">
                  <c:v>89.979043200602703</c:v>
                </c:pt>
                <c:pt idx="1484">
                  <c:v>89.979138046889531</c:v>
                </c:pt>
                <c:pt idx="1485">
                  <c:v>89.979234955704854</c:v>
                </c:pt>
                <c:pt idx="1486">
                  <c:v>89.979333949479425</c:v>
                </c:pt>
                <c:pt idx="1487">
                  <c:v>89.97943505081939</c:v>
                </c:pt>
                <c:pt idx="1488">
                  <c:v>89.979538282508543</c:v>
                </c:pt>
                <c:pt idx="1489">
                  <c:v>89.979643667507602</c:v>
                </c:pt>
                <c:pt idx="1490">
                  <c:v>89.97975122895626</c:v>
                </c:pt>
                <c:pt idx="1491">
                  <c:v>89.979860990172739</c:v>
                </c:pt>
                <c:pt idx="1492">
                  <c:v>89.979972974654899</c:v>
                </c:pt>
                <c:pt idx="1493">
                  <c:v>89.980087206080881</c:v>
                </c:pt>
                <c:pt idx="1494">
                  <c:v>89.980203708309759</c:v>
                </c:pt>
                <c:pt idx="1495">
                  <c:v>89.980322505381324</c:v>
                </c:pt>
                <c:pt idx="1496">
                  <c:v>89.98044362151802</c:v>
                </c:pt>
                <c:pt idx="1497">
                  <c:v>89.980567081124818</c:v>
                </c:pt>
                <c:pt idx="1498">
                  <c:v>89.98069290878847</c:v>
                </c:pt>
                <c:pt idx="1499">
                  <c:v>89.980821129280741</c:v>
                </c:pt>
                <c:pt idx="1500">
                  <c:v>89.980951767556689</c:v>
                </c:pt>
                <c:pt idx="1501">
                  <c:v>89.981084848756751</c:v>
                </c:pt>
                <c:pt idx="1502">
                  <c:v>89.98122039820575</c:v>
                </c:pt>
                <c:pt idx="1503">
                  <c:v>89.981358441414372</c:v>
                </c:pt>
                <c:pt idx="1504">
                  <c:v>89.981499004079268</c:v>
                </c:pt>
                <c:pt idx="1505">
                  <c:v>89.981642112084018</c:v>
                </c:pt>
                <c:pt idx="1506">
                  <c:v>89.981787791498959</c:v>
                </c:pt>
                <c:pt idx="1507">
                  <c:v>89.981936068581305</c:v>
                </c:pt>
                <c:pt idx="1508">
                  <c:v>89.982086969777612</c:v>
                </c:pt>
                <c:pt idx="1509">
                  <c:v>89.982240521720996</c:v>
                </c:pt>
                <c:pt idx="1510">
                  <c:v>89.982396751234276</c:v>
                </c:pt>
                <c:pt idx="1511">
                  <c:v>89.982555685328848</c:v>
                </c:pt>
                <c:pt idx="1512">
                  <c:v>89.982717351205906</c:v>
                </c:pt>
                <c:pt idx="1513">
                  <c:v>89.982881776255965</c:v>
                </c:pt>
                <c:pt idx="1514">
                  <c:v>89.98304898805975</c:v>
                </c:pt>
                <c:pt idx="1515">
                  <c:v>89.983219014388283</c:v>
                </c:pt>
                <c:pt idx="1516">
                  <c:v>89.983391883203296</c:v>
                </c:pt>
                <c:pt idx="1517">
                  <c:v>89.983567622657532</c:v>
                </c:pt>
                <c:pt idx="1518">
                  <c:v>89.98374626109532</c:v>
                </c:pt>
                <c:pt idx="1519">
                  <c:v>89.983927827051104</c:v>
                </c:pt>
                <c:pt idx="1520">
                  <c:v>89.984112349252214</c:v>
                </c:pt>
                <c:pt idx="1521">
                  <c:v>89.984299856618264</c:v>
                </c:pt>
                <c:pt idx="1522">
                  <c:v>89.984490378259352</c:v>
                </c:pt>
                <c:pt idx="1523">
                  <c:v>89.984683943478885</c:v>
                </c:pt>
                <c:pt idx="1524">
                  <c:v>89.984880581772799</c:v>
                </c:pt>
                <c:pt idx="1525">
                  <c:v>89.985080322828807</c:v>
                </c:pt>
                <c:pt idx="1526">
                  <c:v>89.985283196527988</c:v>
                </c:pt>
                <c:pt idx="1527">
                  <c:v>89.985489232943678</c:v>
                </c:pt>
                <c:pt idx="1528">
                  <c:v>89.985698462342157</c:v>
                </c:pt>
                <c:pt idx="1529">
                  <c:v>89.985910915182487</c:v>
                </c:pt>
                <c:pt idx="1530">
                  <c:v>89.986126622117283</c:v>
                </c:pt>
                <c:pt idx="1531">
                  <c:v>89.986345613991432</c:v>
                </c:pt>
                <c:pt idx="1532">
                  <c:v>89.986567921842251</c:v>
                </c:pt>
                <c:pt idx="1533">
                  <c:v>89.986793576901391</c:v>
                </c:pt>
                <c:pt idx="1534">
                  <c:v>89.987022610591723</c:v>
                </c:pt>
                <c:pt idx="1535">
                  <c:v>89.987255054529882</c:v>
                </c:pt>
                <c:pt idx="1536">
                  <c:v>89.98749094052522</c:v>
                </c:pt>
                <c:pt idx="1537">
                  <c:v>89.987730300578988</c:v>
                </c:pt>
                <c:pt idx="1538">
                  <c:v>89.987973166885098</c:v>
                </c:pt>
                <c:pt idx="1539">
                  <c:v>89.988219571829944</c:v>
                </c:pt>
                <c:pt idx="1540">
                  <c:v>89.988469547992111</c:v>
                </c:pt>
                <c:pt idx="1541">
                  <c:v>89.988723128141046</c:v>
                </c:pt>
                <c:pt idx="1542">
                  <c:v>89.988980345239256</c:v>
                </c:pt>
                <c:pt idx="1543">
                  <c:v>89.989241232439355</c:v>
                </c:pt>
                <c:pt idx="1544">
                  <c:v>89.989505823085807</c:v>
                </c:pt>
                <c:pt idx="1545">
                  <c:v>89.989774150713345</c:v>
                </c:pt>
                <c:pt idx="1546">
                  <c:v>89.990046249047452</c:v>
                </c:pt>
                <c:pt idx="1547">
                  <c:v>89.990322152003742</c:v>
                </c:pt>
                <c:pt idx="1548">
                  <c:v>89.990601893687213</c:v>
                </c:pt>
                <c:pt idx="1549">
                  <c:v>89.990885508392807</c:v>
                </c:pt>
                <c:pt idx="1550">
                  <c:v>89.991173030603505</c:v>
                </c:pt>
                <c:pt idx="1551">
                  <c:v>89.99146449499095</c:v>
                </c:pt>
                <c:pt idx="1552">
                  <c:v>89.991759936415221</c:v>
                </c:pt>
                <c:pt idx="1553">
                  <c:v>89.992059389923298</c:v>
                </c:pt>
                <c:pt idx="1554">
                  <c:v>89.992362890749405</c:v>
                </c:pt>
                <c:pt idx="1555">
                  <c:v>89.992670474313726</c:v>
                </c:pt>
                <c:pt idx="1556">
                  <c:v>89.992982176222341</c:v>
                </c:pt>
                <c:pt idx="1557">
                  <c:v>89.993298032266409</c:v>
                </c:pt>
                <c:pt idx="1558">
                  <c:v>89.993618078421363</c:v>
                </c:pt>
                <c:pt idx="1559">
                  <c:v>89.993942350847178</c:v>
                </c:pt>
                <c:pt idx="1560">
                  <c:v>89.994270885885868</c:v>
                </c:pt>
                <c:pt idx="1561">
                  <c:v>89.994603720062571</c:v>
                </c:pt>
                <c:pt idx="1562">
                  <c:v>89.994940890083527</c:v>
                </c:pt>
                <c:pt idx="1563">
                  <c:v>89.995282432836049</c:v>
                </c:pt>
                <c:pt idx="1564">
                  <c:v>89.995628385387832</c:v>
                </c:pt>
                <c:pt idx="1565">
                  <c:v>89.995978784985269</c:v>
                </c:pt>
                <c:pt idx="1566">
                  <c:v>89.99633366905276</c:v>
                </c:pt>
                <c:pt idx="1567">
                  <c:v>89.996693075192212</c:v>
                </c:pt>
                <c:pt idx="1568">
                  <c:v>89.997057041182615</c:v>
                </c:pt>
                <c:pt idx="1569">
                  <c:v>89.997425604977579</c:v>
                </c:pt>
                <c:pt idx="1570">
                  <c:v>89.997798804706036</c:v>
                </c:pt>
                <c:pt idx="1571">
                  <c:v>89.99817667866995</c:v>
                </c:pt>
                <c:pt idx="1572">
                  <c:v>89.998559265343417</c:v>
                </c:pt>
                <c:pt idx="1573">
                  <c:v>89.998946603372502</c:v>
                </c:pt>
                <c:pt idx="1574">
                  <c:v>89.999338731572962</c:v>
                </c:pt>
                <c:pt idx="1575">
                  <c:v>89.999735688929732</c:v>
                </c:pt>
                <c:pt idx="1576">
                  <c:v>90.000137514596176</c:v>
                </c:pt>
                <c:pt idx="1577">
                  <c:v>90.000544247891469</c:v>
                </c:pt>
                <c:pt idx="1578">
                  <c:v>90.000955928301124</c:v>
                </c:pt>
                <c:pt idx="1579">
                  <c:v>90.001372595474209</c:v>
                </c:pt>
                <c:pt idx="1580">
                  <c:v>90.001794289223284</c:v>
                </c:pt>
                <c:pt idx="1581">
                  <c:v>90.002221049521623</c:v>
                </c:pt>
                <c:pt idx="1582">
                  <c:v>90.002652916503493</c:v>
                </c:pt>
                <c:pt idx="1583">
                  <c:v>90.003089930461925</c:v>
                </c:pt>
                <c:pt idx="1584">
                  <c:v>90.003532131847251</c:v>
                </c:pt>
                <c:pt idx="1585">
                  <c:v>90.003979561265254</c:v>
                </c:pt>
                <c:pt idx="1586">
                  <c:v>90.004432259477085</c:v>
                </c:pt>
                <c:pt idx="1587">
                  <c:v>90.004890267395766</c:v>
                </c:pt>
                <c:pt idx="1588">
                  <c:v>90.005353626086844</c:v>
                </c:pt>
                <c:pt idx="1589">
                  <c:v>90.005822376765195</c:v>
                </c:pt>
                <c:pt idx="1590">
                  <c:v>90.00629656079326</c:v>
                </c:pt>
                <c:pt idx="1591">
                  <c:v>90.006776219681356</c:v>
                </c:pt>
                <c:pt idx="1592">
                  <c:v>90.007261395084114</c:v>
                </c:pt>
                <c:pt idx="1593">
                  <c:v>90.007752128798785</c:v>
                </c:pt>
                <c:pt idx="1594">
                  <c:v>90.008248462764698</c:v>
                </c:pt>
                <c:pt idx="1595">
                  <c:v>90.00875043906079</c:v>
                </c:pt>
                <c:pt idx="1596">
                  <c:v>90.009258099904073</c:v>
                </c:pt>
                <c:pt idx="1597">
                  <c:v>90.009771487647157</c:v>
                </c:pt>
                <c:pt idx="1598">
                  <c:v>90.010290644777143</c:v>
                </c:pt>
                <c:pt idx="1599">
                  <c:v>90.010815613913437</c:v>
                </c:pt>
                <c:pt idx="1600">
                  <c:v>90.011346437805898</c:v>
                </c:pt>
                <c:pt idx="1601">
                  <c:v>90.011883159332143</c:v>
                </c:pt>
                <c:pt idx="1602">
                  <c:v>90.012425821497629</c:v>
                </c:pt>
                <c:pt idx="1603">
                  <c:v>90.012974467430794</c:v>
                </c:pt>
                <c:pt idx="1604">
                  <c:v>90.01352914038354</c:v>
                </c:pt>
                <c:pt idx="1605">
                  <c:v>90.01408988372701</c:v>
                </c:pt>
                <c:pt idx="1606">
                  <c:v>90.014656740951565</c:v>
                </c:pt>
                <c:pt idx="1607">
                  <c:v>90.015229755663142</c:v>
                </c:pt>
                <c:pt idx="1608">
                  <c:v>90.015808971581549</c:v>
                </c:pt>
                <c:pt idx="1609">
                  <c:v>90.016394432538462</c:v>
                </c:pt>
                <c:pt idx="1610">
                  <c:v>90.016986182474696</c:v>
                </c:pt>
                <c:pt idx="1611">
                  <c:v>90.017584265438472</c:v>
                </c:pt>
                <c:pt idx="1612">
                  <c:v>90.018188725583499</c:v>
                </c:pt>
                <c:pt idx="1613">
                  <c:v>90.018799607164979</c:v>
                </c:pt>
                <c:pt idx="1614">
                  <c:v>90.019416954539381</c:v>
                </c:pt>
                <c:pt idx="1615">
                  <c:v>90.020040812160417</c:v>
                </c:pt>
                <c:pt idx="1616">
                  <c:v>90.020671224577228</c:v>
                </c:pt>
                <c:pt idx="1617">
                  <c:v>90.021308236432404</c:v>
                </c:pt>
                <c:pt idx="1618">
                  <c:v>90.021951892459597</c:v>
                </c:pt>
                <c:pt idx="1619">
                  <c:v>90.022602237479077</c:v>
                </c:pt>
                <c:pt idx="1620">
                  <c:v>90.023259316398466</c:v>
                </c:pt>
                <c:pt idx="1621">
                  <c:v>90.023923174207127</c:v>
                </c:pt>
                <c:pt idx="1622">
                  <c:v>90.024593855975809</c:v>
                </c:pt>
                <c:pt idx="1623">
                  <c:v>90.025271406852113</c:v>
                </c:pt>
                <c:pt idx="1624">
                  <c:v>90.025955872060322</c:v>
                </c:pt>
                <c:pt idx="1625">
                  <c:v>90.026647296896513</c:v>
                </c:pt>
                <c:pt idx="1626">
                  <c:v>90.027345726727049</c:v>
                </c:pt>
                <c:pt idx="1627">
                  <c:v>90.028051206985239</c:v>
                </c:pt>
                <c:pt idx="1628">
                  <c:v>90.028763783169211</c:v>
                </c:pt>
                <c:pt idx="1629">
                  <c:v>90.029483500838978</c:v>
                </c:pt>
                <c:pt idx="1630">
                  <c:v>90.030210405613431</c:v>
                </c:pt>
                <c:pt idx="1631">
                  <c:v>90.030944543168076</c:v>
                </c:pt>
                <c:pt idx="1632">
                  <c:v>90.03168595923222</c:v>
                </c:pt>
                <c:pt idx="1633">
                  <c:v>90.032434699584357</c:v>
                </c:pt>
                <c:pt idx="1634">
                  <c:v>90.033190810052488</c:v>
                </c:pt>
                <c:pt idx="1635">
                  <c:v>90.0339543365087</c:v>
                </c:pt>
                <c:pt idx="1636">
                  <c:v>90.034725324867111</c:v>
                </c:pt>
                <c:pt idx="1637">
                  <c:v>90.035503821080951</c:v>
                </c:pt>
                <c:pt idx="1638">
                  <c:v>90.036289871140269</c:v>
                </c:pt>
                <c:pt idx="1639">
                  <c:v>90.037083521067572</c:v>
                </c:pt>
                <c:pt idx="1640">
                  <c:v>90.037884816916119</c:v>
                </c:pt>
                <c:pt idx="1641">
                  <c:v>90.038693804766439</c:v>
                </c:pt>
                <c:pt idx="1642">
                  <c:v>90.039510530722751</c:v>
                </c:pt>
                <c:pt idx="1643">
                  <c:v>90.040335040911231</c:v>
                </c:pt>
                <c:pt idx="1644">
                  <c:v>90.041167381475887</c:v>
                </c:pt>
                <c:pt idx="1645">
                  <c:v>90.042007598576106</c:v>
                </c:pt>
                <c:pt idx="1646">
                  <c:v>90.042855738382983</c:v>
                </c:pt>
                <c:pt idx="1647">
                  <c:v>90.043711847077148</c:v>
                </c:pt>
                <c:pt idx="1648">
                  <c:v>90.044575970844875</c:v>
                </c:pt>
                <c:pt idx="1649">
                  <c:v>90.045448155875079</c:v>
                </c:pt>
                <c:pt idx="1650">
                  <c:v>90.046328448356505</c:v>
                </c:pt>
                <c:pt idx="1651">
                  <c:v>90.047216894475</c:v>
                </c:pt>
                <c:pt idx="1652">
                  <c:v>90.048113540408565</c:v>
                </c:pt>
                <c:pt idx="1653">
                  <c:v>90.049018432326562</c:v>
                </c:pt>
                <c:pt idx="1654">
                  <c:v>90.049931616384342</c:v>
                </c:pt>
                <c:pt idx="1655">
                  <c:v>90.050853138722232</c:v>
                </c:pt>
                <c:pt idx="1656">
                  <c:v>90.05178304546159</c:v>
                </c:pt>
                <c:pt idx="1657">
                  <c:v>90.052721382699147</c:v>
                </c:pt>
                <c:pt idx="1658">
                  <c:v>90.053668196508738</c:v>
                </c:pt>
                <c:pt idx="1659">
                  <c:v>90.054623532932851</c:v>
                </c:pt>
                <c:pt idx="1660">
                  <c:v>90.055587437983519</c:v>
                </c:pt>
                <c:pt idx="1661">
                  <c:v>90.056559957637361</c:v>
                </c:pt>
                <c:pt idx="1662">
                  <c:v>90.057541137831024</c:v>
                </c:pt>
                <c:pt idx="1663">
                  <c:v>90.058531024461359</c:v>
                </c:pt>
                <c:pt idx="1664">
                  <c:v>90.059529663379067</c:v>
                </c:pt>
                <c:pt idx="1665">
                  <c:v>90.060537100386867</c:v>
                </c:pt>
                <c:pt idx="1666">
                  <c:v>90.061553381236536</c:v>
                </c:pt>
                <c:pt idx="1667">
                  <c:v>90.062578551624554</c:v>
                </c:pt>
                <c:pt idx="1668">
                  <c:v>90.063612657190063</c:v>
                </c:pt>
                <c:pt idx="1669">
                  <c:v>90.064655743511068</c:v>
                </c:pt>
                <c:pt idx="1670">
                  <c:v>90.065707856101142</c:v>
                </c:pt>
                <c:pt idx="1671">
                  <c:v>90.066769040405845</c:v>
                </c:pt>
                <c:pt idx="1672">
                  <c:v>90.067839341801388</c:v>
                </c:pt>
                <c:pt idx="1673">
                  <c:v>90.06891880558868</c:v>
                </c:pt>
                <c:pt idx="1674">
                  <c:v>90.070007476992387</c:v>
                </c:pt>
                <c:pt idx="1675">
                  <c:v>90.071105401156643</c:v>
                </c:pt>
                <c:pt idx="1676">
                  <c:v>90.072212623141482</c:v>
                </c:pt>
                <c:pt idx="1677">
                  <c:v>90.07332918792126</c:v>
                </c:pt>
                <c:pt idx="1678">
                  <c:v>90.074455140380067</c:v>
                </c:pt>
                <c:pt idx="1679">
                  <c:v>90.075590525308598</c:v>
                </c:pt>
                <c:pt idx="1680">
                  <c:v>90.07673538740255</c:v>
                </c:pt>
                <c:pt idx="1681">
                  <c:v>90.07788977125648</c:v>
                </c:pt>
                <c:pt idx="1682">
                  <c:v>90.079053721364659</c:v>
                </c:pt>
                <c:pt idx="1683">
                  <c:v>90.080227282114436</c:v>
                </c:pt>
                <c:pt idx="1684">
                  <c:v>90.081410497785598</c:v>
                </c:pt>
                <c:pt idx="1685">
                  <c:v>90.082603412544856</c:v>
                </c:pt>
                <c:pt idx="1686">
                  <c:v>90.083806070446187</c:v>
                </c:pt>
                <c:pt idx="1687">
                  <c:v>90.085018515423457</c:v>
                </c:pt>
                <c:pt idx="1688">
                  <c:v>90.086240791291999</c:v>
                </c:pt>
                <c:pt idx="1689">
                  <c:v>90.087472941741893</c:v>
                </c:pt>
                <c:pt idx="1690">
                  <c:v>90.088715010337239</c:v>
                </c:pt>
                <c:pt idx="1691">
                  <c:v>90.089967040512207</c:v>
                </c:pt>
                <c:pt idx="1692">
                  <c:v>90.091229075568066</c:v>
                </c:pt>
                <c:pt idx="1693">
                  <c:v>90.092501158671098</c:v>
                </c:pt>
                <c:pt idx="1694">
                  <c:v>90.093783332848304</c:v>
                </c:pt>
                <c:pt idx="1695">
                  <c:v>90.095075640985939</c:v>
                </c:pt>
                <c:pt idx="1696">
                  <c:v>90.096378125825836</c:v>
                </c:pt>
                <c:pt idx="1697">
                  <c:v>90.097690829963781</c:v>
                </c:pt>
                <c:pt idx="1698">
                  <c:v>90.099013795843774</c:v>
                </c:pt>
                <c:pt idx="1699">
                  <c:v>90.100347065759621</c:v>
                </c:pt>
                <c:pt idx="1700">
                  <c:v>90.101690681847373</c:v>
                </c:pt>
                <c:pt idx="1701">
                  <c:v>90.103044686088055</c:v>
                </c:pt>
                <c:pt idx="1702">
                  <c:v>90.104409120299195</c:v>
                </c:pt>
                <c:pt idx="1703">
                  <c:v>90.105784026137187</c:v>
                </c:pt>
                <c:pt idx="1704">
                  <c:v>90.107169445091728</c:v>
                </c:pt>
                <c:pt idx="1705">
                  <c:v>90.108565418483337</c:v>
                </c:pt>
                <c:pt idx="1706">
                  <c:v>90.109971987462913</c:v>
                </c:pt>
                <c:pt idx="1707">
                  <c:v>90.111389193007383</c:v>
                </c:pt>
                <c:pt idx="1708">
                  <c:v>90.112817075916894</c:v>
                </c:pt>
                <c:pt idx="1709">
                  <c:v>90.114255676814651</c:v>
                </c:pt>
                <c:pt idx="1710">
                  <c:v>90.115705036142074</c:v>
                </c:pt>
                <c:pt idx="1711">
                  <c:v>90.117165194157621</c:v>
                </c:pt>
                <c:pt idx="1712">
                  <c:v>90.11863619093478</c:v>
                </c:pt>
                <c:pt idx="1713">
                  <c:v>90.120118066358771</c:v>
                </c:pt>
                <c:pt idx="1714">
                  <c:v>90.1216108601256</c:v>
                </c:pt>
                <c:pt idx="1715">
                  <c:v>90.123114611738217</c:v>
                </c:pt>
                <c:pt idx="1716">
                  <c:v>90.124629360506034</c:v>
                </c:pt>
                <c:pt idx="1717">
                  <c:v>90.126155145541873</c:v>
                </c:pt>
                <c:pt idx="1718">
                  <c:v>90.127692005759485</c:v>
                </c:pt>
                <c:pt idx="1719">
                  <c:v>90.129239979873603</c:v>
                </c:pt>
                <c:pt idx="1720">
                  <c:v>90.130799106395258</c:v>
                </c:pt>
                <c:pt idx="1721">
                  <c:v>90.132369423631715</c:v>
                </c:pt>
                <c:pt idx="1722">
                  <c:v>90.133950969683852</c:v>
                </c:pt>
                <c:pt idx="1723">
                  <c:v>90.135543782444586</c:v>
                </c:pt>
                <c:pt idx="1724">
                  <c:v>90.137147899596656</c:v>
                </c:pt>
                <c:pt idx="1725">
                  <c:v>90.138763358612053</c:v>
                </c:pt>
                <c:pt idx="1726">
                  <c:v>90.140390196748555</c:v>
                </c:pt>
                <c:pt idx="1727">
                  <c:v>90.142028451049683</c:v>
                </c:pt>
                <c:pt idx="1728">
                  <c:v>90.14367815834197</c:v>
                </c:pt>
                <c:pt idx="1729">
                  <c:v>90.145339355234611</c:v>
                </c:pt>
                <c:pt idx="1730">
                  <c:v>90.147012078117314</c:v>
                </c:pt>
                <c:pt idx="1731">
                  <c:v>90.148696363158024</c:v>
                </c:pt>
                <c:pt idx="1732">
                  <c:v>90.150392246303227</c:v>
                </c:pt>
                <c:pt idx="1733">
                  <c:v>90.152099763275288</c:v>
                </c:pt>
                <c:pt idx="1734">
                  <c:v>90.153818949572539</c:v>
                </c:pt>
                <c:pt idx="1735">
                  <c:v>90.155549840466279</c:v>
                </c:pt>
                <c:pt idx="1736">
                  <c:v>90.15729247100117</c:v>
                </c:pt>
                <c:pt idx="1737">
                  <c:v>90.159046875993667</c:v>
                </c:pt>
                <c:pt idx="1738">
                  <c:v>90.160813090030075</c:v>
                </c:pt>
                <c:pt idx="1739">
                  <c:v>90.162591147466983</c:v>
                </c:pt>
                <c:pt idx="1740">
                  <c:v>90.164381082430126</c:v>
                </c:pt>
                <c:pt idx="1741">
                  <c:v>90.166182928812177</c:v>
                </c:pt>
                <c:pt idx="1742">
                  <c:v>90.167996720273322</c:v>
                </c:pt>
                <c:pt idx="1743">
                  <c:v>90.169822490239753</c:v>
                </c:pt>
                <c:pt idx="1744">
                  <c:v>90.171660271904003</c:v>
                </c:pt>
                <c:pt idx="1745">
                  <c:v>90.173510098222664</c:v>
                </c:pt>
                <c:pt idx="1746">
                  <c:v>90.17537200191731</c:v>
                </c:pt>
                <c:pt idx="1747">
                  <c:v>90.177246015472846</c:v>
                </c:pt>
                <c:pt idx="1748">
                  <c:v>90.179132171138491</c:v>
                </c:pt>
                <c:pt idx="1749">
                  <c:v>90.181030500925331</c:v>
                </c:pt>
                <c:pt idx="1750">
                  <c:v>90.182941036607843</c:v>
                </c:pt>
                <c:pt idx="1751">
                  <c:v>90.184863809722685</c:v>
                </c:pt>
                <c:pt idx="1752">
                  <c:v>90.186798851568994</c:v>
                </c:pt>
                <c:pt idx="1753">
                  <c:v>90.188746193207749</c:v>
                </c:pt>
                <c:pt idx="1754">
                  <c:v>90.190705865461823</c:v>
                </c:pt>
                <c:pt idx="1755">
                  <c:v>90.192677898915846</c:v>
                </c:pt>
                <c:pt idx="1756">
                  <c:v>90.194662323916432</c:v>
                </c:pt>
                <c:pt idx="1757">
                  <c:v>90.196659170572516</c:v>
                </c:pt>
                <c:pt idx="1758">
                  <c:v>90.198668468755557</c:v>
                </c:pt>
                <c:pt idx="1759">
                  <c:v>90.200690248098155</c:v>
                </c:pt>
                <c:pt idx="1760">
                  <c:v>90.202724537996829</c:v>
                </c:pt>
                <c:pt idx="1761">
                  <c:v>90.204771367611045</c:v>
                </c:pt>
                <c:pt idx="1762">
                  <c:v>90.206830765862776</c:v>
                </c:pt>
                <c:pt idx="1763">
                  <c:v>90.208902761438551</c:v>
                </c:pt>
                <c:pt idx="1764">
                  <c:v>90.210987382789938</c:v>
                </c:pt>
                <c:pt idx="1765">
                  <c:v>90.213084658131876</c:v>
                </c:pt>
                <c:pt idx="1766">
                  <c:v>90.215194615446975</c:v>
                </c:pt>
                <c:pt idx="1767">
                  <c:v>90.217317282482625</c:v>
                </c:pt>
                <c:pt idx="1768">
                  <c:v>90.219452686754494</c:v>
                </c:pt>
                <c:pt idx="1769">
                  <c:v>90.221600855545319</c:v>
                </c:pt>
                <c:pt idx="1770">
                  <c:v>90.223761815907466</c:v>
                </c:pt>
                <c:pt idx="1771">
                  <c:v>90.225935594662701</c:v>
                </c:pt>
                <c:pt idx="1772">
                  <c:v>90.228122218404295</c:v>
                </c:pt>
                <c:pt idx="1773">
                  <c:v>90.23032171349702</c:v>
                </c:pt>
                <c:pt idx="1774">
                  <c:v>90.232534106078774</c:v>
                </c:pt>
                <c:pt idx="1775">
                  <c:v>90.234759422061913</c:v>
                </c:pt>
                <c:pt idx="1776">
                  <c:v>90.236997687134561</c:v>
                </c:pt>
                <c:pt idx="1777">
                  <c:v>90.239248926761334</c:v>
                </c:pt>
                <c:pt idx="1778">
                  <c:v>90.241513166185428</c:v>
                </c:pt>
                <c:pt idx="1779">
                  <c:v>90.243790430429655</c:v>
                </c:pt>
                <c:pt idx="1780">
                  <c:v>90.246080744298766</c:v>
                </c:pt>
                <c:pt idx="1781">
                  <c:v>90.248384132379826</c:v>
                </c:pt>
                <c:pt idx="1782">
                  <c:v>90.250700619043741</c:v>
                </c:pt>
                <c:pt idx="1783">
                  <c:v>90.253030228448225</c:v>
                </c:pt>
                <c:pt idx="1784">
                  <c:v>90.255372984539292</c:v>
                </c:pt>
                <c:pt idx="1785">
                  <c:v>90.257728911051785</c:v>
                </c:pt>
                <c:pt idx="1786">
                  <c:v>90.260098031512641</c:v>
                </c:pt>
                <c:pt idx="1787">
                  <c:v>90.262480369241871</c:v>
                </c:pt>
                <c:pt idx="1788">
                  <c:v>90.264875947354938</c:v>
                </c:pt>
                <c:pt idx="1789">
                  <c:v>90.267284788765707</c:v>
                </c:pt>
                <c:pt idx="1790">
                  <c:v>90.269706916185072</c:v>
                </c:pt>
                <c:pt idx="1791">
                  <c:v>90.272142352128583</c:v>
                </c:pt>
                <c:pt idx="1792">
                  <c:v>90.274591118913349</c:v>
                </c:pt>
                <c:pt idx="1793">
                  <c:v>90.277053238663484</c:v>
                </c:pt>
                <c:pt idx="1794">
                  <c:v>90.279528733311906</c:v>
                </c:pt>
                <c:pt idx="1795">
                  <c:v>90.282017624601309</c:v>
                </c:pt>
                <c:pt idx="1796">
                  <c:v>90.284519934087413</c:v>
                </c:pt>
                <c:pt idx="1797">
                  <c:v>90.287035683142648</c:v>
                </c:pt>
                <c:pt idx="1798">
                  <c:v>90.289564892956264</c:v>
                </c:pt>
                <c:pt idx="1799">
                  <c:v>90.292107584538371</c:v>
                </c:pt>
                <c:pt idx="1800">
                  <c:v>90.294663778723077</c:v>
                </c:pt>
                <c:pt idx="1801">
                  <c:v>90.297233496169525</c:v>
                </c:pt>
                <c:pt idx="1802">
                  <c:v>90.299816757364795</c:v>
                </c:pt>
                <c:pt idx="1803">
                  <c:v>90.302413582628517</c:v>
                </c:pt>
                <c:pt idx="1804">
                  <c:v>90.305023992114002</c:v>
                </c:pt>
                <c:pt idx="1805">
                  <c:v>90.307648005810648</c:v>
                </c:pt>
                <c:pt idx="1806">
                  <c:v>90.310285643548482</c:v>
                </c:pt>
                <c:pt idx="1807">
                  <c:v>90.312936925000102</c:v>
                </c:pt>
                <c:pt idx="1808">
                  <c:v>90.315601869683192</c:v>
                </c:pt>
                <c:pt idx="1809">
                  <c:v>90.318280496964903</c:v>
                </c:pt>
                <c:pt idx="1810">
                  <c:v>90.320972826062871</c:v>
                </c:pt>
                <c:pt idx="1811">
                  <c:v>90.323678876051233</c:v>
                </c:pt>
                <c:pt idx="1812">
                  <c:v>90.326398665860353</c:v>
                </c:pt>
                <c:pt idx="1813">
                  <c:v>90.329132214282652</c:v>
                </c:pt>
                <c:pt idx="1814">
                  <c:v>90.331879539974921</c:v>
                </c:pt>
                <c:pt idx="1815">
                  <c:v>90.334640661460512</c:v>
                </c:pt>
                <c:pt idx="1816">
                  <c:v>90.337415597135504</c:v>
                </c:pt>
                <c:pt idx="1817">
                  <c:v>90.340204365267624</c:v>
                </c:pt>
                <c:pt idx="1818">
                  <c:v>90.343006984004518</c:v>
                </c:pt>
                <c:pt idx="1819">
                  <c:v>90.345823471372967</c:v>
                </c:pt>
                <c:pt idx="1820">
                  <c:v>90.348653845285227</c:v>
                </c:pt>
                <c:pt idx="1821">
                  <c:v>90.351498123541475</c:v>
                </c:pt>
                <c:pt idx="1822">
                  <c:v>90.354356323831297</c:v>
                </c:pt>
                <c:pt idx="1823">
                  <c:v>90.357228463741592</c:v>
                </c:pt>
                <c:pt idx="1824">
                  <c:v>90.360114560756315</c:v>
                </c:pt>
                <c:pt idx="1825">
                  <c:v>90.363014632261354</c:v>
                </c:pt>
                <c:pt idx="1826">
                  <c:v>90.36592869554859</c:v>
                </c:pt>
                <c:pt idx="1827">
                  <c:v>90.36885676781877</c:v>
                </c:pt>
                <c:pt idx="1828">
                  <c:v>90.371798866185983</c:v>
                </c:pt>
                <c:pt idx="1829">
                  <c:v>90.374755007680477</c:v>
                </c:pt>
                <c:pt idx="1830">
                  <c:v>90.377725209252645</c:v>
                </c:pt>
                <c:pt idx="1831">
                  <c:v>90.380709487777281</c:v>
                </c:pt>
                <c:pt idx="1832">
                  <c:v>90.383707860057569</c:v>
                </c:pt>
                <c:pt idx="1833">
                  <c:v>90.386720342827033</c:v>
                </c:pt>
                <c:pt idx="1834">
                  <c:v>90.389746952755232</c:v>
                </c:pt>
                <c:pt idx="1835">
                  <c:v>90.392787706451685</c:v>
                </c:pt>
                <c:pt idx="1836">
                  <c:v>90.395842620467235</c:v>
                </c:pt>
                <c:pt idx="1837">
                  <c:v>90.398911711301238</c:v>
                </c:pt>
                <c:pt idx="1838">
                  <c:v>90.401994995403754</c:v>
                </c:pt>
                <c:pt idx="1839">
                  <c:v>90.405092489178884</c:v>
                </c:pt>
                <c:pt idx="1840">
                  <c:v>90.408204208989886</c:v>
                </c:pt>
                <c:pt idx="1841">
                  <c:v>90.411330171162163</c:v>
                </c:pt>
                <c:pt idx="1842">
                  <c:v>90.414470391988985</c:v>
                </c:pt>
                <c:pt idx="1843">
                  <c:v>90.417624887733282</c:v>
                </c:pt>
                <c:pt idx="1844">
                  <c:v>90.420793674631838</c:v>
                </c:pt>
                <c:pt idx="1845">
                  <c:v>90.423976768901284</c:v>
                </c:pt>
                <c:pt idx="1846">
                  <c:v>90.427174186739705</c:v>
                </c:pt>
                <c:pt idx="1847">
                  <c:v>90.430385944332386</c:v>
                </c:pt>
                <c:pt idx="1848">
                  <c:v>90.433612057855655</c:v>
                </c:pt>
                <c:pt idx="1849">
                  <c:v>90.436852543478707</c:v>
                </c:pt>
                <c:pt idx="1850">
                  <c:v>90.440107417371237</c:v>
                </c:pt>
                <c:pt idx="1851">
                  <c:v>90.443376695704075</c:v>
                </c:pt>
                <c:pt idx="1852">
                  <c:v>90.446660394656632</c:v>
                </c:pt>
                <c:pt idx="1853">
                  <c:v>90.449958530417092</c:v>
                </c:pt>
                <c:pt idx="1854">
                  <c:v>90.453271119189779</c:v>
                </c:pt>
                <c:pt idx="1855">
                  <c:v>90.456598177197193</c:v>
                </c:pt>
                <c:pt idx="1856">
                  <c:v>90.459939720686322</c:v>
                </c:pt>
                <c:pt idx="1857">
                  <c:v>90.463295765929075</c:v>
                </c:pt>
                <c:pt idx="1858">
                  <c:v>90.466666329229952</c:v>
                </c:pt>
                <c:pt idx="1859">
                  <c:v>90.47005142692791</c:v>
                </c:pt>
                <c:pt idx="1860">
                  <c:v>90.47345107540157</c:v>
                </c:pt>
                <c:pt idx="1861">
                  <c:v>90.476865291073011</c:v>
                </c:pt>
                <c:pt idx="1862">
                  <c:v>90.480294090411007</c:v>
                </c:pt>
                <c:pt idx="1863">
                  <c:v>90.483737489936587</c:v>
                </c:pt>
                <c:pt idx="1864">
                  <c:v>90.487195506226101</c:v>
                </c:pt>
                <c:pt idx="1865">
                  <c:v>90.490668155915074</c:v>
                </c:pt>
                <c:pt idx="1866">
                  <c:v>90.494155455703179</c:v>
                </c:pt>
                <c:pt idx="1867">
                  <c:v>90.497657422357108</c:v>
                </c:pt>
                <c:pt idx="1868">
                  <c:v>90.501174072716097</c:v>
                </c:pt>
                <c:pt idx="1869">
                  <c:v>90.50470542369456</c:v>
                </c:pt>
                <c:pt idx="1870">
                  <c:v>90.508251492286831</c:v>
                </c:pt>
                <c:pt idx="1871">
                  <c:v>90.511812295570422</c:v>
                </c:pt>
                <c:pt idx="1872">
                  <c:v>90.515387850711946</c:v>
                </c:pt>
                <c:pt idx="1873">
                  <c:v>90.518978174968325</c:v>
                </c:pt>
                <c:pt idx="1874">
                  <c:v>90.522583285693273</c:v>
                </c:pt>
                <c:pt idx="1875">
                  <c:v>90.526203200339523</c:v>
                </c:pt>
                <c:pt idx="1876">
                  <c:v>90.529837936464091</c:v>
                </c:pt>
                <c:pt idx="1877">
                  <c:v>90.533487511731053</c:v>
                </c:pt>
                <c:pt idx="1878">
                  <c:v>90.537151943916385</c:v>
                </c:pt>
                <c:pt idx="1879">
                  <c:v>90.540831250911282</c:v>
                </c:pt>
                <c:pt idx="1880">
                  <c:v>90.544525450726269</c:v>
                </c:pt>
                <c:pt idx="1881">
                  <c:v>90.548234561495576</c:v>
                </c:pt>
                <c:pt idx="1882">
                  <c:v>90.551958601480379</c:v>
                </c:pt>
                <c:pt idx="1883">
                  <c:v>90.555697589072537</c:v>
                </c:pt>
                <c:pt idx="1884">
                  <c:v>90.55945154279847</c:v>
                </c:pt>
                <c:pt idx="1885">
                  <c:v>90.56322048132408</c:v>
                </c:pt>
                <c:pt idx="1886">
                  <c:v>90.567004423457433</c:v>
                </c:pt>
                <c:pt idx="1887">
                  <c:v>90.570803388152186</c:v>
                </c:pt>
                <c:pt idx="1888">
                  <c:v>90.574617394512472</c:v>
                </c:pt>
                <c:pt idx="1889">
                  <c:v>90.578446461796517</c:v>
                </c:pt>
                <c:pt idx="1890">
                  <c:v>90.582290609419616</c:v>
                </c:pt>
                <c:pt idx="1891">
                  <c:v>90.586149856958244</c:v>
                </c:pt>
                <c:pt idx="1892">
                  <c:v>90.590024224152728</c:v>
                </c:pt>
                <c:pt idx="1893">
                  <c:v>90.593913730913826</c:v>
                </c:pt>
                <c:pt idx="1894">
                  <c:v>90.597818397323238</c:v>
                </c:pt>
                <c:pt idx="1895">
                  <c:v>90.601738243638408</c:v>
                </c:pt>
                <c:pt idx="1896">
                  <c:v>90.605673290296764</c:v>
                </c:pt>
                <c:pt idx="1897">
                  <c:v>90.609623557917843</c:v>
                </c:pt>
                <c:pt idx="1898">
                  <c:v>90.613589067307842</c:v>
                </c:pt>
                <c:pt idx="1899">
                  <c:v>90.617569839463698</c:v>
                </c:pt>
                <c:pt idx="1900">
                  <c:v>90.621565895574832</c:v>
                </c:pt>
                <c:pt idx="1901">
                  <c:v>90.625577257028183</c:v>
                </c:pt>
                <c:pt idx="1902">
                  <c:v>90.629603945411219</c:v>
                </c:pt>
                <c:pt idx="1903">
                  <c:v>90.633645982514309</c:v>
                </c:pt>
                <c:pt idx="1904">
                  <c:v>90.637703390335886</c:v>
                </c:pt>
                <c:pt idx="1905">
                  <c:v>90.641776191085256</c:v>
                </c:pt>
                <c:pt idx="1906">
                  <c:v>90.645864407184689</c:v>
                </c:pt>
                <c:pt idx="1907">
                  <c:v>90.649968061274137</c:v>
                </c:pt>
                <c:pt idx="1908">
                  <c:v>90.654087176214347</c:v>
                </c:pt>
                <c:pt idx="1909">
                  <c:v>90.658221775089885</c:v>
                </c:pt>
                <c:pt idx="1910">
                  <c:v>90.662371881211982</c:v>
                </c:pt>
                <c:pt idx="1911">
                  <c:v>90.666537518121785</c:v>
                </c:pt>
                <c:pt idx="1912">
                  <c:v>90.670718709595022</c:v>
                </c:pt>
                <c:pt idx="1913">
                  <c:v>90.674915479643062</c:v>
                </c:pt>
                <c:pt idx="1914">
                  <c:v>90.679127852517041</c:v>
                </c:pt>
                <c:pt idx="1915">
                  <c:v>90.683355852711031</c:v>
                </c:pt>
                <c:pt idx="1916">
                  <c:v>90.687599504965092</c:v>
                </c:pt>
                <c:pt idx="1917">
                  <c:v>90.69185883426816</c:v>
                </c:pt>
                <c:pt idx="1918">
                  <c:v>90.69613386586083</c:v>
                </c:pt>
                <c:pt idx="1919">
                  <c:v>90.700424625238554</c:v>
                </c:pt>
                <c:pt idx="1920">
                  <c:v>90.704731138155211</c:v>
                </c:pt>
                <c:pt idx="1921">
                  <c:v>90.709053430624579</c:v>
                </c:pt>
                <c:pt idx="1922">
                  <c:v>90.713391528924475</c:v>
                </c:pt>
                <c:pt idx="1923">
                  <c:v>90.717745459599442</c:v>
                </c:pt>
                <c:pt idx="1924">
                  <c:v>90.722115249462718</c:v>
                </c:pt>
                <c:pt idx="1925">
                  <c:v>90.726500925599879</c:v>
                </c:pt>
                <c:pt idx="1926">
                  <c:v>90.730902515371724</c:v>
                </c:pt>
                <c:pt idx="1927">
                  <c:v>90.735320046416589</c:v>
                </c:pt>
                <c:pt idx="1928">
                  <c:v>90.739753546652707</c:v>
                </c:pt>
                <c:pt idx="1929">
                  <c:v>90.74420304428179</c:v>
                </c:pt>
                <c:pt idx="1930">
                  <c:v>90.748668567790503</c:v>
                </c:pt>
                <c:pt idx="1931">
                  <c:v>90.75315014595482</c:v>
                </c:pt>
                <c:pt idx="1932">
                  <c:v>90.7576478078403</c:v>
                </c:pt>
                <c:pt idx="1933">
                  <c:v>90.762161582807366</c:v>
                </c:pt>
                <c:pt idx="1934">
                  <c:v>90.766691500511101</c:v>
                </c:pt>
                <c:pt idx="1935">
                  <c:v>90.771237590905443</c:v>
                </c:pt>
                <c:pt idx="1936">
                  <c:v>90.775799884245899</c:v>
                </c:pt>
                <c:pt idx="1937">
                  <c:v>90.780378411089615</c:v>
                </c:pt>
                <c:pt idx="1938">
                  <c:v>90.784973202301103</c:v>
                </c:pt>
                <c:pt idx="1939">
                  <c:v>90.78958428905247</c:v>
                </c:pt>
                <c:pt idx="1940">
                  <c:v>90.794211702825862</c:v>
                </c:pt>
                <c:pt idx="1941">
                  <c:v>90.798855475416616</c:v>
                </c:pt>
                <c:pt idx="1942">
                  <c:v>90.803515638934627</c:v>
                </c:pt>
                <c:pt idx="1943">
                  <c:v>90.808192225807844</c:v>
                </c:pt>
                <c:pt idx="1944">
                  <c:v>90.812885268782807</c:v>
                </c:pt>
                <c:pt idx="1945">
                  <c:v>90.817594800928291</c:v>
                </c:pt>
                <c:pt idx="1946">
                  <c:v>90.822320855637344</c:v>
                </c:pt>
                <c:pt idx="1947">
                  <c:v>90.827063466627592</c:v>
                </c:pt>
                <c:pt idx="1948">
                  <c:v>90.831822667946113</c:v>
                </c:pt>
                <c:pt idx="1949">
                  <c:v>90.836598493969618</c:v>
                </c:pt>
                <c:pt idx="1950">
                  <c:v>90.841390979406853</c:v>
                </c:pt>
                <c:pt idx="1951">
                  <c:v>90.846200159301063</c:v>
                </c:pt>
                <c:pt idx="1952">
                  <c:v>90.851026069031548</c:v>
                </c:pt>
                <c:pt idx="1953">
                  <c:v>90.85586874431587</c:v>
                </c:pt>
                <c:pt idx="1954">
                  <c:v>90.860728221211261</c:v>
                </c:pt>
                <c:pt idx="1955">
                  <c:v>90.865604536117672</c:v>
                </c:pt>
                <c:pt idx="1956">
                  <c:v>90.870497725778492</c:v>
                </c:pt>
                <c:pt idx="1957">
                  <c:v>90.875407827282203</c:v>
                </c:pt>
                <c:pt idx="1958">
                  <c:v>90.880334878065767</c:v>
                </c:pt>
                <c:pt idx="1959">
                  <c:v>90.885278915914711</c:v>
                </c:pt>
                <c:pt idx="1960">
                  <c:v>90.890239978966306</c:v>
                </c:pt>
                <c:pt idx="1961">
                  <c:v>90.89521810570956</c:v>
                </c:pt>
                <c:pt idx="1962">
                  <c:v>90.900213334988976</c:v>
                </c:pt>
                <c:pt idx="1963">
                  <c:v>90.905225706004799</c:v>
                </c:pt>
                <c:pt idx="1964">
                  <c:v>90.910255258314322</c:v>
                </c:pt>
                <c:pt idx="1965">
                  <c:v>90.915302031835338</c:v>
                </c:pt>
                <c:pt idx="1966">
                  <c:v>90.9203660668461</c:v>
                </c:pt>
                <c:pt idx="1967">
                  <c:v>90.92544740398732</c:v>
                </c:pt>
                <c:pt idx="1968">
                  <c:v>90.930546084263852</c:v>
                </c:pt>
                <c:pt idx="1969">
                  <c:v>90.935662149046522</c:v>
                </c:pt>
                <c:pt idx="1970">
                  <c:v>90.940795640072494</c:v>
                </c:pt>
                <c:pt idx="1971">
                  <c:v>90.945946599448277</c:v>
                </c:pt>
                <c:pt idx="1972">
                  <c:v>90.951115069650115</c:v>
                </c:pt>
                <c:pt idx="1973">
                  <c:v>90.956301093524857</c:v>
                </c:pt>
                <c:pt idx="1974">
                  <c:v>90.961504714293568</c:v>
                </c:pt>
                <c:pt idx="1975">
                  <c:v>90.966725975549721</c:v>
                </c:pt>
                <c:pt idx="1976">
                  <c:v>90.971964921263634</c:v>
                </c:pt>
                <c:pt idx="1977">
                  <c:v>90.977221595782169</c:v>
                </c:pt>
                <c:pt idx="1978">
                  <c:v>90.982496043829187</c:v>
                </c:pt>
                <c:pt idx="1979">
                  <c:v>90.9877883105096</c:v>
                </c:pt>
                <c:pt idx="1980">
                  <c:v>90.993098441307538</c:v>
                </c:pt>
                <c:pt idx="1981">
                  <c:v>90.998426482089073</c:v>
                </c:pt>
                <c:pt idx="1982">
                  <c:v>91.00377247910356</c:v>
                </c:pt>
                <c:pt idx="1983">
                  <c:v>91.009136478984644</c:v>
                </c:pt>
                <c:pt idx="1984">
                  <c:v>91.014518528750557</c:v>
                </c:pt>
                <c:pt idx="1985">
                  <c:v>91.019918675806835</c:v>
                </c:pt>
                <c:pt idx="1986">
                  <c:v>91.025336967945492</c:v>
                </c:pt>
                <c:pt idx="1987">
                  <c:v>91.030773453348175</c:v>
                </c:pt>
                <c:pt idx="1988">
                  <c:v>91.036228180585397</c:v>
                </c:pt>
                <c:pt idx="1989">
                  <c:v>91.041701198618512</c:v>
                </c:pt>
                <c:pt idx="1990">
                  <c:v>91.047192556800908</c:v>
                </c:pt>
                <c:pt idx="1991">
                  <c:v>91.052702304878494</c:v>
                </c:pt>
                <c:pt idx="1992">
                  <c:v>91.058230492990148</c:v>
                </c:pt>
                <c:pt idx="1993">
                  <c:v>91.063777171670566</c:v>
                </c:pt>
                <c:pt idx="1994">
                  <c:v>91.069342391849176</c:v>
                </c:pt>
                <c:pt idx="1995">
                  <c:v>91.074926204852062</c:v>
                </c:pt>
                <c:pt idx="1996">
                  <c:v>91.080528662402529</c:v>
                </c:pt>
                <c:pt idx="1997">
                  <c:v>91.086149816622452</c:v>
                </c:pt>
                <c:pt idx="1998">
                  <c:v>91.091789720032978</c:v>
                </c:pt>
                <c:pt idx="1999">
                  <c:v>91.097448425554092</c:v>
                </c:pt>
                <c:pt idx="2000">
                  <c:v>91.103125986507692</c:v>
                </c:pt>
                <c:pt idx="2001">
                  <c:v>91.108822456616437</c:v>
                </c:pt>
                <c:pt idx="2002">
                  <c:v>91.114537890006019</c:v>
                </c:pt>
                <c:pt idx="2003">
                  <c:v>91.12027234120454</c:v>
                </c:pt>
                <c:pt idx="2004">
                  <c:v>91.126025865144385</c:v>
                </c:pt>
                <c:pt idx="2005">
                  <c:v>91.13179851716238</c:v>
                </c:pt>
                <c:pt idx="2006">
                  <c:v>91.137590353000533</c:v>
                </c:pt>
                <c:pt idx="2007">
                  <c:v>91.143401428807067</c:v>
                </c:pt>
                <c:pt idx="2008">
                  <c:v>91.149231801136793</c:v>
                </c:pt>
                <c:pt idx="2009">
                  <c:v>91.155081526951562</c:v>
                </c:pt>
                <c:pt idx="2010">
                  <c:v>91.160950663621563</c:v>
                </c:pt>
                <c:pt idx="2011">
                  <c:v>91.166839268925273</c:v>
                </c:pt>
                <c:pt idx="2012">
                  <c:v>91.172747401051112</c:v>
                </c:pt>
                <c:pt idx="2013">
                  <c:v>91.178675118596246</c:v>
                </c:pt>
                <c:pt idx="2014">
                  <c:v>91.184622480569246</c:v>
                </c:pt>
                <c:pt idx="2015">
                  <c:v>91.19058954638939</c:v>
                </c:pt>
                <c:pt idx="2016">
                  <c:v>91.196576375886792</c:v>
                </c:pt>
                <c:pt idx="2017">
                  <c:v>91.20258302930479</c:v>
                </c:pt>
                <c:pt idx="2018">
                  <c:v>91.208609567298609</c:v>
                </c:pt>
                <c:pt idx="2019">
                  <c:v>91.214656050936966</c:v>
                </c:pt>
                <c:pt idx="2020">
                  <c:v>91.220722541702386</c:v>
                </c:pt>
                <c:pt idx="2021">
                  <c:v>91.226809101491199</c:v>
                </c:pt>
                <c:pt idx="2022">
                  <c:v>91.232915792614335</c:v>
                </c:pt>
                <c:pt idx="2023">
                  <c:v>91.239042677798011</c:v>
                </c:pt>
                <c:pt idx="2024">
                  <c:v>91.245189820183725</c:v>
                </c:pt>
                <c:pt idx="2025">
                  <c:v>91.251357283329696</c:v>
                </c:pt>
                <c:pt idx="2026">
                  <c:v>91.257545131209852</c:v>
                </c:pt>
                <c:pt idx="2027">
                  <c:v>91.263753428215367</c:v>
                </c:pt>
                <c:pt idx="2028">
                  <c:v>91.269982239154459</c:v>
                </c:pt>
                <c:pt idx="2029">
                  <c:v>91.276231629253033</c:v>
                </c:pt>
                <c:pt idx="2030">
                  <c:v>91.282501664154822</c:v>
                </c:pt>
                <c:pt idx="2031">
                  <c:v>91.288792409922351</c:v>
                </c:pt>
                <c:pt idx="2032">
                  <c:v>91.295103933037268</c:v>
                </c:pt>
                <c:pt idx="2033">
                  <c:v>91.30143630039926</c:v>
                </c:pt>
                <c:pt idx="2034">
                  <c:v>91.307789579328684</c:v>
                </c:pt>
                <c:pt idx="2035">
                  <c:v>91.314163837564664</c:v>
                </c:pt>
                <c:pt idx="2036">
                  <c:v>91.320559143267332</c:v>
                </c:pt>
                <c:pt idx="2037">
                  <c:v>91.326975565016809</c:v>
                </c:pt>
                <c:pt idx="2038">
                  <c:v>91.333413171813802</c:v>
                </c:pt>
                <c:pt idx="2039">
                  <c:v>91.339872033080809</c:v>
                </c:pt>
                <c:pt idx="2040">
                  <c:v>91.346352218661423</c:v>
                </c:pt>
                <c:pt idx="2041">
                  <c:v>91.352853798820192</c:v>
                </c:pt>
                <c:pt idx="2042">
                  <c:v>91.359376844244181</c:v>
                </c:pt>
                <c:pt idx="2043">
                  <c:v>91.36592142604303</c:v>
                </c:pt>
                <c:pt idx="2044">
                  <c:v>91.372487615747616</c:v>
                </c:pt>
                <c:pt idx="2045">
                  <c:v>91.379075485312924</c:v>
                </c:pt>
                <c:pt idx="2046">
                  <c:v>91.385685107115833</c:v>
                </c:pt>
                <c:pt idx="2047">
                  <c:v>91.392316553956789</c:v>
                </c:pt>
                <c:pt idx="2048">
                  <c:v>91.398969899059352</c:v>
                </c:pt>
                <c:pt idx="2049">
                  <c:v>91.405645216070994</c:v>
                </c:pt>
                <c:pt idx="2050">
                  <c:v>91.412342579062965</c:v>
                </c:pt>
                <c:pt idx="2051">
                  <c:v>91.4190620625305</c:v>
                </c:pt>
                <c:pt idx="2052">
                  <c:v>91.425803741393196</c:v>
                </c:pt>
                <c:pt idx="2053">
                  <c:v>91.432567690994759</c:v>
                </c:pt>
                <c:pt idx="2054">
                  <c:v>91.439353987103445</c:v>
                </c:pt>
                <c:pt idx="2055">
                  <c:v>91.446162705912641</c:v>
                </c:pt>
                <c:pt idx="2056">
                  <c:v>91.452993924041053</c:v>
                </c:pt>
                <c:pt idx="2057">
                  <c:v>91.459847718531691</c:v>
                </c:pt>
                <c:pt idx="2058">
                  <c:v>91.46672416685314</c:v>
                </c:pt>
                <c:pt idx="2059">
                  <c:v>91.473623346899885</c:v>
                </c:pt>
                <c:pt idx="2060">
                  <c:v>91.480545336991455</c:v>
                </c:pt>
                <c:pt idx="2061">
                  <c:v>91.48749021587345</c:v>
                </c:pt>
                <c:pt idx="2062">
                  <c:v>91.494458062717683</c:v>
                </c:pt>
                <c:pt idx="2063">
                  <c:v>91.501448957121298</c:v>
                </c:pt>
                <c:pt idx="2064">
                  <c:v>91.508462979107946</c:v>
                </c:pt>
                <c:pt idx="2065">
                  <c:v>91.515500209128305</c:v>
                </c:pt>
                <c:pt idx="2066">
                  <c:v>91.522560728058167</c:v>
                </c:pt>
                <c:pt idx="2067">
                  <c:v>91.529644617201029</c:v>
                </c:pt>
                <c:pt idx="2068">
                  <c:v>91.536751958286587</c:v>
                </c:pt>
                <c:pt idx="2069">
                  <c:v>91.54388283347123</c:v>
                </c:pt>
                <c:pt idx="2070">
                  <c:v>91.551037325338697</c:v>
                </c:pt>
                <c:pt idx="2071">
                  <c:v>91.558215516899438</c:v>
                </c:pt>
                <c:pt idx="2072">
                  <c:v>91.565417491591091</c:v>
                </c:pt>
                <c:pt idx="2073">
                  <c:v>91.572643333278521</c:v>
                </c:pt>
                <c:pt idx="2074">
                  <c:v>91.579893126253978</c:v>
                </c:pt>
                <c:pt idx="2075">
                  <c:v>91.587166955236839</c:v>
                </c:pt>
                <c:pt idx="2076">
                  <c:v>91.594464905374807</c:v>
                </c:pt>
                <c:pt idx="2077">
                  <c:v>91.601787062242209</c:v>
                </c:pt>
                <c:pt idx="2078">
                  <c:v>91.609133511841478</c:v>
                </c:pt>
                <c:pt idx="2079">
                  <c:v>91.616504340602859</c:v>
                </c:pt>
                <c:pt idx="2080">
                  <c:v>91.623899635384134</c:v>
                </c:pt>
                <c:pt idx="2081">
                  <c:v>91.631319483471742</c:v>
                </c:pt>
                <c:pt idx="2082">
                  <c:v>91.638763972579241</c:v>
                </c:pt>
                <c:pt idx="2083">
                  <c:v>91.646233190848719</c:v>
                </c:pt>
                <c:pt idx="2084">
                  <c:v>91.653727226849796</c:v>
                </c:pt>
                <c:pt idx="2085">
                  <c:v>91.661246169581815</c:v>
                </c:pt>
                <c:pt idx="2086">
                  <c:v>91.66879010847039</c:v>
                </c:pt>
                <c:pt idx="2087">
                  <c:v>91.67635913337098</c:v>
                </c:pt>
                <c:pt idx="2088">
                  <c:v>91.683953334566411</c:v>
                </c:pt>
                <c:pt idx="2089">
                  <c:v>91.691572802768874</c:v>
                </c:pt>
                <c:pt idx="2090">
                  <c:v>91.699217629117996</c:v>
                </c:pt>
                <c:pt idx="2091">
                  <c:v>91.706887905182853</c:v>
                </c:pt>
                <c:pt idx="2092">
                  <c:v>91.714583722960683</c:v>
                </c:pt>
                <c:pt idx="2093">
                  <c:v>91.722305174877434</c:v>
                </c:pt>
                <c:pt idx="2094">
                  <c:v>91.730052353787798</c:v>
                </c:pt>
                <c:pt idx="2095">
                  <c:v>91.737825352975193</c:v>
                </c:pt>
                <c:pt idx="2096">
                  <c:v>91.745624266151736</c:v>
                </c:pt>
                <c:pt idx="2097">
                  <c:v>91.753449187458287</c:v>
                </c:pt>
                <c:pt idx="2098">
                  <c:v>91.761300211464928</c:v>
                </c:pt>
                <c:pt idx="2099">
                  <c:v>91.769177433170256</c:v>
                </c:pt>
                <c:pt idx="2100">
                  <c:v>91.777080948001853</c:v>
                </c:pt>
                <c:pt idx="2101">
                  <c:v>91.785010851816736</c:v>
                </c:pt>
                <c:pt idx="2102">
                  <c:v>91.792967240900126</c:v>
                </c:pt>
                <c:pt idx="2103">
                  <c:v>91.800950211967134</c:v>
                </c:pt>
                <c:pt idx="2104">
                  <c:v>91.808959862161075</c:v>
                </c:pt>
                <c:pt idx="2105">
                  <c:v>91.816996289055226</c:v>
                </c:pt>
                <c:pt idx="2106">
                  <c:v>91.825059590651421</c:v>
                </c:pt>
                <c:pt idx="2107">
                  <c:v>91.83314986538052</c:v>
                </c:pt>
                <c:pt idx="2108">
                  <c:v>91.841267212103403</c:v>
                </c:pt>
                <c:pt idx="2109">
                  <c:v>91.849411730108983</c:v>
                </c:pt>
                <c:pt idx="2110">
                  <c:v>91.857583519116389</c:v>
                </c:pt>
                <c:pt idx="2111">
                  <c:v>91.865782679273593</c:v>
                </c:pt>
                <c:pt idx="2112">
                  <c:v>91.874009311157593</c:v>
                </c:pt>
                <c:pt idx="2113">
                  <c:v>91.882263515775065</c:v>
                </c:pt>
                <c:pt idx="2114">
                  <c:v>91.890545394561869</c:v>
                </c:pt>
                <c:pt idx="2115">
                  <c:v>91.898855049382703</c:v>
                </c:pt>
                <c:pt idx="2116">
                  <c:v>91.907192582532772</c:v>
                </c:pt>
                <c:pt idx="2117">
                  <c:v>91.915558096735182</c:v>
                </c:pt>
                <c:pt idx="2118">
                  <c:v>91.923951695143188</c:v>
                </c:pt>
                <c:pt idx="2119">
                  <c:v>91.932373481339269</c:v>
                </c:pt>
                <c:pt idx="2120">
                  <c:v>91.940823559335399</c:v>
                </c:pt>
                <c:pt idx="2121">
                  <c:v>91.949302033572479</c:v>
                </c:pt>
                <c:pt idx="2122">
                  <c:v>91.957809008921245</c:v>
                </c:pt>
                <c:pt idx="2123">
                  <c:v>91.966344590681658</c:v>
                </c:pt>
                <c:pt idx="2124">
                  <c:v>91.974908884582732</c:v>
                </c:pt>
                <c:pt idx="2125">
                  <c:v>91.983501996783275</c:v>
                </c:pt>
                <c:pt idx="2126">
                  <c:v>91.992124033871093</c:v>
                </c:pt>
                <c:pt idx="2127">
                  <c:v>92.00077510286394</c:v>
                </c:pt>
                <c:pt idx="2128">
                  <c:v>92.009455311208058</c:v>
                </c:pt>
                <c:pt idx="2129">
                  <c:v>92.018164766779563</c:v>
                </c:pt>
                <c:pt idx="2130">
                  <c:v>92.02690357788407</c:v>
                </c:pt>
                <c:pt idx="2131">
                  <c:v>92.035671853256119</c:v>
                </c:pt>
                <c:pt idx="2132">
                  <c:v>92.044469702059573</c:v>
                </c:pt>
                <c:pt idx="2133">
                  <c:v>92.053297233887747</c:v>
                </c:pt>
                <c:pt idx="2134">
                  <c:v>92.062154558763254</c:v>
                </c:pt>
                <c:pt idx="2135">
                  <c:v>92.071041787137617</c:v>
                </c:pt>
                <c:pt idx="2136">
                  <c:v>92.079959029891697</c:v>
                </c:pt>
                <c:pt idx="2137">
                  <c:v>92.088906398335993</c:v>
                </c:pt>
                <c:pt idx="2138">
                  <c:v>92.09788400420976</c:v>
                </c:pt>
                <c:pt idx="2139">
                  <c:v>92.106891959681093</c:v>
                </c:pt>
                <c:pt idx="2140">
                  <c:v>92.115930377347723</c:v>
                </c:pt>
                <c:pt idx="2141">
                  <c:v>92.124999370236125</c:v>
                </c:pt>
                <c:pt idx="2142">
                  <c:v>92.13409905180184</c:v>
                </c:pt>
                <c:pt idx="2143">
                  <c:v>92.143229535929663</c:v>
                </c:pt>
                <c:pt idx="2144">
                  <c:v>92.152390936932449</c:v>
                </c:pt>
                <c:pt idx="2145">
                  <c:v>92.161583369553256</c:v>
                </c:pt>
                <c:pt idx="2146">
                  <c:v>92.170806948962692</c:v>
                </c:pt>
                <c:pt idx="2147">
                  <c:v>92.180061790760874</c:v>
                </c:pt>
                <c:pt idx="2148">
                  <c:v>92.189348010976147</c:v>
                </c:pt>
                <c:pt idx="2149">
                  <c:v>92.198665726066011</c:v>
                </c:pt>
                <c:pt idx="2150">
                  <c:v>92.208015052916096</c:v>
                </c:pt>
                <c:pt idx="2151">
                  <c:v>92.21739610884083</c:v>
                </c:pt>
                <c:pt idx="2152">
                  <c:v>92.226809011583057</c:v>
                </c:pt>
                <c:pt idx="2153">
                  <c:v>92.236253879313622</c:v>
                </c:pt>
                <c:pt idx="2154">
                  <c:v>92.245730830631885</c:v>
                </c:pt>
                <c:pt idx="2155">
                  <c:v>92.255239984565563</c:v>
                </c:pt>
                <c:pt idx="2156">
                  <c:v>92.264781460570077</c:v>
                </c:pt>
                <c:pt idx="2157">
                  <c:v>92.274355378529094</c:v>
                </c:pt>
                <c:pt idx="2158">
                  <c:v>92.283961858754409</c:v>
                </c:pt>
                <c:pt idx="2159">
                  <c:v>92.293601021984912</c:v>
                </c:pt>
                <c:pt idx="2160">
                  <c:v>92.303272989387565</c:v>
                </c:pt>
                <c:pt idx="2161">
                  <c:v>92.312977882557377</c:v>
                </c:pt>
                <c:pt idx="2162">
                  <c:v>92.322715823515964</c:v>
                </c:pt>
                <c:pt idx="2163">
                  <c:v>92.332486934712918</c:v>
                </c:pt>
                <c:pt idx="2164">
                  <c:v>92.342291339024342</c:v>
                </c:pt>
                <c:pt idx="2165">
                  <c:v>92.352129159754455</c:v>
                </c:pt>
                <c:pt idx="2166">
                  <c:v>92.362000520633089</c:v>
                </c:pt>
                <c:pt idx="2167">
                  <c:v>92.371905545817867</c:v>
                </c:pt>
                <c:pt idx="2168">
                  <c:v>92.381844359892966</c:v>
                </c:pt>
                <c:pt idx="2169">
                  <c:v>92.391817087868219</c:v>
                </c:pt>
                <c:pt idx="2170">
                  <c:v>92.401823855180567</c:v>
                </c:pt>
                <c:pt idx="2171">
                  <c:v>92.411864787692735</c:v>
                </c:pt>
                <c:pt idx="2172">
                  <c:v>92.421940011693579</c:v>
                </c:pt>
                <c:pt idx="2173">
                  <c:v>92.432049653897579</c:v>
                </c:pt>
                <c:pt idx="2174">
                  <c:v>92.442193841444706</c:v>
                </c:pt>
                <c:pt idx="2175">
                  <c:v>92.452372701900501</c:v>
                </c:pt>
                <c:pt idx="2176">
                  <c:v>92.462586363255681</c:v>
                </c:pt>
                <c:pt idx="2177">
                  <c:v>92.472834953925513</c:v>
                </c:pt>
                <c:pt idx="2178">
                  <c:v>92.483118602750721</c:v>
                </c:pt>
                <c:pt idx="2179">
                  <c:v>92.49343743899577</c:v>
                </c:pt>
                <c:pt idx="2180">
                  <c:v>92.503791592350254</c:v>
                </c:pt>
                <c:pt idx="2181">
                  <c:v>92.514181192927012</c:v>
                </c:pt>
                <c:pt idx="2182">
                  <c:v>92.52460637126299</c:v>
                </c:pt>
                <c:pt idx="2183">
                  <c:v>92.535067258318577</c:v>
                </c:pt>
                <c:pt idx="2184">
                  <c:v>92.5455639854775</c:v>
                </c:pt>
                <c:pt idx="2185">
                  <c:v>92.55609668454656</c:v>
                </c:pt>
                <c:pt idx="2186">
                  <c:v>92.56666548775479</c:v>
                </c:pt>
                <c:pt idx="2187">
                  <c:v>92.577270527754223</c:v>
                </c:pt>
                <c:pt idx="2188">
                  <c:v>92.587911937618458</c:v>
                </c:pt>
                <c:pt idx="2189">
                  <c:v>92.598589850843098</c:v>
                </c:pt>
                <c:pt idx="2190">
                  <c:v>92.609304401345028</c:v>
                </c:pt>
                <c:pt idx="2191">
                  <c:v>92.620055723462514</c:v>
                </c:pt>
                <c:pt idx="2192">
                  <c:v>92.630843951954205</c:v>
                </c:pt>
                <c:pt idx="2193">
                  <c:v>92.641669221999564</c:v>
                </c:pt>
                <c:pt idx="2194">
                  <c:v>92.652531669197671</c:v>
                </c:pt>
                <c:pt idx="2195">
                  <c:v>92.663431429567495</c:v>
                </c:pt>
                <c:pt idx="2196">
                  <c:v>92.67436863954714</c:v>
                </c:pt>
                <c:pt idx="2197">
                  <c:v>92.685343435993659</c:v>
                </c:pt>
                <c:pt idx="2198">
                  <c:v>92.696355956182529</c:v>
                </c:pt>
                <c:pt idx="2199">
                  <c:v>92.707406337807072</c:v>
                </c:pt>
                <c:pt idx="2200">
                  <c:v>92.718494718978576</c:v>
                </c:pt>
                <c:pt idx="2201">
                  <c:v>92.729621238225207</c:v>
                </c:pt>
                <c:pt idx="2202">
                  <c:v>92.740786034491492</c:v>
                </c:pt>
                <c:pt idx="2203">
                  <c:v>92.751989247138852</c:v>
                </c:pt>
                <c:pt idx="2204">
                  <c:v>92.76323101594383</c:v>
                </c:pt>
                <c:pt idx="2205">
                  <c:v>92.774511481098386</c:v>
                </c:pt>
                <c:pt idx="2206">
                  <c:v>92.785830783209448</c:v>
                </c:pt>
                <c:pt idx="2207">
                  <c:v>92.79718906329731</c:v>
                </c:pt>
                <c:pt idx="2208">
                  <c:v>92.808586462796669</c:v>
                </c:pt>
                <c:pt idx="2209">
                  <c:v>92.820023123554961</c:v>
                </c:pt>
                <c:pt idx="2210">
                  <c:v>92.83149918783208</c:v>
                </c:pt>
                <c:pt idx="2211">
                  <c:v>92.843014798300047</c:v>
                </c:pt>
                <c:pt idx="2212">
                  <c:v>92.854570098041492</c:v>
                </c:pt>
                <c:pt idx="2213">
                  <c:v>92.866165230550763</c:v>
                </c:pt>
                <c:pt idx="2214">
                  <c:v>92.877800339731564</c:v>
                </c:pt>
                <c:pt idx="2215">
                  <c:v>92.889475569896845</c:v>
                </c:pt>
                <c:pt idx="2216">
                  <c:v>92.901191065769055</c:v>
                </c:pt>
                <c:pt idx="2217">
                  <c:v>92.912946972477712</c:v>
                </c:pt>
                <c:pt idx="2218">
                  <c:v>92.924743435560202</c:v>
                </c:pt>
                <c:pt idx="2219">
                  <c:v>92.936580600960724</c:v>
                </c:pt>
                <c:pt idx="2220">
                  <c:v>92.94845861502904</c:v>
                </c:pt>
                <c:pt idx="2221">
                  <c:v>92.960377624519893</c:v>
                </c:pt>
                <c:pt idx="2222">
                  <c:v>92.972337776592994</c:v>
                </c:pt>
                <c:pt idx="2223">
                  <c:v>92.984339218810774</c:v>
                </c:pt>
                <c:pt idx="2224">
                  <c:v>92.996382099139296</c:v>
                </c:pt>
                <c:pt idx="2225">
                  <c:v>93.008466565945966</c:v>
                </c:pt>
                <c:pt idx="2226">
                  <c:v>93.020592767999403</c:v>
                </c:pt>
                <c:pt idx="2227">
                  <c:v>93.032760854468663</c:v>
                </c:pt>
                <c:pt idx="2228">
                  <c:v>93.044970974922094</c:v>
                </c:pt>
                <c:pt idx="2229">
                  <c:v>93.057223279326109</c:v>
                </c:pt>
                <c:pt idx="2230">
                  <c:v>93.069517918044966</c:v>
                </c:pt>
                <c:pt idx="2231">
                  <c:v>93.081855041839489</c:v>
                </c:pt>
                <c:pt idx="2232">
                  <c:v>93.094234801865724</c:v>
                </c:pt>
                <c:pt idx="2233">
                  <c:v>93.10665734967489</c:v>
                </c:pt>
                <c:pt idx="2234">
                  <c:v>93.11912283721135</c:v>
                </c:pt>
                <c:pt idx="2235">
                  <c:v>93.131631416812098</c:v>
                </c:pt>
                <c:pt idx="2236">
                  <c:v>93.144183241205667</c:v>
                </c:pt>
                <c:pt idx="2237">
                  <c:v>93.156778463510733</c:v>
                </c:pt>
                <c:pt idx="2238">
                  <c:v>93.169417237235891</c:v>
                </c:pt>
                <c:pt idx="2239">
                  <c:v>93.182099716277122</c:v>
                </c:pt>
                <c:pt idx="2240">
                  <c:v>93.194826054917925</c:v>
                </c:pt>
                <c:pt idx="2241">
                  <c:v>93.207596407827452</c:v>
                </c:pt>
                <c:pt idx="2242">
                  <c:v>93.220410930059401</c:v>
                </c:pt>
                <c:pt idx="2243">
                  <c:v>93.233269777051419</c:v>
                </c:pt>
                <c:pt idx="2244">
                  <c:v>93.246173104622315</c:v>
                </c:pt>
                <c:pt idx="2245">
                  <c:v>93.259121068972505</c:v>
                </c:pt>
                <c:pt idx="2246">
                  <c:v>93.272113826681803</c:v>
                </c:pt>
                <c:pt idx="2247">
                  <c:v>93.285151534708206</c:v>
                </c:pt>
                <c:pt idx="2248">
                  <c:v>93.298234350386537</c:v>
                </c:pt>
                <c:pt idx="2249">
                  <c:v>93.311362431427014</c:v>
                </c:pt>
                <c:pt idx="2250">
                  <c:v>93.324535935914113</c:v>
                </c:pt>
                <c:pt idx="2251">
                  <c:v>93.337755022304719</c:v>
                </c:pt>
                <c:pt idx="2252">
                  <c:v>93.351019849426777</c:v>
                </c:pt>
                <c:pt idx="2253">
                  <c:v>93.36433057647838</c:v>
                </c:pt>
                <c:pt idx="2254">
                  <c:v>93.377687363025132</c:v>
                </c:pt>
                <c:pt idx="2255">
                  <c:v>93.391090368999471</c:v>
                </c:pt>
                <c:pt idx="2256">
                  <c:v>93.404539754698376</c:v>
                </c:pt>
                <c:pt idx="2257">
                  <c:v>93.418035680782737</c:v>
                </c:pt>
                <c:pt idx="2258">
                  <c:v>93.431578308274723</c:v>
                </c:pt>
                <c:pt idx="2259">
                  <c:v>93.445167798556369</c:v>
                </c:pt>
                <c:pt idx="2260">
                  <c:v>93.458804313368262</c:v>
                </c:pt>
                <c:pt idx="2261">
                  <c:v>93.472488014807098</c:v>
                </c:pt>
                <c:pt idx="2262">
                  <c:v>93.48621906532486</c:v>
                </c:pt>
                <c:pt idx="2263">
                  <c:v>93.499997627725477</c:v>
                </c:pt>
                <c:pt idx="2264">
                  <c:v>93.513823865164923</c:v>
                </c:pt>
                <c:pt idx="2265">
                  <c:v>93.527697941147551</c:v>
                </c:pt>
                <c:pt idx="2266">
                  <c:v>93.54162001952507</c:v>
                </c:pt>
                <c:pt idx="2267">
                  <c:v>93.555590264494825</c:v>
                </c:pt>
                <c:pt idx="2268">
                  <c:v>93.569608840596715</c:v>
                </c:pt>
                <c:pt idx="2269">
                  <c:v>93.583675912712479</c:v>
                </c:pt>
                <c:pt idx="2270">
                  <c:v>93.597791646062532</c:v>
                </c:pt>
                <c:pt idx="2271">
                  <c:v>93.611956206204553</c:v>
                </c:pt>
                <c:pt idx="2272">
                  <c:v>93.626169759031256</c:v>
                </c:pt>
                <c:pt idx="2273">
                  <c:v>93.640432470767308</c:v>
                </c:pt>
                <c:pt idx="2274">
                  <c:v>93.654744507968758</c:v>
                </c:pt>
                <c:pt idx="2275">
                  <c:v>93.669106037519185</c:v>
                </c:pt>
                <c:pt idx="2276">
                  <c:v>93.683517226628737</c:v>
                </c:pt>
                <c:pt idx="2277">
                  <c:v>93.697978242829933</c:v>
                </c:pt>
                <c:pt idx="2278">
                  <c:v>93.712489253977665</c:v>
                </c:pt>
                <c:pt idx="2279">
                  <c:v>93.72705042824515</c:v>
                </c:pt>
                <c:pt idx="2280">
                  <c:v>93.741661934121254</c:v>
                </c:pt>
                <c:pt idx="2281">
                  <c:v>93.756323940409601</c:v>
                </c:pt>
                <c:pt idx="2282">
                  <c:v>93.771036616224151</c:v>
                </c:pt>
                <c:pt idx="2283">
                  <c:v>93.785800130987823</c:v>
                </c:pt>
                <c:pt idx="2284">
                  <c:v>93.800614654429765</c:v>
                </c:pt>
                <c:pt idx="2285">
                  <c:v>93.815480356581276</c:v>
                </c:pt>
                <c:pt idx="2286">
                  <c:v>93.83039740777555</c:v>
                </c:pt>
                <c:pt idx="2287">
                  <c:v>93.845365978642505</c:v>
                </c:pt>
                <c:pt idx="2288">
                  <c:v>93.860386240107118</c:v>
                </c:pt>
                <c:pt idx="2289">
                  <c:v>93.875458363386912</c:v>
                </c:pt>
                <c:pt idx="2290">
                  <c:v>93.890582519987746</c:v>
                </c:pt>
                <c:pt idx="2291">
                  <c:v>93.905758881701942</c:v>
                </c:pt>
                <c:pt idx="2292">
                  <c:v>93.920987620604905</c:v>
                </c:pt>
                <c:pt idx="2293">
                  <c:v>93.936268909051918</c:v>
                </c:pt>
                <c:pt idx="2294">
                  <c:v>93.951602919675366</c:v>
                </c:pt>
                <c:pt idx="2295">
                  <c:v>93.966989825381418</c:v>
                </c:pt>
                <c:pt idx="2296">
                  <c:v>93.982429799345681</c:v>
                </c:pt>
                <c:pt idx="2297">
                  <c:v>93.997923015012759</c:v>
                </c:pt>
                <c:pt idx="2298">
                  <c:v>94.013469646089376</c:v>
                </c:pt>
                <c:pt idx="2299">
                  <c:v>94.029069866543765</c:v>
                </c:pt>
                <c:pt idx="2300">
                  <c:v>94.044723850600832</c:v>
                </c:pt>
                <c:pt idx="2301">
                  <c:v>94.060431772738596</c:v>
                </c:pt>
                <c:pt idx="2302">
                  <c:v>94.076193807686607</c:v>
                </c:pt>
                <c:pt idx="2303">
                  <c:v>94.09201013041843</c:v>
                </c:pt>
                <c:pt idx="2304">
                  <c:v>94.107880916152837</c:v>
                </c:pt>
                <c:pt idx="2305">
                  <c:v>94.123806340345425</c:v>
                </c:pt>
                <c:pt idx="2306">
                  <c:v>94.139786578688074</c:v>
                </c:pt>
                <c:pt idx="2307">
                  <c:v>94.155821807104132</c:v>
                </c:pt>
                <c:pt idx="2308">
                  <c:v>94.17191220174432</c:v>
                </c:pt>
                <c:pt idx="2309">
                  <c:v>94.188057938981871</c:v>
                </c:pt>
                <c:pt idx="2310">
                  <c:v>94.204259195411154</c:v>
                </c:pt>
                <c:pt idx="2311">
                  <c:v>94.220516147840726</c:v>
                </c:pt>
                <c:pt idx="2312">
                  <c:v>94.236828973290741</c:v>
                </c:pt>
                <c:pt idx="2313">
                  <c:v>94.253197848988307</c:v>
                </c:pt>
                <c:pt idx="2314">
                  <c:v>94.269622952363221</c:v>
                </c:pt>
                <c:pt idx="2315">
                  <c:v>94.286104461044118</c:v>
                </c:pt>
                <c:pt idx="2316">
                  <c:v>94.30264255285384</c:v>
                </c:pt>
                <c:pt idx="2317">
                  <c:v>94.319237405803605</c:v>
                </c:pt>
                <c:pt idx="2318">
                  <c:v>94.335889198090229</c:v>
                </c:pt>
                <c:pt idx="2319">
                  <c:v>94.352598108091968</c:v>
                </c:pt>
                <c:pt idx="2320">
                  <c:v>94.369364314361206</c:v>
                </c:pt>
                <c:pt idx="2321">
                  <c:v>94.386187995622294</c:v>
                </c:pt>
                <c:pt idx="2322">
                  <c:v>94.403069330765248</c:v>
                </c:pt>
                <c:pt idx="2323">
                  <c:v>94.420008498841995</c:v>
                </c:pt>
                <c:pt idx="2324">
                  <c:v>94.437005679060135</c:v>
                </c:pt>
                <c:pt idx="2325">
                  <c:v>94.45406105077889</c:v>
                </c:pt>
                <c:pt idx="2326">
                  <c:v>94.471174793503664</c:v>
                </c:pt>
                <c:pt idx="2327">
                  <c:v>94.488347086880864</c:v>
                </c:pt>
                <c:pt idx="2328">
                  <c:v>94.505578110692596</c:v>
                </c:pt>
                <c:pt idx="2329">
                  <c:v>94.52286804485162</c:v>
                </c:pt>
                <c:pt idx="2330">
                  <c:v>94.540217069395709</c:v>
                </c:pt>
                <c:pt idx="2331">
                  <c:v>94.557625364482035</c:v>
                </c:pt>
                <c:pt idx="2332">
                  <c:v>94.575093110381559</c:v>
                </c:pt>
                <c:pt idx="2333">
                  <c:v>94.592620487474207</c:v>
                </c:pt>
                <c:pt idx="2334">
                  <c:v>94.610207676242027</c:v>
                </c:pt>
                <c:pt idx="2335">
                  <c:v>94.627854857264296</c:v>
                </c:pt>
                <c:pt idx="2336">
                  <c:v>94.645562211210645</c:v>
                </c:pt>
                <c:pt idx="2337">
                  <c:v>94.663329918836823</c:v>
                </c:pt>
                <c:pt idx="2338">
                  <c:v>94.681158160976139</c:v>
                </c:pt>
                <c:pt idx="2339">
                  <c:v>94.69904711853566</c:v>
                </c:pt>
                <c:pt idx="2340">
                  <c:v>94.71699697248873</c:v>
                </c:pt>
                <c:pt idx="2341">
                  <c:v>94.735007903869274</c:v>
                </c:pt>
                <c:pt idx="2342">
                  <c:v>94.753080093764467</c:v>
                </c:pt>
                <c:pt idx="2343">
                  <c:v>94.771213723309415</c:v>
                </c:pt>
                <c:pt idx="2344">
                  <c:v>94.789408973680153</c:v>
                </c:pt>
                <c:pt idx="2345">
                  <c:v>94.807666026086423</c:v>
                </c:pt>
                <c:pt idx="2346">
                  <c:v>94.825985061765749</c:v>
                </c:pt>
                <c:pt idx="2347">
                  <c:v>94.844366261976148</c:v>
                </c:pt>
                <c:pt idx="2348">
                  <c:v>94.862809807989535</c:v>
                </c:pt>
                <c:pt idx="2349">
                  <c:v>94.881315881083822</c:v>
                </c:pt>
                <c:pt idx="2350">
                  <c:v>94.89988466253709</c:v>
                </c:pt>
                <c:pt idx="2351">
                  <c:v>94.918516333619323</c:v>
                </c:pt>
                <c:pt idx="2352">
                  <c:v>94.937211075585637</c:v>
                </c:pt>
                <c:pt idx="2353">
                  <c:v>94.955969069668527</c:v>
                </c:pt>
                <c:pt idx="2354">
                  <c:v>94.97479049707043</c:v>
                </c:pt>
                <c:pt idx="2355">
                  <c:v>94.993675538956708</c:v>
                </c:pt>
                <c:pt idx="2356">
                  <c:v>95.012624376446738</c:v>
                </c:pt>
                <c:pt idx="2357">
                  <c:v>95.031637190607228</c:v>
                </c:pt>
                <c:pt idx="2358">
                  <c:v>95.050714162443697</c:v>
                </c:pt>
                <c:pt idx="2359">
                  <c:v>95.069855472892385</c:v>
                </c:pt>
                <c:pt idx="2360">
                  <c:v>95.089061302813235</c:v>
                </c:pt>
                <c:pt idx="2361">
                  <c:v>95.108331832979147</c:v>
                </c:pt>
                <c:pt idx="2362">
                  <c:v>95.12766724407048</c:v>
                </c:pt>
                <c:pt idx="2363">
                  <c:v>95.147067716665063</c:v>
                </c:pt>
                <c:pt idx="2364">
                  <c:v>95.166533431230093</c:v>
                </c:pt>
                <c:pt idx="2365">
                  <c:v>95.186064568112883</c:v>
                </c:pt>
                <c:pt idx="2366">
                  <c:v>95.205661307532168</c:v>
                </c:pt>
                <c:pt idx="2367">
                  <c:v>95.225323829570783</c:v>
                </c:pt>
                <c:pt idx="2368">
                  <c:v>95.245052314164354</c:v>
                </c:pt>
                <c:pt idx="2369">
                  <c:v>95.264846941093381</c:v>
                </c:pt>
                <c:pt idx="2370">
                  <c:v>95.284707889973944</c:v>
                </c:pt>
                <c:pt idx="2371">
                  <c:v>95.304635340248453</c:v>
                </c:pt>
                <c:pt idx="2372">
                  <c:v>95.324629471175541</c:v>
                </c:pt>
                <c:pt idx="2373">
                  <c:v>95.344690461820477</c:v>
                </c:pt>
                <c:pt idx="2374">
                  <c:v>95.364818491047089</c:v>
                </c:pt>
                <c:pt idx="2375">
                  <c:v>95.385013737505702</c:v>
                </c:pt>
                <c:pt idx="2376">
                  <c:v>95.405276379624326</c:v>
                </c:pt>
                <c:pt idx="2377">
                  <c:v>95.425606595598282</c:v>
                </c:pt>
                <c:pt idx="2378">
                  <c:v>95.446004563380498</c:v>
                </c:pt>
                <c:pt idx="2379">
                  <c:v>95.466470460670394</c:v>
                </c:pt>
                <c:pt idx="2380">
                  <c:v>95.487004464903578</c:v>
                </c:pt>
                <c:pt idx="2381">
                  <c:v>95.507606753241859</c:v>
                </c:pt>
                <c:pt idx="2382">
                  <c:v>95.52827750256192</c:v>
                </c:pt>
                <c:pt idx="2383">
                  <c:v>95.549016889444573</c:v>
                </c:pt>
                <c:pt idx="2384">
                  <c:v>95.569825090164116</c:v>
                </c:pt>
                <c:pt idx="2385">
                  <c:v>95.590702280676624</c:v>
                </c:pt>
                <c:pt idx="2386">
                  <c:v>95.611648636608933</c:v>
                </c:pt>
                <c:pt idx="2387">
                  <c:v>95.632664333247234</c:v>
                </c:pt>
                <c:pt idx="2388">
                  <c:v>95.653749545526111</c:v>
                </c:pt>
                <c:pt idx="2389">
                  <c:v>95.674904448015852</c:v>
                </c:pt>
                <c:pt idx="2390">
                  <c:v>95.69612921491094</c:v>
                </c:pt>
                <c:pt idx="2391">
                  <c:v>95.717424020018882</c:v>
                </c:pt>
                <c:pt idx="2392">
                  <c:v>95.738789036746965</c:v>
                </c:pt>
                <c:pt idx="2393">
                  <c:v>95.760224438090802</c:v>
                </c:pt>
                <c:pt idx="2394">
                  <c:v>95.781730396621711</c:v>
                </c:pt>
                <c:pt idx="2395">
                  <c:v>95.803307084473829</c:v>
                </c:pt>
                <c:pt idx="2396">
                  <c:v>95.82495467333213</c:v>
                </c:pt>
                <c:pt idx="2397">
                  <c:v>95.846673334418853</c:v>
                </c:pt>
                <c:pt idx="2398">
                  <c:v>95.868463238481013</c:v>
                </c:pt>
                <c:pt idx="2399">
                  <c:v>95.890324555777056</c:v>
                </c:pt>
                <c:pt idx="2400">
                  <c:v>95.912257456063628</c:v>
                </c:pt>
                <c:pt idx="2401">
                  <c:v>95.934262108582089</c:v>
                </c:pt>
                <c:pt idx="2402">
                  <c:v>95.956338682044773</c:v>
                </c:pt>
                <c:pt idx="2403">
                  <c:v>95.978487344621712</c:v>
                </c:pt>
                <c:pt idx="2404">
                  <c:v>96.000708263926199</c:v>
                </c:pt>
                <c:pt idx="2405">
                  <c:v>96.023001607000552</c:v>
                </c:pt>
                <c:pt idx="2406">
                  <c:v>96.045367540302536</c:v>
                </c:pt>
                <c:pt idx="2407">
                  <c:v>96.067806229690675</c:v>
                </c:pt>
                <c:pt idx="2408">
                  <c:v>96.090317840409313</c:v>
                </c:pt>
                <c:pt idx="2409">
                  <c:v>96.112902537074262</c:v>
                </c:pt>
                <c:pt idx="2410">
                  <c:v>96.13556048365777</c:v>
                </c:pt>
                <c:pt idx="2411">
                  <c:v>96.158291843473748</c:v>
                </c:pt>
                <c:pt idx="2412">
                  <c:v>96.18109677916182</c:v>
                </c:pt>
                <c:pt idx="2413">
                  <c:v>96.203975452672594</c:v>
                </c:pt>
                <c:pt idx="2414">
                  <c:v>96.226928025251539</c:v>
                </c:pt>
                <c:pt idx="2415">
                  <c:v>96.249954657423871</c:v>
                </c:pt>
                <c:pt idx="2416">
                  <c:v>96.273055508977578</c:v>
                </c:pt>
                <c:pt idx="2417">
                  <c:v>96.296230738948793</c:v>
                </c:pt>
                <c:pt idx="2418">
                  <c:v>96.319480505603863</c:v>
                </c:pt>
                <c:pt idx="2419">
                  <c:v>96.342804966423884</c:v>
                </c:pt>
                <c:pt idx="2420">
                  <c:v>96.366204278087736</c:v>
                </c:pt>
                <c:pt idx="2421">
                  <c:v>96.389678596455497</c:v>
                </c:pt>
                <c:pt idx="2422">
                  <c:v>96.413228076551036</c:v>
                </c:pt>
                <c:pt idx="2423">
                  <c:v>96.436852872544378</c:v>
                </c:pt>
                <c:pt idx="2424">
                  <c:v>96.460553137735872</c:v>
                </c:pt>
                <c:pt idx="2425">
                  <c:v>96.484329024536621</c:v>
                </c:pt>
                <c:pt idx="2426">
                  <c:v>96.508180684452626</c:v>
                </c:pt>
                <c:pt idx="2427">
                  <c:v>96.532108268064775</c:v>
                </c:pt>
                <c:pt idx="2428">
                  <c:v>96.556111925012331</c:v>
                </c:pt>
                <c:pt idx="2429">
                  <c:v>96.580191803973818</c:v>
                </c:pt>
                <c:pt idx="2430">
                  <c:v>96.604348052648305</c:v>
                </c:pt>
                <c:pt idx="2431">
                  <c:v>96.628580817737358</c:v>
                </c:pt>
                <c:pt idx="2432">
                  <c:v>96.652890244925004</c:v>
                </c:pt>
                <c:pt idx="2433">
                  <c:v>96.677276478859596</c:v>
                </c:pt>
                <c:pt idx="2434">
                  <c:v>96.701739663133964</c:v>
                </c:pt>
                <c:pt idx="2435">
                  <c:v>96.7262799402654</c:v>
                </c:pt>
                <c:pt idx="2436">
                  <c:v>96.750897451677091</c:v>
                </c:pt>
                <c:pt idx="2437">
                  <c:v>96.775592337676528</c:v>
                </c:pt>
                <c:pt idx="2438">
                  <c:v>96.800364737436666</c:v>
                </c:pt>
                <c:pt idx="2439">
                  <c:v>96.82521478897462</c:v>
                </c:pt>
                <c:pt idx="2440">
                  <c:v>96.850142629131852</c:v>
                </c:pt>
                <c:pt idx="2441">
                  <c:v>96.875148393552521</c:v>
                </c:pt>
                <c:pt idx="2442">
                  <c:v>96.900232216662275</c:v>
                </c:pt>
                <c:pt idx="2443">
                  <c:v>96.925394231648582</c:v>
                </c:pt>
                <c:pt idx="2444">
                  <c:v>96.950634570436819</c:v>
                </c:pt>
                <c:pt idx="2445">
                  <c:v>96.97595336367084</c:v>
                </c:pt>
                <c:pt idx="2446">
                  <c:v>97.00135074068946</c:v>
                </c:pt>
                <c:pt idx="2447">
                  <c:v>97.026826829504657</c:v>
                </c:pt>
                <c:pt idx="2448">
                  <c:v>97.052381756780179</c:v>
                </c:pt>
                <c:pt idx="2449">
                  <c:v>97.07801564780732</c:v>
                </c:pt>
                <c:pt idx="2450">
                  <c:v>97.103728626483132</c:v>
                </c:pt>
                <c:pt idx="2451">
                  <c:v>97.12952081528725</c:v>
                </c:pt>
                <c:pt idx="2452">
                  <c:v>97.155392335257758</c:v>
                </c:pt>
                <c:pt idx="2453">
                  <c:v>97.181343305969165</c:v>
                </c:pt>
                <c:pt idx="2454">
                  <c:v>97.207373845507021</c:v>
                </c:pt>
                <c:pt idx="2455">
                  <c:v>97.233484070445186</c:v>
                </c:pt>
                <c:pt idx="2456">
                  <c:v>97.259674095820372</c:v>
                </c:pt>
                <c:pt idx="2457">
                  <c:v>97.285944035108997</c:v>
                </c:pt>
                <c:pt idx="2458">
                  <c:v>97.312294000201121</c:v>
                </c:pt>
                <c:pt idx="2459">
                  <c:v>97.338724101376584</c:v>
                </c:pt>
                <c:pt idx="2460">
                  <c:v>97.365234447278951</c:v>
                </c:pt>
                <c:pt idx="2461">
                  <c:v>97.391825144890319</c:v>
                </c:pt>
                <c:pt idx="2462">
                  <c:v>97.418496299505961</c:v>
                </c:pt>
                <c:pt idx="2463">
                  <c:v>97.445248014707829</c:v>
                </c:pt>
                <c:pt idx="2464">
                  <c:v>97.472080392338697</c:v>
                </c:pt>
                <c:pt idx="2465">
                  <c:v>97.498993532475481</c:v>
                </c:pt>
                <c:pt idx="2466">
                  <c:v>97.525987533402358</c:v>
                </c:pt>
                <c:pt idx="2467">
                  <c:v>97.553062491584456</c:v>
                </c:pt>
                <c:pt idx="2468">
                  <c:v>97.580218501639933</c:v>
                </c:pt>
                <c:pt idx="2469">
                  <c:v>97.607455656312666</c:v>
                </c:pt>
                <c:pt idx="2470">
                  <c:v>97.634774046444576</c:v>
                </c:pt>
                <c:pt idx="2471">
                  <c:v>97.662173760947695</c:v>
                </c:pt>
                <c:pt idx="2472">
                  <c:v>97.689654886775529</c:v>
                </c:pt>
                <c:pt idx="2473">
                  <c:v>97.71721750889526</c:v>
                </c:pt>
                <c:pt idx="2474">
                  <c:v>97.744861710257894</c:v>
                </c:pt>
                <c:pt idx="2475">
                  <c:v>97.772587571769904</c:v>
                </c:pt>
                <c:pt idx="2476">
                  <c:v>97.800395172263606</c:v>
                </c:pt>
                <c:pt idx="2477">
                  <c:v>97.828284588468037</c:v>
                </c:pt>
                <c:pt idx="2478">
                  <c:v>97.856255894978091</c:v>
                </c:pt>
                <c:pt idx="2479">
                  <c:v>97.884309164225229</c:v>
                </c:pt>
                <c:pt idx="2480">
                  <c:v>97.912444466446658</c:v>
                </c:pt>
                <c:pt idx="2481">
                  <c:v>97.940661869654733</c:v>
                </c:pt>
                <c:pt idx="2482">
                  <c:v>97.968961439605707</c:v>
                </c:pt>
                <c:pt idx="2483">
                  <c:v>97.997343239768952</c:v>
                </c:pt>
                <c:pt idx="2484">
                  <c:v>98.025807331294757</c:v>
                </c:pt>
                <c:pt idx="2485">
                  <c:v>98.054353772983404</c:v>
                </c:pt>
                <c:pt idx="2486">
                  <c:v>98.082982621251659</c:v>
                </c:pt>
                <c:pt idx="2487">
                  <c:v>98.111693930101822</c:v>
                </c:pt>
                <c:pt idx="2488">
                  <c:v>98.140487751088187</c:v>
                </c:pt>
                <c:pt idx="2489">
                  <c:v>98.169364133284319</c:v>
                </c:pt>
                <c:pt idx="2490">
                  <c:v>98.19832312324958</c:v>
                </c:pt>
                <c:pt idx="2491">
                  <c:v>98.227364764995798</c:v>
                </c:pt>
                <c:pt idx="2492">
                  <c:v>98.256489099953171</c:v>
                </c:pt>
                <c:pt idx="2493">
                  <c:v>98.285696166936873</c:v>
                </c:pt>
                <c:pt idx="2494">
                  <c:v>98.314986002111212</c:v>
                </c:pt>
                <c:pt idx="2495">
                  <c:v>98.344358638955981</c:v>
                </c:pt>
                <c:pt idx="2496">
                  <c:v>98.3738141082314</c:v>
                </c:pt>
                <c:pt idx="2497">
                  <c:v>98.403352437942232</c:v>
                </c:pt>
                <c:pt idx="2498">
                  <c:v>98.432973653302639</c:v>
                </c:pt>
                <c:pt idx="2499">
                  <c:v>98.462677776699692</c:v>
                </c:pt>
                <c:pt idx="2500">
                  <c:v>98.492464827657727</c:v>
                </c:pt>
                <c:pt idx="2501">
                  <c:v>98.522334822801511</c:v>
                </c:pt>
                <c:pt idx="2502">
                  <c:v>98.552287775819664</c:v>
                </c:pt>
                <c:pt idx="2503">
                  <c:v>98.582323697426631</c:v>
                </c:pt>
                <c:pt idx="2504">
                  <c:v>98.612442595326684</c:v>
                </c:pt>
                <c:pt idx="2505">
                  <c:v>98.642644474174631</c:v>
                </c:pt>
                <c:pt idx="2506">
                  <c:v>98.672929335539223</c:v>
                </c:pt>
                <c:pt idx="2507">
                  <c:v>98.703297177863334</c:v>
                </c:pt>
                <c:pt idx="2508">
                  <c:v>98.733747996426331</c:v>
                </c:pt>
                <c:pt idx="2509">
                  <c:v>98.764281783304341</c:v>
                </c:pt>
                <c:pt idx="2510">
                  <c:v>98.794898527331483</c:v>
                </c:pt>
                <c:pt idx="2511">
                  <c:v>98.825598214060179</c:v>
                </c:pt>
                <c:pt idx="2512">
                  <c:v>98.856380825720834</c:v>
                </c:pt>
                <c:pt idx="2513">
                  <c:v>98.887246341181637</c:v>
                </c:pt>
                <c:pt idx="2514">
                  <c:v>98.918194735908529</c:v>
                </c:pt>
                <c:pt idx="2515">
                  <c:v>98.949225981923647</c:v>
                </c:pt>
                <c:pt idx="2516">
                  <c:v>98.980340047764216</c:v>
                </c:pt>
                <c:pt idx="2517">
                  <c:v>99.011536898441548</c:v>
                </c:pt>
                <c:pt idx="2518">
                  <c:v>99.042816495398256</c:v>
                </c:pt>
                <c:pt idx="2519">
                  <c:v>99.07417879646701</c:v>
                </c:pt>
                <c:pt idx="2520">
                  <c:v>99.105623755827693</c:v>
                </c:pt>
                <c:pt idx="2521">
                  <c:v>99.137151323964488</c:v>
                </c:pt>
                <c:pt idx="2522">
                  <c:v>99.168761447622316</c:v>
                </c:pt>
                <c:pt idx="2523">
                  <c:v>99.200454069764362</c:v>
                </c:pt>
                <c:pt idx="2524">
                  <c:v>99.232229129527724</c:v>
                </c:pt>
                <c:pt idx="2525">
                  <c:v>99.264086562178932</c:v>
                </c:pt>
                <c:pt idx="2526">
                  <c:v>99.29602629907022</c:v>
                </c:pt>
                <c:pt idx="2527">
                  <c:v>99.32804826759444</c:v>
                </c:pt>
                <c:pt idx="2528">
                  <c:v>99.360152391139934</c:v>
                </c:pt>
                <c:pt idx="2529">
                  <c:v>99.392338589044911</c:v>
                </c:pt>
                <c:pt idx="2530">
                  <c:v>99.424606776552267</c:v>
                </c:pt>
                <c:pt idx="2531">
                  <c:v>99.456956864762944</c:v>
                </c:pt>
                <c:pt idx="2532">
                  <c:v>99.489388760590103</c:v>
                </c:pt>
                <c:pt idx="2533">
                  <c:v>99.521902366711871</c:v>
                </c:pt>
                <c:pt idx="2534">
                  <c:v>99.554497581524473</c:v>
                </c:pt>
                <c:pt idx="2535">
                  <c:v>99.587174299094812</c:v>
                </c:pt>
                <c:pt idx="2536">
                  <c:v>99.619932409112934</c:v>
                </c:pt>
                <c:pt idx="2537">
                  <c:v>99.652771796843695</c:v>
                </c:pt>
                <c:pt idx="2538">
                  <c:v>99.685692343078841</c:v>
                </c:pt>
                <c:pt idx="2539">
                  <c:v>99.718693924087731</c:v>
                </c:pt>
                <c:pt idx="2540">
                  <c:v>99.751776411569125</c:v>
                </c:pt>
                <c:pt idx="2541">
                  <c:v>99.784939672600686</c:v>
                </c:pt>
                <c:pt idx="2542">
                  <c:v>99.818183569590261</c:v>
                </c:pt>
                <c:pt idx="2543">
                  <c:v>99.851507960225845</c:v>
                </c:pt>
                <c:pt idx="2544">
                  <c:v>99.884912697424227</c:v>
                </c:pt>
                <c:pt idx="2545">
                  <c:v>99.918397629281984</c:v>
                </c:pt>
                <c:pt idx="2546">
                  <c:v>99.951962599022337</c:v>
                </c:pt>
                <c:pt idx="2547">
                  <c:v>99.985607444946496</c:v>
                </c:pt>
                <c:pt idx="2548">
                  <c:v>100.01933200037968</c:v>
                </c:pt>
                <c:pt idx="2549">
                  <c:v>100.05313609362011</c:v>
                </c:pt>
                <c:pt idx="2550">
                  <c:v>100.08701954788734</c:v>
                </c:pt>
                <c:pt idx="2551">
                  <c:v>100.12098218126786</c:v>
                </c:pt>
                <c:pt idx="2552">
                  <c:v>100.15502380666427</c:v>
                </c:pt>
                <c:pt idx="2553">
                  <c:v>100.18914423174091</c:v>
                </c:pt>
                <c:pt idx="2554">
                  <c:v>100.22334325886922</c:v>
                </c:pt>
                <c:pt idx="2555">
                  <c:v>100.25762068507665</c:v>
                </c:pt>
                <c:pt idx="2556">
                  <c:v>100.29197630198966</c:v>
                </c:pt>
                <c:pt idx="2557">
                  <c:v>100.32640989578076</c:v>
                </c:pt>
                <c:pt idx="2558">
                  <c:v>100.36092124711288</c:v>
                </c:pt>
                <c:pt idx="2559">
                  <c:v>100.3955101310849</c:v>
                </c:pt>
                <c:pt idx="2560">
                  <c:v>100.43017631717527</c:v>
                </c:pt>
                <c:pt idx="2561">
                  <c:v>100.46491956918668</c:v>
                </c:pt>
                <c:pt idx="2562">
                  <c:v>100.49973964519052</c:v>
                </c:pt>
                <c:pt idx="2563">
                  <c:v>100.53463629746891</c:v>
                </c:pt>
                <c:pt idx="2564">
                  <c:v>100.56960927245986</c:v>
                </c:pt>
                <c:pt idx="2565">
                  <c:v>100.60465831069824</c:v>
                </c:pt>
                <c:pt idx="2566">
                  <c:v>100.63978314675997</c:v>
                </c:pt>
                <c:pt idx="2567">
                  <c:v>100.67498350920366</c:v>
                </c:pt>
                <c:pt idx="2568">
                  <c:v>100.71025912051226</c:v>
                </c:pt>
                <c:pt idx="2569">
                  <c:v>100.74560969703616</c:v>
                </c:pt>
                <c:pt idx="2570">
                  <c:v>100.78103494893311</c:v>
                </c:pt>
                <c:pt idx="2571">
                  <c:v>100.81653458010943</c:v>
                </c:pt>
                <c:pt idx="2572">
                  <c:v>100.85210828816219</c:v>
                </c:pt>
                <c:pt idx="2573">
                  <c:v>100.88775576431817</c:v>
                </c:pt>
                <c:pt idx="2574">
                  <c:v>100.92347669337515</c:v>
                </c:pt>
                <c:pt idx="2575">
                  <c:v>100.95927075364116</c:v>
                </c:pt>
                <c:pt idx="2576">
                  <c:v>100.99513761687464</c:v>
                </c:pt>
                <c:pt idx="2577">
                  <c:v>101.0310769482231</c:v>
                </c:pt>
                <c:pt idx="2578">
                  <c:v>101.06708840616312</c:v>
                </c:pt>
                <c:pt idx="2579">
                  <c:v>101.10317164243841</c:v>
                </c:pt>
                <c:pt idx="2580">
                  <c:v>101.13932630199895</c:v>
                </c:pt>
                <c:pt idx="2581">
                  <c:v>101.17555202293809</c:v>
                </c:pt>
                <c:pt idx="2582">
                  <c:v>101.21184843643211</c:v>
                </c:pt>
                <c:pt idx="2583">
                  <c:v>101.24821516667639</c:v>
                </c:pt>
                <c:pt idx="2584">
                  <c:v>101.28465183082371</c:v>
                </c:pt>
                <c:pt idx="2585">
                  <c:v>101.32115803892161</c:v>
                </c:pt>
                <c:pt idx="2586">
                  <c:v>101.35773339384794</c:v>
                </c:pt>
                <c:pt idx="2587">
                  <c:v>101.39437749124939</c:v>
                </c:pt>
                <c:pt idx="2588">
                  <c:v>101.43108991947618</c:v>
                </c:pt>
                <c:pt idx="2589">
                  <c:v>101.46787025951927</c:v>
                </c:pt>
                <c:pt idx="2590">
                  <c:v>101.50471808494568</c:v>
                </c:pt>
                <c:pt idx="2591">
                  <c:v>101.54163296183428</c:v>
                </c:pt>
                <c:pt idx="2592">
                  <c:v>101.57861444871121</c:v>
                </c:pt>
                <c:pt idx="2593">
                  <c:v>101.61566209648467</c:v>
                </c:pt>
                <c:pt idx="2594">
                  <c:v>101.65277544838067</c:v>
                </c:pt>
                <c:pt idx="2595">
                  <c:v>101.68995403987654</c:v>
                </c:pt>
                <c:pt idx="2596">
                  <c:v>101.72719739863648</c:v>
                </c:pt>
                <c:pt idx="2597">
                  <c:v>101.76450504444514</c:v>
                </c:pt>
                <c:pt idx="2598">
                  <c:v>101.80187648914176</c:v>
                </c:pt>
                <c:pt idx="2599">
                  <c:v>101.8393112365539</c:v>
                </c:pt>
                <c:pt idx="2600">
                  <c:v>101.87680878243101</c:v>
                </c:pt>
                <c:pt idx="2601">
                  <c:v>101.91436861437819</c:v>
                </c:pt>
                <c:pt idx="2602">
                  <c:v>101.95199021178878</c:v>
                </c:pt>
                <c:pt idx="2603">
                  <c:v>101.98967304577766</c:v>
                </c:pt>
                <c:pt idx="2604">
                  <c:v>102.02741657911389</c:v>
                </c:pt>
                <c:pt idx="2605">
                  <c:v>102.06522026615356</c:v>
                </c:pt>
                <c:pt idx="2606">
                  <c:v>102.10308355277137</c:v>
                </c:pt>
                <c:pt idx="2607">
                  <c:v>102.1410058762943</c:v>
                </c:pt>
                <c:pt idx="2608">
                  <c:v>102.17898666543222</c:v>
                </c:pt>
                <c:pt idx="2609">
                  <c:v>102.21702534021058</c:v>
                </c:pt>
                <c:pt idx="2610">
                  <c:v>102.2551213119019</c:v>
                </c:pt>
                <c:pt idx="2611">
                  <c:v>102.29327398295727</c:v>
                </c:pt>
                <c:pt idx="2612">
                  <c:v>102.33148274693784</c:v>
                </c:pt>
                <c:pt idx="2613">
                  <c:v>102.36974698844637</c:v>
                </c:pt>
                <c:pt idx="2614">
                  <c:v>102.40806608305721</c:v>
                </c:pt>
                <c:pt idx="2615">
                  <c:v>102.44643939724865</c:v>
                </c:pt>
                <c:pt idx="2616">
                  <c:v>102.48486628833362</c:v>
                </c:pt>
                <c:pt idx="2617">
                  <c:v>102.52334610438918</c:v>
                </c:pt>
                <c:pt idx="2618">
                  <c:v>102.56187818418834</c:v>
                </c:pt>
                <c:pt idx="2619">
                  <c:v>102.6004618571302</c:v>
                </c:pt>
                <c:pt idx="2620">
                  <c:v>102.63909644317005</c:v>
                </c:pt>
                <c:pt idx="2621">
                  <c:v>102.67778125275034</c:v>
                </c:pt>
                <c:pt idx="2622">
                  <c:v>102.7165155867299</c:v>
                </c:pt>
                <c:pt idx="2623">
                  <c:v>102.75529873631469</c:v>
                </c:pt>
                <c:pt idx="2624">
                  <c:v>102.79412998298817</c:v>
                </c:pt>
                <c:pt idx="2625">
                  <c:v>102.83300859844007</c:v>
                </c:pt>
                <c:pt idx="2626">
                  <c:v>102.87193384449776</c:v>
                </c:pt>
                <c:pt idx="2627">
                  <c:v>102.91090497305433</c:v>
                </c:pt>
                <c:pt idx="2628">
                  <c:v>102.94992122600017</c:v>
                </c:pt>
                <c:pt idx="2629">
                  <c:v>102.98898183515162</c:v>
                </c:pt>
                <c:pt idx="2630">
                  <c:v>103.02808602218082</c:v>
                </c:pt>
                <c:pt idx="2631">
                  <c:v>103.06723299854519</c:v>
                </c:pt>
                <c:pt idx="2632">
                  <c:v>103.10642196541764</c:v>
                </c:pt>
                <c:pt idx="2633">
                  <c:v>103.14565211361544</c:v>
                </c:pt>
                <c:pt idx="2634">
                  <c:v>103.18492262353114</c:v>
                </c:pt>
                <c:pt idx="2635">
                  <c:v>103.22423266505993</c:v>
                </c:pt>
                <c:pt idx="2636">
                  <c:v>103.26358139753155</c:v>
                </c:pt>
                <c:pt idx="2637">
                  <c:v>103.30296796963854</c:v>
                </c:pt>
                <c:pt idx="2638">
                  <c:v>103.34239151936633</c:v>
                </c:pt>
                <c:pt idx="2639">
                  <c:v>103.3818511739229</c:v>
                </c:pt>
                <c:pt idx="2640">
                  <c:v>103.42134604966817</c:v>
                </c:pt>
                <c:pt idx="2641">
                  <c:v>103.46087525204429</c:v>
                </c:pt>
                <c:pt idx="2642">
                  <c:v>103.50043787550518</c:v>
                </c:pt>
                <c:pt idx="2643">
                  <c:v>103.54003300344654</c:v>
                </c:pt>
                <c:pt idx="2644">
                  <c:v>103.57965970813541</c:v>
                </c:pt>
                <c:pt idx="2645">
                  <c:v>103.61931705064026</c:v>
                </c:pt>
                <c:pt idx="2646">
                  <c:v>103.65900408076207</c:v>
                </c:pt>
                <c:pt idx="2647">
                  <c:v>103.69871983696288</c:v>
                </c:pt>
                <c:pt idx="2648">
                  <c:v>103.73846334629791</c:v>
                </c:pt>
                <c:pt idx="2649">
                  <c:v>103.77823362434451</c:v>
                </c:pt>
                <c:pt idx="2650">
                  <c:v>103.81802967513343</c:v>
                </c:pt>
                <c:pt idx="2651">
                  <c:v>103.8578504910795</c:v>
                </c:pt>
                <c:pt idx="2652">
                  <c:v>103.89769505291216</c:v>
                </c:pt>
                <c:pt idx="2653">
                  <c:v>103.93756232960709</c:v>
                </c:pt>
                <c:pt idx="2654">
                  <c:v>103.97745127831675</c:v>
                </c:pt>
                <c:pt idx="2655">
                  <c:v>104.01736084430152</c:v>
                </c:pt>
                <c:pt idx="2656">
                  <c:v>104.05728996086249</c:v>
                </c:pt>
                <c:pt idx="2657">
                  <c:v>104.09723754927123</c:v>
                </c:pt>
                <c:pt idx="2658">
                  <c:v>104.1372025187034</c:v>
                </c:pt>
                <c:pt idx="2659">
                  <c:v>104.17718376617029</c:v>
                </c:pt>
                <c:pt idx="2660">
                  <c:v>104.21718017645026</c:v>
                </c:pt>
                <c:pt idx="2661">
                  <c:v>104.25719062202333</c:v>
                </c:pt>
                <c:pt idx="2662">
                  <c:v>104.29721396300114</c:v>
                </c:pt>
                <c:pt idx="2663">
                  <c:v>104.3372490470632</c:v>
                </c:pt>
                <c:pt idx="2664">
                  <c:v>104.37729470938767</c:v>
                </c:pt>
                <c:pt idx="2665">
                  <c:v>104.41734977258605</c:v>
                </c:pt>
                <c:pt idx="2666">
                  <c:v>104.45741304663721</c:v>
                </c:pt>
                <c:pt idx="2667">
                  <c:v>104.49748332882054</c:v>
                </c:pt>
                <c:pt idx="2668">
                  <c:v>104.53755940365181</c:v>
                </c:pt>
                <c:pt idx="2669">
                  <c:v>104.57764004281711</c:v>
                </c:pt>
                <c:pt idx="2670">
                  <c:v>104.61772400510745</c:v>
                </c:pt>
                <c:pt idx="2671">
                  <c:v>104.65781003635557</c:v>
                </c:pt>
                <c:pt idx="2672">
                  <c:v>104.69789686937061</c:v>
                </c:pt>
                <c:pt idx="2673">
                  <c:v>104.73798322387397</c:v>
                </c:pt>
                <c:pt idx="2674">
                  <c:v>104.77806780643795</c:v>
                </c:pt>
                <c:pt idx="2675">
                  <c:v>104.81814931041914</c:v>
                </c:pt>
                <c:pt idx="2676">
                  <c:v>104.85822641589897</c:v>
                </c:pt>
                <c:pt idx="2677">
                  <c:v>104.89829778961983</c:v>
                </c:pt>
                <c:pt idx="2678">
                  <c:v>104.93836208492309</c:v>
                </c:pt>
                <c:pt idx="2679">
                  <c:v>104.97841794168743</c:v>
                </c:pt>
                <c:pt idx="2680">
                  <c:v>105.01846398626921</c:v>
                </c:pt>
                <c:pt idx="2681">
                  <c:v>105.05849883143932</c:v>
                </c:pt>
                <c:pt idx="2682">
                  <c:v>105.09852107632626</c:v>
                </c:pt>
                <c:pt idx="2683">
                  <c:v>105.13852930635257</c:v>
                </c:pt>
                <c:pt idx="2684">
                  <c:v>105.17852209317965</c:v>
                </c:pt>
                <c:pt idx="2685">
                  <c:v>105.2184979946454</c:v>
                </c:pt>
                <c:pt idx="2686">
                  <c:v>105.25845555470809</c:v>
                </c:pt>
                <c:pt idx="2687">
                  <c:v>105.29839330338898</c:v>
                </c:pt>
                <c:pt idx="2688">
                  <c:v>105.33830975671233</c:v>
                </c:pt>
                <c:pt idx="2689">
                  <c:v>105.37820341665211</c:v>
                </c:pt>
                <c:pt idx="2690">
                  <c:v>105.41807277107412</c:v>
                </c:pt>
                <c:pt idx="2691">
                  <c:v>105.4579162936799</c:v>
                </c:pt>
                <c:pt idx="2692">
                  <c:v>105.49773244395305</c:v>
                </c:pt>
                <c:pt idx="2693">
                  <c:v>105.53751966710345</c:v>
                </c:pt>
                <c:pt idx="2694">
                  <c:v>105.57727639401496</c:v>
                </c:pt>
                <c:pt idx="2695">
                  <c:v>105.61700104119069</c:v>
                </c:pt>
                <c:pt idx="2696">
                  <c:v>105.65669201070115</c:v>
                </c:pt>
                <c:pt idx="2697">
                  <c:v>105.69634769013187</c:v>
                </c:pt>
                <c:pt idx="2698">
                  <c:v>105.7359664525324</c:v>
                </c:pt>
                <c:pt idx="2699">
                  <c:v>105.77554665636458</c:v>
                </c:pt>
                <c:pt idx="2700">
                  <c:v>105.8150866454549</c:v>
                </c:pt>
                <c:pt idx="2701">
                  <c:v>105.85458474894131</c:v>
                </c:pt>
                <c:pt idx="2702">
                  <c:v>105.89403928122779</c:v>
                </c:pt>
                <c:pt idx="2703">
                  <c:v>105.93344854193516</c:v>
                </c:pt>
                <c:pt idx="2704">
                  <c:v>105.97281081585312</c:v>
                </c:pt>
                <c:pt idx="2705">
                  <c:v>106.01212437289377</c:v>
                </c:pt>
                <c:pt idx="2706">
                  <c:v>106.05138746804748</c:v>
                </c:pt>
                <c:pt idx="2707">
                  <c:v>106.09059834133477</c:v>
                </c:pt>
                <c:pt idx="2708">
                  <c:v>106.12975521776428</c:v>
                </c:pt>
                <c:pt idx="2709">
                  <c:v>106.16885630728773</c:v>
                </c:pt>
                <c:pt idx="2710">
                  <c:v>106.20789980475817</c:v>
                </c:pt>
                <c:pt idx="2711">
                  <c:v>106.24688388988639</c:v>
                </c:pt>
                <c:pt idx="2712">
                  <c:v>106.28580672720067</c:v>
                </c:pt>
                <c:pt idx="2713">
                  <c:v>106.32466646600639</c:v>
                </c:pt>
                <c:pt idx="2714">
                  <c:v>106.36346124034547</c:v>
                </c:pt>
                <c:pt idx="2715">
                  <c:v>106.40218916895759</c:v>
                </c:pt>
                <c:pt idx="2716">
                  <c:v>106.44084835524301</c:v>
                </c:pt>
                <c:pt idx="2717">
                  <c:v>106.47943688722388</c:v>
                </c:pt>
                <c:pt idx="2718">
                  <c:v>106.5179528375097</c:v>
                </c:pt>
                <c:pt idx="2719">
                  <c:v>106.55639426326012</c:v>
                </c:pt>
                <c:pt idx="2720">
                  <c:v>106.59475920615128</c:v>
                </c:pt>
                <c:pt idx="2721">
                  <c:v>106.63304569234127</c:v>
                </c:pt>
                <c:pt idx="2722">
                  <c:v>106.67125173243821</c:v>
                </c:pt>
                <c:pt idx="2723">
                  <c:v>106.7093753214676</c:v>
                </c:pt>
                <c:pt idx="2724">
                  <c:v>106.74741443884157</c:v>
                </c:pt>
                <c:pt idx="2725">
                  <c:v>106.78536704832844</c:v>
                </c:pt>
                <c:pt idx="2726">
                  <c:v>106.82323109802385</c:v>
                </c:pt>
                <c:pt idx="2727">
                  <c:v>106.86100452032284</c:v>
                </c:pt>
                <c:pt idx="2728">
                  <c:v>106.89868523189094</c:v>
                </c:pt>
                <c:pt idx="2729">
                  <c:v>106.93627113364018</c:v>
                </c:pt>
                <c:pt idx="2730">
                  <c:v>106.97376011070155</c:v>
                </c:pt>
                <c:pt idx="2731">
                  <c:v>107.01115003240274</c:v>
                </c:pt>
                <c:pt idx="2732">
                  <c:v>107.04843875224158</c:v>
                </c:pt>
                <c:pt idx="2733">
                  <c:v>107.08562410786803</c:v>
                </c:pt>
                <c:pt idx="2734">
                  <c:v>107.12270392105837</c:v>
                </c:pt>
                <c:pt idx="2735">
                  <c:v>107.15967599769752</c:v>
                </c:pt>
                <c:pt idx="2736">
                  <c:v>107.19653812775883</c:v>
                </c:pt>
                <c:pt idx="2737">
                  <c:v>107.23328808528575</c:v>
                </c:pt>
                <c:pt idx="2738">
                  <c:v>107.26992362837406</c:v>
                </c:pt>
                <c:pt idx="2739">
                  <c:v>107.30644249915723</c:v>
                </c:pt>
                <c:pt idx="2740">
                  <c:v>107.34284242378895</c:v>
                </c:pt>
                <c:pt idx="2741">
                  <c:v>107.3791211124301</c:v>
                </c:pt>
                <c:pt idx="2742">
                  <c:v>107.41527625923669</c:v>
                </c:pt>
                <c:pt idx="2743">
                  <c:v>107.45130554234545</c:v>
                </c:pt>
                <c:pt idx="2744">
                  <c:v>107.48720662386467</c:v>
                </c:pt>
                <c:pt idx="2745">
                  <c:v>107.52297714986437</c:v>
                </c:pt>
                <c:pt idx="2746">
                  <c:v>107.55861475036671</c:v>
                </c:pt>
                <c:pt idx="2747">
                  <c:v>107.5941170393382</c:v>
                </c:pt>
                <c:pt idx="2748">
                  <c:v>107.62948161468454</c:v>
                </c:pt>
                <c:pt idx="2749">
                  <c:v>107.66470605824321</c:v>
                </c:pt>
                <c:pt idx="2750">
                  <c:v>107.69978793578107</c:v>
                </c:pt>
                <c:pt idx="2751">
                  <c:v>107.7347247969895</c:v>
                </c:pt>
                <c:pt idx="2752">
                  <c:v>107.76951417548419</c:v>
                </c:pt>
                <c:pt idx="2753">
                  <c:v>107.80415358880198</c:v>
                </c:pt>
                <c:pt idx="2754">
                  <c:v>107.83864053840256</c:v>
                </c:pt>
                <c:pt idx="2755">
                  <c:v>107.87297250967043</c:v>
                </c:pt>
                <c:pt idx="2756">
                  <c:v>107.90714697191487</c:v>
                </c:pt>
                <c:pt idx="2757">
                  <c:v>107.94116137837594</c:v>
                </c:pt>
                <c:pt idx="2758">
                  <c:v>107.97501316622888</c:v>
                </c:pt>
                <c:pt idx="2759">
                  <c:v>108.00869975658854</c:v>
                </c:pt>
                <c:pt idx="2760">
                  <c:v>108.04221855451863</c:v>
                </c:pt>
                <c:pt idx="2761">
                  <c:v>108.07556694903897</c:v>
                </c:pt>
                <c:pt idx="2762">
                  <c:v>108.10874231313457</c:v>
                </c:pt>
                <c:pt idx="2763">
                  <c:v>108.14174200376718</c:v>
                </c:pt>
                <c:pt idx="2764">
                  <c:v>108.174563361886</c:v>
                </c:pt>
                <c:pt idx="2765">
                  <c:v>108.20720371244222</c:v>
                </c:pt>
                <c:pt idx="2766">
                  <c:v>108.23966036440136</c:v>
                </c:pt>
                <c:pt idx="2767">
                  <c:v>108.27193061076032</c:v>
                </c:pt>
                <c:pt idx="2768">
                  <c:v>108.30401172856256</c:v>
                </c:pt>
                <c:pt idx="2769">
                  <c:v>108.33590097891701</c:v>
                </c:pt>
                <c:pt idx="2770">
                  <c:v>108.36759560701587</c:v>
                </c:pt>
                <c:pt idx="2771">
                  <c:v>108.39909284215584</c:v>
                </c:pt>
                <c:pt idx="2772">
                  <c:v>108.43038989775803</c:v>
                </c:pt>
                <c:pt idx="2773">
                  <c:v>108.46148397139191</c:v>
                </c:pt>
                <c:pt idx="2774">
                  <c:v>108.49237224479772</c:v>
                </c:pt>
                <c:pt idx="2775">
                  <c:v>108.52305188391215</c:v>
                </c:pt>
                <c:pt idx="2776">
                  <c:v>108.55352003889438</c:v>
                </c:pt>
                <c:pt idx="2777">
                  <c:v>108.58377384415273</c:v>
                </c:pt>
                <c:pt idx="2778">
                  <c:v>108.61381041837306</c:v>
                </c:pt>
                <c:pt idx="2779">
                  <c:v>108.64362686454962</c:v>
                </c:pt>
                <c:pt idx="2780">
                  <c:v>108.6732202700138</c:v>
                </c:pt>
                <c:pt idx="2781">
                  <c:v>108.70258770646804</c:v>
                </c:pt>
                <c:pt idx="2782">
                  <c:v>108.73172623001743</c:v>
                </c:pt>
                <c:pt idx="2783">
                  <c:v>108.76063288120557</c:v>
                </c:pt>
                <c:pt idx="2784">
                  <c:v>108.78930468504791</c:v>
                </c:pt>
                <c:pt idx="2785">
                  <c:v>108.81773865107154</c:v>
                </c:pt>
                <c:pt idx="2786">
                  <c:v>108.84593177334948</c:v>
                </c:pt>
                <c:pt idx="2787">
                  <c:v>108.87388103054191</c:v>
                </c:pt>
                <c:pt idx="2788">
                  <c:v>108.90158338593632</c:v>
                </c:pt>
                <c:pt idx="2789">
                  <c:v>108.92903578748773</c:v>
                </c:pt>
                <c:pt idx="2790">
                  <c:v>108.95623516786191</c:v>
                </c:pt>
                <c:pt idx="2791">
                  <c:v>108.98317844447901</c:v>
                </c:pt>
                <c:pt idx="2792">
                  <c:v>109.00986251955746</c:v>
                </c:pt>
                <c:pt idx="2793">
                  <c:v>109.03628428016086</c:v>
                </c:pt>
                <c:pt idx="2794">
                  <c:v>109.06244059824471</c:v>
                </c:pt>
                <c:pt idx="2795">
                  <c:v>109.08832833070488</c:v>
                </c:pt>
                <c:pt idx="2796">
                  <c:v>109.11394431942495</c:v>
                </c:pt>
                <c:pt idx="2797">
                  <c:v>109.13928539133011</c:v>
                </c:pt>
                <c:pt idx="2798">
                  <c:v>109.16434835843488</c:v>
                </c:pt>
                <c:pt idx="2799">
                  <c:v>109.18913001789812</c:v>
                </c:pt>
                <c:pt idx="2800">
                  <c:v>109.2136271520761</c:v>
                </c:pt>
                <c:pt idx="2801">
                  <c:v>109.23783652857706</c:v>
                </c:pt>
                <c:pt idx="2802">
                  <c:v>109.26175490031677</c:v>
                </c:pt>
                <c:pt idx="2803">
                  <c:v>109.28537900557657</c:v>
                </c:pt>
                <c:pt idx="2804">
                  <c:v>109.30870556805941</c:v>
                </c:pt>
                <c:pt idx="2805">
                  <c:v>109.33173129695054</c:v>
                </c:pt>
                <c:pt idx="2806">
                  <c:v>109.35445288697713</c:v>
                </c:pt>
                <c:pt idx="2807">
                  <c:v>109.37686701846862</c:v>
                </c:pt>
                <c:pt idx="2808">
                  <c:v>109.39897035742011</c:v>
                </c:pt>
                <c:pt idx="2809">
                  <c:v>109.42075955555362</c:v>
                </c:pt>
                <c:pt idx="2810">
                  <c:v>109.44223125038384</c:v>
                </c:pt>
                <c:pt idx="2811">
                  <c:v>109.46338206528303</c:v>
                </c:pt>
                <c:pt idx="2812">
                  <c:v>109.48420860954633</c:v>
                </c:pt>
                <c:pt idx="2813">
                  <c:v>109.5047074784586</c:v>
                </c:pt>
                <c:pt idx="2814">
                  <c:v>109.52487525336385</c:v>
                </c:pt>
                <c:pt idx="2815">
                  <c:v>109.54470850173276</c:v>
                </c:pt>
                <c:pt idx="2816">
                  <c:v>109.56420377723332</c:v>
                </c:pt>
                <c:pt idx="2817">
                  <c:v>109.58335761980133</c:v>
                </c:pt>
                <c:pt idx="2818">
                  <c:v>109.60216655571179</c:v>
                </c:pt>
                <c:pt idx="2819">
                  <c:v>109.62062709765247</c:v>
                </c:pt>
                <c:pt idx="2820">
                  <c:v>109.63873574479557</c:v>
                </c:pt>
                <c:pt idx="2821">
                  <c:v>109.65648898287486</c:v>
                </c:pt>
                <c:pt idx="2822">
                  <c:v>109.67388328425798</c:v>
                </c:pt>
                <c:pt idx="2823">
                  <c:v>109.69091510802347</c:v>
                </c:pt>
                <c:pt idx="2824">
                  <c:v>109.70758090003888</c:v>
                </c:pt>
                <c:pt idx="2825">
                  <c:v>109.7238770930371</c:v>
                </c:pt>
                <c:pt idx="2826">
                  <c:v>109.73980010669409</c:v>
                </c:pt>
                <c:pt idx="2827">
                  <c:v>109.7553463477106</c:v>
                </c:pt>
                <c:pt idx="2828">
                  <c:v>109.77051220988943</c:v>
                </c:pt>
                <c:pt idx="2829">
                  <c:v>109.78529407421807</c:v>
                </c:pt>
                <c:pt idx="2830">
                  <c:v>109.79968830894914</c:v>
                </c:pt>
                <c:pt idx="2831">
                  <c:v>109.81369126968352</c:v>
                </c:pt>
                <c:pt idx="2832">
                  <c:v>109.82729929945164</c:v>
                </c:pt>
                <c:pt idx="2833">
                  <c:v>109.84050872879911</c:v>
                </c:pt>
                <c:pt idx="2834">
                  <c:v>109.85331587586924</c:v>
                </c:pt>
                <c:pt idx="2835">
                  <c:v>109.865717046489</c:v>
                </c:pt>
                <c:pt idx="2836">
                  <c:v>109.87770853425373</c:v>
                </c:pt>
                <c:pt idx="2837">
                  <c:v>109.8892866206135</c:v>
                </c:pt>
                <c:pt idx="2838">
                  <c:v>109.9004475749604</c:v>
                </c:pt>
                <c:pt idx="2839">
                  <c:v>109.91118765471563</c:v>
                </c:pt>
                <c:pt idx="2840">
                  <c:v>109.92150310541604</c:v>
                </c:pt>
                <c:pt idx="2841">
                  <c:v>109.93139016080444</c:v>
                </c:pt>
                <c:pt idx="2842">
                  <c:v>109.94084504291688</c:v>
                </c:pt>
                <c:pt idx="2843">
                  <c:v>109.94986396217358</c:v>
                </c:pt>
                <c:pt idx="2844">
                  <c:v>109.95844311746765</c:v>
                </c:pt>
                <c:pt idx="2845">
                  <c:v>109.9665786962553</c:v>
                </c:pt>
                <c:pt idx="2846">
                  <c:v>109.97426687464791</c:v>
                </c:pt>
                <c:pt idx="2847">
                  <c:v>109.98150381750118</c:v>
                </c:pt>
                <c:pt idx="2848">
                  <c:v>109.98828567850933</c:v>
                </c:pt>
                <c:pt idx="2849">
                  <c:v>109.99460860029397</c:v>
                </c:pt>
                <c:pt idx="2850">
                  <c:v>110.00046871449962</c:v>
                </c:pt>
                <c:pt idx="2851">
                  <c:v>110.00586214188351</c:v>
                </c:pt>
                <c:pt idx="2852">
                  <c:v>110.01078499241071</c:v>
                </c:pt>
                <c:pt idx="2853">
                  <c:v>110.01523336534554</c:v>
                </c:pt>
                <c:pt idx="2854">
                  <c:v>110.01920334934674</c:v>
                </c:pt>
                <c:pt idx="2855">
                  <c:v>110.02269102256044</c:v>
                </c:pt>
                <c:pt idx="2856">
                  <c:v>110.025692452714</c:v>
                </c:pt>
                <c:pt idx="2857">
                  <c:v>110.02820369720955</c:v>
                </c:pt>
                <c:pt idx="2858">
                  <c:v>110.0302208032205</c:v>
                </c:pt>
                <c:pt idx="2859">
                  <c:v>110.0317398077832</c:v>
                </c:pt>
                <c:pt idx="2860">
                  <c:v>110.03275673789406</c:v>
                </c:pt>
                <c:pt idx="2861">
                  <c:v>110.03326761060343</c:v>
                </c:pt>
                <c:pt idx="2862">
                  <c:v>110.03326843310914</c:v>
                </c:pt>
                <c:pt idx="2863">
                  <c:v>110.03275520285334</c:v>
                </c:pt>
                <c:pt idx="2864">
                  <c:v>110.03172390761584</c:v>
                </c:pt>
                <c:pt idx="2865">
                  <c:v>110.03017052561033</c:v>
                </c:pt>
                <c:pt idx="2866">
                  <c:v>110.02809102557823</c:v>
                </c:pt>
                <c:pt idx="2867">
                  <c:v>110.02548136688399</c:v>
                </c:pt>
                <c:pt idx="2868">
                  <c:v>110.02233749960985</c:v>
                </c:pt>
                <c:pt idx="2869">
                  <c:v>110.01865536465058</c:v>
                </c:pt>
                <c:pt idx="2870">
                  <c:v>110.01443089380746</c:v>
                </c:pt>
                <c:pt idx="2871">
                  <c:v>110.00966000988348</c:v>
                </c:pt>
                <c:pt idx="2872">
                  <c:v>110.00433862677768</c:v>
                </c:pt>
                <c:pt idx="2873">
                  <c:v>109.99846264957868</c:v>
                </c:pt>
                <c:pt idx="2874">
                  <c:v>109.9920279746579</c:v>
                </c:pt>
                <c:pt idx="2875">
                  <c:v>109.98503048976468</c:v>
                </c:pt>
                <c:pt idx="2876">
                  <c:v>109.97746607411857</c:v>
                </c:pt>
                <c:pt idx="2877">
                  <c:v>109.96933059850241</c:v>
                </c:pt>
                <c:pt idx="2878">
                  <c:v>109.96061992535542</c:v>
                </c:pt>
                <c:pt idx="2879">
                  <c:v>109.95132990886471</c:v>
                </c:pt>
                <c:pt idx="2880">
                  <c:v>109.94145639505824</c:v>
                </c:pt>
                <c:pt idx="2881">
                  <c:v>109.93099522189513</c:v>
                </c:pt>
                <c:pt idx="2882">
                  <c:v>109.91994221935798</c:v>
                </c:pt>
                <c:pt idx="2883">
                  <c:v>109.90829320954286</c:v>
                </c:pt>
                <c:pt idx="2884">
                  <c:v>109.89604400674857</c:v>
                </c:pt>
                <c:pt idx="2885">
                  <c:v>109.88319041756797</c:v>
                </c:pt>
                <c:pt idx="2886">
                  <c:v>109.86972824097532</c:v>
                </c:pt>
                <c:pt idx="2887">
                  <c:v>109.85565326841564</c:v>
                </c:pt>
                <c:pt idx="2888">
                  <c:v>109.8409612838922</c:v>
                </c:pt>
                <c:pt idx="2889">
                  <c:v>109.82564806405354</c:v>
                </c:pt>
                <c:pt idx="2890">
                  <c:v>109.8097093782805</c:v>
                </c:pt>
                <c:pt idx="2891">
                  <c:v>109.79314098877163</c:v>
                </c:pt>
                <c:pt idx="2892">
                  <c:v>109.77593865062745</c:v>
                </c:pt>
                <c:pt idx="2893">
                  <c:v>109.75809811193648</c:v>
                </c:pt>
                <c:pt idx="2894">
                  <c:v>109.73961511385703</c:v>
                </c:pt>
                <c:pt idx="2895">
                  <c:v>109.7204853907005</c:v>
                </c:pt>
                <c:pt idx="2896">
                  <c:v>109.70070467001365</c:v>
                </c:pt>
                <c:pt idx="2897">
                  <c:v>109.68026867265891</c:v>
                </c:pt>
                <c:pt idx="2898">
                  <c:v>109.65917311289436</c:v>
                </c:pt>
                <c:pt idx="2899">
                  <c:v>109.63741369845303</c:v>
                </c:pt>
                <c:pt idx="2900">
                  <c:v>109.61498613062109</c:v>
                </c:pt>
                <c:pt idx="2901">
                  <c:v>109.59188610431349</c:v>
                </c:pt>
                <c:pt idx="2902">
                  <c:v>109.56810930815298</c:v>
                </c:pt>
                <c:pt idx="2903">
                  <c:v>109.54365142454226</c:v>
                </c:pt>
                <c:pt idx="2904">
                  <c:v>109.51850812973808</c:v>
                </c:pt>
                <c:pt idx="2905">
                  <c:v>109.4926750939256</c:v>
                </c:pt>
                <c:pt idx="2906">
                  <c:v>109.46614798128812</c:v>
                </c:pt>
                <c:pt idx="2907">
                  <c:v>109.43892245007878</c:v>
                </c:pt>
                <c:pt idx="2908">
                  <c:v>109.41099415268853</c:v>
                </c:pt>
                <c:pt idx="2909">
                  <c:v>109.38235873571435</c:v>
                </c:pt>
                <c:pt idx="2910">
                  <c:v>109.35301184002584</c:v>
                </c:pt>
                <c:pt idx="2911">
                  <c:v>109.32294910083007</c:v>
                </c:pt>
                <c:pt idx="2912">
                  <c:v>109.292166147736</c:v>
                </c:pt>
                <c:pt idx="2913">
                  <c:v>109.26065860481584</c:v>
                </c:pt>
                <c:pt idx="2914">
                  <c:v>109.22842209066719</c:v>
                </c:pt>
                <c:pt idx="2915">
                  <c:v>109.19545221847125</c:v>
                </c:pt>
                <c:pt idx="2916">
                  <c:v>109.16174459605138</c:v>
                </c:pt>
                <c:pt idx="2917">
                  <c:v>109.12729482592995</c:v>
                </c:pt>
                <c:pt idx="2918">
                  <c:v>109.09209850538335</c:v>
                </c:pt>
                <c:pt idx="2919">
                  <c:v>109.05615122649343</c:v>
                </c:pt>
                <c:pt idx="2920">
                  <c:v>109.0194485762012</c:v>
                </c:pt>
                <c:pt idx="2921">
                  <c:v>108.98198613635542</c:v>
                </c:pt>
                <c:pt idx="2922">
                  <c:v>108.94375948376167</c:v>
                </c:pt>
                <c:pt idx="2923">
                  <c:v>108.90476419022806</c:v>
                </c:pt>
                <c:pt idx="2924">
                  <c:v>108.86499582261104</c:v>
                </c:pt>
                <c:pt idx="2925">
                  <c:v>108.82444994285649</c:v>
                </c:pt>
                <c:pt idx="2926">
                  <c:v>108.78312210804275</c:v>
                </c:pt>
                <c:pt idx="2927">
                  <c:v>108.7410078704181</c:v>
                </c:pt>
                <c:pt idx="2928">
                  <c:v>108.69810277743949</c:v>
                </c:pt>
                <c:pt idx="2929">
                  <c:v>108.65440237180572</c:v>
                </c:pt>
                <c:pt idx="2930">
                  <c:v>108.60990219149306</c:v>
                </c:pt>
                <c:pt idx="2931">
                  <c:v>108.56459776978517</c:v>
                </c:pt>
                <c:pt idx="2932">
                  <c:v>108.518484635302</c:v>
                </c:pt>
                <c:pt idx="2933">
                  <c:v>108.47155831202748</c:v>
                </c:pt>
                <c:pt idx="2934">
                  <c:v>108.42381431933487</c:v>
                </c:pt>
                <c:pt idx="2935">
                  <c:v>108.37524817200828</c:v>
                </c:pt>
                <c:pt idx="2936">
                  <c:v>108.3258553802647</c:v>
                </c:pt>
                <c:pt idx="2937">
                  <c:v>108.27563144977027</c:v>
                </c:pt>
                <c:pt idx="2938">
                  <c:v>108.224571881659</c:v>
                </c:pt>
                <c:pt idx="2939">
                  <c:v>108.17267217254395</c:v>
                </c:pt>
                <c:pt idx="2940">
                  <c:v>108.11992781453037</c:v>
                </c:pt>
                <c:pt idx="2941">
                  <c:v>108.06633429522383</c:v>
                </c:pt>
                <c:pt idx="2942">
                  <c:v>108.01188709773665</c:v>
                </c:pt>
                <c:pt idx="2943">
                  <c:v>107.9565817006925</c:v>
                </c:pt>
                <c:pt idx="2944">
                  <c:v>107.90041357822817</c:v>
                </c:pt>
                <c:pt idx="2945">
                  <c:v>107.84337819999135</c:v>
                </c:pt>
                <c:pt idx="2946">
                  <c:v>107.78547103113898</c:v>
                </c:pt>
                <c:pt idx="2947">
                  <c:v>107.72668753232962</c:v>
                </c:pt>
                <c:pt idx="2948">
                  <c:v>107.66702315971564</c:v>
                </c:pt>
                <c:pt idx="2949">
                  <c:v>107.60647336493102</c:v>
                </c:pt>
                <c:pt idx="2950">
                  <c:v>107.54503359507758</c:v>
                </c:pt>
                <c:pt idx="2951">
                  <c:v>107.48269929270865</c:v>
                </c:pt>
                <c:pt idx="2952">
                  <c:v>107.41946589580868</c:v>
                </c:pt>
                <c:pt idx="2953">
                  <c:v>107.35532883777043</c:v>
                </c:pt>
                <c:pt idx="2954">
                  <c:v>107.29028354737076</c:v>
                </c:pt>
                <c:pt idx="2955">
                  <c:v>107.22432544874161</c:v>
                </c:pt>
                <c:pt idx="2956">
                  <c:v>107.15744996133883</c:v>
                </c:pt>
                <c:pt idx="2957">
                  <c:v>107.08965249990864</c:v>
                </c:pt>
                <c:pt idx="2958">
                  <c:v>107.02092847444979</c:v>
                </c:pt>
                <c:pt idx="2959">
                  <c:v>106.9512732901738</c:v>
                </c:pt>
                <c:pt idx="2960">
                  <c:v>106.88068234746216</c:v>
                </c:pt>
                <c:pt idx="2961">
                  <c:v>106.80915104181898</c:v>
                </c:pt>
                <c:pt idx="2962">
                  <c:v>106.73667476382255</c:v>
                </c:pt>
                <c:pt idx="2963">
                  <c:v>106.66324889907239</c:v>
                </c:pt>
                <c:pt idx="2964">
                  <c:v>106.58886882813331</c:v>
                </c:pt>
                <c:pt idx="2965">
                  <c:v>106.51352992647655</c:v>
                </c:pt>
                <c:pt idx="2966">
                  <c:v>106.43722756441835</c:v>
                </c:pt>
                <c:pt idx="2967">
                  <c:v>106.35995710705225</c:v>
                </c:pt>
                <c:pt idx="2968">
                  <c:v>106.28171391418213</c:v>
                </c:pt>
                <c:pt idx="2969">
                  <c:v>106.20249334024965</c:v>
                </c:pt>
                <c:pt idx="2970">
                  <c:v>106.12229073425779</c:v>
                </c:pt>
                <c:pt idx="2971">
                  <c:v>106.04110143969297</c:v>
                </c:pt>
                <c:pt idx="2972">
                  <c:v>105.95892079444121</c:v>
                </c:pt>
                <c:pt idx="2973">
                  <c:v>105.87574413070335</c:v>
                </c:pt>
                <c:pt idx="2974">
                  <c:v>105.79156677490531</c:v>
                </c:pt>
                <c:pt idx="2975">
                  <c:v>105.70638404760422</c:v>
                </c:pt>
                <c:pt idx="2976">
                  <c:v>105.62019126339361</c:v>
                </c:pt>
                <c:pt idx="2977">
                  <c:v>105.53298373080163</c:v>
                </c:pt>
                <c:pt idx="2978">
                  <c:v>105.44475675218766</c:v>
                </c:pt>
                <c:pt idx="2979">
                  <c:v>105.35550562363598</c:v>
                </c:pt>
                <c:pt idx="2980">
                  <c:v>105.26522563484387</c:v>
                </c:pt>
                <c:pt idx="2981">
                  <c:v>105.17391206900621</c:v>
                </c:pt>
                <c:pt idx="2982">
                  <c:v>105.08156020269946</c:v>
                </c:pt>
                <c:pt idx="2983">
                  <c:v>104.98816530575623</c:v>
                </c:pt>
                <c:pt idx="2984">
                  <c:v>104.89372264114274</c:v>
                </c:pt>
                <c:pt idx="2985">
                  <c:v>104.7982274648264</c:v>
                </c:pt>
                <c:pt idx="2986">
                  <c:v>104.7016750256449</c:v>
                </c:pt>
                <c:pt idx="2987">
                  <c:v>104.60406056516656</c:v>
                </c:pt>
                <c:pt idx="2988">
                  <c:v>104.5053793175512</c:v>
                </c:pt>
                <c:pt idx="2989">
                  <c:v>104.40562650940444</c:v>
                </c:pt>
                <c:pt idx="2990">
                  <c:v>104.30479735962935</c:v>
                </c:pt>
                <c:pt idx="2991">
                  <c:v>104.20288707927335</c:v>
                </c:pt>
                <c:pt idx="2992">
                  <c:v>104.09989087137281</c:v>
                </c:pt>
                <c:pt idx="2993">
                  <c:v>103.99580393079174</c:v>
                </c:pt>
                <c:pt idx="2994">
                  <c:v>103.89062144405879</c:v>
                </c:pt>
                <c:pt idx="2995">
                  <c:v>103.78433858919738</c:v>
                </c:pt>
                <c:pt idx="2996">
                  <c:v>103.67695053555636</c:v>
                </c:pt>
                <c:pt idx="2997">
                  <c:v>103.56845244363173</c:v>
                </c:pt>
                <c:pt idx="2998">
                  <c:v>103.45883946488868</c:v>
                </c:pt>
                <c:pt idx="2999">
                  <c:v>103.34810674157706</c:v>
                </c:pt>
                <c:pt idx="3000">
                  <c:v>103.23624940654486</c:v>
                </c:pt>
                <c:pt idx="3001">
                  <c:v>103.12326258304483</c:v>
                </c:pt>
                <c:pt idx="3002">
                  <c:v>103.0091413845424</c:v>
                </c:pt>
                <c:pt idx="3003">
                  <c:v>102.89388091451337</c:v>
                </c:pt>
                <c:pt idx="3004">
                  <c:v>102.77747626624347</c:v>
                </c:pt>
                <c:pt idx="3005">
                  <c:v>102.65992252262021</c:v>
                </c:pt>
                <c:pt idx="3006">
                  <c:v>102.54121475592224</c:v>
                </c:pt>
                <c:pt idx="3007">
                  <c:v>102.42134802760567</c:v>
                </c:pt>
                <c:pt idx="3008">
                  <c:v>102.30031738808606</c:v>
                </c:pt>
                <c:pt idx="3009">
                  <c:v>102.17811787651526</c:v>
                </c:pt>
                <c:pt idx="3010">
                  <c:v>102.05474452055638</c:v>
                </c:pt>
                <c:pt idx="3011">
                  <c:v>101.93019233615519</c:v>
                </c:pt>
                <c:pt idx="3012">
                  <c:v>101.80445632730556</c:v>
                </c:pt>
                <c:pt idx="3013">
                  <c:v>101.67753148581448</c:v>
                </c:pt>
                <c:pt idx="3014">
                  <c:v>101.54941279106012</c:v>
                </c:pt>
                <c:pt idx="3015">
                  <c:v>101.42009520974958</c:v>
                </c:pt>
                <c:pt idx="3016">
                  <c:v>101.28957369567023</c:v>
                </c:pt>
                <c:pt idx="3017">
                  <c:v>101.15784318944029</c:v>
                </c:pt>
                <c:pt idx="3018">
                  <c:v>101.02489861825315</c:v>
                </c:pt>
                <c:pt idx="3019">
                  <c:v>100.89073489562131</c:v>
                </c:pt>
                <c:pt idx="3020">
                  <c:v>100.7553469211154</c:v>
                </c:pt>
                <c:pt idx="3021">
                  <c:v>100.61872958009873</c:v>
                </c:pt>
                <c:pt idx="3022">
                  <c:v>100.4808777434622</c:v>
                </c:pt>
                <c:pt idx="3023">
                  <c:v>100.3417862673527</c:v>
                </c:pt>
                <c:pt idx="3024">
                  <c:v>100.20144999290125</c:v>
                </c:pt>
                <c:pt idx="3025">
                  <c:v>100.05986374594454</c:v>
                </c:pt>
                <c:pt idx="3026">
                  <c:v>99.917022336749781</c:v>
                </c:pt>
                <c:pt idx="3027">
                  <c:v>99.772920559729727</c:v>
                </c:pt>
                <c:pt idx="3028">
                  <c:v>99.627553193159528</c:v>
                </c:pt>
                <c:pt idx="3029">
                  <c:v>99.480914998890995</c:v>
                </c:pt>
                <c:pt idx="3030">
                  <c:v>99.333000722062366</c:v>
                </c:pt>
                <c:pt idx="3031">
                  <c:v>99.183805090806572</c:v>
                </c:pt>
                <c:pt idx="3032">
                  <c:v>99.033322815959878</c:v>
                </c:pt>
                <c:pt idx="3033">
                  <c:v>98.881548590763231</c:v>
                </c:pt>
                <c:pt idx="3034">
                  <c:v>98.728477090566429</c:v>
                </c:pt>
                <c:pt idx="3035">
                  <c:v>98.574102972529161</c:v>
                </c:pt>
                <c:pt idx="3036">
                  <c:v>98.418420875319313</c:v>
                </c:pt>
                <c:pt idx="3037">
                  <c:v>98.261425418810845</c:v>
                </c:pt>
                <c:pt idx="3038">
                  <c:v>98.103111203779122</c:v>
                </c:pt>
                <c:pt idx="3039">
                  <c:v>97.943472811599534</c:v>
                </c:pt>
                <c:pt idx="3040">
                  <c:v>97.782504803937215</c:v>
                </c:pt>
                <c:pt idx="3041">
                  <c:v>97.620201722443738</c:v>
                </c:pt>
                <c:pt idx="3042">
                  <c:v>97.456558088448645</c:v>
                </c:pt>
                <c:pt idx="3043">
                  <c:v>97.291568402653198</c:v>
                </c:pt>
                <c:pt idx="3044">
                  <c:v>97.125227144821139</c:v>
                </c:pt>
                <c:pt idx="3045">
                  <c:v>96.957528773472916</c:v>
                </c:pt>
                <c:pt idx="3046">
                  <c:v>96.788467725576609</c:v>
                </c:pt>
                <c:pt idx="3047">
                  <c:v>96.618038416244104</c:v>
                </c:pt>
                <c:pt idx="3048">
                  <c:v>96.446235238420897</c:v>
                </c:pt>
                <c:pt idx="3049">
                  <c:v>96.27305256258569</c:v>
                </c:pt>
                <c:pt idx="3050">
                  <c:v>96.098484736443822</c:v>
                </c:pt>
                <c:pt idx="3051">
                  <c:v>95.922526084626256</c:v>
                </c:pt>
                <c:pt idx="3052">
                  <c:v>95.745170908389582</c:v>
                </c:pt>
                <c:pt idx="3053">
                  <c:v>95.566413485318023</c:v>
                </c:pt>
                <c:pt idx="3054">
                  <c:v>95.386248069026934</c:v>
                </c:pt>
                <c:pt idx="3055">
                  <c:v>95.204668888872789</c:v>
                </c:pt>
                <c:pt idx="3056">
                  <c:v>95.021670149660068</c:v>
                </c:pt>
                <c:pt idx="3057">
                  <c:v>94.837246031358404</c:v>
                </c:pt>
                <c:pt idx="3058">
                  <c:v>94.651390688817827</c:v>
                </c:pt>
                <c:pt idx="3059">
                  <c:v>94.464098251493994</c:v>
                </c:pt>
                <c:pt idx="3060">
                  <c:v>94.275362823170909</c:v>
                </c:pt>
                <c:pt idx="3061">
                  <c:v>94.085178481696246</c:v>
                </c:pt>
                <c:pt idx="3062">
                  <c:v>93.893539278716787</c:v>
                </c:pt>
                <c:pt idx="3063">
                  <c:v>93.700439239420504</c:v>
                </c:pt>
                <c:pt idx="3064">
                  <c:v>93.505872362289196</c:v>
                </c:pt>
                <c:pt idx="3065">
                  <c:v>93.309832618850322</c:v>
                </c:pt>
                <c:pt idx="3066">
                  <c:v>93.112313953444655</c:v>
                </c:pt>
                <c:pt idx="3067">
                  <c:v>92.913310282994729</c:v>
                </c:pt>
                <c:pt idx="3068">
                  <c:v>92.712815496783975</c:v>
                </c:pt>
                <c:pt idx="3069">
                  <c:v>92.510823456248261</c:v>
                </c:pt>
                <c:pt idx="3070">
                  <c:v>92.307327994770063</c:v>
                </c:pt>
                <c:pt idx="3071">
                  <c:v>92.102322917486518</c:v>
                </c:pt>
                <c:pt idx="3072">
                  <c:v>91.895802001110781</c:v>
                </c:pt>
                <c:pt idx="3073">
                  <c:v>91.687758993755608</c:v>
                </c:pt>
                <c:pt idx="3074">
                  <c:v>91.478187614779472</c:v>
                </c:pt>
                <c:pt idx="3075">
                  <c:v>91.267081554636718</c:v>
                </c:pt>
                <c:pt idx="3076">
                  <c:v>91.054434474745506</c:v>
                </c:pt>
                <c:pt idx="3077">
                  <c:v>90.840240007366177</c:v>
                </c:pt>
                <c:pt idx="3078">
                  <c:v>90.624491755497232</c:v>
                </c:pt>
                <c:pt idx="3079">
                  <c:v>90.407183292783486</c:v>
                </c:pt>
                <c:pt idx="3080">
                  <c:v>90.188308163443224</c:v>
                </c:pt>
                <c:pt idx="3081">
                  <c:v>89.967859882209254</c:v>
                </c:pt>
                <c:pt idx="3082">
                  <c:v>89.745831934289157</c:v>
                </c:pt>
                <c:pt idx="3083">
                  <c:v>89.522217775342028</c:v>
                </c:pt>
                <c:pt idx="3084">
                  <c:v>89.297010831476825</c:v>
                </c:pt>
                <c:pt idx="3085">
                  <c:v>89.070204499269067</c:v>
                </c:pt>
                <c:pt idx="3086">
                  <c:v>88.841792145798479</c:v>
                </c:pt>
                <c:pt idx="3087">
                  <c:v>88.611767108709259</c:v>
                </c:pt>
                <c:pt idx="3088">
                  <c:v>88.380122696292318</c:v>
                </c:pt>
                <c:pt idx="3089">
                  <c:v>88.146852187590625</c:v>
                </c:pt>
                <c:pt idx="3090">
                  <c:v>87.911948832532318</c:v>
                </c:pt>
                <c:pt idx="3091">
                  <c:v>87.675405852084893</c:v>
                </c:pt>
                <c:pt idx="3092">
                  <c:v>87.437216438442519</c:v>
                </c:pt>
                <c:pt idx="3093">
                  <c:v>87.197373755231993</c:v>
                </c:pt>
                <c:pt idx="3094">
                  <c:v>86.955870937758732</c:v>
                </c:pt>
                <c:pt idx="3095">
                  <c:v>86.712701093273793</c:v>
                </c:pt>
                <c:pt idx="3096">
                  <c:v>86.467857301276723</c:v>
                </c:pt>
                <c:pt idx="3097">
                  <c:v>86.22133261385089</c:v>
                </c:pt>
                <c:pt idx="3098">
                  <c:v>85.973120056031078</c:v>
                </c:pt>
                <c:pt idx="3099">
                  <c:v>85.723212626206234</c:v>
                </c:pt>
                <c:pt idx="3100">
                  <c:v>85.471603296559678</c:v>
                </c:pt>
                <c:pt idx="3101">
                  <c:v>85.218285013546307</c:v>
                </c:pt>
                <c:pt idx="3102">
                  <c:v>84.963250698407535</c:v>
                </c:pt>
                <c:pt idx="3103">
                  <c:v>84.706493247729398</c:v>
                </c:pt>
                <c:pt idx="3104">
                  <c:v>84.448005534040433</c:v>
                </c:pt>
                <c:pt idx="3105">
                  <c:v>84.187780406453129</c:v>
                </c:pt>
                <c:pt idx="3106">
                  <c:v>83.925810691349653</c:v>
                </c:pt>
                <c:pt idx="3107">
                  <c:v>83.662089193115733</c:v>
                </c:pt>
                <c:pt idx="3108">
                  <c:v>83.396608694920488</c:v>
                </c:pt>
                <c:pt idx="3109">
                  <c:v>83.129361959545548</c:v>
                </c:pt>
                <c:pt idx="3110">
                  <c:v>82.86034173026728</c:v>
                </c:pt>
                <c:pt idx="3111">
                  <c:v>82.589540731789398</c:v>
                </c:pt>
                <c:pt idx="3112">
                  <c:v>82.316951671231067</c:v>
                </c:pt>
                <c:pt idx="3113">
                  <c:v>82.042567239171504</c:v>
                </c:pt>
                <c:pt idx="3114">
                  <c:v>81.766380110750845</c:v>
                </c:pt>
                <c:pt idx="3115">
                  <c:v>81.488382946831294</c:v>
                </c:pt>
                <c:pt idx="3116">
                  <c:v>81.208568395222684</c:v>
                </c:pt>
                <c:pt idx="3117">
                  <c:v>80.92692909196488</c:v>
                </c:pt>
                <c:pt idx="3118">
                  <c:v>80.643457662681371</c:v>
                </c:pt>
                <c:pt idx="3119">
                  <c:v>80.358146723997777</c:v>
                </c:pt>
                <c:pt idx="3120">
                  <c:v>80.070988885027205</c:v>
                </c:pt>
                <c:pt idx="3121">
                  <c:v>79.781976748931498</c:v>
                </c:pt>
                <c:pt idx="3122">
                  <c:v>79.491102914549899</c:v>
                </c:pt>
                <c:pt idx="3123">
                  <c:v>79.198359978107518</c:v>
                </c:pt>
                <c:pt idx="3124">
                  <c:v>78.903740534996302</c:v>
                </c:pt>
                <c:pt idx="3125">
                  <c:v>78.607237181639661</c:v>
                </c:pt>
                <c:pt idx="3126">
                  <c:v>78.308842517435025</c:v>
                </c:pt>
                <c:pt idx="3127">
                  <c:v>78.008549146781533</c:v>
                </c:pt>
                <c:pt idx="3128">
                  <c:v>77.706349681191185</c:v>
                </c:pt>
                <c:pt idx="3129">
                  <c:v>77.402236741490128</c:v>
                </c:pt>
                <c:pt idx="3130">
                  <c:v>77.096202960108371</c:v>
                </c:pt>
                <c:pt idx="3131">
                  <c:v>76.788240983462003</c:v>
                </c:pt>
                <c:pt idx="3132">
                  <c:v>76.47834347442847</c:v>
                </c:pt>
                <c:pt idx="3133">
                  <c:v>76.166503114919777</c:v>
                </c:pt>
                <c:pt idx="3134">
                  <c:v>75.852712608553546</c:v>
                </c:pt>
                <c:pt idx="3135">
                  <c:v>75.53696468342595</c:v>
                </c:pt>
                <c:pt idx="3136">
                  <c:v>75.219252094985208</c:v>
                </c:pt>
                <c:pt idx="3137">
                  <c:v>74.899567629014967</c:v>
                </c:pt>
                <c:pt idx="3138">
                  <c:v>74.577904104719465</c:v>
                </c:pt>
                <c:pt idx="3139">
                  <c:v>74.25425437792525</c:v>
                </c:pt>
                <c:pt idx="3140">
                  <c:v>73.928611344387818</c:v>
                </c:pt>
                <c:pt idx="3141">
                  <c:v>73.600967943218933</c:v>
                </c:pt>
                <c:pt idx="3142">
                  <c:v>73.271317160425951</c:v>
                </c:pt>
                <c:pt idx="3143">
                  <c:v>72.939652032571587</c:v>
                </c:pt>
                <c:pt idx="3144">
                  <c:v>72.605965650556442</c:v>
                </c:pt>
                <c:pt idx="3145">
                  <c:v>72.270251163518083</c:v>
                </c:pt>
                <c:pt idx="3146">
                  <c:v>71.932501782863795</c:v>
                </c:pt>
                <c:pt idx="3147">
                  <c:v>71.592710786422472</c:v>
                </c:pt>
                <c:pt idx="3148">
                  <c:v>71.250871522730009</c:v>
                </c:pt>
                <c:pt idx="3149">
                  <c:v>70.906977415444544</c:v>
                </c:pt>
                <c:pt idx="3150">
                  <c:v>70.561021967895059</c:v>
                </c:pt>
                <c:pt idx="3151">
                  <c:v>70.21299876776169</c:v>
                </c:pt>
                <c:pt idx="3152">
                  <c:v>69.86290149189611</c:v>
                </c:pt>
                <c:pt idx="3153">
                  <c:v>69.510723911279626</c:v>
                </c:pt>
                <c:pt idx="3154">
                  <c:v>69.156459896116573</c:v>
                </c:pt>
                <c:pt idx="3155">
                  <c:v>68.800103421074226</c:v>
                </c:pt>
                <c:pt idx="3156">
                  <c:v>68.441648570660334</c:v>
                </c:pt>
                <c:pt idx="3157">
                  <c:v>68.081089544749432</c:v>
                </c:pt>
                <c:pt idx="3158">
                  <c:v>67.718420664251369</c:v>
                </c:pt>
                <c:pt idx="3159">
                  <c:v>67.353636376922879</c:v>
                </c:pt>
                <c:pt idx="3160">
                  <c:v>66.986731263330967</c:v>
                </c:pt>
                <c:pt idx="3161">
                  <c:v>66.617700042962383</c:v>
                </c:pt>
                <c:pt idx="3162">
                  <c:v>66.246537580478758</c:v>
                </c:pt>
                <c:pt idx="3163">
                  <c:v>65.873238892122089</c:v>
                </c:pt>
                <c:pt idx="3164">
                  <c:v>65.497799152272165</c:v>
                </c:pt>
                <c:pt idx="3165">
                  <c:v>65.120213700148838</c:v>
                </c:pt>
                <c:pt idx="3166">
                  <c:v>64.740478046661991</c:v>
                </c:pt>
                <c:pt idx="3167">
                  <c:v>64.358587881414493</c:v>
                </c:pt>
                <c:pt idx="3168">
                  <c:v>63.974539079851866</c:v>
                </c:pt>
                <c:pt idx="3169">
                  <c:v>63.58832771055819</c:v>
                </c:pt>
                <c:pt idx="3170">
                  <c:v>63.199950042696386</c:v>
                </c:pt>
                <c:pt idx="3171">
                  <c:v>62.809402553599398</c:v>
                </c:pt>
                <c:pt idx="3172">
                  <c:v>62.416681936499415</c:v>
                </c:pt>
                <c:pt idx="3173">
                  <c:v>62.02178510840065</c:v>
                </c:pt>
                <c:pt idx="3174">
                  <c:v>61.624709218092818</c:v>
                </c:pt>
                <c:pt idx="3175">
                  <c:v>61.225451654303228</c:v>
                </c:pt>
                <c:pt idx="3176">
                  <c:v>60.824010053975755</c:v>
                </c:pt>
                <c:pt idx="3177">
                  <c:v>60.420382310695658</c:v>
                </c:pt>
                <c:pt idx="3178">
                  <c:v>60.014566583229836</c:v>
                </c:pt>
                <c:pt idx="3179">
                  <c:v>59.606561304198564</c:v>
                </c:pt>
                <c:pt idx="3180">
                  <c:v>59.196365188863723</c:v>
                </c:pt>
                <c:pt idx="3181">
                  <c:v>58.783977244043612</c:v>
                </c:pt>
                <c:pt idx="3182">
                  <c:v>58.369396777123498</c:v>
                </c:pt>
                <c:pt idx="3183">
                  <c:v>57.952623405186941</c:v>
                </c:pt>
                <c:pt idx="3184">
                  <c:v>57.533657064242476</c:v>
                </c:pt>
                <c:pt idx="3185">
                  <c:v>57.112498018544017</c:v>
                </c:pt>
                <c:pt idx="3186">
                  <c:v>56.689146870005857</c:v>
                </c:pt>
                <c:pt idx="3187">
                  <c:v>56.263604567688873</c:v>
                </c:pt>
                <c:pt idx="3188">
                  <c:v>55.835872417377146</c:v>
                </c:pt>
                <c:pt idx="3189">
                  <c:v>55.405952091208206</c:v>
                </c:pt>
                <c:pt idx="3190">
                  <c:v>54.973845637367788</c:v>
                </c:pt>
                <c:pt idx="3191">
                  <c:v>54.539555489835408</c:v>
                </c:pt>
                <c:pt idx="3192">
                  <c:v>54.103084478172306</c:v>
                </c:pt>
                <c:pt idx="3193">
                  <c:v>53.664435837336498</c:v>
                </c:pt>
                <c:pt idx="3194">
                  <c:v>53.22361321752831</c:v>
                </c:pt>
                <c:pt idx="3195">
                  <c:v>52.780620694035804</c:v>
                </c:pt>
                <c:pt idx="3196">
                  <c:v>52.335462777093042</c:v>
                </c:pt>
                <c:pt idx="3197">
                  <c:v>51.888144421719289</c:v>
                </c:pt>
                <c:pt idx="3198">
                  <c:v>51.438671037536722</c:v>
                </c:pt>
                <c:pt idx="3199">
                  <c:v>50.987048498559801</c:v>
                </c:pt>
                <c:pt idx="3200">
                  <c:v>50.533283152922678</c:v>
                </c:pt>
                <c:pt idx="3201">
                  <c:v>50.077381832563049</c:v>
                </c:pt>
                <c:pt idx="3202">
                  <c:v>49.619351862816274</c:v>
                </c:pt>
                <c:pt idx="3203">
                  <c:v>49.159201071926219</c:v>
                </c:pt>
                <c:pt idx="3204">
                  <c:v>48.696937800455004</c:v>
                </c:pt>
                <c:pt idx="3205">
                  <c:v>48.232570910566324</c:v>
                </c:pt>
                <c:pt idx="3206">
                  <c:v>47.766109795182814</c:v>
                </c:pt>
                <c:pt idx="3207">
                  <c:v>47.297564386984504</c:v>
                </c:pt>
                <c:pt idx="3208">
                  <c:v>46.826945167245412</c:v>
                </c:pt>
                <c:pt idx="3209">
                  <c:v>46.354263174485169</c:v>
                </c:pt>
                <c:pt idx="3210">
                  <c:v>45.879530012923368</c:v>
                </c:pt>
                <c:pt idx="3211">
                  <c:v>45.402757860706799</c:v>
                </c:pt>
                <c:pt idx="3212">
                  <c:v>44.923959477912234</c:v>
                </c:pt>
                <c:pt idx="3213">
                  <c:v>44.443148214289323</c:v>
                </c:pt>
                <c:pt idx="3214">
                  <c:v>43.960338016730617</c:v>
                </c:pt>
                <c:pt idx="3215">
                  <c:v>43.475543436455155</c:v>
                </c:pt>
                <c:pt idx="3216">
                  <c:v>42.988779635882537</c:v>
                </c:pt>
                <c:pt idx="3217">
                  <c:v>42.500062395177707</c:v>
                </c:pt>
                <c:pt idx="3218">
                  <c:v>42.009408118453706</c:v>
                </c:pt>
                <c:pt idx="3219">
                  <c:v>41.516833839601503</c:v>
                </c:pt>
                <c:pt idx="3220">
                  <c:v>41.022357227745204</c:v>
                </c:pt>
                <c:pt idx="3221">
                  <c:v>40.525996592288777</c:v>
                </c:pt>
                <c:pt idx="3222">
                  <c:v>40.027770887546041</c:v>
                </c:pt>
                <c:pt idx="3223">
                  <c:v>39.527699716921177</c:v>
                </c:pt>
                <c:pt idx="3224">
                  <c:v>39.02580333664514</c:v>
                </c:pt>
                <c:pt idx="3225">
                  <c:v>38.522102659022408</c:v>
                </c:pt>
                <c:pt idx="3226">
                  <c:v>38.016619255191898</c:v>
                </c:pt>
                <c:pt idx="3227">
                  <c:v>37.509375357369038</c:v>
                </c:pt>
                <c:pt idx="3228">
                  <c:v>37.000393860565936</c:v>
                </c:pt>
                <c:pt idx="3229">
                  <c:v>36.489698323758944</c:v>
                </c:pt>
                <c:pt idx="3230">
                  <c:v>35.977312970498815</c:v>
                </c:pt>
                <c:pt idx="3231">
                  <c:v>35.463262688938897</c:v>
                </c:pt>
                <c:pt idx="3232">
                  <c:v>34.947573031277045</c:v>
                </c:pt>
                <c:pt idx="3233">
                  <c:v>34.430270212582911</c:v>
                </c:pt>
                <c:pt idx="3234">
                  <c:v>33.911381109009199</c:v>
                </c:pt>
                <c:pt idx="3235">
                  <c:v>33.390933255368736</c:v>
                </c:pt>
                <c:pt idx="3236">
                  <c:v>32.868954842067922</c:v>
                </c:pt>
                <c:pt idx="3237">
                  <c:v>32.345474711380149</c:v>
                </c:pt>
                <c:pt idx="3238">
                  <c:v>31.820522353059573</c:v>
                </c:pt>
                <c:pt idx="3239">
                  <c:v>31.294127899270762</c:v>
                </c:pt>
                <c:pt idx="3240">
                  <c:v>30.766322118845835</c:v>
                </c:pt>
                <c:pt idx="3241">
                  <c:v>30.237136410845409</c:v>
                </c:pt>
                <c:pt idx="3242">
                  <c:v>29.706602797428587</c:v>
                </c:pt>
                <c:pt idx="3243">
                  <c:v>29.174753916019853</c:v>
                </c:pt>
                <c:pt idx="3244">
                  <c:v>28.641623010777124</c:v>
                </c:pt>
                <c:pt idx="3245">
                  <c:v>28.107243923359022</c:v>
                </c:pt>
                <c:pt idx="3246">
                  <c:v>27.571651082980765</c:v>
                </c:pt>
                <c:pt idx="3247">
                  <c:v>27.034879495774476</c:v>
                </c:pt>
                <c:pt idx="3248">
                  <c:v>26.496964733446418</c:v>
                </c:pt>
                <c:pt idx="3249">
                  <c:v>25.957942921239379</c:v>
                </c:pt>
                <c:pt idx="3250">
                  <c:v>25.417850725204545</c:v>
                </c:pt>
                <c:pt idx="3251">
                  <c:v>24.876725338791005</c:v>
                </c:pt>
                <c:pt idx="3252">
                  <c:v>24.334604468758016</c:v>
                </c:pt>
                <c:pt idx="3253">
                  <c:v>23.791526320429256</c:v>
                </c:pt>
                <c:pt idx="3254">
                  <c:v>23.247529582283676</c:v>
                </c:pt>
                <c:pt idx="3255">
                  <c:v>22.702653409920714</c:v>
                </c:pt>
                <c:pt idx="3256">
                  <c:v>22.156937409386018</c:v>
                </c:pt>
                <c:pt idx="3257">
                  <c:v>21.610421619900052</c:v>
                </c:pt>
                <c:pt idx="3258">
                  <c:v>21.063146495988633</c:v>
                </c:pt>
                <c:pt idx="3259">
                  <c:v>20.515152889047101</c:v>
                </c:pt>
                <c:pt idx="3260">
                  <c:v>19.966482028344444</c:v>
                </c:pt>
                <c:pt idx="3261">
                  <c:v>19.417175501511139</c:v>
                </c:pt>
                <c:pt idx="3262">
                  <c:v>18.867275234506195</c:v>
                </c:pt>
                <c:pt idx="3263">
                  <c:v>18.316823471115526</c:v>
                </c:pt>
                <c:pt idx="3264">
                  <c:v>17.765862751985594</c:v>
                </c:pt>
                <c:pt idx="3265">
                  <c:v>17.214435893233883</c:v>
                </c:pt>
                <c:pt idx="3266">
                  <c:v>16.66258596465596</c:v>
                </c:pt>
                <c:pt idx="3267">
                  <c:v>16.110356267564043</c:v>
                </c:pt>
                <c:pt idx="3268">
                  <c:v>15.557790312282435</c:v>
                </c:pt>
                <c:pt idx="3269">
                  <c:v>15.004931795334073</c:v>
                </c:pt>
                <c:pt idx="3270">
                  <c:v>14.451824576350788</c:v>
                </c:pt>
                <c:pt idx="3271">
                  <c:v>13.89851265473655</c:v>
                </c:pt>
                <c:pt idx="3272">
                  <c:v>13.345040146120738</c:v>
                </c:pt>
                <c:pt idx="3273">
                  <c:v>12.791451258633714</c:v>
                </c:pt>
                <c:pt idx="3274">
                  <c:v>12.23779026903793</c:v>
                </c:pt>
                <c:pt idx="3275">
                  <c:v>11.68410149875632</c:v>
                </c:pt>
                <c:pt idx="3276">
                  <c:v>11.130429289820228</c:v>
                </c:pt>
                <c:pt idx="3277">
                  <c:v>10.576817980786245</c:v>
                </c:pt>
                <c:pt idx="3278">
                  <c:v>10.023311882650546</c:v>
                </c:pt>
                <c:pt idx="3279">
                  <c:v>9.4699552547944279</c:v>
                </c:pt>
                <c:pt idx="3280">
                  <c:v>8.9167922809984361</c:v>
                </c:pt>
                <c:pt idx="3281">
                  <c:v>8.3638670455655699</c:v>
                </c:pt>
                <c:pt idx="3282">
                  <c:v>7.8112235095825895</c:v>
                </c:pt>
                <c:pt idx="3283">
                  <c:v>7.2589054873492955</c:v>
                </c:pt>
                <c:pt idx="3284">
                  <c:v>6.7069566230261159</c:v>
                </c:pt>
                <c:pt idx="3285">
                  <c:v>6.1554203675130736</c:v>
                </c:pt>
                <c:pt idx="3286">
                  <c:v>5.6043399556141367</c:v>
                </c:pt>
                <c:pt idx="3287">
                  <c:v>5.0537583834948521</c:v>
                </c:pt>
                <c:pt idx="3288">
                  <c:v>4.5037183864927215</c:v>
                </c:pt>
                <c:pt idx="3289">
                  <c:v>3.9542624172825356</c:v>
                </c:pt>
                <c:pt idx="3290">
                  <c:v>3.4054326244498725</c:v>
                </c:pt>
                <c:pt idx="3291">
                  <c:v>2.8572708314840725</c:v>
                </c:pt>
                <c:pt idx="3292">
                  <c:v>2.3098185162264429</c:v>
                </c:pt>
                <c:pt idx="3293">
                  <c:v>1.7631167907997849</c:v>
                </c:pt>
                <c:pt idx="3294">
                  <c:v>1.217206382037233</c:v>
                </c:pt>
                <c:pt idx="3295">
                  <c:v>0.67212761244527996</c:v>
                </c:pt>
                <c:pt idx="3296">
                  <c:v>0.12792038170641717</c:v>
                </c:pt>
                <c:pt idx="3297">
                  <c:v>-0.41537585123245435</c:v>
                </c:pt>
                <c:pt idx="3298">
                  <c:v>-0.95772208549968241</c:v>
                </c:pt>
                <c:pt idx="3299">
                  <c:v>-1.4990797950184458</c:v>
                </c:pt>
                <c:pt idx="3300">
                  <c:v>-2.0394109446060327</c:v>
                </c:pt>
                <c:pt idx="3301">
                  <c:v>-2.5786780054364442</c:v>
                </c:pt>
                <c:pt idx="3302">
                  <c:v>-3.1168439698462009</c:v>
                </c:pt>
                <c:pt idx="3303">
                  <c:v>-3.6538723654842613</c:v>
                </c:pt>
                <c:pt idx="3304">
                  <c:v>-4.1897272687758402</c:v>
                </c:pt>
                <c:pt idx="3305">
                  <c:v>-4.7243733177148783</c:v>
                </c:pt>
                <c:pt idx="3306">
                  <c:v>-5.257775723958332</c:v>
                </c:pt>
                <c:pt idx="3307">
                  <c:v>-5.7899002842278264</c:v>
                </c:pt>
                <c:pt idx="3308">
                  <c:v>-6.32071339101023</c:v>
                </c:pt>
                <c:pt idx="3309">
                  <c:v>-6.8501820425545645</c:v>
                </c:pt>
                <c:pt idx="3310">
                  <c:v>-7.378273852164682</c:v>
                </c:pt>
                <c:pt idx="3311">
                  <c:v>-7.9049570567889305</c:v>
                </c:pt>
                <c:pt idx="3312">
                  <c:v>-8.4302005249012382</c:v>
                </c:pt>
                <c:pt idx="3313">
                  <c:v>-8.9539737636907546</c:v>
                </c:pt>
                <c:pt idx="3314">
                  <c:v>-9.4762469255466613</c:v>
                </c:pt>
                <c:pt idx="3315">
                  <c:v>-9.9969908138567689</c:v>
                </c:pt>
                <c:pt idx="3316">
                  <c:v>-10.51617688812118</c:v>
                </c:pt>
                <c:pt idx="3317">
                  <c:v>-11.033777268386615</c:v>
                </c:pt>
                <c:pt idx="3318">
                  <c:v>-11.549764739014705</c:v>
                </c:pt>
                <c:pt idx="3319">
                  <c:v>-12.064112751792607</c:v>
                </c:pt>
                <c:pt idx="3320">
                  <c:v>-12.576795428395258</c:v>
                </c:pt>
                <c:pt idx="3321">
                  <c:v>-13.087787562209087</c:v>
                </c:pt>
                <c:pt idx="3322">
                  <c:v>-13.597064619538202</c:v>
                </c:pt>
                <c:pt idx="3323">
                  <c:v>-14.104602740199283</c:v>
                </c:pt>
                <c:pt idx="3324">
                  <c:v>-14.610378737514338</c:v>
                </c:pt>
                <c:pt idx="3325">
                  <c:v>-15.114370097735019</c:v>
                </c:pt>
                <c:pt idx="3326">
                  <c:v>-15.616554978888217</c:v>
                </c:pt>
                <c:pt idx="3327">
                  <c:v>-16.116912209086678</c:v>
                </c:pt>
                <c:pt idx="3328">
                  <c:v>-16.615421284294968</c:v>
                </c:pt>
                <c:pt idx="3329">
                  <c:v>-17.112062365589935</c:v>
                </c:pt>
                <c:pt idx="3330">
                  <c:v>-17.606816275917708</c:v>
                </c:pt>
                <c:pt idx="3331">
                  <c:v>-18.099664496371446</c:v>
                </c:pt>
                <c:pt idx="3332">
                  <c:v>-18.590589162009394</c:v>
                </c:pt>
                <c:pt idx="3333">
                  <c:v>-19.079573057230874</c:v>
                </c:pt>
                <c:pt idx="3334">
                  <c:v>-19.566599610724921</c:v>
                </c:pt>
                <c:pt idx="3335">
                  <c:v>-20.051652890011354</c:v>
                </c:pt>
                <c:pt idx="3336">
                  <c:v>-20.53471759560162</c:v>
                </c:pt>
                <c:pt idx="3337">
                  <c:v>-21.015779054784787</c:v>
                </c:pt>
                <c:pt idx="3338">
                  <c:v>-21.494823215066731</c:v>
                </c:pt>
                <c:pt idx="3339">
                  <c:v>-21.971836637277676</c:v>
                </c:pt>
                <c:pt idx="3340">
                  <c:v>-22.446806488371607</c:v>
                </c:pt>
                <c:pt idx="3341">
                  <c:v>-22.919720533927347</c:v>
                </c:pt>
                <c:pt idx="3342">
                  <c:v>-23.390567130375445</c:v>
                </c:pt>
                <c:pt idx="3343">
                  <c:v>-23.85933521697325</c:v>
                </c:pt>
                <c:pt idx="3344">
                  <c:v>-24.326014307534507</c:v>
                </c:pt>
                <c:pt idx="3345">
                  <c:v>-24.790594481946329</c:v>
                </c:pt>
                <c:pt idx="3346">
                  <c:v>-25.253066377468087</c:v>
                </c:pt>
                <c:pt idx="3347">
                  <c:v>-25.713421179863531</c:v>
                </c:pt>
                <c:pt idx="3348">
                  <c:v>-26.171650614345765</c:v>
                </c:pt>
                <c:pt idx="3349">
                  <c:v>-26.627746936377633</c:v>
                </c:pt>
                <c:pt idx="3350">
                  <c:v>-27.08170292233487</c:v>
                </c:pt>
                <c:pt idx="3351">
                  <c:v>-27.533511860042438</c:v>
                </c:pt>
                <c:pt idx="3352">
                  <c:v>-27.983167539207614</c:v>
                </c:pt>
                <c:pt idx="3353">
                  <c:v>-28.430664241763452</c:v>
                </c:pt>
                <c:pt idx="3354">
                  <c:v>-28.875996732127845</c:v>
                </c:pt>
                <c:pt idx="3355">
                  <c:v>-29.319160247406643</c:v>
                </c:pt>
                <c:pt idx="3356">
                  <c:v>-29.76015048754175</c:v>
                </c:pt>
                <c:pt idx="3357">
                  <c:v>-30.19896360541955</c:v>
                </c:pt>
                <c:pt idx="3358">
                  <c:v>-30.635596196963888</c:v>
                </c:pt>
                <c:pt idx="3359">
                  <c:v>-31.070045291202632</c:v>
                </c:pt>
                <c:pt idx="3360">
                  <c:v>-31.502308340345792</c:v>
                </c:pt>
                <c:pt idx="3361">
                  <c:v>-31.932383209862081</c:v>
                </c:pt>
                <c:pt idx="3362">
                  <c:v>-32.360268168584497</c:v>
                </c:pt>
                <c:pt idx="3363">
                  <c:v>-32.785961878838833</c:v>
                </c:pt>
                <c:pt idx="3364">
                  <c:v>-33.209463386617045</c:v>
                </c:pt>
                <c:pt idx="3365">
                  <c:v>-33.630772111794073</c:v>
                </c:pt>
                <c:pt idx="3366">
                  <c:v>-34.049887838408523</c:v>
                </c:pt>
                <c:pt idx="3367">
                  <c:v>-34.466810705002956</c:v>
                </c:pt>
                <c:pt idx="3368">
                  <c:v>-34.881541195041393</c:v>
                </c:pt>
                <c:pt idx="3369">
                  <c:v>-35.294080127402225</c:v>
                </c:pt>
                <c:pt idx="3370">
                  <c:v>-35.704428646967585</c:v>
                </c:pt>
                <c:pt idx="3371">
                  <c:v>-36.112588215294863</c:v>
                </c:pt>
                <c:pt idx="3372">
                  <c:v>-36.518560601399088</c:v>
                </c:pt>
                <c:pt idx="3373">
                  <c:v>-36.922347872631207</c:v>
                </c:pt>
                <c:pt idx="3374">
                  <c:v>-37.323952385675483</c:v>
                </c:pt>
                <c:pt idx="3375">
                  <c:v>-37.723376777653584</c:v>
                </c:pt>
                <c:pt idx="3376">
                  <c:v>-38.120623957355377</c:v>
                </c:pt>
                <c:pt idx="3377">
                  <c:v>-38.515697096590998</c:v>
                </c:pt>
                <c:pt idx="3378">
                  <c:v>-38.908599621666752</c:v>
                </c:pt>
                <c:pt idx="3379">
                  <c:v>-39.299335205001654</c:v>
                </c:pt>
                <c:pt idx="3380">
                  <c:v>-39.687907756864774</c:v>
                </c:pt>
                <c:pt idx="3381">
                  <c:v>-40.074321417260421</c:v>
                </c:pt>
                <c:pt idx="3382">
                  <c:v>-40.458580547945076</c:v>
                </c:pt>
                <c:pt idx="3383">
                  <c:v>-40.840689724588344</c:v>
                </c:pt>
                <c:pt idx="3384">
                  <c:v>-41.220653729077412</c:v>
                </c:pt>
                <c:pt idx="3385">
                  <c:v>-41.598477541964428</c:v>
                </c:pt>
                <c:pt idx="3386">
                  <c:v>-41.974166335058811</c:v>
                </c:pt>
                <c:pt idx="3387">
                  <c:v>-42.347725464167183</c:v>
                </c:pt>
                <c:pt idx="3388">
                  <c:v>-42.719160461982909</c:v>
                </c:pt>
                <c:pt idx="3389">
                  <c:v>-43.088477031118884</c:v>
                </c:pt>
                <c:pt idx="3390">
                  <c:v>-43.455681037294312</c:v>
                </c:pt>
                <c:pt idx="3391">
                  <c:v>-43.82077850266279</c:v>
                </c:pt>
                <c:pt idx="3392">
                  <c:v>-44.183775599299253</c:v>
                </c:pt>
                <c:pt idx="3393">
                  <c:v>-44.544678642822959</c:v>
                </c:pt>
                <c:pt idx="3394">
                  <c:v>-44.903494086176892</c:v>
                </c:pt>
                <c:pt idx="3395">
                  <c:v>-45.260228513553358</c:v>
                </c:pt>
                <c:pt idx="3396">
                  <c:v>-45.614888634462034</c:v>
                </c:pt>
                <c:pt idx="3397">
                  <c:v>-45.967481277947599</c:v>
                </c:pt>
                <c:pt idx="3398">
                  <c:v>-46.318013386950128</c:v>
                </c:pt>
                <c:pt idx="3399">
                  <c:v>-46.666492012809016</c:v>
                </c:pt>
                <c:pt idx="3400">
                  <c:v>-47.012924309911512</c:v>
                </c:pt>
                <c:pt idx="3401">
                  <c:v>-47.357317530478781</c:v>
                </c:pt>
                <c:pt idx="3402">
                  <c:v>-47.699679019490816</c:v>
                </c:pt>
                <c:pt idx="3403">
                  <c:v>-48.04001620975643</c:v>
                </c:pt>
                <c:pt idx="3404">
                  <c:v>-48.378336617109454</c:v>
                </c:pt>
                <c:pt idx="3405">
                  <c:v>-48.714647835747087</c:v>
                </c:pt>
                <c:pt idx="3406">
                  <c:v>-49.048957533697774</c:v>
                </c:pt>
                <c:pt idx="3407">
                  <c:v>-49.381273448420359</c:v>
                </c:pt>
                <c:pt idx="3408">
                  <c:v>-49.711603382531109</c:v>
                </c:pt>
                <c:pt idx="3409">
                  <c:v>-50.039955199660369</c:v>
                </c:pt>
                <c:pt idx="3410">
                  <c:v>-50.366336820432622</c:v>
                </c:pt>
                <c:pt idx="3411">
                  <c:v>-50.690756218569931</c:v>
                </c:pt>
                <c:pt idx="3412">
                  <c:v>-51.013221417112987</c:v>
                </c:pt>
                <c:pt idx="3413">
                  <c:v>-51.333740484770175</c:v>
                </c:pt>
                <c:pt idx="3414">
                  <c:v>-51.652321532368006</c:v>
                </c:pt>
                <c:pt idx="3415">
                  <c:v>-51.968972709433729</c:v>
                </c:pt>
                <c:pt idx="3416">
                  <c:v>-52.283702200874274</c:v>
                </c:pt>
                <c:pt idx="3417">
                  <c:v>-52.596518223774311</c:v>
                </c:pt>
                <c:pt idx="3418">
                  <c:v>-52.907429024303227</c:v>
                </c:pt>
                <c:pt idx="3419">
                  <c:v>-53.216442874717956</c:v>
                </c:pt>
                <c:pt idx="3420">
                  <c:v>-53.52356807048055</c:v>
                </c:pt>
                <c:pt idx="3421">
                  <c:v>-53.828812927470437</c:v>
                </c:pt>
                <c:pt idx="3422">
                  <c:v>-54.132185779293707</c:v>
                </c:pt>
                <c:pt idx="3423">
                  <c:v>-54.433694974697289</c:v>
                </c:pt>
                <c:pt idx="3424">
                  <c:v>-54.733348875069964</c:v>
                </c:pt>
                <c:pt idx="3425">
                  <c:v>-55.031155852036349</c:v>
                </c:pt>
                <c:pt idx="3426">
                  <c:v>-55.327124285147633</c:v>
                </c:pt>
                <c:pt idx="3427">
                  <c:v>-55.621262559649722</c:v>
                </c:pt>
                <c:pt idx="3428">
                  <c:v>-55.913579064348525</c:v>
                </c:pt>
                <c:pt idx="3429">
                  <c:v>-56.204082189547933</c:v>
                </c:pt>
                <c:pt idx="3430">
                  <c:v>-56.492780325077277</c:v>
                </c:pt>
                <c:pt idx="3431">
                  <c:v>-56.779681858396714</c:v>
                </c:pt>
                <c:pt idx="3432">
                  <c:v>-57.064795172775987</c:v>
                </c:pt>
                <c:pt idx="3433">
                  <c:v>-57.348128645551569</c:v>
                </c:pt>
                <c:pt idx="3434">
                  <c:v>-57.629690646459977</c:v>
                </c:pt>
                <c:pt idx="3435">
                  <c:v>-57.909489536035267</c:v>
                </c:pt>
                <c:pt idx="3436">
                  <c:v>-58.187533664081656</c:v>
                </c:pt>
                <c:pt idx="3437">
                  <c:v>-58.463831368213107</c:v>
                </c:pt>
                <c:pt idx="3438">
                  <c:v>-58.738390972454496</c:v>
                </c:pt>
                <c:pt idx="3439">
                  <c:v>-59.011220785911775</c:v>
                </c:pt>
                <c:pt idx="3440">
                  <c:v>-59.282329101499542</c:v>
                </c:pt>
                <c:pt idx="3441">
                  <c:v>-59.551724194730667</c:v>
                </c:pt>
                <c:pt idx="3442">
                  <c:v>-59.819414322563773</c:v>
                </c:pt>
                <c:pt idx="3443">
                  <c:v>-60.085407722310393</c:v>
                </c:pt>
                <c:pt idx="3444">
                  <c:v>-60.349712610588782</c:v>
                </c:pt>
                <c:pt idx="3445">
                  <c:v>-60.612337182339985</c:v>
                </c:pt>
                <c:pt idx="3446">
                  <c:v>-60.873289609889554</c:v>
                </c:pt>
                <c:pt idx="3447">
                  <c:v>-61.132578042061979</c:v>
                </c:pt>
                <c:pt idx="3448">
                  <c:v>-61.390210603341828</c:v>
                </c:pt>
                <c:pt idx="3449">
                  <c:v>-61.646195393082522</c:v>
                </c:pt>
                <c:pt idx="3450">
                  <c:v>-61.900540484759858</c:v>
                </c:pt>
                <c:pt idx="3451">
                  <c:v>-62.15325392527032</c:v>
                </c:pt>
                <c:pt idx="3452">
                  <c:v>-62.404343734269602</c:v>
                </c:pt>
                <c:pt idx="3453">
                  <c:v>-62.653817903553374</c:v>
                </c:pt>
                <c:pt idx="3454">
                  <c:v>-62.901684396479396</c:v>
                </c:pt>
                <c:pt idx="3455">
                  <c:v>-63.147951147424209</c:v>
                </c:pt>
                <c:pt idx="3456">
                  <c:v>-63.392626061277966</c:v>
                </c:pt>
                <c:pt idx="3457">
                  <c:v>-63.635717012977778</c:v>
                </c:pt>
                <c:pt idx="3458">
                  <c:v>-63.877231847069041</c:v>
                </c:pt>
                <c:pt idx="3459">
                  <c:v>-64.117178377307638</c:v>
                </c:pt>
                <c:pt idx="3460">
                  <c:v>-64.355564386287028</c:v>
                </c:pt>
                <c:pt idx="3461">
                  <c:v>-64.59239762510019</c:v>
                </c:pt>
                <c:pt idx="3462">
                  <c:v>-64.827685813030797</c:v>
                </c:pt>
                <c:pt idx="3463">
                  <c:v>-65.061436637270376</c:v>
                </c:pt>
                <c:pt idx="3464">
                  <c:v>-65.29365775266605</c:v>
                </c:pt>
                <c:pt idx="3465">
                  <c:v>-65.52435678149287</c:v>
                </c:pt>
                <c:pt idx="3466">
                  <c:v>-65.753541313251418</c:v>
                </c:pt>
                <c:pt idx="3467">
                  <c:v>-65.98121890449039</c:v>
                </c:pt>
                <c:pt idx="3468">
                  <c:v>-66.207397078652505</c:v>
                </c:pt>
                <c:pt idx="3469">
                  <c:v>-66.432083325942614</c:v>
                </c:pt>
                <c:pt idx="3470">
                  <c:v>-66.655285103216727</c:v>
                </c:pt>
                <c:pt idx="3471">
                  <c:v>-66.877009833894107</c:v>
                </c:pt>
                <c:pt idx="3472">
                  <c:v>-67.097264907884991</c:v>
                </c:pt>
                <c:pt idx="3473">
                  <c:v>-67.316057681541793</c:v>
                </c:pt>
                <c:pt idx="3474">
                  <c:v>-67.533395477625035</c:v>
                </c:pt>
                <c:pt idx="3475">
                  <c:v>-67.749285585288291</c:v>
                </c:pt>
                <c:pt idx="3476">
                  <c:v>-67.963735260080014</c:v>
                </c:pt>
                <c:pt idx="3477">
                  <c:v>-68.176751723959612</c:v>
                </c:pt>
                <c:pt idx="3478">
                  <c:v>-68.388342165328126</c:v>
                </c:pt>
                <c:pt idx="3479">
                  <c:v>-68.598513739078129</c:v>
                </c:pt>
                <c:pt idx="3480">
                  <c:v>-68.807273566651787</c:v>
                </c:pt>
                <c:pt idx="3481">
                  <c:v>-69.014628736113423</c:v>
                </c:pt>
                <c:pt idx="3482">
                  <c:v>-69.220586302236313</c:v>
                </c:pt>
                <c:pt idx="3483">
                  <c:v>-69.425153286601201</c:v>
                </c:pt>
                <c:pt idx="3484">
                  <c:v>-69.628336677702208</c:v>
                </c:pt>
                <c:pt idx="3485">
                  <c:v>-69.830143431068393</c:v>
                </c:pt>
                <c:pt idx="3486">
                  <c:v>-70.030580469392632</c:v>
                </c:pt>
                <c:pt idx="3487">
                  <c:v>-70.229654682669945</c:v>
                </c:pt>
                <c:pt idx="3488">
                  <c:v>-70.42737292834731</c:v>
                </c:pt>
                <c:pt idx="3489">
                  <c:v>-70.623742031476482</c:v>
                </c:pt>
                <c:pt idx="3490">
                  <c:v>-70.818768784882096</c:v>
                </c:pt>
                <c:pt idx="3491">
                  <c:v>-71.012459949332097</c:v>
                </c:pt>
                <c:pt idx="3492">
                  <c:v>-71.204822253716671</c:v>
                </c:pt>
                <c:pt idx="3493">
                  <c:v>-71.395862395234047</c:v>
                </c:pt>
                <c:pt idx="3494">
                  <c:v>-71.585587039581867</c:v>
                </c:pt>
                <c:pt idx="3495">
                  <c:v>-71.774002821155648</c:v>
                </c:pt>
                <c:pt idx="3496">
                  <c:v>-71.961116343251632</c:v>
                </c:pt>
                <c:pt idx="3497">
                  <c:v>-72.146934178274293</c:v>
                </c:pt>
                <c:pt idx="3498">
                  <c:v>-72.331462867948801</c:v>
                </c:pt>
                <c:pt idx="3499">
                  <c:v>-72.514708923538166</c:v>
                </c:pt>
                <c:pt idx="3500">
                  <c:v>-72.696678826065238</c:v>
                </c:pt>
                <c:pt idx="3501">
                  <c:v>-72.877379026534214</c:v>
                </c:pt>
                <c:pt idx="3502">
                  <c:v>-73.056815946160071</c:v>
                </c:pt>
                <c:pt idx="3503">
                  <c:v>-73.234995976600132</c:v>
                </c:pt>
                <c:pt idx="3504">
                  <c:v>-73.411925480184863</c:v>
                </c:pt>
                <c:pt idx="3505">
                  <c:v>-73.587610790153761</c:v>
                </c:pt>
                <c:pt idx="3506">
                  <c:v>-73.762058210895091</c:v>
                </c:pt>
                <c:pt idx="3507">
                  <c:v>-73.935274018183293</c:v>
                </c:pt>
                <c:pt idx="3508">
                  <c:v>-74.107264459420534</c:v>
                </c:pt>
                <c:pt idx="3509">
                  <c:v>-74.278035753878953</c:v>
                </c:pt>
                <c:pt idx="3510">
                  <c:v>-74.447594092943291</c:v>
                </c:pt>
                <c:pt idx="3511">
                  <c:v>-74.615945640357239</c:v>
                </c:pt>
                <c:pt idx="3512">
                  <c:v>-74.783096532465038</c:v>
                </c:pt>
                <c:pt idx="3513">
                  <c:v>-74.949052878459383</c:v>
                </c:pt>
                <c:pt idx="3514">
                  <c:v>-75.113820760625813</c:v>
                </c:pt>
                <c:pt idx="3515">
                  <c:v>-75.277406234588724</c:v>
                </c:pt>
                <c:pt idx="3516">
                  <c:v>-75.439815329554776</c:v>
                </c:pt>
                <c:pt idx="3517">
                  <c:v>-75.60105404856121</c:v>
                </c:pt>
                <c:pt idx="3518">
                  <c:v>-75.761128368716314</c:v>
                </c:pt>
                <c:pt idx="3519">
                  <c:v>-75.920044241446448</c:v>
                </c:pt>
                <c:pt idx="3520">
                  <c:v>-76.077807592737159</c:v>
                </c:pt>
                <c:pt idx="3521">
                  <c:v>-76.234424323376572</c:v>
                </c:pt>
                <c:pt idx="3522">
                  <c:v>-76.389900309193962</c:v>
                </c:pt>
                <c:pt idx="3523">
                  <c:v>-76.544241401302173</c:v>
                </c:pt>
                <c:pt idx="3524">
                  <c:v>-76.697453426333382</c:v>
                </c:pt>
                <c:pt idx="3525">
                  <c:v>-76.849542186677994</c:v>
                </c:pt>
                <c:pt idx="3526">
                  <c:v>-77.000513460718125</c:v>
                </c:pt>
                <c:pt idx="3527">
                  <c:v>-77.150373003060452</c:v>
                </c:pt>
                <c:pt idx="3528">
                  <c:v>-77.299126544770218</c:v>
                </c:pt>
                <c:pt idx="3529">
                  <c:v>-77.446779793598893</c:v>
                </c:pt>
                <c:pt idx="3530">
                  <c:v>-77.59333843421264</c:v>
                </c:pt>
                <c:pt idx="3531">
                  <c:v>-77.738808128416181</c:v>
                </c:pt>
                <c:pt idx="3532">
                  <c:v>-77.883194515378904</c:v>
                </c:pt>
                <c:pt idx="3533">
                  <c:v>-78.026503211853424</c:v>
                </c:pt>
                <c:pt idx="3534">
                  <c:v>-78.168739812395089</c:v>
                </c:pt>
                <c:pt idx="3535">
                  <c:v>-78.309909889577781</c:v>
                </c:pt>
                <c:pt idx="3536">
                  <c:v>-78.450018994208037</c:v>
                </c:pt>
                <c:pt idx="3537">
                  <c:v>-78.589072655537777</c:v>
                </c:pt>
                <c:pt idx="3538">
                  <c:v>-78.727076381467811</c:v>
                </c:pt>
                <c:pt idx="3539">
                  <c:v>-78.864035658759946</c:v>
                </c:pt>
                <c:pt idx="3540">
                  <c:v>-78.999955953236551</c:v>
                </c:pt>
                <c:pt idx="3541">
                  <c:v>-79.134842709981044</c:v>
                </c:pt>
                <c:pt idx="3542">
                  <c:v>-79.268701353536201</c:v>
                </c:pt>
                <c:pt idx="3543">
                  <c:v>-79.401537288098979</c:v>
                </c:pt>
                <c:pt idx="3544">
                  <c:v>-79.533355897712141</c:v>
                </c:pt>
                <c:pt idx="3545">
                  <c:v>-79.664162546452431</c:v>
                </c:pt>
                <c:pt idx="3546">
                  <c:v>-79.793962578618391</c:v>
                </c:pt>
                <c:pt idx="3547">
                  <c:v>-79.922761318911597</c:v>
                </c:pt>
                <c:pt idx="3548">
                  <c:v>-80.050564072615884</c:v>
                </c:pt>
                <c:pt idx="3549">
                  <c:v>-80.177376125778039</c:v>
                </c:pt>
                <c:pt idx="3550">
                  <c:v>-80.303202745377405</c:v>
                </c:pt>
                <c:pt idx="3551">
                  <c:v>-80.428049179498529</c:v>
                </c:pt>
                <c:pt idx="3552">
                  <c:v>-80.551920657500148</c:v>
                </c:pt>
                <c:pt idx="3553">
                  <c:v>-80.674822390178093</c:v>
                </c:pt>
                <c:pt idx="3554">
                  <c:v>-80.79675956992692</c:v>
                </c:pt>
                <c:pt idx="3555">
                  <c:v>-80.917737370898976</c:v>
                </c:pt>
                <c:pt idx="3556">
                  <c:v>-81.037760949159775</c:v>
                </c:pt>
                <c:pt idx="3557">
                  <c:v>-81.156835442840276</c:v>
                </c:pt>
                <c:pt idx="3558">
                  <c:v>-81.274965972285784</c:v>
                </c:pt>
                <c:pt idx="3559">
                  <c:v>-81.392157640200509</c:v>
                </c:pt>
                <c:pt idx="3560">
                  <c:v>-81.508415531793787</c:v>
                </c:pt>
                <c:pt idx="3561">
                  <c:v>-81.623744714916626</c:v>
                </c:pt>
                <c:pt idx="3562">
                  <c:v>-81.738150240199673</c:v>
                </c:pt>
                <c:pt idx="3563">
                  <c:v>-81.851637141187311</c:v>
                </c:pt>
                <c:pt idx="3564">
                  <c:v>-81.964210434466906</c:v>
                </c:pt>
                <c:pt idx="3565">
                  <c:v>-82.075875119797487</c:v>
                </c:pt>
                <c:pt idx="3566">
                  <c:v>-82.186636180232696</c:v>
                </c:pt>
                <c:pt idx="3567">
                  <c:v>-82.296498582242805</c:v>
                </c:pt>
                <c:pt idx="3568">
                  <c:v>-82.405467275833061</c:v>
                </c:pt>
                <c:pt idx="3569">
                  <c:v>-82.513547194659196</c:v>
                </c:pt>
                <c:pt idx="3570">
                  <c:v>-82.620743256138141</c:v>
                </c:pt>
                <c:pt idx="3571">
                  <c:v>-82.727060361559339</c:v>
                </c:pt>
                <c:pt idx="3572">
                  <c:v>-82.832503396188997</c:v>
                </c:pt>
                <c:pt idx="3573">
                  <c:v>-82.937077229375191</c:v>
                </c:pt>
                <c:pt idx="3574">
                  <c:v>-83.040786714646885</c:v>
                </c:pt>
                <c:pt idx="3575">
                  <c:v>-83.143636689812013</c:v>
                </c:pt>
                <c:pt idx="3576">
                  <c:v>-83.245631977051573</c:v>
                </c:pt>
                <c:pt idx="3577">
                  <c:v>-83.346777383013148</c:v>
                </c:pt>
                <c:pt idx="3578">
                  <c:v>-83.447077698897019</c:v>
                </c:pt>
                <c:pt idx="3579">
                  <c:v>-83.546537700544988</c:v>
                </c:pt>
                <c:pt idx="3580">
                  <c:v>-83.645162148521734</c:v>
                </c:pt>
                <c:pt idx="3581">
                  <c:v>-83.742955788197051</c:v>
                </c:pt>
                <c:pt idx="3582">
                  <c:v>-83.839923349822328</c:v>
                </c:pt>
                <c:pt idx="3583">
                  <c:v>-83.936069548606781</c:v>
                </c:pt>
                <c:pt idx="3584">
                  <c:v>-84.031399084789626</c:v>
                </c:pt>
                <c:pt idx="3585">
                  <c:v>-84.125916643710099</c:v>
                </c:pt>
                <c:pt idx="3586">
                  <c:v>-84.219626895875251</c:v>
                </c:pt>
                <c:pt idx="3587">
                  <c:v>-84.312534497023378</c:v>
                </c:pt>
                <c:pt idx="3588">
                  <c:v>-84.404644088188249</c:v>
                </c:pt>
                <c:pt idx="3589">
                  <c:v>-84.495960295757115</c:v>
                </c:pt>
                <c:pt idx="3590">
                  <c:v>-84.586487731529317</c:v>
                </c:pt>
                <c:pt idx="3591">
                  <c:v>-84.676230992770414</c:v>
                </c:pt>
                <c:pt idx="3592">
                  <c:v>-84.765194662265074</c:v>
                </c:pt>
                <c:pt idx="3593">
                  <c:v>-84.853383308366645</c:v>
                </c:pt>
                <c:pt idx="3594">
                  <c:v>-84.940801485046379</c:v>
                </c:pt>
                <c:pt idx="3595">
                  <c:v>-85.027453731936745</c:v>
                </c:pt>
                <c:pt idx="3596">
                  <c:v>-85.11334457437718</c:v>
                </c:pt>
                <c:pt idx="3597">
                  <c:v>-85.198478523453431</c:v>
                </c:pt>
                <c:pt idx="3598">
                  <c:v>-85.282860076036627</c:v>
                </c:pt>
                <c:pt idx="3599">
                  <c:v>-85.366493714821118</c:v>
                </c:pt>
                <c:pt idx="3600">
                  <c:v>-85.449383908358669</c:v>
                </c:pt>
                <c:pt idx="3601">
                  <c:v>-85.531535111089156</c:v>
                </c:pt>
                <c:pt idx="3602">
                  <c:v>-85.612951763374483</c:v>
                </c:pt>
                <c:pt idx="3603">
                  <c:v>-85.693638291524522</c:v>
                </c:pt>
                <c:pt idx="3604">
                  <c:v>-85.773599107826158</c:v>
                </c:pt>
                <c:pt idx="3605">
                  <c:v>-85.852838610564064</c:v>
                </c:pt>
                <c:pt idx="3606">
                  <c:v>-85.931361184047503</c:v>
                </c:pt>
                <c:pt idx="3607">
                  <c:v>-86.009171198630156</c:v>
                </c:pt>
                <c:pt idx="3608">
                  <c:v>-86.086273010727652</c:v>
                </c:pt>
                <c:pt idx="3609">
                  <c:v>-86.162670962836941</c:v>
                </c:pt>
                <c:pt idx="3610">
                  <c:v>-86.238369383551031</c:v>
                </c:pt>
                <c:pt idx="3611">
                  <c:v>-86.313372587573483</c:v>
                </c:pt>
                <c:pt idx="3612">
                  <c:v>-86.387684875730301</c:v>
                </c:pt>
                <c:pt idx="3613">
                  <c:v>-86.461310534980925</c:v>
                </c:pt>
                <c:pt idx="3614">
                  <c:v>-86.53425383842783</c:v>
                </c:pt>
                <c:pt idx="3615">
                  <c:v>-86.6065190453225</c:v>
                </c:pt>
                <c:pt idx="3616">
                  <c:v>-86.67811040107442</c:v>
                </c:pt>
                <c:pt idx="3617">
                  <c:v>-86.749032137252797</c:v>
                </c:pt>
                <c:pt idx="3618">
                  <c:v>-86.819288471591292</c:v>
                </c:pt>
                <c:pt idx="3619">
                  <c:v>-86.888883607990152</c:v>
                </c:pt>
                <c:pt idx="3620">
                  <c:v>-86.957821736516024</c:v>
                </c:pt>
                <c:pt idx="3621">
                  <c:v>-87.026107033401431</c:v>
                </c:pt>
                <c:pt idx="3622">
                  <c:v>-87.093743661042808</c:v>
                </c:pt>
                <c:pt idx="3623">
                  <c:v>-87.160735767997224</c:v>
                </c:pt>
                <c:pt idx="3624">
                  <c:v>-87.22708748897756</c:v>
                </c:pt>
                <c:pt idx="3625">
                  <c:v>-87.292802944847224</c:v>
                </c:pt>
                <c:pt idx="3626">
                  <c:v>-87.357886242613745</c:v>
                </c:pt>
                <c:pt idx="3627">
                  <c:v>-87.422341475419756</c:v>
                </c:pt>
                <c:pt idx="3628">
                  <c:v>-87.486172722534945</c:v>
                </c:pt>
                <c:pt idx="3629">
                  <c:v>-87.549384049346699</c:v>
                </c:pt>
                <c:pt idx="3630">
                  <c:v>-87.611979507347712</c:v>
                </c:pt>
                <c:pt idx="3631">
                  <c:v>-87.673963134124904</c:v>
                </c:pt>
                <c:pt idx="3632">
                  <c:v>-87.735338953347437</c:v>
                </c:pt>
                <c:pt idx="3633">
                  <c:v>-87.796110974752423</c:v>
                </c:pt>
                <c:pt idx="3634">
                  <c:v>-87.856283194129958</c:v>
                </c:pt>
                <c:pt idx="3635">
                  <c:v>-87.915859593308369</c:v>
                </c:pt>
                <c:pt idx="3636">
                  <c:v>-87.974844140138487</c:v>
                </c:pt>
                <c:pt idx="3637">
                  <c:v>-88.033240788477016</c:v>
                </c:pt>
                <c:pt idx="3638">
                  <c:v>-88.09105347816822</c:v>
                </c:pt>
                <c:pt idx="3639">
                  <c:v>-88.148286135026581</c:v>
                </c:pt>
                <c:pt idx="3640">
                  <c:v>-88.204942670817317</c:v>
                </c:pt>
                <c:pt idx="3641">
                  <c:v>-88.261026983238949</c:v>
                </c:pt>
                <c:pt idx="3642">
                  <c:v>-88.316542955900061</c:v>
                </c:pt>
                <c:pt idx="3643">
                  <c:v>-88.371494458303019</c:v>
                </c:pt>
                <c:pt idx="3644">
                  <c:v>-88.425885345818614</c:v>
                </c:pt>
                <c:pt idx="3645">
                  <c:v>-88.4797194596689</c:v>
                </c:pt>
                <c:pt idx="3646">
                  <c:v>-88.533000626902307</c:v>
                </c:pt>
                <c:pt idx="3647">
                  <c:v>-88.585732660372457</c:v>
                </c:pt>
                <c:pt idx="3648">
                  <c:v>-88.637919358715763</c:v>
                </c:pt>
                <c:pt idx="3649">
                  <c:v>-88.689564506328523</c:v>
                </c:pt>
                <c:pt idx="3650">
                  <c:v>-88.740671873343203</c:v>
                </c:pt>
                <c:pt idx="3651">
                  <c:v>-88.791245215604334</c:v>
                </c:pt>
                <c:pt idx="3652">
                  <c:v>-88.841288274646956</c:v>
                </c:pt>
                <c:pt idx="3653">
                  <c:v>-88.890804777669558</c:v>
                </c:pt>
                <c:pt idx="3654">
                  <c:v>-88.939798437512351</c:v>
                </c:pt>
                <c:pt idx="3655">
                  <c:v>-88.988272952631149</c:v>
                </c:pt>
                <c:pt idx="3656">
                  <c:v>-89.036232007073693</c:v>
                </c:pt>
                <c:pt idx="3657">
                  <c:v>-89.083679270455221</c:v>
                </c:pt>
                <c:pt idx="3658">
                  <c:v>-89.130618397932324</c:v>
                </c:pt>
                <c:pt idx="3659">
                  <c:v>-89.177053030179806</c:v>
                </c:pt>
                <c:pt idx="3660">
                  <c:v>-89.22298679336474</c:v>
                </c:pt>
                <c:pt idx="3661">
                  <c:v>-89.268423299122134</c:v>
                </c:pt>
                <c:pt idx="3662">
                  <c:v>-89.31336614452978</c:v>
                </c:pt>
                <c:pt idx="3663">
                  <c:v>-89.357818912083431</c:v>
                </c:pt>
                <c:pt idx="3664">
                  <c:v>-89.401785169672678</c:v>
                </c:pt>
                <c:pt idx="3665">
                  <c:v>-89.445268470554879</c:v>
                </c:pt>
                <c:pt idx="3666">
                  <c:v>-89.488272353332661</c:v>
                </c:pt>
                <c:pt idx="3667">
                  <c:v>-89.530800341926962</c:v>
                </c:pt>
                <c:pt idx="3668">
                  <c:v>-89.572855945555531</c:v>
                </c:pt>
                <c:pt idx="3669">
                  <c:v>-89.614442658707006</c:v>
                </c:pt>
                <c:pt idx="3670">
                  <c:v>-89.655563961117593</c:v>
                </c:pt>
                <c:pt idx="3671">
                  <c:v>-89.696223317746984</c:v>
                </c:pt>
                <c:pt idx="3672">
                  <c:v>-89.736424178755726</c:v>
                </c:pt>
                <c:pt idx="3673">
                  <c:v>-89.776169979482418</c:v>
                </c:pt>
                <c:pt idx="3674">
                  <c:v>-89.815464140419408</c:v>
                </c:pt>
                <c:pt idx="3675">
                  <c:v>-89.854310067191022</c:v>
                </c:pt>
                <c:pt idx="3676">
                  <c:v>-89.892711150532151</c:v>
                </c:pt>
                <c:pt idx="3677">
                  <c:v>-89.930670766264655</c:v>
                </c:pt>
                <c:pt idx="3678">
                  <c:v>-89.968192275277616</c:v>
                </c:pt>
                <c:pt idx="3679">
                  <c:v>-90.00527902350612</c:v>
                </c:pt>
                <c:pt idx="3680">
                  <c:v>-90.041934341908075</c:v>
                </c:pt>
                <c:pt idx="3681">
                  <c:v>-90.078161546447816</c:v>
                </c:pt>
                <c:pt idx="3682">
                  <c:v>-90.113963938073169</c:v>
                </c:pt>
                <c:pt idx="3683">
                  <c:v>-90.149344802696959</c:v>
                </c:pt>
                <c:pt idx="3684">
                  <c:v>-90.184307411179219</c:v>
                </c:pt>
                <c:pt idx="3685">
                  <c:v>-90.218855019307156</c:v>
                </c:pt>
                <c:pt idx="3686">
                  <c:v>-90.252990867777285</c:v>
                </c:pt>
                <c:pt idx="3687">
                  <c:v>-90.286718182180024</c:v>
                </c:pt>
                <c:pt idx="3688">
                  <c:v>-90.320040172979844</c:v>
                </c:pt>
                <c:pt idx="3689">
                  <c:v>-90.352960035501468</c:v>
                </c:pt>
                <c:pt idx="3690">
                  <c:v>-90.385480949912775</c:v>
                </c:pt>
                <c:pt idx="3691">
                  <c:v>-90.417606081208788</c:v>
                </c:pt>
                <c:pt idx="3692">
                  <c:v>-90.449338579199875</c:v>
                </c:pt>
                <c:pt idx="3693">
                  <c:v>-90.480681578494497</c:v>
                </c:pt>
                <c:pt idx="3694">
                  <c:v>-90.511638198487546</c:v>
                </c:pt>
                <c:pt idx="3695">
                  <c:v>-90.542211543347221</c:v>
                </c:pt>
                <c:pt idx="3696">
                  <c:v>-90.572404702002189</c:v>
                </c:pt>
                <c:pt idx="3697">
                  <c:v>-90.602220748131373</c:v>
                </c:pt>
                <c:pt idx="3698">
                  <c:v>-90.631662740151597</c:v>
                </c:pt>
                <c:pt idx="3699">
                  <c:v>-90.66073372120843</c:v>
                </c:pt>
                <c:pt idx="3700">
                  <c:v>-90.689436719165656</c:v>
                </c:pt>
                <c:pt idx="3701">
                  <c:v>-90.717774746597613</c:v>
                </c:pt>
                <c:pt idx="3702">
                  <c:v>-90.745750800779206</c:v>
                </c:pt>
                <c:pt idx="3703">
                  <c:v>-90.773367863680988</c:v>
                </c:pt>
                <c:pt idx="3704">
                  <c:v>-90.8006289019592</c:v>
                </c:pt>
                <c:pt idx="3705">
                  <c:v>-90.827536866952499</c:v>
                </c:pt>
                <c:pt idx="3706">
                  <c:v>-90.854094694674686</c:v>
                </c:pt>
                <c:pt idx="3707">
                  <c:v>-90.880305305810964</c:v>
                </c:pt>
                <c:pt idx="3708">
                  <c:v>-90.906171605714434</c:v>
                </c:pt>
                <c:pt idx="3709">
                  <c:v>-90.9316964844014</c:v>
                </c:pt>
                <c:pt idx="3710">
                  <c:v>-90.956882816550078</c:v>
                </c:pt>
                <c:pt idx="3711">
                  <c:v>-90.981733461499459</c:v>
                </c:pt>
                <c:pt idx="3712">
                  <c:v>-91.006251263247066</c:v>
                </c:pt>
                <c:pt idx="3713">
                  <c:v>-91.030439050449061</c:v>
                </c:pt>
                <c:pt idx="3714">
                  <c:v>-91.054299636422058</c:v>
                </c:pt>
                <c:pt idx="3715">
                  <c:v>-91.07783581914272</c:v>
                </c:pt>
                <c:pt idx="3716">
                  <c:v>-91.101050381251611</c:v>
                </c:pt>
                <c:pt idx="3717">
                  <c:v>-91.123946090054488</c:v>
                </c:pt>
                <c:pt idx="3718">
                  <c:v>-91.14652569752792</c:v>
                </c:pt>
                <c:pt idx="3719">
                  <c:v>-91.168791940321071</c:v>
                </c:pt>
                <c:pt idx="3720">
                  <c:v>-91.190747539764672</c:v>
                </c:pt>
                <c:pt idx="3721">
                  <c:v>-91.21239520187315</c:v>
                </c:pt>
                <c:pt idx="3722">
                  <c:v>-91.233737617354009</c:v>
                </c:pt>
                <c:pt idx="3723">
                  <c:v>-91.25477746161522</c:v>
                </c:pt>
                <c:pt idx="3724">
                  <c:v>-91.275517394772749</c:v>
                </c:pt>
                <c:pt idx="3725">
                  <c:v>-91.295960061660239</c:v>
                </c:pt>
                <c:pt idx="3726">
                  <c:v>-91.316108091838615</c:v>
                </c:pt>
                <c:pt idx="3727">
                  <c:v>-91.335964099608574</c:v>
                </c:pt>
                <c:pt idx="3728">
                  <c:v>-91.355530684019655</c:v>
                </c:pt>
                <c:pt idx="3729">
                  <c:v>-91.374810428884217</c:v>
                </c:pt>
                <c:pt idx="3730">
                  <c:v>-91.393805902790433</c:v>
                </c:pt>
                <c:pt idx="3731">
                  <c:v>-91.412519659115816</c:v>
                </c:pt>
                <c:pt idx="3732">
                  <c:v>-91.43095423604295</c:v>
                </c:pt>
                <c:pt idx="3733">
                  <c:v>-91.449112156573136</c:v>
                </c:pt>
                <c:pt idx="3734">
                  <c:v>-91.466995928544819</c:v>
                </c:pt>
                <c:pt idx="3735">
                  <c:v>-91.484608044650201</c:v>
                </c:pt>
                <c:pt idx="3736">
                  <c:v>-91.501950982451874</c:v>
                </c:pt>
                <c:pt idx="3737">
                  <c:v>-91.519027204402363</c:v>
                </c:pt>
                <c:pt idx="3738">
                  <c:v>-91.535839157863691</c:v>
                </c:pt>
                <c:pt idx="3739">
                  <c:v>-91.552389275128988</c:v>
                </c:pt>
                <c:pt idx="3740">
                  <c:v>-91.568679973440098</c:v>
                </c:pt>
                <c:pt idx="3741">
                  <c:v>-91.584713655012408</c:v>
                </c:pt>
                <c:pt idx="3742">
                  <c:v>-91.600492707055409</c:v>
                </c:pt>
                <c:pt idx="3743">
                  <c:v>-91.61601950179822</c:v>
                </c:pt>
                <c:pt idx="3744">
                  <c:v>-91.631296396510592</c:v>
                </c:pt>
                <c:pt idx="3745">
                  <c:v>-91.646325733530674</c:v>
                </c:pt>
                <c:pt idx="3746">
                  <c:v>-91.66110984028947</c:v>
                </c:pt>
                <c:pt idx="3747">
                  <c:v>-91.675651029335427</c:v>
                </c:pt>
                <c:pt idx="3748">
                  <c:v>-91.689951598364644</c:v>
                </c:pt>
                <c:pt idx="3749">
                  <c:v>-91.704013830246566</c:v>
                </c:pt>
                <c:pt idx="3750">
                  <c:v>-91.717839993052053</c:v>
                </c:pt>
                <c:pt idx="3751">
                  <c:v>-91.73143234008495</c:v>
                </c:pt>
                <c:pt idx="3752">
                  <c:v>-91.744793109909494</c:v>
                </c:pt>
                <c:pt idx="3753">
                  <c:v>-91.757924526382666</c:v>
                </c:pt>
                <c:pt idx="3754">
                  <c:v>-91.770828798684292</c:v>
                </c:pt>
                <c:pt idx="3755">
                  <c:v>-91.78350812135038</c:v>
                </c:pt>
                <c:pt idx="3756">
                  <c:v>-91.795964674304656</c:v>
                </c:pt>
                <c:pt idx="3757">
                  <c:v>-91.808200622893224</c:v>
                </c:pt>
                <c:pt idx="3758">
                  <c:v>-91.820218117917719</c:v>
                </c:pt>
                <c:pt idx="3759">
                  <c:v>-91.832019295670236</c:v>
                </c:pt>
                <c:pt idx="3760">
                  <c:v>-91.843606277969698</c:v>
                </c:pt>
                <c:pt idx="3761">
                  <c:v>-91.854981172196403</c:v>
                </c:pt>
                <c:pt idx="3762">
                  <c:v>-91.866146071330576</c:v>
                </c:pt>
                <c:pt idx="3763">
                  <c:v>-91.877103053987824</c:v>
                </c:pt>
                <c:pt idx="3764">
                  <c:v>-91.8878541844594</c:v>
                </c:pt>
                <c:pt idx="3765">
                  <c:v>-91.898401512749345</c:v>
                </c:pt>
                <c:pt idx="3766">
                  <c:v>-91.908747074614055</c:v>
                </c:pt>
                <c:pt idx="3767">
                  <c:v>-91.918892891603036</c:v>
                </c:pt>
                <c:pt idx="3768">
                  <c:v>-91.92884097109831</c:v>
                </c:pt>
                <c:pt idx="3769">
                  <c:v>-91.938593306356594</c:v>
                </c:pt>
                <c:pt idx="3770">
                  <c:v>-91.948151876550099</c:v>
                </c:pt>
                <c:pt idx="3771">
                  <c:v>-91.957518646809504</c:v>
                </c:pt>
                <c:pt idx="3772">
                  <c:v>-91.966695568267653</c:v>
                </c:pt>
                <c:pt idx="3773">
                  <c:v>-91.97568457810037</c:v>
                </c:pt>
                <c:pt idx="3774">
                  <c:v>-91.984487599573626</c:v>
                </c:pt>
                <c:pt idx="3775">
                  <c:v>-91.993106542086352</c:v>
                </c:pt>
                <c:pt idx="3776">
                  <c:v>-92.001543301216202</c:v>
                </c:pt>
                <c:pt idx="3777">
                  <c:v>-92.009799758765041</c:v>
                </c:pt>
                <c:pt idx="3778">
                  <c:v>-92.01787778280449</c:v>
                </c:pt>
                <c:pt idx="3779">
                  <c:v>-92.025779227723845</c:v>
                </c:pt>
                <c:pt idx="3780">
                  <c:v>-92.033505934277812</c:v>
                </c:pt>
                <c:pt idx="3781">
                  <c:v>-92.041059729631016</c:v>
                </c:pt>
                <c:pt idx="3782">
                  <c:v>-92.048442427410947</c:v>
                </c:pt>
                <c:pt idx="3783">
                  <c:v>-92.055655827752275</c:v>
                </c:pt>
                <c:pt idx="3784">
                  <c:v>-92.06270171734964</c:v>
                </c:pt>
                <c:pt idx="3785">
                  <c:v>-92.069581869503921</c:v>
                </c:pt>
                <c:pt idx="3786">
                  <c:v>-92.076298044176198</c:v>
                </c:pt>
                <c:pt idx="3787">
                  <c:v>-92.082851988034619</c:v>
                </c:pt>
                <c:pt idx="3788">
                  <c:v>-92.089245434508413</c:v>
                </c:pt>
                <c:pt idx="3789">
                  <c:v>-92.095480103836678</c:v>
                </c:pt>
                <c:pt idx="3790">
                  <c:v>-92.101557703123106</c:v>
                </c:pt>
                <c:pt idx="3791">
                  <c:v>-92.107479926385935</c:v>
                </c:pt>
                <c:pt idx="3792">
                  <c:v>-92.113248454611437</c:v>
                </c:pt>
                <c:pt idx="3793">
                  <c:v>-92.118864955807894</c:v>
                </c:pt>
                <c:pt idx="3794">
                  <c:v>-92.124331085058174</c:v>
                </c:pt>
                <c:pt idx="3795">
                  <c:v>-92.129648484572925</c:v>
                </c:pt>
                <c:pt idx="3796">
                  <c:v>-92.134818783747207</c:v>
                </c:pt>
                <c:pt idx="3797">
                  <c:v>-92.139843599211986</c:v>
                </c:pt>
                <c:pt idx="3798">
                  <c:v>-92.144724534891736</c:v>
                </c:pt>
                <c:pt idx="3799">
                  <c:v>-92.149463182058142</c:v>
                </c:pt>
                <c:pt idx="3800">
                  <c:v>-92.154061119386867</c:v>
                </c:pt>
                <c:pt idx="3801">
                  <c:v>-92.158519913012483</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88.251841327199855</c:v>
                </c:pt>
                <c:pt idx="1">
                  <c:v>88.218897499058528</c:v>
                </c:pt>
                <c:pt idx="2">
                  <c:v>88.185953670907963</c:v>
                </c:pt>
                <c:pt idx="3">
                  <c:v>88.153009842748048</c:v>
                </c:pt>
                <c:pt idx="4">
                  <c:v>88.120066014578683</c:v>
                </c:pt>
                <c:pt idx="5">
                  <c:v>88.087122186399796</c:v>
                </c:pt>
                <c:pt idx="6">
                  <c:v>88.054178358211317</c:v>
                </c:pt>
                <c:pt idx="7">
                  <c:v>88.021234530013146</c:v>
                </c:pt>
                <c:pt idx="8">
                  <c:v>87.98829070180534</c:v>
                </c:pt>
                <c:pt idx="9">
                  <c:v>87.955346873587644</c:v>
                </c:pt>
                <c:pt idx="10">
                  <c:v>87.922403045360113</c:v>
                </c:pt>
                <c:pt idx="11">
                  <c:v>87.889459217122678</c:v>
                </c:pt>
                <c:pt idx="12">
                  <c:v>87.856515388875195</c:v>
                </c:pt>
                <c:pt idx="13">
                  <c:v>87.823571560617552</c:v>
                </c:pt>
                <c:pt idx="14">
                  <c:v>87.790627732349833</c:v>
                </c:pt>
                <c:pt idx="15">
                  <c:v>87.757683904071726</c:v>
                </c:pt>
                <c:pt idx="16">
                  <c:v>87.72474007578333</c:v>
                </c:pt>
                <c:pt idx="17">
                  <c:v>87.691796247484618</c:v>
                </c:pt>
                <c:pt idx="18">
                  <c:v>87.658852419175304</c:v>
                </c:pt>
                <c:pt idx="19">
                  <c:v>87.62590859085546</c:v>
                </c:pt>
                <c:pt idx="20">
                  <c:v>87.592964762524943</c:v>
                </c:pt>
                <c:pt idx="21">
                  <c:v>87.560020934183754</c:v>
                </c:pt>
                <c:pt idx="22">
                  <c:v>87.52707710583168</c:v>
                </c:pt>
                <c:pt idx="23">
                  <c:v>87.494133277468706</c:v>
                </c:pt>
                <c:pt idx="24">
                  <c:v>87.461189449094803</c:v>
                </c:pt>
                <c:pt idx="25">
                  <c:v>87.428245620709816</c:v>
                </c:pt>
                <c:pt idx="26">
                  <c:v>87.395301792313603</c:v>
                </c:pt>
                <c:pt idx="27">
                  <c:v>87.362357963906248</c:v>
                </c:pt>
                <c:pt idx="28">
                  <c:v>87.329414135487525</c:v>
                </c:pt>
                <c:pt idx="29">
                  <c:v>87.296470307057419</c:v>
                </c:pt>
                <c:pt idx="30">
                  <c:v>87.263526478615816</c:v>
                </c:pt>
                <c:pt idx="31">
                  <c:v>87.230582650162617</c:v>
                </c:pt>
                <c:pt idx="32">
                  <c:v>87.197638821697737</c:v>
                </c:pt>
                <c:pt idx="33">
                  <c:v>87.164694993221147</c:v>
                </c:pt>
                <c:pt idx="34">
                  <c:v>87.131751164732677</c:v>
                </c:pt>
                <c:pt idx="35">
                  <c:v>87.098807336232298</c:v>
                </c:pt>
                <c:pt idx="36">
                  <c:v>87.065863507719882</c:v>
                </c:pt>
                <c:pt idx="37">
                  <c:v>87.032919679195373</c:v>
                </c:pt>
                <c:pt idx="38">
                  <c:v>86.999975850658643</c:v>
                </c:pt>
                <c:pt idx="39">
                  <c:v>86.967032022109478</c:v>
                </c:pt>
                <c:pt idx="40">
                  <c:v>86.934088193548149</c:v>
                </c:pt>
                <c:pt idx="41">
                  <c:v>86.901144364974115</c:v>
                </c:pt>
                <c:pt idx="42">
                  <c:v>86.868200536387675</c:v>
                </c:pt>
                <c:pt idx="43">
                  <c:v>86.835256707788375</c:v>
                </c:pt>
                <c:pt idx="44">
                  <c:v>86.802312879176355</c:v>
                </c:pt>
                <c:pt idx="45">
                  <c:v>86.769369050551518</c:v>
                </c:pt>
                <c:pt idx="46">
                  <c:v>86.736425221913692</c:v>
                </c:pt>
                <c:pt idx="47">
                  <c:v>86.703481393262734</c:v>
                </c:pt>
                <c:pt idx="48">
                  <c:v>86.670537564598618</c:v>
                </c:pt>
                <c:pt idx="49">
                  <c:v>86.637593735921271</c:v>
                </c:pt>
                <c:pt idx="50">
                  <c:v>86.604649907230453</c:v>
                </c:pt>
                <c:pt idx="51">
                  <c:v>86.571706078526233</c:v>
                </c:pt>
                <c:pt idx="52">
                  <c:v>86.538762249808428</c:v>
                </c:pt>
                <c:pt idx="53">
                  <c:v>86.505818421076924</c:v>
                </c:pt>
                <c:pt idx="54">
                  <c:v>86.472874592331664</c:v>
                </c:pt>
                <c:pt idx="55">
                  <c:v>86.439930763572548</c:v>
                </c:pt>
                <c:pt idx="56">
                  <c:v>86.40698693479932</c:v>
                </c:pt>
                <c:pt idx="57">
                  <c:v>86.374043106012039</c:v>
                </c:pt>
                <c:pt idx="58">
                  <c:v>86.34109927721056</c:v>
                </c:pt>
                <c:pt idx="59">
                  <c:v>86.308155448394757</c:v>
                </c:pt>
                <c:pt idx="60">
                  <c:v>86.275211619564502</c:v>
                </c:pt>
                <c:pt idx="61">
                  <c:v>86.242267790719751</c:v>
                </c:pt>
                <c:pt idx="62">
                  <c:v>86.209323961860235</c:v>
                </c:pt>
                <c:pt idx="63">
                  <c:v>86.17638013298604</c:v>
                </c:pt>
                <c:pt idx="64">
                  <c:v>86.14343630409698</c:v>
                </c:pt>
                <c:pt idx="65">
                  <c:v>86.110492475192956</c:v>
                </c:pt>
                <c:pt idx="66">
                  <c:v>86.07754864627384</c:v>
                </c:pt>
                <c:pt idx="67">
                  <c:v>86.044604817339462</c:v>
                </c:pt>
                <c:pt idx="68">
                  <c:v>86.011660988389721</c:v>
                </c:pt>
                <c:pt idx="69">
                  <c:v>85.978717159424534</c:v>
                </c:pt>
                <c:pt idx="70">
                  <c:v>85.94577333044387</c:v>
                </c:pt>
                <c:pt idx="71">
                  <c:v>85.912829501447433</c:v>
                </c:pt>
                <c:pt idx="72">
                  <c:v>85.87988567243525</c:v>
                </c:pt>
                <c:pt idx="73">
                  <c:v>85.846941843407123</c:v>
                </c:pt>
                <c:pt idx="74">
                  <c:v>85.813998014362852</c:v>
                </c:pt>
                <c:pt idx="75">
                  <c:v>85.781054185302551</c:v>
                </c:pt>
                <c:pt idx="76">
                  <c:v>85.748110356225894</c:v>
                </c:pt>
                <c:pt idx="77">
                  <c:v>85.71516652713288</c:v>
                </c:pt>
                <c:pt idx="78">
                  <c:v>85.682222698023267</c:v>
                </c:pt>
                <c:pt idx="79">
                  <c:v>85.649278868897042</c:v>
                </c:pt>
                <c:pt idx="80">
                  <c:v>85.61633503975392</c:v>
                </c:pt>
                <c:pt idx="81">
                  <c:v>85.583391210593916</c:v>
                </c:pt>
                <c:pt idx="82">
                  <c:v>85.550447381416902</c:v>
                </c:pt>
                <c:pt idx="83">
                  <c:v>85.517503552222706</c:v>
                </c:pt>
                <c:pt idx="84">
                  <c:v>85.484559723011159</c:v>
                </c:pt>
                <c:pt idx="85">
                  <c:v>85.451615893782275</c:v>
                </c:pt>
                <c:pt idx="86">
                  <c:v>85.418672064535755</c:v>
                </c:pt>
                <c:pt idx="87">
                  <c:v>85.385728235271444</c:v>
                </c:pt>
                <c:pt idx="88">
                  <c:v>85.352784405989311</c:v>
                </c:pt>
                <c:pt idx="89">
                  <c:v>85.319840576689273</c:v>
                </c:pt>
                <c:pt idx="90">
                  <c:v>85.286896747371117</c:v>
                </c:pt>
                <c:pt idx="91">
                  <c:v>85.253952918034699</c:v>
                </c:pt>
                <c:pt idx="92">
                  <c:v>85.221009088679864</c:v>
                </c:pt>
                <c:pt idx="93">
                  <c:v>85.188065259306441</c:v>
                </c:pt>
                <c:pt idx="94">
                  <c:v>85.155121429914402</c:v>
                </c:pt>
                <c:pt idx="95">
                  <c:v>85.122177600503505</c:v>
                </c:pt>
                <c:pt idx="96">
                  <c:v>85.089233771073722</c:v>
                </c:pt>
                <c:pt idx="97">
                  <c:v>85.056289941624755</c:v>
                </c:pt>
                <c:pt idx="98">
                  <c:v>85.023346112156517</c:v>
                </c:pt>
                <c:pt idx="99">
                  <c:v>84.990402282669038</c:v>
                </c:pt>
                <c:pt idx="100">
                  <c:v>84.957458453161905</c:v>
                </c:pt>
                <c:pt idx="101">
                  <c:v>84.924514623635062</c:v>
                </c:pt>
                <c:pt idx="102">
                  <c:v>84.891570794088395</c:v>
                </c:pt>
                <c:pt idx="103">
                  <c:v>84.858626964521719</c:v>
                </c:pt>
                <c:pt idx="104">
                  <c:v>84.825683134934934</c:v>
                </c:pt>
                <c:pt idx="105">
                  <c:v>84.792739305327871</c:v>
                </c:pt>
                <c:pt idx="106">
                  <c:v>84.759795475700216</c:v>
                </c:pt>
                <c:pt idx="107">
                  <c:v>84.726851646052111</c:v>
                </c:pt>
                <c:pt idx="108">
                  <c:v>84.693907816383174</c:v>
                </c:pt>
                <c:pt idx="109">
                  <c:v>84.660963986693332</c:v>
                </c:pt>
                <c:pt idx="110">
                  <c:v>84.628020156982444</c:v>
                </c:pt>
                <c:pt idx="111">
                  <c:v>84.595076327250197</c:v>
                </c:pt>
                <c:pt idx="112">
                  <c:v>84.562132497496592</c:v>
                </c:pt>
                <c:pt idx="113">
                  <c:v>84.529188667721428</c:v>
                </c:pt>
                <c:pt idx="114">
                  <c:v>84.496244837924465</c:v>
                </c:pt>
                <c:pt idx="115">
                  <c:v>84.463301008105631</c:v>
                </c:pt>
                <c:pt idx="116">
                  <c:v>84.430357178264757</c:v>
                </c:pt>
                <c:pt idx="117">
                  <c:v>84.397413348401699</c:v>
                </c:pt>
                <c:pt idx="118">
                  <c:v>84.364469518516216</c:v>
                </c:pt>
                <c:pt idx="119">
                  <c:v>84.331525688608124</c:v>
                </c:pt>
                <c:pt idx="120">
                  <c:v>84.298581858677323</c:v>
                </c:pt>
                <c:pt idx="121">
                  <c:v>84.265638028723572</c:v>
                </c:pt>
                <c:pt idx="122">
                  <c:v>84.232694198746714</c:v>
                </c:pt>
                <c:pt idx="123">
                  <c:v>84.199750368746606</c:v>
                </c:pt>
                <c:pt idx="124">
                  <c:v>84.166806538723108</c:v>
                </c:pt>
                <c:pt idx="125">
                  <c:v>84.133862708675792</c:v>
                </c:pt>
                <c:pt idx="126">
                  <c:v>84.100918878604887</c:v>
                </c:pt>
                <c:pt idx="127">
                  <c:v>84.06797504850978</c:v>
                </c:pt>
                <c:pt idx="128">
                  <c:v>84.03503121839077</c:v>
                </c:pt>
                <c:pt idx="129">
                  <c:v>84.002087388247176</c:v>
                </c:pt>
                <c:pt idx="130">
                  <c:v>83.969143558079097</c:v>
                </c:pt>
                <c:pt idx="131">
                  <c:v>83.936199727886404</c:v>
                </c:pt>
                <c:pt idx="132">
                  <c:v>83.903255897668672</c:v>
                </c:pt>
                <c:pt idx="133">
                  <c:v>83.870312067425942</c:v>
                </c:pt>
                <c:pt idx="134">
                  <c:v>83.83736823715779</c:v>
                </c:pt>
                <c:pt idx="135">
                  <c:v>83.804424406864285</c:v>
                </c:pt>
                <c:pt idx="136">
                  <c:v>83.771480576544974</c:v>
                </c:pt>
                <c:pt idx="137">
                  <c:v>83.738536746199955</c:v>
                </c:pt>
                <c:pt idx="138">
                  <c:v>83.705592915828731</c:v>
                </c:pt>
                <c:pt idx="139">
                  <c:v>83.67264908543126</c:v>
                </c:pt>
                <c:pt idx="140">
                  <c:v>83.639705255007314</c:v>
                </c:pt>
                <c:pt idx="141">
                  <c:v>83.606761424556623</c:v>
                </c:pt>
                <c:pt idx="142">
                  <c:v>83.573817594079216</c:v>
                </c:pt>
                <c:pt idx="143">
                  <c:v>83.540873763574552</c:v>
                </c:pt>
                <c:pt idx="144">
                  <c:v>83.507929933042675</c:v>
                </c:pt>
                <c:pt idx="145">
                  <c:v>83.474986102483371</c:v>
                </c:pt>
                <c:pt idx="146">
                  <c:v>83.442042271896241</c:v>
                </c:pt>
                <c:pt idx="147">
                  <c:v>83.409098441281202</c:v>
                </c:pt>
                <c:pt idx="148">
                  <c:v>83.37615461063811</c:v>
                </c:pt>
                <c:pt idx="149">
                  <c:v>83.343210779966654</c:v>
                </c:pt>
                <c:pt idx="150">
                  <c:v>83.310266949266563</c:v>
                </c:pt>
                <c:pt idx="151">
                  <c:v>83.277323118537851</c:v>
                </c:pt>
                <c:pt idx="152">
                  <c:v>83.244379287780035</c:v>
                </c:pt>
                <c:pt idx="153">
                  <c:v>83.211435456993073</c:v>
                </c:pt>
                <c:pt idx="154">
                  <c:v>83.178491626176537</c:v>
                </c:pt>
                <c:pt idx="155">
                  <c:v>83.145547795330401</c:v>
                </c:pt>
                <c:pt idx="156">
                  <c:v>83.112603964454479</c:v>
                </c:pt>
                <c:pt idx="157">
                  <c:v>83.079660133548288</c:v>
                </c:pt>
                <c:pt idx="158">
                  <c:v>83.046716302611841</c:v>
                </c:pt>
                <c:pt idx="159">
                  <c:v>83.013772471644842</c:v>
                </c:pt>
                <c:pt idx="160">
                  <c:v>82.98082864064699</c:v>
                </c:pt>
                <c:pt idx="161">
                  <c:v>82.94788480961806</c:v>
                </c:pt>
                <c:pt idx="162">
                  <c:v>82.914940978557823</c:v>
                </c:pt>
                <c:pt idx="163">
                  <c:v>82.881997147466123</c:v>
                </c:pt>
                <c:pt idx="164">
                  <c:v>82.849053316342705</c:v>
                </c:pt>
                <c:pt idx="165">
                  <c:v>82.816109485187326</c:v>
                </c:pt>
                <c:pt idx="166">
                  <c:v>82.783165653999632</c:v>
                </c:pt>
                <c:pt idx="167">
                  <c:v>82.75022182277938</c:v>
                </c:pt>
                <c:pt idx="168">
                  <c:v>82.717277991526487</c:v>
                </c:pt>
                <c:pt idx="169">
                  <c:v>82.684334160240581</c:v>
                </c:pt>
                <c:pt idx="170">
                  <c:v>82.651390328921451</c:v>
                </c:pt>
                <c:pt idx="171">
                  <c:v>82.618446497568783</c:v>
                </c:pt>
                <c:pt idx="172">
                  <c:v>82.585502666182407</c:v>
                </c:pt>
                <c:pt idx="173">
                  <c:v>82.55255883476201</c:v>
                </c:pt>
                <c:pt idx="174">
                  <c:v>82.51961500330728</c:v>
                </c:pt>
                <c:pt idx="175">
                  <c:v>82.486671171818102</c:v>
                </c:pt>
                <c:pt idx="176">
                  <c:v>82.453727340294108</c:v>
                </c:pt>
                <c:pt idx="177">
                  <c:v>82.420783508735241</c:v>
                </c:pt>
                <c:pt idx="178">
                  <c:v>82.38783967714086</c:v>
                </c:pt>
                <c:pt idx="179">
                  <c:v>82.354895845510924</c:v>
                </c:pt>
                <c:pt idx="180">
                  <c:v>82.32195201384512</c:v>
                </c:pt>
                <c:pt idx="181">
                  <c:v>82.289008182143206</c:v>
                </c:pt>
                <c:pt idx="182">
                  <c:v>82.256064350404927</c:v>
                </c:pt>
                <c:pt idx="183">
                  <c:v>82.223120518629941</c:v>
                </c:pt>
                <c:pt idx="184">
                  <c:v>82.190176686818006</c:v>
                </c:pt>
                <c:pt idx="185">
                  <c:v>82.157232854968726</c:v>
                </c:pt>
                <c:pt idx="186">
                  <c:v>82.124289023082042</c:v>
                </c:pt>
                <c:pt idx="187">
                  <c:v>82.09134519115743</c:v>
                </c:pt>
                <c:pt idx="188">
                  <c:v>82.058401359194932</c:v>
                </c:pt>
                <c:pt idx="189">
                  <c:v>82.025457527193794</c:v>
                </c:pt>
                <c:pt idx="190">
                  <c:v>81.992513695154202</c:v>
                </c:pt>
                <c:pt idx="191">
                  <c:v>81.959569863075444</c:v>
                </c:pt>
                <c:pt idx="192">
                  <c:v>81.926626030957522</c:v>
                </c:pt>
                <c:pt idx="193">
                  <c:v>81.893682198799894</c:v>
                </c:pt>
                <c:pt idx="194">
                  <c:v>81.860738366602561</c:v>
                </c:pt>
                <c:pt idx="195">
                  <c:v>81.827794534364941</c:v>
                </c:pt>
                <c:pt idx="196">
                  <c:v>81.794850702086791</c:v>
                </c:pt>
                <c:pt idx="197">
                  <c:v>81.761906869768026</c:v>
                </c:pt>
                <c:pt idx="198">
                  <c:v>81.728963037408136</c:v>
                </c:pt>
                <c:pt idx="199">
                  <c:v>81.696019205006678</c:v>
                </c:pt>
                <c:pt idx="200">
                  <c:v>81.663075372563554</c:v>
                </c:pt>
                <c:pt idx="201">
                  <c:v>81.630131540078352</c:v>
                </c:pt>
                <c:pt idx="202">
                  <c:v>81.597187707550887</c:v>
                </c:pt>
                <c:pt idx="203">
                  <c:v>81.564243874980633</c:v>
                </c:pt>
                <c:pt idx="204">
                  <c:v>81.531300042367363</c:v>
                </c:pt>
                <c:pt idx="205">
                  <c:v>81.498356209710835</c:v>
                </c:pt>
                <c:pt idx="206">
                  <c:v>81.465412377010509</c:v>
                </c:pt>
                <c:pt idx="207">
                  <c:v>81.432468544266285</c:v>
                </c:pt>
                <c:pt idx="208">
                  <c:v>81.399524711477639</c:v>
                </c:pt>
                <c:pt idx="209">
                  <c:v>81.366580878644413</c:v>
                </c:pt>
                <c:pt idx="210">
                  <c:v>81.333637045766039</c:v>
                </c:pt>
                <c:pt idx="211">
                  <c:v>81.300693212842447</c:v>
                </c:pt>
                <c:pt idx="212">
                  <c:v>81.267749379873038</c:v>
                </c:pt>
                <c:pt idx="213">
                  <c:v>81.234805546857572</c:v>
                </c:pt>
                <c:pt idx="214">
                  <c:v>81.201861713795836</c:v>
                </c:pt>
                <c:pt idx="215">
                  <c:v>81.168917880687147</c:v>
                </c:pt>
                <c:pt idx="216">
                  <c:v>81.135974047531533</c:v>
                </c:pt>
                <c:pt idx="217">
                  <c:v>81.103030214328271</c:v>
                </c:pt>
                <c:pt idx="218">
                  <c:v>81.070086381077274</c:v>
                </c:pt>
                <c:pt idx="219">
                  <c:v>81.037142547778004</c:v>
                </c:pt>
                <c:pt idx="220">
                  <c:v>81.004198714430217</c:v>
                </c:pt>
                <c:pt idx="221">
                  <c:v>80.971254881033502</c:v>
                </c:pt>
                <c:pt idx="222">
                  <c:v>80.938311047587518</c:v>
                </c:pt>
                <c:pt idx="223">
                  <c:v>80.905367214091768</c:v>
                </c:pt>
                <c:pt idx="224">
                  <c:v>80.872423380545882</c:v>
                </c:pt>
                <c:pt idx="225">
                  <c:v>80.839479546949661</c:v>
                </c:pt>
                <c:pt idx="226">
                  <c:v>80.806535713302623</c:v>
                </c:pt>
                <c:pt idx="227">
                  <c:v>80.773591879604311</c:v>
                </c:pt>
                <c:pt idx="228">
                  <c:v>80.7406480458544</c:v>
                </c:pt>
                <c:pt idx="229">
                  <c:v>80.70770421205242</c:v>
                </c:pt>
                <c:pt idx="230">
                  <c:v>80.674760378198158</c:v>
                </c:pt>
                <c:pt idx="231">
                  <c:v>80.641816544291146</c:v>
                </c:pt>
                <c:pt idx="232">
                  <c:v>80.608872710330871</c:v>
                </c:pt>
                <c:pt idx="233">
                  <c:v>80.575928876317022</c:v>
                </c:pt>
                <c:pt idx="234">
                  <c:v>80.542985042249114</c:v>
                </c:pt>
                <c:pt idx="235">
                  <c:v>80.510041208126921</c:v>
                </c:pt>
                <c:pt idx="236">
                  <c:v>80.477097373949761</c:v>
                </c:pt>
                <c:pt idx="237">
                  <c:v>80.444153539717263</c:v>
                </c:pt>
                <c:pt idx="238">
                  <c:v>80.411209705429258</c:v>
                </c:pt>
                <c:pt idx="239">
                  <c:v>80.378265871085048</c:v>
                </c:pt>
                <c:pt idx="240">
                  <c:v>80.34532203668445</c:v>
                </c:pt>
                <c:pt idx="241">
                  <c:v>80.312378202226824</c:v>
                </c:pt>
                <c:pt idx="242">
                  <c:v>80.279434367711787</c:v>
                </c:pt>
                <c:pt idx="243">
                  <c:v>80.246490533138925</c:v>
                </c:pt>
                <c:pt idx="244">
                  <c:v>80.21354669850777</c:v>
                </c:pt>
                <c:pt idx="245">
                  <c:v>80.180602863817882</c:v>
                </c:pt>
                <c:pt idx="246">
                  <c:v>80.147659029068961</c:v>
                </c:pt>
                <c:pt idx="247">
                  <c:v>80.114715194260384</c:v>
                </c:pt>
                <c:pt idx="248">
                  <c:v>80.08177135939178</c:v>
                </c:pt>
                <c:pt idx="249">
                  <c:v>80.048827524462581</c:v>
                </c:pt>
                <c:pt idx="250">
                  <c:v>80.015883689472375</c:v>
                </c:pt>
                <c:pt idx="251">
                  <c:v>79.982939854420763</c:v>
                </c:pt>
                <c:pt idx="252">
                  <c:v>79.949996019307321</c:v>
                </c:pt>
                <c:pt idx="253">
                  <c:v>79.917052184131379</c:v>
                </c:pt>
                <c:pt idx="254">
                  <c:v>79.884108348892724</c:v>
                </c:pt>
                <c:pt idx="255">
                  <c:v>79.851164513590689</c:v>
                </c:pt>
                <c:pt idx="256">
                  <c:v>79.818220678224677</c:v>
                </c:pt>
                <c:pt idx="257">
                  <c:v>79.785276842794531</c:v>
                </c:pt>
                <c:pt idx="258">
                  <c:v>79.752333007299541</c:v>
                </c:pt>
                <c:pt idx="259">
                  <c:v>79.719389171739323</c:v>
                </c:pt>
                <c:pt idx="260">
                  <c:v>79.686445336113266</c:v>
                </c:pt>
                <c:pt idx="261">
                  <c:v>79.653501500420958</c:v>
                </c:pt>
                <c:pt idx="262">
                  <c:v>79.620557664661845</c:v>
                </c:pt>
                <c:pt idx="263">
                  <c:v>79.58761382883543</c:v>
                </c:pt>
                <c:pt idx="264">
                  <c:v>79.554669992941157</c:v>
                </c:pt>
                <c:pt idx="265">
                  <c:v>79.521726156978588</c:v>
                </c:pt>
                <c:pt idx="266">
                  <c:v>79.488782320947095</c:v>
                </c:pt>
                <c:pt idx="267">
                  <c:v>79.455838484846353</c:v>
                </c:pt>
                <c:pt idx="268">
                  <c:v>79.422894648675722</c:v>
                </c:pt>
                <c:pt idx="269">
                  <c:v>79.389950812434577</c:v>
                </c:pt>
                <c:pt idx="270">
                  <c:v>79.357006976122605</c:v>
                </c:pt>
                <c:pt idx="271">
                  <c:v>79.324063139738939</c:v>
                </c:pt>
                <c:pt idx="272">
                  <c:v>79.291119303283324</c:v>
                </c:pt>
                <c:pt idx="273">
                  <c:v>79.258175466755091</c:v>
                </c:pt>
                <c:pt idx="274">
                  <c:v>79.225231630153644</c:v>
                </c:pt>
                <c:pt idx="275">
                  <c:v>79.192287793478584</c:v>
                </c:pt>
                <c:pt idx="276">
                  <c:v>79.159343956729231</c:v>
                </c:pt>
                <c:pt idx="277">
                  <c:v>79.126400119904929</c:v>
                </c:pt>
                <c:pt idx="278">
                  <c:v>79.09345628300531</c:v>
                </c:pt>
                <c:pt idx="279">
                  <c:v>79.060512446029833</c:v>
                </c:pt>
                <c:pt idx="280">
                  <c:v>79.027568608977575</c:v>
                </c:pt>
                <c:pt idx="281">
                  <c:v>78.994624771848393</c:v>
                </c:pt>
                <c:pt idx="282">
                  <c:v>78.961680934641237</c:v>
                </c:pt>
                <c:pt idx="283">
                  <c:v>78.928737097355977</c:v>
                </c:pt>
                <c:pt idx="284">
                  <c:v>78.895793259991621</c:v>
                </c:pt>
                <c:pt idx="285">
                  <c:v>78.862849422547882</c:v>
                </c:pt>
                <c:pt idx="286">
                  <c:v>78.829905585023994</c:v>
                </c:pt>
                <c:pt idx="287">
                  <c:v>78.796961747419303</c:v>
                </c:pt>
                <c:pt idx="288">
                  <c:v>78.764017909733269</c:v>
                </c:pt>
                <c:pt idx="289">
                  <c:v>78.731074071965324</c:v>
                </c:pt>
                <c:pt idx="290">
                  <c:v>78.698130234114728</c:v>
                </c:pt>
                <c:pt idx="291">
                  <c:v>78.665186396181099</c:v>
                </c:pt>
                <c:pt idx="292">
                  <c:v>78.632242558163398</c:v>
                </c:pt>
                <c:pt idx="293">
                  <c:v>78.599298720061185</c:v>
                </c:pt>
                <c:pt idx="294">
                  <c:v>78.566354881873991</c:v>
                </c:pt>
                <c:pt idx="295">
                  <c:v>78.53341104360095</c:v>
                </c:pt>
                <c:pt idx="296">
                  <c:v>78.500467205241421</c:v>
                </c:pt>
                <c:pt idx="297">
                  <c:v>78.467523366794779</c:v>
                </c:pt>
                <c:pt idx="298">
                  <c:v>78.434579528260443</c:v>
                </c:pt>
                <c:pt idx="299">
                  <c:v>78.401635689637644</c:v>
                </c:pt>
                <c:pt idx="300">
                  <c:v>78.368691850925828</c:v>
                </c:pt>
                <c:pt idx="301">
                  <c:v>78.335748012124142</c:v>
                </c:pt>
                <c:pt idx="302">
                  <c:v>78.302804173232062</c:v>
                </c:pt>
                <c:pt idx="303">
                  <c:v>78.269860334248662</c:v>
                </c:pt>
                <c:pt idx="304">
                  <c:v>78.236916495173602</c:v>
                </c:pt>
                <c:pt idx="305">
                  <c:v>78.203972656005888</c:v>
                </c:pt>
                <c:pt idx="306">
                  <c:v>78.171028816744979</c:v>
                </c:pt>
                <c:pt idx="307">
                  <c:v>78.13808497739015</c:v>
                </c:pt>
                <c:pt idx="308">
                  <c:v>78.105141137940549</c:v>
                </c:pt>
                <c:pt idx="309">
                  <c:v>78.072197298395636</c:v>
                </c:pt>
                <c:pt idx="310">
                  <c:v>78.039253458754587</c:v>
                </c:pt>
                <c:pt idx="311">
                  <c:v>78.006309619016591</c:v>
                </c:pt>
                <c:pt idx="312">
                  <c:v>77.97336577918108</c:v>
                </c:pt>
                <c:pt idx="313">
                  <c:v>77.940421939247244</c:v>
                </c:pt>
                <c:pt idx="314">
                  <c:v>77.907478099214302</c:v>
                </c:pt>
                <c:pt idx="315">
                  <c:v>77.874534259081443</c:v>
                </c:pt>
                <c:pt idx="316">
                  <c:v>77.841590418848085</c:v>
                </c:pt>
                <c:pt idx="317">
                  <c:v>77.808646578513404</c:v>
                </c:pt>
                <c:pt idx="318">
                  <c:v>77.775702738076461</c:v>
                </c:pt>
                <c:pt idx="319">
                  <c:v>77.742758897536689</c:v>
                </c:pt>
                <c:pt idx="320">
                  <c:v>77.709815056893177</c:v>
                </c:pt>
                <c:pt idx="321">
                  <c:v>77.676871216145301</c:v>
                </c:pt>
                <c:pt idx="322">
                  <c:v>77.64392737529208</c:v>
                </c:pt>
                <c:pt idx="323">
                  <c:v>77.610983534332661</c:v>
                </c:pt>
                <c:pt idx="324">
                  <c:v>77.578039693266476</c:v>
                </c:pt>
                <c:pt idx="325">
                  <c:v>77.545095852092459</c:v>
                </c:pt>
                <c:pt idx="326">
                  <c:v>77.512152010810041</c:v>
                </c:pt>
                <c:pt idx="327">
                  <c:v>77.4792081694182</c:v>
                </c:pt>
                <c:pt idx="328">
                  <c:v>77.446264327916225</c:v>
                </c:pt>
                <c:pt idx="329">
                  <c:v>77.413320486303149</c:v>
                </c:pt>
                <c:pt idx="330">
                  <c:v>77.380376644578192</c:v>
                </c:pt>
                <c:pt idx="331">
                  <c:v>77.347432802740641</c:v>
                </c:pt>
                <c:pt idx="332">
                  <c:v>77.314488960789461</c:v>
                </c:pt>
                <c:pt idx="333">
                  <c:v>77.281545118723812</c:v>
                </c:pt>
                <c:pt idx="334">
                  <c:v>77.248601276542914</c:v>
                </c:pt>
                <c:pt idx="335">
                  <c:v>77.215657434245756</c:v>
                </c:pt>
                <c:pt idx="336">
                  <c:v>77.182713591831487</c:v>
                </c:pt>
                <c:pt idx="337">
                  <c:v>77.14976974929931</c:v>
                </c:pt>
                <c:pt idx="338">
                  <c:v>77.116825906648273</c:v>
                </c:pt>
                <c:pt idx="339">
                  <c:v>77.083882063877425</c:v>
                </c:pt>
                <c:pt idx="340">
                  <c:v>77.050938220985913</c:v>
                </c:pt>
                <c:pt idx="341">
                  <c:v>77.017994377972684</c:v>
                </c:pt>
                <c:pt idx="342">
                  <c:v>76.985050534837129</c:v>
                </c:pt>
                <c:pt idx="343">
                  <c:v>76.952106691577995</c:v>
                </c:pt>
                <c:pt idx="344">
                  <c:v>76.91916284819446</c:v>
                </c:pt>
                <c:pt idx="345">
                  <c:v>76.886219004685657</c:v>
                </c:pt>
                <c:pt idx="346">
                  <c:v>76.853275161050433</c:v>
                </c:pt>
                <c:pt idx="347">
                  <c:v>76.82033131728798</c:v>
                </c:pt>
                <c:pt idx="348">
                  <c:v>76.787387473397303</c:v>
                </c:pt>
                <c:pt idx="349">
                  <c:v>76.754443629377505</c:v>
                </c:pt>
                <c:pt idx="350">
                  <c:v>76.72149978522728</c:v>
                </c:pt>
                <c:pt idx="351">
                  <c:v>76.688555940946173</c:v>
                </c:pt>
                <c:pt idx="352">
                  <c:v>76.655612096532749</c:v>
                </c:pt>
                <c:pt idx="353">
                  <c:v>76.622668251986113</c:v>
                </c:pt>
                <c:pt idx="354">
                  <c:v>76.589724407305198</c:v>
                </c:pt>
                <c:pt idx="355">
                  <c:v>76.55678056248918</c:v>
                </c:pt>
                <c:pt idx="356">
                  <c:v>76.52383671753681</c:v>
                </c:pt>
                <c:pt idx="357">
                  <c:v>76.49089287244729</c:v>
                </c:pt>
                <c:pt idx="358">
                  <c:v>76.457949027219257</c:v>
                </c:pt>
                <c:pt idx="359">
                  <c:v>76.425005181851901</c:v>
                </c:pt>
                <c:pt idx="360">
                  <c:v>76.392061336344099</c:v>
                </c:pt>
                <c:pt idx="361">
                  <c:v>76.359117490694842</c:v>
                </c:pt>
                <c:pt idx="362">
                  <c:v>76.326173644902923</c:v>
                </c:pt>
                <c:pt idx="363">
                  <c:v>76.293229798967332</c:v>
                </c:pt>
                <c:pt idx="364">
                  <c:v>76.260285952886832</c:v>
                </c:pt>
                <c:pt idx="365">
                  <c:v>76.227342106660586</c:v>
                </c:pt>
                <c:pt idx="366">
                  <c:v>76.194398260287315</c:v>
                </c:pt>
                <c:pt idx="367">
                  <c:v>76.161454413765995</c:v>
                </c:pt>
                <c:pt idx="368">
                  <c:v>76.128510567095432</c:v>
                </c:pt>
                <c:pt idx="369">
                  <c:v>76.095566720274405</c:v>
                </c:pt>
                <c:pt idx="370">
                  <c:v>76.062622873301905</c:v>
                </c:pt>
                <c:pt idx="371">
                  <c:v>76.029679026176666</c:v>
                </c:pt>
                <c:pt idx="372">
                  <c:v>75.996735178897637</c:v>
                </c:pt>
                <c:pt idx="373">
                  <c:v>75.963791331463625</c:v>
                </c:pt>
                <c:pt idx="374">
                  <c:v>75.93084748387335</c:v>
                </c:pt>
                <c:pt idx="375">
                  <c:v>75.897903636125776</c:v>
                </c:pt>
                <c:pt idx="376">
                  <c:v>75.864959788219693</c:v>
                </c:pt>
                <c:pt idx="377">
                  <c:v>75.832015940153667</c:v>
                </c:pt>
                <c:pt idx="378">
                  <c:v>75.799072091926718</c:v>
                </c:pt>
                <c:pt idx="379">
                  <c:v>75.76612824353758</c:v>
                </c:pt>
                <c:pt idx="380">
                  <c:v>75.73318439498496</c:v>
                </c:pt>
                <c:pt idx="381">
                  <c:v>75.700240546267509</c:v>
                </c:pt>
                <c:pt idx="382">
                  <c:v>75.667296697384259</c:v>
                </c:pt>
                <c:pt idx="383">
                  <c:v>75.63435284833372</c:v>
                </c:pt>
                <c:pt idx="384">
                  <c:v>75.601408999114739</c:v>
                </c:pt>
                <c:pt idx="385">
                  <c:v>75.568465149725924</c:v>
                </c:pt>
                <c:pt idx="386">
                  <c:v>75.535521300166025</c:v>
                </c:pt>
                <c:pt idx="387">
                  <c:v>75.50257745043379</c:v>
                </c:pt>
                <c:pt idx="388">
                  <c:v>75.469633600527843</c:v>
                </c:pt>
                <c:pt idx="389">
                  <c:v>75.436689750446874</c:v>
                </c:pt>
                <c:pt idx="390">
                  <c:v>75.403745900189591</c:v>
                </c:pt>
                <c:pt idx="391">
                  <c:v>75.37080204975463</c:v>
                </c:pt>
                <c:pt idx="392">
                  <c:v>75.337858199140641</c:v>
                </c:pt>
                <c:pt idx="393">
                  <c:v>75.304914348346287</c:v>
                </c:pt>
                <c:pt idx="394">
                  <c:v>75.271970497369992</c:v>
                </c:pt>
                <c:pt idx="395">
                  <c:v>75.239026646210775</c:v>
                </c:pt>
                <c:pt idx="396">
                  <c:v>75.206082794866802</c:v>
                </c:pt>
                <c:pt idx="397">
                  <c:v>75.173138943336966</c:v>
                </c:pt>
                <c:pt idx="398">
                  <c:v>75.140195091619802</c:v>
                </c:pt>
                <c:pt idx="399">
                  <c:v>75.107251239713847</c:v>
                </c:pt>
                <c:pt idx="400">
                  <c:v>75.074307387617537</c:v>
                </c:pt>
                <c:pt idx="401">
                  <c:v>75.041363535329666</c:v>
                </c:pt>
                <c:pt idx="402">
                  <c:v>75.008419682848483</c:v>
                </c:pt>
                <c:pt idx="403">
                  <c:v>74.97547583017284</c:v>
                </c:pt>
                <c:pt idx="404">
                  <c:v>74.942531977301087</c:v>
                </c:pt>
                <c:pt idx="405">
                  <c:v>74.909588124231675</c:v>
                </c:pt>
                <c:pt idx="406">
                  <c:v>74.876644270963212</c:v>
                </c:pt>
                <c:pt idx="407">
                  <c:v>74.843700417494233</c:v>
                </c:pt>
                <c:pt idx="408">
                  <c:v>74.810756563822892</c:v>
                </c:pt>
                <c:pt idx="409">
                  <c:v>74.77781270994798</c:v>
                </c:pt>
                <c:pt idx="410">
                  <c:v>74.744868855867921</c:v>
                </c:pt>
                <c:pt idx="411">
                  <c:v>74.711925001581093</c:v>
                </c:pt>
                <c:pt idx="412">
                  <c:v>74.67898114708585</c:v>
                </c:pt>
                <c:pt idx="413">
                  <c:v>74.646037292380612</c:v>
                </c:pt>
                <c:pt idx="414">
                  <c:v>74.613093437463817</c:v>
                </c:pt>
                <c:pt idx="415">
                  <c:v>74.580149582333846</c:v>
                </c:pt>
                <c:pt idx="416">
                  <c:v>74.547205726989162</c:v>
                </c:pt>
                <c:pt idx="417">
                  <c:v>74.514261871428033</c:v>
                </c:pt>
                <c:pt idx="418">
                  <c:v>74.48131801564891</c:v>
                </c:pt>
                <c:pt idx="419">
                  <c:v>74.448374159650058</c:v>
                </c:pt>
                <c:pt idx="420">
                  <c:v>74.415430303429673</c:v>
                </c:pt>
                <c:pt idx="421">
                  <c:v>74.38248644698632</c:v>
                </c:pt>
                <c:pt idx="422">
                  <c:v>74.349542590318137</c:v>
                </c:pt>
                <c:pt idx="423">
                  <c:v>74.31659873342349</c:v>
                </c:pt>
                <c:pt idx="424">
                  <c:v>74.283654876300673</c:v>
                </c:pt>
                <c:pt idx="425">
                  <c:v>74.25071101894784</c:v>
                </c:pt>
                <c:pt idx="426">
                  <c:v>74.217767161363298</c:v>
                </c:pt>
                <c:pt idx="427">
                  <c:v>74.184823303545372</c:v>
                </c:pt>
                <c:pt idx="428">
                  <c:v>74.151879445492114</c:v>
                </c:pt>
                <c:pt idx="429">
                  <c:v>74.118935587201818</c:v>
                </c:pt>
                <c:pt idx="430">
                  <c:v>74.085991728672653</c:v>
                </c:pt>
                <c:pt idx="431">
                  <c:v>74.053047869902912</c:v>
                </c:pt>
                <c:pt idx="432">
                  <c:v>74.020104010890563</c:v>
                </c:pt>
                <c:pt idx="433">
                  <c:v>73.9871601516341</c:v>
                </c:pt>
                <c:pt idx="434">
                  <c:v>73.954216292131292</c:v>
                </c:pt>
                <c:pt idx="435">
                  <c:v>73.921272432380377</c:v>
                </c:pt>
                <c:pt idx="436">
                  <c:v>73.888328572379493</c:v>
                </c:pt>
                <c:pt idx="437">
                  <c:v>73.855384712126778</c:v>
                </c:pt>
                <c:pt idx="438">
                  <c:v>73.822440851620271</c:v>
                </c:pt>
                <c:pt idx="439">
                  <c:v>73.78949699085814</c:v>
                </c:pt>
                <c:pt idx="440">
                  <c:v>73.756553129838323</c:v>
                </c:pt>
                <c:pt idx="441">
                  <c:v>73.723609268558818</c:v>
                </c:pt>
                <c:pt idx="442">
                  <c:v>73.690665407017704</c:v>
                </c:pt>
                <c:pt idx="443">
                  <c:v>73.657721545212993</c:v>
                </c:pt>
                <c:pt idx="444">
                  <c:v>73.624777683142753</c:v>
                </c:pt>
                <c:pt idx="445">
                  <c:v>73.591833820804908</c:v>
                </c:pt>
                <c:pt idx="446">
                  <c:v>73.558889958197412</c:v>
                </c:pt>
                <c:pt idx="447">
                  <c:v>73.525946095318162</c:v>
                </c:pt>
                <c:pt idx="448">
                  <c:v>73.493002232165111</c:v>
                </c:pt>
                <c:pt idx="449">
                  <c:v>73.460058368736327</c:v>
                </c:pt>
                <c:pt idx="450">
                  <c:v>73.427114505029394</c:v>
                </c:pt>
                <c:pt idx="451">
                  <c:v>73.394170641042479</c:v>
                </c:pt>
                <c:pt idx="452">
                  <c:v>73.361226776773364</c:v>
                </c:pt>
                <c:pt idx="453">
                  <c:v>73.328282912219777</c:v>
                </c:pt>
                <c:pt idx="454">
                  <c:v>73.295339047379841</c:v>
                </c:pt>
                <c:pt idx="455">
                  <c:v>73.26239518225114</c:v>
                </c:pt>
                <c:pt idx="456">
                  <c:v>73.22945131683143</c:v>
                </c:pt>
                <c:pt idx="457">
                  <c:v>73.196507451118777</c:v>
                </c:pt>
                <c:pt idx="458">
                  <c:v>73.163563585110737</c:v>
                </c:pt>
                <c:pt idx="459">
                  <c:v>73.130619718805036</c:v>
                </c:pt>
                <c:pt idx="460">
                  <c:v>73.09767585219943</c:v>
                </c:pt>
                <c:pt idx="461">
                  <c:v>73.064731985291743</c:v>
                </c:pt>
                <c:pt idx="462">
                  <c:v>73.03178811807966</c:v>
                </c:pt>
                <c:pt idx="463">
                  <c:v>72.998844250560751</c:v>
                </c:pt>
                <c:pt idx="464">
                  <c:v>72.96590038273267</c:v>
                </c:pt>
                <c:pt idx="465">
                  <c:v>72.932956514593258</c:v>
                </c:pt>
                <c:pt idx="466">
                  <c:v>72.90001264613997</c:v>
                </c:pt>
                <c:pt idx="467">
                  <c:v>72.86706877737052</c:v>
                </c:pt>
                <c:pt idx="468">
                  <c:v>72.834124908282433</c:v>
                </c:pt>
                <c:pt idx="469">
                  <c:v>72.801181038873267</c:v>
                </c:pt>
                <c:pt idx="470">
                  <c:v>72.768237169140605</c:v>
                </c:pt>
                <c:pt idx="471">
                  <c:v>72.735293299081988</c:v>
                </c:pt>
                <c:pt idx="472">
                  <c:v>72.702349428695044</c:v>
                </c:pt>
                <c:pt idx="473">
                  <c:v>72.669405557977086</c:v>
                </c:pt>
                <c:pt idx="474">
                  <c:v>72.636461686925657</c:v>
                </c:pt>
                <c:pt idx="475">
                  <c:v>72.603517815538311</c:v>
                </c:pt>
                <c:pt idx="476">
                  <c:v>72.570573943812335</c:v>
                </c:pt>
                <c:pt idx="477">
                  <c:v>72.537630071745284</c:v>
                </c:pt>
                <c:pt idx="478">
                  <c:v>72.504686199334429</c:v>
                </c:pt>
                <c:pt idx="479">
                  <c:v>72.471742326577385</c:v>
                </c:pt>
                <c:pt idx="480">
                  <c:v>72.438798453471264</c:v>
                </c:pt>
                <c:pt idx="481">
                  <c:v>72.405854580013454</c:v>
                </c:pt>
                <c:pt idx="482">
                  <c:v>72.372910706201424</c:v>
                </c:pt>
                <c:pt idx="483">
                  <c:v>72.33996683203236</c:v>
                </c:pt>
                <c:pt idx="484">
                  <c:v>72.307022957503605</c:v>
                </c:pt>
                <c:pt idx="485">
                  <c:v>72.274079082612445</c:v>
                </c:pt>
                <c:pt idx="486">
                  <c:v>72.241135207355995</c:v>
                </c:pt>
                <c:pt idx="487">
                  <c:v>72.208191331731484</c:v>
                </c:pt>
                <c:pt idx="488">
                  <c:v>72.17524745573624</c:v>
                </c:pt>
                <c:pt idx="489">
                  <c:v>72.142303579367322</c:v>
                </c:pt>
                <c:pt idx="490">
                  <c:v>72.109359702621973</c:v>
                </c:pt>
                <c:pt idx="491">
                  <c:v>72.076415825497293</c:v>
                </c:pt>
                <c:pt idx="492">
                  <c:v>72.043471947990355</c:v>
                </c:pt>
                <c:pt idx="493">
                  <c:v>72.010528070098346</c:v>
                </c:pt>
                <c:pt idx="494">
                  <c:v>71.977584191818153</c:v>
                </c:pt>
                <c:pt idx="495">
                  <c:v>71.944640313147033</c:v>
                </c:pt>
                <c:pt idx="496">
                  <c:v>71.911696434081946</c:v>
                </c:pt>
                <c:pt idx="497">
                  <c:v>71.878752554619766</c:v>
                </c:pt>
                <c:pt idx="498">
                  <c:v>71.845808674757677</c:v>
                </c:pt>
                <c:pt idx="499">
                  <c:v>71.812864794492441</c:v>
                </c:pt>
                <c:pt idx="500">
                  <c:v>71.779920913821073</c:v>
                </c:pt>
                <c:pt idx="501">
                  <c:v>71.746977032740517</c:v>
                </c:pt>
                <c:pt idx="502">
                  <c:v>71.714033151247634</c:v>
                </c:pt>
                <c:pt idx="503">
                  <c:v>71.681089269339353</c:v>
                </c:pt>
                <c:pt idx="504">
                  <c:v>71.648145387012278</c:v>
                </c:pt>
                <c:pt idx="505">
                  <c:v>71.615201504263496</c:v>
                </c:pt>
                <c:pt idx="506">
                  <c:v>71.582257621089639</c:v>
                </c:pt>
                <c:pt idx="507">
                  <c:v>71.549313737487495</c:v>
                </c:pt>
                <c:pt idx="508">
                  <c:v>71.516369853453767</c:v>
                </c:pt>
                <c:pt idx="509">
                  <c:v>71.483425968985287</c:v>
                </c:pt>
                <c:pt idx="510">
                  <c:v>71.4504820840787</c:v>
                </c:pt>
                <c:pt idx="511">
                  <c:v>71.417538198730625</c:v>
                </c:pt>
                <c:pt idx="512">
                  <c:v>71.384594312937764</c:v>
                </c:pt>
                <c:pt idx="513">
                  <c:v>71.351650426696622</c:v>
                </c:pt>
                <c:pt idx="514">
                  <c:v>71.31870654000393</c:v>
                </c:pt>
                <c:pt idx="515">
                  <c:v>71.285762652856135</c:v>
                </c:pt>
                <c:pt idx="516">
                  <c:v>71.252818765249856</c:v>
                </c:pt>
                <c:pt idx="517">
                  <c:v>71.219874877181525</c:v>
                </c:pt>
                <c:pt idx="518">
                  <c:v>71.186930988647731</c:v>
                </c:pt>
                <c:pt idx="519">
                  <c:v>71.153987099644795</c:v>
                </c:pt>
                <c:pt idx="520">
                  <c:v>71.121043210169304</c:v>
                </c:pt>
                <c:pt idx="521">
                  <c:v>71.088099320217481</c:v>
                </c:pt>
                <c:pt idx="522">
                  <c:v>71.055155429785842</c:v>
                </c:pt>
                <c:pt idx="523">
                  <c:v>71.022211538870636</c:v>
                </c:pt>
                <c:pt idx="524">
                  <c:v>70.989267647468267</c:v>
                </c:pt>
                <c:pt idx="525">
                  <c:v>70.956323755574985</c:v>
                </c:pt>
                <c:pt idx="526">
                  <c:v>70.92337986318708</c:v>
                </c:pt>
                <c:pt idx="527">
                  <c:v>70.890435970300743</c:v>
                </c:pt>
                <c:pt idx="528">
                  <c:v>70.857492076912237</c:v>
                </c:pt>
                <c:pt idx="529">
                  <c:v>70.824548183017683</c:v>
                </c:pt>
                <c:pt idx="530">
                  <c:v>70.791604288613172</c:v>
                </c:pt>
                <c:pt idx="531">
                  <c:v>70.758660393695024</c:v>
                </c:pt>
                <c:pt idx="532">
                  <c:v>70.725716498259203</c:v>
                </c:pt>
                <c:pt idx="533">
                  <c:v>70.69277260230173</c:v>
                </c:pt>
                <c:pt idx="534">
                  <c:v>70.659828705818654</c:v>
                </c:pt>
                <c:pt idx="535">
                  <c:v>70.626884808805997</c:v>
                </c:pt>
                <c:pt idx="536">
                  <c:v>70.593940911259821</c:v>
                </c:pt>
                <c:pt idx="537">
                  <c:v>70.56099701317595</c:v>
                </c:pt>
                <c:pt idx="538">
                  <c:v>70.528053114550218</c:v>
                </c:pt>
                <c:pt idx="539">
                  <c:v>70.495109215378676</c:v>
                </c:pt>
                <c:pt idx="540">
                  <c:v>70.462165315657074</c:v>
                </c:pt>
                <c:pt idx="541">
                  <c:v>70.429221415381221</c:v>
                </c:pt>
                <c:pt idx="542">
                  <c:v>70.396277514547009</c:v>
                </c:pt>
                <c:pt idx="543">
                  <c:v>70.36333361314999</c:v>
                </c:pt>
                <c:pt idx="544">
                  <c:v>70.330389711186044</c:v>
                </c:pt>
                <c:pt idx="545">
                  <c:v>70.297445808650806</c:v>
                </c:pt>
                <c:pt idx="546">
                  <c:v>70.264501905539845</c:v>
                </c:pt>
                <c:pt idx="547">
                  <c:v>70.231558001848981</c:v>
                </c:pt>
                <c:pt idx="548">
                  <c:v>70.198614097573625</c:v>
                </c:pt>
                <c:pt idx="549">
                  <c:v>70.165670192709356</c:v>
                </c:pt>
                <c:pt idx="550">
                  <c:v>70.132726287251742</c:v>
                </c:pt>
                <c:pt idx="551">
                  <c:v>70.099782381196178</c:v>
                </c:pt>
                <c:pt idx="552">
                  <c:v>70.066838474538244</c:v>
                </c:pt>
                <c:pt idx="553">
                  <c:v>70.033894567273279</c:v>
                </c:pt>
                <c:pt idx="554">
                  <c:v>70.000950659396636</c:v>
                </c:pt>
                <c:pt idx="555">
                  <c:v>69.968006750903655</c:v>
                </c:pt>
                <c:pt idx="556">
                  <c:v>69.935062841789772</c:v>
                </c:pt>
                <c:pt idx="557">
                  <c:v>69.902118932050186</c:v>
                </c:pt>
                <c:pt idx="558">
                  <c:v>69.869175021680064</c:v>
                </c:pt>
                <c:pt idx="559">
                  <c:v>69.836231110674632</c:v>
                </c:pt>
                <c:pt idx="560">
                  <c:v>69.803287199029171</c:v>
                </c:pt>
                <c:pt idx="561">
                  <c:v>69.770343286738651</c:v>
                </c:pt>
                <c:pt idx="562">
                  <c:v>69.73739937379824</c:v>
                </c:pt>
                <c:pt idx="563">
                  <c:v>69.704455460203064</c:v>
                </c:pt>
                <c:pt idx="564">
                  <c:v>69.671511545948007</c:v>
                </c:pt>
                <c:pt idx="565">
                  <c:v>69.63856763102811</c:v>
                </c:pt>
                <c:pt idx="566">
                  <c:v>69.605623715438327</c:v>
                </c:pt>
                <c:pt idx="567">
                  <c:v>69.572679799173471</c:v>
                </c:pt>
                <c:pt idx="568">
                  <c:v>69.539735882228499</c:v>
                </c:pt>
                <c:pt idx="569">
                  <c:v>69.506791964598293</c:v>
                </c:pt>
                <c:pt idx="570">
                  <c:v>69.473848046277539</c:v>
                </c:pt>
                <c:pt idx="571">
                  <c:v>69.440904127260907</c:v>
                </c:pt>
                <c:pt idx="572">
                  <c:v>69.407960207543297</c:v>
                </c:pt>
                <c:pt idx="573">
                  <c:v>69.375016287119166</c:v>
                </c:pt>
                <c:pt idx="574">
                  <c:v>69.342072365983256</c:v>
                </c:pt>
                <c:pt idx="575">
                  <c:v>69.309128444130167</c:v>
                </c:pt>
                <c:pt idx="576">
                  <c:v>69.276184521554399</c:v>
                </c:pt>
                <c:pt idx="577">
                  <c:v>69.243240598250466</c:v>
                </c:pt>
                <c:pt idx="578">
                  <c:v>69.210296674212813</c:v>
                </c:pt>
                <c:pt idx="579">
                  <c:v>69.177352749435798</c:v>
                </c:pt>
                <c:pt idx="580">
                  <c:v>69.144408823913949</c:v>
                </c:pt>
                <c:pt idx="581">
                  <c:v>69.111464897641454</c:v>
                </c:pt>
                <c:pt idx="582">
                  <c:v>69.078520970612615</c:v>
                </c:pt>
                <c:pt idx="583">
                  <c:v>69.045577042821805</c:v>
                </c:pt>
                <c:pt idx="584">
                  <c:v>69.012633114263053</c:v>
                </c:pt>
                <c:pt idx="585">
                  <c:v>68.979689184930649</c:v>
                </c:pt>
                <c:pt idx="586">
                  <c:v>68.946745254818651</c:v>
                </c:pt>
                <c:pt idx="587">
                  <c:v>68.913801323921177</c:v>
                </c:pt>
                <c:pt idx="588">
                  <c:v>68.88085739223213</c:v>
                </c:pt>
                <c:pt idx="589">
                  <c:v>68.847913459745513</c:v>
                </c:pt>
                <c:pt idx="590">
                  <c:v>68.814969526455357</c:v>
                </c:pt>
                <c:pt idx="591">
                  <c:v>68.782025592355453</c:v>
                </c:pt>
                <c:pt idx="592">
                  <c:v>68.749081657439703</c:v>
                </c:pt>
                <c:pt idx="593">
                  <c:v>68.716137721701926</c:v>
                </c:pt>
                <c:pt idx="594">
                  <c:v>68.683193785135742</c:v>
                </c:pt>
                <c:pt idx="595">
                  <c:v>68.650249847734926</c:v>
                </c:pt>
                <c:pt idx="596">
                  <c:v>68.617305909493041</c:v>
                </c:pt>
                <c:pt idx="597">
                  <c:v>68.584361970403904</c:v>
                </c:pt>
                <c:pt idx="598">
                  <c:v>68.551418030460781</c:v>
                </c:pt>
                <c:pt idx="599">
                  <c:v>68.518474089657488</c:v>
                </c:pt>
                <c:pt idx="600">
                  <c:v>68.485530147987177</c:v>
                </c:pt>
                <c:pt idx="601">
                  <c:v>68.452586205443367</c:v>
                </c:pt>
                <c:pt idx="602">
                  <c:v>68.419642262019494</c:v>
                </c:pt>
                <c:pt idx="603">
                  <c:v>68.386698317708721</c:v>
                </c:pt>
                <c:pt idx="604">
                  <c:v>68.353754372504497</c:v>
                </c:pt>
                <c:pt idx="605">
                  <c:v>68.320810426399788</c:v>
                </c:pt>
                <c:pt idx="606">
                  <c:v>68.287866479387958</c:v>
                </c:pt>
                <c:pt idx="607">
                  <c:v>68.254922531461816</c:v>
                </c:pt>
                <c:pt idx="608">
                  <c:v>68.221978582614696</c:v>
                </c:pt>
                <c:pt idx="609">
                  <c:v>68.189034632839466</c:v>
                </c:pt>
                <c:pt idx="610">
                  <c:v>68.156090682129104</c:v>
                </c:pt>
                <c:pt idx="611">
                  <c:v>68.123146730476421</c:v>
                </c:pt>
                <c:pt idx="612">
                  <c:v>68.090202777874353</c:v>
                </c:pt>
                <c:pt idx="613">
                  <c:v>68.057258824315511</c:v>
                </c:pt>
                <c:pt idx="614">
                  <c:v>68.024314869792846</c:v>
                </c:pt>
                <c:pt idx="615">
                  <c:v>67.991370914298813</c:v>
                </c:pt>
                <c:pt idx="616">
                  <c:v>67.958426957826077</c:v>
                </c:pt>
                <c:pt idx="617">
                  <c:v>67.92548300036735</c:v>
                </c:pt>
                <c:pt idx="618">
                  <c:v>67.89253904191483</c:v>
                </c:pt>
                <c:pt idx="619">
                  <c:v>67.859595082461254</c:v>
                </c:pt>
                <c:pt idx="620">
                  <c:v>67.82665112199885</c:v>
                </c:pt>
                <c:pt idx="621">
                  <c:v>67.793707160519972</c:v>
                </c:pt>
                <c:pt idx="622">
                  <c:v>67.760763198016718</c:v>
                </c:pt>
                <c:pt idx="623">
                  <c:v>67.727819234481615</c:v>
                </c:pt>
                <c:pt idx="624">
                  <c:v>67.694875269906646</c:v>
                </c:pt>
                <c:pt idx="625">
                  <c:v>67.661931304283897</c:v>
                </c:pt>
                <c:pt idx="626">
                  <c:v>67.628987337605366</c:v>
                </c:pt>
                <c:pt idx="627">
                  <c:v>67.596043369863068</c:v>
                </c:pt>
                <c:pt idx="628">
                  <c:v>67.563099401048902</c:v>
                </c:pt>
                <c:pt idx="629">
                  <c:v>67.530155431154697</c:v>
                </c:pt>
                <c:pt idx="630">
                  <c:v>67.497211460172267</c:v>
                </c:pt>
                <c:pt idx="631">
                  <c:v>67.464267488093327</c:v>
                </c:pt>
                <c:pt idx="632">
                  <c:v>67.431323514909479</c:v>
                </c:pt>
                <c:pt idx="633">
                  <c:v>67.398379540612382</c:v>
                </c:pt>
                <c:pt idx="634">
                  <c:v>67.365435565193508</c:v>
                </c:pt>
                <c:pt idx="635">
                  <c:v>67.332491588644331</c:v>
                </c:pt>
                <c:pt idx="636">
                  <c:v>67.299547610956367</c:v>
                </c:pt>
                <c:pt idx="637">
                  <c:v>67.266603632120763</c:v>
                </c:pt>
                <c:pt idx="638">
                  <c:v>67.233659652128893</c:v>
                </c:pt>
                <c:pt idx="639">
                  <c:v>67.200715670972073</c:v>
                </c:pt>
                <c:pt idx="640">
                  <c:v>67.167771688641224</c:v>
                </c:pt>
                <c:pt idx="641">
                  <c:v>67.134827705127549</c:v>
                </c:pt>
                <c:pt idx="642">
                  <c:v>67.101883720421952</c:v>
                </c:pt>
                <c:pt idx="643">
                  <c:v>67.068939734515425</c:v>
                </c:pt>
                <c:pt idx="644">
                  <c:v>67.035995747398871</c:v>
                </c:pt>
                <c:pt idx="645">
                  <c:v>67.003051759062998</c:v>
                </c:pt>
                <c:pt idx="646">
                  <c:v>66.970107769498554</c:v>
                </c:pt>
                <c:pt idx="647">
                  <c:v>66.937163778696217</c:v>
                </c:pt>
                <c:pt idx="648">
                  <c:v>66.904219786646607</c:v>
                </c:pt>
                <c:pt idx="649">
                  <c:v>66.87127579334016</c:v>
                </c:pt>
                <c:pt idx="650">
                  <c:v>66.838331798767399</c:v>
                </c:pt>
                <c:pt idx="651">
                  <c:v>66.805387802918531</c:v>
                </c:pt>
                <c:pt idx="652">
                  <c:v>66.772443805783993</c:v>
                </c:pt>
                <c:pt idx="653">
                  <c:v>66.739499807353994</c:v>
                </c:pt>
                <c:pt idx="654">
                  <c:v>66.706555807618628</c:v>
                </c:pt>
                <c:pt idx="655">
                  <c:v>66.673611806567962</c:v>
                </c:pt>
                <c:pt idx="656">
                  <c:v>66.64066780419212</c:v>
                </c:pt>
                <c:pt idx="657">
                  <c:v>66.607723800480812</c:v>
                </c:pt>
                <c:pt idx="658">
                  <c:v>66.574779795423964</c:v>
                </c:pt>
                <c:pt idx="659">
                  <c:v>66.541835789011415</c:v>
                </c:pt>
                <c:pt idx="660">
                  <c:v>66.508891781232734</c:v>
                </c:pt>
                <c:pt idx="661">
                  <c:v>66.475947772077717</c:v>
                </c:pt>
                <c:pt idx="662">
                  <c:v>66.443003761535692</c:v>
                </c:pt>
                <c:pt idx="663">
                  <c:v>66.410059749596101</c:v>
                </c:pt>
                <c:pt idx="664">
                  <c:v>66.37711573624857</c:v>
                </c:pt>
                <c:pt idx="665">
                  <c:v>66.344171721482056</c:v>
                </c:pt>
                <c:pt idx="666">
                  <c:v>66.311227705286001</c:v>
                </c:pt>
                <c:pt idx="667">
                  <c:v>66.278283687649377</c:v>
                </c:pt>
                <c:pt idx="668">
                  <c:v>66.245339668561357</c:v>
                </c:pt>
                <c:pt idx="669">
                  <c:v>66.212395648010826</c:v>
                </c:pt>
                <c:pt idx="670">
                  <c:v>66.179451625986701</c:v>
                </c:pt>
                <c:pt idx="671">
                  <c:v>66.146507602477769</c:v>
                </c:pt>
                <c:pt idx="672">
                  <c:v>66.113563577472661</c:v>
                </c:pt>
                <c:pt idx="673">
                  <c:v>66.080619550960037</c:v>
                </c:pt>
                <c:pt idx="674">
                  <c:v>66.047675522928543</c:v>
                </c:pt>
                <c:pt idx="675">
                  <c:v>66.014731493366483</c:v>
                </c:pt>
                <c:pt idx="676">
                  <c:v>65.981787462262261</c:v>
                </c:pt>
                <c:pt idx="677">
                  <c:v>65.948843429604068</c:v>
                </c:pt>
                <c:pt idx="678">
                  <c:v>65.915899395380279</c:v>
                </c:pt>
                <c:pt idx="679">
                  <c:v>65.882955359578773</c:v>
                </c:pt>
                <c:pt idx="680">
                  <c:v>65.850011322187754</c:v>
                </c:pt>
                <c:pt idx="681">
                  <c:v>65.817067283194945</c:v>
                </c:pt>
                <c:pt idx="682">
                  <c:v>65.784123242588223</c:v>
                </c:pt>
                <c:pt idx="683">
                  <c:v>65.751179200355438</c:v>
                </c:pt>
                <c:pt idx="684">
                  <c:v>65.718235156484013</c:v>
                </c:pt>
                <c:pt idx="685">
                  <c:v>65.685291110961728</c:v>
                </c:pt>
                <c:pt idx="686">
                  <c:v>65.652347063775693</c:v>
                </c:pt>
                <c:pt idx="687">
                  <c:v>65.61940301491363</c:v>
                </c:pt>
                <c:pt idx="688">
                  <c:v>65.586458964362549</c:v>
                </c:pt>
                <c:pt idx="689">
                  <c:v>65.553514912109662</c:v>
                </c:pt>
                <c:pt idx="690">
                  <c:v>65.520570858141966</c:v>
                </c:pt>
                <c:pt idx="691">
                  <c:v>65.487626802446627</c:v>
                </c:pt>
                <c:pt idx="692">
                  <c:v>65.454682745010189</c:v>
                </c:pt>
                <c:pt idx="693">
                  <c:v>65.421738685819804</c:v>
                </c:pt>
                <c:pt idx="694">
                  <c:v>65.388794624861703</c:v>
                </c:pt>
                <c:pt idx="695">
                  <c:v>65.355850562122797</c:v>
                </c:pt>
                <c:pt idx="696">
                  <c:v>65.322906497589372</c:v>
                </c:pt>
                <c:pt idx="697">
                  <c:v>65.289962431247844</c:v>
                </c:pt>
                <c:pt idx="698">
                  <c:v>65.257018363084285</c:v>
                </c:pt>
                <c:pt idx="699">
                  <c:v>65.224074293085195</c:v>
                </c:pt>
                <c:pt idx="700">
                  <c:v>65.191130221236278</c:v>
                </c:pt>
                <c:pt idx="701">
                  <c:v>65.158186147523665</c:v>
                </c:pt>
                <c:pt idx="702">
                  <c:v>65.12524207193303</c:v>
                </c:pt>
                <c:pt idx="703">
                  <c:v>65.092297994450263</c:v>
                </c:pt>
                <c:pt idx="704">
                  <c:v>65.059353915060839</c:v>
                </c:pt>
                <c:pt idx="705">
                  <c:v>65.026409833750279</c:v>
                </c:pt>
                <c:pt idx="706">
                  <c:v>64.993465750504072</c:v>
                </c:pt>
                <c:pt idx="707">
                  <c:v>64.960521665307297</c:v>
                </c:pt>
                <c:pt idx="708">
                  <c:v>64.927577578145446</c:v>
                </c:pt>
                <c:pt idx="709">
                  <c:v>64.894633489003212</c:v>
                </c:pt>
                <c:pt idx="710">
                  <c:v>64.86168939786586</c:v>
                </c:pt>
                <c:pt idx="711">
                  <c:v>64.828745304717955</c:v>
                </c:pt>
                <c:pt idx="712">
                  <c:v>64.795801209544436</c:v>
                </c:pt>
                <c:pt idx="713">
                  <c:v>64.762857112329755</c:v>
                </c:pt>
                <c:pt idx="714">
                  <c:v>64.729913013058365</c:v>
                </c:pt>
                <c:pt idx="715">
                  <c:v>64.696968911714748</c:v>
                </c:pt>
                <c:pt idx="716">
                  <c:v>64.664024808283017</c:v>
                </c:pt>
                <c:pt idx="717">
                  <c:v>64.631080702747454</c:v>
                </c:pt>
                <c:pt idx="718">
                  <c:v>64.598136595091958</c:v>
                </c:pt>
                <c:pt idx="719">
                  <c:v>64.565192485300415</c:v>
                </c:pt>
                <c:pt idx="720">
                  <c:v>64.532248373356666</c:v>
                </c:pt>
                <c:pt idx="721">
                  <c:v>64.499304259244227</c:v>
                </c:pt>
                <c:pt idx="722">
                  <c:v>64.466360142946655</c:v>
                </c:pt>
                <c:pt idx="723">
                  <c:v>64.433416024447382</c:v>
                </c:pt>
                <c:pt idx="724">
                  <c:v>64.40047190372961</c:v>
                </c:pt>
                <c:pt idx="725">
                  <c:v>64.367527780776541</c:v>
                </c:pt>
                <c:pt idx="726">
                  <c:v>64.334583655571137</c:v>
                </c:pt>
                <c:pt idx="727">
                  <c:v>64.301639528096189</c:v>
                </c:pt>
                <c:pt idx="728">
                  <c:v>64.268695398334685</c:v>
                </c:pt>
                <c:pt idx="729">
                  <c:v>64.235751266268991</c:v>
                </c:pt>
                <c:pt idx="730">
                  <c:v>64.20280713188167</c:v>
                </c:pt>
                <c:pt idx="731">
                  <c:v>64.169862995155171</c:v>
                </c:pt>
                <c:pt idx="732">
                  <c:v>64.136918856071617</c:v>
                </c:pt>
                <c:pt idx="733">
                  <c:v>64.103974714613074</c:v>
                </c:pt>
                <c:pt idx="734">
                  <c:v>64.071030570761565</c:v>
                </c:pt>
                <c:pt idx="735">
                  <c:v>64.038086424498687</c:v>
                </c:pt>
                <c:pt idx="736">
                  <c:v>64.005142275806492</c:v>
                </c:pt>
                <c:pt idx="737">
                  <c:v>63.972198124666271</c:v>
                </c:pt>
                <c:pt idx="738">
                  <c:v>63.93925397105933</c:v>
                </c:pt>
                <c:pt idx="739">
                  <c:v>63.906309814967138</c:v>
                </c:pt>
                <c:pt idx="740">
                  <c:v>63.873365656370645</c:v>
                </c:pt>
                <c:pt idx="741">
                  <c:v>63.840421495251</c:v>
                </c:pt>
                <c:pt idx="742">
                  <c:v>63.807477331588728</c:v>
                </c:pt>
                <c:pt idx="743">
                  <c:v>63.774533165364851</c:v>
                </c:pt>
                <c:pt idx="744">
                  <c:v>63.741588996559571</c:v>
                </c:pt>
                <c:pt idx="745">
                  <c:v>63.708644825153449</c:v>
                </c:pt>
                <c:pt idx="746">
                  <c:v>63.675700651126675</c:v>
                </c:pt>
                <c:pt idx="747">
                  <c:v>63.642756474459368</c:v>
                </c:pt>
                <c:pt idx="748">
                  <c:v>63.609812295131462</c:v>
                </c:pt>
                <c:pt idx="749">
                  <c:v>63.576868113122636</c:v>
                </c:pt>
                <c:pt idx="750">
                  <c:v>63.54392392841261</c:v>
                </c:pt>
                <c:pt idx="751">
                  <c:v>63.510979740980872</c:v>
                </c:pt>
                <c:pt idx="752">
                  <c:v>63.478035550806666</c:v>
                </c:pt>
                <c:pt idx="753">
                  <c:v>63.445091357869259</c:v>
                </c:pt>
                <c:pt idx="754">
                  <c:v>63.412147162147434</c:v>
                </c:pt>
                <c:pt idx="755">
                  <c:v>63.379202963620287</c:v>
                </c:pt>
                <c:pt idx="756">
                  <c:v>63.346258762266345</c:v>
                </c:pt>
                <c:pt idx="757">
                  <c:v>63.313314558064192</c:v>
                </c:pt>
                <c:pt idx="758">
                  <c:v>63.280370350992101</c:v>
                </c:pt>
                <c:pt idx="759">
                  <c:v>63.247426141028328</c:v>
                </c:pt>
                <c:pt idx="760">
                  <c:v>63.214481928150938</c:v>
                </c:pt>
                <c:pt idx="761">
                  <c:v>63.181537712337672</c:v>
                </c:pt>
                <c:pt idx="762">
                  <c:v>63.148593493566317</c:v>
                </c:pt>
                <c:pt idx="763">
                  <c:v>63.115649271814476</c:v>
                </c:pt>
                <c:pt idx="764">
                  <c:v>63.082705047059278</c:v>
                </c:pt>
                <c:pt idx="765">
                  <c:v>63.049760819278077</c:v>
                </c:pt>
                <c:pt idx="766">
                  <c:v>63.016816588447838</c:v>
                </c:pt>
                <c:pt idx="767">
                  <c:v>62.983872354545355</c:v>
                </c:pt>
                <c:pt idx="768">
                  <c:v>62.950928117547313</c:v>
                </c:pt>
                <c:pt idx="769">
                  <c:v>62.917983877430295</c:v>
                </c:pt>
                <c:pt idx="770">
                  <c:v>62.885039634170454</c:v>
                </c:pt>
                <c:pt idx="771">
                  <c:v>62.85209538774388</c:v>
                </c:pt>
                <c:pt idx="772">
                  <c:v>62.819151138126642</c:v>
                </c:pt>
                <c:pt idx="773">
                  <c:v>62.786206885294497</c:v>
                </c:pt>
                <c:pt idx="774">
                  <c:v>62.753262629222924</c:v>
                </c:pt>
                <c:pt idx="775">
                  <c:v>62.720318369887323</c:v>
                </c:pt>
                <c:pt idx="776">
                  <c:v>62.687374107263068</c:v>
                </c:pt>
                <c:pt idx="777">
                  <c:v>62.654429841325012</c:v>
                </c:pt>
                <c:pt idx="778">
                  <c:v>62.621485572048066</c:v>
                </c:pt>
                <c:pt idx="779">
                  <c:v>62.588541299406657</c:v>
                </c:pt>
                <c:pt idx="780">
                  <c:v>62.555597023375583</c:v>
                </c:pt>
                <c:pt idx="781">
                  <c:v>62.522652743928788</c:v>
                </c:pt>
                <c:pt idx="782">
                  <c:v>62.489708461040436</c:v>
                </c:pt>
                <c:pt idx="783">
                  <c:v>62.456764174684452</c:v>
                </c:pt>
                <c:pt idx="784">
                  <c:v>62.423819884834401</c:v>
                </c:pt>
                <c:pt idx="785">
                  <c:v>62.390875591463782</c:v>
                </c:pt>
                <c:pt idx="786">
                  <c:v>62.357931294545786</c:v>
                </c:pt>
                <c:pt idx="787">
                  <c:v>62.32498699405366</c:v>
                </c:pt>
                <c:pt idx="788">
                  <c:v>62.292042689960098</c:v>
                </c:pt>
                <c:pt idx="789">
                  <c:v>62.259098382237738</c:v>
                </c:pt>
                <c:pt idx="790">
                  <c:v>62.226154070859053</c:v>
                </c:pt>
                <c:pt idx="791">
                  <c:v>62.193209755796403</c:v>
                </c:pt>
                <c:pt idx="792">
                  <c:v>62.160265437021486</c:v>
                </c:pt>
                <c:pt idx="793">
                  <c:v>62.12732111450655</c:v>
                </c:pt>
                <c:pt idx="794">
                  <c:v>62.094376788222817</c:v>
                </c:pt>
                <c:pt idx="795">
                  <c:v>62.061432458141859</c:v>
                </c:pt>
                <c:pt idx="796">
                  <c:v>62.028488124234713</c:v>
                </c:pt>
                <c:pt idx="797">
                  <c:v>61.995543786472346</c:v>
                </c:pt>
                <c:pt idx="798">
                  <c:v>61.962599444825628</c:v>
                </c:pt>
                <c:pt idx="799">
                  <c:v>61.929655099264984</c:v>
                </c:pt>
                <c:pt idx="800">
                  <c:v>61.896710749760658</c:v>
                </c:pt>
                <c:pt idx="801">
                  <c:v>61.863766396282742</c:v>
                </c:pt>
                <c:pt idx="802">
                  <c:v>61.830822038801074</c:v>
                </c:pt>
                <c:pt idx="803">
                  <c:v>61.797877677285193</c:v>
                </c:pt>
                <c:pt idx="804">
                  <c:v>61.764933311704567</c:v>
                </c:pt>
                <c:pt idx="805">
                  <c:v>61.731988942028188</c:v>
                </c:pt>
                <c:pt idx="806">
                  <c:v>61.699044568225119</c:v>
                </c:pt>
                <c:pt idx="807">
                  <c:v>61.666100190263961</c:v>
                </c:pt>
                <c:pt idx="808">
                  <c:v>61.63315580811296</c:v>
                </c:pt>
                <c:pt idx="809">
                  <c:v>61.600211421740639</c:v>
                </c:pt>
                <c:pt idx="810">
                  <c:v>61.567267031114781</c:v>
                </c:pt>
                <c:pt idx="811">
                  <c:v>61.534322636203157</c:v>
                </c:pt>
                <c:pt idx="812">
                  <c:v>61.501378236973061</c:v>
                </c:pt>
                <c:pt idx="813">
                  <c:v>61.468433833391948</c:v>
                </c:pt>
                <c:pt idx="814">
                  <c:v>61.435489425426717</c:v>
                </c:pt>
                <c:pt idx="815">
                  <c:v>61.402545013043969</c:v>
                </c:pt>
                <c:pt idx="816">
                  <c:v>61.369600596210311</c:v>
                </c:pt>
                <c:pt idx="817">
                  <c:v>61.336656174891772</c:v>
                </c:pt>
                <c:pt idx="818">
                  <c:v>61.303711749054564</c:v>
                </c:pt>
                <c:pt idx="819">
                  <c:v>61.270767318664269</c:v>
                </c:pt>
                <c:pt idx="820">
                  <c:v>61.237822883686228</c:v>
                </c:pt>
                <c:pt idx="821">
                  <c:v>61.204878444085764</c:v>
                </c:pt>
                <c:pt idx="822">
                  <c:v>61.171933999827779</c:v>
                </c:pt>
                <c:pt idx="823">
                  <c:v>61.138989550876872</c:v>
                </c:pt>
                <c:pt idx="824">
                  <c:v>61.106045097197494</c:v>
                </c:pt>
                <c:pt idx="825">
                  <c:v>61.073100638753758</c:v>
                </c:pt>
                <c:pt idx="826">
                  <c:v>61.040156175509459</c:v>
                </c:pt>
                <c:pt idx="827">
                  <c:v>61.007211707428077</c:v>
                </c:pt>
                <c:pt idx="828">
                  <c:v>60.974267234473125</c:v>
                </c:pt>
                <c:pt idx="829">
                  <c:v>60.941322756607434</c:v>
                </c:pt>
                <c:pt idx="830">
                  <c:v>60.908378273793851</c:v>
                </c:pt>
                <c:pt idx="831">
                  <c:v>60.875433785994815</c:v>
                </c:pt>
                <c:pt idx="832">
                  <c:v>60.842489293172484</c:v>
                </c:pt>
                <c:pt idx="833">
                  <c:v>60.809544795288716</c:v>
                </c:pt>
                <c:pt idx="834">
                  <c:v>60.776600292305162</c:v>
                </c:pt>
                <c:pt idx="835">
                  <c:v>60.743655784183048</c:v>
                </c:pt>
                <c:pt idx="836">
                  <c:v>60.710711270883465</c:v>
                </c:pt>
                <c:pt idx="837">
                  <c:v>60.677766752367162</c:v>
                </c:pt>
                <c:pt idx="838">
                  <c:v>60.644822228594506</c:v>
                </c:pt>
                <c:pt idx="839">
                  <c:v>60.611877699525564</c:v>
                </c:pt>
                <c:pt idx="840">
                  <c:v>60.578933165120326</c:v>
                </c:pt>
                <c:pt idx="841">
                  <c:v>60.545988625338097</c:v>
                </c:pt>
                <c:pt idx="842">
                  <c:v>60.513044080138236</c:v>
                </c:pt>
                <c:pt idx="843">
                  <c:v>60.480099529479659</c:v>
                </c:pt>
                <c:pt idx="844">
                  <c:v>60.447154973320913</c:v>
                </c:pt>
                <c:pt idx="845">
                  <c:v>60.414210411620388</c:v>
                </c:pt>
                <c:pt idx="846">
                  <c:v>60.381265844335829</c:v>
                </c:pt>
                <c:pt idx="847">
                  <c:v>60.348321271424879</c:v>
                </c:pt>
                <c:pt idx="848">
                  <c:v>60.315376692845248</c:v>
                </c:pt>
                <c:pt idx="849">
                  <c:v>60.282432108553607</c:v>
                </c:pt>
                <c:pt idx="850">
                  <c:v>60.249487518506868</c:v>
                </c:pt>
                <c:pt idx="851">
                  <c:v>60.216542922660992</c:v>
                </c:pt>
                <c:pt idx="852">
                  <c:v>60.183598320972287</c:v>
                </c:pt>
                <c:pt idx="853">
                  <c:v>60.150653713396458</c:v>
                </c:pt>
                <c:pt idx="854">
                  <c:v>60.117709099888984</c:v>
                </c:pt>
                <c:pt idx="855">
                  <c:v>60.08476448040458</c:v>
                </c:pt>
                <c:pt idx="856">
                  <c:v>60.051819854898113</c:v>
                </c:pt>
                <c:pt idx="857">
                  <c:v>60.018875223323811</c:v>
                </c:pt>
                <c:pt idx="858">
                  <c:v>59.985930585635998</c:v>
                </c:pt>
                <c:pt idx="859">
                  <c:v>59.952985941787801</c:v>
                </c:pt>
                <c:pt idx="860">
                  <c:v>59.920041291732943</c:v>
                </c:pt>
                <c:pt idx="861">
                  <c:v>59.887096635424115</c:v>
                </c:pt>
                <c:pt idx="862">
                  <c:v>59.854151972814179</c:v>
                </c:pt>
                <c:pt idx="863">
                  <c:v>59.821207303855076</c:v>
                </c:pt>
                <c:pt idx="864">
                  <c:v>59.78826262849875</c:v>
                </c:pt>
                <c:pt idx="865">
                  <c:v>59.755317946696913</c:v>
                </c:pt>
                <c:pt idx="866">
                  <c:v>59.722373258400523</c:v>
                </c:pt>
                <c:pt idx="867">
                  <c:v>59.689428563560327</c:v>
                </c:pt>
                <c:pt idx="868">
                  <c:v>59.656483862126812</c:v>
                </c:pt>
                <c:pt idx="869">
                  <c:v>59.623539154050135</c:v>
                </c:pt>
                <c:pt idx="870">
                  <c:v>59.590594439279634</c:v>
                </c:pt>
                <c:pt idx="871">
                  <c:v>59.557649717764896</c:v>
                </c:pt>
                <c:pt idx="872">
                  <c:v>59.524704989454655</c:v>
                </c:pt>
                <c:pt idx="873">
                  <c:v>59.491760254297326</c:v>
                </c:pt>
                <c:pt idx="874">
                  <c:v>59.458815512241181</c:v>
                </c:pt>
                <c:pt idx="875">
                  <c:v>59.425870763233924</c:v>
                </c:pt>
                <c:pt idx="876">
                  <c:v>59.39292600722289</c:v>
                </c:pt>
                <c:pt idx="877">
                  <c:v>59.359981244155009</c:v>
                </c:pt>
                <c:pt idx="878">
                  <c:v>59.327036473976733</c:v>
                </c:pt>
                <c:pt idx="879">
                  <c:v>59.294091696634396</c:v>
                </c:pt>
                <c:pt idx="880">
                  <c:v>59.261146912073322</c:v>
                </c:pt>
                <c:pt idx="881">
                  <c:v>59.228202120239345</c:v>
                </c:pt>
                <c:pt idx="882">
                  <c:v>59.195257321076944</c:v>
                </c:pt>
                <c:pt idx="883">
                  <c:v>59.162312514530839</c:v>
                </c:pt>
                <c:pt idx="884">
                  <c:v>59.129367700545089</c:v>
                </c:pt>
                <c:pt idx="885">
                  <c:v>59.09642287906324</c:v>
                </c:pt>
                <c:pt idx="886">
                  <c:v>59.0634780500286</c:v>
                </c:pt>
                <c:pt idx="887">
                  <c:v>59.030533213383933</c:v>
                </c:pt>
                <c:pt idx="888">
                  <c:v>58.997588369071671</c:v>
                </c:pt>
                <c:pt idx="889">
                  <c:v>58.964643517033643</c:v>
                </c:pt>
                <c:pt idx="890">
                  <c:v>58.931698657211427</c:v>
                </c:pt>
                <c:pt idx="891">
                  <c:v>58.898753789546049</c:v>
                </c:pt>
                <c:pt idx="892">
                  <c:v>58.865808913978057</c:v>
                </c:pt>
                <c:pt idx="893">
                  <c:v>58.832864030447645</c:v>
                </c:pt>
                <c:pt idx="894">
                  <c:v>58.799919138894609</c:v>
                </c:pt>
                <c:pt idx="895">
                  <c:v>58.766974239258317</c:v>
                </c:pt>
                <c:pt idx="896">
                  <c:v>58.734029331477146</c:v>
                </c:pt>
                <c:pt idx="897">
                  <c:v>58.701084415489788</c:v>
                </c:pt>
                <c:pt idx="898">
                  <c:v>58.668139491234058</c:v>
                </c:pt>
                <c:pt idx="899">
                  <c:v>58.635194558647413</c:v>
                </c:pt>
                <c:pt idx="900">
                  <c:v>58.602249617666679</c:v>
                </c:pt>
                <c:pt idx="901">
                  <c:v>58.569304668228355</c:v>
                </c:pt>
                <c:pt idx="902">
                  <c:v>58.536359710268322</c:v>
                </c:pt>
                <c:pt idx="903">
                  <c:v>58.503414743722324</c:v>
                </c:pt>
                <c:pt idx="904">
                  <c:v>58.470469768525263</c:v>
                </c:pt>
                <c:pt idx="905">
                  <c:v>58.437524784611696</c:v>
                </c:pt>
                <c:pt idx="906">
                  <c:v>58.404579791915587</c:v>
                </c:pt>
                <c:pt idx="907">
                  <c:v>58.371634790370557</c:v>
                </c:pt>
                <c:pt idx="908">
                  <c:v>58.338689779909586</c:v>
                </c:pt>
                <c:pt idx="909">
                  <c:v>58.305744760465174</c:v>
                </c:pt>
                <c:pt idx="910">
                  <c:v>58.272799731969648</c:v>
                </c:pt>
                <c:pt idx="911">
                  <c:v>58.239854694354143</c:v>
                </c:pt>
                <c:pt idx="912">
                  <c:v>58.2069096475498</c:v>
                </c:pt>
                <c:pt idx="913">
                  <c:v>58.173964591487191</c:v>
                </c:pt>
                <c:pt idx="914">
                  <c:v>58.141019526096251</c:v>
                </c:pt>
                <c:pt idx="915">
                  <c:v>58.108074451306457</c:v>
                </c:pt>
                <c:pt idx="916">
                  <c:v>58.075129367046515</c:v>
                </c:pt>
                <c:pt idx="917">
                  <c:v>58.042184273245127</c:v>
                </c:pt>
                <c:pt idx="918">
                  <c:v>58.009239169829939</c:v>
                </c:pt>
                <c:pt idx="919">
                  <c:v>57.976294056728186</c:v>
                </c:pt>
                <c:pt idx="920">
                  <c:v>57.94334893386668</c:v>
                </c:pt>
                <c:pt idx="921">
                  <c:v>57.910403801171711</c:v>
                </c:pt>
                <c:pt idx="922">
                  <c:v>57.877458658568798</c:v>
                </c:pt>
                <c:pt idx="923">
                  <c:v>57.844513505983144</c:v>
                </c:pt>
                <c:pt idx="924">
                  <c:v>57.811568343339189</c:v>
                </c:pt>
                <c:pt idx="925">
                  <c:v>57.778623170560877</c:v>
                </c:pt>
                <c:pt idx="926">
                  <c:v>57.745677987571668</c:v>
                </c:pt>
                <c:pt idx="927">
                  <c:v>57.712732794294446</c:v>
                </c:pt>
                <c:pt idx="928">
                  <c:v>57.67978759065123</c:v>
                </c:pt>
                <c:pt idx="929">
                  <c:v>57.646842376563889</c:v>
                </c:pt>
                <c:pt idx="930">
                  <c:v>57.613897151953253</c:v>
                </c:pt>
                <c:pt idx="931">
                  <c:v>57.580951916740055</c:v>
                </c:pt>
                <c:pt idx="932">
                  <c:v>57.548006670844003</c:v>
                </c:pt>
                <c:pt idx="933">
                  <c:v>57.51506141418438</c:v>
                </c:pt>
                <c:pt idx="934">
                  <c:v>57.482116146679971</c:v>
                </c:pt>
                <c:pt idx="935">
                  <c:v>57.449170868248665</c:v>
                </c:pt>
                <c:pt idx="936">
                  <c:v>57.416225578808103</c:v>
                </c:pt>
                <c:pt idx="937">
                  <c:v>57.38328027827486</c:v>
                </c:pt>
                <c:pt idx="938">
                  <c:v>57.350334966565349</c:v>
                </c:pt>
                <c:pt idx="939">
                  <c:v>57.317389643595192</c:v>
                </c:pt>
                <c:pt idx="940">
                  <c:v>57.284444309279074</c:v>
                </c:pt>
                <c:pt idx="941">
                  <c:v>57.25149896353151</c:v>
                </c:pt>
                <c:pt idx="942">
                  <c:v>57.218553606266099</c:v>
                </c:pt>
                <c:pt idx="943">
                  <c:v>57.185608237395734</c:v>
                </c:pt>
                <c:pt idx="944">
                  <c:v>57.152662856833118</c:v>
                </c:pt>
                <c:pt idx="945">
                  <c:v>57.119717464489568</c:v>
                </c:pt>
                <c:pt idx="946">
                  <c:v>57.086772060276338</c:v>
                </c:pt>
                <c:pt idx="947">
                  <c:v>57.0538266441039</c:v>
                </c:pt>
                <c:pt idx="948">
                  <c:v>57.020881215881694</c:v>
                </c:pt>
                <c:pt idx="949">
                  <c:v>56.987935775519041</c:v>
                </c:pt>
                <c:pt idx="950">
                  <c:v>56.954990322924132</c:v>
                </c:pt>
                <c:pt idx="951">
                  <c:v>56.922044858004611</c:v>
                </c:pt>
                <c:pt idx="952">
                  <c:v>56.889099380667638</c:v>
                </c:pt>
                <c:pt idx="953">
                  <c:v>56.85615389081935</c:v>
                </c:pt>
                <c:pt idx="954">
                  <c:v>56.823208388365259</c:v>
                </c:pt>
                <c:pt idx="955">
                  <c:v>56.790262873210359</c:v>
                </c:pt>
                <c:pt idx="956">
                  <c:v>56.757317345258819</c:v>
                </c:pt>
                <c:pt idx="957">
                  <c:v>56.724371804414069</c:v>
                </c:pt>
                <c:pt idx="958">
                  <c:v>56.691426250578807</c:v>
                </c:pt>
                <c:pt idx="959">
                  <c:v>56.65848068365505</c:v>
                </c:pt>
                <c:pt idx="960">
                  <c:v>56.62553510354406</c:v>
                </c:pt>
                <c:pt idx="961">
                  <c:v>56.592589510146425</c:v>
                </c:pt>
                <c:pt idx="962">
                  <c:v>56.559643903361881</c:v>
                </c:pt>
                <c:pt idx="963">
                  <c:v>56.526698283089488</c:v>
                </c:pt>
                <c:pt idx="964">
                  <c:v>56.493752649227453</c:v>
                </c:pt>
                <c:pt idx="965">
                  <c:v>56.460807001673317</c:v>
                </c:pt>
                <c:pt idx="966">
                  <c:v>56.427861340323886</c:v>
                </c:pt>
                <c:pt idx="967">
                  <c:v>56.394915665075267</c:v>
                </c:pt>
                <c:pt idx="968">
                  <c:v>56.361969975822532</c:v>
                </c:pt>
                <c:pt idx="969">
                  <c:v>56.32902427246006</c:v>
                </c:pt>
                <c:pt idx="970">
                  <c:v>56.296078554881547</c:v>
                </c:pt>
                <c:pt idx="971">
                  <c:v>56.263132822979998</c:v>
                </c:pt>
                <c:pt idx="972">
                  <c:v>56.230187076647184</c:v>
                </c:pt>
                <c:pt idx="973">
                  <c:v>56.197241315774484</c:v>
                </c:pt>
                <c:pt idx="974">
                  <c:v>56.164295540252589</c:v>
                </c:pt>
                <c:pt idx="975">
                  <c:v>56.131349749970695</c:v>
                </c:pt>
                <c:pt idx="976">
                  <c:v>56.098403944817662</c:v>
                </c:pt>
                <c:pt idx="977">
                  <c:v>56.065458124681783</c:v>
                </c:pt>
                <c:pt idx="978">
                  <c:v>56.032512289449883</c:v>
                </c:pt>
                <c:pt idx="979">
                  <c:v>55.999566439008284</c:v>
                </c:pt>
                <c:pt idx="980">
                  <c:v>55.96662057324253</c:v>
                </c:pt>
                <c:pt idx="981">
                  <c:v>55.933674692037172</c:v>
                </c:pt>
                <c:pt idx="982">
                  <c:v>55.900728795275938</c:v>
                </c:pt>
                <c:pt idx="983">
                  <c:v>55.867782882841709</c:v>
                </c:pt>
                <c:pt idx="984">
                  <c:v>55.834836954616463</c:v>
                </c:pt>
                <c:pt idx="985">
                  <c:v>55.801891010481334</c:v>
                </c:pt>
                <c:pt idx="986">
                  <c:v>55.768945050316518</c:v>
                </c:pt>
                <c:pt idx="987">
                  <c:v>55.735999074001327</c:v>
                </c:pt>
                <c:pt idx="988">
                  <c:v>55.703053081414367</c:v>
                </c:pt>
                <c:pt idx="989">
                  <c:v>55.670107072432948</c:v>
                </c:pt>
                <c:pt idx="990">
                  <c:v>55.637161046933812</c:v>
                </c:pt>
                <c:pt idx="991">
                  <c:v>55.604215004792678</c:v>
                </c:pt>
                <c:pt idx="992">
                  <c:v>55.571268945884391</c:v>
                </c:pt>
                <c:pt idx="993">
                  <c:v>55.538322870082617</c:v>
                </c:pt>
                <c:pt idx="994">
                  <c:v>55.505376777260444</c:v>
                </c:pt>
                <c:pt idx="995">
                  <c:v>55.472430667289771</c:v>
                </c:pt>
                <c:pt idx="996">
                  <c:v>55.43948454004159</c:v>
                </c:pt>
                <c:pt idx="997">
                  <c:v>55.406538395386093</c:v>
                </c:pt>
                <c:pt idx="998">
                  <c:v>55.373592233192369</c:v>
                </c:pt>
                <c:pt idx="999">
                  <c:v>55.340646053328314</c:v>
                </c:pt>
                <c:pt idx="1000">
                  <c:v>55.307699855661376</c:v>
                </c:pt>
                <c:pt idx="1001">
                  <c:v>55.27475364005759</c:v>
                </c:pt>
                <c:pt idx="1002">
                  <c:v>55.241807406382165</c:v>
                </c:pt>
                <c:pt idx="1003">
                  <c:v>55.208861154499182</c:v>
                </c:pt>
                <c:pt idx="1004">
                  <c:v>55.175914884271819</c:v>
                </c:pt>
                <c:pt idx="1005">
                  <c:v>55.142968595562337</c:v>
                </c:pt>
                <c:pt idx="1006">
                  <c:v>55.110022288231626</c:v>
                </c:pt>
                <c:pt idx="1007">
                  <c:v>55.077075962140114</c:v>
                </c:pt>
                <c:pt idx="1008">
                  <c:v>55.044129617146581</c:v>
                </c:pt>
                <c:pt idx="1009">
                  <c:v>55.011183253109344</c:v>
                </c:pt>
                <c:pt idx="1010">
                  <c:v>54.978236869885109</c:v>
                </c:pt>
                <c:pt idx="1011">
                  <c:v>54.945290467329869</c:v>
                </c:pt>
                <c:pt idx="1012">
                  <c:v>54.912344045298354</c:v>
                </c:pt>
                <c:pt idx="1013">
                  <c:v>54.879397603644485</c:v>
                </c:pt>
                <c:pt idx="1014">
                  <c:v>54.846451142220957</c:v>
                </c:pt>
                <c:pt idx="1015">
                  <c:v>54.813504660879254</c:v>
                </c:pt>
                <c:pt idx="1016">
                  <c:v>54.780558159469834</c:v>
                </c:pt>
                <c:pt idx="1017">
                  <c:v>54.747611637842269</c:v>
                </c:pt>
                <c:pt idx="1018">
                  <c:v>54.714665095844708</c:v>
                </c:pt>
                <c:pt idx="1019">
                  <c:v>54.681718533324371</c:v>
                </c:pt>
                <c:pt idx="1020">
                  <c:v>54.648771950127177</c:v>
                </c:pt>
                <c:pt idx="1021">
                  <c:v>54.615825346098177</c:v>
                </c:pt>
                <c:pt idx="1022">
                  <c:v>54.582878721080974</c:v>
                </c:pt>
                <c:pt idx="1023">
                  <c:v>54.549932074918289</c:v>
                </c:pt>
                <c:pt idx="1024">
                  <c:v>54.516985407451351</c:v>
                </c:pt>
                <c:pt idx="1025">
                  <c:v>54.48403871852048</c:v>
                </c:pt>
                <c:pt idx="1026">
                  <c:v>54.451092007964917</c:v>
                </c:pt>
                <c:pt idx="1027">
                  <c:v>54.418145275622393</c:v>
                </c:pt>
                <c:pt idx="1028">
                  <c:v>54.385198521329663</c:v>
                </c:pt>
                <c:pt idx="1029">
                  <c:v>54.352251744922235</c:v>
                </c:pt>
                <c:pt idx="1030">
                  <c:v>54.319304946234219</c:v>
                </c:pt>
                <c:pt idx="1031">
                  <c:v>54.286358125098964</c:v>
                </c:pt>
                <c:pt idx="1032">
                  <c:v>54.253411281347979</c:v>
                </c:pt>
                <c:pt idx="1033">
                  <c:v>54.220464414812035</c:v>
                </c:pt>
                <c:pt idx="1034">
                  <c:v>54.187517525320473</c:v>
                </c:pt>
                <c:pt idx="1035">
                  <c:v>54.154570612701399</c:v>
                </c:pt>
                <c:pt idx="1036">
                  <c:v>54.121623676781553</c:v>
                </c:pt>
                <c:pt idx="1037">
                  <c:v>54.088676717386434</c:v>
                </c:pt>
                <c:pt idx="1038">
                  <c:v>54.055729734340275</c:v>
                </c:pt>
                <c:pt idx="1039">
                  <c:v>54.022782727466343</c:v>
                </c:pt>
                <c:pt idx="1040">
                  <c:v>53.989835696585864</c:v>
                </c:pt>
                <c:pt idx="1041">
                  <c:v>53.956888641519527</c:v>
                </c:pt>
                <c:pt idx="1042">
                  <c:v>53.923941562086284</c:v>
                </c:pt>
                <c:pt idx="1043">
                  <c:v>53.890994458103798</c:v>
                </c:pt>
                <c:pt idx="1044">
                  <c:v>53.858047329388313</c:v>
                </c:pt>
                <c:pt idx="1045">
                  <c:v>53.825100175755153</c:v>
                </c:pt>
                <c:pt idx="1046">
                  <c:v>53.792152997017723</c:v>
                </c:pt>
                <c:pt idx="1047">
                  <c:v>53.75920579298829</c:v>
                </c:pt>
                <c:pt idx="1048">
                  <c:v>53.726258563477927</c:v>
                </c:pt>
                <c:pt idx="1049">
                  <c:v>53.693311308296146</c:v>
                </c:pt>
                <c:pt idx="1050">
                  <c:v>53.660364027251049</c:v>
                </c:pt>
                <c:pt idx="1051">
                  <c:v>53.627416720149228</c:v>
                </c:pt>
                <c:pt idx="1052">
                  <c:v>53.594469386796078</c:v>
                </c:pt>
                <c:pt idx="1053">
                  <c:v>53.561522026995554</c:v>
                </c:pt>
                <c:pt idx="1054">
                  <c:v>53.528574640550133</c:v>
                </c:pt>
                <c:pt idx="1055">
                  <c:v>53.495627227260663</c:v>
                </c:pt>
                <c:pt idx="1056">
                  <c:v>53.462679786926692</c:v>
                </c:pt>
                <c:pt idx="1057">
                  <c:v>53.429732319346371</c:v>
                </c:pt>
                <c:pt idx="1058">
                  <c:v>53.396784824316299</c:v>
                </c:pt>
                <c:pt idx="1059">
                  <c:v>53.36383730163157</c:v>
                </c:pt>
                <c:pt idx="1060">
                  <c:v>53.330889751085792</c:v>
                </c:pt>
                <c:pt idx="1061">
                  <c:v>53.297942172471089</c:v>
                </c:pt>
                <c:pt idx="1062">
                  <c:v>53.264994565577979</c:v>
                </c:pt>
                <c:pt idx="1063">
                  <c:v>53.232046930195565</c:v>
                </c:pt>
                <c:pt idx="1064">
                  <c:v>53.199099266111354</c:v>
                </c:pt>
                <c:pt idx="1065">
                  <c:v>53.166151573111307</c:v>
                </c:pt>
                <c:pt idx="1066">
                  <c:v>53.133203850979925</c:v>
                </c:pt>
                <c:pt idx="1067">
                  <c:v>53.10025609949988</c:v>
                </c:pt>
                <c:pt idx="1068">
                  <c:v>53.067308318452511</c:v>
                </c:pt>
                <c:pt idx="1069">
                  <c:v>53.034360507617379</c:v>
                </c:pt>
                <c:pt idx="1070">
                  <c:v>53.001412666772666</c:v>
                </c:pt>
                <c:pt idx="1071">
                  <c:v>52.968464795694842</c:v>
                </c:pt>
                <c:pt idx="1072">
                  <c:v>52.93551689415839</c:v>
                </c:pt>
                <c:pt idx="1073">
                  <c:v>52.902568961936808</c:v>
                </c:pt>
                <c:pt idx="1074">
                  <c:v>52.869620998801594</c:v>
                </c:pt>
                <c:pt idx="1075">
                  <c:v>52.836673004522339</c:v>
                </c:pt>
                <c:pt idx="1076">
                  <c:v>52.80372497886745</c:v>
                </c:pt>
                <c:pt idx="1077">
                  <c:v>52.770776921603527</c:v>
                </c:pt>
                <c:pt idx="1078">
                  <c:v>52.737828832494948</c:v>
                </c:pt>
                <c:pt idx="1079">
                  <c:v>52.704880711305215</c:v>
                </c:pt>
                <c:pt idx="1080">
                  <c:v>52.671932557795444</c:v>
                </c:pt>
                <c:pt idx="1081">
                  <c:v>52.638984371725492</c:v>
                </c:pt>
                <c:pt idx="1082">
                  <c:v>52.606036152852973</c:v>
                </c:pt>
                <c:pt idx="1083">
                  <c:v>52.573087900934219</c:v>
                </c:pt>
                <c:pt idx="1084">
                  <c:v>52.540139615723618</c:v>
                </c:pt>
                <c:pt idx="1085">
                  <c:v>52.507191296973694</c:v>
                </c:pt>
                <c:pt idx="1086">
                  <c:v>52.474242944435247</c:v>
                </c:pt>
                <c:pt idx="1087">
                  <c:v>52.441294557857219</c:v>
                </c:pt>
                <c:pt idx="1088">
                  <c:v>52.408346136986921</c:v>
                </c:pt>
                <c:pt idx="1089">
                  <c:v>52.37539768156968</c:v>
                </c:pt>
                <c:pt idx="1090">
                  <c:v>52.342449191348891</c:v>
                </c:pt>
                <c:pt idx="1091">
                  <c:v>52.309500666066185</c:v>
                </c:pt>
                <c:pt idx="1092">
                  <c:v>52.276552105461541</c:v>
                </c:pt>
                <c:pt idx="1093">
                  <c:v>52.243603509272695</c:v>
                </c:pt>
                <c:pt idx="1094">
                  <c:v>52.210654877235861</c:v>
                </c:pt>
                <c:pt idx="1095">
                  <c:v>52.177706209084903</c:v>
                </c:pt>
                <c:pt idx="1096">
                  <c:v>52.144757504552082</c:v>
                </c:pt>
                <c:pt idx="1097">
                  <c:v>52.11180876336784</c:v>
                </c:pt>
                <c:pt idx="1098">
                  <c:v>52.078859985260266</c:v>
                </c:pt>
                <c:pt idx="1099">
                  <c:v>52.045911169955787</c:v>
                </c:pt>
                <c:pt idx="1100">
                  <c:v>52.012962317178896</c:v>
                </c:pt>
                <c:pt idx="1101">
                  <c:v>51.980013426651837</c:v>
                </c:pt>
                <c:pt idx="1102">
                  <c:v>51.947064498095123</c:v>
                </c:pt>
                <c:pt idx="1103">
                  <c:v>51.914115531227097</c:v>
                </c:pt>
                <c:pt idx="1104">
                  <c:v>51.881166525764201</c:v>
                </c:pt>
                <c:pt idx="1105">
                  <c:v>51.84821748142069</c:v>
                </c:pt>
                <c:pt idx="1106">
                  <c:v>51.815268397908895</c:v>
                </c:pt>
                <c:pt idx="1107">
                  <c:v>51.782319274939084</c:v>
                </c:pt>
                <c:pt idx="1108">
                  <c:v>51.749370112219296</c:v>
                </c:pt>
                <c:pt idx="1109">
                  <c:v>51.71642090945555</c:v>
                </c:pt>
                <c:pt idx="1110">
                  <c:v>51.683471666351934</c:v>
                </c:pt>
                <c:pt idx="1111">
                  <c:v>51.65052238261012</c:v>
                </c:pt>
                <c:pt idx="1112">
                  <c:v>51.61757305792986</c:v>
                </c:pt>
                <c:pt idx="1113">
                  <c:v>51.584623692008734</c:v>
                </c:pt>
                <c:pt idx="1114">
                  <c:v>51.551674284541946</c:v>
                </c:pt>
                <c:pt idx="1115">
                  <c:v>51.51872483522294</c:v>
                </c:pt>
                <c:pt idx="1116">
                  <c:v>51.485775343742411</c:v>
                </c:pt>
                <c:pt idx="1117">
                  <c:v>51.452825809789388</c:v>
                </c:pt>
                <c:pt idx="1118">
                  <c:v>51.419876233050282</c:v>
                </c:pt>
                <c:pt idx="1119">
                  <c:v>51.386926613209525</c:v>
                </c:pt>
                <c:pt idx="1120">
                  <c:v>51.353976949949157</c:v>
                </c:pt>
                <c:pt idx="1121">
                  <c:v>51.321027242949114</c:v>
                </c:pt>
                <c:pt idx="1122">
                  <c:v>51.288077491886661</c:v>
                </c:pt>
                <c:pt idx="1123">
                  <c:v>51.255127696437256</c:v>
                </c:pt>
                <c:pt idx="1124">
                  <c:v>51.222177856273731</c:v>
                </c:pt>
                <c:pt idx="1125">
                  <c:v>51.189227971066671</c:v>
                </c:pt>
                <c:pt idx="1126">
                  <c:v>51.156278040484302</c:v>
                </c:pt>
                <c:pt idx="1127">
                  <c:v>51.123328064192684</c:v>
                </c:pt>
                <c:pt idx="1128">
                  <c:v>51.090378041855189</c:v>
                </c:pt>
                <c:pt idx="1129">
                  <c:v>51.057427973133045</c:v>
                </c:pt>
                <c:pt idx="1130">
                  <c:v>51.024477857684822</c:v>
                </c:pt>
                <c:pt idx="1131">
                  <c:v>50.991527695166937</c:v>
                </c:pt>
                <c:pt idx="1132">
                  <c:v>50.95857748523337</c:v>
                </c:pt>
                <c:pt idx="1133">
                  <c:v>50.925627227535387</c:v>
                </c:pt>
                <c:pt idx="1134">
                  <c:v>50.892676921722028</c:v>
                </c:pt>
                <c:pt idx="1135">
                  <c:v>50.859726567439729</c:v>
                </c:pt>
                <c:pt idx="1136">
                  <c:v>50.826776164332472</c:v>
                </c:pt>
                <c:pt idx="1137">
                  <c:v>50.793825712041794</c:v>
                </c:pt>
                <c:pt idx="1138">
                  <c:v>50.760875210206457</c:v>
                </c:pt>
                <c:pt idx="1139">
                  <c:v>50.727924658462989</c:v>
                </c:pt>
                <c:pt idx="1140">
                  <c:v>50.694974056445112</c:v>
                </c:pt>
                <c:pt idx="1141">
                  <c:v>50.66202340378409</c:v>
                </c:pt>
                <c:pt idx="1142">
                  <c:v>50.629072700108573</c:v>
                </c:pt>
                <c:pt idx="1143">
                  <c:v>50.596121945044608</c:v>
                </c:pt>
                <c:pt idx="1144">
                  <c:v>50.563171138215552</c:v>
                </c:pt>
                <c:pt idx="1145">
                  <c:v>50.530220279242101</c:v>
                </c:pt>
                <c:pt idx="1146">
                  <c:v>50.497269367742412</c:v>
                </c:pt>
                <c:pt idx="1147">
                  <c:v>50.464318403331887</c:v>
                </c:pt>
                <c:pt idx="1148">
                  <c:v>50.431367385623048</c:v>
                </c:pt>
                <c:pt idx="1149">
                  <c:v>50.398416314226139</c:v>
                </c:pt>
                <c:pt idx="1150">
                  <c:v>50.365465188748281</c:v>
                </c:pt>
                <c:pt idx="1151">
                  <c:v>50.332514008793922</c:v>
                </c:pt>
                <c:pt idx="1152">
                  <c:v>50.29956277396488</c:v>
                </c:pt>
                <c:pt idx="1153">
                  <c:v>50.266611483860004</c:v>
                </c:pt>
                <c:pt idx="1154">
                  <c:v>50.233660138075521</c:v>
                </c:pt>
                <c:pt idx="1155">
                  <c:v>50.200708736204717</c:v>
                </c:pt>
                <c:pt idx="1156">
                  <c:v>50.167757277838128</c:v>
                </c:pt>
                <c:pt idx="1157">
                  <c:v>50.134805762563275</c:v>
                </c:pt>
                <c:pt idx="1158">
                  <c:v>50.101854189964918</c:v>
                </c:pt>
                <c:pt idx="1159">
                  <c:v>50.068902559625023</c:v>
                </c:pt>
                <c:pt idx="1160">
                  <c:v>50.035950871122495</c:v>
                </c:pt>
                <c:pt idx="1161">
                  <c:v>50.002999124033323</c:v>
                </c:pt>
                <c:pt idx="1162">
                  <c:v>49.970047317930614</c:v>
                </c:pt>
                <c:pt idx="1163">
                  <c:v>49.937095452384419</c:v>
                </c:pt>
                <c:pt idx="1164">
                  <c:v>49.904143526961946</c:v>
                </c:pt>
                <c:pt idx="1165">
                  <c:v>49.871191541227269</c:v>
                </c:pt>
                <c:pt idx="1166">
                  <c:v>49.838239494741515</c:v>
                </c:pt>
                <c:pt idx="1167">
                  <c:v>49.805287387062805</c:v>
                </c:pt>
                <c:pt idx="1168">
                  <c:v>49.772335217746004</c:v>
                </c:pt>
                <c:pt idx="1169">
                  <c:v>49.739382986343131</c:v>
                </c:pt>
                <c:pt idx="1170">
                  <c:v>49.706430692403075</c:v>
                </c:pt>
                <c:pt idx="1171">
                  <c:v>49.673478335471529</c:v>
                </c:pt>
                <c:pt idx="1172">
                  <c:v>49.640525915091054</c:v>
                </c:pt>
                <c:pt idx="1173">
                  <c:v>49.607573430801111</c:v>
                </c:pt>
                <c:pt idx="1174">
                  <c:v>49.574620882137964</c:v>
                </c:pt>
                <c:pt idx="1175">
                  <c:v>49.541668268634737</c:v>
                </c:pt>
                <c:pt idx="1176">
                  <c:v>49.508715589821264</c:v>
                </c:pt>
                <c:pt idx="1177">
                  <c:v>49.475762845224097</c:v>
                </c:pt>
                <c:pt idx="1178">
                  <c:v>49.442810034366815</c:v>
                </c:pt>
                <c:pt idx="1179">
                  <c:v>49.409857156769419</c:v>
                </c:pt>
                <c:pt idx="1180">
                  <c:v>49.37690421194884</c:v>
                </c:pt>
                <c:pt idx="1181">
                  <c:v>49.343951199418413</c:v>
                </c:pt>
                <c:pt idx="1182">
                  <c:v>49.310998118688609</c:v>
                </c:pt>
                <c:pt idx="1183">
                  <c:v>49.278044969266176</c:v>
                </c:pt>
                <c:pt idx="1184">
                  <c:v>49.245091750654538</c:v>
                </c:pt>
                <c:pt idx="1185">
                  <c:v>49.212138462353828</c:v>
                </c:pt>
                <c:pt idx="1186">
                  <c:v>49.179185103860874</c:v>
                </c:pt>
                <c:pt idx="1187">
                  <c:v>49.146231674668705</c:v>
                </c:pt>
                <c:pt idx="1188">
                  <c:v>49.113278174267435</c:v>
                </c:pt>
                <c:pt idx="1189">
                  <c:v>49.080324602143165</c:v>
                </c:pt>
                <c:pt idx="1190">
                  <c:v>49.047370957779009</c:v>
                </c:pt>
                <c:pt idx="1191">
                  <c:v>49.014417240654154</c:v>
                </c:pt>
                <c:pt idx="1192">
                  <c:v>48.981463450244469</c:v>
                </c:pt>
                <c:pt idx="1193">
                  <c:v>48.948509586022347</c:v>
                </c:pt>
                <c:pt idx="1194">
                  <c:v>48.915555647456429</c:v>
                </c:pt>
                <c:pt idx="1195">
                  <c:v>48.882601634011813</c:v>
                </c:pt>
                <c:pt idx="1196">
                  <c:v>48.849647545150141</c:v>
                </c:pt>
                <c:pt idx="1197">
                  <c:v>48.81669338032917</c:v>
                </c:pt>
                <c:pt idx="1198">
                  <c:v>48.78373913900316</c:v>
                </c:pt>
                <c:pt idx="1199">
                  <c:v>48.750784820622798</c:v>
                </c:pt>
                <c:pt idx="1200">
                  <c:v>48.717830424634869</c:v>
                </c:pt>
                <c:pt idx="1201">
                  <c:v>48.684875950482549</c:v>
                </c:pt>
                <c:pt idx="1202">
                  <c:v>48.651921397605271</c:v>
                </c:pt>
                <c:pt idx="1203">
                  <c:v>48.618966765438635</c:v>
                </c:pt>
                <c:pt idx="1204">
                  <c:v>48.586012053414549</c:v>
                </c:pt>
                <c:pt idx="1205">
                  <c:v>48.553057260961232</c:v>
                </c:pt>
                <c:pt idx="1206">
                  <c:v>48.520102387502803</c:v>
                </c:pt>
                <c:pt idx="1207">
                  <c:v>48.487147432459764</c:v>
                </c:pt>
                <c:pt idx="1208">
                  <c:v>48.454192395248569</c:v>
                </c:pt>
                <c:pt idx="1209">
                  <c:v>48.421237275282067</c:v>
                </c:pt>
                <c:pt idx="1210">
                  <c:v>48.388282071968909</c:v>
                </c:pt>
                <c:pt idx="1211">
                  <c:v>48.355326784714038</c:v>
                </c:pt>
                <c:pt idx="1212">
                  <c:v>48.322371412918258</c:v>
                </c:pt>
                <c:pt idx="1213">
                  <c:v>48.289415955978583</c:v>
                </c:pt>
                <c:pt idx="1214">
                  <c:v>48.256460413287854</c:v>
                </c:pt>
                <c:pt idx="1215">
                  <c:v>48.223504784235097</c:v>
                </c:pt>
                <c:pt idx="1216">
                  <c:v>48.190549068205151</c:v>
                </c:pt>
                <c:pt idx="1217">
                  <c:v>48.157593264578757</c:v>
                </c:pt>
                <c:pt idx="1218">
                  <c:v>48.124637372732835</c:v>
                </c:pt>
                <c:pt idx="1219">
                  <c:v>48.09168139203986</c:v>
                </c:pt>
                <c:pt idx="1220">
                  <c:v>48.058725321868529</c:v>
                </c:pt>
                <c:pt idx="1221">
                  <c:v>48.025769161582978</c:v>
                </c:pt>
                <c:pt idx="1222">
                  <c:v>47.992812910543741</c:v>
                </c:pt>
                <c:pt idx="1223">
                  <c:v>47.959856568106545</c:v>
                </c:pt>
                <c:pt idx="1224">
                  <c:v>47.926900133623398</c:v>
                </c:pt>
                <c:pt idx="1225">
                  <c:v>47.893943606441695</c:v>
                </c:pt>
                <c:pt idx="1226">
                  <c:v>47.860986985904944</c:v>
                </c:pt>
                <c:pt idx="1227">
                  <c:v>47.828030271352006</c:v>
                </c:pt>
                <c:pt idx="1228">
                  <c:v>47.795073462117834</c:v>
                </c:pt>
                <c:pt idx="1229">
                  <c:v>47.762116557532643</c:v>
                </c:pt>
                <c:pt idx="1230">
                  <c:v>47.729159556922696</c:v>
                </c:pt>
                <c:pt idx="1231">
                  <c:v>47.696202459609609</c:v>
                </c:pt>
                <c:pt idx="1232">
                  <c:v>47.663245264910657</c:v>
                </c:pt>
                <c:pt idx="1233">
                  <c:v>47.630287972138746</c:v>
                </c:pt>
                <c:pt idx="1234">
                  <c:v>47.597330580602481</c:v>
                </c:pt>
                <c:pt idx="1235">
                  <c:v>47.564373089605816</c:v>
                </c:pt>
                <c:pt idx="1236">
                  <c:v>47.531415498448283</c:v>
                </c:pt>
                <c:pt idx="1237">
                  <c:v>47.49845780642481</c:v>
                </c:pt>
                <c:pt idx="1238">
                  <c:v>47.465500012826169</c:v>
                </c:pt>
                <c:pt idx="1239">
                  <c:v>47.43254211693818</c:v>
                </c:pt>
                <c:pt idx="1240">
                  <c:v>47.399584118042235</c:v>
                </c:pt>
                <c:pt idx="1241">
                  <c:v>47.366626015415136</c:v>
                </c:pt>
                <c:pt idx="1242">
                  <c:v>47.333667808329238</c:v>
                </c:pt>
                <c:pt idx="1243">
                  <c:v>47.300709496051986</c:v>
                </c:pt>
                <c:pt idx="1244">
                  <c:v>47.267751077846299</c:v>
                </c:pt>
                <c:pt idx="1245">
                  <c:v>47.23479255297039</c:v>
                </c:pt>
                <c:pt idx="1246">
                  <c:v>47.201833920677963</c:v>
                </c:pt>
                <c:pt idx="1247">
                  <c:v>47.168875180217626</c:v>
                </c:pt>
                <c:pt idx="1248">
                  <c:v>47.135916330833474</c:v>
                </c:pt>
                <c:pt idx="1249">
                  <c:v>47.10295737176488</c:v>
                </c:pt>
                <c:pt idx="1250">
                  <c:v>47.069998302246276</c:v>
                </c:pt>
                <c:pt idx="1251">
                  <c:v>47.037039121507426</c:v>
                </c:pt>
                <c:pt idx="1252">
                  <c:v>47.004079828773193</c:v>
                </c:pt>
                <c:pt idx="1253">
                  <c:v>46.971120423263535</c:v>
                </c:pt>
                <c:pt idx="1254">
                  <c:v>46.938160904193424</c:v>
                </c:pt>
                <c:pt idx="1255">
                  <c:v>46.905201270773361</c:v>
                </c:pt>
                <c:pt idx="1256">
                  <c:v>46.872241522208441</c:v>
                </c:pt>
                <c:pt idx="1257">
                  <c:v>46.839281657699161</c:v>
                </c:pt>
                <c:pt idx="1258">
                  <c:v>46.806321676440781</c:v>
                </c:pt>
                <c:pt idx="1259">
                  <c:v>46.773361577623717</c:v>
                </c:pt>
                <c:pt idx="1260">
                  <c:v>46.740401360433303</c:v>
                </c:pt>
                <c:pt idx="1261">
                  <c:v>46.70744102405007</c:v>
                </c:pt>
                <c:pt idx="1262">
                  <c:v>46.674480567649027</c:v>
                </c:pt>
                <c:pt idx="1263">
                  <c:v>46.641519990400667</c:v>
                </c:pt>
                <c:pt idx="1264">
                  <c:v>46.608559291469973</c:v>
                </c:pt>
                <c:pt idx="1265">
                  <c:v>46.575598470016921</c:v>
                </c:pt>
                <c:pt idx="1266">
                  <c:v>46.542637525196483</c:v>
                </c:pt>
                <c:pt idx="1267">
                  <c:v>46.509676456158175</c:v>
                </c:pt>
                <c:pt idx="1268">
                  <c:v>46.476715262046575</c:v>
                </c:pt>
                <c:pt idx="1269">
                  <c:v>46.443753942001052</c:v>
                </c:pt>
                <c:pt idx="1270">
                  <c:v>46.410792495155633</c:v>
                </c:pt>
                <c:pt idx="1271">
                  <c:v>46.37783092063907</c:v>
                </c:pt>
                <c:pt idx="1272">
                  <c:v>46.34486921757501</c:v>
                </c:pt>
                <c:pt idx="1273">
                  <c:v>46.311907385081739</c:v>
                </c:pt>
                <c:pt idx="1274">
                  <c:v>46.278945422272102</c:v>
                </c:pt>
                <c:pt idx="1275">
                  <c:v>46.245983328253772</c:v>
                </c:pt>
                <c:pt idx="1276">
                  <c:v>46.213021102129076</c:v>
                </c:pt>
                <c:pt idx="1277">
                  <c:v>46.180058742994746</c:v>
                </c:pt>
                <c:pt idx="1278">
                  <c:v>46.147096249942493</c:v>
                </c:pt>
                <c:pt idx="1279">
                  <c:v>46.114133622058247</c:v>
                </c:pt>
                <c:pt idx="1280">
                  <c:v>46.081170858422674</c:v>
                </c:pt>
                <c:pt idx="1281">
                  <c:v>46.048207958110993</c:v>
                </c:pt>
                <c:pt idx="1282">
                  <c:v>46.015244920193069</c:v>
                </c:pt>
                <c:pt idx="1283">
                  <c:v>45.982281743732855</c:v>
                </c:pt>
                <c:pt idx="1284">
                  <c:v>45.949318427789201</c:v>
                </c:pt>
                <c:pt idx="1285">
                  <c:v>45.916354971415316</c:v>
                </c:pt>
                <c:pt idx="1286">
                  <c:v>45.883391373658789</c:v>
                </c:pt>
                <c:pt idx="1287">
                  <c:v>45.850427633561708</c:v>
                </c:pt>
                <c:pt idx="1288">
                  <c:v>45.817463750160428</c:v>
                </c:pt>
                <c:pt idx="1289">
                  <c:v>45.784499722485918</c:v>
                </c:pt>
                <c:pt idx="1290">
                  <c:v>45.751535549563293</c:v>
                </c:pt>
                <c:pt idx="1291">
                  <c:v>45.718571230412152</c:v>
                </c:pt>
                <c:pt idx="1292">
                  <c:v>45.685606764046412</c:v>
                </c:pt>
                <c:pt idx="1293">
                  <c:v>45.652642149474403</c:v>
                </c:pt>
                <c:pt idx="1294">
                  <c:v>45.619677385698509</c:v>
                </c:pt>
                <c:pt idx="1295">
                  <c:v>45.586712471715501</c:v>
                </c:pt>
                <c:pt idx="1296">
                  <c:v>45.553747406516543</c:v>
                </c:pt>
                <c:pt idx="1297">
                  <c:v>45.520782189086766</c:v>
                </c:pt>
                <c:pt idx="1298">
                  <c:v>45.487816818405868</c:v>
                </c:pt>
                <c:pt idx="1299">
                  <c:v>45.454851293447476</c:v>
                </c:pt>
                <c:pt idx="1300">
                  <c:v>45.421885613179654</c:v>
                </c:pt>
                <c:pt idx="1301">
                  <c:v>45.38891977656435</c:v>
                </c:pt>
                <c:pt idx="1302">
                  <c:v>45.355953782557947</c:v>
                </c:pt>
                <c:pt idx="1303">
                  <c:v>45.322987630110646</c:v>
                </c:pt>
                <c:pt idx="1304">
                  <c:v>45.29002131816722</c:v>
                </c:pt>
                <c:pt idx="1305">
                  <c:v>45.257054845666211</c:v>
                </c:pt>
                <c:pt idx="1306">
                  <c:v>45.224088211540348</c:v>
                </c:pt>
                <c:pt idx="1307">
                  <c:v>45.191121414716442</c:v>
                </c:pt>
                <c:pt idx="1308">
                  <c:v>45.15815445411544</c:v>
                </c:pt>
                <c:pt idx="1309">
                  <c:v>45.125187328652174</c:v>
                </c:pt>
                <c:pt idx="1310">
                  <c:v>45.092220037235712</c:v>
                </c:pt>
                <c:pt idx="1311">
                  <c:v>45.059252578768927</c:v>
                </c:pt>
                <c:pt idx="1312">
                  <c:v>45.026284952149062</c:v>
                </c:pt>
                <c:pt idx="1313">
                  <c:v>44.993317156266912</c:v>
                </c:pt>
                <c:pt idx="1314">
                  <c:v>44.960349190007491</c:v>
                </c:pt>
                <c:pt idx="1315">
                  <c:v>44.927381052249693</c:v>
                </c:pt>
                <c:pt idx="1316">
                  <c:v>44.894412741866518</c:v>
                </c:pt>
                <c:pt idx="1317">
                  <c:v>44.861444257724877</c:v>
                </c:pt>
                <c:pt idx="1318">
                  <c:v>44.828475598685351</c:v>
                </c:pt>
                <c:pt idx="1319">
                  <c:v>44.795506763602816</c:v>
                </c:pt>
                <c:pt idx="1320">
                  <c:v>44.762537751325766</c:v>
                </c:pt>
                <c:pt idx="1321">
                  <c:v>44.729568560696762</c:v>
                </c:pt>
                <c:pt idx="1322">
                  <c:v>44.696599190552284</c:v>
                </c:pt>
                <c:pt idx="1323">
                  <c:v>44.663629639722473</c:v>
                </c:pt>
                <c:pt idx="1324">
                  <c:v>44.630659907031436</c:v>
                </c:pt>
                <c:pt idx="1325">
                  <c:v>44.597689991297344</c:v>
                </c:pt>
                <c:pt idx="1326">
                  <c:v>44.564719891331904</c:v>
                </c:pt>
                <c:pt idx="1327">
                  <c:v>44.531749605940874</c:v>
                </c:pt>
                <c:pt idx="1328">
                  <c:v>44.49877913392374</c:v>
                </c:pt>
                <c:pt idx="1329">
                  <c:v>44.465808474073903</c:v>
                </c:pt>
                <c:pt idx="1330">
                  <c:v>44.432837625178443</c:v>
                </c:pt>
                <c:pt idx="1331">
                  <c:v>44.399866586018348</c:v>
                </c:pt>
                <c:pt idx="1332">
                  <c:v>44.366895355368349</c:v>
                </c:pt>
                <c:pt idx="1333">
                  <c:v>44.333923931997177</c:v>
                </c:pt>
                <c:pt idx="1334">
                  <c:v>44.300952314667057</c:v>
                </c:pt>
                <c:pt idx="1335">
                  <c:v>44.267980502134137</c:v>
                </c:pt>
                <c:pt idx="1336">
                  <c:v>44.235008493148314</c:v>
                </c:pt>
                <c:pt idx="1337">
                  <c:v>44.202036286453392</c:v>
                </c:pt>
                <c:pt idx="1338">
                  <c:v>44.169063880786879</c:v>
                </c:pt>
                <c:pt idx="1339">
                  <c:v>44.136091274879888</c:v>
                </c:pt>
                <c:pt idx="1340">
                  <c:v>44.103118467457563</c:v>
                </c:pt>
                <c:pt idx="1341">
                  <c:v>44.070145457238468</c:v>
                </c:pt>
                <c:pt idx="1342">
                  <c:v>44.037172242935384</c:v>
                </c:pt>
                <c:pt idx="1343">
                  <c:v>44.004198823254526</c:v>
                </c:pt>
                <c:pt idx="1344">
                  <c:v>43.971225196895901</c:v>
                </c:pt>
                <c:pt idx="1345">
                  <c:v>43.938251362553508</c:v>
                </c:pt>
                <c:pt idx="1346">
                  <c:v>43.905277318914742</c:v>
                </c:pt>
                <c:pt idx="1347">
                  <c:v>43.872303064661068</c:v>
                </c:pt>
                <c:pt idx="1348">
                  <c:v>43.839328598467553</c:v>
                </c:pt>
                <c:pt idx="1349">
                  <c:v>43.806353919003186</c:v>
                </c:pt>
                <c:pt idx="1350">
                  <c:v>43.773379024930335</c:v>
                </c:pt>
                <c:pt idx="1351">
                  <c:v>43.740403914905734</c:v>
                </c:pt>
                <c:pt idx="1352">
                  <c:v>43.707428587579393</c:v>
                </c:pt>
                <c:pt idx="1353">
                  <c:v>43.674453041595385</c:v>
                </c:pt>
                <c:pt idx="1354">
                  <c:v>43.641477275591541</c:v>
                </c:pt>
                <c:pt idx="1355">
                  <c:v>43.6085012881992</c:v>
                </c:pt>
                <c:pt idx="1356">
                  <c:v>43.575525078043938</c:v>
                </c:pt>
                <c:pt idx="1357">
                  <c:v>43.542548643744723</c:v>
                </c:pt>
                <c:pt idx="1358">
                  <c:v>43.509571983914825</c:v>
                </c:pt>
                <c:pt idx="1359">
                  <c:v>43.476595097160796</c:v>
                </c:pt>
                <c:pt idx="1360">
                  <c:v>43.443617982083332</c:v>
                </c:pt>
                <c:pt idx="1361">
                  <c:v>43.410640637276821</c:v>
                </c:pt>
                <c:pt idx="1362">
                  <c:v>43.377663061329834</c:v>
                </c:pt>
                <c:pt idx="1363">
                  <c:v>43.34468525282422</c:v>
                </c:pt>
                <c:pt idx="1364">
                  <c:v>43.311707210336436</c:v>
                </c:pt>
                <c:pt idx="1365">
                  <c:v>43.278728932436088</c:v>
                </c:pt>
                <c:pt idx="1366">
                  <c:v>43.245750417687248</c:v>
                </c:pt>
                <c:pt idx="1367">
                  <c:v>43.21277166464774</c:v>
                </c:pt>
                <c:pt idx="1368">
                  <c:v>43.179792671869272</c:v>
                </c:pt>
                <c:pt idx="1369">
                  <c:v>43.146813437897158</c:v>
                </c:pt>
                <c:pt idx="1370">
                  <c:v>43.113833961271474</c:v>
                </c:pt>
                <c:pt idx="1371">
                  <c:v>43.080854240525639</c:v>
                </c:pt>
                <c:pt idx="1372">
                  <c:v>43.047874274187315</c:v>
                </c:pt>
                <c:pt idx="1373">
                  <c:v>43.014894060778076</c:v>
                </c:pt>
                <c:pt idx="1374">
                  <c:v>42.981913598813655</c:v>
                </c:pt>
                <c:pt idx="1375">
                  <c:v>42.948932886803817</c:v>
                </c:pt>
                <c:pt idx="1376">
                  <c:v>42.9159519232525</c:v>
                </c:pt>
                <c:pt idx="1377">
                  <c:v>42.882970706657339</c:v>
                </c:pt>
                <c:pt idx="1378">
                  <c:v>42.849989235510783</c:v>
                </c:pt>
                <c:pt idx="1379">
                  <c:v>42.81700750829885</c:v>
                </c:pt>
                <c:pt idx="1380">
                  <c:v>42.784025523501995</c:v>
                </c:pt>
                <c:pt idx="1381">
                  <c:v>42.751043279594953</c:v>
                </c:pt>
                <c:pt idx="1382">
                  <c:v>42.718060775046453</c:v>
                </c:pt>
                <c:pt idx="1383">
                  <c:v>42.685078008319863</c:v>
                </c:pt>
                <c:pt idx="1384">
                  <c:v>42.652094977872245</c:v>
                </c:pt>
                <c:pt idx="1385">
                  <c:v>42.619111682155697</c:v>
                </c:pt>
                <c:pt idx="1386">
                  <c:v>42.586128119616255</c:v>
                </c:pt>
                <c:pt idx="1387">
                  <c:v>42.553144288694426</c:v>
                </c:pt>
                <c:pt idx="1388">
                  <c:v>42.520160187825113</c:v>
                </c:pt>
                <c:pt idx="1389">
                  <c:v>42.487175815437858</c:v>
                </c:pt>
                <c:pt idx="1390">
                  <c:v>42.454191169956452</c:v>
                </c:pt>
                <c:pt idx="1391">
                  <c:v>42.421206249799425</c:v>
                </c:pt>
                <c:pt idx="1392">
                  <c:v>42.388221053379624</c:v>
                </c:pt>
                <c:pt idx="1393">
                  <c:v>42.355235579104829</c:v>
                </c:pt>
                <c:pt idx="1394">
                  <c:v>42.322249825377369</c:v>
                </c:pt>
                <c:pt idx="1395">
                  <c:v>42.289263790594148</c:v>
                </c:pt>
                <c:pt idx="1396">
                  <c:v>42.256277473146717</c:v>
                </c:pt>
                <c:pt idx="1397">
                  <c:v>42.223290871421824</c:v>
                </c:pt>
                <c:pt idx="1398">
                  <c:v>42.190303983800703</c:v>
                </c:pt>
                <c:pt idx="1399">
                  <c:v>42.157316808659445</c:v>
                </c:pt>
                <c:pt idx="1400">
                  <c:v>42.124329344369301</c:v>
                </c:pt>
                <c:pt idx="1401">
                  <c:v>42.091341589296157</c:v>
                </c:pt>
                <c:pt idx="1402">
                  <c:v>42.05835354180131</c:v>
                </c:pt>
                <c:pt idx="1403">
                  <c:v>42.025365200240721</c:v>
                </c:pt>
                <c:pt idx="1404">
                  <c:v>41.992376562966001</c:v>
                </c:pt>
                <c:pt idx="1405">
                  <c:v>41.959387628323213</c:v>
                </c:pt>
                <c:pt idx="1406">
                  <c:v>41.926398394654299</c:v>
                </c:pt>
                <c:pt idx="1407">
                  <c:v>41.893408860296205</c:v>
                </c:pt>
                <c:pt idx="1408">
                  <c:v>41.860419023581258</c:v>
                </c:pt>
                <c:pt idx="1409">
                  <c:v>41.827428882836983</c:v>
                </c:pt>
                <c:pt idx="1410">
                  <c:v>41.794438436386805</c:v>
                </c:pt>
                <c:pt idx="1411">
                  <c:v>41.761447682549246</c:v>
                </c:pt>
                <c:pt idx="1412">
                  <c:v>41.72845661963877</c:v>
                </c:pt>
                <c:pt idx="1413">
                  <c:v>41.695465245965181</c:v>
                </c:pt>
                <c:pt idx="1414">
                  <c:v>41.662473559834076</c:v>
                </c:pt>
                <c:pt idx="1415">
                  <c:v>41.629481559547258</c:v>
                </c:pt>
                <c:pt idx="1416">
                  <c:v>41.596489243401614</c:v>
                </c:pt>
                <c:pt idx="1417">
                  <c:v>41.563496609690802</c:v>
                </c:pt>
                <c:pt idx="1418">
                  <c:v>41.530503656703637</c:v>
                </c:pt>
                <c:pt idx="1419">
                  <c:v>41.497510382725615</c:v>
                </c:pt>
                <c:pt idx="1420">
                  <c:v>41.464516786038068</c:v>
                </c:pt>
                <c:pt idx="1421">
                  <c:v>41.431522864918684</c:v>
                </c:pt>
                <c:pt idx="1422">
                  <c:v>41.398528617641503</c:v>
                </c:pt>
                <c:pt idx="1423">
                  <c:v>41.365534042476703</c:v>
                </c:pt>
                <c:pt idx="1424">
                  <c:v>41.332539137691235</c:v>
                </c:pt>
                <c:pt idx="1425">
                  <c:v>41.299543901548184</c:v>
                </c:pt>
                <c:pt idx="1426">
                  <c:v>41.266548332307636</c:v>
                </c:pt>
                <c:pt idx="1427">
                  <c:v>41.233552428226233</c:v>
                </c:pt>
                <c:pt idx="1428">
                  <c:v>41.200556187557538</c:v>
                </c:pt>
                <c:pt idx="1429">
                  <c:v>41.167559608551457</c:v>
                </c:pt>
                <c:pt idx="1430">
                  <c:v>41.134562689455706</c:v>
                </c:pt>
                <c:pt idx="1431">
                  <c:v>41.101565428514483</c:v>
                </c:pt>
                <c:pt idx="1432">
                  <c:v>41.068567823969275</c:v>
                </c:pt>
                <c:pt idx="1433">
                  <c:v>41.035569874059021</c:v>
                </c:pt>
                <c:pt idx="1434">
                  <c:v>41.002571577019509</c:v>
                </c:pt>
                <c:pt idx="1435">
                  <c:v>40.969572931084627</c:v>
                </c:pt>
                <c:pt idx="1436">
                  <c:v>40.936573934485523</c:v>
                </c:pt>
                <c:pt idx="1437">
                  <c:v>40.903574585450514</c:v>
                </c:pt>
                <c:pt idx="1438">
                  <c:v>40.870574882206668</c:v>
                </c:pt>
                <c:pt idx="1439">
                  <c:v>40.837574822978119</c:v>
                </c:pt>
                <c:pt idx="1440">
                  <c:v>40.804574405987168</c:v>
                </c:pt>
                <c:pt idx="1441">
                  <c:v>40.771573629454352</c:v>
                </c:pt>
                <c:pt idx="1442">
                  <c:v>40.738572491598255</c:v>
                </c:pt>
                <c:pt idx="1443">
                  <c:v>40.705570990635771</c:v>
                </c:pt>
                <c:pt idx="1444">
                  <c:v>40.672569124782214</c:v>
                </c:pt>
                <c:pt idx="1445">
                  <c:v>40.639566892251544</c:v>
                </c:pt>
                <c:pt idx="1446">
                  <c:v>40.606564291256106</c:v>
                </c:pt>
                <c:pt idx="1447">
                  <c:v>40.573561320007443</c:v>
                </c:pt>
                <c:pt idx="1448">
                  <c:v>40.54055797671549</c:v>
                </c:pt>
                <c:pt idx="1449">
                  <c:v>40.507554259589568</c:v>
                </c:pt>
                <c:pt idx="1450">
                  <c:v>40.474550166837901</c:v>
                </c:pt>
                <c:pt idx="1451">
                  <c:v>40.441545696668165</c:v>
                </c:pt>
                <c:pt idx="1452">
                  <c:v>40.408540847287298</c:v>
                </c:pt>
                <c:pt idx="1453">
                  <c:v>40.375535616901821</c:v>
                </c:pt>
                <c:pt idx="1454">
                  <c:v>40.34253000371794</c:v>
                </c:pt>
                <c:pt idx="1455">
                  <c:v>40.309524005941611</c:v>
                </c:pt>
                <c:pt idx="1456">
                  <c:v>40.276517621778765</c:v>
                </c:pt>
                <c:pt idx="1457">
                  <c:v>40.24351084943536</c:v>
                </c:pt>
                <c:pt idx="1458">
                  <c:v>40.210503687117566</c:v>
                </c:pt>
                <c:pt idx="1459">
                  <c:v>40.177496133032093</c:v>
                </c:pt>
                <c:pt idx="1460">
                  <c:v>40.144488185385811</c:v>
                </c:pt>
                <c:pt idx="1461">
                  <c:v>40.111479842386586</c:v>
                </c:pt>
                <c:pt idx="1462">
                  <c:v>40.078471102242723</c:v>
                </c:pt>
                <c:pt idx="1463">
                  <c:v>40.045461963163909</c:v>
                </c:pt>
                <c:pt idx="1464">
                  <c:v>40.012452423360514</c:v>
                </c:pt>
                <c:pt idx="1465">
                  <c:v>39.979442481044487</c:v>
                </c:pt>
                <c:pt idx="1466">
                  <c:v>39.94643213442896</c:v>
                </c:pt>
                <c:pt idx="1467">
                  <c:v>39.913421381728696</c:v>
                </c:pt>
                <c:pt idx="1468">
                  <c:v>39.880410221160425</c:v>
                </c:pt>
                <c:pt idx="1469">
                  <c:v>39.847398650942473</c:v>
                </c:pt>
                <c:pt idx="1470">
                  <c:v>39.814386669295374</c:v>
                </c:pt>
                <c:pt idx="1471">
                  <c:v>39.781374274441902</c:v>
                </c:pt>
                <c:pt idx="1472">
                  <c:v>39.748361464607072</c:v>
                </c:pt>
                <c:pt idx="1473">
                  <c:v>39.715348238018663</c:v>
                </c:pt>
                <c:pt idx="1474">
                  <c:v>39.682334592907182</c:v>
                </c:pt>
                <c:pt idx="1475">
                  <c:v>39.649320527506021</c:v>
                </c:pt>
                <c:pt idx="1476">
                  <c:v>39.616306040051555</c:v>
                </c:pt>
                <c:pt idx="1477">
                  <c:v>39.5832911287836</c:v>
                </c:pt>
                <c:pt idx="1478">
                  <c:v>39.550275791945467</c:v>
                </c:pt>
                <c:pt idx="1479">
                  <c:v>39.517260027783998</c:v>
                </c:pt>
                <c:pt idx="1480">
                  <c:v>39.484243834549879</c:v>
                </c:pt>
                <c:pt idx="1481">
                  <c:v>39.451227210497905</c:v>
                </c:pt>
                <c:pt idx="1482">
                  <c:v>39.418210153887003</c:v>
                </c:pt>
                <c:pt idx="1483">
                  <c:v>39.385192662980522</c:v>
                </c:pt>
                <c:pt idx="1484">
                  <c:v>39.352174736046329</c:v>
                </c:pt>
                <c:pt idx="1485">
                  <c:v>39.319156371357387</c:v>
                </c:pt>
                <c:pt idx="1486">
                  <c:v>39.286137567191403</c:v>
                </c:pt>
                <c:pt idx="1487">
                  <c:v>39.25311832183128</c:v>
                </c:pt>
                <c:pt idx="1488">
                  <c:v>39.220098633565343</c:v>
                </c:pt>
                <c:pt idx="1489">
                  <c:v>39.187078500687718</c:v>
                </c:pt>
                <c:pt idx="1490">
                  <c:v>39.154057921498023</c:v>
                </c:pt>
                <c:pt idx="1491">
                  <c:v>39.121036894302229</c:v>
                </c:pt>
                <c:pt idx="1492">
                  <c:v>39.088015417412308</c:v>
                </c:pt>
                <c:pt idx="1493">
                  <c:v>39.054993489146881</c:v>
                </c:pt>
                <c:pt idx="1494">
                  <c:v>39.021971107831021</c:v>
                </c:pt>
                <c:pt idx="1495">
                  <c:v>38.988948271796914</c:v>
                </c:pt>
                <c:pt idx="1496">
                  <c:v>38.955924979383582</c:v>
                </c:pt>
                <c:pt idx="1497">
                  <c:v>38.92290122893754</c:v>
                </c:pt>
                <c:pt idx="1498">
                  <c:v>38.889877018813038</c:v>
                </c:pt>
                <c:pt idx="1499">
                  <c:v>38.856852347371863</c:v>
                </c:pt>
                <c:pt idx="1500">
                  <c:v>38.823827212983886</c:v>
                </c:pt>
                <c:pt idx="1501">
                  <c:v>38.790801614027124</c:v>
                </c:pt>
                <c:pt idx="1502">
                  <c:v>38.757775548888134</c:v>
                </c:pt>
                <c:pt idx="1503">
                  <c:v>38.724749015962303</c:v>
                </c:pt>
                <c:pt idx="1504">
                  <c:v>38.691722013653916</c:v>
                </c:pt>
                <c:pt idx="1505">
                  <c:v>38.658694540376324</c:v>
                </c:pt>
                <c:pt idx="1506">
                  <c:v>38.625666594552314</c:v>
                </c:pt>
                <c:pt idx="1507">
                  <c:v>38.592638174614599</c:v>
                </c:pt>
                <c:pt idx="1508">
                  <c:v>38.559609279005407</c:v>
                </c:pt>
                <c:pt idx="1509">
                  <c:v>38.52657990617756</c:v>
                </c:pt>
                <c:pt idx="1510">
                  <c:v>38.493550054593911</c:v>
                </c:pt>
                <c:pt idx="1511">
                  <c:v>38.460519722728243</c:v>
                </c:pt>
                <c:pt idx="1512">
                  <c:v>38.427488909065083</c:v>
                </c:pt>
                <c:pt idx="1513">
                  <c:v>38.394457612100339</c:v>
                </c:pt>
                <c:pt idx="1514">
                  <c:v>38.361425830340977</c:v>
                </c:pt>
                <c:pt idx="1515">
                  <c:v>38.328393562306111</c:v>
                </c:pt>
                <c:pt idx="1516">
                  <c:v>38.295360806526553</c:v>
                </c:pt>
                <c:pt idx="1517">
                  <c:v>38.262327561545199</c:v>
                </c:pt>
                <c:pt idx="1518">
                  <c:v>38.229293825917637</c:v>
                </c:pt>
                <c:pt idx="1519">
                  <c:v>38.196259598212244</c:v>
                </c:pt>
                <c:pt idx="1520">
                  <c:v>38.163224877010251</c:v>
                </c:pt>
                <c:pt idx="1521">
                  <c:v>38.130189660906083</c:v>
                </c:pt>
                <c:pt idx="1522">
                  <c:v>38.097153948507994</c:v>
                </c:pt>
                <c:pt idx="1523">
                  <c:v>38.064117738437865</c:v>
                </c:pt>
                <c:pt idx="1524">
                  <c:v>38.031081029331673</c:v>
                </c:pt>
                <c:pt idx="1525">
                  <c:v>37.998043819839857</c:v>
                </c:pt>
                <c:pt idx="1526">
                  <c:v>37.965006108627534</c:v>
                </c:pt>
                <c:pt idx="1527">
                  <c:v>37.931967894374587</c:v>
                </c:pt>
                <c:pt idx="1528">
                  <c:v>37.898929175776345</c:v>
                </c:pt>
                <c:pt idx="1529">
                  <c:v>37.865889951543473</c:v>
                </c:pt>
                <c:pt idx="1530">
                  <c:v>37.832850220402328</c:v>
                </c:pt>
                <c:pt idx="1531">
                  <c:v>37.799809981095535</c:v>
                </c:pt>
                <c:pt idx="1532">
                  <c:v>37.766769232382117</c:v>
                </c:pt>
                <c:pt idx="1533">
                  <c:v>37.733727973037418</c:v>
                </c:pt>
                <c:pt idx="1534">
                  <c:v>37.700686201854168</c:v>
                </c:pt>
                <c:pt idx="1535">
                  <c:v>37.667643917641982</c:v>
                </c:pt>
                <c:pt idx="1536">
                  <c:v>37.63460111922798</c:v>
                </c:pt>
                <c:pt idx="1537">
                  <c:v>37.601557805457425</c:v>
                </c:pt>
                <c:pt idx="1538">
                  <c:v>37.568513975193348</c:v>
                </c:pt>
                <c:pt idx="1539">
                  <c:v>37.535469627317369</c:v>
                </c:pt>
                <c:pt idx="1540">
                  <c:v>37.502424760729681</c:v>
                </c:pt>
                <c:pt idx="1541">
                  <c:v>37.469379374349757</c:v>
                </c:pt>
                <c:pt idx="1542">
                  <c:v>37.436333467115873</c:v>
                </c:pt>
                <c:pt idx="1543">
                  <c:v>37.403287037986566</c:v>
                </c:pt>
                <c:pt idx="1544">
                  <c:v>37.370240085939699</c:v>
                </c:pt>
                <c:pt idx="1545">
                  <c:v>37.337192609973727</c:v>
                </c:pt>
                <c:pt idx="1546">
                  <c:v>37.304144609107468</c:v>
                </c:pt>
                <c:pt idx="1547">
                  <c:v>37.271096082380517</c:v>
                </c:pt>
                <c:pt idx="1548">
                  <c:v>37.238047028853778</c:v>
                </c:pt>
                <c:pt idx="1549">
                  <c:v>37.204997447609287</c:v>
                </c:pt>
                <c:pt idx="1550">
                  <c:v>37.171947337751106</c:v>
                </c:pt>
                <c:pt idx="1551">
                  <c:v>37.138896698405311</c:v>
                </c:pt>
                <c:pt idx="1552">
                  <c:v>37.105845528720245</c:v>
                </c:pt>
                <c:pt idx="1553">
                  <c:v>37.07279382786696</c:v>
                </c:pt>
                <c:pt idx="1554">
                  <c:v>37.03974159503948</c:v>
                </c:pt>
                <c:pt idx="1555">
                  <c:v>37.006688829455115</c:v>
                </c:pt>
                <c:pt idx="1556">
                  <c:v>36.973635530354819</c:v>
                </c:pt>
                <c:pt idx="1557">
                  <c:v>36.940581697003417</c:v>
                </c:pt>
                <c:pt idx="1558">
                  <c:v>36.907527328690001</c:v>
                </c:pt>
                <c:pt idx="1559">
                  <c:v>36.874472424728104</c:v>
                </c:pt>
                <c:pt idx="1560">
                  <c:v>36.841416984456302</c:v>
                </c:pt>
                <c:pt idx="1561">
                  <c:v>36.808361007238148</c:v>
                </c:pt>
                <c:pt idx="1562">
                  <c:v>36.775304492462809</c:v>
                </c:pt>
                <c:pt idx="1563">
                  <c:v>36.742247439545118</c:v>
                </c:pt>
                <c:pt idx="1564">
                  <c:v>36.709189847926112</c:v>
                </c:pt>
                <c:pt idx="1565">
                  <c:v>36.676131717073041</c:v>
                </c:pt>
                <c:pt idx="1566">
                  <c:v>36.64307304648031</c:v>
                </c:pt>
                <c:pt idx="1567">
                  <c:v>36.610013835668973</c:v>
                </c:pt>
                <c:pt idx="1568">
                  <c:v>36.576954084187527</c:v>
                </c:pt>
                <c:pt idx="1569">
                  <c:v>36.543893791612255</c:v>
                </c:pt>
                <c:pt idx="1570">
                  <c:v>36.510832957547301</c:v>
                </c:pt>
                <c:pt idx="1571">
                  <c:v>36.477771581625056</c:v>
                </c:pt>
                <c:pt idx="1572">
                  <c:v>36.444709663506728</c:v>
                </c:pt>
                <c:pt idx="1573">
                  <c:v>36.411647202882087</c:v>
                </c:pt>
                <c:pt idx="1574">
                  <c:v>36.378584199470453</c:v>
                </c:pt>
                <c:pt idx="1575">
                  <c:v>36.345520653020486</c:v>
                </c:pt>
                <c:pt idx="1576">
                  <c:v>36.312456563310768</c:v>
                </c:pt>
                <c:pt idx="1577">
                  <c:v>36.279391930149977</c:v>
                </c:pt>
                <c:pt idx="1578">
                  <c:v>36.246326753377133</c:v>
                </c:pt>
                <c:pt idx="1579">
                  <c:v>36.213261032862285</c:v>
                </c:pt>
                <c:pt idx="1580">
                  <c:v>36.18019476850607</c:v>
                </c:pt>
                <c:pt idx="1581">
                  <c:v>36.147127960241122</c:v>
                </c:pt>
                <c:pt idx="1582">
                  <c:v>36.114060608031224</c:v>
                </c:pt>
                <c:pt idx="1583">
                  <c:v>36.080992711872206</c:v>
                </c:pt>
                <c:pt idx="1584">
                  <c:v>36.047924271792326</c:v>
                </c:pt>
                <c:pt idx="1585">
                  <c:v>36.014855287852193</c:v>
                </c:pt>
                <c:pt idx="1586">
                  <c:v>35.981785760145378</c:v>
                </c:pt>
                <c:pt idx="1587">
                  <c:v>35.948715688798679</c:v>
                </c:pt>
                <c:pt idx="1588">
                  <c:v>35.915645073972165</c:v>
                </c:pt>
                <c:pt idx="1589">
                  <c:v>35.882573915859552</c:v>
                </c:pt>
                <c:pt idx="1590">
                  <c:v>35.849502214688897</c:v>
                </c:pt>
                <c:pt idx="1591">
                  <c:v>35.816429970722211</c:v>
                </c:pt>
                <c:pt idx="1592">
                  <c:v>35.783357184256268</c:v>
                </c:pt>
                <c:pt idx="1593">
                  <c:v>35.750283855622769</c:v>
                </c:pt>
                <c:pt idx="1594">
                  <c:v>35.717209985188461</c:v>
                </c:pt>
                <c:pt idx="1595">
                  <c:v>35.684135573355341</c:v>
                </c:pt>
                <c:pt idx="1596">
                  <c:v>35.651060620561417</c:v>
                </c:pt>
                <c:pt idx="1597">
                  <c:v>35.617985127280548</c:v>
                </c:pt>
                <c:pt idx="1598">
                  <c:v>35.58490909402272</c:v>
                </c:pt>
                <c:pt idx="1599">
                  <c:v>35.551832521334603</c:v>
                </c:pt>
                <c:pt idx="1600">
                  <c:v>35.518755409799418</c:v>
                </c:pt>
                <c:pt idx="1601">
                  <c:v>35.485677760037873</c:v>
                </c:pt>
                <c:pt idx="1602">
                  <c:v>35.452599572707307</c:v>
                </c:pt>
                <c:pt idx="1603">
                  <c:v>35.419520848503119</c:v>
                </c:pt>
                <c:pt idx="1604">
                  <c:v>35.386441588158291</c:v>
                </c:pt>
                <c:pt idx="1605">
                  <c:v>35.353361792444026</c:v>
                </c:pt>
                <c:pt idx="1606">
                  <c:v>35.320281462169618</c:v>
                </c:pt>
                <c:pt idx="1607">
                  <c:v>35.287200598183091</c:v>
                </c:pt>
                <c:pt idx="1608">
                  <c:v>35.254119201371005</c:v>
                </c:pt>
                <c:pt idx="1609">
                  <c:v>35.221037272659245</c:v>
                </c:pt>
                <c:pt idx="1610">
                  <c:v>35.187954813012801</c:v>
                </c:pt>
                <c:pt idx="1611">
                  <c:v>35.154871823436082</c:v>
                </c:pt>
                <c:pt idx="1612">
                  <c:v>35.121788304973201</c:v>
                </c:pt>
                <c:pt idx="1613">
                  <c:v>35.08870425870839</c:v>
                </c:pt>
                <c:pt idx="1614">
                  <c:v>35.055619685765748</c:v>
                </c:pt>
                <c:pt idx="1615">
                  <c:v>35.022534587309949</c:v>
                </c:pt>
                <c:pt idx="1616">
                  <c:v>34.989448964546341</c:v>
                </c:pt>
                <c:pt idx="1617">
                  <c:v>34.956362818720564</c:v>
                </c:pt>
                <c:pt idx="1618">
                  <c:v>34.923276151119708</c:v>
                </c:pt>
                <c:pt idx="1619">
                  <c:v>34.890188963071822</c:v>
                </c:pt>
                <c:pt idx="1620">
                  <c:v>34.857101255946276</c:v>
                </c:pt>
                <c:pt idx="1621">
                  <c:v>34.824013031154166</c:v>
                </c:pt>
                <c:pt idx="1622">
                  <c:v>34.790924290148176</c:v>
                </c:pt>
                <c:pt idx="1623">
                  <c:v>34.757835034422875</c:v>
                </c:pt>
                <c:pt idx="1624">
                  <c:v>34.724745265515089</c:v>
                </c:pt>
                <c:pt idx="1625">
                  <c:v>34.691654985003623</c:v>
                </c:pt>
                <c:pt idx="1626">
                  <c:v>34.658564194509935</c:v>
                </c:pt>
                <c:pt idx="1627">
                  <c:v>34.625472895697925</c:v>
                </c:pt>
                <c:pt idx="1628">
                  <c:v>34.592381090274245</c:v>
                </c:pt>
                <c:pt idx="1629">
                  <c:v>34.55928877998852</c:v>
                </c:pt>
                <c:pt idx="1630">
                  <c:v>34.526195966633203</c:v>
                </c:pt>
                <c:pt idx="1631">
                  <c:v>34.493102652044072</c:v>
                </c:pt>
                <c:pt idx="1632">
                  <c:v>34.460008838099881</c:v>
                </c:pt>
                <c:pt idx="1633">
                  <c:v>34.426914526723188</c:v>
                </c:pt>
                <c:pt idx="1634">
                  <c:v>34.393819719879851</c:v>
                </c:pt>
                <c:pt idx="1635">
                  <c:v>34.360724419579377</c:v>
                </c:pt>
                <c:pt idx="1636">
                  <c:v>34.327628627875121</c:v>
                </c:pt>
                <c:pt idx="1637">
                  <c:v>34.294532346864244</c:v>
                </c:pt>
                <c:pt idx="1638">
                  <c:v>34.261435578687696</c:v>
                </c:pt>
                <c:pt idx="1639">
                  <c:v>34.228338325530629</c:v>
                </c:pt>
                <c:pt idx="1640">
                  <c:v>34.195240589622308</c:v>
                </c:pt>
                <c:pt idx="1641">
                  <c:v>34.162142373236158</c:v>
                </c:pt>
                <c:pt idx="1642">
                  <c:v>34.12904367869001</c:v>
                </c:pt>
                <c:pt idx="1643">
                  <c:v>34.095944508345696</c:v>
                </c:pt>
                <c:pt idx="1644">
                  <c:v>34.062844864609808</c:v>
                </c:pt>
                <c:pt idx="1645">
                  <c:v>34.029744749933151</c:v>
                </c:pt>
                <c:pt idx="1646">
                  <c:v>33.996644166811244</c:v>
                </c:pt>
                <c:pt idx="1647">
                  <c:v>33.9635431177839</c:v>
                </c:pt>
                <c:pt idx="1648">
                  <c:v>33.930441605435661</c:v>
                </c:pt>
                <c:pt idx="1649">
                  <c:v>33.897339632395578</c:v>
                </c:pt>
                <c:pt idx="1650">
                  <c:v>33.864237201337303</c:v>
                </c:pt>
                <c:pt idx="1651">
                  <c:v>33.831134314979238</c:v>
                </c:pt>
                <c:pt idx="1652">
                  <c:v>33.798030976084213</c:v>
                </c:pt>
                <c:pt idx="1653">
                  <c:v>33.764927187459932</c:v>
                </c:pt>
                <c:pt idx="1654">
                  <c:v>33.731822951958534</c:v>
                </c:pt>
                <c:pt idx="1655">
                  <c:v>33.698718272476839</c:v>
                </c:pt>
                <c:pt idx="1656">
                  <c:v>33.665613151956094</c:v>
                </c:pt>
                <c:pt idx="1657">
                  <c:v>33.632507593382442</c:v>
                </c:pt>
                <c:pt idx="1658">
                  <c:v>33.599401599786177</c:v>
                </c:pt>
                <c:pt idx="1659">
                  <c:v>33.566295174242342</c:v>
                </c:pt>
                <c:pt idx="1660">
                  <c:v>33.533188319870156</c:v>
                </c:pt>
                <c:pt idx="1661">
                  <c:v>33.500081039833361</c:v>
                </c:pt>
                <c:pt idx="1662">
                  <c:v>33.466973337340001</c:v>
                </c:pt>
                <c:pt idx="1663">
                  <c:v>33.433865215642193</c:v>
                </c:pt>
                <c:pt idx="1664">
                  <c:v>33.400756678036245</c:v>
                </c:pt>
                <c:pt idx="1665">
                  <c:v>33.367647727862703</c:v>
                </c:pt>
                <c:pt idx="1666">
                  <c:v>33.33453836850574</c:v>
                </c:pt>
                <c:pt idx="1667">
                  <c:v>33.301428603393674</c:v>
                </c:pt>
                <c:pt idx="1668">
                  <c:v>33.268318435998324</c:v>
                </c:pt>
                <c:pt idx="1669">
                  <c:v>33.235207869835364</c:v>
                </c:pt>
                <c:pt idx="1670">
                  <c:v>33.202096908463659</c:v>
                </c:pt>
                <c:pt idx="1671">
                  <c:v>33.16898555548574</c:v>
                </c:pt>
                <c:pt idx="1672">
                  <c:v>33.135873814547047</c:v>
                </c:pt>
                <c:pt idx="1673">
                  <c:v>33.102761689336454</c:v>
                </c:pt>
                <c:pt idx="1674">
                  <c:v>33.069649183585234</c:v>
                </c:pt>
                <c:pt idx="1675">
                  <c:v>33.036536301067905</c:v>
                </c:pt>
                <c:pt idx="1676">
                  <c:v>33.003423045601309</c:v>
                </c:pt>
                <c:pt idx="1677">
                  <c:v>32.970309421044647</c:v>
                </c:pt>
                <c:pt idx="1678">
                  <c:v>32.937195431299386</c:v>
                </c:pt>
                <c:pt idx="1679">
                  <c:v>32.904081080308956</c:v>
                </c:pt>
                <c:pt idx="1680">
                  <c:v>32.870966372058483</c:v>
                </c:pt>
                <c:pt idx="1681">
                  <c:v>32.83785131057504</c:v>
                </c:pt>
                <c:pt idx="1682">
                  <c:v>32.804735899926506</c:v>
                </c:pt>
                <c:pt idx="1683">
                  <c:v>32.771620144222382</c:v>
                </c:pt>
                <c:pt idx="1684">
                  <c:v>32.73850404761275</c:v>
                </c:pt>
                <c:pt idx="1685">
                  <c:v>32.705387614288654</c:v>
                </c:pt>
                <c:pt idx="1686">
                  <c:v>32.672270848481169</c:v>
                </c:pt>
                <c:pt idx="1687">
                  <c:v>32.63915375446188</c:v>
                </c:pt>
                <c:pt idx="1688">
                  <c:v>32.606036336541919</c:v>
                </c:pt>
                <c:pt idx="1689">
                  <c:v>32.572918599072281</c:v>
                </c:pt>
                <c:pt idx="1690">
                  <c:v>32.539800546443168</c:v>
                </c:pt>
                <c:pt idx="1691">
                  <c:v>32.506682183083718</c:v>
                </c:pt>
                <c:pt idx="1692">
                  <c:v>32.473563513462096</c:v>
                </c:pt>
                <c:pt idx="1693">
                  <c:v>32.44044454208457</c:v>
                </c:pt>
                <c:pt idx="1694">
                  <c:v>32.407325273495772</c:v>
                </c:pt>
                <c:pt idx="1695">
                  <c:v>32.374205712278005</c:v>
                </c:pt>
                <c:pt idx="1696">
                  <c:v>32.341085863051134</c:v>
                </c:pt>
                <c:pt idx="1697">
                  <c:v>32.307965730472013</c:v>
                </c:pt>
                <c:pt idx="1698">
                  <c:v>32.274845319234473</c:v>
                </c:pt>
                <c:pt idx="1699">
                  <c:v>32.24172463406866</c:v>
                </c:pt>
                <c:pt idx="1700">
                  <c:v>32.208603679740989</c:v>
                </c:pt>
                <c:pt idx="1701">
                  <c:v>32.175482461053257</c:v>
                </c:pt>
                <c:pt idx="1702">
                  <c:v>32.142360982843108</c:v>
                </c:pt>
                <c:pt idx="1703">
                  <c:v>32.109239249982693</c:v>
                </c:pt>
                <c:pt idx="1704">
                  <c:v>32.076117267379082</c:v>
                </c:pt>
                <c:pt idx="1705">
                  <c:v>32.042995039973427</c:v>
                </c:pt>
                <c:pt idx="1706">
                  <c:v>32.009872572740726</c:v>
                </c:pt>
                <c:pt idx="1707">
                  <c:v>31.976749870689225</c:v>
                </c:pt>
                <c:pt idx="1708">
                  <c:v>31.943626938860447</c:v>
                </c:pt>
                <c:pt idx="1709">
                  <c:v>31.91050378232822</c:v>
                </c:pt>
                <c:pt idx="1710">
                  <c:v>31.877380406198679</c:v>
                </c:pt>
                <c:pt idx="1711">
                  <c:v>31.844256815609615</c:v>
                </c:pt>
                <c:pt idx="1712">
                  <c:v>31.811133015730082</c:v>
                </c:pt>
                <c:pt idx="1713">
                  <c:v>31.778009011759977</c:v>
                </c:pt>
                <c:pt idx="1714">
                  <c:v>31.744884808929626</c:v>
                </c:pt>
                <c:pt idx="1715">
                  <c:v>31.711760412499167</c:v>
                </c:pt>
                <c:pt idx="1716">
                  <c:v>31.678635827758391</c:v>
                </c:pt>
                <c:pt idx="1717">
                  <c:v>31.6455110600258</c:v>
                </c:pt>
                <c:pt idx="1718">
                  <c:v>31.612386114648729</c:v>
                </c:pt>
                <c:pt idx="1719">
                  <c:v>31.579260997002269</c:v>
                </c:pt>
                <c:pt idx="1720">
                  <c:v>31.546135712489285</c:v>
                </c:pt>
                <c:pt idx="1721">
                  <c:v>31.51301026653956</c:v>
                </c:pt>
                <c:pt idx="1722">
                  <c:v>31.479884664609411</c:v>
                </c:pt>
                <c:pt idx="1723">
                  <c:v>31.44675891218149</c:v>
                </c:pt>
                <c:pt idx="1724">
                  <c:v>31.413633014763573</c:v>
                </c:pt>
                <c:pt idx="1725">
                  <c:v>31.3805069778888</c:v>
                </c:pt>
                <c:pt idx="1726">
                  <c:v>31.347380807114767</c:v>
                </c:pt>
                <c:pt idx="1727">
                  <c:v>31.314254508022955</c:v>
                </c:pt>
                <c:pt idx="1728">
                  <c:v>31.281128086218413</c:v>
                </c:pt>
                <c:pt idx="1729">
                  <c:v>31.248001547329164</c:v>
                </c:pt>
                <c:pt idx="1730">
                  <c:v>31.214874897005416</c:v>
                </c:pt>
                <c:pt idx="1731">
                  <c:v>31.181748140919613</c:v>
                </c:pt>
                <c:pt idx="1732">
                  <c:v>31.148621284765099</c:v>
                </c:pt>
                <c:pt idx="1733">
                  <c:v>31.115494334256315</c:v>
                </c:pt>
                <c:pt idx="1734">
                  <c:v>31.082367295127732</c:v>
                </c:pt>
                <c:pt idx="1735">
                  <c:v>31.049240173133402</c:v>
                </c:pt>
                <c:pt idx="1736">
                  <c:v>31.016112974046791</c:v>
                </c:pt>
                <c:pt idx="1737">
                  <c:v>30.982985703659523</c:v>
                </c:pt>
                <c:pt idx="1738">
                  <c:v>30.94985836778141</c:v>
                </c:pt>
                <c:pt idx="1739">
                  <c:v>30.91673097223962</c:v>
                </c:pt>
                <c:pt idx="1740">
                  <c:v>30.883603522878033</c:v>
                </c:pt>
                <c:pt idx="1741">
                  <c:v>30.850476025556823</c:v>
                </c:pt>
                <c:pt idx="1742">
                  <c:v>30.8173484861519</c:v>
                </c:pt>
                <c:pt idx="1743">
                  <c:v>30.784220910554062</c:v>
                </c:pt>
                <c:pt idx="1744">
                  <c:v>30.751093304668839</c:v>
                </c:pt>
                <c:pt idx="1745">
                  <c:v>30.717965674415385</c:v>
                </c:pt>
                <c:pt idx="1746">
                  <c:v>30.684838025726297</c:v>
                </c:pt>
                <c:pt idx="1747">
                  <c:v>30.651710364546958</c:v>
                </c:pt>
                <c:pt idx="1748">
                  <c:v>30.618582696834679</c:v>
                </c:pt>
                <c:pt idx="1749">
                  <c:v>30.585455028558485</c:v>
                </c:pt>
                <c:pt idx="1750">
                  <c:v>30.552327365698172</c:v>
                </c:pt>
                <c:pt idx="1751">
                  <c:v>30.519199714243882</c:v>
                </c:pt>
                <c:pt idx="1752">
                  <c:v>30.486072080195569</c:v>
                </c:pt>
                <c:pt idx="1753">
                  <c:v>30.452944469562183</c:v>
                </c:pt>
                <c:pt idx="1754">
                  <c:v>30.419816888361247</c:v>
                </c:pt>
                <c:pt idx="1755">
                  <c:v>30.386689342618162</c:v>
                </c:pt>
                <c:pt idx="1756">
                  <c:v>30.353561838365735</c:v>
                </c:pt>
                <c:pt idx="1757">
                  <c:v>30.320434381643242</c:v>
                </c:pt>
                <c:pt idx="1758">
                  <c:v>30.28730697849624</c:v>
                </c:pt>
                <c:pt idx="1759">
                  <c:v>30.254179634975671</c:v>
                </c:pt>
                <c:pt idx="1760">
                  <c:v>30.221052357137449</c:v>
                </c:pt>
                <c:pt idx="1761">
                  <c:v>30.187925151041565</c:v>
                </c:pt>
                <c:pt idx="1762">
                  <c:v>30.154798022751876</c:v>
                </c:pt>
                <c:pt idx="1763">
                  <c:v>30.121670978335132</c:v>
                </c:pt>
                <c:pt idx="1764">
                  <c:v>30.088544023860585</c:v>
                </c:pt>
                <c:pt idx="1765">
                  <c:v>30.055417165399327</c:v>
                </c:pt>
                <c:pt idx="1766">
                  <c:v>30.022290409023682</c:v>
                </c:pt>
                <c:pt idx="1767">
                  <c:v>29.989163760806502</c:v>
                </c:pt>
                <c:pt idx="1768">
                  <c:v>29.956037226821</c:v>
                </c:pt>
                <c:pt idx="1769">
                  <c:v>29.922910813139211</c:v>
                </c:pt>
                <c:pt idx="1770">
                  <c:v>29.889784525832592</c:v>
                </c:pt>
                <c:pt idx="1771">
                  <c:v>29.856658370970525</c:v>
                </c:pt>
                <c:pt idx="1772">
                  <c:v>29.823532354619946</c:v>
                </c:pt>
                <c:pt idx="1773">
                  <c:v>29.790406482844993</c:v>
                </c:pt>
                <c:pt idx="1774">
                  <c:v>29.757280761706216</c:v>
                </c:pt>
                <c:pt idx="1775">
                  <c:v>29.724155197259911</c:v>
                </c:pt>
                <c:pt idx="1776">
                  <c:v>29.691029795557768</c:v>
                </c:pt>
                <c:pt idx="1777">
                  <c:v>29.657904562645996</c:v>
                </c:pt>
                <c:pt idx="1778">
                  <c:v>29.624779504564899</c:v>
                </c:pt>
                <c:pt idx="1779">
                  <c:v>29.59165462734844</c:v>
                </c:pt>
                <c:pt idx="1780">
                  <c:v>29.558529937023312</c:v>
                </c:pt>
                <c:pt idx="1781">
                  <c:v>29.525405439608843</c:v>
                </c:pt>
                <c:pt idx="1782">
                  <c:v>29.492281141115782</c:v>
                </c:pt>
                <c:pt idx="1783">
                  <c:v>29.459157047546199</c:v>
                </c:pt>
                <c:pt idx="1784">
                  <c:v>29.426033164892974</c:v>
                </c:pt>
                <c:pt idx="1785">
                  <c:v>29.39290949913898</c:v>
                </c:pt>
                <c:pt idx="1786">
                  <c:v>29.359786056256603</c:v>
                </c:pt>
                <c:pt idx="1787">
                  <c:v>29.326662842207103</c:v>
                </c:pt>
                <c:pt idx="1788">
                  <c:v>29.293539862940218</c:v>
                </c:pt>
                <c:pt idx="1789">
                  <c:v>29.260417124393815</c:v>
                </c:pt>
                <c:pt idx="1790">
                  <c:v>29.227294632492665</c:v>
                </c:pt>
                <c:pt idx="1791">
                  <c:v>29.194172393148577</c:v>
                </c:pt>
                <c:pt idx="1792">
                  <c:v>29.161050412259787</c:v>
                </c:pt>
                <c:pt idx="1793">
                  <c:v>29.127928695709876</c:v>
                </c:pt>
                <c:pt idx="1794">
                  <c:v>29.094807249367921</c:v>
                </c:pt>
                <c:pt idx="1795">
                  <c:v>29.061686079087789</c:v>
                </c:pt>
                <c:pt idx="1796">
                  <c:v>29.028565190707173</c:v>
                </c:pt>
                <c:pt idx="1797">
                  <c:v>28.995444590047676</c:v>
                </c:pt>
                <c:pt idx="1798">
                  <c:v>28.962324282914192</c:v>
                </c:pt>
                <c:pt idx="1799">
                  <c:v>28.929204275094115</c:v>
                </c:pt>
                <c:pt idx="1800">
                  <c:v>28.896084572357083</c:v>
                </c:pt>
                <c:pt idx="1801">
                  <c:v>28.862965180454481</c:v>
                </c:pt>
                <c:pt idx="1802">
                  <c:v>28.829846105118747</c:v>
                </c:pt>
                <c:pt idx="1803">
                  <c:v>28.7967273520634</c:v>
                </c:pt>
                <c:pt idx="1804">
                  <c:v>28.763608926981984</c:v>
                </c:pt>
                <c:pt idx="1805">
                  <c:v>28.730490835547975</c:v>
                </c:pt>
                <c:pt idx="1806">
                  <c:v>28.697373083414174</c:v>
                </c:pt>
                <c:pt idx="1807">
                  <c:v>28.664255676212413</c:v>
                </c:pt>
                <c:pt idx="1808">
                  <c:v>28.631138619552807</c:v>
                </c:pt>
                <c:pt idx="1809">
                  <c:v>28.598021919023758</c:v>
                </c:pt>
                <c:pt idx="1810">
                  <c:v>28.564905580191056</c:v>
                </c:pt>
                <c:pt idx="1811">
                  <c:v>28.531789608597968</c:v>
                </c:pt>
                <c:pt idx="1812">
                  <c:v>28.498674009764315</c:v>
                </c:pt>
                <c:pt idx="1813">
                  <c:v>28.465558789186261</c:v>
                </c:pt>
                <c:pt idx="1814">
                  <c:v>28.432443952336222</c:v>
                </c:pt>
                <c:pt idx="1815">
                  <c:v>28.3993295046618</c:v>
                </c:pt>
                <c:pt idx="1816">
                  <c:v>28.366215451586228</c:v>
                </c:pt>
                <c:pt idx="1817">
                  <c:v>28.333101798507201</c:v>
                </c:pt>
                <c:pt idx="1818">
                  <c:v>28.299988550796996</c:v>
                </c:pt>
                <c:pt idx="1819">
                  <c:v>28.266875713801998</c:v>
                </c:pt>
                <c:pt idx="1820">
                  <c:v>28.233763292842134</c:v>
                </c:pt>
                <c:pt idx="1821">
                  <c:v>28.200651293210974</c:v>
                </c:pt>
                <c:pt idx="1822">
                  <c:v>28.16753972017489</c:v>
                </c:pt>
                <c:pt idx="1823">
                  <c:v>28.134428578973036</c:v>
                </c:pt>
                <c:pt idx="1824">
                  <c:v>28.1013178748169</c:v>
                </c:pt>
                <c:pt idx="1825">
                  <c:v>28.068207612889985</c:v>
                </c:pt>
                <c:pt idx="1826">
                  <c:v>28.035097798347564</c:v>
                </c:pt>
                <c:pt idx="1827">
                  <c:v>28.001988436316417</c:v>
                </c:pt>
                <c:pt idx="1828">
                  <c:v>27.968879531894274</c:v>
                </c:pt>
                <c:pt idx="1829">
                  <c:v>27.935771090149842</c:v>
                </c:pt>
                <c:pt idx="1830">
                  <c:v>27.902663116122334</c:v>
                </c:pt>
                <c:pt idx="1831">
                  <c:v>27.869555614821316</c:v>
                </c:pt>
                <c:pt idx="1832">
                  <c:v>27.836448591226365</c:v>
                </c:pt>
                <c:pt idx="1833">
                  <c:v>27.803342050286656</c:v>
                </c:pt>
                <c:pt idx="1834">
                  <c:v>27.770235996921237</c:v>
                </c:pt>
                <c:pt idx="1835">
                  <c:v>27.737130436018077</c:v>
                </c:pt>
                <c:pt idx="1836">
                  <c:v>27.704025372434412</c:v>
                </c:pt>
                <c:pt idx="1837">
                  <c:v>27.670920810996225</c:v>
                </c:pt>
                <c:pt idx="1838">
                  <c:v>27.637816756498175</c:v>
                </c:pt>
                <c:pt idx="1839">
                  <c:v>27.604713213703281</c:v>
                </c:pt>
                <c:pt idx="1840">
                  <c:v>27.571610187342817</c:v>
                </c:pt>
                <c:pt idx="1841">
                  <c:v>27.538507682115984</c:v>
                </c:pt>
                <c:pt idx="1842">
                  <c:v>27.505405702689899</c:v>
                </c:pt>
                <c:pt idx="1843">
                  <c:v>27.472304253699278</c:v>
                </c:pt>
                <c:pt idx="1844">
                  <c:v>27.43920333974647</c:v>
                </c:pt>
                <c:pt idx="1845">
                  <c:v>27.406102965401033</c:v>
                </c:pt>
                <c:pt idx="1846">
                  <c:v>27.373003135199802</c:v>
                </c:pt>
                <c:pt idx="1847">
                  <c:v>27.339903853646494</c:v>
                </c:pt>
                <c:pt idx="1848">
                  <c:v>27.306805125212009</c:v>
                </c:pt>
                <c:pt idx="1849">
                  <c:v>27.273706954333822</c:v>
                </c:pt>
                <c:pt idx="1850">
                  <c:v>27.240609345416232</c:v>
                </c:pt>
                <c:pt idx="1851">
                  <c:v>27.20751230283004</c:v>
                </c:pt>
                <c:pt idx="1852">
                  <c:v>27.174415830912579</c:v>
                </c:pt>
                <c:pt idx="1853">
                  <c:v>27.141319933967445</c:v>
                </c:pt>
                <c:pt idx="1854">
                  <c:v>27.10822461626471</c:v>
                </c:pt>
                <c:pt idx="1855">
                  <c:v>27.07512988204051</c:v>
                </c:pt>
                <c:pt idx="1856">
                  <c:v>27.042035735497315</c:v>
                </c:pt>
                <c:pt idx="1857">
                  <c:v>27.008942180803473</c:v>
                </c:pt>
                <c:pt idx="1858">
                  <c:v>26.975849222093636</c:v>
                </c:pt>
                <c:pt idx="1859">
                  <c:v>26.942756863468354</c:v>
                </c:pt>
                <c:pt idx="1860">
                  <c:v>26.909665108994094</c:v>
                </c:pt>
                <c:pt idx="1861">
                  <c:v>26.876573962703443</c:v>
                </c:pt>
                <c:pt idx="1862">
                  <c:v>26.843483428594716</c:v>
                </c:pt>
                <c:pt idx="1863">
                  <c:v>26.81039351063226</c:v>
                </c:pt>
                <c:pt idx="1864">
                  <c:v>26.777304212746543</c:v>
                </c:pt>
                <c:pt idx="1865">
                  <c:v>26.744215538833632</c:v>
                </c:pt>
                <c:pt idx="1866">
                  <c:v>26.711127492755718</c:v>
                </c:pt>
                <c:pt idx="1867">
                  <c:v>26.678040078341006</c:v>
                </c:pt>
                <c:pt idx="1868">
                  <c:v>26.644953299383602</c:v>
                </c:pt>
                <c:pt idx="1869">
                  <c:v>26.611867159643726</c:v>
                </c:pt>
                <c:pt idx="1870">
                  <c:v>26.578781662847547</c:v>
                </c:pt>
                <c:pt idx="1871">
                  <c:v>26.545696812687606</c:v>
                </c:pt>
                <c:pt idx="1872">
                  <c:v>26.512612612822437</c:v>
                </c:pt>
                <c:pt idx="1873">
                  <c:v>26.479529066876971</c:v>
                </c:pt>
                <c:pt idx="1874">
                  <c:v>26.446446178442514</c:v>
                </c:pt>
                <c:pt idx="1875">
                  <c:v>26.413363951076498</c:v>
                </c:pt>
                <c:pt idx="1876">
                  <c:v>26.380282388303304</c:v>
                </c:pt>
                <c:pt idx="1877">
                  <c:v>26.347201493613561</c:v>
                </c:pt>
                <c:pt idx="1878">
                  <c:v>26.314121270464973</c:v>
                </c:pt>
                <c:pt idx="1879">
                  <c:v>26.281041722281657</c:v>
                </c:pt>
                <c:pt idx="1880">
                  <c:v>26.247962852455068</c:v>
                </c:pt>
                <c:pt idx="1881">
                  <c:v>26.214884664343504</c:v>
                </c:pt>
                <c:pt idx="1882">
                  <c:v>26.181807161272662</c:v>
                </c:pt>
                <c:pt idx="1883">
                  <c:v>26.148730346535341</c:v>
                </c:pt>
                <c:pt idx="1884">
                  <c:v>26.11565422339212</c:v>
                </c:pt>
                <c:pt idx="1885">
                  <c:v>26.082578795071111</c:v>
                </c:pt>
                <c:pt idx="1886">
                  <c:v>26.049504064767987</c:v>
                </c:pt>
                <c:pt idx="1887">
                  <c:v>26.01643003564693</c:v>
                </c:pt>
                <c:pt idx="1888">
                  <c:v>25.983356710839814</c:v>
                </c:pt>
                <c:pt idx="1889">
                  <c:v>25.950284093447159</c:v>
                </c:pt>
                <c:pt idx="1890">
                  <c:v>25.917212186537899</c:v>
                </c:pt>
                <c:pt idx="1891">
                  <c:v>25.884140993149607</c:v>
                </c:pt>
                <c:pt idx="1892">
                  <c:v>25.85107051628875</c:v>
                </c:pt>
                <c:pt idx="1893">
                  <c:v>25.818000758931177</c:v>
                </c:pt>
                <c:pt idx="1894">
                  <c:v>25.784931724021778</c:v>
                </c:pt>
                <c:pt idx="1895">
                  <c:v>25.751863414475203</c:v>
                </c:pt>
                <c:pt idx="1896">
                  <c:v>25.718795833175893</c:v>
                </c:pt>
                <c:pt idx="1897">
                  <c:v>25.685728982977967</c:v>
                </c:pt>
                <c:pt idx="1898">
                  <c:v>25.652662866706123</c:v>
                </c:pt>
                <c:pt idx="1899">
                  <c:v>25.619597487155488</c:v>
                </c:pt>
                <c:pt idx="1900">
                  <c:v>25.586532847091799</c:v>
                </c:pt>
                <c:pt idx="1901">
                  <c:v>25.553468949251958</c:v>
                </c:pt>
                <c:pt idx="1902">
                  <c:v>25.520405796343937</c:v>
                </c:pt>
                <c:pt idx="1903">
                  <c:v>25.487343391047173</c:v>
                </c:pt>
                <c:pt idx="1904">
                  <c:v>25.454281736013144</c:v>
                </c:pt>
                <c:pt idx="1905">
                  <c:v>25.4212208338651</c:v>
                </c:pt>
                <c:pt idx="1906">
                  <c:v>25.388160687198756</c:v>
                </c:pt>
                <c:pt idx="1907">
                  <c:v>25.355101298582422</c:v>
                </c:pt>
                <c:pt idx="1908">
                  <c:v>25.322042670557266</c:v>
                </c:pt>
                <c:pt idx="1909">
                  <c:v>25.288984805637625</c:v>
                </c:pt>
                <c:pt idx="1910">
                  <c:v>25.255927706311546</c:v>
                </c:pt>
                <c:pt idx="1911">
                  <c:v>25.222871375040494</c:v>
                </c:pt>
                <c:pt idx="1912">
                  <c:v>25.189815814260292</c:v>
                </c:pt>
                <c:pt idx="1913">
                  <c:v>25.15676102638119</c:v>
                </c:pt>
                <c:pt idx="1914">
                  <c:v>25.123707013788092</c:v>
                </c:pt>
                <c:pt idx="1915">
                  <c:v>25.090653778840949</c:v>
                </c:pt>
                <c:pt idx="1916">
                  <c:v>25.057601323875062</c:v>
                </c:pt>
                <c:pt idx="1917">
                  <c:v>25.024549651201578</c:v>
                </c:pt>
                <c:pt idx="1918">
                  <c:v>24.991498763107565</c:v>
                </c:pt>
                <c:pt idx="1919">
                  <c:v>24.958448661856547</c:v>
                </c:pt>
                <c:pt idx="1920">
                  <c:v>24.925399349688607</c:v>
                </c:pt>
                <c:pt idx="1921">
                  <c:v>24.892350828821165</c:v>
                </c:pt>
                <c:pt idx="1922">
                  <c:v>24.859303101448869</c:v>
                </c:pt>
                <c:pt idx="1923">
                  <c:v>24.826256169744255</c:v>
                </c:pt>
                <c:pt idx="1924">
                  <c:v>24.793210035857843</c:v>
                </c:pt>
                <c:pt idx="1925">
                  <c:v>24.760164701918733</c:v>
                </c:pt>
                <c:pt idx="1926">
                  <c:v>24.727120170034922</c:v>
                </c:pt>
                <c:pt idx="1927">
                  <c:v>24.694076442293621</c:v>
                </c:pt>
                <c:pt idx="1928">
                  <c:v>24.661033520761521</c:v>
                </c:pt>
                <c:pt idx="1929">
                  <c:v>24.627991407485371</c:v>
                </c:pt>
                <c:pt idx="1930">
                  <c:v>24.59495010449232</c:v>
                </c:pt>
                <c:pt idx="1931">
                  <c:v>24.561909613790117</c:v>
                </c:pt>
                <c:pt idx="1932">
                  <c:v>24.52886993736767</c:v>
                </c:pt>
                <c:pt idx="1933">
                  <c:v>24.495831077195529</c:v>
                </c:pt>
                <c:pt idx="1934">
                  <c:v>24.462793035225854</c:v>
                </c:pt>
                <c:pt idx="1935">
                  <c:v>24.429755813393285</c:v>
                </c:pt>
                <c:pt idx="1936">
                  <c:v>24.396719413615088</c:v>
                </c:pt>
                <c:pt idx="1937">
                  <c:v>24.363683837791577</c:v>
                </c:pt>
                <c:pt idx="1938">
                  <c:v>24.330649087806606</c:v>
                </c:pt>
                <c:pt idx="1939">
                  <c:v>24.297615165527727</c:v>
                </c:pt>
                <c:pt idx="1940">
                  <c:v>24.264582072806967</c:v>
                </c:pt>
                <c:pt idx="1941">
                  <c:v>24.231549811480967</c:v>
                </c:pt>
                <c:pt idx="1942">
                  <c:v>24.19851838337145</c:v>
                </c:pt>
                <c:pt idx="1943">
                  <c:v>24.165487790285518</c:v>
                </c:pt>
                <c:pt idx="1944">
                  <c:v>24.13245803401654</c:v>
                </c:pt>
                <c:pt idx="1945">
                  <c:v>24.099429116343799</c:v>
                </c:pt>
                <c:pt idx="1946">
                  <c:v>24.066401039033629</c:v>
                </c:pt>
                <c:pt idx="1947">
                  <c:v>24.03337380383941</c:v>
                </c:pt>
                <c:pt idx="1948">
                  <c:v>24.000347412502144</c:v>
                </c:pt>
                <c:pt idx="1949">
                  <c:v>23.967321866750844</c:v>
                </c:pt>
                <c:pt idx="1950">
                  <c:v>23.93429716830304</c:v>
                </c:pt>
                <c:pt idx="1951">
                  <c:v>23.901273318864945</c:v>
                </c:pt>
                <c:pt idx="1952">
                  <c:v>23.868250320132116</c:v>
                </c:pt>
                <c:pt idx="1953">
                  <c:v>23.835228173790064</c:v>
                </c:pt>
                <c:pt idx="1954">
                  <c:v>23.802206881514266</c:v>
                </c:pt>
                <c:pt idx="1955">
                  <c:v>23.76918644497076</c:v>
                </c:pt>
                <c:pt idx="1956">
                  <c:v>23.736166865816635</c:v>
                </c:pt>
                <c:pt idx="1957">
                  <c:v>23.703148145700645</c:v>
                </c:pt>
                <c:pt idx="1958">
                  <c:v>23.670130286263031</c:v>
                </c:pt>
                <c:pt idx="1959">
                  <c:v>23.637113289136632</c:v>
                </c:pt>
                <c:pt idx="1960">
                  <c:v>23.604097155947148</c:v>
                </c:pt>
                <c:pt idx="1961">
                  <c:v>23.571081888313262</c:v>
                </c:pt>
                <c:pt idx="1962">
                  <c:v>23.538067487847304</c:v>
                </c:pt>
                <c:pt idx="1963">
                  <c:v>23.50505395615609</c:v>
                </c:pt>
                <c:pt idx="1964">
                  <c:v>23.472041294840547</c:v>
                </c:pt>
                <c:pt idx="1965">
                  <c:v>23.439029505496435</c:v>
                </c:pt>
                <c:pt idx="1966">
                  <c:v>23.4060185897156</c:v>
                </c:pt>
                <c:pt idx="1967">
                  <c:v>23.373008549085238</c:v>
                </c:pt>
                <c:pt idx="1968">
                  <c:v>23.339999385188953</c:v>
                </c:pt>
                <c:pt idx="1969">
                  <c:v>23.306991099607195</c:v>
                </c:pt>
                <c:pt idx="1970">
                  <c:v>23.273983693917536</c:v>
                </c:pt>
                <c:pt idx="1971">
                  <c:v>23.240977169695185</c:v>
                </c:pt>
                <c:pt idx="1972">
                  <c:v>23.207971528513713</c:v>
                </c:pt>
                <c:pt idx="1973">
                  <c:v>23.174966771944799</c:v>
                </c:pt>
                <c:pt idx="1974">
                  <c:v>23.141962901559516</c:v>
                </c:pt>
                <c:pt idx="1975">
                  <c:v>23.108959918928221</c:v>
                </c:pt>
                <c:pt idx="1976">
                  <c:v>23.07595782562101</c:v>
                </c:pt>
                <c:pt idx="1977">
                  <c:v>23.042956623208582</c:v>
                </c:pt>
                <c:pt idx="1978">
                  <c:v>23.00995631326245</c:v>
                </c:pt>
                <c:pt idx="1979">
                  <c:v>22.976956897355215</c:v>
                </c:pt>
                <c:pt idx="1980">
                  <c:v>22.94395837706119</c:v>
                </c:pt>
                <c:pt idx="1981">
                  <c:v>22.910960753956747</c:v>
                </c:pt>
                <c:pt idx="1982">
                  <c:v>22.877964029621282</c:v>
                </c:pt>
                <c:pt idx="1983">
                  <c:v>22.844968205636743</c:v>
                </c:pt>
                <c:pt idx="1984">
                  <c:v>22.811973283588884</c:v>
                </c:pt>
                <c:pt idx="1985">
                  <c:v>22.778979265067221</c:v>
                </c:pt>
                <c:pt idx="1986">
                  <c:v>22.745986151665786</c:v>
                </c:pt>
                <c:pt idx="1987">
                  <c:v>22.712993944983477</c:v>
                </c:pt>
                <c:pt idx="1988">
                  <c:v>22.680002646624512</c:v>
                </c:pt>
                <c:pt idx="1989">
                  <c:v>22.647012258198732</c:v>
                </c:pt>
                <c:pt idx="1990">
                  <c:v>22.614022781322443</c:v>
                </c:pt>
                <c:pt idx="1991">
                  <c:v>22.581034217618207</c:v>
                </c:pt>
                <c:pt idx="1992">
                  <c:v>22.548046568716138</c:v>
                </c:pt>
                <c:pt idx="1993">
                  <c:v>22.515059836253577</c:v>
                </c:pt>
                <c:pt idx="1994">
                  <c:v>22.482074021876066</c:v>
                </c:pt>
                <c:pt idx="1995">
                  <c:v>22.449089127237606</c:v>
                </c:pt>
                <c:pt idx="1996">
                  <c:v>22.416105154000743</c:v>
                </c:pt>
                <c:pt idx="1997">
                  <c:v>22.383122103838048</c:v>
                </c:pt>
                <c:pt idx="1998">
                  <c:v>22.350139978431312</c:v>
                </c:pt>
                <c:pt idx="1999">
                  <c:v>22.317158779472976</c:v>
                </c:pt>
                <c:pt idx="2000">
                  <c:v>22.284178508665814</c:v>
                </c:pt>
                <c:pt idx="2001">
                  <c:v>22.251199167724081</c:v>
                </c:pt>
                <c:pt idx="2002">
                  <c:v>22.218220758373313</c:v>
                </c:pt>
                <c:pt idx="2003">
                  <c:v>22.185243282351486</c:v>
                </c:pt>
                <c:pt idx="2004">
                  <c:v>22.15226674140883</c:v>
                </c:pt>
                <c:pt idx="2005">
                  <c:v>22.11929113730838</c:v>
                </c:pt>
                <c:pt idx="2006">
                  <c:v>22.086316471826933</c:v>
                </c:pt>
                <c:pt idx="2007">
                  <c:v>22.053342746754797</c:v>
                </c:pt>
                <c:pt idx="2008">
                  <c:v>22.02036996389679</c:v>
                </c:pt>
                <c:pt idx="2009">
                  <c:v>21.987398125072204</c:v>
                </c:pt>
                <c:pt idx="2010">
                  <c:v>21.95442723211556</c:v>
                </c:pt>
                <c:pt idx="2011">
                  <c:v>21.921457286877168</c:v>
                </c:pt>
                <c:pt idx="2012">
                  <c:v>21.888488291223421</c:v>
                </c:pt>
                <c:pt idx="2013">
                  <c:v>21.855520247036893</c:v>
                </c:pt>
                <c:pt idx="2014">
                  <c:v>21.822553156217261</c:v>
                </c:pt>
                <c:pt idx="2015">
                  <c:v>21.789587020681701</c:v>
                </c:pt>
                <c:pt idx="2016">
                  <c:v>21.756621842364954</c:v>
                </c:pt>
                <c:pt idx="2017">
                  <c:v>21.723657623220248</c:v>
                </c:pt>
                <c:pt idx="2018">
                  <c:v>21.690694365219617</c:v>
                </c:pt>
                <c:pt idx="2019">
                  <c:v>21.657732070353855</c:v>
                </c:pt>
                <c:pt idx="2020">
                  <c:v>21.624770740633718</c:v>
                </c:pt>
                <c:pt idx="2021">
                  <c:v>21.591810378089686</c:v>
                </c:pt>
                <c:pt idx="2022">
                  <c:v>21.558850984772981</c:v>
                </c:pt>
                <c:pt idx="2023">
                  <c:v>21.525892562755292</c:v>
                </c:pt>
                <c:pt idx="2024">
                  <c:v>21.49293511413034</c:v>
                </c:pt>
                <c:pt idx="2025">
                  <c:v>21.459978641012938</c:v>
                </c:pt>
                <c:pt idx="2026">
                  <c:v>21.427023145540723</c:v>
                </c:pt>
                <c:pt idx="2027">
                  <c:v>21.394068629873267</c:v>
                </c:pt>
                <c:pt idx="2028">
                  <c:v>21.361115096193906</c:v>
                </c:pt>
                <c:pt idx="2029">
                  <c:v>21.328162546709141</c:v>
                </c:pt>
                <c:pt idx="2030">
                  <c:v>21.295210983649461</c:v>
                </c:pt>
                <c:pt idx="2031">
                  <c:v>21.26226040926969</c:v>
                </c:pt>
                <c:pt idx="2032">
                  <c:v>21.229310825849748</c:v>
                </c:pt>
                <c:pt idx="2033">
                  <c:v>21.196362235694558</c:v>
                </c:pt>
                <c:pt idx="2034">
                  <c:v>21.163414641134736</c:v>
                </c:pt>
                <c:pt idx="2035">
                  <c:v>21.130468044527255</c:v>
                </c:pt>
                <c:pt idx="2036">
                  <c:v>21.097522448255454</c:v>
                </c:pt>
                <c:pt idx="2037">
                  <c:v>21.064577854729514</c:v>
                </c:pt>
                <c:pt idx="2038">
                  <c:v>21.031634266387258</c:v>
                </c:pt>
                <c:pt idx="2039">
                  <c:v>20.998691685694574</c:v>
                </c:pt>
                <c:pt idx="2040">
                  <c:v>20.965750115145049</c:v>
                </c:pt>
                <c:pt idx="2041">
                  <c:v>20.932809557261628</c:v>
                </c:pt>
                <c:pt idx="2042">
                  <c:v>20.899870014595791</c:v>
                </c:pt>
                <c:pt idx="2043">
                  <c:v>20.866931489729165</c:v>
                </c:pt>
                <c:pt idx="2044">
                  <c:v>20.833993985272826</c:v>
                </c:pt>
                <c:pt idx="2045">
                  <c:v>20.801057503868638</c:v>
                </c:pt>
                <c:pt idx="2046">
                  <c:v>20.768122048189319</c:v>
                </c:pt>
                <c:pt idx="2047">
                  <c:v>20.735187620938763</c:v>
                </c:pt>
                <c:pt idx="2048">
                  <c:v>20.702254224852631</c:v>
                </c:pt>
                <c:pt idx="2049">
                  <c:v>20.669321862698695</c:v>
                </c:pt>
                <c:pt idx="2050">
                  <c:v>20.6363905372773</c:v>
                </c:pt>
                <c:pt idx="2051">
                  <c:v>20.603460251421918</c:v>
                </c:pt>
                <c:pt idx="2052">
                  <c:v>20.570531007999399</c:v>
                </c:pt>
                <c:pt idx="2053">
                  <c:v>20.537602809910204</c:v>
                </c:pt>
                <c:pt idx="2054">
                  <c:v>20.504675660089539</c:v>
                </c:pt>
                <c:pt idx="2055">
                  <c:v>20.471749561506783</c:v>
                </c:pt>
                <c:pt idx="2056">
                  <c:v>20.438824517167014</c:v>
                </c:pt>
                <c:pt idx="2057">
                  <c:v>20.405900530110614</c:v>
                </c:pt>
                <c:pt idx="2058">
                  <c:v>20.372977603413812</c:v>
                </c:pt>
                <c:pt idx="2059">
                  <c:v>20.340055740189541</c:v>
                </c:pt>
                <c:pt idx="2060">
                  <c:v>20.3071349435874</c:v>
                </c:pt>
                <c:pt idx="2061">
                  <c:v>20.274215216794218</c:v>
                </c:pt>
                <c:pt idx="2062">
                  <c:v>20.241296563035046</c:v>
                </c:pt>
                <c:pt idx="2063">
                  <c:v>20.208378985572093</c:v>
                </c:pt>
                <c:pt idx="2064">
                  <c:v>20.175462487707108</c:v>
                </c:pt>
                <c:pt idx="2065">
                  <c:v>20.14254707278041</c:v>
                </c:pt>
                <c:pt idx="2066">
                  <c:v>20.109632744171627</c:v>
                </c:pt>
                <c:pt idx="2067">
                  <c:v>20.0767195053003</c:v>
                </c:pt>
                <c:pt idx="2068">
                  <c:v>20.043807359626385</c:v>
                </c:pt>
                <c:pt idx="2069">
                  <c:v>20.010896310650473</c:v>
                </c:pt>
                <c:pt idx="2070">
                  <c:v>19.977986361914205</c:v>
                </c:pt>
                <c:pt idx="2071">
                  <c:v>19.945077517000861</c:v>
                </c:pt>
                <c:pt idx="2072">
                  <c:v>19.912169779535663</c:v>
                </c:pt>
                <c:pt idx="2073">
                  <c:v>19.879263153186368</c:v>
                </c:pt>
                <c:pt idx="2074">
                  <c:v>19.846357641663442</c:v>
                </c:pt>
                <c:pt idx="2075">
                  <c:v>19.813453248720677</c:v>
                </c:pt>
                <c:pt idx="2076">
                  <c:v>19.780549978155545</c:v>
                </c:pt>
                <c:pt idx="2077">
                  <c:v>19.747647833809754</c:v>
                </c:pt>
                <c:pt idx="2078">
                  <c:v>19.714746819569392</c:v>
                </c:pt>
                <c:pt idx="2079">
                  <c:v>19.681846939365816</c:v>
                </c:pt>
                <c:pt idx="2080">
                  <c:v>19.648948197175581</c:v>
                </c:pt>
                <c:pt idx="2081">
                  <c:v>19.616050597021331</c:v>
                </c:pt>
                <c:pt idx="2082">
                  <c:v>19.583154142971711</c:v>
                </c:pt>
                <c:pt idx="2083">
                  <c:v>19.550258839142487</c:v>
                </c:pt>
                <c:pt idx="2084">
                  <c:v>19.517364689696173</c:v>
                </c:pt>
                <c:pt idx="2085">
                  <c:v>19.484471698843254</c:v>
                </c:pt>
                <c:pt idx="2086">
                  <c:v>19.451579870842139</c:v>
                </c:pt>
                <c:pt idx="2087">
                  <c:v>19.418689209999641</c:v>
                </c:pt>
                <c:pt idx="2088">
                  <c:v>19.385799720671322</c:v>
                </c:pt>
                <c:pt idx="2089">
                  <c:v>19.35291140726267</c:v>
                </c:pt>
                <c:pt idx="2090">
                  <c:v>19.320024274228437</c:v>
                </c:pt>
                <c:pt idx="2091">
                  <c:v>19.287138326073816</c:v>
                </c:pt>
                <c:pt idx="2092">
                  <c:v>19.254253567354681</c:v>
                </c:pt>
                <c:pt idx="2093">
                  <c:v>19.22137000267783</c:v>
                </c:pt>
                <c:pt idx="2094">
                  <c:v>19.188487636702057</c:v>
                </c:pt>
                <c:pt idx="2095">
                  <c:v>19.155606474137659</c:v>
                </c:pt>
                <c:pt idx="2096">
                  <c:v>19.122726519747694</c:v>
                </c:pt>
                <c:pt idx="2097">
                  <c:v>19.089847778347966</c:v>
                </c:pt>
                <c:pt idx="2098">
                  <c:v>19.056970254807762</c:v>
                </c:pt>
                <c:pt idx="2099">
                  <c:v>19.024093954050045</c:v>
                </c:pt>
                <c:pt idx="2100">
                  <c:v>18.991218881052092</c:v>
                </c:pt>
                <c:pt idx="2101">
                  <c:v>18.958345040845664</c:v>
                </c:pt>
                <c:pt idx="2102">
                  <c:v>18.925472438518</c:v>
                </c:pt>
                <c:pt idx="2103">
                  <c:v>18.892601079211683</c:v>
                </c:pt>
                <c:pt idx="2104">
                  <c:v>18.859730968125398</c:v>
                </c:pt>
                <c:pt idx="2105">
                  <c:v>18.826862110514309</c:v>
                </c:pt>
                <c:pt idx="2106">
                  <c:v>18.793994511690578</c:v>
                </c:pt>
                <c:pt idx="2107">
                  <c:v>18.761128177023782</c:v>
                </c:pt>
                <c:pt idx="2108">
                  <c:v>18.728263111941281</c:v>
                </c:pt>
                <c:pt idx="2109">
                  <c:v>18.695399321928988</c:v>
                </c:pt>
                <c:pt idx="2110">
                  <c:v>18.662536812531403</c:v>
                </c:pt>
                <c:pt idx="2111">
                  <c:v>18.62967558935231</c:v>
                </c:pt>
                <c:pt idx="2112">
                  <c:v>18.596815658055203</c:v>
                </c:pt>
                <c:pt idx="2113">
                  <c:v>18.563957024363901</c:v>
                </c:pt>
                <c:pt idx="2114">
                  <c:v>18.531099694062693</c:v>
                </c:pt>
                <c:pt idx="2115">
                  <c:v>18.498243672997233</c:v>
                </c:pt>
                <c:pt idx="2116">
                  <c:v>18.465388967074489</c:v>
                </c:pt>
                <c:pt idx="2117">
                  <c:v>18.432535582263675</c:v>
                </c:pt>
                <c:pt idx="2118">
                  <c:v>18.3996835245966</c:v>
                </c:pt>
                <c:pt idx="2119">
                  <c:v>18.366832800167863</c:v>
                </c:pt>
                <c:pt idx="2120">
                  <c:v>18.333983415135783</c:v>
                </c:pt>
                <c:pt idx="2121">
                  <c:v>18.301135375722474</c:v>
                </c:pt>
                <c:pt idx="2122">
                  <c:v>18.268288688214824</c:v>
                </c:pt>
                <c:pt idx="2123">
                  <c:v>18.235443358964275</c:v>
                </c:pt>
                <c:pt idx="2124">
                  <c:v>18.202599394387907</c:v>
                </c:pt>
                <c:pt idx="2125">
                  <c:v>18.169756800968667</c:v>
                </c:pt>
                <c:pt idx="2126">
                  <c:v>18.136915585256016</c:v>
                </c:pt>
                <c:pt idx="2127">
                  <c:v>18.104075753866166</c:v>
                </c:pt>
                <c:pt idx="2128">
                  <c:v>18.071237313482783</c:v>
                </c:pt>
                <c:pt idx="2129">
                  <c:v>18.038400270857313</c:v>
                </c:pt>
                <c:pt idx="2130">
                  <c:v>18.005564632809751</c:v>
                </c:pt>
                <c:pt idx="2131">
                  <c:v>17.972730406228877</c:v>
                </c:pt>
                <c:pt idx="2132">
                  <c:v>17.939897598072989</c:v>
                </c:pt>
                <c:pt idx="2133">
                  <c:v>17.907066215370165</c:v>
                </c:pt>
                <c:pt idx="2134">
                  <c:v>17.874236265218695</c:v>
                </c:pt>
                <c:pt idx="2135">
                  <c:v>17.841407754788076</c:v>
                </c:pt>
                <c:pt idx="2136">
                  <c:v>17.808580691319136</c:v>
                </c:pt>
                <c:pt idx="2137">
                  <c:v>17.775755082124519</c:v>
                </c:pt>
                <c:pt idx="2138">
                  <c:v>17.742930934589442</c:v>
                </c:pt>
                <c:pt idx="2139">
                  <c:v>17.710108256172028</c:v>
                </c:pt>
                <c:pt idx="2140">
                  <c:v>17.677287054404005</c:v>
                </c:pt>
                <c:pt idx="2141">
                  <c:v>17.64446733689082</c:v>
                </c:pt>
                <c:pt idx="2142">
                  <c:v>17.611649111312644</c:v>
                </c:pt>
                <c:pt idx="2143">
                  <c:v>17.578832385424771</c:v>
                </c:pt>
                <c:pt idx="2144">
                  <c:v>17.546017167057993</c:v>
                </c:pt>
                <c:pt idx="2145">
                  <c:v>17.513203464119247</c:v>
                </c:pt>
                <c:pt idx="2146">
                  <c:v>17.48039128459213</c:v>
                </c:pt>
                <c:pt idx="2147">
                  <c:v>17.447580636537406</c:v>
                </c:pt>
                <c:pt idx="2148">
                  <c:v>17.41477152809362</c:v>
                </c:pt>
                <c:pt idx="2149">
                  <c:v>17.381963967477645</c:v>
                </c:pt>
                <c:pt idx="2150">
                  <c:v>17.349157962985025</c:v>
                </c:pt>
                <c:pt idx="2151">
                  <c:v>17.316353522990987</c:v>
                </c:pt>
                <c:pt idx="2152">
                  <c:v>17.283550655950435</c:v>
                </c:pt>
                <c:pt idx="2153">
                  <c:v>17.25074937039874</c:v>
                </c:pt>
                <c:pt idx="2154">
                  <c:v>17.217949674952536</c:v>
                </c:pt>
                <c:pt idx="2155">
                  <c:v>17.185151578310006</c:v>
                </c:pt>
                <c:pt idx="2156">
                  <c:v>17.152355089251376</c:v>
                </c:pt>
                <c:pt idx="2157">
                  <c:v>17.119560216639748</c:v>
                </c:pt>
                <c:pt idx="2158">
                  <c:v>17.086766969421607</c:v>
                </c:pt>
                <c:pt idx="2159">
                  <c:v>17.053975356627117</c:v>
                </c:pt>
                <c:pt idx="2160">
                  <c:v>17.021185387371052</c:v>
                </c:pt>
                <c:pt idx="2161">
                  <c:v>16.988397070853264</c:v>
                </c:pt>
                <c:pt idx="2162">
                  <c:v>16.955610416359249</c:v>
                </c:pt>
                <c:pt idx="2163">
                  <c:v>16.922825433260645</c:v>
                </c:pt>
                <c:pt idx="2164">
                  <c:v>16.890042131015871</c:v>
                </c:pt>
                <c:pt idx="2165">
                  <c:v>16.857260519170907</c:v>
                </c:pt>
                <c:pt idx="2166">
                  <c:v>16.824480607359636</c:v>
                </c:pt>
                <c:pt idx="2167">
                  <c:v>16.791702405304406</c:v>
                </c:pt>
                <c:pt idx="2168">
                  <c:v>16.758925922817227</c:v>
                </c:pt>
                <c:pt idx="2169">
                  <c:v>16.726151169799483</c:v>
                </c:pt>
                <c:pt idx="2170">
                  <c:v>16.693378156243032</c:v>
                </c:pt>
                <c:pt idx="2171">
                  <c:v>16.66060689223109</c:v>
                </c:pt>
                <c:pt idx="2172">
                  <c:v>16.627837387938239</c:v>
                </c:pt>
                <c:pt idx="2173">
                  <c:v>16.595069653631484</c:v>
                </c:pt>
                <c:pt idx="2174">
                  <c:v>16.562303699670611</c:v>
                </c:pt>
                <c:pt idx="2175">
                  <c:v>16.529539536509127</c:v>
                </c:pt>
                <c:pt idx="2176">
                  <c:v>16.496777174694525</c:v>
                </c:pt>
                <c:pt idx="2177">
                  <c:v>16.46401662486937</c:v>
                </c:pt>
                <c:pt idx="2178">
                  <c:v>16.431257897771363</c:v>
                </c:pt>
                <c:pt idx="2179">
                  <c:v>16.398501004234518</c:v>
                </c:pt>
                <c:pt idx="2180">
                  <c:v>16.365745955189606</c:v>
                </c:pt>
                <c:pt idx="2181">
                  <c:v>16.332992761664599</c:v>
                </c:pt>
                <c:pt idx="2182">
                  <c:v>16.300241434785747</c:v>
                </c:pt>
                <c:pt idx="2183">
                  <c:v>16.267491985777941</c:v>
                </c:pt>
                <c:pt idx="2184">
                  <c:v>16.234744425965371</c:v>
                </c:pt>
                <c:pt idx="2185">
                  <c:v>16.201998766772434</c:v>
                </c:pt>
                <c:pt idx="2186">
                  <c:v>16.169255019724091</c:v>
                </c:pt>
                <c:pt idx="2187">
                  <c:v>16.136513196446721</c:v>
                </c:pt>
                <c:pt idx="2188">
                  <c:v>16.103773308668913</c:v>
                </c:pt>
                <c:pt idx="2189">
                  <c:v>16.071035368222006</c:v>
                </c:pt>
                <c:pt idx="2190">
                  <c:v>16.038299387040681</c:v>
                </c:pt>
                <c:pt idx="2191">
                  <c:v>16.005565377163808</c:v>
                </c:pt>
                <c:pt idx="2192">
                  <c:v>15.97283335073522</c:v>
                </c:pt>
                <c:pt idx="2193">
                  <c:v>15.940103320004058</c:v>
                </c:pt>
                <c:pt idx="2194">
                  <c:v>15.907375297326054</c:v>
                </c:pt>
                <c:pt idx="2195">
                  <c:v>15.874649295163605</c:v>
                </c:pt>
                <c:pt idx="2196">
                  <c:v>15.841925326086965</c:v>
                </c:pt>
                <c:pt idx="2197">
                  <c:v>15.809203402774807</c:v>
                </c:pt>
                <c:pt idx="2198">
                  <c:v>15.77648353801473</c:v>
                </c:pt>
                <c:pt idx="2199">
                  <c:v>15.743765744704628</c:v>
                </c:pt>
                <c:pt idx="2200">
                  <c:v>15.711050035852377</c:v>
                </c:pt>
                <c:pt idx="2201">
                  <c:v>15.678336424577843</c:v>
                </c:pt>
                <c:pt idx="2202">
                  <c:v>15.645624924112498</c:v>
                </c:pt>
                <c:pt idx="2203">
                  <c:v>15.612915547800883</c:v>
                </c:pt>
                <c:pt idx="2204">
                  <c:v>15.580208309100907</c:v>
                </c:pt>
                <c:pt idx="2205">
                  <c:v>15.547503221585128</c:v>
                </c:pt>
                <c:pt idx="2206">
                  <c:v>15.514800298940919</c:v>
                </c:pt>
                <c:pt idx="2207">
                  <c:v>15.482099554971798</c:v>
                </c:pt>
                <c:pt idx="2208">
                  <c:v>15.449401003597647</c:v>
                </c:pt>
                <c:pt idx="2209">
                  <c:v>15.416704658855851</c:v>
                </c:pt>
                <c:pt idx="2210">
                  <c:v>15.384010534902171</c:v>
                </c:pt>
                <c:pt idx="2211">
                  <c:v>15.351318646011167</c:v>
                </c:pt>
                <c:pt idx="2212">
                  <c:v>15.318629006577302</c:v>
                </c:pt>
                <c:pt idx="2213">
                  <c:v>15.285941631115548</c:v>
                </c:pt>
                <c:pt idx="2214">
                  <c:v>15.253256534262258</c:v>
                </c:pt>
                <c:pt idx="2215">
                  <c:v>15.220573730775989</c:v>
                </c:pt>
                <c:pt idx="2216">
                  <c:v>15.187893235538359</c:v>
                </c:pt>
                <c:pt idx="2217">
                  <c:v>15.155215063554845</c:v>
                </c:pt>
                <c:pt idx="2218">
                  <c:v>15.122539229955436</c:v>
                </c:pt>
                <c:pt idx="2219">
                  <c:v>15.089865749995647</c:v>
                </c:pt>
                <c:pt idx="2220">
                  <c:v>15.057194639057423</c:v>
                </c:pt>
                <c:pt idx="2221">
                  <c:v>15.024525912649768</c:v>
                </c:pt>
                <c:pt idx="2222">
                  <c:v>14.991859586409529</c:v>
                </c:pt>
                <c:pt idx="2223">
                  <c:v>14.959195676102707</c:v>
                </c:pt>
                <c:pt idx="2224">
                  <c:v>14.926534197624887</c:v>
                </c:pt>
                <c:pt idx="2225">
                  <c:v>14.893875167002136</c:v>
                </c:pt>
                <c:pt idx="2226">
                  <c:v>14.861218600391981</c:v>
                </c:pt>
                <c:pt idx="2227">
                  <c:v>14.82856451408427</c:v>
                </c:pt>
                <c:pt idx="2228">
                  <c:v>14.795912924502266</c:v>
                </c:pt>
                <c:pt idx="2229">
                  <c:v>14.763263848202879</c:v>
                </c:pt>
                <c:pt idx="2230">
                  <c:v>14.730617301878366</c:v>
                </c:pt>
                <c:pt idx="2231">
                  <c:v>14.697973302356559</c:v>
                </c:pt>
                <c:pt idx="2232">
                  <c:v>14.665331866602306</c:v>
                </c:pt>
                <c:pt idx="2233">
                  <c:v>14.632693011717793</c:v>
                </c:pt>
                <c:pt idx="2234">
                  <c:v>14.600056754944116</c:v>
                </c:pt>
                <c:pt idx="2235">
                  <c:v>14.567423113661652</c:v>
                </c:pt>
                <c:pt idx="2236">
                  <c:v>14.534792105391274</c:v>
                </c:pt>
                <c:pt idx="2237">
                  <c:v>14.502163747795315</c:v>
                </c:pt>
                <c:pt idx="2238">
                  <c:v>14.469538058678214</c:v>
                </c:pt>
                <c:pt idx="2239">
                  <c:v>14.436915055987685</c:v>
                </c:pt>
                <c:pt idx="2240">
                  <c:v>14.404294757815702</c:v>
                </c:pt>
                <c:pt idx="2241">
                  <c:v>14.37167718239934</c:v>
                </c:pt>
                <c:pt idx="2242">
                  <c:v>14.339062348121786</c:v>
                </c:pt>
                <c:pt idx="2243">
                  <c:v>14.306450273513171</c:v>
                </c:pt>
                <c:pt idx="2244">
                  <c:v>14.273840977251949</c:v>
                </c:pt>
                <c:pt idx="2245">
                  <c:v>14.241234478165314</c:v>
                </c:pt>
                <c:pt idx="2246">
                  <c:v>14.208630795230576</c:v>
                </c:pt>
                <c:pt idx="2247">
                  <c:v>14.17602994757593</c:v>
                </c:pt>
                <c:pt idx="2248">
                  <c:v>14.143431954481755</c:v>
                </c:pt>
                <c:pt idx="2249">
                  <c:v>14.110836835381523</c:v>
                </c:pt>
                <c:pt idx="2250">
                  <c:v>14.078244609862224</c:v>
                </c:pt>
                <c:pt idx="2251">
                  <c:v>14.045655297666373</c:v>
                </c:pt>
                <c:pt idx="2252">
                  <c:v>14.013068918692406</c:v>
                </c:pt>
                <c:pt idx="2253">
                  <c:v>13.980485492995655</c:v>
                </c:pt>
                <c:pt idx="2254">
                  <c:v>13.947905040789756</c:v>
                </c:pt>
                <c:pt idx="2255">
                  <c:v>13.915327582447578</c:v>
                </c:pt>
                <c:pt idx="2256">
                  <c:v>13.882753138502018</c:v>
                </c:pt>
                <c:pt idx="2257">
                  <c:v>13.850181729647424</c:v>
                </c:pt>
                <c:pt idx="2258">
                  <c:v>13.817613376740347</c:v>
                </c:pt>
                <c:pt idx="2259">
                  <c:v>13.785048100800687</c:v>
                </c:pt>
                <c:pt idx="2260">
                  <c:v>13.75248592301309</c:v>
                </c:pt>
                <c:pt idx="2261">
                  <c:v>13.719926864727574</c:v>
                </c:pt>
                <c:pt idx="2262">
                  <c:v>13.687370947460755</c:v>
                </c:pt>
                <c:pt idx="2263">
                  <c:v>13.654818192897382</c:v>
                </c:pt>
                <c:pt idx="2264">
                  <c:v>13.622268622890534</c:v>
                </c:pt>
                <c:pt idx="2265">
                  <c:v>13.589722259463565</c:v>
                </c:pt>
                <c:pt idx="2266">
                  <c:v>13.55717912481115</c:v>
                </c:pt>
                <c:pt idx="2267">
                  <c:v>13.52463924129961</c:v>
                </c:pt>
                <c:pt idx="2268">
                  <c:v>13.492102631469095</c:v>
                </c:pt>
                <c:pt idx="2269">
                  <c:v>13.459569318034019</c:v>
                </c:pt>
                <c:pt idx="2270">
                  <c:v>13.427039323884591</c:v>
                </c:pt>
                <c:pt idx="2271">
                  <c:v>13.394512672087565</c:v>
                </c:pt>
                <c:pt idx="2272">
                  <c:v>13.36198938588803</c:v>
                </c:pt>
                <c:pt idx="2273">
                  <c:v>13.329469488709677</c:v>
                </c:pt>
                <c:pt idx="2274">
                  <c:v>13.296953004157036</c:v>
                </c:pt>
                <c:pt idx="2275">
                  <c:v>13.264439956015742</c:v>
                </c:pt>
                <c:pt idx="2276">
                  <c:v>13.231930368254059</c:v>
                </c:pt>
                <c:pt idx="2277">
                  <c:v>13.199424265024573</c:v>
                </c:pt>
                <c:pt idx="2278">
                  <c:v>13.166921670664273</c:v>
                </c:pt>
                <c:pt idx="2279">
                  <c:v>13.134422609696992</c:v>
                </c:pt>
                <c:pt idx="2280">
                  <c:v>13.1019271068339</c:v>
                </c:pt>
                <c:pt idx="2281">
                  <c:v>13.069435186974728</c:v>
                </c:pt>
                <c:pt idx="2282">
                  <c:v>13.036946875209171</c:v>
                </c:pt>
                <c:pt idx="2283">
                  <c:v>13.004462196818485</c:v>
                </c:pt>
                <c:pt idx="2284">
                  <c:v>12.971981177275872</c:v>
                </c:pt>
                <c:pt idx="2285">
                  <c:v>12.939503842248465</c:v>
                </c:pt>
                <c:pt idx="2286">
                  <c:v>12.907030217598617</c:v>
                </c:pt>
                <c:pt idx="2287">
                  <c:v>12.874560329384453</c:v>
                </c:pt>
                <c:pt idx="2288">
                  <c:v>12.842094203861903</c:v>
                </c:pt>
                <c:pt idx="2289">
                  <c:v>12.80963186748555</c:v>
                </c:pt>
                <c:pt idx="2290">
                  <c:v>12.777173346910208</c:v>
                </c:pt>
                <c:pt idx="2291">
                  <c:v>12.744718668992048</c:v>
                </c:pt>
                <c:pt idx="2292">
                  <c:v>12.712267860789826</c:v>
                </c:pt>
                <c:pt idx="2293">
                  <c:v>12.679820949566576</c:v>
                </c:pt>
                <c:pt idx="2294">
                  <c:v>12.64737796279038</c:v>
                </c:pt>
                <c:pt idx="2295">
                  <c:v>12.614938928136199</c:v>
                </c:pt>
                <c:pt idx="2296">
                  <c:v>12.582503873486958</c:v>
                </c:pt>
                <c:pt idx="2297">
                  <c:v>12.550072826935102</c:v>
                </c:pt>
                <c:pt idx="2298">
                  <c:v>12.517645816783336</c:v>
                </c:pt>
                <c:pt idx="2299">
                  <c:v>12.485222871547005</c:v>
                </c:pt>
                <c:pt idx="2300">
                  <c:v>12.452804019954712</c:v>
                </c:pt>
                <c:pt idx="2301">
                  <c:v>12.420389290949633</c:v>
                </c:pt>
                <c:pt idx="2302">
                  <c:v>12.387978713691719</c:v>
                </c:pt>
                <c:pt idx="2303">
                  <c:v>12.355572317557979</c:v>
                </c:pt>
                <c:pt idx="2304">
                  <c:v>12.323170132144828</c:v>
                </c:pt>
                <c:pt idx="2305">
                  <c:v>12.29077218726896</c:v>
                </c:pt>
                <c:pt idx="2306">
                  <c:v>12.258378512969031</c:v>
                </c:pt>
                <c:pt idx="2307">
                  <c:v>12.225989139506776</c:v>
                </c:pt>
                <c:pt idx="2308">
                  <c:v>12.193604097369013</c:v>
                </c:pt>
                <c:pt idx="2309">
                  <c:v>12.161223417268229</c:v>
                </c:pt>
                <c:pt idx="2310">
                  <c:v>12.128847130145093</c:v>
                </c:pt>
                <c:pt idx="2311">
                  <c:v>12.096475267169009</c:v>
                </c:pt>
                <c:pt idx="2312">
                  <c:v>12.06410785973981</c:v>
                </c:pt>
                <c:pt idx="2313">
                  <c:v>12.031744939489712</c:v>
                </c:pt>
                <c:pt idx="2314">
                  <c:v>11.999386538284202</c:v>
                </c:pt>
                <c:pt idx="2315">
                  <c:v>11.967032688223751</c:v>
                </c:pt>
                <c:pt idx="2316">
                  <c:v>11.93468342164554</c:v>
                </c:pt>
                <c:pt idx="2317">
                  <c:v>11.902338771124501</c:v>
                </c:pt>
                <c:pt idx="2318">
                  <c:v>11.869998769475352</c:v>
                </c:pt>
                <c:pt idx="2319">
                  <c:v>11.837663449753604</c:v>
                </c:pt>
                <c:pt idx="2320">
                  <c:v>11.805332845257507</c:v>
                </c:pt>
                <c:pt idx="2321">
                  <c:v>11.773006989529453</c:v>
                </c:pt>
                <c:pt idx="2322">
                  <c:v>11.740685916357512</c:v>
                </c:pt>
                <c:pt idx="2323">
                  <c:v>11.708369659776947</c:v>
                </c:pt>
                <c:pt idx="2324">
                  <c:v>11.676058254071787</c:v>
                </c:pt>
                <c:pt idx="2325">
                  <c:v>11.643751733776606</c:v>
                </c:pt>
                <c:pt idx="2326">
                  <c:v>11.611450133677685</c:v>
                </c:pt>
                <c:pt idx="2327">
                  <c:v>11.579153488815191</c:v>
                </c:pt>
                <c:pt idx="2328">
                  <c:v>11.546861834484224</c:v>
                </c:pt>
                <c:pt idx="2329">
                  <c:v>11.514575206236701</c:v>
                </c:pt>
                <c:pt idx="2330">
                  <c:v>11.482293639882968</c:v>
                </c:pt>
                <c:pt idx="2331">
                  <c:v>11.450017171493251</c:v>
                </c:pt>
                <c:pt idx="2332">
                  <c:v>11.417745837399632</c:v>
                </c:pt>
                <c:pt idx="2333">
                  <c:v>11.385479674197384</c:v>
                </c:pt>
                <c:pt idx="2334">
                  <c:v>11.353218718746636</c:v>
                </c:pt>
                <c:pt idx="2335">
                  <c:v>11.320963008174367</c:v>
                </c:pt>
                <c:pt idx="2336">
                  <c:v>11.288712579875472</c:v>
                </c:pt>
                <c:pt idx="2337">
                  <c:v>11.256467471514979</c:v>
                </c:pt>
                <c:pt idx="2338">
                  <c:v>11.224227721029695</c:v>
                </c:pt>
                <c:pt idx="2339">
                  <c:v>11.191993366629472</c:v>
                </c:pt>
                <c:pt idx="2340">
                  <c:v>11.159764446799352</c:v>
                </c:pt>
                <c:pt idx="2341">
                  <c:v>11.127541000301024</c:v>
                </c:pt>
                <c:pt idx="2342">
                  <c:v>11.095323066174736</c:v>
                </c:pt>
                <c:pt idx="2343">
                  <c:v>11.063110683740954</c:v>
                </c:pt>
                <c:pt idx="2344">
                  <c:v>11.030903892601724</c:v>
                </c:pt>
                <c:pt idx="2345">
                  <c:v>10.998702732643199</c:v>
                </c:pt>
                <c:pt idx="2346">
                  <c:v>10.966507244036706</c:v>
                </c:pt>
                <c:pt idx="2347">
                  <c:v>10.93431746724068</c:v>
                </c:pt>
                <c:pt idx="2348">
                  <c:v>10.902133443002588</c:v>
                </c:pt>
                <c:pt idx="2349">
                  <c:v>10.869955212360855</c:v>
                </c:pt>
                <c:pt idx="2350">
                  <c:v>10.837782816645898</c:v>
                </c:pt>
                <c:pt idx="2351">
                  <c:v>10.805616297482825</c:v>
                </c:pt>
                <c:pt idx="2352">
                  <c:v>10.773455696792711</c:v>
                </c:pt>
                <c:pt idx="2353">
                  <c:v>10.741301056794597</c:v>
                </c:pt>
                <c:pt idx="2354">
                  <c:v>10.70915242000731</c:v>
                </c:pt>
                <c:pt idx="2355">
                  <c:v>10.677009829251009</c:v>
                </c:pt>
                <c:pt idx="2356">
                  <c:v>10.644873327649375</c:v>
                </c:pt>
                <c:pt idx="2357">
                  <c:v>10.61274295863152</c:v>
                </c:pt>
                <c:pt idx="2358">
                  <c:v>10.580618765933265</c:v>
                </c:pt>
                <c:pt idx="2359">
                  <c:v>10.54850079359962</c:v>
                </c:pt>
                <c:pt idx="2360">
                  <c:v>10.516389085986528</c:v>
                </c:pt>
                <c:pt idx="2361">
                  <c:v>10.484283687762364</c:v>
                </c:pt>
                <c:pt idx="2362">
                  <c:v>10.452184643910298</c:v>
                </c:pt>
                <c:pt idx="2363">
                  <c:v>10.42009199972976</c:v>
                </c:pt>
                <c:pt idx="2364">
                  <c:v>10.388005800838805</c:v>
                </c:pt>
                <c:pt idx="2365">
                  <c:v>10.355926093175562</c:v>
                </c:pt>
                <c:pt idx="2366">
                  <c:v>10.323852923000505</c:v>
                </c:pt>
                <c:pt idx="2367">
                  <c:v>10.291786336898186</c:v>
                </c:pt>
                <c:pt idx="2368">
                  <c:v>10.259726381779302</c:v>
                </c:pt>
                <c:pt idx="2369">
                  <c:v>10.227673104882422</c:v>
                </c:pt>
                <c:pt idx="2370">
                  <c:v>10.19562655377613</c:v>
                </c:pt>
                <c:pt idx="2371">
                  <c:v>10.163586776360962</c:v>
                </c:pt>
                <c:pt idx="2372">
                  <c:v>10.131553820871314</c:v>
                </c:pt>
                <c:pt idx="2373">
                  <c:v>10.099527735877349</c:v>
                </c:pt>
                <c:pt idx="2374">
                  <c:v>10.067508570287249</c:v>
                </c:pt>
                <c:pt idx="2375">
                  <c:v>10.035496373348922</c:v>
                </c:pt>
                <c:pt idx="2376">
                  <c:v>10.003491194652076</c:v>
                </c:pt>
                <c:pt idx="2377">
                  <c:v>9.9714930841303264</c:v>
                </c:pt>
                <c:pt idx="2378">
                  <c:v>9.9395020920629342</c:v>
                </c:pt>
                <c:pt idx="2379">
                  <c:v>9.9075182690772188</c:v>
                </c:pt>
                <c:pt idx="2380">
                  <c:v>9.8755416661503173</c:v>
                </c:pt>
                <c:pt idx="2381">
                  <c:v>9.8435723346114834</c:v>
                </c:pt>
                <c:pt idx="2382">
                  <c:v>9.8116103261435494</c:v>
                </c:pt>
                <c:pt idx="2383">
                  <c:v>9.7796556927855995</c:v>
                </c:pt>
                <c:pt idx="2384">
                  <c:v>9.7477084869348047</c:v>
                </c:pt>
                <c:pt idx="2385">
                  <c:v>9.715768761348496</c:v>
                </c:pt>
                <c:pt idx="2386">
                  <c:v>9.6838365691459281</c:v>
                </c:pt>
                <c:pt idx="2387">
                  <c:v>9.65191196381104</c:v>
                </c:pt>
                <c:pt idx="2388">
                  <c:v>9.6199949991938887</c:v>
                </c:pt>
                <c:pt idx="2389">
                  <c:v>9.5880857295132476</c:v>
                </c:pt>
                <c:pt idx="2390">
                  <c:v>9.5561842093580314</c:v>
                </c:pt>
                <c:pt idx="2391">
                  <c:v>9.5242904936902004</c:v>
                </c:pt>
                <c:pt idx="2392">
                  <c:v>9.4924046378464197</c:v>
                </c:pt>
                <c:pt idx="2393">
                  <c:v>9.4605266975401996</c:v>
                </c:pt>
                <c:pt idx="2394">
                  <c:v>9.4286567288640946</c:v>
                </c:pt>
                <c:pt idx="2395">
                  <c:v>9.3967947882921248</c:v>
                </c:pt>
                <c:pt idx="2396">
                  <c:v>9.3649409326810051</c:v>
                </c:pt>
                <c:pt idx="2397">
                  <c:v>9.333095219273444</c:v>
                </c:pt>
                <c:pt idx="2398">
                  <c:v>9.3012577056996051</c:v>
                </c:pt>
                <c:pt idx="2399">
                  <c:v>9.2694284499792872</c:v>
                </c:pt>
                <c:pt idx="2400">
                  <c:v>9.2376075105244801</c:v>
                </c:pt>
                <c:pt idx="2401">
                  <c:v>9.2057949461411805</c:v>
                </c:pt>
                <c:pt idx="2402">
                  <c:v>9.173990816031548</c:v>
                </c:pt>
                <c:pt idx="2403">
                  <c:v>9.1421951797963725</c:v>
                </c:pt>
                <c:pt idx="2404">
                  <c:v>9.1104080974371868</c:v>
                </c:pt>
                <c:pt idx="2405">
                  <c:v>9.0786296293580673</c:v>
                </c:pt>
                <c:pt idx="2406">
                  <c:v>9.046859836368494</c:v>
                </c:pt>
                <c:pt idx="2407">
                  <c:v>9.0150987796850934</c:v>
                </c:pt>
                <c:pt idx="2408">
                  <c:v>8.9833465209339618</c:v>
                </c:pt>
                <c:pt idx="2409">
                  <c:v>8.9516031221527896</c:v>
                </c:pt>
                <c:pt idx="2410">
                  <c:v>8.9198686457934588</c:v>
                </c:pt>
                <c:pt idx="2411">
                  <c:v>8.8881431547238634</c:v>
                </c:pt>
                <c:pt idx="2412">
                  <c:v>8.856426712230137</c:v>
                </c:pt>
                <c:pt idx="2413">
                  <c:v>8.824719382019401</c:v>
                </c:pt>
                <c:pt idx="2414">
                  <c:v>8.7930212282213773</c:v>
                </c:pt>
                <c:pt idx="2415">
                  <c:v>8.7613323153909199</c:v>
                </c:pt>
                <c:pt idx="2416">
                  <c:v>8.7296527085102937</c:v>
                </c:pt>
                <c:pt idx="2417">
                  <c:v>8.697982472991665</c:v>
                </c:pt>
                <c:pt idx="2418">
                  <c:v>8.666321674678537</c:v>
                </c:pt>
                <c:pt idx="2419">
                  <c:v>8.6346703798491546</c:v>
                </c:pt>
                <c:pt idx="2420">
                  <c:v>8.6030286552177628</c:v>
                </c:pt>
                <c:pt idx="2421">
                  <c:v>8.5713965679375974</c:v>
                </c:pt>
                <c:pt idx="2422">
                  <c:v>8.5397741856027469</c:v>
                </c:pt>
                <c:pt idx="2423">
                  <c:v>8.508161576250405</c:v>
                </c:pt>
                <c:pt idx="2424">
                  <c:v>8.4765588083636612</c:v>
                </c:pt>
                <c:pt idx="2425">
                  <c:v>8.4449659508732573</c:v>
                </c:pt>
                <c:pt idx="2426">
                  <c:v>8.4133830731599648</c:v>
                </c:pt>
                <c:pt idx="2427">
                  <c:v>8.3818102450572969</c:v>
                </c:pt>
                <c:pt idx="2428">
                  <c:v>8.3502475368531286</c:v>
                </c:pt>
                <c:pt idx="2429">
                  <c:v>8.3186950192925018</c:v>
                </c:pt>
                <c:pt idx="2430">
                  <c:v>8.2871527635797939</c:v>
                </c:pt>
                <c:pt idx="2431">
                  <c:v>8.2556208413811483</c:v>
                </c:pt>
                <c:pt idx="2432">
                  <c:v>8.2240993248264065</c:v>
                </c:pt>
                <c:pt idx="2433">
                  <c:v>8.1925882865116684</c:v>
                </c:pt>
                <c:pt idx="2434">
                  <c:v>8.1610877995019209</c:v>
                </c:pt>
                <c:pt idx="2435">
                  <c:v>8.1295979373325107</c:v>
                </c:pt>
                <c:pt idx="2436">
                  <c:v>8.0981187740123097</c:v>
                </c:pt>
                <c:pt idx="2437">
                  <c:v>8.0666503840257988</c:v>
                </c:pt>
                <c:pt idx="2438">
                  <c:v>8.0351928423349808</c:v>
                </c:pt>
                <c:pt idx="2439">
                  <c:v>8.0037462243820716</c:v>
                </c:pt>
                <c:pt idx="2440">
                  <c:v>7.9723106060918543</c:v>
                </c:pt>
                <c:pt idx="2441">
                  <c:v>7.9408860638738519</c:v>
                </c:pt>
                <c:pt idx="2442">
                  <c:v>7.9094726746245634</c:v>
                </c:pt>
                <c:pt idx="2443">
                  <c:v>7.8780705157300623</c:v>
                </c:pt>
                <c:pt idx="2444">
                  <c:v>7.8466796650680761</c:v>
                </c:pt>
                <c:pt idx="2445">
                  <c:v>7.8153002010103556</c:v>
                </c:pt>
                <c:pt idx="2446">
                  <c:v>7.7839322024251336</c:v>
                </c:pt>
                <c:pt idx="2447">
                  <c:v>7.7525757486792122</c:v>
                </c:pt>
                <c:pt idx="2448">
                  <c:v>7.72123091964054</c:v>
                </c:pt>
                <c:pt idx="2449">
                  <c:v>7.6898977956801584</c:v>
                </c:pt>
                <c:pt idx="2450">
                  <c:v>7.6585764576751556</c:v>
                </c:pt>
                <c:pt idx="2451">
                  <c:v>7.6272669870100449</c:v>
                </c:pt>
                <c:pt idx="2452">
                  <c:v>7.5959694655801009</c:v>
                </c:pt>
                <c:pt idx="2453">
                  <c:v>7.5646839757928834</c:v>
                </c:pt>
                <c:pt idx="2454">
                  <c:v>7.5334106005709636</c:v>
                </c:pt>
                <c:pt idx="2455">
                  <c:v>7.5021494233538411</c:v>
                </c:pt>
                <c:pt idx="2456">
                  <c:v>7.4709005281009713</c:v>
                </c:pt>
                <c:pt idx="2457">
                  <c:v>7.4396639992933569</c:v>
                </c:pt>
                <c:pt idx="2458">
                  <c:v>7.4084399219358446</c:v>
                </c:pt>
                <c:pt idx="2459">
                  <c:v>7.3772283815600606</c:v>
                </c:pt>
                <c:pt idx="2460">
                  <c:v>7.3460294642259463</c:v>
                </c:pt>
                <c:pt idx="2461">
                  <c:v>7.3148432565246599</c:v>
                </c:pt>
                <c:pt idx="2462">
                  <c:v>7.2836698455805227</c:v>
                </c:pt>
                <c:pt idx="2463">
                  <c:v>7.2525093190532761</c:v>
                </c:pt>
                <c:pt idx="2464">
                  <c:v>7.2213617651404078</c:v>
                </c:pt>
                <c:pt idx="2465">
                  <c:v>7.1902272725796657</c:v>
                </c:pt>
                <c:pt idx="2466">
                  <c:v>7.1591059306506564</c:v>
                </c:pt>
                <c:pt idx="2467">
                  <c:v>7.1279978291780397</c:v>
                </c:pt>
                <c:pt idx="2468">
                  <c:v>7.0969030585328587</c:v>
                </c:pt>
                <c:pt idx="2469">
                  <c:v>7.0658217096354639</c:v>
                </c:pt>
                <c:pt idx="2470">
                  <c:v>7.0347538739572189</c:v>
                </c:pt>
                <c:pt idx="2471">
                  <c:v>7.0036996435232801</c:v>
                </c:pt>
                <c:pt idx="2472">
                  <c:v>6.9726591109140941</c:v>
                </c:pt>
                <c:pt idx="2473">
                  <c:v>6.9416323692684889</c:v>
                </c:pt>
                <c:pt idx="2474">
                  <c:v>6.9106195122850469</c:v>
                </c:pt>
                <c:pt idx="2475">
                  <c:v>6.8796206342248736</c:v>
                </c:pt>
                <c:pt idx="2476">
                  <c:v>6.8486358299133707</c:v>
                </c:pt>
                <c:pt idx="2477">
                  <c:v>6.8176651947429212</c:v>
                </c:pt>
                <c:pt idx="2478">
                  <c:v>6.7867088246743599</c:v>
                </c:pt>
                <c:pt idx="2479">
                  <c:v>6.7557668162398716</c:v>
                </c:pt>
                <c:pt idx="2480">
                  <c:v>6.7248392665445156</c:v>
                </c:pt>
                <c:pt idx="2481">
                  <c:v>6.6939262732687324</c:v>
                </c:pt>
                <c:pt idx="2482">
                  <c:v>6.6630279346704153</c:v>
                </c:pt>
                <c:pt idx="2483">
                  <c:v>6.6321443495868486</c:v>
                </c:pt>
                <c:pt idx="2484">
                  <c:v>6.6012756174370049</c:v>
                </c:pt>
                <c:pt idx="2485">
                  <c:v>6.570421838223476</c:v>
                </c:pt>
                <c:pt idx="2486">
                  <c:v>6.5395831125347641</c:v>
                </c:pt>
                <c:pt idx="2487">
                  <c:v>6.5087595415472084</c:v>
                </c:pt>
                <c:pt idx="2488">
                  <c:v>6.4779512270267663</c:v>
                </c:pt>
                <c:pt idx="2489">
                  <c:v>6.4471582713316034</c:v>
                </c:pt>
                <c:pt idx="2490">
                  <c:v>6.4163807774139192</c:v>
                </c:pt>
                <c:pt idx="2491">
                  <c:v>6.3856188488214363</c:v>
                </c:pt>
                <c:pt idx="2492">
                  <c:v>6.354872589700177</c:v>
                </c:pt>
                <c:pt idx="2493">
                  <c:v>6.3241421047961577</c:v>
                </c:pt>
                <c:pt idx="2494">
                  <c:v>6.2934274994568229</c:v>
                </c:pt>
                <c:pt idx="2495">
                  <c:v>6.2627288796340439</c:v>
                </c:pt>
                <c:pt idx="2496">
                  <c:v>6.2320463518850087</c:v>
                </c:pt>
                <c:pt idx="2497">
                  <c:v>6.2013800233746688</c:v>
                </c:pt>
                <c:pt idx="2498">
                  <c:v>6.1707300018777627</c:v>
                </c:pt>
                <c:pt idx="2499">
                  <c:v>6.140096395780013</c:v>
                </c:pt>
                <c:pt idx="2500">
                  <c:v>6.1094793140810699</c:v>
                </c:pt>
                <c:pt idx="2501">
                  <c:v>6.0788788663950726</c:v>
                </c:pt>
                <c:pt idx="2502">
                  <c:v>6.0482951629536332</c:v>
                </c:pt>
                <c:pt idx="2503">
                  <c:v>6.0177283146068241</c:v>
                </c:pt>
                <c:pt idx="2504">
                  <c:v>5.9871784328252167</c:v>
                </c:pt>
                <c:pt idx="2505">
                  <c:v>5.956645629701832</c:v>
                </c:pt>
                <c:pt idx="2506">
                  <c:v>5.9261300179536498</c:v>
                </c:pt>
                <c:pt idx="2507">
                  <c:v>5.8956317109233414</c:v>
                </c:pt>
                <c:pt idx="2508">
                  <c:v>5.8651508225811515</c:v>
                </c:pt>
                <c:pt idx="2509">
                  <c:v>5.8346874675261002</c:v>
                </c:pt>
                <c:pt idx="2510">
                  <c:v>5.804241760988301</c:v>
                </c:pt>
                <c:pt idx="2511">
                  <c:v>5.7738138188300656</c:v>
                </c:pt>
                <c:pt idx="2512">
                  <c:v>5.7434037575477026</c:v>
                </c:pt>
                <c:pt idx="2513">
                  <c:v>5.7130116942728861</c:v>
                </c:pt>
                <c:pt idx="2514">
                  <c:v>5.6826377467744997</c:v>
                </c:pt>
                <c:pt idx="2515">
                  <c:v>5.6522820334601604</c:v>
                </c:pt>
                <c:pt idx="2516">
                  <c:v>5.621944673377266</c:v>
                </c:pt>
                <c:pt idx="2517">
                  <c:v>5.591625786214939</c:v>
                </c:pt>
                <c:pt idx="2518">
                  <c:v>5.5613254923052127</c:v>
                </c:pt>
                <c:pt idx="2519">
                  <c:v>5.5310439126246171</c:v>
                </c:pt>
                <c:pt idx="2520">
                  <c:v>5.500781168795351</c:v>
                </c:pt>
                <c:pt idx="2521">
                  <c:v>5.4705373830870059</c:v>
                </c:pt>
                <c:pt idx="2522">
                  <c:v>5.4403126784171105</c:v>
                </c:pt>
                <c:pt idx="2523">
                  <c:v>5.4101071783532992</c:v>
                </c:pt>
                <c:pt idx="2524">
                  <c:v>5.3799210071141426</c:v>
                </c:pt>
                <c:pt idx="2525">
                  <c:v>5.3497542895703267</c:v>
                </c:pt>
                <c:pt idx="2526">
                  <c:v>5.3196071512462044</c:v>
                </c:pt>
                <c:pt idx="2527">
                  <c:v>5.2894797183202851</c:v>
                </c:pt>
                <c:pt idx="2528">
                  <c:v>5.2593721176272261</c:v>
                </c:pt>
                <c:pt idx="2529">
                  <c:v>5.2292844766581386</c:v>
                </c:pt>
                <c:pt idx="2530">
                  <c:v>5.199216923562167</c:v>
                </c:pt>
                <c:pt idx="2531">
                  <c:v>5.1691695871473051</c:v>
                </c:pt>
                <c:pt idx="2532">
                  <c:v>5.1391425968813911</c:v>
                </c:pt>
                <c:pt idx="2533">
                  <c:v>5.1091360828929453</c:v>
                </c:pt>
                <c:pt idx="2534">
                  <c:v>5.0791501759725923</c:v>
                </c:pt>
                <c:pt idx="2535">
                  <c:v>5.0491850075729232</c:v>
                </c:pt>
                <c:pt idx="2536">
                  <c:v>5.0192407098106653</c:v>
                </c:pt>
                <c:pt idx="2537">
                  <c:v>4.9893174154662159</c:v>
                </c:pt>
                <c:pt idx="2538">
                  <c:v>4.9594152579853787</c:v>
                </c:pt>
                <c:pt idx="2539">
                  <c:v>4.9295343714790647</c:v>
                </c:pt>
                <c:pt idx="2540">
                  <c:v>4.8996748907252039</c:v>
                </c:pt>
                <c:pt idx="2541">
                  <c:v>4.8698369511683905</c:v>
                </c:pt>
                <c:pt idx="2542">
                  <c:v>4.8400206889207098</c:v>
                </c:pt>
                <c:pt idx="2543">
                  <c:v>4.8102262407625869</c:v>
                </c:pt>
                <c:pt idx="2544">
                  <c:v>4.7804537441430677</c:v>
                </c:pt>
                <c:pt idx="2545">
                  <c:v>4.7507033371799547</c:v>
                </c:pt>
                <c:pt idx="2546">
                  <c:v>4.7209751586609503</c:v>
                </c:pt>
                <c:pt idx="2547">
                  <c:v>4.6912693480435568</c:v>
                </c:pt>
                <c:pt idx="2548">
                  <c:v>4.6615860454550075</c:v>
                </c:pt>
                <c:pt idx="2549">
                  <c:v>4.6319253916934553</c:v>
                </c:pt>
                <c:pt idx="2550">
                  <c:v>4.6022875282273192</c:v>
                </c:pt>
                <c:pt idx="2551">
                  <c:v>4.572672597196366</c:v>
                </c:pt>
                <c:pt idx="2552">
                  <c:v>4.5430807414106331</c:v>
                </c:pt>
                <c:pt idx="2553">
                  <c:v>4.5135121043515189</c:v>
                </c:pt>
                <c:pt idx="2554">
                  <c:v>4.4839668301717284</c:v>
                </c:pt>
                <c:pt idx="2555">
                  <c:v>4.4544450636942337</c:v>
                </c:pt>
                <c:pt idx="2556">
                  <c:v>4.4249469504134122</c:v>
                </c:pt>
                <c:pt idx="2557">
                  <c:v>4.3954726364942989</c:v>
                </c:pt>
                <c:pt idx="2558">
                  <c:v>4.3660222687725829</c:v>
                </c:pt>
                <c:pt idx="2559">
                  <c:v>4.3365959947540196</c:v>
                </c:pt>
                <c:pt idx="2560">
                  <c:v>4.3071939626144813</c:v>
                </c:pt>
                <c:pt idx="2561">
                  <c:v>4.2778163211995937</c:v>
                </c:pt>
                <c:pt idx="2562">
                  <c:v>4.248463220023674</c:v>
                </c:pt>
                <c:pt idx="2563">
                  <c:v>4.2191348092704404</c:v>
                </c:pt>
                <c:pt idx="2564">
                  <c:v>4.1898312397915642</c:v>
                </c:pt>
                <c:pt idx="2565">
                  <c:v>4.160552663106003</c:v>
                </c:pt>
                <c:pt idx="2566">
                  <c:v>4.1312992313999928</c:v>
                </c:pt>
                <c:pt idx="2567">
                  <c:v>4.1020710975256414</c:v>
                </c:pt>
                <c:pt idx="2568">
                  <c:v>4.0728684150008219</c:v>
                </c:pt>
                <c:pt idx="2569">
                  <c:v>4.0436913380077497</c:v>
                </c:pt>
                <c:pt idx="2570">
                  <c:v>4.0145400213922775</c:v>
                </c:pt>
                <c:pt idx="2571">
                  <c:v>3.9854146206629313</c:v>
                </c:pt>
                <c:pt idx="2572">
                  <c:v>3.9563152919899363</c:v>
                </c:pt>
                <c:pt idx="2573">
                  <c:v>3.9272421922039613</c:v>
                </c:pt>
                <c:pt idx="2574">
                  <c:v>3.8981954787949591</c:v>
                </c:pt>
                <c:pt idx="2575">
                  <c:v>3.8691753099112729</c:v>
                </c:pt>
                <c:pt idx="2576">
                  <c:v>3.8401818443575264</c:v>
                </c:pt>
                <c:pt idx="2577">
                  <c:v>3.8112152415941001</c:v>
                </c:pt>
                <c:pt idx="2578">
                  <c:v>3.7822756617352611</c:v>
                </c:pt>
                <c:pt idx="2579">
                  <c:v>3.7533632655475935</c:v>
                </c:pt>
                <c:pt idx="2580">
                  <c:v>3.724478214448312</c:v>
                </c:pt>
                <c:pt idx="2581">
                  <c:v>3.6956206705041259</c:v>
                </c:pt>
                <c:pt idx="2582">
                  <c:v>3.6667907964291082</c:v>
                </c:pt>
                <c:pt idx="2583">
                  <c:v>3.6379887555826</c:v>
                </c:pt>
                <c:pt idx="2584">
                  <c:v>3.6092147119677702</c:v>
                </c:pt>
                <c:pt idx="2585">
                  <c:v>3.5804688302296794</c:v>
                </c:pt>
                <c:pt idx="2586">
                  <c:v>3.5517512756526393</c:v>
                </c:pt>
                <c:pt idx="2587">
                  <c:v>3.5230622141589336</c:v>
                </c:pt>
                <c:pt idx="2588">
                  <c:v>3.4944018123058012</c:v>
                </c:pt>
                <c:pt idx="2589">
                  <c:v>3.4657702372836257</c:v>
                </c:pt>
                <c:pt idx="2590">
                  <c:v>3.4371676569136294</c:v>
                </c:pt>
                <c:pt idx="2591">
                  <c:v>3.4085942396451232</c:v>
                </c:pt>
                <c:pt idx="2592">
                  <c:v>3.3800501545527686</c:v>
                </c:pt>
                <c:pt idx="2593">
                  <c:v>3.3515355713350918</c:v>
                </c:pt>
                <c:pt idx="2594">
                  <c:v>3.3230506603101784</c:v>
                </c:pt>
                <c:pt idx="2595">
                  <c:v>3.2945955924142574</c:v>
                </c:pt>
                <c:pt idx="2596">
                  <c:v>3.2661705391977747</c:v>
                </c:pt>
                <c:pt idx="2597">
                  <c:v>3.2377756728236164</c:v>
                </c:pt>
                <c:pt idx="2598">
                  <c:v>3.2094111660627416</c:v>
                </c:pt>
                <c:pt idx="2599">
                  <c:v>3.1810771922923857</c:v>
                </c:pt>
                <c:pt idx="2600">
                  <c:v>3.1527739254914069</c:v>
                </c:pt>
                <c:pt idx="2601">
                  <c:v>3.1245015402380947</c:v>
                </c:pt>
                <c:pt idx="2602">
                  <c:v>3.0962602117067561</c:v>
                </c:pt>
                <c:pt idx="2603">
                  <c:v>3.06805011566327</c:v>
                </c:pt>
                <c:pt idx="2604">
                  <c:v>3.0398714284626132</c:v>
                </c:pt>
                <c:pt idx="2605">
                  <c:v>3.0117243270444454</c:v>
                </c:pt>
                <c:pt idx="2606">
                  <c:v>2.9836089889294586</c:v>
                </c:pt>
                <c:pt idx="2607">
                  <c:v>2.9555255922160635</c:v>
                </c:pt>
                <c:pt idx="2608">
                  <c:v>2.92747431557556</c:v>
                </c:pt>
                <c:pt idx="2609">
                  <c:v>2.8994553382488815</c:v>
                </c:pt>
                <c:pt idx="2610">
                  <c:v>2.871468840041878</c:v>
                </c:pt>
                <c:pt idx="2611">
                  <c:v>2.8435150013213617</c:v>
                </c:pt>
                <c:pt idx="2612">
                  <c:v>2.8155940030106041</c:v>
                </c:pt>
                <c:pt idx="2613">
                  <c:v>2.7877060265850901</c:v>
                </c:pt>
                <c:pt idx="2614">
                  <c:v>2.7598512540677982</c:v>
                </c:pt>
                <c:pt idx="2615">
                  <c:v>2.7320298680245623</c:v>
                </c:pt>
                <c:pt idx="2616">
                  <c:v>2.7042420515591981</c:v>
                </c:pt>
                <c:pt idx="2617">
                  <c:v>2.6764879883091206</c:v>
                </c:pt>
                <c:pt idx="2618">
                  <c:v>2.6487678624400104</c:v>
                </c:pt>
                <c:pt idx="2619">
                  <c:v>2.6210818586406379</c:v>
                </c:pt>
                <c:pt idx="2620">
                  <c:v>2.5934301621178069</c:v>
                </c:pt>
                <c:pt idx="2621">
                  <c:v>2.5658129585916796</c:v>
                </c:pt>
                <c:pt idx="2622">
                  <c:v>2.538230434288959</c:v>
                </c:pt>
                <c:pt idx="2623">
                  <c:v>2.5106827759396104</c:v>
                </c:pt>
                <c:pt idx="2624">
                  <c:v>2.4831701707686777</c:v>
                </c:pt>
                <c:pt idx="2625">
                  <c:v>2.4556928064926589</c:v>
                </c:pt>
                <c:pt idx="2626">
                  <c:v>2.428250871312756</c:v>
                </c:pt>
                <c:pt idx="2627">
                  <c:v>2.4008445539089789</c:v>
                </c:pt>
                <c:pt idx="2628">
                  <c:v>2.3734740434346264</c:v>
                </c:pt>
                <c:pt idx="2629">
                  <c:v>2.3461395295092715</c:v>
                </c:pt>
                <c:pt idx="2630">
                  <c:v>2.3188412022134846</c:v>
                </c:pt>
                <c:pt idx="2631">
                  <c:v>2.2915792520818514</c:v>
                </c:pt>
                <c:pt idx="2632">
                  <c:v>2.2643538700964934</c:v>
                </c:pt>
                <c:pt idx="2633">
                  <c:v>2.2371652476809851</c:v>
                </c:pt>
                <c:pt idx="2634">
                  <c:v>2.2100135766930769</c:v>
                </c:pt>
                <c:pt idx="2635">
                  <c:v>2.1828990494181602</c:v>
                </c:pt>
                <c:pt idx="2636">
                  <c:v>2.1558218585619837</c:v>
                </c:pt>
                <c:pt idx="2637">
                  <c:v>2.1287821972445573</c:v>
                </c:pt>
                <c:pt idx="2638">
                  <c:v>2.1017802589918593</c:v>
                </c:pt>
                <c:pt idx="2639">
                  <c:v>2.074816237728899</c:v>
                </c:pt>
                <c:pt idx="2640">
                  <c:v>2.0478903277730116</c:v>
                </c:pt>
                <c:pt idx="2641">
                  <c:v>2.0210027238250552</c:v>
                </c:pt>
                <c:pt idx="2642">
                  <c:v>1.9941536209630848</c:v>
                </c:pt>
                <c:pt idx="2643">
                  <c:v>1.9673432146334855</c:v>
                </c:pt>
                <c:pt idx="2644">
                  <c:v>1.9405717006439374</c:v>
                </c:pt>
                <c:pt idx="2645">
                  <c:v>1.9138392751552122</c:v>
                </c:pt>
                <c:pt idx="2646">
                  <c:v>1.8871461346723395</c:v>
                </c:pt>
                <c:pt idx="2647">
                  <c:v>1.8604924760375137</c:v>
                </c:pt>
                <c:pt idx="2648">
                  <c:v>1.8338784964208086</c:v>
                </c:pt>
                <c:pt idx="2649">
                  <c:v>1.8073043933123789</c:v>
                </c:pt>
                <c:pt idx="2650">
                  <c:v>1.7807703645130848</c:v>
                </c:pt>
                <c:pt idx="2651">
                  <c:v>1.7542766081265722</c:v>
                </c:pt>
                <c:pt idx="2652">
                  <c:v>1.7278233225500634</c:v>
                </c:pt>
                <c:pt idx="2653">
                  <c:v>1.7014107064649033</c:v>
                </c:pt>
                <c:pt idx="2654">
                  <c:v>1.6750389588285364</c:v>
                </c:pt>
                <c:pt idx="2655">
                  <c:v>1.6487082788642184</c:v>
                </c:pt>
                <c:pt idx="2656">
                  <c:v>1.6224188660523777</c:v>
                </c:pt>
                <c:pt idx="2657">
                  <c:v>1.5961709201207834</c:v>
                </c:pt>
                <c:pt idx="2658">
                  <c:v>1.5699646410349342</c:v>
                </c:pt>
                <c:pt idx="2659">
                  <c:v>1.5438002289887287</c:v>
                </c:pt>
                <c:pt idx="2660">
                  <c:v>1.5176778843939787</c:v>
                </c:pt>
                <c:pt idx="2661">
                  <c:v>1.4915978078712235</c:v>
                </c:pt>
                <c:pt idx="2662">
                  <c:v>1.4655602002386465</c:v>
                </c:pt>
                <c:pt idx="2663">
                  <c:v>1.4395652625029163</c:v>
                </c:pt>
                <c:pt idx="2664">
                  <c:v>1.4136131958479059</c:v>
                </c:pt>
                <c:pt idx="2665">
                  <c:v>1.3877042016249055</c:v>
                </c:pt>
                <c:pt idx="2666">
                  <c:v>1.3618384813415438</c:v>
                </c:pt>
                <c:pt idx="2667">
                  <c:v>1.3360162366513495</c:v>
                </c:pt>
                <c:pt idx="2668">
                  <c:v>1.3102376693426256</c:v>
                </c:pt>
                <c:pt idx="2669">
                  <c:v>1.2845029813275777</c:v>
                </c:pt>
                <c:pt idx="2670">
                  <c:v>1.2588123746315598</c:v>
                </c:pt>
                <c:pt idx="2671">
                  <c:v>1.2331660513811813</c:v>
                </c:pt>
                <c:pt idx="2672">
                  <c:v>1.2075642137933338</c:v>
                </c:pt>
                <c:pt idx="2673">
                  <c:v>1.1820070641636795</c:v>
                </c:pt>
                <c:pt idx="2674">
                  <c:v>1.1564948048548502</c:v>
                </c:pt>
                <c:pt idx="2675">
                  <c:v>1.1310276382849274</c:v>
                </c:pt>
                <c:pt idx="2676">
                  <c:v>1.10560576691545</c:v>
                </c:pt>
                <c:pt idx="2677">
                  <c:v>1.0802293932393983</c:v>
                </c:pt>
                <c:pt idx="2678">
                  <c:v>1.0548987197687145</c:v>
                </c:pt>
                <c:pt idx="2679">
                  <c:v>1.0296139490233083</c:v>
                </c:pt>
                <c:pt idx="2680">
                  <c:v>1.0043752835168629</c:v>
                </c:pt>
                <c:pt idx="2681">
                  <c:v>0.97918292574573651</c:v>
                </c:pt>
                <c:pt idx="2682">
                  <c:v>0.9540370781756351</c:v>
                </c:pt>
                <c:pt idx="2683">
                  <c:v>0.92893794322932588</c:v>
                </c:pt>
                <c:pt idx="2684">
                  <c:v>0.90388572327303518</c:v>
                </c:pt>
                <c:pt idx="2685">
                  <c:v>0.87888062060423311</c:v>
                </c:pt>
                <c:pt idx="2686">
                  <c:v>0.85392283743829556</c:v>
                </c:pt>
                <c:pt idx="2687">
                  <c:v>0.82901257589466337</c:v>
                </c:pt>
                <c:pt idx="2688">
                  <c:v>0.80415003798420248</c:v>
                </c:pt>
                <c:pt idx="2689">
                  <c:v>0.77933542559534885</c:v>
                </c:pt>
                <c:pt idx="2690">
                  <c:v>0.75456894048053358</c:v>
                </c:pt>
                <c:pt idx="2691">
                  <c:v>0.72985078424260152</c:v>
                </c:pt>
                <c:pt idx="2692">
                  <c:v>0.70518115832055195</c:v>
                </c:pt>
                <c:pt idx="2693">
                  <c:v>0.68056026397588332</c:v>
                </c:pt>
                <c:pt idx="2694">
                  <c:v>0.65598830227833427</c:v>
                </c:pt>
                <c:pt idx="2695">
                  <c:v>0.63146547409187248</c:v>
                </c:pt>
                <c:pt idx="2696">
                  <c:v>0.60699198006009814</c:v>
                </c:pt>
                <c:pt idx="2697">
                  <c:v>0.58256802059171409</c:v>
                </c:pt>
                <c:pt idx="2698">
                  <c:v>0.55819379584621953</c:v>
                </c:pt>
                <c:pt idx="2699">
                  <c:v>0.53386950571914127</c:v>
                </c:pt>
                <c:pt idx="2700">
                  <c:v>0.5095953498267789</c:v>
                </c:pt>
                <c:pt idx="2701">
                  <c:v>0.48537152749219659</c:v>
                </c:pt>
                <c:pt idx="2702">
                  <c:v>0.46119823772897239</c:v>
                </c:pt>
                <c:pt idx="2703">
                  <c:v>0.43707567922710716</c:v>
                </c:pt>
                <c:pt idx="2704">
                  <c:v>0.41300405033725757</c:v>
                </c:pt>
                <c:pt idx="2705">
                  <c:v>0.38898354905516325</c:v>
                </c:pt>
                <c:pt idx="2706">
                  <c:v>0.36501437300655848</c:v>
                </c:pt>
                <c:pt idx="2707">
                  <c:v>0.34109671943127073</c:v>
                </c:pt>
                <c:pt idx="2708">
                  <c:v>0.31723078516767284</c:v>
                </c:pt>
                <c:pt idx="2709">
                  <c:v>0.29341676663676419</c:v>
                </c:pt>
                <c:pt idx="2710">
                  <c:v>0.26965485982613469</c:v>
                </c:pt>
                <c:pt idx="2711">
                  <c:v>0.24594526027409816</c:v>
                </c:pt>
                <c:pt idx="2712">
                  <c:v>0.22228816305356058</c:v>
                </c:pt>
                <c:pt idx="2713">
                  <c:v>0.19868376275545999</c:v>
                </c:pt>
                <c:pt idx="2714">
                  <c:v>0.1751322534728037</c:v>
                </c:pt>
                <c:pt idx="2715">
                  <c:v>0.15163382878401743</c:v>
                </c:pt>
                <c:pt idx="2716">
                  <c:v>0.12818868173614642</c:v>
                </c:pt>
                <c:pt idx="2717">
                  <c:v>0.10479700482856943</c:v>
                </c:pt>
                <c:pt idx="2718">
                  <c:v>8.1458989996196302E-2</c:v>
                </c:pt>
                <c:pt idx="2719">
                  <c:v>5.8174828592606226E-2</c:v>
                </c:pt>
                <c:pt idx="2720">
                  <c:v>3.4944711372479585E-2</c:v>
                </c:pt>
                <c:pt idx="2721">
                  <c:v>1.1768828475558851E-2</c:v>
                </c:pt>
                <c:pt idx="2722">
                  <c:v>-1.1352630591094212E-2</c:v>
                </c:pt>
                <c:pt idx="2723">
                  <c:v>-3.4419476970375257E-2</c:v>
                </c:pt>
                <c:pt idx="2724">
                  <c:v>-5.7431522472141887E-2</c:v>
                </c:pt>
                <c:pt idx="2725">
                  <c:v>-8.0388579590893586E-2</c:v>
                </c:pt>
                <c:pt idx="2726">
                  <c:v>-0.1032904615231704</c:v>
                </c:pt>
                <c:pt idx="2727">
                  <c:v>-0.12613698218506419</c:v>
                </c:pt>
                <c:pt idx="2728">
                  <c:v>-0.14892795623019081</c:v>
                </c:pt>
                <c:pt idx="2729">
                  <c:v>-0.1716631990669753</c:v>
                </c:pt>
                <c:pt idx="2730">
                  <c:v>-0.19434252687681997</c:v>
                </c:pt>
                <c:pt idx="2731">
                  <c:v>-0.2169657566320714</c:v>
                </c:pt>
                <c:pt idx="2732">
                  <c:v>-0.23953270611366256</c:v>
                </c:pt>
                <c:pt idx="2733">
                  <c:v>-0.26204319392964964</c:v>
                </c:pt>
                <c:pt idx="2734">
                  <c:v>-0.28449703953282574</c:v>
                </c:pt>
                <c:pt idx="2735">
                  <c:v>-0.30689406323943369</c:v>
                </c:pt>
                <c:pt idx="2736">
                  <c:v>-0.32923408624728984</c:v>
                </c:pt>
                <c:pt idx="2737">
                  <c:v>-0.35151693065379475</c:v>
                </c:pt>
                <c:pt idx="2738">
                  <c:v>-0.37374241947495174</c:v>
                </c:pt>
                <c:pt idx="2739">
                  <c:v>-0.39591037666340423</c:v>
                </c:pt>
                <c:pt idx="2740">
                  <c:v>-0.41802062712735649</c:v>
                </c:pt>
                <c:pt idx="2741">
                  <c:v>-0.44007299674872691</c:v>
                </c:pt>
                <c:pt idx="2742">
                  <c:v>-0.46206731240226051</c:v>
                </c:pt>
                <c:pt idx="2743">
                  <c:v>-0.48400340197396913</c:v>
                </c:pt>
                <c:pt idx="2744">
                  <c:v>-0.50588109438019069</c:v>
                </c:pt>
                <c:pt idx="2745">
                  <c:v>-0.52770021958614122</c:v>
                </c:pt>
                <c:pt idx="2746">
                  <c:v>-0.54946060862519575</c:v>
                </c:pt>
                <c:pt idx="2747">
                  <c:v>-0.57116209361719539</c:v>
                </c:pt>
                <c:pt idx="2748">
                  <c:v>-0.5928045077882228</c:v>
                </c:pt>
                <c:pt idx="2749">
                  <c:v>-0.61438768548921618</c:v>
                </c:pt>
                <c:pt idx="2750">
                  <c:v>-0.63591146221497263</c:v>
                </c:pt>
                <c:pt idx="2751">
                  <c:v>-0.65737567462341773</c:v>
                </c:pt>
                <c:pt idx="2752">
                  <c:v>-0.67878016055508961</c:v>
                </c:pt>
                <c:pt idx="2753">
                  <c:v>-0.70012475905166394</c:v>
                </c:pt>
                <c:pt idx="2754">
                  <c:v>-0.72140931037559763</c:v>
                </c:pt>
                <c:pt idx="2755">
                  <c:v>-0.74263365602980924</c:v>
                </c:pt>
                <c:pt idx="2756">
                  <c:v>-0.76379763877590889</c:v>
                </c:pt>
                <c:pt idx="2757">
                  <c:v>-0.78490110265469315</c:v>
                </c:pt>
                <c:pt idx="2758">
                  <c:v>-0.80594389300479352</c:v>
                </c:pt>
                <c:pt idx="2759">
                  <c:v>-0.82692585648218409</c:v>
                </c:pt>
                <c:pt idx="2760">
                  <c:v>-0.84784684107985764</c:v>
                </c:pt>
                <c:pt idx="2761">
                  <c:v>-0.8687066961468688</c:v>
                </c:pt>
                <c:pt idx="2762">
                  <c:v>-0.88950527240806232</c:v>
                </c:pt>
                <c:pt idx="2763">
                  <c:v>-0.91024242198351235</c:v>
                </c:pt>
                <c:pt idx="2764">
                  <c:v>-0.9309179984079623</c:v>
                </c:pt>
                <c:pt idx="2765">
                  <c:v>-0.95153185665005513</c:v>
                </c:pt>
                <c:pt idx="2766">
                  <c:v>-0.97208385313233903</c:v>
                </c:pt>
                <c:pt idx="2767">
                  <c:v>-0.99257384575023244</c:v>
                </c:pt>
                <c:pt idx="2768">
                  <c:v>-1.0130016938919133</c:v>
                </c:pt>
                <c:pt idx="2769">
                  <c:v>-1.033367258457788</c:v>
                </c:pt>
                <c:pt idx="2770">
                  <c:v>-1.0536704018795422</c:v>
                </c:pt>
                <c:pt idx="2771">
                  <c:v>-1.0739109881404136</c:v>
                </c:pt>
                <c:pt idx="2772">
                  <c:v>-1.0940888827940674</c:v>
                </c:pt>
                <c:pt idx="2773">
                  <c:v>-1.1142039529841359</c:v>
                </c:pt>
                <c:pt idx="2774">
                  <c:v>-1.1342560674640463</c:v>
                </c:pt>
                <c:pt idx="2775">
                  <c:v>-1.1542450966160045</c:v>
                </c:pt>
                <c:pt idx="2776">
                  <c:v>-1.1741709124711361</c:v>
                </c:pt>
                <c:pt idx="2777">
                  <c:v>-1.1940333887280525</c:v>
                </c:pt>
                <c:pt idx="2778">
                  <c:v>-1.213832400772868</c:v>
                </c:pt>
                <c:pt idx="2779">
                  <c:v>-1.2335678256981195</c:v>
                </c:pt>
                <c:pt idx="2780">
                  <c:v>-1.2532395423227805</c:v>
                </c:pt>
                <c:pt idx="2781">
                  <c:v>-1.2728474312109399</c:v>
                </c:pt>
                <c:pt idx="2782">
                  <c:v>-1.2923913746913063</c:v>
                </c:pt>
                <c:pt idx="2783">
                  <c:v>-1.3118712568766291</c:v>
                </c:pt>
                <c:pt idx="2784">
                  <c:v>-1.3312869636827411</c:v>
                </c:pt>
                <c:pt idx="2785">
                  <c:v>-1.3506383828478015</c:v>
                </c:pt>
                <c:pt idx="2786">
                  <c:v>-1.3699254039514135</c:v>
                </c:pt>
                <c:pt idx="2787">
                  <c:v>-1.3891479184337239</c:v>
                </c:pt>
                <c:pt idx="2788">
                  <c:v>-1.4083058196146285</c:v>
                </c:pt>
                <c:pt idx="2789">
                  <c:v>-1.4273990027124546</c:v>
                </c:pt>
                <c:pt idx="2790">
                  <c:v>-1.4464273648633656</c:v>
                </c:pt>
                <c:pt idx="2791">
                  <c:v>-1.4653908051398092</c:v>
                </c:pt>
                <c:pt idx="2792">
                  <c:v>-1.4842892245696686</c:v>
                </c:pt>
                <c:pt idx="2793">
                  <c:v>-1.5031225261547396</c:v>
                </c:pt>
                <c:pt idx="2794">
                  <c:v>-1.5218906148900124</c:v>
                </c:pt>
                <c:pt idx="2795">
                  <c:v>-1.5405933977816795</c:v>
                </c:pt>
                <c:pt idx="2796">
                  <c:v>-1.5592307838660981</c:v>
                </c:pt>
                <c:pt idx="2797">
                  <c:v>-1.5778026842285844</c:v>
                </c:pt>
                <c:pt idx="2798">
                  <c:v>-1.5963090120210532</c:v>
                </c:pt>
                <c:pt idx="2799">
                  <c:v>-1.6147496824811132</c:v>
                </c:pt>
                <c:pt idx="2800">
                  <c:v>-1.6331246129500332</c:v>
                </c:pt>
                <c:pt idx="2801">
                  <c:v>-1.6514337228914351</c:v>
                </c:pt>
                <c:pt idx="2802">
                  <c:v>-1.6696769339086255</c:v>
                </c:pt>
                <c:pt idx="2803">
                  <c:v>-1.687854169763694</c:v>
                </c:pt>
                <c:pt idx="2804">
                  <c:v>-1.7059653563943153</c:v>
                </c:pt>
                <c:pt idx="2805">
                  <c:v>-1.7240104219325578</c:v>
                </c:pt>
                <c:pt idx="2806">
                  <c:v>-1.7419892967225956</c:v>
                </c:pt>
                <c:pt idx="2807">
                  <c:v>-1.7599019133377827</c:v>
                </c:pt>
                <c:pt idx="2808">
                  <c:v>-1.7777482065990866</c:v>
                </c:pt>
                <c:pt idx="2809">
                  <c:v>-1.7955281135919043</c:v>
                </c:pt>
                <c:pt idx="2810">
                  <c:v>-1.8132415736840002</c:v>
                </c:pt>
                <c:pt idx="2811">
                  <c:v>-1.8308885285425784</c:v>
                </c:pt>
                <c:pt idx="2812">
                  <c:v>-1.8484689221515163</c:v>
                </c:pt>
                <c:pt idx="2813">
                  <c:v>-1.8659827008284564</c:v>
                </c:pt>
                <c:pt idx="2814">
                  <c:v>-1.8834298132417775</c:v>
                </c:pt>
                <c:pt idx="2815">
                  <c:v>-1.9008102104277929</c:v>
                </c:pt>
                <c:pt idx="2816">
                  <c:v>-1.9181238458069481</c:v>
                </c:pt>
                <c:pt idx="2817">
                  <c:v>-1.9353706752010666</c:v>
                </c:pt>
                <c:pt idx="2818">
                  <c:v>-1.9525506568494266</c:v>
                </c:pt>
                <c:pt idx="2819">
                  <c:v>-1.9696637514255786</c:v>
                </c:pt>
                <c:pt idx="2820">
                  <c:v>-1.9867099220532147</c:v>
                </c:pt>
                <c:pt idx="2821">
                  <c:v>-2.0036891343229417</c:v>
                </c:pt>
                <c:pt idx="2822">
                  <c:v>-2.020601356307659</c:v>
                </c:pt>
                <c:pt idx="2823">
                  <c:v>-2.0374465585787567</c:v>
                </c:pt>
                <c:pt idx="2824">
                  <c:v>-2.0542247142223373</c:v>
                </c:pt>
                <c:pt idx="2825">
                  <c:v>-2.0709357988543902</c:v>
                </c:pt>
                <c:pt idx="2826">
                  <c:v>-2.0875797906359281</c:v>
                </c:pt>
                <c:pt idx="2827">
                  <c:v>-2.1041566702896968</c:v>
                </c:pt>
                <c:pt idx="2828">
                  <c:v>-2.1206664211139263</c:v>
                </c:pt>
                <c:pt idx="2829">
                  <c:v>-2.1371090289985202</c:v>
                </c:pt>
                <c:pt idx="2830">
                  <c:v>-2.1534844824396884</c:v>
                </c:pt>
                <c:pt idx="2831">
                  <c:v>-2.1697927725545427</c:v>
                </c:pt>
                <c:pt idx="2832">
                  <c:v>-2.1860338930960062</c:v>
                </c:pt>
                <c:pt idx="2833">
                  <c:v>-2.202207840467691</c:v>
                </c:pt>
                <c:pt idx="2834">
                  <c:v>-2.2183146137375256</c:v>
                </c:pt>
                <c:pt idx="2835">
                  <c:v>-2.2343542146526585</c:v>
                </c:pt>
                <c:pt idx="2836">
                  <c:v>-2.2503266476533716</c:v>
                </c:pt>
                <c:pt idx="2837">
                  <c:v>-2.2662319198869194</c:v>
                </c:pt>
                <c:pt idx="2838">
                  <c:v>-2.2820700412212354</c:v>
                </c:pt>
                <c:pt idx="2839">
                  <c:v>-2.2978410242591294</c:v>
                </c:pt>
                <c:pt idx="2840">
                  <c:v>-2.3135448843508941</c:v>
                </c:pt>
                <c:pt idx="2841">
                  <c:v>-2.3291816396083305</c:v>
                </c:pt>
                <c:pt idx="2842">
                  <c:v>-2.3447513109176392</c:v>
                </c:pt>
                <c:pt idx="2843">
                  <c:v>-2.3602539219523813</c:v>
                </c:pt>
                <c:pt idx="2844">
                  <c:v>-2.3756894991864934</c:v>
                </c:pt>
                <c:pt idx="2845">
                  <c:v>-2.3910580719066434</c:v>
                </c:pt>
                <c:pt idx="2846">
                  <c:v>-2.4063596722252028</c:v>
                </c:pt>
                <c:pt idx="2847">
                  <c:v>-2.421594335091914</c:v>
                </c:pt>
                <c:pt idx="2848">
                  <c:v>-2.4367620983070331</c:v>
                </c:pt>
                <c:pt idx="2849">
                  <c:v>-2.4518630025320132</c:v>
                </c:pt>
                <c:pt idx="2850">
                  <c:v>-2.466897091302874</c:v>
                </c:pt>
                <c:pt idx="2851">
                  <c:v>-2.4818644110406032</c:v>
                </c:pt>
                <c:pt idx="2852">
                  <c:v>-2.4967650110632356</c:v>
                </c:pt>
                <c:pt idx="2853">
                  <c:v>-2.5115989435970727</c:v>
                </c:pt>
                <c:pt idx="2854">
                  <c:v>-2.526366263787867</c:v>
                </c:pt>
                <c:pt idx="2855">
                  <c:v>-2.5410670297117011</c:v>
                </c:pt>
                <c:pt idx="2856">
                  <c:v>-2.5557013023859581</c:v>
                </c:pt>
                <c:pt idx="2857">
                  <c:v>-2.5702691457794491</c:v>
                </c:pt>
                <c:pt idx="2858">
                  <c:v>-2.5847706268237216</c:v>
                </c:pt>
                <c:pt idx="2859">
                  <c:v>-2.59920581542247</c:v>
                </c:pt>
                <c:pt idx="2860">
                  <c:v>-2.6135747844621102</c:v>
                </c:pt>
                <c:pt idx="2861">
                  <c:v>-2.6278776098217156</c:v>
                </c:pt>
                <c:pt idx="2862">
                  <c:v>-2.6421143703823584</c:v>
                </c:pt>
                <c:pt idx="2863">
                  <c:v>-2.6562851480371075</c:v>
                </c:pt>
                <c:pt idx="2864">
                  <c:v>-2.6703900277000048</c:v>
                </c:pt>
                <c:pt idx="2865">
                  <c:v>-2.6844290973156681</c:v>
                </c:pt>
                <c:pt idx="2866">
                  <c:v>-2.6984024478679758</c:v>
                </c:pt>
                <c:pt idx="2867">
                  <c:v>-2.7123101733890453</c:v>
                </c:pt>
                <c:pt idx="2868">
                  <c:v>-2.7261523709679478</c:v>
                </c:pt>
                <c:pt idx="2869">
                  <c:v>-2.7399291407589743</c:v>
                </c:pt>
                <c:pt idx="2870">
                  <c:v>-2.753640585990158</c:v>
                </c:pt>
                <c:pt idx="2871">
                  <c:v>-2.7672868129711228</c:v>
                </c:pt>
                <c:pt idx="2872">
                  <c:v>-2.7808679311013829</c:v>
                </c:pt>
                <c:pt idx="2873">
                  <c:v>-2.7943840528777635</c:v>
                </c:pt>
                <c:pt idx="2874">
                  <c:v>-2.8078352939020972</c:v>
                </c:pt>
                <c:pt idx="2875">
                  <c:v>-2.8212217728886397</c:v>
                </c:pt>
                <c:pt idx="2876">
                  <c:v>-2.834543611671215</c:v>
                </c:pt>
                <c:pt idx="2877">
                  <c:v>-2.8478009352101825</c:v>
                </c:pt>
                <c:pt idx="2878">
                  <c:v>-2.860993871599669</c:v>
                </c:pt>
                <c:pt idx="2879">
                  <c:v>-2.8741225520735414</c:v>
                </c:pt>
                <c:pt idx="2880">
                  <c:v>-2.8871871110126572</c:v>
                </c:pt>
                <c:pt idx="2881">
                  <c:v>-2.9001876859506055</c:v>
                </c:pt>
                <c:pt idx="2882">
                  <c:v>-2.9131244175802564</c:v>
                </c:pt>
                <c:pt idx="2883">
                  <c:v>-2.9259974497594037</c:v>
                </c:pt>
                <c:pt idx="2884">
                  <c:v>-2.9388069295168262</c:v>
                </c:pt>
                <c:pt idx="2885">
                  <c:v>-2.9515530070575986</c:v>
                </c:pt>
                <c:pt idx="2886">
                  <c:v>-2.9642358357687977</c:v>
                </c:pt>
                <c:pt idx="2887">
                  <c:v>-2.9768555722246228</c:v>
                </c:pt>
                <c:pt idx="2888">
                  <c:v>-2.9894123761915847</c:v>
                </c:pt>
                <c:pt idx="2889">
                  <c:v>-3.00190641063327</c:v>
                </c:pt>
                <c:pt idx="2890">
                  <c:v>-3.0143378417154603</c:v>
                </c:pt>
                <c:pt idx="2891">
                  <c:v>-3.0267068388101808</c:v>
                </c:pt>
                <c:pt idx="2892">
                  <c:v>-3.0390135745004869</c:v>
                </c:pt>
                <c:pt idx="2893">
                  <c:v>-3.0512582245848447</c:v>
                </c:pt>
                <c:pt idx="2894">
                  <c:v>-3.0634409680806609</c:v>
                </c:pt>
                <c:pt idx="2895">
                  <c:v>-3.0755619872288236</c:v>
                </c:pt>
                <c:pt idx="2896">
                  <c:v>-3.0876214674971374</c:v>
                </c:pt>
                <c:pt idx="2897">
                  <c:v>-3.099619597584037</c:v>
                </c:pt>
                <c:pt idx="2898">
                  <c:v>-3.1115565694220231</c:v>
                </c:pt>
                <c:pt idx="2899">
                  <c:v>-3.1234325781808154</c:v>
                </c:pt>
                <c:pt idx="2900">
                  <c:v>-3.1352478222708973</c:v>
                </c:pt>
                <c:pt idx="2901">
                  <c:v>-3.1470025033458207</c:v>
                </c:pt>
                <c:pt idx="2902">
                  <c:v>-3.1586968263060426</c:v>
                </c:pt>
                <c:pt idx="2903">
                  <c:v>-3.1703309993005577</c:v>
                </c:pt>
                <c:pt idx="2904">
                  <c:v>-3.1819052337302463</c:v>
                </c:pt>
                <c:pt idx="2905">
                  <c:v>-3.193419744249927</c:v>
                </c:pt>
                <c:pt idx="2906">
                  <c:v>-3.2048747487704699</c:v>
                </c:pt>
                <c:pt idx="2907">
                  <c:v>-3.216270468461456</c:v>
                </c:pt>
                <c:pt idx="2908">
                  <c:v>-3.2276071277527514</c:v>
                </c:pt>
                <c:pt idx="2909">
                  <c:v>-3.2388849543364966</c:v>
                </c:pt>
                <c:pt idx="2910">
                  <c:v>-3.2501041791688294</c:v>
                </c:pt>
                <c:pt idx="2911">
                  <c:v>-3.2612650364715057</c:v>
                </c:pt>
                <c:pt idx="2912">
                  <c:v>-3.2723677637335218</c:v>
                </c:pt>
                <c:pt idx="2913">
                  <c:v>-3.2834126017123006</c:v>
                </c:pt>
                <c:pt idx="2914">
                  <c:v>-3.2943997944349319</c:v>
                </c:pt>
                <c:pt idx="2915">
                  <c:v>-3.3053295891994905</c:v>
                </c:pt>
                <c:pt idx="2916">
                  <c:v>-3.3162022365759887</c:v>
                </c:pt>
                <c:pt idx="2917">
                  <c:v>-3.3270179904071933</c:v>
                </c:pt>
                <c:pt idx="2918">
                  <c:v>-3.3377771078097238</c:v>
                </c:pt>
                <c:pt idx="2919">
                  <c:v>-3.3484798491744741</c:v>
                </c:pt>
                <c:pt idx="2920">
                  <c:v>-3.3591264781674841</c:v>
                </c:pt>
                <c:pt idx="2921">
                  <c:v>-3.3697172617301567</c:v>
                </c:pt>
                <c:pt idx="2922">
                  <c:v>-3.3802524700802374</c:v>
                </c:pt>
                <c:pt idx="2923">
                  <c:v>-3.3907323767116209</c:v>
                </c:pt>
                <c:pt idx="2924">
                  <c:v>-3.401157258395072</c:v>
                </c:pt>
                <c:pt idx="2925">
                  <c:v>-3.4115273951781471</c:v>
                </c:pt>
                <c:pt idx="2926">
                  <c:v>-3.4218430703856884</c:v>
                </c:pt>
                <c:pt idx="2927">
                  <c:v>-3.4321045706194475</c:v>
                </c:pt>
                <c:pt idx="2928">
                  <c:v>-3.4423121857586465</c:v>
                </c:pt>
                <c:pt idx="2929">
                  <c:v>-3.4524662089593976</c:v>
                </c:pt>
                <c:pt idx="2930">
                  <c:v>-3.4625669366551515</c:v>
                </c:pt>
                <c:pt idx="2931">
                  <c:v>-3.4726146685562465</c:v>
                </c:pt>
                <c:pt idx="2932">
                  <c:v>-3.4826097076498379</c:v>
                </c:pt>
                <c:pt idx="2933">
                  <c:v>-3.4925523601996833</c:v>
                </c:pt>
                <c:pt idx="2934">
                  <c:v>-3.5024429357460369</c:v>
                </c:pt>
                <c:pt idx="2935">
                  <c:v>-3.512281747105316</c:v>
                </c:pt>
                <c:pt idx="2936">
                  <c:v>-3.5220691103699071</c:v>
                </c:pt>
                <c:pt idx="2937">
                  <c:v>-3.5318053449077662</c:v>
                </c:pt>
                <c:pt idx="2938">
                  <c:v>-3.5414907733623662</c:v>
                </c:pt>
                <c:pt idx="2939">
                  <c:v>-3.5511257216522312</c:v>
                </c:pt>
                <c:pt idx="2940">
                  <c:v>-3.560710518970764</c:v>
                </c:pt>
                <c:pt idx="2941">
                  <c:v>-3.5702454977862081</c:v>
                </c:pt>
                <c:pt idx="2942">
                  <c:v>-3.5797309938410278</c:v>
                </c:pt>
                <c:pt idx="2943">
                  <c:v>-3.5891673461520872</c:v>
                </c:pt>
                <c:pt idx="2944">
                  <c:v>-3.5985548970102914</c:v>
                </c:pt>
                <c:pt idx="2945">
                  <c:v>-3.6078939919805562</c:v>
                </c:pt>
                <c:pt idx="2946">
                  <c:v>-3.617184979901837</c:v>
                </c:pt>
                <c:pt idx="2947">
                  <c:v>-3.6264282128872134</c:v>
                </c:pt>
                <c:pt idx="2948">
                  <c:v>-3.6356240463235485</c:v>
                </c:pt>
                <c:pt idx="2949">
                  <c:v>-3.6447728388722207</c:v>
                </c:pt>
                <c:pt idx="2950">
                  <c:v>-3.6538749524687009</c:v>
                </c:pt>
                <c:pt idx="2951">
                  <c:v>-3.6629307523238728</c:v>
                </c:pt>
                <c:pt idx="2952">
                  <c:v>-3.6719406069235472</c:v>
                </c:pt>
                <c:pt idx="2953">
                  <c:v>-3.6809048880292998</c:v>
                </c:pt>
                <c:pt idx="2954">
                  <c:v>-3.6898239706792451</c:v>
                </c:pt>
                <c:pt idx="2955">
                  <c:v>-3.6986982331891238</c:v>
                </c:pt>
                <c:pt idx="2956">
                  <c:v>-3.7075280571525147</c:v>
                </c:pt>
                <c:pt idx="2957">
                  <c:v>-3.7163138274425038</c:v>
                </c:pt>
                <c:pt idx="2958">
                  <c:v>-3.7250559322127557</c:v>
                </c:pt>
                <c:pt idx="2959">
                  <c:v>-3.733754762899224</c:v>
                </c:pt>
                <c:pt idx="2960">
                  <c:v>-3.7424107142209619</c:v>
                </c:pt>
                <c:pt idx="2961">
                  <c:v>-3.7510241841828966</c:v>
                </c:pt>
                <c:pt idx="2962">
                  <c:v>-3.759595574077121</c:v>
                </c:pt>
                <c:pt idx="2963">
                  <c:v>-3.7681252884855292</c:v>
                </c:pt>
                <c:pt idx="2964">
                  <c:v>-3.7766137352820071</c:v>
                </c:pt>
                <c:pt idx="2965">
                  <c:v>-3.7850613256349561</c:v>
                </c:pt>
                <c:pt idx="2966">
                  <c:v>-3.7934684740107287</c:v>
                </c:pt>
                <c:pt idx="2967">
                  <c:v>-3.8018355981764271</c:v>
                </c:pt>
                <c:pt idx="2968">
                  <c:v>-3.8101631192030698</c:v>
                </c:pt>
                <c:pt idx="2969">
                  <c:v>-3.8184514614701315</c:v>
                </c:pt>
                <c:pt idx="2970">
                  <c:v>-3.8267010526688838</c:v>
                </c:pt>
                <c:pt idx="2971">
                  <c:v>-3.834912323806865</c:v>
                </c:pt>
                <c:pt idx="2972">
                  <c:v>-3.8430857092125965</c:v>
                </c:pt>
                <c:pt idx="2973">
                  <c:v>-3.8512216465410414</c:v>
                </c:pt>
                <c:pt idx="2974">
                  <c:v>-3.8593205767781171</c:v>
                </c:pt>
                <c:pt idx="2975">
                  <c:v>-3.8673829442468484</c:v>
                </c:pt>
                <c:pt idx="2976">
                  <c:v>-3.875409196613794</c:v>
                </c:pt>
                <c:pt idx="2977">
                  <c:v>-3.8833997848948325</c:v>
                </c:pt>
                <c:pt idx="2978">
                  <c:v>-3.8913551634625545</c:v>
                </c:pt>
                <c:pt idx="2979">
                  <c:v>-3.899275790053685</c:v>
                </c:pt>
                <c:pt idx="2980">
                  <c:v>-3.9071621257765621</c:v>
                </c:pt>
                <c:pt idx="2981">
                  <c:v>-3.9150146351193187</c:v>
                </c:pt>
                <c:pt idx="2982">
                  <c:v>-3.9228337859589679</c:v>
                </c:pt>
                <c:pt idx="2983">
                  <c:v>-3.9306200495703791</c:v>
                </c:pt>
                <c:pt idx="2984">
                  <c:v>-3.9383739006359786</c:v>
                </c:pt>
                <c:pt idx="2985">
                  <c:v>-3.9460958172560625</c:v>
                </c:pt>
                <c:pt idx="2986">
                  <c:v>-3.9537862809595206</c:v>
                </c:pt>
                <c:pt idx="2987">
                  <c:v>-3.961445776715399</c:v>
                </c:pt>
                <c:pt idx="2988">
                  <c:v>-3.9690747929443164</c:v>
                </c:pt>
                <c:pt idx="2989">
                  <c:v>-3.9766738215319513</c:v>
                </c:pt>
                <c:pt idx="2990">
                  <c:v>-3.9842433578410432</c:v>
                </c:pt>
                <c:pt idx="2991">
                  <c:v>-3.991783900726062</c:v>
                </c:pt>
                <c:pt idx="2992">
                  <c:v>-3.999295952547147</c:v>
                </c:pt>
                <c:pt idx="2993">
                  <c:v>-4.0067800191858955</c:v>
                </c:pt>
                <c:pt idx="2994">
                  <c:v>-4.0142366100601627</c:v>
                </c:pt>
                <c:pt idx="2995">
                  <c:v>-4.0216662381418455</c:v>
                </c:pt>
                <c:pt idx="2996">
                  <c:v>-4.0290694199729922</c:v>
                </c:pt>
                <c:pt idx="2997">
                  <c:v>-4.0364466756851822</c:v>
                </c:pt>
                <c:pt idx="2998">
                  <c:v>-4.0437985290170149</c:v>
                </c:pt>
                <c:pt idx="2999">
                  <c:v>-4.0511255073346932</c:v>
                </c:pt>
                <c:pt idx="3000">
                  <c:v>-4.0584281416526133</c:v>
                </c:pt>
                <c:pt idx="3001">
                  <c:v>-4.0657069666539636</c:v>
                </c:pt>
                <c:pt idx="3002">
                  <c:v>-4.0729625207139772</c:v>
                </c:pt>
                <c:pt idx="3003">
                  <c:v>-4.0801953459220179</c:v>
                </c:pt>
                <c:pt idx="3004">
                  <c:v>-4.0874059881067613</c:v>
                </c:pt>
                <c:pt idx="3005">
                  <c:v>-4.0945949968602156</c:v>
                </c:pt>
                <c:pt idx="3006">
                  <c:v>-4.1017629255647954</c:v>
                </c:pt>
                <c:pt idx="3007">
                  <c:v>-4.108910331419696</c:v>
                </c:pt>
                <c:pt idx="3008">
                  <c:v>-4.116037775469044</c:v>
                </c:pt>
                <c:pt idx="3009">
                  <c:v>-4.1231458226315869</c:v>
                </c:pt>
                <c:pt idx="3010">
                  <c:v>-4.1302350417301064</c:v>
                </c:pt>
                <c:pt idx="3011">
                  <c:v>-4.1373060055236808</c:v>
                </c:pt>
                <c:pt idx="3012">
                  <c:v>-4.1443592907393025</c:v>
                </c:pt>
                <c:pt idx="3013">
                  <c:v>-4.1513954781067754</c:v>
                </c:pt>
                <c:pt idx="3014">
                  <c:v>-4.1584151523923554</c:v>
                </c:pt>
                <c:pt idx="3015">
                  <c:v>-4.1654189024357962</c:v>
                </c:pt>
                <c:pt idx="3016">
                  <c:v>-4.1724073211876425</c:v>
                </c:pt>
                <c:pt idx="3017">
                  <c:v>-4.1793810057475751</c:v>
                </c:pt>
                <c:pt idx="3018">
                  <c:v>-4.1863405574050532</c:v>
                </c:pt>
                <c:pt idx="3019">
                  <c:v>-4.1932865816801579</c:v>
                </c:pt>
                <c:pt idx="3020">
                  <c:v>-4.2002196883673744</c:v>
                </c:pt>
                <c:pt idx="3021">
                  <c:v>-4.2071404915784258</c:v>
                </c:pt>
                <c:pt idx="3022">
                  <c:v>-4.2140496097897193</c:v>
                </c:pt>
                <c:pt idx="3023">
                  <c:v>-4.2209476658882021</c:v>
                </c:pt>
                <c:pt idx="3024">
                  <c:v>-4.2278352872209393</c:v>
                </c:pt>
                <c:pt idx="3025">
                  <c:v>-4.2347131056455627</c:v>
                </c:pt>
                <c:pt idx="3026">
                  <c:v>-4.2415817575812378</c:v>
                </c:pt>
                <c:pt idx="3027">
                  <c:v>-4.2484418840637268</c:v>
                </c:pt>
                <c:pt idx="3028">
                  <c:v>-4.2552941307997427</c:v>
                </c:pt>
                <c:pt idx="3029">
                  <c:v>-4.2621391482242572</c:v>
                </c:pt>
                <c:pt idx="3030">
                  <c:v>-4.2689775915591657</c:v>
                </c:pt>
                <c:pt idx="3031">
                  <c:v>-4.275810120874219</c:v>
                </c:pt>
                <c:pt idx="3032">
                  <c:v>-4.282637401149251</c:v>
                </c:pt>
                <c:pt idx="3033">
                  <c:v>-4.2894601023382473</c:v>
                </c:pt>
                <c:pt idx="3034">
                  <c:v>-4.2962788994362535</c:v>
                </c:pt>
                <c:pt idx="3035">
                  <c:v>-4.3030944725467277</c:v>
                </c:pt>
                <c:pt idx="3036">
                  <c:v>-4.309907506952432</c:v>
                </c:pt>
                <c:pt idx="3037">
                  <c:v>-4.3167186931872976</c:v>
                </c:pt>
                <c:pt idx="3038">
                  <c:v>-4.3235287271109755</c:v>
                </c:pt>
                <c:pt idx="3039">
                  <c:v>-4.330338309985267</c:v>
                </c:pt>
                <c:pt idx="3040">
                  <c:v>-4.3371481485526431</c:v>
                </c:pt>
                <c:pt idx="3041">
                  <c:v>-4.3439589551170474</c:v>
                </c:pt>
                <c:pt idx="3042">
                  <c:v>-4.3507714476272854</c:v>
                </c:pt>
                <c:pt idx="3043">
                  <c:v>-4.3575863497622986</c:v>
                </c:pt>
                <c:pt idx="3044">
                  <c:v>-4.3644043910190282</c:v>
                </c:pt>
                <c:pt idx="3045">
                  <c:v>-4.3712263068025479</c:v>
                </c:pt>
                <c:pt idx="3046">
                  <c:v>-4.3780528385184159</c:v>
                </c:pt>
                <c:pt idx="3047">
                  <c:v>-4.3848847336688026</c:v>
                </c:pt>
                <c:pt idx="3048">
                  <c:v>-4.3917227459485595</c:v>
                </c:pt>
                <c:pt idx="3049">
                  <c:v>-4.3985676353473879</c:v>
                </c:pt>
                <c:pt idx="3050">
                  <c:v>-4.4054201682509273</c:v>
                </c:pt>
                <c:pt idx="3051">
                  <c:v>-4.4122811175478827</c:v>
                </c:pt>
                <c:pt idx="3052">
                  <c:v>-4.4191512627372687</c:v>
                </c:pt>
                <c:pt idx="3053">
                  <c:v>-4.426031390040281</c:v>
                </c:pt>
                <c:pt idx="3054">
                  <c:v>-4.4329222925134646</c:v>
                </c:pt>
                <c:pt idx="3055">
                  <c:v>-4.4398247701669282</c:v>
                </c:pt>
                <c:pt idx="3056">
                  <c:v>-4.4467396300825826</c:v>
                </c:pt>
                <c:pt idx="3057">
                  <c:v>-4.453667686537921</c:v>
                </c:pt>
                <c:pt idx="3058">
                  <c:v>-4.4606097611316962</c:v>
                </c:pt>
                <c:pt idx="3059">
                  <c:v>-4.4675666829127714</c:v>
                </c:pt>
                <c:pt idx="3060">
                  <c:v>-4.4745392885121538</c:v>
                </c:pt>
                <c:pt idx="3061">
                  <c:v>-4.4815284222784904</c:v>
                </c:pt>
                <c:pt idx="3062">
                  <c:v>-4.4885349364163618</c:v>
                </c:pt>
                <c:pt idx="3063">
                  <c:v>-4.4955596911282267</c:v>
                </c:pt>
                <c:pt idx="3064">
                  <c:v>-4.5026035547600118</c:v>
                </c:pt>
                <c:pt idx="3065">
                  <c:v>-4.5096674039490514</c:v>
                </c:pt>
                <c:pt idx="3066">
                  <c:v>-4.5167521237767687</c:v>
                </c:pt>
                <c:pt idx="3067">
                  <c:v>-4.523858607923966</c:v>
                </c:pt>
                <c:pt idx="3068">
                  <c:v>-4.5309877588300429</c:v>
                </c:pt>
                <c:pt idx="3069">
                  <c:v>-4.5381404878561318</c:v>
                </c:pt>
                <c:pt idx="3070">
                  <c:v>-4.5453177154509961</c:v>
                </c:pt>
                <c:pt idx="3071">
                  <c:v>-4.5525203713217515</c:v>
                </c:pt>
                <c:pt idx="3072">
                  <c:v>-4.5597493946076542</c:v>
                </c:pt>
                <c:pt idx="3073">
                  <c:v>-4.5670057340578536</c:v>
                </c:pt>
                <c:pt idx="3074">
                  <c:v>-4.5742903482132453</c:v>
                </c:pt>
                <c:pt idx="3075">
                  <c:v>-4.581604205592174</c:v>
                </c:pt>
                <c:pt idx="3076">
                  <c:v>-4.5889482848796606</c:v>
                </c:pt>
                <c:pt idx="3077">
                  <c:v>-4.5963235751216018</c:v>
                </c:pt>
                <c:pt idx="3078">
                  <c:v>-4.6037310759222656</c:v>
                </c:pt>
                <c:pt idx="3079">
                  <c:v>-4.6111717976461462</c:v>
                </c:pt>
                <c:pt idx="3080">
                  <c:v>-4.6186467616236939</c:v>
                </c:pt>
                <c:pt idx="3081">
                  <c:v>-4.6261570003625856</c:v>
                </c:pt>
                <c:pt idx="3082">
                  <c:v>-4.6337035577613896</c:v>
                </c:pt>
                <c:pt idx="3083">
                  <c:v>-4.641287489328568</c:v>
                </c:pt>
                <c:pt idx="3084">
                  <c:v>-4.648909862405989</c:v>
                </c:pt>
                <c:pt idx="3085">
                  <c:v>-4.6565717563963096</c:v>
                </c:pt>
                <c:pt idx="3086">
                  <c:v>-4.6642742629955354</c:v>
                </c:pt>
                <c:pt idx="3087">
                  <c:v>-4.6720184864289305</c:v>
                </c:pt>
                <c:pt idx="3088">
                  <c:v>-4.6798055436923089</c:v>
                </c:pt>
                <c:pt idx="3089">
                  <c:v>-4.6876365647980922</c:v>
                </c:pt>
                <c:pt idx="3090">
                  <c:v>-4.6955126930247308</c:v>
                </c:pt>
                <c:pt idx="3091">
                  <c:v>-4.7034350851725257</c:v>
                </c:pt>
                <c:pt idx="3092">
                  <c:v>-4.7114049118222283</c:v>
                </c:pt>
                <c:pt idx="3093">
                  <c:v>-4.7194233575997231</c:v>
                </c:pt>
                <c:pt idx="3094">
                  <c:v>-4.7274916214447078</c:v>
                </c:pt>
                <c:pt idx="3095">
                  <c:v>-4.7356109168843377</c:v>
                </c:pt>
                <c:pt idx="3096">
                  <c:v>-4.7437824723114828</c:v>
                </c:pt>
                <c:pt idx="3097">
                  <c:v>-4.7520075312680055</c:v>
                </c:pt>
                <c:pt idx="3098">
                  <c:v>-4.7602873527322016</c:v>
                </c:pt>
                <c:pt idx="3099">
                  <c:v>-4.7686232114119669</c:v>
                </c:pt>
                <c:pt idx="3100">
                  <c:v>-4.7770163980416145</c:v>
                </c:pt>
                <c:pt idx="3101">
                  <c:v>-4.7854682196848062</c:v>
                </c:pt>
                <c:pt idx="3102">
                  <c:v>-4.7939800000408264</c:v>
                </c:pt>
                <c:pt idx="3103">
                  <c:v>-4.8025530797567564</c:v>
                </c:pt>
                <c:pt idx="3104">
                  <c:v>-4.811188816743746</c:v>
                </c:pt>
                <c:pt idx="3105">
                  <c:v>-4.819888586498565</c:v>
                </c:pt>
                <c:pt idx="3106">
                  <c:v>-4.8286537824295257</c:v>
                </c:pt>
                <c:pt idx="3107">
                  <c:v>-4.8374858161869048</c:v>
                </c:pt>
                <c:pt idx="3108">
                  <c:v>-4.8463861179989562</c:v>
                </c:pt>
                <c:pt idx="3109">
                  <c:v>-4.8553561370109604</c:v>
                </c:pt>
                <c:pt idx="3110">
                  <c:v>-4.8643973416309443</c:v>
                </c:pt>
                <c:pt idx="3111">
                  <c:v>-4.8735112198780719</c:v>
                </c:pt>
                <c:pt idx="3112">
                  <c:v>-4.8826992797367526</c:v>
                </c:pt>
                <c:pt idx="3113">
                  <c:v>-4.8919630495140298</c:v>
                </c:pt>
                <c:pt idx="3114">
                  <c:v>-4.9013040782030837</c:v>
                </c:pt>
                <c:pt idx="3115">
                  <c:v>-4.9107239358490364</c:v>
                </c:pt>
                <c:pt idx="3116">
                  <c:v>-4.9202242139201955</c:v>
                </c:pt>
                <c:pt idx="3117">
                  <c:v>-4.9298065256830625</c:v>
                </c:pt>
                <c:pt idx="3118">
                  <c:v>-4.9394725065813097</c:v>
                </c:pt>
                <c:pt idx="3119">
                  <c:v>-4.9492238146188337</c:v>
                </c:pt>
                <c:pt idx="3120">
                  <c:v>-4.9590621307461467</c:v>
                </c:pt>
                <c:pt idx="3121">
                  <c:v>-4.9689891592507109</c:v>
                </c:pt>
                <c:pt idx="3122">
                  <c:v>-4.979006628151236</c:v>
                </c:pt>
                <c:pt idx="3123">
                  <c:v>-4.9891162895940937</c:v>
                </c:pt>
                <c:pt idx="3124">
                  <c:v>-4.9993199202540231</c:v>
                </c:pt>
                <c:pt idx="3125">
                  <c:v>-5.0096193217377936</c:v>
                </c:pt>
                <c:pt idx="3126">
                  <c:v>-5.0200163209900133</c:v>
                </c:pt>
                <c:pt idx="3127">
                  <c:v>-5.0305127707017121</c:v>
                </c:pt>
                <c:pt idx="3128">
                  <c:v>-5.0411105497222897</c:v>
                </c:pt>
                <c:pt idx="3129">
                  <c:v>-5.0518115634727287</c:v>
                </c:pt>
                <c:pt idx="3130">
                  <c:v>-5.0626177443603746</c:v>
                </c:pt>
                <c:pt idx="3131">
                  <c:v>-5.0735310521975139</c:v>
                </c:pt>
                <c:pt idx="3132">
                  <c:v>-5.08455347461841</c:v>
                </c:pt>
                <c:pt idx="3133">
                  <c:v>-5.0956870275000812</c:v>
                </c:pt>
                <c:pt idx="3134">
                  <c:v>-5.106933755383162</c:v>
                </c:pt>
                <c:pt idx="3135">
                  <c:v>-5.1182957318925464</c:v>
                </c:pt>
                <c:pt idx="3136">
                  <c:v>-5.1297750601590444</c:v>
                </c:pt>
                <c:pt idx="3137">
                  <c:v>-5.1413738732414513</c:v>
                </c:pt>
                <c:pt idx="3138">
                  <c:v>-5.1530943345469495</c:v>
                </c:pt>
                <c:pt idx="3139">
                  <c:v>-5.164938638251467</c:v>
                </c:pt>
                <c:pt idx="3140">
                  <c:v>-5.1769090097188162</c:v>
                </c:pt>
                <c:pt idx="3141">
                  <c:v>-5.1890077059181898</c:v>
                </c:pt>
                <c:pt idx="3142">
                  <c:v>-5.2012370158391192</c:v>
                </c:pt>
                <c:pt idx="3143">
                  <c:v>-5.2135992609047488</c:v>
                </c:pt>
                <c:pt idx="3144">
                  <c:v>-5.2260967953811388</c:v>
                </c:pt>
                <c:pt idx="3145">
                  <c:v>-5.2387320067843302</c:v>
                </c:pt>
                <c:pt idx="3146">
                  <c:v>-5.2515073162822929</c:v>
                </c:pt>
                <c:pt idx="3147">
                  <c:v>-5.2644251790932231</c:v>
                </c:pt>
                <c:pt idx="3148">
                  <c:v>-5.27748808487787</c:v>
                </c:pt>
                <c:pt idx="3149">
                  <c:v>-5.290698558127179</c:v>
                </c:pt>
                <c:pt idx="3150">
                  <c:v>-5.3040591585434171</c:v>
                </c:pt>
                <c:pt idx="3151">
                  <c:v>-5.3175724814139711</c:v>
                </c:pt>
                <c:pt idx="3152">
                  <c:v>-5.3312411579780647</c:v>
                </c:pt>
                <c:pt idx="3153">
                  <c:v>-5.3450678557854872</c:v>
                </c:pt>
                <c:pt idx="3154">
                  <c:v>-5.3590552790460686</c:v>
                </c:pt>
                <c:pt idx="3155">
                  <c:v>-5.3732061689695234</c:v>
                </c:pt>
                <c:pt idx="3156">
                  <c:v>-5.3875233040959216</c:v>
                </c:pt>
                <c:pt idx="3157">
                  <c:v>-5.4020095006135129</c:v>
                </c:pt>
                <c:pt idx="3158">
                  <c:v>-5.4166676126663891</c:v>
                </c:pt>
                <c:pt idx="3159">
                  <c:v>-5.4315005326482959</c:v>
                </c:pt>
                <c:pt idx="3160">
                  <c:v>-5.4465111914831743</c:v>
                </c:pt>
                <c:pt idx="3161">
                  <c:v>-5.4617025588922452</c:v>
                </c:pt>
                <c:pt idx="3162">
                  <c:v>-5.4770776436445603</c:v>
                </c:pt>
                <c:pt idx="3163">
                  <c:v>-5.492639493792141</c:v>
                </c:pt>
                <c:pt idx="3164">
                  <c:v>-5.5083911968878283</c:v>
                </c:pt>
                <c:pt idx="3165">
                  <c:v>-5.5243358801856726</c:v>
                </c:pt>
                <c:pt idx="3166">
                  <c:v>-5.5404767108216131</c:v>
                </c:pt>
                <c:pt idx="3167">
                  <c:v>-5.5568168959744444</c:v>
                </c:pt>
                <c:pt idx="3168">
                  <c:v>-5.5733596830054282</c:v>
                </c:pt>
                <c:pt idx="3169">
                  <c:v>-5.5901083595769538</c:v>
                </c:pt>
                <c:pt idx="3170">
                  <c:v>-5.6070662537467166</c:v>
                </c:pt>
                <c:pt idx="3171">
                  <c:v>-5.6242367340387869</c:v>
                </c:pt>
                <c:pt idx="3172">
                  <c:v>-5.6416232094881513</c:v>
                </c:pt>
                <c:pt idx="3173">
                  <c:v>-5.6592291296605115</c:v>
                </c:pt>
                <c:pt idx="3174">
                  <c:v>-5.6770579846430653</c:v>
                </c:pt>
                <c:pt idx="3175">
                  <c:v>-5.6951133050068758</c:v>
                </c:pt>
                <c:pt idx="3176">
                  <c:v>-5.7133986617401709</c:v>
                </c:pt>
                <c:pt idx="3177">
                  <c:v>-5.7319176661497089</c:v>
                </c:pt>
                <c:pt idx="3178">
                  <c:v>-5.7506739697298563</c:v>
                </c:pt>
                <c:pt idx="3179">
                  <c:v>-5.7696712639989087</c:v>
                </c:pt>
                <c:pt idx="3180">
                  <c:v>-5.7889132803001235</c:v>
                </c:pt>
                <c:pt idx="3181">
                  <c:v>-5.8084037895669693</c:v>
                </c:pt>
                <c:pt idx="3182">
                  <c:v>-5.8281466020517385</c:v>
                </c:pt>
                <c:pt idx="3183">
                  <c:v>-5.8481455670142166</c:v>
                </c:pt>
                <c:pt idx="3184">
                  <c:v>-5.8684045723730964</c:v>
                </c:pt>
                <c:pt idx="3185">
                  <c:v>-5.8889275443151465</c:v>
                </c:pt>
                <c:pt idx="3186">
                  <c:v>-5.9097184468615991</c:v>
                </c:pt>
                <c:pt idx="3187">
                  <c:v>-5.9307812813933527</c:v>
                </c:pt>
                <c:pt idx="3188">
                  <c:v>-5.9521200861301313</c:v>
                </c:pt>
                <c:pt idx="3189">
                  <c:v>-5.9737389355641728</c:v>
                </c:pt>
                <c:pt idx="3190">
                  <c:v>-5.9956419398474825</c:v>
                </c:pt>
                <c:pt idx="3191">
                  <c:v>-6.0178332441312099</c:v>
                </c:pt>
                <c:pt idx="3192">
                  <c:v>-6.0403170278549787</c:v>
                </c:pt>
                <c:pt idx="3193">
                  <c:v>-6.0630975039873114</c:v>
                </c:pt>
                <c:pt idx="3194">
                  <c:v>-6.0861789182132844</c:v>
                </c:pt>
                <c:pt idx="3195">
                  <c:v>-6.1095655480710747</c:v>
                </c:pt>
                <c:pt idx="3196">
                  <c:v>-6.1332617020342788</c:v>
                </c:pt>
                <c:pt idx="3197">
                  <c:v>-6.1572717185398904</c:v>
                </c:pt>
                <c:pt idx="3198">
                  <c:v>-6.1815999649622597</c:v>
                </c:pt>
                <c:pt idx="3199">
                  <c:v>-6.2062508365286959</c:v>
                </c:pt>
                <c:pt idx="3200">
                  <c:v>-6.2312287551802603</c:v>
                </c:pt>
                <c:pt idx="3201">
                  <c:v>-6.2565381683735044</c:v>
                </c:pt>
                <c:pt idx="3202">
                  <c:v>-6.2821835478244079</c:v>
                </c:pt>
                <c:pt idx="3203">
                  <c:v>-6.3081693881927157</c:v>
                </c:pt>
                <c:pt idx="3204">
                  <c:v>-6.3345002057076449</c:v>
                </c:pt>
                <c:pt idx="3205">
                  <c:v>-6.3611805367324701</c:v>
                </c:pt>
                <c:pt idx="3206">
                  <c:v>-6.3882149362693283</c:v>
                </c:pt>
                <c:pt idx="3207">
                  <c:v>-6.4156079764027201</c:v>
                </c:pt>
                <c:pt idx="3208">
                  <c:v>-6.4433642446825088</c:v>
                </c:pt>
                <c:pt idx="3209">
                  <c:v>-6.4714883424458041</c:v>
                </c:pt>
                <c:pt idx="3210">
                  <c:v>-6.499984883076948</c:v>
                </c:pt>
                <c:pt idx="3211">
                  <c:v>-6.5288584902076918</c:v>
                </c:pt>
                <c:pt idx="3212">
                  <c:v>-6.5581137958549096</c:v>
                </c:pt>
                <c:pt idx="3213">
                  <c:v>-6.5877554384999595</c:v>
                </c:pt>
                <c:pt idx="3214">
                  <c:v>-6.6177880611051503</c:v>
                </c:pt>
                <c:pt idx="3215">
                  <c:v>-6.6482163090735256</c:v>
                </c:pt>
                <c:pt idx="3216">
                  <c:v>-6.6790448281471084</c:v>
                </c:pt>
                <c:pt idx="3217">
                  <c:v>-6.7102782622492025</c:v>
                </c:pt>
                <c:pt idx="3218">
                  <c:v>-6.7419212512683524</c:v>
                </c:pt>
                <c:pt idx="3219">
                  <c:v>-6.7739784287860942</c:v>
                </c:pt>
                <c:pt idx="3220">
                  <c:v>-6.8064544197508345</c:v>
                </c:pt>
                <c:pt idx="3221">
                  <c:v>-6.8393538380975016</c:v>
                </c:pt>
                <c:pt idx="3222">
                  <c:v>-6.8726812843150462</c:v>
                </c:pt>
                <c:pt idx="3223">
                  <c:v>-6.9064413429645359</c:v>
                </c:pt>
                <c:pt idx="3224">
                  <c:v>-6.9406385801473451</c:v>
                </c:pt>
                <c:pt idx="3225">
                  <c:v>-6.9752775409282739</c:v>
                </c:pt>
                <c:pt idx="3226">
                  <c:v>-7.010362746712798</c:v>
                </c:pt>
                <c:pt idx="3227">
                  <c:v>-7.0458986925833944</c:v>
                </c:pt>
                <c:pt idx="3228">
                  <c:v>-7.0818898445946665</c:v>
                </c:pt>
                <c:pt idx="3229">
                  <c:v>-7.1183406370327704</c:v>
                </c:pt>
                <c:pt idx="3230">
                  <c:v>-7.1552554696387443</c:v>
                </c:pt>
                <c:pt idx="3231">
                  <c:v>-7.1926387048013307</c:v>
                </c:pt>
                <c:pt idx="3232">
                  <c:v>-7.2304946647205401</c:v>
                </c:pt>
                <c:pt idx="3233">
                  <c:v>-7.2688276285458588</c:v>
                </c:pt>
                <c:pt idx="3234">
                  <c:v>-7.3076418294921455</c:v>
                </c:pt>
                <c:pt idx="3235">
                  <c:v>-7.3469414519366332</c:v>
                </c:pt>
                <c:pt idx="3236">
                  <c:v>-7.3867306285008993</c:v>
                </c:pt>
                <c:pt idx="3237">
                  <c:v>-7.4270134371213556</c:v>
                </c:pt>
                <c:pt idx="3238">
                  <c:v>-7.4677938981108358</c:v>
                </c:pt>
                <c:pt idx="3239">
                  <c:v>-7.5090759712181558</c:v>
                </c:pt>
                <c:pt idx="3240">
                  <c:v>-7.5508635526865184</c:v>
                </c:pt>
                <c:pt idx="3241">
                  <c:v>-7.5931604723162849</c:v>
                </c:pt>
                <c:pt idx="3242">
                  <c:v>-7.6359704905371695</c:v>
                </c:pt>
                <c:pt idx="3243">
                  <c:v>-7.6792972954922032</c:v>
                </c:pt>
                <c:pt idx="3244">
                  <c:v>-7.7231445001393704</c:v>
                </c:pt>
                <c:pt idx="3245">
                  <c:v>-7.7675156393752642</c:v>
                </c:pt>
                <c:pt idx="3246">
                  <c:v>-7.8124141671838432</c:v>
                </c:pt>
                <c:pt idx="3247">
                  <c:v>-7.8578434538174164</c:v>
                </c:pt>
                <c:pt idx="3248">
                  <c:v>-7.9038067830108991</c:v>
                </c:pt>
                <c:pt idx="3249">
                  <c:v>-7.9503073492383516</c:v>
                </c:pt>
                <c:pt idx="3250">
                  <c:v>-7.9973482550118806</c:v>
                </c:pt>
                <c:pt idx="3251">
                  <c:v>-8.0449325082307332</c:v>
                </c:pt>
                <c:pt idx="3252">
                  <c:v>-8.0930630195839939</c:v>
                </c:pt>
                <c:pt idx="3253">
                  <c:v>-8.1417426000112219</c:v>
                </c:pt>
                <c:pt idx="3254">
                  <c:v>-8.1909739582260936</c:v>
                </c:pt>
                <c:pt idx="3255">
                  <c:v>-8.2407596983073681</c:v>
                </c:pt>
                <c:pt idx="3256">
                  <c:v>-8.2911023173613714</c:v>
                </c:pt>
                <c:pt idx="3257">
                  <c:v>-8.342004203260446</c:v>
                </c:pt>
                <c:pt idx="3258">
                  <c:v>-8.393467632461693</c:v>
                </c:pt>
                <c:pt idx="3259">
                  <c:v>-8.4454947679101462</c:v>
                </c:pt>
                <c:pt idx="3260">
                  <c:v>-8.4980876570305863</c:v>
                </c:pt>
                <c:pt idx="3261">
                  <c:v>-8.5512482298103869</c:v>
                </c:pt>
                <c:pt idx="3262">
                  <c:v>-8.6049782969800184</c:v>
                </c:pt>
                <c:pt idx="3263">
                  <c:v>-8.6592795482915932</c:v>
                </c:pt>
                <c:pt idx="3264">
                  <c:v>-8.7141535509017576</c:v>
                </c:pt>
                <c:pt idx="3265">
                  <c:v>-8.7696017478593298</c:v>
                </c:pt>
                <c:pt idx="3266">
                  <c:v>-8.825625456703424</c:v>
                </c:pt>
                <c:pt idx="3267">
                  <c:v>-8.8822258681724868</c:v>
                </c:pt>
                <c:pt idx="3268">
                  <c:v>-8.9394040450288657</c:v>
                </c:pt>
                <c:pt idx="3269">
                  <c:v>-8.9971609210002388</c:v>
                </c:pt>
                <c:pt idx="3270">
                  <c:v>-9.0554972998401571</c:v>
                </c:pt>
                <c:pt idx="3271">
                  <c:v>-9.1144138545097668</c:v>
                </c:pt>
                <c:pt idx="3272">
                  <c:v>-9.1739111264821833</c:v>
                </c:pt>
                <c:pt idx="3273">
                  <c:v>-9.2339895251720403</c:v>
                </c:pt>
                <c:pt idx="3274">
                  <c:v>-9.2946493274898732</c:v>
                </c:pt>
                <c:pt idx="3275">
                  <c:v>-9.3558906775227175</c:v>
                </c:pt>
                <c:pt idx="3276">
                  <c:v>-9.4177135863430514</c:v>
                </c:pt>
                <c:pt idx="3277">
                  <c:v>-9.4801179319440081</c:v>
                </c:pt>
                <c:pt idx="3278">
                  <c:v>-9.5431034593030812</c:v>
                </c:pt>
                <c:pt idx="3279">
                  <c:v>-9.6066697805724672</c:v>
                </c:pt>
                <c:pt idx="3280">
                  <c:v>-9.6708163753985872</c:v>
                </c:pt>
                <c:pt idx="3281">
                  <c:v>-9.7355425913662295</c:v>
                </c:pt>
                <c:pt idx="3282">
                  <c:v>-9.8008476445687798</c:v>
                </c:pt>
                <c:pt idx="3283">
                  <c:v>-9.8667306203037377</c:v>
                </c:pt>
                <c:pt idx="3284">
                  <c:v>-9.9331904738908285</c:v>
                </c:pt>
                <c:pt idx="3285">
                  <c:v>-10.000226031610977</c:v>
                </c:pt>
                <c:pt idx="3286">
                  <c:v>-10.067835991765522</c:v>
                </c:pt>
                <c:pt idx="3287">
                  <c:v>-10.136018925853506</c:v>
                </c:pt>
                <c:pt idx="3288">
                  <c:v>-10.204773279860984</c:v>
                </c:pt>
                <c:pt idx="3289">
                  <c:v>-10.274097375666651</c:v>
                </c:pt>
                <c:pt idx="3290">
                  <c:v>-10.343989412554201</c:v>
                </c:pt>
                <c:pt idx="3291">
                  <c:v>-10.414447468831884</c:v>
                </c:pt>
                <c:pt idx="3292">
                  <c:v>-10.485469503556468</c:v>
                </c:pt>
                <c:pt idx="3293">
                  <c:v>-10.557053358355301</c:v>
                </c:pt>
                <c:pt idx="3294">
                  <c:v>-10.62919675934687</c:v>
                </c:pt>
                <c:pt idx="3295">
                  <c:v>-10.70189731915219</c:v>
                </c:pt>
                <c:pt idx="3296">
                  <c:v>-10.775152538996666</c:v>
                </c:pt>
                <c:pt idx="3297">
                  <c:v>-10.848959810894572</c:v>
                </c:pt>
                <c:pt idx="3298">
                  <c:v>-10.923316419917358</c:v>
                </c:pt>
                <c:pt idx="3299">
                  <c:v>-10.998219546535084</c:v>
                </c:pt>
                <c:pt idx="3300">
                  <c:v>-11.073666269033343</c:v>
                </c:pt>
                <c:pt idx="3301">
                  <c:v>-11.149653565994722</c:v>
                </c:pt>
                <c:pt idx="3302">
                  <c:v>-11.226178318846344</c:v>
                </c:pt>
                <c:pt idx="3303">
                  <c:v>-11.303237314464457</c:v>
                </c:pt>
                <c:pt idx="3304">
                  <c:v>-11.38082724783391</c:v>
                </c:pt>
                <c:pt idx="3305">
                  <c:v>-11.458944724757419</c:v>
                </c:pt>
                <c:pt idx="3306">
                  <c:v>-11.537586264609514</c:v>
                </c:pt>
                <c:pt idx="3307">
                  <c:v>-11.616748303130947</c:v>
                </c:pt>
                <c:pt idx="3308">
                  <c:v>-11.69642719525908</c:v>
                </c:pt>
                <c:pt idx="3309">
                  <c:v>-11.776619217989552</c:v>
                </c:pt>
                <c:pt idx="3310">
                  <c:v>-11.857320573264152</c:v>
                </c:pt>
                <c:pt idx="3311">
                  <c:v>-11.938527390881733</c:v>
                </c:pt>
                <c:pt idx="3312">
                  <c:v>-12.020235731425487</c:v>
                </c:pt>
                <c:pt idx="3313">
                  <c:v>-12.102441589205426</c:v>
                </c:pt>
                <c:pt idx="3314">
                  <c:v>-12.185140895207988</c:v>
                </c:pt>
                <c:pt idx="3315">
                  <c:v>-12.268329520051379</c:v>
                </c:pt>
                <c:pt idx="3316">
                  <c:v>-12.352003276941687</c:v>
                </c:pt>
                <c:pt idx="3317">
                  <c:v>-12.436157924625135</c:v>
                </c:pt>
                <c:pt idx="3318">
                  <c:v>-12.520789170333247</c:v>
                </c:pt>
                <c:pt idx="3319">
                  <c:v>-12.605892672716223</c:v>
                </c:pt>
                <c:pt idx="3320">
                  <c:v>-12.691464044762794</c:v>
                </c:pt>
                <c:pt idx="3321">
                  <c:v>-12.777498856700085</c:v>
                </c:pt>
                <c:pt idx="3322">
                  <c:v>-12.863992638872798</c:v>
                </c:pt>
                <c:pt idx="3323">
                  <c:v>-12.950940884596527</c:v>
                </c:pt>
                <c:pt idx="3324">
                  <c:v>-13.038339052982904</c:v>
                </c:pt>
                <c:pt idx="3325">
                  <c:v>-13.126182571733494</c:v>
                </c:pt>
                <c:pt idx="3326">
                  <c:v>-13.214466839898872</c:v>
                </c:pt>
                <c:pt idx="3327">
                  <c:v>-13.303187230601853</c:v>
                </c:pt>
                <c:pt idx="3328">
                  <c:v>-13.392339093719825</c:v>
                </c:pt>
                <c:pt idx="3329">
                  <c:v>-13.481917758525885</c:v>
                </c:pt>
                <c:pt idx="3330">
                  <c:v>-13.571918536285974</c:v>
                </c:pt>
                <c:pt idx="3331">
                  <c:v>-13.662336722808542</c:v>
                </c:pt>
                <c:pt idx="3332">
                  <c:v>-13.753167600946401</c:v>
                </c:pt>
                <c:pt idx="3333">
                  <c:v>-13.8444064430493</c:v>
                </c:pt>
                <c:pt idx="3334">
                  <c:v>-13.936048513362866</c:v>
                </c:pt>
                <c:pt idx="3335">
                  <c:v>-14.028089070375835</c:v>
                </c:pt>
                <c:pt idx="3336">
                  <c:v>-14.120523369110947</c:v>
                </c:pt>
                <c:pt idx="3337">
                  <c:v>-14.213346663361342</c:v>
                </c:pt>
                <c:pt idx="3338">
                  <c:v>-14.306554207868787</c:v>
                </c:pt>
                <c:pt idx="3339">
                  <c:v>-14.400141260444411</c:v>
                </c:pt>
                <c:pt idx="3340">
                  <c:v>-14.494103084029629</c:v>
                </c:pt>
                <c:pt idx="3341">
                  <c:v>-14.588434948699474</c:v>
                </c:pt>
                <c:pt idx="3342">
                  <c:v>-14.683132133603236</c:v>
                </c:pt>
                <c:pt idx="3343">
                  <c:v>-14.778189928846398</c:v>
                </c:pt>
                <c:pt idx="3344">
                  <c:v>-14.873603637310968</c:v>
                </c:pt>
                <c:pt idx="3345">
                  <c:v>-14.969368576414823</c:v>
                </c:pt>
                <c:pt idx="3346">
                  <c:v>-15.065480079809026</c:v>
                </c:pt>
                <c:pt idx="3347">
                  <c:v>-15.161933499015891</c:v>
                </c:pt>
                <c:pt idx="3348">
                  <c:v>-15.258724205003276</c:v>
                </c:pt>
                <c:pt idx="3349">
                  <c:v>-15.355847589700417</c:v>
                </c:pt>
                <c:pt idx="3350">
                  <c:v>-15.453299067451802</c:v>
                </c:pt>
                <c:pt idx="3351">
                  <c:v>-15.551074076410732</c:v>
                </c:pt>
                <c:pt idx="3352">
                  <c:v>-15.649168079874087</c:v>
                </c:pt>
                <c:pt idx="3353">
                  <c:v>-15.74757656755699</c:v>
                </c:pt>
                <c:pt idx="3354">
                  <c:v>-15.846295056808913</c:v>
                </c:pt>
                <c:pt idx="3355">
                  <c:v>-15.945319093772692</c:v>
                </c:pt>
                <c:pt idx="3356">
                  <c:v>-16.044644254485636</c:v>
                </c:pt>
                <c:pt idx="3357">
                  <c:v>-16.144266145923826</c:v>
                </c:pt>
                <c:pt idx="3358">
                  <c:v>-16.244180406992438</c:v>
                </c:pt>
                <c:pt idx="3359">
                  <c:v>-16.344382709460007</c:v>
                </c:pt>
                <c:pt idx="3360">
                  <c:v>-16.444868758840073</c:v>
                </c:pt>
                <c:pt idx="3361">
                  <c:v>-16.545634295219152</c:v>
                </c:pt>
                <c:pt idx="3362">
                  <c:v>-16.646675094034261</c:v>
                </c:pt>
                <c:pt idx="3363">
                  <c:v>-16.747986966799409</c:v>
                </c:pt>
                <c:pt idx="3364">
                  <c:v>-16.849565761782674</c:v>
                </c:pt>
                <c:pt idx="3365">
                  <c:v>-16.951407364634804</c:v>
                </c:pt>
                <c:pt idx="3366">
                  <c:v>-17.053507698971242</c:v>
                </c:pt>
                <c:pt idx="3367">
                  <c:v>-17.155862726907969</c:v>
                </c:pt>
                <c:pt idx="3368">
                  <c:v>-17.258468449552428</c:v>
                </c:pt>
                <c:pt idx="3369">
                  <c:v>-17.361320907450711</c:v>
                </c:pt>
                <c:pt idx="3370">
                  <c:v>-17.464416180993524</c:v>
                </c:pt>
                <c:pt idx="3371">
                  <c:v>-17.56775039077953</c:v>
                </c:pt>
                <c:pt idx="3372">
                  <c:v>-17.671319697940106</c:v>
                </c:pt>
                <c:pt idx="3373">
                  <c:v>-17.77512030442432</c:v>
                </c:pt>
                <c:pt idx="3374">
                  <c:v>-17.879148453247605</c:v>
                </c:pt>
                <c:pt idx="3375">
                  <c:v>-17.98340042870327</c:v>
                </c:pt>
                <c:pt idx="3376">
                  <c:v>-18.0878725565397</c:v>
                </c:pt>
                <c:pt idx="3377">
                  <c:v>-18.192561204103541</c:v>
                </c:pt>
                <c:pt idx="3378">
                  <c:v>-18.297462780449951</c:v>
                </c:pt>
                <c:pt idx="3379">
                  <c:v>-18.402573736422539</c:v>
                </c:pt>
                <c:pt idx="3380">
                  <c:v>-18.507890564701921</c:v>
                </c:pt>
                <c:pt idx="3381">
                  <c:v>-18.613409799826197</c:v>
                </c:pt>
                <c:pt idx="3382">
                  <c:v>-18.719128018182719</c:v>
                </c:pt>
                <c:pt idx="3383">
                  <c:v>-18.825041837974112</c:v>
                </c:pt>
                <c:pt idx="3384">
                  <c:v>-18.93114791915799</c:v>
                </c:pt>
                <c:pt idx="3385">
                  <c:v>-19.037442963362736</c:v>
                </c:pt>
                <c:pt idx="3386">
                  <c:v>-19.143923713779081</c:v>
                </c:pt>
                <c:pt idx="3387">
                  <c:v>-19.25058695503013</c:v>
                </c:pt>
                <c:pt idx="3388">
                  <c:v>-19.357429513019916</c:v>
                </c:pt>
                <c:pt idx="3389">
                  <c:v>-19.464448254761489</c:v>
                </c:pt>
                <c:pt idx="3390">
                  <c:v>-19.571640088185841</c:v>
                </c:pt>
                <c:pt idx="3391">
                  <c:v>-19.679001961932411</c:v>
                </c:pt>
                <c:pt idx="3392">
                  <c:v>-19.78653086512281</c:v>
                </c:pt>
                <c:pt idx="3393">
                  <c:v>-19.894223827117251</c:v>
                </c:pt>
                <c:pt idx="3394">
                  <c:v>-20.002077917256216</c:v>
                </c:pt>
                <c:pt idx="3395">
                  <c:v>-20.11009024458733</c:v>
                </c:pt>
                <c:pt idx="3396">
                  <c:v>-20.218257957578018</c:v>
                </c:pt>
                <c:pt idx="3397">
                  <c:v>-20.326578243816336</c:v>
                </c:pt>
                <c:pt idx="3398">
                  <c:v>-20.435048329698322</c:v>
                </c:pt>
                <c:pt idx="3399">
                  <c:v>-20.543665480104913</c:v>
                </c:pt>
                <c:pt idx="3400">
                  <c:v>-20.652426998068432</c:v>
                </c:pt>
                <c:pt idx="3401">
                  <c:v>-20.761330224428647</c:v>
                </c:pt>
                <c:pt idx="3402">
                  <c:v>-20.870372537479621</c:v>
                </c:pt>
                <c:pt idx="3403">
                  <c:v>-20.979551352609725</c:v>
                </c:pt>
                <c:pt idx="3404">
                  <c:v>-21.088864121931287</c:v>
                </c:pt>
                <c:pt idx="3405">
                  <c:v>-21.198308333905814</c:v>
                </c:pt>
                <c:pt idx="3406">
                  <c:v>-21.307881512960812</c:v>
                </c:pt>
                <c:pt idx="3407">
                  <c:v>-21.417581219101915</c:v>
                </c:pt>
                <c:pt idx="3408">
                  <c:v>-21.527405047518506</c:v>
                </c:pt>
                <c:pt idx="3409">
                  <c:v>-21.637350628186518</c:v>
                </c:pt>
                <c:pt idx="3410">
                  <c:v>-21.747415625464779</c:v>
                </c:pt>
                <c:pt idx="3411">
                  <c:v>-21.857597737689353</c:v>
                </c:pt>
                <c:pt idx="3412">
                  <c:v>-21.967894696763615</c:v>
                </c:pt>
                <c:pt idx="3413">
                  <c:v>-22.078304267747043</c:v>
                </c:pt>
                <c:pt idx="3414">
                  <c:v>-22.188824248439492</c:v>
                </c:pt>
                <c:pt idx="3415">
                  <c:v>-22.299452468965789</c:v>
                </c:pt>
                <c:pt idx="3416">
                  <c:v>-22.410186791357493</c:v>
                </c:pt>
                <c:pt idx="3417">
                  <c:v>-22.521025109134413</c:v>
                </c:pt>
                <c:pt idx="3418">
                  <c:v>-22.63196534688548</c:v>
                </c:pt>
                <c:pt idx="3419">
                  <c:v>-22.743005459848277</c:v>
                </c:pt>
                <c:pt idx="3420">
                  <c:v>-22.854143433490112</c:v>
                </c:pt>
                <c:pt idx="3421">
                  <c:v>-22.965377283088383</c:v>
                </c:pt>
                <c:pt idx="3422">
                  <c:v>-23.076705053311926</c:v>
                </c:pt>
                <c:pt idx="3423">
                  <c:v>-23.188124817803711</c:v>
                </c:pt>
                <c:pt idx="3424">
                  <c:v>-23.299634678764427</c:v>
                </c:pt>
                <c:pt idx="3425">
                  <c:v>-23.411232766537111</c:v>
                </c:pt>
                <c:pt idx="3426">
                  <c:v>-23.522917239195099</c:v>
                </c:pt>
                <c:pt idx="3427">
                  <c:v>-23.634686282130026</c:v>
                </c:pt>
                <c:pt idx="3428">
                  <c:v>-23.746538107643694</c:v>
                </c:pt>
                <c:pt idx="3429">
                  <c:v>-23.858470954541346</c:v>
                </c:pt>
                <c:pt idx="3430">
                  <c:v>-23.970483087727843</c:v>
                </c:pt>
                <c:pt idx="3431">
                  <c:v>-24.082572797807362</c:v>
                </c:pt>
                <c:pt idx="3432">
                  <c:v>-24.194738400684642</c:v>
                </c:pt>
                <c:pt idx="3433">
                  <c:v>-24.306978237171151</c:v>
                </c:pt>
                <c:pt idx="3434">
                  <c:v>-24.419290672593018</c:v>
                </c:pt>
                <c:pt idx="3435">
                  <c:v>-24.531674096403322</c:v>
                </c:pt>
                <c:pt idx="3436">
                  <c:v>-24.644126921797547</c:v>
                </c:pt>
                <c:pt idx="3437">
                  <c:v>-24.756647585333454</c:v>
                </c:pt>
                <c:pt idx="3438">
                  <c:v>-24.869234546553255</c:v>
                </c:pt>
                <c:pt idx="3439">
                  <c:v>-24.981886287611957</c:v>
                </c:pt>
                <c:pt idx="3440">
                  <c:v>-25.09460131290707</c:v>
                </c:pt>
                <c:pt idx="3441">
                  <c:v>-25.207378148715179</c:v>
                </c:pt>
                <c:pt idx="3442">
                  <c:v>-25.320215342830068</c:v>
                </c:pt>
                <c:pt idx="3443">
                  <c:v>-25.433111464207329</c:v>
                </c:pt>
                <c:pt idx="3444">
                  <c:v>-25.54606510261193</c:v>
                </c:pt>
                <c:pt idx="3445">
                  <c:v>-25.659074868270658</c:v>
                </c:pt>
                <c:pt idx="3446">
                  <c:v>-25.772139391528277</c:v>
                </c:pt>
                <c:pt idx="3447">
                  <c:v>-25.885257322510128</c:v>
                </c:pt>
                <c:pt idx="3448">
                  <c:v>-25.998427330786519</c:v>
                </c:pt>
                <c:pt idx="3449">
                  <c:v>-26.11164810504334</c:v>
                </c:pt>
                <c:pt idx="3450">
                  <c:v>-26.224918352757726</c:v>
                </c:pt>
                <c:pt idx="3451">
                  <c:v>-26.33823679987659</c:v>
                </c:pt>
                <c:pt idx="3452">
                  <c:v>-26.451602190501021</c:v>
                </c:pt>
                <c:pt idx="3453">
                  <c:v>-26.565013286574857</c:v>
                </c:pt>
                <c:pt idx="3454">
                  <c:v>-26.678468867578182</c:v>
                </c:pt>
                <c:pt idx="3455">
                  <c:v>-26.791967730225217</c:v>
                </c:pt>
                <c:pt idx="3456">
                  <c:v>-26.905508688166716</c:v>
                </c:pt>
                <c:pt idx="3457">
                  <c:v>-27.019090571697333</c:v>
                </c:pt>
                <c:pt idx="3458">
                  <c:v>-27.132712227467429</c:v>
                </c:pt>
                <c:pt idx="3459">
                  <c:v>-27.246372518199308</c:v>
                </c:pt>
                <c:pt idx="3460">
                  <c:v>-27.360070322408731</c:v>
                </c:pt>
                <c:pt idx="3461">
                  <c:v>-27.473804534129791</c:v>
                </c:pt>
                <c:pt idx="3462">
                  <c:v>-27.587574062645622</c:v>
                </c:pt>
                <c:pt idx="3463">
                  <c:v>-27.701377832222946</c:v>
                </c:pt>
                <c:pt idx="3464">
                  <c:v>-27.815214781851218</c:v>
                </c:pt>
                <c:pt idx="3465">
                  <c:v>-27.92908386498635</c:v>
                </c:pt>
                <c:pt idx="3466">
                  <c:v>-28.042984049298635</c:v>
                </c:pt>
                <c:pt idx="3467">
                  <c:v>-28.156914316425667</c:v>
                </c:pt>
                <c:pt idx="3468">
                  <c:v>-28.270873661729095</c:v>
                </c:pt>
                <c:pt idx="3469">
                  <c:v>-28.384861094055566</c:v>
                </c:pt>
                <c:pt idx="3470">
                  <c:v>-28.498875635502856</c:v>
                </c:pt>
                <c:pt idx="3471">
                  <c:v>-28.61291632118936</c:v>
                </c:pt>
                <c:pt idx="3472">
                  <c:v>-28.726982199028527</c:v>
                </c:pt>
                <c:pt idx="3473">
                  <c:v>-28.841072329506471</c:v>
                </c:pt>
                <c:pt idx="3474">
                  <c:v>-28.955185785465268</c:v>
                </c:pt>
                <c:pt idx="3475">
                  <c:v>-29.069321651888682</c:v>
                </c:pt>
                <c:pt idx="3476">
                  <c:v>-29.183479025693501</c:v>
                </c:pt>
                <c:pt idx="3477">
                  <c:v>-29.297657015523502</c:v>
                </c:pt>
                <c:pt idx="3478">
                  <c:v>-29.411854741548019</c:v>
                </c:pt>
                <c:pt idx="3479">
                  <c:v>-29.526071335265065</c:v>
                </c:pt>
                <c:pt idx="3480">
                  <c:v>-29.640305939306934</c:v>
                </c:pt>
                <c:pt idx="3481">
                  <c:v>-29.754557707250889</c:v>
                </c:pt>
                <c:pt idx="3482">
                  <c:v>-29.868825803432767</c:v>
                </c:pt>
                <c:pt idx="3483">
                  <c:v>-29.98310940276458</c:v>
                </c:pt>
                <c:pt idx="3484">
                  <c:v>-30.097407690556185</c:v>
                </c:pt>
                <c:pt idx="3485">
                  <c:v>-30.211719862340331</c:v>
                </c:pt>
                <c:pt idx="3486">
                  <c:v>-30.326045123700112</c:v>
                </c:pt>
                <c:pt idx="3487">
                  <c:v>-30.440382690102226</c:v>
                </c:pt>
                <c:pt idx="3488">
                  <c:v>-30.554731786731981</c:v>
                </c:pt>
                <c:pt idx="3489">
                  <c:v>-30.669091648332106</c:v>
                </c:pt>
                <c:pt idx="3490">
                  <c:v>-30.783461519045005</c:v>
                </c:pt>
                <c:pt idx="3491">
                  <c:v>-30.897840652258523</c:v>
                </c:pt>
                <c:pt idx="3492">
                  <c:v>-31.012228310454816</c:v>
                </c:pt>
                <c:pt idx="3493">
                  <c:v>-31.126623765062071</c:v>
                </c:pt>
                <c:pt idx="3494">
                  <c:v>-31.241026296310082</c:v>
                </c:pt>
                <c:pt idx="3495">
                  <c:v>-31.35543519308797</c:v>
                </c:pt>
                <c:pt idx="3496">
                  <c:v>-31.469849752806649</c:v>
                </c:pt>
                <c:pt idx="3497">
                  <c:v>-31.584269281262056</c:v>
                </c:pt>
                <c:pt idx="3498">
                  <c:v>-31.698693092503053</c:v>
                </c:pt>
                <c:pt idx="3499">
                  <c:v>-31.813120508701527</c:v>
                </c:pt>
                <c:pt idx="3500">
                  <c:v>-31.927550860025494</c:v>
                </c:pt>
                <c:pt idx="3501">
                  <c:v>-32.041983484514773</c:v>
                </c:pt>
                <c:pt idx="3502">
                  <c:v>-32.156417727960203</c:v>
                </c:pt>
                <c:pt idx="3503">
                  <c:v>-32.270852943784483</c:v>
                </c:pt>
                <c:pt idx="3504">
                  <c:v>-32.385288492926165</c:v>
                </c:pt>
                <c:pt idx="3505">
                  <c:v>-32.499723743726449</c:v>
                </c:pt>
                <c:pt idx="3506">
                  <c:v>-32.614158071818515</c:v>
                </c:pt>
                <c:pt idx="3507">
                  <c:v>-32.72859086001877</c:v>
                </c:pt>
                <c:pt idx="3508">
                  <c:v>-32.843021498221574</c:v>
                </c:pt>
                <c:pt idx="3509">
                  <c:v>-32.957449383295149</c:v>
                </c:pt>
                <c:pt idx="3510">
                  <c:v>-33.071873918981048</c:v>
                </c:pt>
                <c:pt idx="3511">
                  <c:v>-33.186294515795431</c:v>
                </c:pt>
                <c:pt idx="3512">
                  <c:v>-33.30071059093229</c:v>
                </c:pt>
                <c:pt idx="3513">
                  <c:v>-33.415121568169411</c:v>
                </c:pt>
                <c:pt idx="3514">
                  <c:v>-33.529526877776391</c:v>
                </c:pt>
                <c:pt idx="3515">
                  <c:v>-33.643925956425022</c:v>
                </c:pt>
                <c:pt idx="3516">
                  <c:v>-33.758318247101215</c:v>
                </c:pt>
                <c:pt idx="3517">
                  <c:v>-33.87270319901927</c:v>
                </c:pt>
                <c:pt idx="3518">
                  <c:v>-33.98708026753873</c:v>
                </c:pt>
                <c:pt idx="3519">
                  <c:v>-34.101448914082063</c:v>
                </c:pt>
                <c:pt idx="3520">
                  <c:v>-34.215808606055276</c:v>
                </c:pt>
                <c:pt idx="3521">
                  <c:v>-34.330158816770492</c:v>
                </c:pt>
                <c:pt idx="3522">
                  <c:v>-34.444499025368856</c:v>
                </c:pt>
                <c:pt idx="3523">
                  <c:v>-34.558828716747719</c:v>
                </c:pt>
                <c:pt idx="3524">
                  <c:v>-34.673147381487354</c:v>
                </c:pt>
                <c:pt idx="3525">
                  <c:v>-34.787454515780624</c:v>
                </c:pt>
                <c:pt idx="3526">
                  <c:v>-34.901749621364225</c:v>
                </c:pt>
                <c:pt idx="3527">
                  <c:v>-35.016032205450983</c:v>
                </c:pt>
                <c:pt idx="3528">
                  <c:v>-35.130301780665029</c:v>
                </c:pt>
                <c:pt idx="3529">
                  <c:v>-35.244557864976976</c:v>
                </c:pt>
                <c:pt idx="3530">
                  <c:v>-35.358799981641837</c:v>
                </c:pt>
                <c:pt idx="3531">
                  <c:v>-35.473027659138076</c:v>
                </c:pt>
                <c:pt idx="3532">
                  <c:v>-35.587240431108214</c:v>
                </c:pt>
                <c:pt idx="3533">
                  <c:v>-35.70143783630084</c:v>
                </c:pt>
                <c:pt idx="3534">
                  <c:v>-35.815619418513805</c:v>
                </c:pt>
                <c:pt idx="3535">
                  <c:v>-35.929784726539211</c:v>
                </c:pt>
                <c:pt idx="3536">
                  <c:v>-36.043933314110042</c:v>
                </c:pt>
                <c:pt idx="3537">
                  <c:v>-36.158064739846722</c:v>
                </c:pt>
                <c:pt idx="3538">
                  <c:v>-36.27217856720678</c:v>
                </c:pt>
                <c:pt idx="3539">
                  <c:v>-36.386274364434456</c:v>
                </c:pt>
                <c:pt idx="3540">
                  <c:v>-36.500351704512049</c:v>
                </c:pt>
                <c:pt idx="3541">
                  <c:v>-36.614410165112965</c:v>
                </c:pt>
                <c:pt idx="3542">
                  <c:v>-36.728449328554298</c:v>
                </c:pt>
                <c:pt idx="3543">
                  <c:v>-36.842468781752601</c:v>
                </c:pt>
                <c:pt idx="3544">
                  <c:v>-36.956468116179607</c:v>
                </c:pt>
                <c:pt idx="3545">
                  <c:v>-37.070446927818608</c:v>
                </c:pt>
                <c:pt idx="3546">
                  <c:v>-37.184404817123756</c:v>
                </c:pt>
                <c:pt idx="3547">
                  <c:v>-37.298341388978102</c:v>
                </c:pt>
                <c:pt idx="3548">
                  <c:v>-37.412256252653805</c:v>
                </c:pt>
                <c:pt idx="3549">
                  <c:v>-37.526149021774273</c:v>
                </c:pt>
                <c:pt idx="3550">
                  <c:v>-37.640019314274184</c:v>
                </c:pt>
                <c:pt idx="3551">
                  <c:v>-37.753866752364942</c:v>
                </c:pt>
                <c:pt idx="3552">
                  <c:v>-37.867690962496852</c:v>
                </c:pt>
                <c:pt idx="3553">
                  <c:v>-37.981491575323766</c:v>
                </c:pt>
                <c:pt idx="3554">
                  <c:v>-38.095268225670388</c:v>
                </c:pt>
                <c:pt idx="3555">
                  <c:v>-38.209020552496668</c:v>
                </c:pt>
                <c:pt idx="3556">
                  <c:v>-38.322748198866293</c:v>
                </c:pt>
                <c:pt idx="3557">
                  <c:v>-38.436450811914455</c:v>
                </c:pt>
                <c:pt idx="3558">
                  <c:v>-38.550128042816276</c:v>
                </c:pt>
                <c:pt idx="3559">
                  <c:v>-38.663779546757063</c:v>
                </c:pt>
                <c:pt idx="3560">
                  <c:v>-38.77740498290207</c:v>
                </c:pt>
                <c:pt idx="3561">
                  <c:v>-38.891004014367439</c:v>
                </c:pt>
                <c:pt idx="3562">
                  <c:v>-39.004576308191808</c:v>
                </c:pt>
                <c:pt idx="3563">
                  <c:v>-39.118121535309058</c:v>
                </c:pt>
                <c:pt idx="3564">
                  <c:v>-39.231639370520924</c:v>
                </c:pt>
                <c:pt idx="3565">
                  <c:v>-39.345129492470143</c:v>
                </c:pt>
                <c:pt idx="3566">
                  <c:v>-39.458591583615693</c:v>
                </c:pt>
                <c:pt idx="3567">
                  <c:v>-39.572025330206117</c:v>
                </c:pt>
                <c:pt idx="3568">
                  <c:v>-39.685430422256246</c:v>
                </c:pt>
                <c:pt idx="3569">
                  <c:v>-39.798806553521679</c:v>
                </c:pt>
                <c:pt idx="3570">
                  <c:v>-39.912153421476219</c:v>
                </c:pt>
                <c:pt idx="3571">
                  <c:v>-40.025470727288194</c:v>
                </c:pt>
                <c:pt idx="3572">
                  <c:v>-40.138758175798259</c:v>
                </c:pt>
                <c:pt idx="3573">
                  <c:v>-40.252015475496535</c:v>
                </c:pt>
                <c:pt idx="3574">
                  <c:v>-40.365242338501595</c:v>
                </c:pt>
                <c:pt idx="3575">
                  <c:v>-40.478438480538792</c:v>
                </c:pt>
                <c:pt idx="3576">
                  <c:v>-40.591603620919969</c:v>
                </c:pt>
                <c:pt idx="3577">
                  <c:v>-40.704737482522056</c:v>
                </c:pt>
                <c:pt idx="3578">
                  <c:v>-40.817839791768137</c:v>
                </c:pt>
                <c:pt idx="3579">
                  <c:v>-40.930910278607513</c:v>
                </c:pt>
                <c:pt idx="3580">
                  <c:v>-41.043948676495731</c:v>
                </c:pt>
                <c:pt idx="3581">
                  <c:v>-41.156954722376689</c:v>
                </c:pt>
                <c:pt idx="3582">
                  <c:v>-41.269928156663539</c:v>
                </c:pt>
                <c:pt idx="3583">
                  <c:v>-41.382868723220497</c:v>
                </c:pt>
                <c:pt idx="3584">
                  <c:v>-41.495776169345021</c:v>
                </c:pt>
                <c:pt idx="3585">
                  <c:v>-41.608650245750177</c:v>
                </c:pt>
                <c:pt idx="3586">
                  <c:v>-41.72149070654725</c:v>
                </c:pt>
                <c:pt idx="3587">
                  <c:v>-41.834297309228774</c:v>
                </c:pt>
                <c:pt idx="3588">
                  <c:v>-41.947069814651805</c:v>
                </c:pt>
                <c:pt idx="3589">
                  <c:v>-42.059807987021038</c:v>
                </c:pt>
                <c:pt idx="3590">
                  <c:v>-42.172511593873196</c:v>
                </c:pt>
                <c:pt idx="3591">
                  <c:v>-42.285180406060263</c:v>
                </c:pt>
                <c:pt idx="3592">
                  <c:v>-42.397814197734434</c:v>
                </c:pt>
                <c:pt idx="3593">
                  <c:v>-42.51041274633117</c:v>
                </c:pt>
                <c:pt idx="3594">
                  <c:v>-42.622975832555497</c:v>
                </c:pt>
                <c:pt idx="3595">
                  <c:v>-42.735503240365773</c:v>
                </c:pt>
                <c:pt idx="3596">
                  <c:v>-42.847994756958059</c:v>
                </c:pt>
                <c:pt idx="3597">
                  <c:v>-42.960450172753212</c:v>
                </c:pt>
                <c:pt idx="3598">
                  <c:v>-43.072869281379781</c:v>
                </c:pt>
                <c:pt idx="3599">
                  <c:v>-43.18525187966118</c:v>
                </c:pt>
                <c:pt idx="3600">
                  <c:v>-43.297597767600649</c:v>
                </c:pt>
                <c:pt idx="3601">
                  <c:v>-43.409906748366929</c:v>
                </c:pt>
                <c:pt idx="3602">
                  <c:v>-43.522178628279811</c:v>
                </c:pt>
                <c:pt idx="3603">
                  <c:v>-43.634413216797114</c:v>
                </c:pt>
                <c:pt idx="3604">
                  <c:v>-43.746610326499287</c:v>
                </c:pt>
                <c:pt idx="3605">
                  <c:v>-43.858769773077299</c:v>
                </c:pt>
                <c:pt idx="3606">
                  <c:v>-43.970891375316974</c:v>
                </c:pt>
                <c:pt idx="3607">
                  <c:v>-44.082974955086868</c:v>
                </c:pt>
                <c:pt idx="3608">
                  <c:v>-44.195020337324173</c:v>
                </c:pt>
                <c:pt idx="3609">
                  <c:v>-44.307027350021144</c:v>
                </c:pt>
                <c:pt idx="3610">
                  <c:v>-44.418995824211542</c:v>
                </c:pt>
                <c:pt idx="3611">
                  <c:v>-44.530925593957775</c:v>
                </c:pt>
                <c:pt idx="3612">
                  <c:v>-44.642816496336863</c:v>
                </c:pt>
                <c:pt idx="3613">
                  <c:v>-44.754668371427996</c:v>
                </c:pt>
                <c:pt idx="3614">
                  <c:v>-44.866481062298568</c:v>
                </c:pt>
                <c:pt idx="3615">
                  <c:v>-44.978254414991234</c:v>
                </c:pt>
                <c:pt idx="3616">
                  <c:v>-45.08998827851088</c:v>
                </c:pt>
                <c:pt idx="3617">
                  <c:v>-45.201682504811629</c:v>
                </c:pt>
                <c:pt idx="3618">
                  <c:v>-45.313336948783302</c:v>
                </c:pt>
                <c:pt idx="3619">
                  <c:v>-45.424951468238376</c:v>
                </c:pt>
                <c:pt idx="3620">
                  <c:v>-45.536525923899134</c:v>
                </c:pt>
                <c:pt idx="3621">
                  <c:v>-45.648060179384402</c:v>
                </c:pt>
                <c:pt idx="3622">
                  <c:v>-45.759554101196642</c:v>
                </c:pt>
                <c:pt idx="3623">
                  <c:v>-45.871007558708811</c:v>
                </c:pt>
                <c:pt idx="3624">
                  <c:v>-45.982420424150654</c:v>
                </c:pt>
                <c:pt idx="3625">
                  <c:v>-46.093792572597195</c:v>
                </c:pt>
                <c:pt idx="3626">
                  <c:v>-46.205123881953448</c:v>
                </c:pt>
                <c:pt idx="3627">
                  <c:v>-46.316414232942591</c:v>
                </c:pt>
                <c:pt idx="3628">
                  <c:v>-46.427663509093009</c:v>
                </c:pt>
                <c:pt idx="3629">
                  <c:v>-46.538871596724306</c:v>
                </c:pt>
                <c:pt idx="3630">
                  <c:v>-46.65003838493454</c:v>
                </c:pt>
                <c:pt idx="3631">
                  <c:v>-46.76116376558663</c:v>
                </c:pt>
                <c:pt idx="3632">
                  <c:v>-46.872247633295849</c:v>
                </c:pt>
                <c:pt idx="3633">
                  <c:v>-46.983289885415083</c:v>
                </c:pt>
                <c:pt idx="3634">
                  <c:v>-47.094290422022915</c:v>
                </c:pt>
                <c:pt idx="3635">
                  <c:v>-47.205249145909185</c:v>
                </c:pt>
                <c:pt idx="3636">
                  <c:v>-47.316165962562486</c:v>
                </c:pt>
                <c:pt idx="3637">
                  <c:v>-47.427040780155146</c:v>
                </c:pt>
                <c:pt idx="3638">
                  <c:v>-47.537873509531352</c:v>
                </c:pt>
                <c:pt idx="3639">
                  <c:v>-47.648664064192594</c:v>
                </c:pt>
                <c:pt idx="3640">
                  <c:v>-47.75941236028391</c:v>
                </c:pt>
                <c:pt idx="3641">
                  <c:v>-47.870118316580616</c:v>
                </c:pt>
                <c:pt idx="3642">
                  <c:v>-47.98078185447433</c:v>
                </c:pt>
                <c:pt idx="3643">
                  <c:v>-48.091402897958943</c:v>
                </c:pt>
                <c:pt idx="3644">
                  <c:v>-48.20198137361686</c:v>
                </c:pt>
                <c:pt idx="3645">
                  <c:v>-48.312517210604966</c:v>
                </c:pt>
                <c:pt idx="3646">
                  <c:v>-48.423010340640957</c:v>
                </c:pt>
                <c:pt idx="3647">
                  <c:v>-48.533460697988595</c:v>
                </c:pt>
                <c:pt idx="3648">
                  <c:v>-48.643868219443618</c:v>
                </c:pt>
                <c:pt idx="3649">
                  <c:v>-48.754232844320583</c:v>
                </c:pt>
                <c:pt idx="3650">
                  <c:v>-48.864554514436868</c:v>
                </c:pt>
                <c:pt idx="3651">
                  <c:v>-48.974833174099281</c:v>
                </c:pt>
                <c:pt idx="3652">
                  <c:v>-49.085068770089755</c:v>
                </c:pt>
                <c:pt idx="3653">
                  <c:v>-49.195261251650379</c:v>
                </c:pt>
                <c:pt idx="3654">
                  <c:v>-49.305410570468965</c:v>
                </c:pt>
                <c:pt idx="3655">
                  <c:v>-49.415516680664382</c:v>
                </c:pt>
                <c:pt idx="3656">
                  <c:v>-49.525579538771922</c:v>
                </c:pt>
                <c:pt idx="3657">
                  <c:v>-49.635599103728168</c:v>
                </c:pt>
                <c:pt idx="3658">
                  <c:v>-49.745575336856753</c:v>
                </c:pt>
                <c:pt idx="3659">
                  <c:v>-49.855508201852636</c:v>
                </c:pt>
                <c:pt idx="3660">
                  <c:v>-49.965397664767728</c:v>
                </c:pt>
                <c:pt idx="3661">
                  <c:v>-50.075243693995489</c:v>
                </c:pt>
                <c:pt idx="3662">
                  <c:v>-50.185046260255824</c:v>
                </c:pt>
                <c:pt idx="3663">
                  <c:v>-50.294805336579877</c:v>
                </c:pt>
                <c:pt idx="3664">
                  <c:v>-50.404520898294656</c:v>
                </c:pt>
                <c:pt idx="3665">
                  <c:v>-50.514192923007727</c:v>
                </c:pt>
                <c:pt idx="3666">
                  <c:v>-50.623821390591985</c:v>
                </c:pt>
                <c:pt idx="3667">
                  <c:v>-50.733406283169529</c:v>
                </c:pt>
                <c:pt idx="3668">
                  <c:v>-50.842947585096738</c:v>
                </c:pt>
                <c:pt idx="3669">
                  <c:v>-50.952445282948496</c:v>
                </c:pt>
                <c:pt idx="3670">
                  <c:v>-51.061899365502143</c:v>
                </c:pt>
                <c:pt idx="3671">
                  <c:v>-51.171309823721892</c:v>
                </c:pt>
                <c:pt idx="3672">
                  <c:v>-51.280676650743075</c:v>
                </c:pt>
                <c:pt idx="3673">
                  <c:v>-51.389999841856152</c:v>
                </c:pt>
                <c:pt idx="3674">
                  <c:v>-51.49927939449087</c:v>
                </c:pt>
                <c:pt idx="3675">
                  <c:v>-51.608515308199976</c:v>
                </c:pt>
                <c:pt idx="3676">
                  <c:v>-51.717707584643051</c:v>
                </c:pt>
                <c:pt idx="3677">
                  <c:v>-51.826856227571163</c:v>
                </c:pt>
                <c:pt idx="3678">
                  <c:v>-51.935961242809476</c:v>
                </c:pt>
                <c:pt idx="3679">
                  <c:v>-52.045022638241683</c:v>
                </c:pt>
                <c:pt idx="3680">
                  <c:v>-52.154040423793894</c:v>
                </c:pt>
                <c:pt idx="3681">
                  <c:v>-52.263014611417269</c:v>
                </c:pt>
                <c:pt idx="3682">
                  <c:v>-52.37194521507287</c:v>
                </c:pt>
                <c:pt idx="3683">
                  <c:v>-52.48083225071408</c:v>
                </c:pt>
                <c:pt idx="3684">
                  <c:v>-52.58967573627065</c:v>
                </c:pt>
                <c:pt idx="3685">
                  <c:v>-52.698475691632218</c:v>
                </c:pt>
                <c:pt idx="3686">
                  <c:v>-52.807232138630923</c:v>
                </c:pt>
                <c:pt idx="3687">
                  <c:v>-52.915945101025628</c:v>
                </c:pt>
                <c:pt idx="3688">
                  <c:v>-53.024614604484626</c:v>
                </c:pt>
                <c:pt idx="3689">
                  <c:v>-53.133240676568995</c:v>
                </c:pt>
                <c:pt idx="3690">
                  <c:v>-53.241823346715847</c:v>
                </c:pt>
                <c:pt idx="3691">
                  <c:v>-53.350362646221583</c:v>
                </c:pt>
                <c:pt idx="3692">
                  <c:v>-53.458858608224688</c:v>
                </c:pt>
                <c:pt idx="3693">
                  <c:v>-53.567311267689078</c:v>
                </c:pt>
                <c:pt idx="3694">
                  <c:v>-53.675720661387189</c:v>
                </c:pt>
                <c:pt idx="3695">
                  <c:v>-53.784086827882248</c:v>
                </c:pt>
                <c:pt idx="3696">
                  <c:v>-53.892409807512571</c:v>
                </c:pt>
                <c:pt idx="3697">
                  <c:v>-54.000689642373636</c:v>
                </c:pt>
                <c:pt idx="3698">
                  <c:v>-54.108926376300715</c:v>
                </c:pt>
                <c:pt idx="3699">
                  <c:v>-54.217120054852693</c:v>
                </c:pt>
                <c:pt idx="3700">
                  <c:v>-54.32527072529416</c:v>
                </c:pt>
                <c:pt idx="3701">
                  <c:v>-54.433378436578494</c:v>
                </c:pt>
                <c:pt idx="3702">
                  <c:v>-54.541443239331088</c:v>
                </c:pt>
                <c:pt idx="3703">
                  <c:v>-54.649465185831431</c:v>
                </c:pt>
                <c:pt idx="3704">
                  <c:v>-54.757444329996481</c:v>
                </c:pt>
                <c:pt idx="3705">
                  <c:v>-54.865380727363316</c:v>
                </c:pt>
                <c:pt idx="3706">
                  <c:v>-54.973274435071467</c:v>
                </c:pt>
                <c:pt idx="3707">
                  <c:v>-55.081125511846629</c:v>
                </c:pt>
                <c:pt idx="3708">
                  <c:v>-55.18893401798217</c:v>
                </c:pt>
                <c:pt idx="3709">
                  <c:v>-55.296700015323012</c:v>
                </c:pt>
                <c:pt idx="3710">
                  <c:v>-55.404423567247562</c:v>
                </c:pt>
                <c:pt idx="3711">
                  <c:v>-55.512104738651104</c:v>
                </c:pt>
                <c:pt idx="3712">
                  <c:v>-55.619743595927744</c:v>
                </c:pt>
                <c:pt idx="3713">
                  <c:v>-55.727340206954054</c:v>
                </c:pt>
                <c:pt idx="3714">
                  <c:v>-55.834894641070967</c:v>
                </c:pt>
                <c:pt idx="3715">
                  <c:v>-55.942406969067335</c:v>
                </c:pt>
                <c:pt idx="3716">
                  <c:v>-56.049877263161918</c:v>
                </c:pt>
                <c:pt idx="3717">
                  <c:v>-56.157305596986468</c:v>
                </c:pt>
                <c:pt idx="3718">
                  <c:v>-56.264692045568616</c:v>
                </c:pt>
                <c:pt idx="3719">
                  <c:v>-56.372036685314797</c:v>
                </c:pt>
                <c:pt idx="3720">
                  <c:v>-56.479339593992385</c:v>
                </c:pt>
                <c:pt idx="3721">
                  <c:v>-56.586600850713339</c:v>
                </c:pt>
                <c:pt idx="3722">
                  <c:v>-56.693820535916295</c:v>
                </c:pt>
                <c:pt idx="3723">
                  <c:v>-56.800998731349985</c:v>
                </c:pt>
                <c:pt idx="3724">
                  <c:v>-56.90813552005568</c:v>
                </c:pt>
                <c:pt idx="3725">
                  <c:v>-57.015230986350787</c:v>
                </c:pt>
                <c:pt idx="3726">
                  <c:v>-57.122285215810813</c:v>
                </c:pt>
                <c:pt idx="3727">
                  <c:v>-57.229298295253137</c:v>
                </c:pt>
                <c:pt idx="3728">
                  <c:v>-57.33627031271925</c:v>
                </c:pt>
                <c:pt idx="3729">
                  <c:v>-57.443201357458904</c:v>
                </c:pt>
                <c:pt idx="3730">
                  <c:v>-57.55009151991203</c:v>
                </c:pt>
                <c:pt idx="3731">
                  <c:v>-57.65694089169223</c:v>
                </c:pt>
                <c:pt idx="3732">
                  <c:v>-57.763749565570357</c:v>
                </c:pt>
                <c:pt idx="3733">
                  <c:v>-57.870517635456771</c:v>
                </c:pt>
                <c:pt idx="3734">
                  <c:v>-57.977245196385432</c:v>
                </c:pt>
                <c:pt idx="3735">
                  <c:v>-58.083932344496816</c:v>
                </c:pt>
                <c:pt idx="3736">
                  <c:v>-58.190579177020908</c:v>
                </c:pt>
                <c:pt idx="3737">
                  <c:v>-58.297185792260969</c:v>
                </c:pt>
                <c:pt idx="3738">
                  <c:v>-58.403752289577028</c:v>
                </c:pt>
                <c:pt idx="3739">
                  <c:v>-58.510278769368746</c:v>
                </c:pt>
                <c:pt idx="3740">
                  <c:v>-58.616765333059362</c:v>
                </c:pt>
                <c:pt idx="3741">
                  <c:v>-58.723212083079261</c:v>
                </c:pt>
                <c:pt idx="3742">
                  <c:v>-58.829619122849323</c:v>
                </c:pt>
                <c:pt idx="3743">
                  <c:v>-58.935986556764696</c:v>
                </c:pt>
                <c:pt idx="3744">
                  <c:v>-59.042314490178747</c:v>
                </c:pt>
                <c:pt idx="3745">
                  <c:v>-59.148603029386464</c:v>
                </c:pt>
                <c:pt idx="3746">
                  <c:v>-59.254852281608308</c:v>
                </c:pt>
                <c:pt idx="3747">
                  <c:v>-59.361062354974628</c:v>
                </c:pt>
                <c:pt idx="3748">
                  <c:v>-59.467233358509034</c:v>
                </c:pt>
                <c:pt idx="3749">
                  <c:v>-59.573365402112721</c:v>
                </c:pt>
                <c:pt idx="3750">
                  <c:v>-59.679458596548436</c:v>
                </c:pt>
                <c:pt idx="3751">
                  <c:v>-59.785513053425007</c:v>
                </c:pt>
                <c:pt idx="3752">
                  <c:v>-59.891528885180918</c:v>
                </c:pt>
                <c:pt idx="3753">
                  <c:v>-59.997506205069378</c:v>
                </c:pt>
                <c:pt idx="3754">
                  <c:v>-60.103445127142038</c:v>
                </c:pt>
                <c:pt idx="3755">
                  <c:v>-60.209345766233866</c:v>
                </c:pt>
                <c:pt idx="3756">
                  <c:v>-60.3152082379478</c:v>
                </c:pt>
                <c:pt idx="3757">
                  <c:v>-60.421032658638573</c:v>
                </c:pt>
                <c:pt idx="3758">
                  <c:v>-60.526819145398505</c:v>
                </c:pt>
                <c:pt idx="3759">
                  <c:v>-60.632567816041373</c:v>
                </c:pt>
                <c:pt idx="3760">
                  <c:v>-60.738278789087722</c:v>
                </c:pt>
                <c:pt idx="3761">
                  <c:v>-60.843952183749863</c:v>
                </c:pt>
                <c:pt idx="3762">
                  <c:v>-60.949588119916349</c:v>
                </c:pt>
                <c:pt idx="3763">
                  <c:v>-61.055186718137698</c:v>
                </c:pt>
                <c:pt idx="3764">
                  <c:v>-61.160748099611325</c:v>
                </c:pt>
                <c:pt idx="3765">
                  <c:v>-61.266272386166577</c:v>
                </c:pt>
                <c:pt idx="3766">
                  <c:v>-61.371759700250628</c:v>
                </c:pt>
                <c:pt idx="3767">
                  <c:v>-61.477210164913473</c:v>
                </c:pt>
                <c:pt idx="3768">
                  <c:v>-61.582623903793341</c:v>
                </c:pt>
                <c:pt idx="3769">
                  <c:v>-61.688001041103149</c:v>
                </c:pt>
                <c:pt idx="3770">
                  <c:v>-61.793341701615375</c:v>
                </c:pt>
                <c:pt idx="3771">
                  <c:v>-61.898646010648051</c:v>
                </c:pt>
                <c:pt idx="3772">
                  <c:v>-62.003914094050899</c:v>
                </c:pt>
                <c:pt idx="3773">
                  <c:v>-62.10914607819138</c:v>
                </c:pt>
                <c:pt idx="3774">
                  <c:v>-62.214342089940267</c:v>
                </c:pt>
                <c:pt idx="3775">
                  <c:v>-62.319502256658552</c:v>
                </c:pt>
                <c:pt idx="3776">
                  <c:v>-62.424626706183048</c:v>
                </c:pt>
                <c:pt idx="3777">
                  <c:v>-62.52971556681328</c:v>
                </c:pt>
                <c:pt idx="3778">
                  <c:v>-62.634768967298058</c:v>
                </c:pt>
                <c:pt idx="3779">
                  <c:v>-62.739787036821326</c:v>
                </c:pt>
                <c:pt idx="3780">
                  <c:v>-62.844769904989448</c:v>
                </c:pt>
                <c:pt idx="3781">
                  <c:v>-62.949717701818102</c:v>
                </c:pt>
                <c:pt idx="3782">
                  <c:v>-63.054630557718696</c:v>
                </c:pt>
                <c:pt idx="3783">
                  <c:v>-63.159508603485548</c:v>
                </c:pt>
                <c:pt idx="3784">
                  <c:v>-63.26435197028318</c:v>
                </c:pt>
                <c:pt idx="3785">
                  <c:v>-63.369160789633483</c:v>
                </c:pt>
                <c:pt idx="3786">
                  <c:v>-63.473935193402298</c:v>
                </c:pt>
                <c:pt idx="3787">
                  <c:v>-63.578675313788153</c:v>
                </c:pt>
                <c:pt idx="3788">
                  <c:v>-63.683381283308414</c:v>
                </c:pt>
                <c:pt idx="3789">
                  <c:v>-63.788053234787697</c:v>
                </c:pt>
                <c:pt idx="3790">
                  <c:v>-63.892691301345607</c:v>
                </c:pt>
                <c:pt idx="3791">
                  <c:v>-63.997295616383823</c:v>
                </c:pt>
                <c:pt idx="3792">
                  <c:v>-64.10186631357513</c:v>
                </c:pt>
                <c:pt idx="3793">
                  <c:v>-64.20640352685038</c:v>
                </c:pt>
                <c:pt idx="3794">
                  <c:v>-64.310907390387484</c:v>
                </c:pt>
                <c:pt idx="3795">
                  <c:v>-64.415378038598902</c:v>
                </c:pt>
                <c:pt idx="3796">
                  <c:v>-64.519815606120943</c:v>
                </c:pt>
                <c:pt idx="3797">
                  <c:v>-64.624220227801146</c:v>
                </c:pt>
                <c:pt idx="3798">
                  <c:v>-64.728592038687623</c:v>
                </c:pt>
                <c:pt idx="3799">
                  <c:v>-64.832931174017588</c:v>
                </c:pt>
                <c:pt idx="3800">
                  <c:v>-64.937237769206135</c:v>
                </c:pt>
                <c:pt idx="3801">
                  <c:v>-65.041511959834821</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89.999831855547995</c:v>
                </c:pt>
                <c:pt idx="1">
                  <c:v>89.999831216609408</c:v>
                </c:pt>
                <c:pt idx="2">
                  <c:v>89.999830575242981</c:v>
                </c:pt>
                <c:pt idx="3">
                  <c:v>89.999829931439479</c:v>
                </c:pt>
                <c:pt idx="4">
                  <c:v>89.999829285189648</c:v>
                </c:pt>
                <c:pt idx="5">
                  <c:v>89.999828636484182</c:v>
                </c:pt>
                <c:pt idx="6">
                  <c:v>89.999827985313772</c:v>
                </c:pt>
                <c:pt idx="7">
                  <c:v>89.999827331669024</c:v>
                </c:pt>
                <c:pt idx="8">
                  <c:v>89.999826675540561</c:v>
                </c:pt>
                <c:pt idx="9">
                  <c:v>89.999826016918931</c:v>
                </c:pt>
                <c:pt idx="10">
                  <c:v>89.999825355794684</c:v>
                </c:pt>
                <c:pt idx="11">
                  <c:v>89.999824692158285</c:v>
                </c:pt>
                <c:pt idx="12">
                  <c:v>89.999824026000212</c:v>
                </c:pt>
                <c:pt idx="13">
                  <c:v>89.999823357310831</c:v>
                </c:pt>
                <c:pt idx="14">
                  <c:v>89.99982268608062</c:v>
                </c:pt>
                <c:pt idx="15">
                  <c:v>89.99982201229983</c:v>
                </c:pt>
                <c:pt idx="16">
                  <c:v>89.999821335958842</c:v>
                </c:pt>
                <c:pt idx="17">
                  <c:v>89.999820657047877</c:v>
                </c:pt>
                <c:pt idx="18">
                  <c:v>89.999819975557187</c:v>
                </c:pt>
                <c:pt idx="19">
                  <c:v>89.999819291476996</c:v>
                </c:pt>
                <c:pt idx="20">
                  <c:v>89.999818604797454</c:v>
                </c:pt>
                <c:pt idx="21">
                  <c:v>89.999817915508658</c:v>
                </c:pt>
                <c:pt idx="22">
                  <c:v>89.999817223600715</c:v>
                </c:pt>
                <c:pt idx="23">
                  <c:v>89.999816529063679</c:v>
                </c:pt>
                <c:pt idx="24">
                  <c:v>89.999815831887531</c:v>
                </c:pt>
                <c:pt idx="25">
                  <c:v>89.999815132062295</c:v>
                </c:pt>
                <c:pt idx="26">
                  <c:v>89.999814429577867</c:v>
                </c:pt>
                <c:pt idx="27">
                  <c:v>89.999813724424158</c:v>
                </c:pt>
                <c:pt idx="28">
                  <c:v>89.999813016591034</c:v>
                </c:pt>
                <c:pt idx="29">
                  <c:v>89.999812306068279</c:v>
                </c:pt>
                <c:pt idx="30">
                  <c:v>89.999811592845717</c:v>
                </c:pt>
                <c:pt idx="31">
                  <c:v>89.999810876913074</c:v>
                </c:pt>
                <c:pt idx="32">
                  <c:v>89.999810158260047</c:v>
                </c:pt>
                <c:pt idx="33">
                  <c:v>89.999809436876319</c:v>
                </c:pt>
                <c:pt idx="34">
                  <c:v>89.999808712751502</c:v>
                </c:pt>
                <c:pt idx="35">
                  <c:v>89.999807985875165</c:v>
                </c:pt>
                <c:pt idx="36">
                  <c:v>89.999807256236878</c:v>
                </c:pt>
                <c:pt idx="37">
                  <c:v>89.999806523826152</c:v>
                </c:pt>
                <c:pt idx="38">
                  <c:v>89.999805788632457</c:v>
                </c:pt>
                <c:pt idx="39">
                  <c:v>89.999805050645179</c:v>
                </c:pt>
                <c:pt idx="40">
                  <c:v>89.999804309853729</c:v>
                </c:pt>
                <c:pt idx="41">
                  <c:v>89.999803566247465</c:v>
                </c:pt>
                <c:pt idx="42">
                  <c:v>89.999802819815699</c:v>
                </c:pt>
                <c:pt idx="43">
                  <c:v>89.999802070547659</c:v>
                </c:pt>
                <c:pt idx="44">
                  <c:v>89.999801318432603</c:v>
                </c:pt>
                <c:pt idx="45">
                  <c:v>89.999800563459701</c:v>
                </c:pt>
                <c:pt idx="46">
                  <c:v>89.999799805618096</c:v>
                </c:pt>
                <c:pt idx="47">
                  <c:v>89.999799044896889</c:v>
                </c:pt>
                <c:pt idx="48">
                  <c:v>89.999798281285138</c:v>
                </c:pt>
                <c:pt idx="49">
                  <c:v>89.999797514771885</c:v>
                </c:pt>
                <c:pt idx="50">
                  <c:v>89.99979674534606</c:v>
                </c:pt>
                <c:pt idx="51">
                  <c:v>89.999795972996623</c:v>
                </c:pt>
                <c:pt idx="52">
                  <c:v>89.999795197712473</c:v>
                </c:pt>
                <c:pt idx="53">
                  <c:v>89.99979441948247</c:v>
                </c:pt>
                <c:pt idx="54">
                  <c:v>89.999793638295401</c:v>
                </c:pt>
                <c:pt idx="55">
                  <c:v>89.999792854140011</c:v>
                </c:pt>
                <c:pt idx="56">
                  <c:v>89.999792067005075</c:v>
                </c:pt>
                <c:pt idx="57">
                  <c:v>89.999791276879236</c:v>
                </c:pt>
                <c:pt idx="58">
                  <c:v>89.999790483751156</c:v>
                </c:pt>
                <c:pt idx="59">
                  <c:v>89.999789687609393</c:v>
                </c:pt>
                <c:pt idx="60">
                  <c:v>89.999788888442538</c:v>
                </c:pt>
                <c:pt idx="61">
                  <c:v>89.999788086239093</c:v>
                </c:pt>
                <c:pt idx="62">
                  <c:v>89.999787280987491</c:v>
                </c:pt>
                <c:pt idx="63">
                  <c:v>89.999786472676163</c:v>
                </c:pt>
                <c:pt idx="64">
                  <c:v>89.999785661293501</c:v>
                </c:pt>
                <c:pt idx="65">
                  <c:v>89.999784846827822</c:v>
                </c:pt>
                <c:pt idx="66">
                  <c:v>89.999784029267417</c:v>
                </c:pt>
                <c:pt idx="67">
                  <c:v>89.999783208600547</c:v>
                </c:pt>
                <c:pt idx="68">
                  <c:v>89.999782384815376</c:v>
                </c:pt>
                <c:pt idx="69">
                  <c:v>89.999781557900093</c:v>
                </c:pt>
                <c:pt idx="70">
                  <c:v>89.999780727842762</c:v>
                </c:pt>
                <c:pt idx="71">
                  <c:v>89.999779894631473</c:v>
                </c:pt>
                <c:pt idx="72">
                  <c:v>89.99977905825429</c:v>
                </c:pt>
                <c:pt idx="73">
                  <c:v>89.999778218699106</c:v>
                </c:pt>
                <c:pt idx="74">
                  <c:v>89.999777375953883</c:v>
                </c:pt>
                <c:pt idx="75">
                  <c:v>89.999776530006486</c:v>
                </c:pt>
                <c:pt idx="76">
                  <c:v>89.999775680844763</c:v>
                </c:pt>
                <c:pt idx="77">
                  <c:v>89.999774828456538</c:v>
                </c:pt>
                <c:pt idx="78">
                  <c:v>89.999773972829487</c:v>
                </c:pt>
                <c:pt idx="79">
                  <c:v>89.999773113951349</c:v>
                </c:pt>
                <c:pt idx="80">
                  <c:v>89.999772251809759</c:v>
                </c:pt>
                <c:pt idx="81">
                  <c:v>89.999771386392311</c:v>
                </c:pt>
                <c:pt idx="82">
                  <c:v>89.999770517686585</c:v>
                </c:pt>
                <c:pt idx="83">
                  <c:v>89.999769645680075</c:v>
                </c:pt>
                <c:pt idx="84">
                  <c:v>89.999768770360234</c:v>
                </c:pt>
                <c:pt idx="85">
                  <c:v>89.99976789171447</c:v>
                </c:pt>
                <c:pt idx="86">
                  <c:v>89.999767009730192</c:v>
                </c:pt>
                <c:pt idx="87">
                  <c:v>89.999766124394654</c:v>
                </c:pt>
                <c:pt idx="88">
                  <c:v>89.999765235695165</c:v>
                </c:pt>
                <c:pt idx="89">
                  <c:v>89.999764343618949</c:v>
                </c:pt>
                <c:pt idx="90">
                  <c:v>89.999763448153161</c:v>
                </c:pt>
                <c:pt idx="91">
                  <c:v>89.99976254928491</c:v>
                </c:pt>
                <c:pt idx="92">
                  <c:v>89.999761647001307</c:v>
                </c:pt>
                <c:pt idx="93">
                  <c:v>89.99976074128935</c:v>
                </c:pt>
                <c:pt idx="94">
                  <c:v>89.99975983213605</c:v>
                </c:pt>
                <c:pt idx="95">
                  <c:v>89.999758919528276</c:v>
                </c:pt>
                <c:pt idx="96">
                  <c:v>89.999758003452953</c:v>
                </c:pt>
                <c:pt idx="97">
                  <c:v>89.999757083896881</c:v>
                </c:pt>
                <c:pt idx="98">
                  <c:v>89.999756160846857</c:v>
                </c:pt>
                <c:pt idx="99">
                  <c:v>89.999755234289594</c:v>
                </c:pt>
                <c:pt idx="100">
                  <c:v>89.999754304211791</c:v>
                </c:pt>
                <c:pt idx="101">
                  <c:v>89.999753370600033</c:v>
                </c:pt>
                <c:pt idx="102">
                  <c:v>89.999752433440918</c:v>
                </c:pt>
                <c:pt idx="103">
                  <c:v>89.999751492720989</c:v>
                </c:pt>
                <c:pt idx="104">
                  <c:v>89.999750548426704</c:v>
                </c:pt>
                <c:pt idx="105">
                  <c:v>89.999749600544462</c:v>
                </c:pt>
                <c:pt idx="106">
                  <c:v>89.999748649060692</c:v>
                </c:pt>
                <c:pt idx="107">
                  <c:v>89.999747693961638</c:v>
                </c:pt>
                <c:pt idx="108">
                  <c:v>89.999746735233614</c:v>
                </c:pt>
                <c:pt idx="109">
                  <c:v>89.999745772862823</c:v>
                </c:pt>
                <c:pt idx="110">
                  <c:v>89.999744806835423</c:v>
                </c:pt>
                <c:pt idx="111">
                  <c:v>89.999743837137544</c:v>
                </c:pt>
                <c:pt idx="112">
                  <c:v>89.999742863755202</c:v>
                </c:pt>
                <c:pt idx="113">
                  <c:v>89.999741886674443</c:v>
                </c:pt>
                <c:pt idx="114">
                  <c:v>89.999740905881183</c:v>
                </c:pt>
                <c:pt idx="115">
                  <c:v>89.999739921361368</c:v>
                </c:pt>
                <c:pt idx="116">
                  <c:v>89.999738933100787</c:v>
                </c:pt>
                <c:pt idx="117">
                  <c:v>89.999737941085257</c:v>
                </c:pt>
                <c:pt idx="118">
                  <c:v>89.999736945300512</c:v>
                </c:pt>
                <c:pt idx="119">
                  <c:v>89.99973594573224</c:v>
                </c:pt>
                <c:pt idx="120">
                  <c:v>89.999734942366047</c:v>
                </c:pt>
                <c:pt idx="121">
                  <c:v>89.999733935187521</c:v>
                </c:pt>
                <c:pt idx="122">
                  <c:v>89.999732924182197</c:v>
                </c:pt>
                <c:pt idx="123">
                  <c:v>89.999731909335509</c:v>
                </c:pt>
                <c:pt idx="124">
                  <c:v>89.999730890632875</c:v>
                </c:pt>
                <c:pt idx="125">
                  <c:v>89.999729868059674</c:v>
                </c:pt>
                <c:pt idx="126">
                  <c:v>89.999728841601154</c:v>
                </c:pt>
                <c:pt idx="127">
                  <c:v>89.999727811242579</c:v>
                </c:pt>
                <c:pt idx="128">
                  <c:v>89.999726776969155</c:v>
                </c:pt>
                <c:pt idx="129">
                  <c:v>89.999725738765989</c:v>
                </c:pt>
                <c:pt idx="130">
                  <c:v>89.999724696618131</c:v>
                </c:pt>
                <c:pt idx="131">
                  <c:v>89.999723650510674</c:v>
                </c:pt>
                <c:pt idx="132">
                  <c:v>89.999722600428498</c:v>
                </c:pt>
                <c:pt idx="133">
                  <c:v>89.999721546356525</c:v>
                </c:pt>
                <c:pt idx="134">
                  <c:v>89.999720488279635</c:v>
                </c:pt>
                <c:pt idx="135">
                  <c:v>89.99971942618258</c:v>
                </c:pt>
                <c:pt idx="136">
                  <c:v>89.999718360050096</c:v>
                </c:pt>
                <c:pt idx="137">
                  <c:v>89.999717289866865</c:v>
                </c:pt>
                <c:pt idx="138">
                  <c:v>89.999716215617482</c:v>
                </c:pt>
                <c:pt idx="139">
                  <c:v>89.999715137286529</c:v>
                </c:pt>
                <c:pt idx="140">
                  <c:v>89.999714054858487</c:v>
                </c:pt>
                <c:pt idx="141">
                  <c:v>89.999712968317766</c:v>
                </c:pt>
                <c:pt idx="142">
                  <c:v>89.999711877648792</c:v>
                </c:pt>
                <c:pt idx="143">
                  <c:v>89.999710782835876</c:v>
                </c:pt>
                <c:pt idx="144">
                  <c:v>89.999709683863259</c:v>
                </c:pt>
                <c:pt idx="145">
                  <c:v>89.999708580715136</c:v>
                </c:pt>
                <c:pt idx="146">
                  <c:v>89.999707473375665</c:v>
                </c:pt>
                <c:pt idx="147">
                  <c:v>89.999706361828927</c:v>
                </c:pt>
                <c:pt idx="148">
                  <c:v>89.999705246058895</c:v>
                </c:pt>
                <c:pt idx="149">
                  <c:v>89.999704126049622</c:v>
                </c:pt>
                <c:pt idx="150">
                  <c:v>89.999703001784923</c:v>
                </c:pt>
                <c:pt idx="151">
                  <c:v>89.999701873248668</c:v>
                </c:pt>
                <c:pt idx="152">
                  <c:v>89.999700740424629</c:v>
                </c:pt>
                <c:pt idx="153">
                  <c:v>89.99969960329652</c:v>
                </c:pt>
                <c:pt idx="154">
                  <c:v>89.999698461847984</c:v>
                </c:pt>
                <c:pt idx="155">
                  <c:v>89.999697316062623</c:v>
                </c:pt>
                <c:pt idx="156">
                  <c:v>89.99969616592395</c:v>
                </c:pt>
                <c:pt idx="157">
                  <c:v>89.999695011415454</c:v>
                </c:pt>
                <c:pt idx="158">
                  <c:v>89.999693852520508</c:v>
                </c:pt>
                <c:pt idx="159">
                  <c:v>89.999692689222485</c:v>
                </c:pt>
                <c:pt idx="160">
                  <c:v>89.99969152150463</c:v>
                </c:pt>
                <c:pt idx="161">
                  <c:v>89.999690349350175</c:v>
                </c:pt>
                <c:pt idx="162">
                  <c:v>89.999689172742265</c:v>
                </c:pt>
                <c:pt idx="163">
                  <c:v>89.99968799166399</c:v>
                </c:pt>
                <c:pt idx="164">
                  <c:v>89.999686806098353</c:v>
                </c:pt>
                <c:pt idx="165">
                  <c:v>89.999685616028316</c:v>
                </c:pt>
                <c:pt idx="166">
                  <c:v>89.999684421436783</c:v>
                </c:pt>
                <c:pt idx="167">
                  <c:v>89.999683222306587</c:v>
                </c:pt>
                <c:pt idx="168">
                  <c:v>89.999682018620462</c:v>
                </c:pt>
                <c:pt idx="169">
                  <c:v>89.999680810361141</c:v>
                </c:pt>
                <c:pt idx="170">
                  <c:v>89.999679597511218</c:v>
                </c:pt>
                <c:pt idx="171">
                  <c:v>89.999678380053282</c:v>
                </c:pt>
                <c:pt idx="172">
                  <c:v>89.999677157969813</c:v>
                </c:pt>
                <c:pt idx="173">
                  <c:v>89.999675931243274</c:v>
                </c:pt>
                <c:pt idx="174">
                  <c:v>89.999674699855987</c:v>
                </c:pt>
                <c:pt idx="175">
                  <c:v>89.999673463790302</c:v>
                </c:pt>
                <c:pt idx="176">
                  <c:v>89.999672223028398</c:v>
                </c:pt>
                <c:pt idx="177">
                  <c:v>89.999670977552483</c:v>
                </c:pt>
                <c:pt idx="178">
                  <c:v>89.999669727344639</c:v>
                </c:pt>
                <c:pt idx="179">
                  <c:v>89.999668472386887</c:v>
                </c:pt>
                <c:pt idx="180">
                  <c:v>89.99966721266118</c:v>
                </c:pt>
                <c:pt idx="181">
                  <c:v>89.999665948149428</c:v>
                </c:pt>
                <c:pt idx="182">
                  <c:v>89.999664678833454</c:v>
                </c:pt>
                <c:pt idx="183">
                  <c:v>89.999663404695013</c:v>
                </c:pt>
                <c:pt idx="184">
                  <c:v>89.999662125715759</c:v>
                </c:pt>
                <c:pt idx="185">
                  <c:v>89.999660841877358</c:v>
                </c:pt>
                <c:pt idx="186">
                  <c:v>89.999659553161308</c:v>
                </c:pt>
                <c:pt idx="187">
                  <c:v>89.999658259549122</c:v>
                </c:pt>
                <c:pt idx="188">
                  <c:v>89.999656961022197</c:v>
                </c:pt>
                <c:pt idx="189">
                  <c:v>89.999655657561846</c:v>
                </c:pt>
                <c:pt idx="190">
                  <c:v>89.999654349149367</c:v>
                </c:pt>
                <c:pt idx="191">
                  <c:v>89.999653035765931</c:v>
                </c:pt>
                <c:pt idx="192">
                  <c:v>89.999651717392652</c:v>
                </c:pt>
                <c:pt idx="193">
                  <c:v>89.999650394010615</c:v>
                </c:pt>
                <c:pt idx="194">
                  <c:v>89.99964906560075</c:v>
                </c:pt>
                <c:pt idx="195">
                  <c:v>89.999647732144027</c:v>
                </c:pt>
                <c:pt idx="196">
                  <c:v>89.999646393621219</c:v>
                </c:pt>
                <c:pt idx="197">
                  <c:v>89.9996450500131</c:v>
                </c:pt>
                <c:pt idx="198">
                  <c:v>89.999643701300414</c:v>
                </c:pt>
                <c:pt idx="199">
                  <c:v>89.999642347463691</c:v>
                </c:pt>
                <c:pt idx="200">
                  <c:v>89.999640988483534</c:v>
                </c:pt>
                <c:pt idx="201">
                  <c:v>89.999639624340389</c:v>
                </c:pt>
                <c:pt idx="202">
                  <c:v>89.999638255014659</c:v>
                </c:pt>
                <c:pt idx="203">
                  <c:v>89.999636880486648</c:v>
                </c:pt>
                <c:pt idx="204">
                  <c:v>89.999635500736602</c:v>
                </c:pt>
                <c:pt idx="205">
                  <c:v>89.999634115744698</c:v>
                </c:pt>
                <c:pt idx="206">
                  <c:v>89.99963272549104</c:v>
                </c:pt>
                <c:pt idx="207">
                  <c:v>89.999631329955619</c:v>
                </c:pt>
                <c:pt idx="208">
                  <c:v>89.999629929118413</c:v>
                </c:pt>
                <c:pt idx="209">
                  <c:v>89.999628522959256</c:v>
                </c:pt>
                <c:pt idx="210">
                  <c:v>89.999627111457968</c:v>
                </c:pt>
                <c:pt idx="211">
                  <c:v>89.999625694594258</c:v>
                </c:pt>
                <c:pt idx="212">
                  <c:v>89.999624272347745</c:v>
                </c:pt>
                <c:pt idx="213">
                  <c:v>89.99962284469801</c:v>
                </c:pt>
                <c:pt idx="214">
                  <c:v>89.999621411624517</c:v>
                </c:pt>
                <c:pt idx="215">
                  <c:v>89.999619973106661</c:v>
                </c:pt>
                <c:pt idx="216">
                  <c:v>89.999618529123836</c:v>
                </c:pt>
                <c:pt idx="217">
                  <c:v>89.999617079655209</c:v>
                </c:pt>
                <c:pt idx="218">
                  <c:v>89.999615624679976</c:v>
                </c:pt>
                <c:pt idx="219">
                  <c:v>89.999614164177245</c:v>
                </c:pt>
                <c:pt idx="220">
                  <c:v>89.999612698126001</c:v>
                </c:pt>
                <c:pt idx="221">
                  <c:v>89.999611226505223</c:v>
                </c:pt>
                <c:pt idx="222">
                  <c:v>89.999609749293711</c:v>
                </c:pt>
                <c:pt idx="223">
                  <c:v>89.999608266470261</c:v>
                </c:pt>
                <c:pt idx="224">
                  <c:v>89.999606778013558</c:v>
                </c:pt>
                <c:pt idx="225">
                  <c:v>89.999605283902213</c:v>
                </c:pt>
                <c:pt idx="226">
                  <c:v>89.999603784114782</c:v>
                </c:pt>
                <c:pt idx="227">
                  <c:v>89.999602278629666</c:v>
                </c:pt>
                <c:pt idx="228">
                  <c:v>89.999600767425235</c:v>
                </c:pt>
                <c:pt idx="229">
                  <c:v>89.999599250479832</c:v>
                </c:pt>
                <c:pt idx="230">
                  <c:v>89.999597727771601</c:v>
                </c:pt>
                <c:pt idx="231">
                  <c:v>89.999596199278699</c:v>
                </c:pt>
                <c:pt idx="232">
                  <c:v>89.999594664979114</c:v>
                </c:pt>
                <c:pt idx="233">
                  <c:v>89.999593124850833</c:v>
                </c:pt>
                <c:pt idx="234">
                  <c:v>89.999591578871744</c:v>
                </c:pt>
                <c:pt idx="235">
                  <c:v>89.999590027019607</c:v>
                </c:pt>
                <c:pt idx="236">
                  <c:v>89.999588469272098</c:v>
                </c:pt>
                <c:pt idx="237">
                  <c:v>89.99958690560689</c:v>
                </c:pt>
                <c:pt idx="238">
                  <c:v>89.999585336001473</c:v>
                </c:pt>
                <c:pt idx="239">
                  <c:v>89.999583760433325</c:v>
                </c:pt>
                <c:pt idx="240">
                  <c:v>89.999582178879791</c:v>
                </c:pt>
                <c:pt idx="241">
                  <c:v>89.999580591318136</c:v>
                </c:pt>
                <c:pt idx="242">
                  <c:v>89.999578997725578</c:v>
                </c:pt>
                <c:pt idx="243">
                  <c:v>89.999577398079182</c:v>
                </c:pt>
                <c:pt idx="244">
                  <c:v>89.999575792356012</c:v>
                </c:pt>
                <c:pt idx="245">
                  <c:v>89.999574180532946</c:v>
                </c:pt>
                <c:pt idx="246">
                  <c:v>89.999572562586877</c:v>
                </c:pt>
                <c:pt idx="247">
                  <c:v>89.999570938494514</c:v>
                </c:pt>
                <c:pt idx="248">
                  <c:v>89.999569308232537</c:v>
                </c:pt>
                <c:pt idx="249">
                  <c:v>89.999567671777555</c:v>
                </c:pt>
                <c:pt idx="250">
                  <c:v>89.99956602910602</c:v>
                </c:pt>
                <c:pt idx="251">
                  <c:v>89.999564380194357</c:v>
                </c:pt>
                <c:pt idx="252">
                  <c:v>89.999562725018833</c:v>
                </c:pt>
                <c:pt idx="253">
                  <c:v>89.999561063555731</c:v>
                </c:pt>
                <c:pt idx="254">
                  <c:v>89.99955939578112</c:v>
                </c:pt>
                <c:pt idx="255">
                  <c:v>89.999557721671096</c:v>
                </c:pt>
                <c:pt idx="256">
                  <c:v>89.999556041201572</c:v>
                </c:pt>
                <c:pt idx="257">
                  <c:v>89.999554354348419</c:v>
                </c:pt>
                <c:pt idx="258">
                  <c:v>89.999552661087392</c:v>
                </c:pt>
                <c:pt idx="259">
                  <c:v>89.999550961394178</c:v>
                </c:pt>
                <c:pt idx="260">
                  <c:v>89.999549255244375</c:v>
                </c:pt>
                <c:pt idx="261">
                  <c:v>89.999547542613428</c:v>
                </c:pt>
                <c:pt idx="262">
                  <c:v>89.999545823476794</c:v>
                </c:pt>
                <c:pt idx="263">
                  <c:v>89.999544097809718</c:v>
                </c:pt>
                <c:pt idx="264">
                  <c:v>89.999542365587445</c:v>
                </c:pt>
                <c:pt idx="265">
                  <c:v>89.999540626785091</c:v>
                </c:pt>
                <c:pt idx="266">
                  <c:v>89.999538881377674</c:v>
                </c:pt>
                <c:pt idx="267">
                  <c:v>89.999537129340112</c:v>
                </c:pt>
                <c:pt idx="268">
                  <c:v>89.999535370647251</c:v>
                </c:pt>
                <c:pt idx="269">
                  <c:v>89.999533605273825</c:v>
                </c:pt>
                <c:pt idx="270">
                  <c:v>89.999531833194482</c:v>
                </c:pt>
                <c:pt idx="271">
                  <c:v>89.999530054383769</c:v>
                </c:pt>
                <c:pt idx="272">
                  <c:v>89.999528268816093</c:v>
                </c:pt>
                <c:pt idx="273">
                  <c:v>89.999526476465874</c:v>
                </c:pt>
                <c:pt idx="274">
                  <c:v>89.999524677307335</c:v>
                </c:pt>
                <c:pt idx="275">
                  <c:v>89.999522871314625</c:v>
                </c:pt>
                <c:pt idx="276">
                  <c:v>89.999521058461823</c:v>
                </c:pt>
                <c:pt idx="277">
                  <c:v>89.999519238722883</c:v>
                </c:pt>
                <c:pt idx="278">
                  <c:v>89.999517412071654</c:v>
                </c:pt>
                <c:pt idx="279">
                  <c:v>89.999515578481933</c:v>
                </c:pt>
                <c:pt idx="280">
                  <c:v>89.999513737927359</c:v>
                </c:pt>
                <c:pt idx="281">
                  <c:v>89.999511890381513</c:v>
                </c:pt>
                <c:pt idx="282">
                  <c:v>89.999510035817849</c:v>
                </c:pt>
                <c:pt idx="283">
                  <c:v>89.999508174209737</c:v>
                </c:pt>
                <c:pt idx="284">
                  <c:v>89.999506305530431</c:v>
                </c:pt>
                <c:pt idx="285">
                  <c:v>89.999504429753117</c:v>
                </c:pt>
                <c:pt idx="286">
                  <c:v>89.999502546850849</c:v>
                </c:pt>
                <c:pt idx="287">
                  <c:v>89.99950065679657</c:v>
                </c:pt>
                <c:pt idx="288">
                  <c:v>89.999498759563139</c:v>
                </c:pt>
                <c:pt idx="289">
                  <c:v>89.99949685512334</c:v>
                </c:pt>
                <c:pt idx="290">
                  <c:v>89.999494943449804</c:v>
                </c:pt>
                <c:pt idx="291">
                  <c:v>89.999493024515061</c:v>
                </c:pt>
                <c:pt idx="292">
                  <c:v>89.999491098291571</c:v>
                </c:pt>
                <c:pt idx="293">
                  <c:v>89.999489164751694</c:v>
                </c:pt>
                <c:pt idx="294">
                  <c:v>89.999487223867632</c:v>
                </c:pt>
                <c:pt idx="295">
                  <c:v>89.999485275611548</c:v>
                </c:pt>
                <c:pt idx="296">
                  <c:v>89.999483319955417</c:v>
                </c:pt>
                <c:pt idx="297">
                  <c:v>89.999481356871186</c:v>
                </c:pt>
                <c:pt idx="298">
                  <c:v>89.999479386330691</c:v>
                </c:pt>
                <c:pt idx="299">
                  <c:v>89.999477408305609</c:v>
                </c:pt>
                <c:pt idx="300">
                  <c:v>89.999475422767517</c:v>
                </c:pt>
                <c:pt idx="301">
                  <c:v>89.999473429687967</c:v>
                </c:pt>
                <c:pt idx="302">
                  <c:v>89.99947142903828</c:v>
                </c:pt>
                <c:pt idx="303">
                  <c:v>89.999469420789765</c:v>
                </c:pt>
                <c:pt idx="304">
                  <c:v>89.999467404913574</c:v>
                </c:pt>
                <c:pt idx="305">
                  <c:v>89.999465381380787</c:v>
                </c:pt>
                <c:pt idx="306">
                  <c:v>89.999463350162344</c:v>
                </c:pt>
                <c:pt idx="307">
                  <c:v>89.999461311229041</c:v>
                </c:pt>
                <c:pt idx="308">
                  <c:v>89.999459264551675</c:v>
                </c:pt>
                <c:pt idx="309">
                  <c:v>89.999457210100786</c:v>
                </c:pt>
                <c:pt idx="310">
                  <c:v>89.99945514784693</c:v>
                </c:pt>
                <c:pt idx="311">
                  <c:v>89.999453077760506</c:v>
                </c:pt>
                <c:pt idx="312">
                  <c:v>89.999450999811771</c:v>
                </c:pt>
                <c:pt idx="313">
                  <c:v>89.999448913970895</c:v>
                </c:pt>
                <c:pt idx="314">
                  <c:v>89.99944682020795</c:v>
                </c:pt>
                <c:pt idx="315">
                  <c:v>89.999444718492853</c:v>
                </c:pt>
                <c:pt idx="316">
                  <c:v>89.999442608795462</c:v>
                </c:pt>
                <c:pt idx="317">
                  <c:v>89.999440491085494</c:v>
                </c:pt>
                <c:pt idx="318">
                  <c:v>89.999438365332523</c:v>
                </c:pt>
                <c:pt idx="319">
                  <c:v>89.999436231506053</c:v>
                </c:pt>
                <c:pt idx="320">
                  <c:v>89.999434089575445</c:v>
                </c:pt>
                <c:pt idx="321">
                  <c:v>89.999431939509975</c:v>
                </c:pt>
                <c:pt idx="322">
                  <c:v>89.999429781278749</c:v>
                </c:pt>
                <c:pt idx="323">
                  <c:v>89.999427614850816</c:v>
                </c:pt>
                <c:pt idx="324">
                  <c:v>89.999425440195068</c:v>
                </c:pt>
                <c:pt idx="325">
                  <c:v>89.999423257280299</c:v>
                </c:pt>
                <c:pt idx="326">
                  <c:v>89.999421066075158</c:v>
                </c:pt>
                <c:pt idx="327">
                  <c:v>89.99941886654824</c:v>
                </c:pt>
                <c:pt idx="328">
                  <c:v>89.999416658667911</c:v>
                </c:pt>
                <c:pt idx="329">
                  <c:v>89.999414442402554</c:v>
                </c:pt>
                <c:pt idx="330">
                  <c:v>89.99941221772032</c:v>
                </c:pt>
                <c:pt idx="331">
                  <c:v>89.999409984589292</c:v>
                </c:pt>
                <c:pt idx="332">
                  <c:v>89.999407742977397</c:v>
                </c:pt>
                <c:pt idx="333">
                  <c:v>89.999405492852532</c:v>
                </c:pt>
                <c:pt idx="334">
                  <c:v>89.999403234182324</c:v>
                </c:pt>
                <c:pt idx="335">
                  <c:v>89.999400966934417</c:v>
                </c:pt>
                <c:pt idx="336">
                  <c:v>89.999398691076223</c:v>
                </c:pt>
                <c:pt idx="337">
                  <c:v>89.999396406575173</c:v>
                </c:pt>
                <c:pt idx="338">
                  <c:v>89.999394113398381</c:v>
                </c:pt>
                <c:pt idx="339">
                  <c:v>89.999391811513036</c:v>
                </c:pt>
                <c:pt idx="340">
                  <c:v>89.999389500886025</c:v>
                </c:pt>
                <c:pt idx="341">
                  <c:v>89.999387181484238</c:v>
                </c:pt>
                <c:pt idx="342">
                  <c:v>89.999384853274378</c:v>
                </c:pt>
                <c:pt idx="343">
                  <c:v>89.999382516223065</c:v>
                </c:pt>
                <c:pt idx="344">
                  <c:v>89.999380170296746</c:v>
                </c:pt>
                <c:pt idx="345">
                  <c:v>89.999377815461784</c:v>
                </c:pt>
                <c:pt idx="346">
                  <c:v>89.999375451684344</c:v>
                </c:pt>
                <c:pt idx="347">
                  <c:v>89.99937307893056</c:v>
                </c:pt>
                <c:pt idx="348">
                  <c:v>89.999370697166356</c:v>
                </c:pt>
                <c:pt idx="349">
                  <c:v>89.99936830635761</c:v>
                </c:pt>
                <c:pt idx="350">
                  <c:v>89.999365906469976</c:v>
                </c:pt>
                <c:pt idx="351">
                  <c:v>89.999363497469034</c:v>
                </c:pt>
                <c:pt idx="352">
                  <c:v>89.999361079320238</c:v>
                </c:pt>
                <c:pt idx="353">
                  <c:v>89.999358651988913</c:v>
                </c:pt>
                <c:pt idx="354">
                  <c:v>89.999356215440201</c:v>
                </c:pt>
                <c:pt idx="355">
                  <c:v>89.999353769639171</c:v>
                </c:pt>
                <c:pt idx="356">
                  <c:v>89.999351314550751</c:v>
                </c:pt>
                <c:pt idx="357">
                  <c:v>89.999348850139683</c:v>
                </c:pt>
                <c:pt idx="358">
                  <c:v>89.999346376370667</c:v>
                </c:pt>
                <c:pt idx="359">
                  <c:v>89.999343893208206</c:v>
                </c:pt>
                <c:pt idx="360">
                  <c:v>89.999341400616657</c:v>
                </c:pt>
                <c:pt idx="361">
                  <c:v>89.999338898560296</c:v>
                </c:pt>
                <c:pt idx="362">
                  <c:v>89.999336387003254</c:v>
                </c:pt>
                <c:pt idx="363">
                  <c:v>89.999333865909463</c:v>
                </c:pt>
                <c:pt idx="364">
                  <c:v>89.999331335242786</c:v>
                </c:pt>
                <c:pt idx="365">
                  <c:v>89.999328794966928</c:v>
                </c:pt>
                <c:pt idx="366">
                  <c:v>89.999326245045481</c:v>
                </c:pt>
                <c:pt idx="367">
                  <c:v>89.999323685441865</c:v>
                </c:pt>
                <c:pt idx="368">
                  <c:v>89.999321116119347</c:v>
                </c:pt>
                <c:pt idx="369">
                  <c:v>89.999318537041091</c:v>
                </c:pt>
                <c:pt idx="370">
                  <c:v>89.99931594817015</c:v>
                </c:pt>
                <c:pt idx="371">
                  <c:v>89.999313349469375</c:v>
                </c:pt>
                <c:pt idx="372">
                  <c:v>89.999310740901493</c:v>
                </c:pt>
                <c:pt idx="373">
                  <c:v>89.999308122429113</c:v>
                </c:pt>
                <c:pt idx="374">
                  <c:v>89.999305494014692</c:v>
                </c:pt>
                <c:pt idx="375">
                  <c:v>89.999302855620527</c:v>
                </c:pt>
                <c:pt idx="376">
                  <c:v>89.999300207208805</c:v>
                </c:pt>
                <c:pt idx="377">
                  <c:v>89.999297548741538</c:v>
                </c:pt>
                <c:pt idx="378">
                  <c:v>89.999294880180656</c:v>
                </c:pt>
                <c:pt idx="379">
                  <c:v>89.999292201487847</c:v>
                </c:pt>
                <c:pt idx="380">
                  <c:v>89.999289512624742</c:v>
                </c:pt>
                <c:pt idx="381">
                  <c:v>89.999286813552786</c:v>
                </c:pt>
                <c:pt idx="382">
                  <c:v>89.999284104233269</c:v>
                </c:pt>
                <c:pt idx="383">
                  <c:v>89.999281384627366</c:v>
                </c:pt>
                <c:pt idx="384">
                  <c:v>89.999278654696113</c:v>
                </c:pt>
                <c:pt idx="385">
                  <c:v>89.999275914400329</c:v>
                </c:pt>
                <c:pt idx="386">
                  <c:v>89.999273163700778</c:v>
                </c:pt>
                <c:pt idx="387">
                  <c:v>89.999270402558011</c:v>
                </c:pt>
                <c:pt idx="388">
                  <c:v>89.999267630932479</c:v>
                </c:pt>
                <c:pt idx="389">
                  <c:v>89.999264848784421</c:v>
                </c:pt>
                <c:pt idx="390">
                  <c:v>89.99926205607396</c:v>
                </c:pt>
                <c:pt idx="391">
                  <c:v>89.999259252761107</c:v>
                </c:pt>
                <c:pt idx="392">
                  <c:v>89.999256438805673</c:v>
                </c:pt>
                <c:pt idx="393">
                  <c:v>89.999253614167301</c:v>
                </c:pt>
                <c:pt idx="394">
                  <c:v>89.999250778805575</c:v>
                </c:pt>
                <c:pt idx="395">
                  <c:v>89.999247932679779</c:v>
                </c:pt>
                <c:pt idx="396">
                  <c:v>89.999245075749201</c:v>
                </c:pt>
                <c:pt idx="397">
                  <c:v>89.99924220797287</c:v>
                </c:pt>
                <c:pt idx="398">
                  <c:v>89.999239329309674</c:v>
                </c:pt>
                <c:pt idx="399">
                  <c:v>89.99923643971843</c:v>
                </c:pt>
                <c:pt idx="400">
                  <c:v>89.999233539157657</c:v>
                </c:pt>
                <c:pt idx="401">
                  <c:v>89.999230627585845</c:v>
                </c:pt>
                <c:pt idx="402">
                  <c:v>89.999227704961285</c:v>
                </c:pt>
                <c:pt idx="403">
                  <c:v>89.999224771242069</c:v>
                </c:pt>
                <c:pt idx="404">
                  <c:v>89.99922182638619</c:v>
                </c:pt>
                <c:pt idx="405">
                  <c:v>89.999218870351442</c:v>
                </c:pt>
                <c:pt idx="406">
                  <c:v>89.999215903095518</c:v>
                </c:pt>
                <c:pt idx="407">
                  <c:v>89.999212924575858</c:v>
                </c:pt>
                <c:pt idx="408">
                  <c:v>89.999209934749842</c:v>
                </c:pt>
                <c:pt idx="409">
                  <c:v>89.999206933574612</c:v>
                </c:pt>
                <c:pt idx="410">
                  <c:v>89.999203921007194</c:v>
                </c:pt>
                <c:pt idx="411">
                  <c:v>89.999200897004414</c:v>
                </c:pt>
                <c:pt idx="412">
                  <c:v>89.999197861523001</c:v>
                </c:pt>
                <c:pt idx="413">
                  <c:v>89.99919481451947</c:v>
                </c:pt>
                <c:pt idx="414">
                  <c:v>89.99919175595015</c:v>
                </c:pt>
                <c:pt idx="415">
                  <c:v>89.999188685771287</c:v>
                </c:pt>
                <c:pt idx="416">
                  <c:v>89.999185603938869</c:v>
                </c:pt>
                <c:pt idx="417">
                  <c:v>89.999182510408787</c:v>
                </c:pt>
                <c:pt idx="418">
                  <c:v>89.999179405136729</c:v>
                </c:pt>
                <c:pt idx="419">
                  <c:v>89.999176288078246</c:v>
                </c:pt>
                <c:pt idx="420">
                  <c:v>89.999173159188686</c:v>
                </c:pt>
                <c:pt idx="421">
                  <c:v>89.999170018423243</c:v>
                </c:pt>
                <c:pt idx="422">
                  <c:v>89.999166865736996</c:v>
                </c:pt>
                <c:pt idx="423">
                  <c:v>89.99916370108474</c:v>
                </c:pt>
                <c:pt idx="424">
                  <c:v>89.999160524421214</c:v>
                </c:pt>
                <c:pt idx="425">
                  <c:v>89.999157335700929</c:v>
                </c:pt>
                <c:pt idx="426">
                  <c:v>89.999154134878225</c:v>
                </c:pt>
                <c:pt idx="427">
                  <c:v>89.999150921907287</c:v>
                </c:pt>
                <c:pt idx="428">
                  <c:v>89.999147696742142</c:v>
                </c:pt>
                <c:pt idx="429">
                  <c:v>89.999144459336605</c:v>
                </c:pt>
                <c:pt idx="430">
                  <c:v>89.999141209644321</c:v>
                </c:pt>
                <c:pt idx="431">
                  <c:v>89.999137947618806</c:v>
                </c:pt>
                <c:pt idx="432">
                  <c:v>89.999134673213348</c:v>
                </c:pt>
                <c:pt idx="433">
                  <c:v>89.999131386381109</c:v>
                </c:pt>
                <c:pt idx="434">
                  <c:v>89.999128087075022</c:v>
                </c:pt>
                <c:pt idx="435">
                  <c:v>89.999124775247893</c:v>
                </c:pt>
                <c:pt idx="436">
                  <c:v>89.999121450852343</c:v>
                </c:pt>
                <c:pt idx="437">
                  <c:v>89.999118113840751</c:v>
                </c:pt>
                <c:pt idx="438">
                  <c:v>89.999114764165398</c:v>
                </c:pt>
                <c:pt idx="439">
                  <c:v>89.999111401778364</c:v>
                </c:pt>
                <c:pt idx="440">
                  <c:v>89.999108026631518</c:v>
                </c:pt>
                <c:pt idx="441">
                  <c:v>89.999104638676584</c:v>
                </c:pt>
                <c:pt idx="442">
                  <c:v>89.999101237865091</c:v>
                </c:pt>
                <c:pt idx="443">
                  <c:v>89.999097824148379</c:v>
                </c:pt>
                <c:pt idx="444">
                  <c:v>89.999094397477606</c:v>
                </c:pt>
                <c:pt idx="445">
                  <c:v>89.999090957803773</c:v>
                </c:pt>
                <c:pt idx="446">
                  <c:v>89.999087505077654</c:v>
                </c:pt>
                <c:pt idx="447">
                  <c:v>89.999084039249894</c:v>
                </c:pt>
                <c:pt idx="448">
                  <c:v>89.999080560270912</c:v>
                </c:pt>
                <c:pt idx="449">
                  <c:v>89.999077068090898</c:v>
                </c:pt>
                <c:pt idx="450">
                  <c:v>89.999073562660001</c:v>
                </c:pt>
                <c:pt idx="451">
                  <c:v>89.999070043928</c:v>
                </c:pt>
                <c:pt idx="452">
                  <c:v>89.999066511844617</c:v>
                </c:pt>
                <c:pt idx="453">
                  <c:v>89.999062966359347</c:v>
                </c:pt>
                <c:pt idx="454">
                  <c:v>89.999059407421484</c:v>
                </c:pt>
                <c:pt idx="455">
                  <c:v>89.99905583498014</c:v>
                </c:pt>
                <c:pt idx="456">
                  <c:v>89.999052248984256</c:v>
                </c:pt>
                <c:pt idx="457">
                  <c:v>89.999048649382487</c:v>
                </c:pt>
                <c:pt idx="458">
                  <c:v>89.999045036123462</c:v>
                </c:pt>
                <c:pt idx="459">
                  <c:v>89.999041409155481</c:v>
                </c:pt>
                <c:pt idx="460">
                  <c:v>89.999037768426703</c:v>
                </c:pt>
                <c:pt idx="461">
                  <c:v>89.999034113885088</c:v>
                </c:pt>
                <c:pt idx="462">
                  <c:v>89.999030445478397</c:v>
                </c:pt>
                <c:pt idx="463">
                  <c:v>89.999026763154177</c:v>
                </c:pt>
                <c:pt idx="464">
                  <c:v>89.999023066859834</c:v>
                </c:pt>
                <c:pt idx="465">
                  <c:v>89.999019356542519</c:v>
                </c:pt>
                <c:pt idx="466">
                  <c:v>89.999015632149209</c:v>
                </c:pt>
                <c:pt idx="467">
                  <c:v>89.999011893626658</c:v>
                </c:pt>
                <c:pt idx="468">
                  <c:v>89.999008140921504</c:v>
                </c:pt>
                <c:pt idx="469">
                  <c:v>89.999004373980071</c:v>
                </c:pt>
                <c:pt idx="470">
                  <c:v>89.999000592748558</c:v>
                </c:pt>
                <c:pt idx="471">
                  <c:v>89.998996797172936</c:v>
                </c:pt>
                <c:pt idx="472">
                  <c:v>89.998992987198974</c:v>
                </c:pt>
                <c:pt idx="473">
                  <c:v>89.998989162772261</c:v>
                </c:pt>
                <c:pt idx="474">
                  <c:v>89.998985323838141</c:v>
                </c:pt>
                <c:pt idx="475">
                  <c:v>89.998981470341775</c:v>
                </c:pt>
                <c:pt idx="476">
                  <c:v>89.998977602228152</c:v>
                </c:pt>
                <c:pt idx="477">
                  <c:v>89.998973719442006</c:v>
                </c:pt>
                <c:pt idx="478">
                  <c:v>89.998969821927872</c:v>
                </c:pt>
                <c:pt idx="479">
                  <c:v>89.998965909630087</c:v>
                </c:pt>
                <c:pt idx="480">
                  <c:v>89.998961982492801</c:v>
                </c:pt>
                <c:pt idx="481">
                  <c:v>89.998958040459925</c:v>
                </c:pt>
                <c:pt idx="482">
                  <c:v>89.998954083475169</c:v>
                </c:pt>
                <c:pt idx="483">
                  <c:v>89.99895011148206</c:v>
                </c:pt>
                <c:pt idx="484">
                  <c:v>89.998946124423824</c:v>
                </c:pt>
                <c:pt idx="485">
                  <c:v>89.998942122243605</c:v>
                </c:pt>
                <c:pt idx="486">
                  <c:v>89.998938104884232</c:v>
                </c:pt>
                <c:pt idx="487">
                  <c:v>89.998934072288378</c:v>
                </c:pt>
                <c:pt idx="488">
                  <c:v>89.998930024398476</c:v>
                </c:pt>
                <c:pt idx="489">
                  <c:v>89.998925961156758</c:v>
                </c:pt>
                <c:pt idx="490">
                  <c:v>89.998921882505186</c:v>
                </c:pt>
                <c:pt idx="491">
                  <c:v>89.998917788385612</c:v>
                </c:pt>
                <c:pt idx="492">
                  <c:v>89.998913678739598</c:v>
                </c:pt>
                <c:pt idx="493">
                  <c:v>89.998909553508469</c:v>
                </c:pt>
                <c:pt idx="494">
                  <c:v>89.998905412633405</c:v>
                </c:pt>
                <c:pt idx="495">
                  <c:v>89.998901256055262</c:v>
                </c:pt>
                <c:pt idx="496">
                  <c:v>89.998897083714795</c:v>
                </c:pt>
                <c:pt idx="497">
                  <c:v>89.998892895552473</c:v>
                </c:pt>
                <c:pt idx="498">
                  <c:v>89.998888691508526</c:v>
                </c:pt>
                <c:pt idx="499">
                  <c:v>89.998884471523027</c:v>
                </c:pt>
                <c:pt idx="500">
                  <c:v>89.998880235535736</c:v>
                </c:pt>
                <c:pt idx="501">
                  <c:v>89.998875983486258</c:v>
                </c:pt>
                <c:pt idx="502">
                  <c:v>89.998871715313967</c:v>
                </c:pt>
                <c:pt idx="503">
                  <c:v>89.998867430957972</c:v>
                </c:pt>
                <c:pt idx="504">
                  <c:v>89.998863130357194</c:v>
                </c:pt>
                <c:pt idx="505">
                  <c:v>89.998858813450312</c:v>
                </c:pt>
                <c:pt idx="506">
                  <c:v>89.998854480175766</c:v>
                </c:pt>
                <c:pt idx="507">
                  <c:v>89.998850130471794</c:v>
                </c:pt>
                <c:pt idx="508">
                  <c:v>89.998845764276368</c:v>
                </c:pt>
                <c:pt idx="509">
                  <c:v>89.998841381527257</c:v>
                </c:pt>
                <c:pt idx="510">
                  <c:v>89.998836982162004</c:v>
                </c:pt>
                <c:pt idx="511">
                  <c:v>89.998832566117898</c:v>
                </c:pt>
                <c:pt idx="512">
                  <c:v>89.998828133331983</c:v>
                </c:pt>
                <c:pt idx="513">
                  <c:v>89.998823683741122</c:v>
                </c:pt>
                <c:pt idx="514">
                  <c:v>89.998819217281863</c:v>
                </c:pt>
                <c:pt idx="515">
                  <c:v>89.99881473389064</c:v>
                </c:pt>
                <c:pt idx="516">
                  <c:v>89.998810233503491</c:v>
                </c:pt>
                <c:pt idx="517">
                  <c:v>89.998805716056353</c:v>
                </c:pt>
                <c:pt idx="518">
                  <c:v>89.998801181484836</c:v>
                </c:pt>
                <c:pt idx="519">
                  <c:v>89.998796629724396</c:v>
                </c:pt>
                <c:pt idx="520">
                  <c:v>89.998792060710159</c:v>
                </c:pt>
                <c:pt idx="521">
                  <c:v>89.998787474377053</c:v>
                </c:pt>
                <c:pt idx="522">
                  <c:v>89.998782870659795</c:v>
                </c:pt>
                <c:pt idx="523">
                  <c:v>89.998778249492815</c:v>
                </c:pt>
                <c:pt idx="524">
                  <c:v>89.998773610810289</c:v>
                </c:pt>
                <c:pt idx="525">
                  <c:v>89.998768954546193</c:v>
                </c:pt>
                <c:pt idx="526">
                  <c:v>89.998764280634234</c:v>
                </c:pt>
                <c:pt idx="527">
                  <c:v>89.998759589007875</c:v>
                </c:pt>
                <c:pt idx="528">
                  <c:v>89.998754879600327</c:v>
                </c:pt>
                <c:pt idx="529">
                  <c:v>89.998750152344542</c:v>
                </c:pt>
                <c:pt idx="530">
                  <c:v>89.998745407173303</c:v>
                </c:pt>
                <c:pt idx="531">
                  <c:v>89.998740644019009</c:v>
                </c:pt>
                <c:pt idx="532">
                  <c:v>89.998735862813916</c:v>
                </c:pt>
                <c:pt idx="533">
                  <c:v>89.998731063489998</c:v>
                </c:pt>
                <c:pt idx="534">
                  <c:v>89.998726245978958</c:v>
                </c:pt>
                <c:pt idx="535">
                  <c:v>89.998721410212269</c:v>
                </c:pt>
                <c:pt idx="536">
                  <c:v>89.998716556121138</c:v>
                </c:pt>
                <c:pt idx="537">
                  <c:v>89.998711683636515</c:v>
                </c:pt>
                <c:pt idx="538">
                  <c:v>89.99870679268912</c:v>
                </c:pt>
                <c:pt idx="539">
                  <c:v>89.998701883209392</c:v>
                </c:pt>
                <c:pt idx="540">
                  <c:v>89.998696955127485</c:v>
                </c:pt>
                <c:pt idx="541">
                  <c:v>89.998692008373382</c:v>
                </c:pt>
                <c:pt idx="542">
                  <c:v>89.998687042876682</c:v>
                </c:pt>
                <c:pt idx="543">
                  <c:v>89.998682058566857</c:v>
                </c:pt>
                <c:pt idx="544">
                  <c:v>89.998677055373051</c:v>
                </c:pt>
                <c:pt idx="545">
                  <c:v>89.998672033224096</c:v>
                </c:pt>
                <c:pt idx="546">
                  <c:v>89.998666992048683</c:v>
                </c:pt>
                <c:pt idx="547">
                  <c:v>89.998661931775104</c:v>
                </c:pt>
                <c:pt idx="548">
                  <c:v>89.998656852331493</c:v>
                </c:pt>
                <c:pt idx="549">
                  <c:v>89.998651753645703</c:v>
                </c:pt>
                <c:pt idx="550">
                  <c:v>89.99864663564523</c:v>
                </c:pt>
                <c:pt idx="551">
                  <c:v>89.998641498257427</c:v>
                </c:pt>
                <c:pt idx="552">
                  <c:v>89.998636341409295</c:v>
                </c:pt>
                <c:pt idx="553">
                  <c:v>89.998631165027589</c:v>
                </c:pt>
                <c:pt idx="554">
                  <c:v>89.998625969038784</c:v>
                </c:pt>
                <c:pt idx="555">
                  <c:v>89.998620753369138</c:v>
                </c:pt>
                <c:pt idx="556">
                  <c:v>89.998615517944557</c:v>
                </c:pt>
                <c:pt idx="557">
                  <c:v>89.998610262690747</c:v>
                </c:pt>
                <c:pt idx="558">
                  <c:v>89.998604987533071</c:v>
                </c:pt>
                <c:pt idx="559">
                  <c:v>89.998599692396652</c:v>
                </c:pt>
                <c:pt idx="560">
                  <c:v>89.998594377206345</c:v>
                </c:pt>
                <c:pt idx="561">
                  <c:v>89.99858904188676</c:v>
                </c:pt>
                <c:pt idx="562">
                  <c:v>89.998583686362096</c:v>
                </c:pt>
                <c:pt idx="563">
                  <c:v>89.998578310556454</c:v>
                </c:pt>
                <c:pt idx="564">
                  <c:v>89.998572914393506</c:v>
                </c:pt>
                <c:pt idx="565">
                  <c:v>89.998567497796728</c:v>
                </c:pt>
                <c:pt idx="566">
                  <c:v>89.998562060689295</c:v>
                </c:pt>
                <c:pt idx="567">
                  <c:v>89.998556602994114</c:v>
                </c:pt>
                <c:pt idx="568">
                  <c:v>89.998551124633764</c:v>
                </c:pt>
                <c:pt idx="569">
                  <c:v>89.998545625530539</c:v>
                </c:pt>
                <c:pt idx="570">
                  <c:v>89.998540105606494</c:v>
                </c:pt>
                <c:pt idx="571">
                  <c:v>89.998534564783412</c:v>
                </c:pt>
                <c:pt idx="572">
                  <c:v>89.998529002982707</c:v>
                </c:pt>
                <c:pt idx="573">
                  <c:v>89.998523420125579</c:v>
                </c:pt>
                <c:pt idx="574">
                  <c:v>89.998517816132903</c:v>
                </c:pt>
                <c:pt idx="575">
                  <c:v>89.998512190925268</c:v>
                </c:pt>
                <c:pt idx="576">
                  <c:v>89.998506544422966</c:v>
                </c:pt>
                <c:pt idx="577">
                  <c:v>89.998500876546032</c:v>
                </c:pt>
                <c:pt idx="578">
                  <c:v>89.998495187214147</c:v>
                </c:pt>
                <c:pt idx="579">
                  <c:v>89.998489476346762</c:v>
                </c:pt>
                <c:pt idx="580">
                  <c:v>89.998483743862991</c:v>
                </c:pt>
                <c:pt idx="581">
                  <c:v>89.99847798968166</c:v>
                </c:pt>
                <c:pt idx="582">
                  <c:v>89.998472213721286</c:v>
                </c:pt>
                <c:pt idx="583">
                  <c:v>89.998466415900154</c:v>
                </c:pt>
                <c:pt idx="584">
                  <c:v>89.998460596136127</c:v>
                </c:pt>
                <c:pt idx="585">
                  <c:v>89.998454754346895</c:v>
                </c:pt>
                <c:pt idx="586">
                  <c:v>89.998448890449751</c:v>
                </c:pt>
                <c:pt idx="587">
                  <c:v>89.998443004361775</c:v>
                </c:pt>
                <c:pt idx="588">
                  <c:v>89.998437095999634</c:v>
                </c:pt>
                <c:pt idx="589">
                  <c:v>89.998431165279797</c:v>
                </c:pt>
                <c:pt idx="590">
                  <c:v>89.998425212118349</c:v>
                </c:pt>
                <c:pt idx="591">
                  <c:v>89.998419236431147</c:v>
                </c:pt>
                <c:pt idx="592">
                  <c:v>89.998413238133622</c:v>
                </c:pt>
                <c:pt idx="593">
                  <c:v>89.998407217141008</c:v>
                </c:pt>
                <c:pt idx="594">
                  <c:v>89.998401173368222</c:v>
                </c:pt>
                <c:pt idx="595">
                  <c:v>89.99839510672976</c:v>
                </c:pt>
                <c:pt idx="596">
                  <c:v>89.998389017139971</c:v>
                </c:pt>
                <c:pt idx="597">
                  <c:v>89.998382904512724</c:v>
                </c:pt>
                <c:pt idx="598">
                  <c:v>89.998376768761716</c:v>
                </c:pt>
                <c:pt idx="599">
                  <c:v>89.998370609800261</c:v>
                </c:pt>
                <c:pt idx="600">
                  <c:v>89.998364427541333</c:v>
                </c:pt>
                <c:pt idx="601">
                  <c:v>89.998358221897647</c:v>
                </c:pt>
                <c:pt idx="602">
                  <c:v>89.998351992781565</c:v>
                </c:pt>
                <c:pt idx="603">
                  <c:v>89.998345740105151</c:v>
                </c:pt>
                <c:pt idx="604">
                  <c:v>89.998339463780084</c:v>
                </c:pt>
                <c:pt idx="605">
                  <c:v>89.998333163717888</c:v>
                </c:pt>
                <c:pt idx="606">
                  <c:v>89.998326839829545</c:v>
                </c:pt>
                <c:pt idx="607">
                  <c:v>89.998320492025869</c:v>
                </c:pt>
                <c:pt idx="608">
                  <c:v>89.998314120217287</c:v>
                </c:pt>
                <c:pt idx="609">
                  <c:v>89.998307724313918</c:v>
                </c:pt>
                <c:pt idx="610">
                  <c:v>89.998301304225549</c:v>
                </c:pt>
                <c:pt idx="611">
                  <c:v>89.998294859861687</c:v>
                </c:pt>
                <c:pt idx="612">
                  <c:v>89.998288391131396</c:v>
                </c:pt>
                <c:pt idx="613">
                  <c:v>89.998281897943542</c:v>
                </c:pt>
                <c:pt idx="614">
                  <c:v>89.99827538020655</c:v>
                </c:pt>
                <c:pt idx="615">
                  <c:v>89.998268837828604</c:v>
                </c:pt>
                <c:pt idx="616">
                  <c:v>89.998262270717518</c:v>
                </c:pt>
                <c:pt idx="617">
                  <c:v>89.998255678780708</c:v>
                </c:pt>
                <c:pt idx="618">
                  <c:v>89.998249061925392</c:v>
                </c:pt>
                <c:pt idx="619">
                  <c:v>89.998242420058318</c:v>
                </c:pt>
                <c:pt idx="620">
                  <c:v>89.998235753085979</c:v>
                </c:pt>
                <c:pt idx="621">
                  <c:v>89.998229060914497</c:v>
                </c:pt>
                <c:pt idx="622">
                  <c:v>89.998222343449712</c:v>
                </c:pt>
                <c:pt idx="623">
                  <c:v>89.998215600597007</c:v>
                </c:pt>
                <c:pt idx="624">
                  <c:v>89.998208832261511</c:v>
                </c:pt>
                <c:pt idx="625">
                  <c:v>89.998202038348012</c:v>
                </c:pt>
                <c:pt idx="626">
                  <c:v>89.998195218760912</c:v>
                </c:pt>
                <c:pt idx="627">
                  <c:v>89.998188373404304</c:v>
                </c:pt>
                <c:pt idx="628">
                  <c:v>89.998181502181907</c:v>
                </c:pt>
                <c:pt idx="629">
                  <c:v>89.998174604997146</c:v>
                </c:pt>
                <c:pt idx="630">
                  <c:v>89.998167681753017</c:v>
                </c:pt>
                <c:pt idx="631">
                  <c:v>89.998160732352233</c:v>
                </c:pt>
                <c:pt idx="632">
                  <c:v>89.998153756697135</c:v>
                </c:pt>
                <c:pt idx="633">
                  <c:v>89.998146754689671</c:v>
                </c:pt>
                <c:pt idx="634">
                  <c:v>89.998139726231528</c:v>
                </c:pt>
                <c:pt idx="635">
                  <c:v>89.998132671223985</c:v>
                </c:pt>
                <c:pt idx="636">
                  <c:v>89.99812558956792</c:v>
                </c:pt>
                <c:pt idx="637">
                  <c:v>89.998118481163957</c:v>
                </c:pt>
                <c:pt idx="638">
                  <c:v>89.998111345912292</c:v>
                </c:pt>
                <c:pt idx="639">
                  <c:v>89.998104183712755</c:v>
                </c:pt>
                <c:pt idx="640">
                  <c:v>89.998096994464916</c:v>
                </c:pt>
                <c:pt idx="641">
                  <c:v>89.998089778067836</c:v>
                </c:pt>
                <c:pt idx="642">
                  <c:v>89.998082534420334</c:v>
                </c:pt>
                <c:pt idx="643">
                  <c:v>89.998075263420816</c:v>
                </c:pt>
                <c:pt idx="644">
                  <c:v>89.998067964967333</c:v>
                </c:pt>
                <c:pt idx="645">
                  <c:v>89.998060638957568</c:v>
                </c:pt>
                <c:pt idx="646">
                  <c:v>89.998053285288819</c:v>
                </c:pt>
                <c:pt idx="647">
                  <c:v>89.998045903858099</c:v>
                </c:pt>
                <c:pt idx="648">
                  <c:v>89.998038494561953</c:v>
                </c:pt>
                <c:pt idx="649">
                  <c:v>89.998031057296586</c:v>
                </c:pt>
                <c:pt idx="650">
                  <c:v>89.998023591957846</c:v>
                </c:pt>
                <c:pt idx="651">
                  <c:v>89.998016098441269</c:v>
                </c:pt>
                <c:pt idx="652">
                  <c:v>89.998008576641865</c:v>
                </c:pt>
                <c:pt idx="653">
                  <c:v>89.998001026454432</c:v>
                </c:pt>
                <c:pt idx="654">
                  <c:v>89.997993447773268</c:v>
                </c:pt>
                <c:pt idx="655">
                  <c:v>89.997985840492419</c:v>
                </c:pt>
                <c:pt idx="656">
                  <c:v>89.997978204505401</c:v>
                </c:pt>
                <c:pt idx="657">
                  <c:v>89.99797053970552</c:v>
                </c:pt>
                <c:pt idx="658">
                  <c:v>89.997962845985555</c:v>
                </c:pt>
                <c:pt idx="659">
                  <c:v>89.997955123237986</c:v>
                </c:pt>
                <c:pt idx="660">
                  <c:v>89.997947371354925</c:v>
                </c:pt>
                <c:pt idx="661">
                  <c:v>89.997939590228029</c:v>
                </c:pt>
                <c:pt idx="662">
                  <c:v>89.997931779748612</c:v>
                </c:pt>
                <c:pt idx="663">
                  <c:v>89.997923939807634</c:v>
                </c:pt>
                <c:pt idx="664">
                  <c:v>89.997916070295602</c:v>
                </c:pt>
                <c:pt idx="665">
                  <c:v>89.997908171102708</c:v>
                </c:pt>
                <c:pt idx="666">
                  <c:v>89.997900242118689</c:v>
                </c:pt>
                <c:pt idx="667">
                  <c:v>89.997892283232943</c:v>
                </c:pt>
                <c:pt idx="668">
                  <c:v>89.997884294334426</c:v>
                </c:pt>
                <c:pt idx="669">
                  <c:v>89.997876275311754</c:v>
                </c:pt>
                <c:pt idx="670">
                  <c:v>89.997868226053129</c:v>
                </c:pt>
                <c:pt idx="671">
                  <c:v>89.997860146446328</c:v>
                </c:pt>
                <c:pt idx="672">
                  <c:v>89.997852036378802</c:v>
                </c:pt>
                <c:pt idx="673">
                  <c:v>89.997843895737546</c:v>
                </c:pt>
                <c:pt idx="674">
                  <c:v>89.997835724409157</c:v>
                </c:pt>
                <c:pt idx="675">
                  <c:v>89.99782752227992</c:v>
                </c:pt>
                <c:pt idx="676">
                  <c:v>89.997819289235551</c:v>
                </c:pt>
                <c:pt idx="677">
                  <c:v>89.997811025161553</c:v>
                </c:pt>
                <c:pt idx="678">
                  <c:v>89.99780272994289</c:v>
                </c:pt>
                <c:pt idx="679">
                  <c:v>89.997794403464198</c:v>
                </c:pt>
                <c:pt idx="680">
                  <c:v>89.997786045609672</c:v>
                </c:pt>
                <c:pt idx="681">
                  <c:v>89.997777656263125</c:v>
                </c:pt>
                <c:pt idx="682">
                  <c:v>89.997769235307928</c:v>
                </c:pt>
                <c:pt idx="683">
                  <c:v>89.997760782627097</c:v>
                </c:pt>
                <c:pt idx="684">
                  <c:v>89.99775229810318</c:v>
                </c:pt>
                <c:pt idx="685">
                  <c:v>89.99774378161834</c:v>
                </c:pt>
                <c:pt idx="686">
                  <c:v>89.997735233054357</c:v>
                </c:pt>
                <c:pt idx="687">
                  <c:v>89.997726652292556</c:v>
                </c:pt>
                <c:pt idx="688">
                  <c:v>89.997718039213851</c:v>
                </c:pt>
                <c:pt idx="689">
                  <c:v>89.99770939369877</c:v>
                </c:pt>
                <c:pt idx="690">
                  <c:v>89.997700715627417</c:v>
                </c:pt>
                <c:pt idx="691">
                  <c:v>89.99769200487944</c:v>
                </c:pt>
                <c:pt idx="692">
                  <c:v>89.99768326133416</c:v>
                </c:pt>
                <c:pt idx="693">
                  <c:v>89.997674484870345</c:v>
                </c:pt>
                <c:pt idx="694">
                  <c:v>89.997665675366463</c:v>
                </c:pt>
                <c:pt idx="695">
                  <c:v>89.997656832700514</c:v>
                </c:pt>
                <c:pt idx="696">
                  <c:v>89.997647956750043</c:v>
                </c:pt>
                <c:pt idx="697">
                  <c:v>89.997639047392198</c:v>
                </c:pt>
                <c:pt idx="698">
                  <c:v>89.997630104503756</c:v>
                </c:pt>
                <c:pt idx="699">
                  <c:v>89.99762112796094</c:v>
                </c:pt>
                <c:pt idx="700">
                  <c:v>89.997612117639662</c:v>
                </c:pt>
                <c:pt idx="701">
                  <c:v>89.997603073415419</c:v>
                </c:pt>
                <c:pt idx="702">
                  <c:v>89.997593995163143</c:v>
                </c:pt>
                <c:pt idx="703">
                  <c:v>89.997584882757437</c:v>
                </c:pt>
                <c:pt idx="704">
                  <c:v>89.997575736072477</c:v>
                </c:pt>
                <c:pt idx="705">
                  <c:v>89.997566554981958</c:v>
                </c:pt>
                <c:pt idx="706">
                  <c:v>89.997557339359162</c:v>
                </c:pt>
                <c:pt idx="707">
                  <c:v>89.997548089076943</c:v>
                </c:pt>
                <c:pt idx="708">
                  <c:v>89.997538804007689</c:v>
                </c:pt>
                <c:pt idx="709">
                  <c:v>89.997529484023389</c:v>
                </c:pt>
                <c:pt idx="710">
                  <c:v>89.997520128995589</c:v>
                </c:pt>
                <c:pt idx="711">
                  <c:v>89.997510738795384</c:v>
                </c:pt>
                <c:pt idx="712">
                  <c:v>89.997501313293384</c:v>
                </c:pt>
                <c:pt idx="713">
                  <c:v>89.997491852359872</c:v>
                </c:pt>
                <c:pt idx="714">
                  <c:v>89.997482355864534</c:v>
                </c:pt>
                <c:pt idx="715">
                  <c:v>89.997472823676731</c:v>
                </c:pt>
                <c:pt idx="716">
                  <c:v>89.997463255665352</c:v>
                </c:pt>
                <c:pt idx="717">
                  <c:v>89.997453651698791</c:v>
                </c:pt>
                <c:pt idx="718">
                  <c:v>89.997444011645072</c:v>
                </c:pt>
                <c:pt idx="719">
                  <c:v>89.997434335371679</c:v>
                </c:pt>
                <c:pt idx="720">
                  <c:v>89.997424622745726</c:v>
                </c:pt>
                <c:pt idx="721">
                  <c:v>89.997414873633844</c:v>
                </c:pt>
                <c:pt idx="722">
                  <c:v>89.997405087902209</c:v>
                </c:pt>
                <c:pt idx="723">
                  <c:v>89.997395265416529</c:v>
                </c:pt>
                <c:pt idx="724">
                  <c:v>89.997385406042113</c:v>
                </c:pt>
                <c:pt idx="725">
                  <c:v>89.997375509643732</c:v>
                </c:pt>
                <c:pt idx="726">
                  <c:v>89.99736557608577</c:v>
                </c:pt>
                <c:pt idx="727">
                  <c:v>89.997355605232116</c:v>
                </c:pt>
                <c:pt idx="728">
                  <c:v>89.997345596946246</c:v>
                </c:pt>
                <c:pt idx="729">
                  <c:v>89.997335551091098</c:v>
                </c:pt>
                <c:pt idx="730">
                  <c:v>89.997325467529222</c:v>
                </c:pt>
                <c:pt idx="731">
                  <c:v>89.997315346122662</c:v>
                </c:pt>
                <c:pt idx="732">
                  <c:v>89.997305186733001</c:v>
                </c:pt>
                <c:pt idx="733">
                  <c:v>89.997294989221416</c:v>
                </c:pt>
                <c:pt idx="734">
                  <c:v>89.99728475344854</c:v>
                </c:pt>
                <c:pt idx="735">
                  <c:v>89.997274479274608</c:v>
                </c:pt>
                <c:pt idx="736">
                  <c:v>89.99726416655929</c:v>
                </c:pt>
                <c:pt idx="737">
                  <c:v>89.997253815161883</c:v>
                </c:pt>
                <c:pt idx="738">
                  <c:v>89.997243424941232</c:v>
                </c:pt>
                <c:pt idx="739">
                  <c:v>89.997232995755581</c:v>
                </c:pt>
                <c:pt idx="740">
                  <c:v>89.997222527462839</c:v>
                </c:pt>
                <c:pt idx="741">
                  <c:v>89.997212019920369</c:v>
                </c:pt>
                <c:pt idx="742">
                  <c:v>89.997201472985068</c:v>
                </c:pt>
                <c:pt idx="743">
                  <c:v>89.997190886513408</c:v>
                </c:pt>
                <c:pt idx="744">
                  <c:v>89.997180260361276</c:v>
                </c:pt>
                <c:pt idx="745">
                  <c:v>89.997169594384232</c:v>
                </c:pt>
                <c:pt idx="746">
                  <c:v>89.997158888437227</c:v>
                </c:pt>
                <c:pt idx="747">
                  <c:v>89.997148142374797</c:v>
                </c:pt>
                <c:pt idx="748">
                  <c:v>89.997137356050999</c:v>
                </c:pt>
                <c:pt idx="749">
                  <c:v>89.997126529319374</c:v>
                </c:pt>
                <c:pt idx="750">
                  <c:v>89.997115662033039</c:v>
                </c:pt>
                <c:pt idx="751">
                  <c:v>89.997104754044585</c:v>
                </c:pt>
                <c:pt idx="752">
                  <c:v>89.997093805206106</c:v>
                </c:pt>
                <c:pt idx="753">
                  <c:v>89.997082815369239</c:v>
                </c:pt>
                <c:pt idx="754">
                  <c:v>89.997071784385142</c:v>
                </c:pt>
                <c:pt idx="755">
                  <c:v>89.997060712104499</c:v>
                </c:pt>
                <c:pt idx="756">
                  <c:v>89.997049598377444</c:v>
                </c:pt>
                <c:pt idx="757">
                  <c:v>89.997038443053697</c:v>
                </c:pt>
                <c:pt idx="758">
                  <c:v>89.997027245982423</c:v>
                </c:pt>
                <c:pt idx="759">
                  <c:v>89.997016007012334</c:v>
                </c:pt>
                <c:pt idx="760">
                  <c:v>89.997004725991644</c:v>
                </c:pt>
                <c:pt idx="761">
                  <c:v>89.996993402768098</c:v>
                </c:pt>
                <c:pt idx="762">
                  <c:v>89.996982037188914</c:v>
                </c:pt>
                <c:pt idx="763">
                  <c:v>89.996970629100815</c:v>
                </c:pt>
                <c:pt idx="764">
                  <c:v>89.996959178350068</c:v>
                </c:pt>
                <c:pt idx="765">
                  <c:v>89.996947684782398</c:v>
                </c:pt>
                <c:pt idx="766">
                  <c:v>89.996936148243066</c:v>
                </c:pt>
                <c:pt idx="767">
                  <c:v>89.996924568576802</c:v>
                </c:pt>
                <c:pt idx="768">
                  <c:v>89.996912945627926</c:v>
                </c:pt>
                <c:pt idx="769">
                  <c:v>89.996901279240106</c:v>
                </c:pt>
                <c:pt idx="770">
                  <c:v>89.996889569256666</c:v>
                </c:pt>
                <c:pt idx="771">
                  <c:v>89.996877815520335</c:v>
                </c:pt>
                <c:pt idx="772">
                  <c:v>89.996866017873359</c:v>
                </c:pt>
                <c:pt idx="773">
                  <c:v>89.996854176157512</c:v>
                </c:pt>
                <c:pt idx="774">
                  <c:v>89.996842290214019</c:v>
                </c:pt>
                <c:pt idx="775">
                  <c:v>89.996830359883674</c:v>
                </c:pt>
                <c:pt idx="776">
                  <c:v>89.996818385006662</c:v>
                </c:pt>
                <c:pt idx="777">
                  <c:v>89.996806365422728</c:v>
                </c:pt>
                <c:pt idx="778">
                  <c:v>89.996794300971118</c:v>
                </c:pt>
                <c:pt idx="779">
                  <c:v>89.996782191490553</c:v>
                </c:pt>
                <c:pt idx="780">
                  <c:v>89.996770036819242</c:v>
                </c:pt>
                <c:pt idx="781">
                  <c:v>89.996757836794885</c:v>
                </c:pt>
                <c:pt idx="782">
                  <c:v>89.99674559125468</c:v>
                </c:pt>
                <c:pt idx="783">
                  <c:v>89.996733300035359</c:v>
                </c:pt>
                <c:pt idx="784">
                  <c:v>89.996720962973058</c:v>
                </c:pt>
                <c:pt idx="785">
                  <c:v>89.996708579903441</c:v>
                </c:pt>
                <c:pt idx="786">
                  <c:v>89.996696150661649</c:v>
                </c:pt>
                <c:pt idx="787">
                  <c:v>89.99668367508238</c:v>
                </c:pt>
                <c:pt idx="788">
                  <c:v>89.99667115299971</c:v>
                </c:pt>
                <c:pt idx="789">
                  <c:v>89.996658584247271</c:v>
                </c:pt>
                <c:pt idx="790">
                  <c:v>89.9966459686582</c:v>
                </c:pt>
                <c:pt idx="791">
                  <c:v>89.996633306065007</c:v>
                </c:pt>
                <c:pt idx="792">
                  <c:v>89.996620596299834</c:v>
                </c:pt>
                <c:pt idx="793">
                  <c:v>89.996607839194183</c:v>
                </c:pt>
                <c:pt idx="794">
                  <c:v>89.996595034579144</c:v>
                </c:pt>
                <c:pt idx="795">
                  <c:v>89.996582182285195</c:v>
                </c:pt>
                <c:pt idx="796">
                  <c:v>89.99656928214236</c:v>
                </c:pt>
                <c:pt idx="797">
                  <c:v>89.996556333980095</c:v>
                </c:pt>
                <c:pt idx="798">
                  <c:v>89.996543337627415</c:v>
                </c:pt>
                <c:pt idx="799">
                  <c:v>89.996530292912723</c:v>
                </c:pt>
                <c:pt idx="800">
                  <c:v>89.996517199663941</c:v>
                </c:pt>
                <c:pt idx="801">
                  <c:v>89.996504057708535</c:v>
                </c:pt>
                <c:pt idx="802">
                  <c:v>89.99649086687333</c:v>
                </c:pt>
                <c:pt idx="803">
                  <c:v>89.996477626984699</c:v>
                </c:pt>
                <c:pt idx="804">
                  <c:v>89.996464337868488</c:v>
                </c:pt>
                <c:pt idx="805">
                  <c:v>89.996450999350046</c:v>
                </c:pt>
                <c:pt idx="806">
                  <c:v>89.99643761125408</c:v>
                </c:pt>
                <c:pt idx="807">
                  <c:v>89.996424173405032</c:v>
                </c:pt>
                <c:pt idx="808">
                  <c:v>89.996410685626515</c:v>
                </c:pt>
                <c:pt idx="809">
                  <c:v>89.996397147741789</c:v>
                </c:pt>
                <c:pt idx="810">
                  <c:v>89.996383559573559</c:v>
                </c:pt>
                <c:pt idx="811">
                  <c:v>89.996369920944019</c:v>
                </c:pt>
                <c:pt idx="812">
                  <c:v>89.996356231674838</c:v>
                </c:pt>
                <c:pt idx="813">
                  <c:v>89.996342491587114</c:v>
                </c:pt>
                <c:pt idx="814">
                  <c:v>89.996328700501465</c:v>
                </c:pt>
                <c:pt idx="815">
                  <c:v>89.99631485823798</c:v>
                </c:pt>
                <c:pt idx="816">
                  <c:v>89.996300964616196</c:v>
                </c:pt>
                <c:pt idx="817">
                  <c:v>89.996287019455167</c:v>
                </c:pt>
                <c:pt idx="818">
                  <c:v>89.996273022573391</c:v>
                </c:pt>
                <c:pt idx="819">
                  <c:v>89.996258973788841</c:v>
                </c:pt>
                <c:pt idx="820">
                  <c:v>89.99624487291895</c:v>
                </c:pt>
                <c:pt idx="821">
                  <c:v>89.996230719780698</c:v>
                </c:pt>
                <c:pt idx="822">
                  <c:v>89.996216514190422</c:v>
                </c:pt>
                <c:pt idx="823">
                  <c:v>89.99620225596405</c:v>
                </c:pt>
                <c:pt idx="824">
                  <c:v>89.996187944916898</c:v>
                </c:pt>
                <c:pt idx="825">
                  <c:v>89.996173580863754</c:v>
                </c:pt>
                <c:pt idx="826">
                  <c:v>89.996159163618984</c:v>
                </c:pt>
                <c:pt idx="827">
                  <c:v>89.996144692996339</c:v>
                </c:pt>
                <c:pt idx="828">
                  <c:v>89.996130168809003</c:v>
                </c:pt>
                <c:pt idx="829">
                  <c:v>89.996115590869778</c:v>
                </c:pt>
                <c:pt idx="830">
                  <c:v>89.996100958990795</c:v>
                </c:pt>
                <c:pt idx="831">
                  <c:v>89.996086272983746</c:v>
                </c:pt>
                <c:pt idx="832">
                  <c:v>89.996071532659741</c:v>
                </c:pt>
                <c:pt idx="833">
                  <c:v>89.996056737829392</c:v>
                </c:pt>
                <c:pt idx="834">
                  <c:v>89.996041888302813</c:v>
                </c:pt>
                <c:pt idx="835">
                  <c:v>89.99602698388955</c:v>
                </c:pt>
                <c:pt idx="836">
                  <c:v>89.996012024398638</c:v>
                </c:pt>
                <c:pt idx="837">
                  <c:v>89.995997009638558</c:v>
                </c:pt>
                <c:pt idx="838">
                  <c:v>89.995981939417376</c:v>
                </c:pt>
                <c:pt idx="839">
                  <c:v>89.995966813542481</c:v>
                </c:pt>
                <c:pt idx="840">
                  <c:v>89.995951631820844</c:v>
                </c:pt>
                <c:pt idx="841">
                  <c:v>89.995936394058859</c:v>
                </c:pt>
                <c:pt idx="842">
                  <c:v>89.995921100062432</c:v>
                </c:pt>
                <c:pt idx="843">
                  <c:v>89.995905749636904</c:v>
                </c:pt>
                <c:pt idx="844">
                  <c:v>89.995890342587145</c:v>
                </c:pt>
                <c:pt idx="845">
                  <c:v>89.995874878717487</c:v>
                </c:pt>
                <c:pt idx="846">
                  <c:v>89.995859357831719</c:v>
                </c:pt>
                <c:pt idx="847">
                  <c:v>89.99584377973315</c:v>
                </c:pt>
                <c:pt idx="848">
                  <c:v>89.995828144224461</c:v>
                </c:pt>
                <c:pt idx="849">
                  <c:v>89.995812451108009</c:v>
                </c:pt>
                <c:pt idx="850">
                  <c:v>89.995796700185437</c:v>
                </c:pt>
                <c:pt idx="851">
                  <c:v>89.995780891257979</c:v>
                </c:pt>
                <c:pt idx="852">
                  <c:v>89.995765024126328</c:v>
                </c:pt>
                <c:pt idx="853">
                  <c:v>89.995749098590665</c:v>
                </c:pt>
                <c:pt idx="854">
                  <c:v>89.995733114450559</c:v>
                </c:pt>
                <c:pt idx="855">
                  <c:v>89.995717071505283</c:v>
                </c:pt>
                <c:pt idx="856">
                  <c:v>89.995700969553369</c:v>
                </c:pt>
                <c:pt idx="857">
                  <c:v>89.995684808392966</c:v>
                </c:pt>
                <c:pt idx="858">
                  <c:v>89.995668587821655</c:v>
                </c:pt>
                <c:pt idx="859">
                  <c:v>89.995652307636561</c:v>
                </c:pt>
                <c:pt idx="860">
                  <c:v>89.995635967634186</c:v>
                </c:pt>
                <c:pt idx="861">
                  <c:v>89.995619567610703</c:v>
                </c:pt>
                <c:pt idx="862">
                  <c:v>89.995603107361546</c:v>
                </c:pt>
                <c:pt idx="863">
                  <c:v>89.995586586681867</c:v>
                </c:pt>
                <c:pt idx="864">
                  <c:v>89.995570005366204</c:v>
                </c:pt>
                <c:pt idx="865">
                  <c:v>89.995553363208558</c:v>
                </c:pt>
                <c:pt idx="866">
                  <c:v>89.995536660002472</c:v>
                </c:pt>
                <c:pt idx="867">
                  <c:v>89.99551989554098</c:v>
                </c:pt>
                <c:pt idx="868">
                  <c:v>89.99550306961666</c:v>
                </c:pt>
                <c:pt idx="869">
                  <c:v>89.995486182021452</c:v>
                </c:pt>
                <c:pt idx="870">
                  <c:v>89.995469232546981</c:v>
                </c:pt>
                <c:pt idx="871">
                  <c:v>89.995452220984234</c:v>
                </c:pt>
                <c:pt idx="872">
                  <c:v>89.995435147123743</c:v>
                </c:pt>
                <c:pt idx="873">
                  <c:v>89.995418010755614</c:v>
                </c:pt>
                <c:pt idx="874">
                  <c:v>89.995400811669342</c:v>
                </c:pt>
                <c:pt idx="875">
                  <c:v>89.995383549654022</c:v>
                </c:pt>
                <c:pt idx="876">
                  <c:v>89.995366224498184</c:v>
                </c:pt>
                <c:pt idx="877">
                  <c:v>89.995348835989944</c:v>
                </c:pt>
                <c:pt idx="878">
                  <c:v>89.995331383916934</c:v>
                </c:pt>
                <c:pt idx="879">
                  <c:v>89.995313868066162</c:v>
                </c:pt>
                <c:pt idx="880">
                  <c:v>89.995296288224424</c:v>
                </c:pt>
                <c:pt idx="881">
                  <c:v>89.995278644177702</c:v>
                </c:pt>
                <c:pt idx="882">
                  <c:v>89.995260935711755</c:v>
                </c:pt>
                <c:pt idx="883">
                  <c:v>89.995243162611786</c:v>
                </c:pt>
                <c:pt idx="884">
                  <c:v>89.995225324662499</c:v>
                </c:pt>
                <c:pt idx="885">
                  <c:v>89.995207421648132</c:v>
                </c:pt>
                <c:pt idx="886">
                  <c:v>89.995189453352495</c:v>
                </c:pt>
                <c:pt idx="887">
                  <c:v>89.995171419558815</c:v>
                </c:pt>
                <c:pt idx="888">
                  <c:v>89.995153320050036</c:v>
                </c:pt>
                <c:pt idx="889">
                  <c:v>89.995135154608491</c:v>
                </c:pt>
                <c:pt idx="890">
                  <c:v>89.995116923016113</c:v>
                </c:pt>
                <c:pt idx="891">
                  <c:v>89.995098625054325</c:v>
                </c:pt>
                <c:pt idx="892">
                  <c:v>89.995080260504153</c:v>
                </c:pt>
                <c:pt idx="893">
                  <c:v>89.995061829146152</c:v>
                </c:pt>
                <c:pt idx="894">
                  <c:v>89.995043330760438</c:v>
                </c:pt>
                <c:pt idx="895">
                  <c:v>89.995024765126601</c:v>
                </c:pt>
                <c:pt idx="896">
                  <c:v>89.995006132023889</c:v>
                </c:pt>
                <c:pt idx="897">
                  <c:v>89.994987431231067</c:v>
                </c:pt>
                <c:pt idx="898">
                  <c:v>89.994968662526404</c:v>
                </c:pt>
                <c:pt idx="899">
                  <c:v>89.994949825687783</c:v>
                </c:pt>
                <c:pt idx="900">
                  <c:v>89.994930920492706</c:v>
                </c:pt>
                <c:pt idx="901">
                  <c:v>89.994911946718133</c:v>
                </c:pt>
                <c:pt idx="902">
                  <c:v>89.994892904140684</c:v>
                </c:pt>
                <c:pt idx="903">
                  <c:v>89.994873792536481</c:v>
                </c:pt>
                <c:pt idx="904">
                  <c:v>89.994854611681262</c:v>
                </c:pt>
                <c:pt idx="905">
                  <c:v>89.994835361350383</c:v>
                </c:pt>
                <c:pt idx="906">
                  <c:v>89.994816041318671</c:v>
                </c:pt>
                <c:pt idx="907">
                  <c:v>89.994796651360673</c:v>
                </c:pt>
                <c:pt idx="908">
                  <c:v>89.994777191250478</c:v>
                </c:pt>
                <c:pt idx="909">
                  <c:v>89.994757660761707</c:v>
                </c:pt>
                <c:pt idx="910">
                  <c:v>89.994738059667597</c:v>
                </c:pt>
                <c:pt idx="911">
                  <c:v>89.994718387741159</c:v>
                </c:pt>
                <c:pt idx="912">
                  <c:v>89.994698644754749</c:v>
                </c:pt>
                <c:pt idx="913">
                  <c:v>89.994678830480524</c:v>
                </c:pt>
                <c:pt idx="914">
                  <c:v>89.994658944690073</c:v>
                </c:pt>
                <c:pt idx="915">
                  <c:v>89.994638987154801</c:v>
                </c:pt>
                <c:pt idx="916">
                  <c:v>89.994618957645699</c:v>
                </c:pt>
                <c:pt idx="917">
                  <c:v>89.994598855933177</c:v>
                </c:pt>
                <c:pt idx="918">
                  <c:v>89.994578681787488</c:v>
                </c:pt>
                <c:pt idx="919">
                  <c:v>89.994558434978501</c:v>
                </c:pt>
                <c:pt idx="920">
                  <c:v>89.994538115275645</c:v>
                </c:pt>
                <c:pt idx="921">
                  <c:v>89.994517722448052</c:v>
                </c:pt>
                <c:pt idx="922">
                  <c:v>89.994497256264438</c:v>
                </c:pt>
                <c:pt idx="923">
                  <c:v>89.994476716493196</c:v>
                </c:pt>
                <c:pt idx="924">
                  <c:v>89.994456102902419</c:v>
                </c:pt>
                <c:pt idx="925">
                  <c:v>89.994435415259801</c:v>
                </c:pt>
                <c:pt idx="926">
                  <c:v>89.994414653332726</c:v>
                </c:pt>
                <c:pt idx="927">
                  <c:v>89.994393816888248</c:v>
                </c:pt>
                <c:pt idx="928">
                  <c:v>89.994372905693169</c:v>
                </c:pt>
                <c:pt idx="929">
                  <c:v>89.994351919513761</c:v>
                </c:pt>
                <c:pt idx="930">
                  <c:v>89.994330858116243</c:v>
                </c:pt>
                <c:pt idx="931">
                  <c:v>89.994309721266347</c:v>
                </c:pt>
                <c:pt idx="932">
                  <c:v>89.994288508729582</c:v>
                </c:pt>
                <c:pt idx="933">
                  <c:v>89.994267220271098</c:v>
                </c:pt>
                <c:pt idx="934">
                  <c:v>89.994245855655834</c:v>
                </c:pt>
                <c:pt idx="935">
                  <c:v>89.994224414648386</c:v>
                </c:pt>
                <c:pt idx="936">
                  <c:v>89.994202897013068</c:v>
                </c:pt>
                <c:pt idx="937">
                  <c:v>89.994181302513937</c:v>
                </c:pt>
                <c:pt idx="938">
                  <c:v>89.994159630914822</c:v>
                </c:pt>
                <c:pt idx="939">
                  <c:v>89.994137881979128</c:v>
                </c:pt>
                <c:pt idx="940">
                  <c:v>89.994116055470244</c:v>
                </c:pt>
                <c:pt idx="941">
                  <c:v>89.994094151151089</c:v>
                </c:pt>
                <c:pt idx="942">
                  <c:v>89.994072168784498</c:v>
                </c:pt>
                <c:pt idx="943">
                  <c:v>89.99405010813301</c:v>
                </c:pt>
                <c:pt idx="944">
                  <c:v>89.994027968958804</c:v>
                </c:pt>
                <c:pt idx="945">
                  <c:v>89.994005751024133</c:v>
                </c:pt>
                <c:pt idx="946">
                  <c:v>89.993983454090753</c:v>
                </c:pt>
                <c:pt idx="947">
                  <c:v>89.993961077920289</c:v>
                </c:pt>
                <c:pt idx="948">
                  <c:v>89.993938622274271</c:v>
                </c:pt>
                <c:pt idx="949">
                  <c:v>89.993916086913842</c:v>
                </c:pt>
                <c:pt idx="950">
                  <c:v>89.993893471600103</c:v>
                </c:pt>
                <c:pt idx="951">
                  <c:v>89.993870776094013</c:v>
                </c:pt>
                <c:pt idx="952">
                  <c:v>89.993848000156149</c:v>
                </c:pt>
                <c:pt idx="953">
                  <c:v>89.993825143547099</c:v>
                </c:pt>
                <c:pt idx="954">
                  <c:v>89.993802206027311</c:v>
                </c:pt>
                <c:pt idx="955">
                  <c:v>89.993779187356893</c:v>
                </c:pt>
                <c:pt idx="956">
                  <c:v>89.993756087295992</c:v>
                </c:pt>
                <c:pt idx="957">
                  <c:v>89.993732905604546</c:v>
                </c:pt>
                <c:pt idx="958">
                  <c:v>89.993709642042376</c:v>
                </c:pt>
                <c:pt idx="959">
                  <c:v>89.993686296369205</c:v>
                </c:pt>
                <c:pt idx="960">
                  <c:v>89.9936628683446</c:v>
                </c:pt>
                <c:pt idx="961">
                  <c:v>89.993639357728028</c:v>
                </c:pt>
                <c:pt idx="962">
                  <c:v>89.993615764278942</c:v>
                </c:pt>
                <c:pt idx="963">
                  <c:v>89.993592087756639</c:v>
                </c:pt>
                <c:pt idx="964">
                  <c:v>89.993568327920372</c:v>
                </c:pt>
                <c:pt idx="965">
                  <c:v>89.993544484529323</c:v>
                </c:pt>
                <c:pt idx="966">
                  <c:v>89.993520557342606</c:v>
                </c:pt>
                <c:pt idx="967">
                  <c:v>89.993496546119246</c:v>
                </c:pt>
                <c:pt idx="968">
                  <c:v>89.993472450618341</c:v>
                </c:pt>
                <c:pt idx="969">
                  <c:v>89.993448270598932</c:v>
                </c:pt>
                <c:pt idx="970">
                  <c:v>89.993424005819932</c:v>
                </c:pt>
                <c:pt idx="971">
                  <c:v>89.993399656040381</c:v>
                </c:pt>
                <c:pt idx="972">
                  <c:v>89.993375221019278</c:v>
                </c:pt>
                <c:pt idx="973">
                  <c:v>89.993350700515606</c:v>
                </c:pt>
                <c:pt idx="974">
                  <c:v>89.993326094288321</c:v>
                </c:pt>
                <c:pt idx="975">
                  <c:v>89.99330140209662</c:v>
                </c:pt>
                <c:pt idx="976">
                  <c:v>89.993276623699614</c:v>
                </c:pt>
                <c:pt idx="977">
                  <c:v>89.993251758856346</c:v>
                </c:pt>
                <c:pt idx="978">
                  <c:v>89.993226807326138</c:v>
                </c:pt>
                <c:pt idx="979">
                  <c:v>89.993201768868261</c:v>
                </c:pt>
                <c:pt idx="980">
                  <c:v>89.99317664324218</c:v>
                </c:pt>
                <c:pt idx="981">
                  <c:v>89.99315143020732</c:v>
                </c:pt>
                <c:pt idx="982">
                  <c:v>89.993126129523404</c:v>
                </c:pt>
                <c:pt idx="983">
                  <c:v>89.993100740950041</c:v>
                </c:pt>
                <c:pt idx="984">
                  <c:v>89.993075264247224</c:v>
                </c:pt>
                <c:pt idx="985">
                  <c:v>89.993049699174961</c:v>
                </c:pt>
                <c:pt idx="986">
                  <c:v>89.993024045493428</c:v>
                </c:pt>
                <c:pt idx="987">
                  <c:v>89.992998302963045</c:v>
                </c:pt>
                <c:pt idx="988">
                  <c:v>89.992972471344331</c:v>
                </c:pt>
                <c:pt idx="989">
                  <c:v>89.992946550398074</c:v>
                </c:pt>
                <c:pt idx="990">
                  <c:v>89.992920539885262</c:v>
                </c:pt>
                <c:pt idx="991">
                  <c:v>89.992894439567053</c:v>
                </c:pt>
                <c:pt idx="992">
                  <c:v>89.992868249204946</c:v>
                </c:pt>
                <c:pt idx="993">
                  <c:v>89.992841968560668</c:v>
                </c:pt>
                <c:pt idx="994">
                  <c:v>89.992815597396145</c:v>
                </c:pt>
                <c:pt idx="995">
                  <c:v>89.992789135473643</c:v>
                </c:pt>
                <c:pt idx="996">
                  <c:v>89.992762582555741</c:v>
                </c:pt>
                <c:pt idx="997">
                  <c:v>89.992735938405303</c:v>
                </c:pt>
                <c:pt idx="998">
                  <c:v>89.992709202785534</c:v>
                </c:pt>
                <c:pt idx="999">
                  <c:v>89.992682375460021</c:v>
                </c:pt>
                <c:pt idx="1000">
                  <c:v>89.992655456192594</c:v>
                </c:pt>
                <c:pt idx="1001">
                  <c:v>89.992628444747538</c:v>
                </c:pt>
                <c:pt idx="1002">
                  <c:v>89.992601340889578</c:v>
                </c:pt>
                <c:pt idx="1003">
                  <c:v>89.99257414438371</c:v>
                </c:pt>
                <c:pt idx="1004">
                  <c:v>89.992546854995496</c:v>
                </c:pt>
                <c:pt idx="1005">
                  <c:v>89.992519472490841</c:v>
                </c:pt>
                <c:pt idx="1006">
                  <c:v>89.992491996636161</c:v>
                </c:pt>
                <c:pt idx="1007">
                  <c:v>89.992464427198243</c:v>
                </c:pt>
                <c:pt idx="1008">
                  <c:v>89.992436763944511</c:v>
                </c:pt>
                <c:pt idx="1009">
                  <c:v>89.992409006642717</c:v>
                </c:pt>
                <c:pt idx="1010">
                  <c:v>89.992381155061352</c:v>
                </c:pt>
                <c:pt idx="1011">
                  <c:v>89.992353208969249</c:v>
                </c:pt>
                <c:pt idx="1012">
                  <c:v>89.992325168135977</c:v>
                </c:pt>
                <c:pt idx="1013">
                  <c:v>89.992297032331479</c:v>
                </c:pt>
                <c:pt idx="1014">
                  <c:v>89.992268801326446</c:v>
                </c:pt>
                <c:pt idx="1015">
                  <c:v>89.9922404748921</c:v>
                </c:pt>
                <c:pt idx="1016">
                  <c:v>89.992212052800454</c:v>
                </c:pt>
                <c:pt idx="1017">
                  <c:v>89.992183534823923</c:v>
                </c:pt>
                <c:pt idx="1018">
                  <c:v>89.992154920735814</c:v>
                </c:pt>
                <c:pt idx="1019">
                  <c:v>89.992126210309962</c:v>
                </c:pt>
                <c:pt idx="1020">
                  <c:v>89.992097403321083</c:v>
                </c:pt>
                <c:pt idx="1021">
                  <c:v>89.992068499544445</c:v>
                </c:pt>
                <c:pt idx="1022">
                  <c:v>89.992039498756199</c:v>
                </c:pt>
                <c:pt idx="1023">
                  <c:v>89.992010400733179</c:v>
                </c:pt>
                <c:pt idx="1024">
                  <c:v>89.991981205253154</c:v>
                </c:pt>
                <c:pt idx="1025">
                  <c:v>89.991951912094564</c:v>
                </c:pt>
                <c:pt idx="1026">
                  <c:v>89.99192252103667</c:v>
                </c:pt>
                <c:pt idx="1027">
                  <c:v>89.99189303185976</c:v>
                </c:pt>
                <c:pt idx="1028">
                  <c:v>89.991863444344858</c:v>
                </c:pt>
                <c:pt idx="1029">
                  <c:v>89.991833758273899</c:v>
                </c:pt>
                <c:pt idx="1030">
                  <c:v>89.991803973429867</c:v>
                </c:pt>
                <c:pt idx="1031">
                  <c:v>89.991774089596547</c:v>
                </c:pt>
                <c:pt idx="1032">
                  <c:v>89.991744106558784</c:v>
                </c:pt>
                <c:pt idx="1033">
                  <c:v>89.991714024102393</c:v>
                </c:pt>
                <c:pt idx="1034">
                  <c:v>89.991683842014226</c:v>
                </c:pt>
                <c:pt idx="1035">
                  <c:v>89.99165356008217</c:v>
                </c:pt>
                <c:pt idx="1036">
                  <c:v>89.991623178095168</c:v>
                </c:pt>
                <c:pt idx="1037">
                  <c:v>89.991592695843295</c:v>
                </c:pt>
                <c:pt idx="1038">
                  <c:v>89.991562113117695</c:v>
                </c:pt>
                <c:pt idx="1039">
                  <c:v>89.991531429710719</c:v>
                </c:pt>
                <c:pt idx="1040">
                  <c:v>89.991500645415869</c:v>
                </c:pt>
                <c:pt idx="1041">
                  <c:v>89.991469760027783</c:v>
                </c:pt>
                <c:pt idx="1042">
                  <c:v>89.991438773342409</c:v>
                </c:pt>
                <c:pt idx="1043">
                  <c:v>89.991407685156872</c:v>
                </c:pt>
                <c:pt idx="1044">
                  <c:v>89.991376495269748</c:v>
                </c:pt>
                <c:pt idx="1045">
                  <c:v>89.991345203480591</c:v>
                </c:pt>
                <c:pt idx="1046">
                  <c:v>89.991313809590636</c:v>
                </c:pt>
                <c:pt idx="1047">
                  <c:v>89.991282313402337</c:v>
                </c:pt>
                <c:pt idx="1048">
                  <c:v>89.991250714719513</c:v>
                </c:pt>
                <c:pt idx="1049">
                  <c:v>89.99121901334739</c:v>
                </c:pt>
                <c:pt idx="1050">
                  <c:v>89.991187209092701</c:v>
                </c:pt>
                <c:pt idx="1051">
                  <c:v>89.991155301763655</c:v>
                </c:pt>
                <c:pt idx="1052">
                  <c:v>89.991123291170055</c:v>
                </c:pt>
                <c:pt idx="1053">
                  <c:v>89.991091177123025</c:v>
                </c:pt>
                <c:pt idx="1054">
                  <c:v>89.991058959435421</c:v>
                </c:pt>
                <c:pt idx="1055">
                  <c:v>89.991026637921664</c:v>
                </c:pt>
                <c:pt idx="1056">
                  <c:v>89.990994212397879</c:v>
                </c:pt>
                <c:pt idx="1057">
                  <c:v>89.990961682681743</c:v>
                </c:pt>
                <c:pt idx="1058">
                  <c:v>89.990929048592719</c:v>
                </c:pt>
                <c:pt idx="1059">
                  <c:v>89.99089630995195</c:v>
                </c:pt>
                <c:pt idx="1060">
                  <c:v>89.990863466582383</c:v>
                </c:pt>
                <c:pt idx="1061">
                  <c:v>89.990830518308726</c:v>
                </c:pt>
                <c:pt idx="1062">
                  <c:v>89.990797464957652</c:v>
                </c:pt>
                <c:pt idx="1063">
                  <c:v>89.990764306357519</c:v>
                </c:pt>
                <c:pt idx="1064">
                  <c:v>89.99073104233868</c:v>
                </c:pt>
                <c:pt idx="1065">
                  <c:v>89.990697672733432</c:v>
                </c:pt>
                <c:pt idx="1066">
                  <c:v>89.990664197376049</c:v>
                </c:pt>
                <c:pt idx="1067">
                  <c:v>89.990630616102763</c:v>
                </c:pt>
                <c:pt idx="1068">
                  <c:v>89.990596928751984</c:v>
                </c:pt>
                <c:pt idx="1069">
                  <c:v>89.990563135164109</c:v>
                </c:pt>
                <c:pt idx="1070">
                  <c:v>89.990529235181626</c:v>
                </c:pt>
                <c:pt idx="1071">
                  <c:v>89.99049522864928</c:v>
                </c:pt>
                <c:pt idx="1072">
                  <c:v>89.99046111541405</c:v>
                </c:pt>
                <c:pt idx="1073">
                  <c:v>89.990426895324944</c:v>
                </c:pt>
                <c:pt idx="1074">
                  <c:v>89.990392568233432</c:v>
                </c:pt>
                <c:pt idx="1075">
                  <c:v>89.990358133993368</c:v>
                </c:pt>
                <c:pt idx="1076">
                  <c:v>89.990323592460797</c:v>
                </c:pt>
                <c:pt idx="1077">
                  <c:v>89.990288943494221</c:v>
                </c:pt>
                <c:pt idx="1078">
                  <c:v>89.990254186954701</c:v>
                </c:pt>
                <c:pt idx="1079">
                  <c:v>89.990219322705514</c:v>
                </c:pt>
                <c:pt idx="1080">
                  <c:v>89.990184350612836</c:v>
                </c:pt>
                <c:pt idx="1081">
                  <c:v>89.990149270545047</c:v>
                </c:pt>
                <c:pt idx="1082">
                  <c:v>89.990114082373552</c:v>
                </c:pt>
                <c:pt idx="1083">
                  <c:v>89.990078785971988</c:v>
                </c:pt>
                <c:pt idx="1084">
                  <c:v>89.990043381216978</c:v>
                </c:pt>
                <c:pt idx="1085">
                  <c:v>89.990007867987785</c:v>
                </c:pt>
                <c:pt idx="1086">
                  <c:v>89.989972246166559</c:v>
                </c:pt>
                <c:pt idx="1087">
                  <c:v>89.989936515638249</c:v>
                </c:pt>
                <c:pt idx="1088">
                  <c:v>89.989900676290588</c:v>
                </c:pt>
                <c:pt idx="1089">
                  <c:v>89.989864728014368</c:v>
                </c:pt>
                <c:pt idx="1090">
                  <c:v>89.98982867070346</c:v>
                </c:pt>
                <c:pt idx="1091">
                  <c:v>89.989792504254581</c:v>
                </c:pt>
                <c:pt idx="1092">
                  <c:v>89.989756228567586</c:v>
                </c:pt>
                <c:pt idx="1093">
                  <c:v>89.989719843545558</c:v>
                </c:pt>
                <c:pt idx="1094">
                  <c:v>89.989683349094605</c:v>
                </c:pt>
                <c:pt idx="1095">
                  <c:v>89.989646745124219</c:v>
                </c:pt>
                <c:pt idx="1096">
                  <c:v>89.98961003154723</c:v>
                </c:pt>
                <c:pt idx="1097">
                  <c:v>89.989573208279495</c:v>
                </c:pt>
                <c:pt idx="1098">
                  <c:v>89.989536275240638</c:v>
                </c:pt>
                <c:pt idx="1099">
                  <c:v>89.989499232353566</c:v>
                </c:pt>
                <c:pt idx="1100">
                  <c:v>89.989462079544595</c:v>
                </c:pt>
                <c:pt idx="1101">
                  <c:v>89.989424816743835</c:v>
                </c:pt>
                <c:pt idx="1102">
                  <c:v>89.989387443884752</c:v>
                </c:pt>
                <c:pt idx="1103">
                  <c:v>89.989349960904676</c:v>
                </c:pt>
                <c:pt idx="1104">
                  <c:v>89.989312367744532</c:v>
                </c:pt>
                <c:pt idx="1105">
                  <c:v>89.989274664349153</c:v>
                </c:pt>
                <c:pt idx="1106">
                  <c:v>89.989236850667069</c:v>
                </c:pt>
                <c:pt idx="1107">
                  <c:v>89.989198926650843</c:v>
                </c:pt>
                <c:pt idx="1108">
                  <c:v>89.989160892256962</c:v>
                </c:pt>
                <c:pt idx="1109">
                  <c:v>89.989122747445904</c:v>
                </c:pt>
                <c:pt idx="1110">
                  <c:v>89.989084492182158</c:v>
                </c:pt>
                <c:pt idx="1111">
                  <c:v>89.989046126434587</c:v>
                </c:pt>
                <c:pt idx="1112">
                  <c:v>89.989007650176035</c:v>
                </c:pt>
                <c:pt idx="1113">
                  <c:v>89.988969063383607</c:v>
                </c:pt>
                <c:pt idx="1114">
                  <c:v>89.988930366039057</c:v>
                </c:pt>
                <c:pt idx="1115">
                  <c:v>89.988891558128074</c:v>
                </c:pt>
                <c:pt idx="1116">
                  <c:v>89.988852639641195</c:v>
                </c:pt>
                <c:pt idx="1117">
                  <c:v>89.988813610573288</c:v>
                </c:pt>
                <c:pt idx="1118">
                  <c:v>89.9887744709239</c:v>
                </c:pt>
                <c:pt idx="1119">
                  <c:v>89.988735220697166</c:v>
                </c:pt>
                <c:pt idx="1120">
                  <c:v>89.988695859902023</c:v>
                </c:pt>
                <c:pt idx="1121">
                  <c:v>89.988656388552116</c:v>
                </c:pt>
                <c:pt idx="1122">
                  <c:v>89.988616806666215</c:v>
                </c:pt>
                <c:pt idx="1123">
                  <c:v>89.988577114267684</c:v>
                </c:pt>
                <c:pt idx="1124">
                  <c:v>89.988537311385116</c:v>
                </c:pt>
                <c:pt idx="1125">
                  <c:v>89.988497398052203</c:v>
                </c:pt>
                <c:pt idx="1126">
                  <c:v>89.988457374307728</c:v>
                </c:pt>
                <c:pt idx="1127">
                  <c:v>89.988417240195616</c:v>
                </c:pt>
                <c:pt idx="1128">
                  <c:v>89.988376995765393</c:v>
                </c:pt>
                <c:pt idx="1129">
                  <c:v>89.988336641071626</c:v>
                </c:pt>
                <c:pt idx="1130">
                  <c:v>89.988296176174629</c:v>
                </c:pt>
                <c:pt idx="1131">
                  <c:v>89.988255601140125</c:v>
                </c:pt>
                <c:pt idx="1132">
                  <c:v>89.988214916039396</c:v>
                </c:pt>
                <c:pt idx="1133">
                  <c:v>89.988174120949566</c:v>
                </c:pt>
                <c:pt idx="1134">
                  <c:v>89.988133215953482</c:v>
                </c:pt>
                <c:pt idx="1135">
                  <c:v>89.988092201139821</c:v>
                </c:pt>
                <c:pt idx="1136">
                  <c:v>89.988051076603185</c:v>
                </c:pt>
                <c:pt idx="1137">
                  <c:v>89.988009842444342</c:v>
                </c:pt>
                <c:pt idx="1138">
                  <c:v>89.987968498770073</c:v>
                </c:pt>
                <c:pt idx="1139">
                  <c:v>89.987927045693226</c:v>
                </c:pt>
                <c:pt idx="1140">
                  <c:v>89.987885483333244</c:v>
                </c:pt>
                <c:pt idx="1141">
                  <c:v>89.987843811815694</c:v>
                </c:pt>
                <c:pt idx="1142">
                  <c:v>89.987802031272608</c:v>
                </c:pt>
                <c:pt idx="1143">
                  <c:v>89.987760141842642</c:v>
                </c:pt>
                <c:pt idx="1144">
                  <c:v>89.98771814367116</c:v>
                </c:pt>
                <c:pt idx="1145">
                  <c:v>89.987676036910088</c:v>
                </c:pt>
                <c:pt idx="1146">
                  <c:v>89.987633821718276</c:v>
                </c:pt>
                <c:pt idx="1147">
                  <c:v>89.987591498261466</c:v>
                </c:pt>
                <c:pt idx="1148">
                  <c:v>89.987549066712447</c:v>
                </c:pt>
                <c:pt idx="1149">
                  <c:v>89.987506527250929</c:v>
                </c:pt>
                <c:pt idx="1150">
                  <c:v>89.987463880064112</c:v>
                </c:pt>
                <c:pt idx="1151">
                  <c:v>89.987421125346316</c:v>
                </c:pt>
                <c:pt idx="1152">
                  <c:v>89.987378263299178</c:v>
                </c:pt>
                <c:pt idx="1153">
                  <c:v>89.987335294132066</c:v>
                </c:pt>
                <c:pt idx="1154">
                  <c:v>89.987292218061739</c:v>
                </c:pt>
                <c:pt idx="1155">
                  <c:v>89.987249035312701</c:v>
                </c:pt>
                <c:pt idx="1156">
                  <c:v>89.987205746117326</c:v>
                </c:pt>
                <c:pt idx="1157">
                  <c:v>89.987162350715892</c:v>
                </c:pt>
                <c:pt idx="1158">
                  <c:v>89.987118849356534</c:v>
                </c:pt>
                <c:pt idx="1159">
                  <c:v>89.987075242295631</c:v>
                </c:pt>
                <c:pt idx="1160">
                  <c:v>89.987031529797804</c:v>
                </c:pt>
                <c:pt idx="1161">
                  <c:v>89.986987712135942</c:v>
                </c:pt>
                <c:pt idx="1162">
                  <c:v>89.986943789591464</c:v>
                </c:pt>
                <c:pt idx="1163">
                  <c:v>89.986899762454087</c:v>
                </c:pt>
                <c:pt idx="1164">
                  <c:v>89.986855631022664</c:v>
                </c:pt>
                <c:pt idx="1165">
                  <c:v>89.986811395604306</c:v>
                </c:pt>
                <c:pt idx="1166">
                  <c:v>89.986767056515333</c:v>
                </c:pt>
                <c:pt idx="1167">
                  <c:v>89.98672261408106</c:v>
                </c:pt>
                <c:pt idx="1168">
                  <c:v>89.986678068635854</c:v>
                </c:pt>
                <c:pt idx="1169">
                  <c:v>89.98663342052329</c:v>
                </c:pt>
                <c:pt idx="1170">
                  <c:v>89.986588670096324</c:v>
                </c:pt>
                <c:pt idx="1171">
                  <c:v>89.986543817717546</c:v>
                </c:pt>
                <c:pt idx="1172">
                  <c:v>89.986498863758925</c:v>
                </c:pt>
                <c:pt idx="1173">
                  <c:v>89.986453808602448</c:v>
                </c:pt>
                <c:pt idx="1174">
                  <c:v>89.986408652639682</c:v>
                </c:pt>
                <c:pt idx="1175">
                  <c:v>89.986363396272296</c:v>
                </c:pt>
                <c:pt idx="1176">
                  <c:v>89.986318039912121</c:v>
                </c:pt>
                <c:pt idx="1177">
                  <c:v>89.986272583981204</c:v>
                </c:pt>
                <c:pt idx="1178">
                  <c:v>89.98622702891187</c:v>
                </c:pt>
                <c:pt idx="1179">
                  <c:v>89.986181375147041</c:v>
                </c:pt>
                <c:pt idx="1180">
                  <c:v>89.986135623140299</c:v>
                </c:pt>
                <c:pt idx="1181">
                  <c:v>89.986089773356085</c:v>
                </c:pt>
                <c:pt idx="1182">
                  <c:v>89.98604382626938</c:v>
                </c:pt>
                <c:pt idx="1183">
                  <c:v>89.985997782366596</c:v>
                </c:pt>
                <c:pt idx="1184">
                  <c:v>89.985951642145253</c:v>
                </c:pt>
                <c:pt idx="1185">
                  <c:v>89.985905406114099</c:v>
                </c:pt>
                <c:pt idx="1186">
                  <c:v>89.985859074793353</c:v>
                </c:pt>
                <c:pt idx="1187">
                  <c:v>89.985812648715083</c:v>
                </c:pt>
                <c:pt idx="1188">
                  <c:v>89.985766128422668</c:v>
                </c:pt>
                <c:pt idx="1189">
                  <c:v>89.98571951447191</c:v>
                </c:pt>
                <c:pt idx="1190">
                  <c:v>89.985672807430305</c:v>
                </c:pt>
                <c:pt idx="1191">
                  <c:v>89.985626007877755</c:v>
                </c:pt>
                <c:pt idx="1192">
                  <c:v>89.98557911640637</c:v>
                </c:pt>
                <c:pt idx="1193">
                  <c:v>89.985532133620907</c:v>
                </c:pt>
                <c:pt idx="1194">
                  <c:v>89.985485060138686</c:v>
                </c:pt>
                <c:pt idx="1195">
                  <c:v>89.985437896589929</c:v>
                </c:pt>
                <c:pt idx="1196">
                  <c:v>89.985390643617848</c:v>
                </c:pt>
                <c:pt idx="1197">
                  <c:v>89.985343301878672</c:v>
                </c:pt>
                <c:pt idx="1198">
                  <c:v>89.985295872042016</c:v>
                </c:pt>
                <c:pt idx="1199">
                  <c:v>89.985248354791082</c:v>
                </c:pt>
                <c:pt idx="1200">
                  <c:v>89.985200750822571</c:v>
                </c:pt>
                <c:pt idx="1201">
                  <c:v>89.985153060846883</c:v>
                </c:pt>
                <c:pt idx="1202">
                  <c:v>89.985105285588503</c:v>
                </c:pt>
                <c:pt idx="1203">
                  <c:v>89.985057425786337</c:v>
                </c:pt>
                <c:pt idx="1204">
                  <c:v>89.985009482193078</c:v>
                </c:pt>
                <c:pt idx="1205">
                  <c:v>89.984961455576169</c:v>
                </c:pt>
                <c:pt idx="1206">
                  <c:v>89.984913346717775</c:v>
                </c:pt>
                <c:pt idx="1207">
                  <c:v>89.984865156414813</c:v>
                </c:pt>
                <c:pt idx="1208">
                  <c:v>89.984816885479304</c:v>
                </c:pt>
                <c:pt idx="1209">
                  <c:v>89.984768534738095</c:v>
                </c:pt>
                <c:pt idx="1210">
                  <c:v>89.984720105033972</c:v>
                </c:pt>
                <c:pt idx="1211">
                  <c:v>89.984671597224889</c:v>
                </c:pt>
                <c:pt idx="1212">
                  <c:v>89.984623012184812</c:v>
                </c:pt>
                <c:pt idx="1213">
                  <c:v>89.984574350803484</c:v>
                </c:pt>
                <c:pt idx="1214">
                  <c:v>89.984525613986733</c:v>
                </c:pt>
                <c:pt idx="1215">
                  <c:v>89.9844768026569</c:v>
                </c:pt>
                <c:pt idx="1216">
                  <c:v>89.984427917752669</c:v>
                </c:pt>
                <c:pt idx="1217">
                  <c:v>89.984378960229606</c:v>
                </c:pt>
                <c:pt idx="1218">
                  <c:v>89.984329931060017</c:v>
                </c:pt>
                <c:pt idx="1219">
                  <c:v>89.984280831233576</c:v>
                </c:pt>
                <c:pt idx="1220">
                  <c:v>89.984231661756823</c:v>
                </c:pt>
                <c:pt idx="1221">
                  <c:v>89.984182423654516</c:v>
                </c:pt>
                <c:pt idx="1222">
                  <c:v>89.984133117968341</c:v>
                </c:pt>
                <c:pt idx="1223">
                  <c:v>89.984083745758639</c:v>
                </c:pt>
                <c:pt idx="1224">
                  <c:v>89.984034308103247</c:v>
                </c:pt>
                <c:pt idx="1225">
                  <c:v>89.983984806099016</c:v>
                </c:pt>
                <c:pt idx="1226">
                  <c:v>89.983935240861001</c:v>
                </c:pt>
                <c:pt idx="1227">
                  <c:v>89.983885613523071</c:v>
                </c:pt>
                <c:pt idx="1228">
                  <c:v>89.983835925238026</c:v>
                </c:pt>
                <c:pt idx="1229">
                  <c:v>89.983786177178303</c:v>
                </c:pt>
                <c:pt idx="1230">
                  <c:v>89.983736370535311</c:v>
                </c:pt>
                <c:pt idx="1231">
                  <c:v>89.983686506520428</c:v>
                </c:pt>
                <c:pt idx="1232">
                  <c:v>89.983636586365009</c:v>
                </c:pt>
                <c:pt idx="1233">
                  <c:v>89.983586611320348</c:v>
                </c:pt>
                <c:pt idx="1234">
                  <c:v>89.983536582658218</c:v>
                </c:pt>
                <c:pt idx="1235">
                  <c:v>89.98348650167091</c:v>
                </c:pt>
                <c:pt idx="1236">
                  <c:v>89.983436369671864</c:v>
                </c:pt>
                <c:pt idx="1237">
                  <c:v>89.983386187995364</c:v>
                </c:pt>
                <c:pt idx="1238">
                  <c:v>89.983335957996744</c:v>
                </c:pt>
                <c:pt idx="1239">
                  <c:v>89.983285681053786</c:v>
                </c:pt>
                <c:pt idx="1240">
                  <c:v>89.983235358565224</c:v>
                </c:pt>
                <c:pt idx="1241">
                  <c:v>89.983184991952285</c:v>
                </c:pt>
                <c:pt idx="1242">
                  <c:v>89.983134582658607</c:v>
                </c:pt>
                <c:pt idx="1243">
                  <c:v>89.983084132150069</c:v>
                </c:pt>
                <c:pt idx="1244">
                  <c:v>89.983033641915725</c:v>
                </c:pt>
                <c:pt idx="1245">
                  <c:v>89.982983113467512</c:v>
                </c:pt>
                <c:pt idx="1246">
                  <c:v>89.982932548340784</c:v>
                </c:pt>
                <c:pt idx="1247">
                  <c:v>89.982881948094757</c:v>
                </c:pt>
                <c:pt idx="1248">
                  <c:v>89.982831314312165</c:v>
                </c:pt>
                <c:pt idx="1249">
                  <c:v>89.982780648600297</c:v>
                </c:pt>
                <c:pt idx="1250">
                  <c:v>89.982729952590375</c:v>
                </c:pt>
                <c:pt idx="1251">
                  <c:v>89.982679227938746</c:v>
                </c:pt>
                <c:pt idx="1252">
                  <c:v>89.982628476326596</c:v>
                </c:pt>
                <c:pt idx="1253">
                  <c:v>89.982577699460634</c:v>
                </c:pt>
                <c:pt idx="1254">
                  <c:v>89.982526899072766</c:v>
                </c:pt>
                <c:pt idx="1255">
                  <c:v>89.982476076920861</c:v>
                </c:pt>
                <c:pt idx="1256">
                  <c:v>89.982425234788849</c:v>
                </c:pt>
                <c:pt idx="1257">
                  <c:v>89.982374374487364</c:v>
                </c:pt>
                <c:pt idx="1258">
                  <c:v>89.982323497853443</c:v>
                </c:pt>
                <c:pt idx="1259">
                  <c:v>89.982272606751366</c:v>
                </c:pt>
                <c:pt idx="1260">
                  <c:v>89.982221703072483</c:v>
                </c:pt>
                <c:pt idx="1261">
                  <c:v>89.982170788735772</c:v>
                </c:pt>
                <c:pt idx="1262">
                  <c:v>89.982119865688531</c:v>
                </c:pt>
                <c:pt idx="1263">
                  <c:v>89.982068935905815</c:v>
                </c:pt>
                <c:pt idx="1264">
                  <c:v>89.982018001391381</c:v>
                </c:pt>
                <c:pt idx="1265">
                  <c:v>89.981967064177994</c:v>
                </c:pt>
                <c:pt idx="1266">
                  <c:v>89.981916126327079</c:v>
                </c:pt>
                <c:pt idx="1267">
                  <c:v>89.981865189930303</c:v>
                </c:pt>
                <c:pt idx="1268">
                  <c:v>89.981814257108624</c:v>
                </c:pt>
                <c:pt idx="1269">
                  <c:v>89.981763330013095</c:v>
                </c:pt>
                <c:pt idx="1270">
                  <c:v>89.981712410825423</c:v>
                </c:pt>
                <c:pt idx="1271">
                  <c:v>89.981661501758282</c:v>
                </c:pt>
                <c:pt idx="1272">
                  <c:v>89.981610605055067</c:v>
                </c:pt>
                <c:pt idx="1273">
                  <c:v>89.981559722990895</c:v>
                </c:pt>
                <c:pt idx="1274">
                  <c:v>89.981508857872754</c:v>
                </c:pt>
                <c:pt idx="1275">
                  <c:v>89.981458012039397</c:v>
                </c:pt>
                <c:pt idx="1276">
                  <c:v>89.981407187862501</c:v>
                </c:pt>
                <c:pt idx="1277">
                  <c:v>89.98135638774653</c:v>
                </c:pt>
                <c:pt idx="1278">
                  <c:v>89.981305614128786</c:v>
                </c:pt>
                <c:pt idx="1279">
                  <c:v>89.981254869480708</c:v>
                </c:pt>
                <c:pt idx="1280">
                  <c:v>89.981204156307072</c:v>
                </c:pt>
                <c:pt idx="1281">
                  <c:v>89.981153477147316</c:v>
                </c:pt>
                <c:pt idx="1282">
                  <c:v>89.981102834575381</c:v>
                </c:pt>
                <c:pt idx="1283">
                  <c:v>89.981052231200252</c:v>
                </c:pt>
                <c:pt idx="1284">
                  <c:v>89.981001669666298</c:v>
                </c:pt>
                <c:pt idx="1285">
                  <c:v>89.980951152653731</c:v>
                </c:pt>
                <c:pt idx="1286">
                  <c:v>89.980900682878556</c:v>
                </c:pt>
                <c:pt idx="1287">
                  <c:v>89.980850263093913</c:v>
                </c:pt>
                <c:pt idx="1288">
                  <c:v>89.980799896089238</c:v>
                </c:pt>
                <c:pt idx="1289">
                  <c:v>89.980749584691708</c:v>
                </c:pt>
                <c:pt idx="1290">
                  <c:v>89.980699331766061</c:v>
                </c:pt>
                <c:pt idx="1291">
                  <c:v>89.980649140215064</c:v>
                </c:pt>
                <c:pt idx="1292">
                  <c:v>89.980599012979866</c:v>
                </c:pt>
                <c:pt idx="1293">
                  <c:v>89.98054895304071</c:v>
                </c:pt>
                <c:pt idx="1294">
                  <c:v>89.980498963417034</c:v>
                </c:pt>
                <c:pt idx="1295">
                  <c:v>89.980449047168136</c:v>
                </c:pt>
                <c:pt idx="1296">
                  <c:v>89.980399207393361</c:v>
                </c:pt>
                <c:pt idx="1297">
                  <c:v>89.980349447232371</c:v>
                </c:pt>
                <c:pt idx="1298">
                  <c:v>89.980299769866122</c:v>
                </c:pt>
                <c:pt idx="1299">
                  <c:v>89.980250178516627</c:v>
                </c:pt>
                <c:pt idx="1300">
                  <c:v>89.980200676448092</c:v>
                </c:pt>
                <c:pt idx="1301">
                  <c:v>89.980151266966473</c:v>
                </c:pt>
                <c:pt idx="1302">
                  <c:v>89.980101953420871</c:v>
                </c:pt>
                <c:pt idx="1303">
                  <c:v>89.980052739203543</c:v>
                </c:pt>
                <c:pt idx="1304">
                  <c:v>89.980003627749639</c:v>
                </c:pt>
                <c:pt idx="1305">
                  <c:v>89.979954622538955</c:v>
                </c:pt>
                <c:pt idx="1306">
                  <c:v>89.979905727095527</c:v>
                </c:pt>
                <c:pt idx="1307">
                  <c:v>89.979856944988228</c:v>
                </c:pt>
                <c:pt idx="1308">
                  <c:v>89.979808279831587</c:v>
                </c:pt>
                <c:pt idx="1309">
                  <c:v>89.979759735285526</c:v>
                </c:pt>
                <c:pt idx="1310">
                  <c:v>89.979711315056591</c:v>
                </c:pt>
                <c:pt idx="1311">
                  <c:v>89.979663022897853</c:v>
                </c:pt>
                <c:pt idx="1312">
                  <c:v>89.979614862609836</c:v>
                </c:pt>
                <c:pt idx="1313">
                  <c:v>89.979566838040526</c:v>
                </c:pt>
                <c:pt idx="1314">
                  <c:v>89.979518953086441</c:v>
                </c:pt>
                <c:pt idx="1315">
                  <c:v>89.979471211692456</c:v>
                </c:pt>
                <c:pt idx="1316">
                  <c:v>89.979423617852589</c:v>
                </c:pt>
                <c:pt idx="1317">
                  <c:v>89.97937617561071</c:v>
                </c:pt>
                <c:pt idx="1318">
                  <c:v>89.979328889060696</c:v>
                </c:pt>
                <c:pt idx="1319">
                  <c:v>89.979281762347071</c:v>
                </c:pt>
                <c:pt idx="1320">
                  <c:v>89.979234799665562</c:v>
                </c:pt>
                <c:pt idx="1321">
                  <c:v>89.979188005263538</c:v>
                </c:pt>
                <c:pt idx="1322">
                  <c:v>89.979141383440435</c:v>
                </c:pt>
                <c:pt idx="1323">
                  <c:v>89.979094938548556</c:v>
                </c:pt>
                <c:pt idx="1324">
                  <c:v>89.979048674993336</c:v>
                </c:pt>
                <c:pt idx="1325">
                  <c:v>89.979002597233517</c:v>
                </c:pt>
                <c:pt idx="1326">
                  <c:v>89.978956709782793</c:v>
                </c:pt>
                <c:pt idx="1327">
                  <c:v>89.9789110172091</c:v>
                </c:pt>
                <c:pt idx="1328">
                  <c:v>89.978865524135927</c:v>
                </c:pt>
                <c:pt idx="1329">
                  <c:v>89.978820235242495</c:v>
                </c:pt>
                <c:pt idx="1330">
                  <c:v>89.978775155264472</c:v>
                </c:pt>
                <c:pt idx="1331">
                  <c:v>89.978730288994427</c:v>
                </c:pt>
                <c:pt idx="1332">
                  <c:v>89.978685641282695</c:v>
                </c:pt>
                <c:pt idx="1333">
                  <c:v>89.978641217036923</c:v>
                </c:pt>
                <c:pt idx="1334">
                  <c:v>89.978597021224317</c:v>
                </c:pt>
                <c:pt idx="1335">
                  <c:v>89.978553058870446</c:v>
                </c:pt>
                <c:pt idx="1336">
                  <c:v>89.978509335061091</c:v>
                </c:pt>
                <c:pt idx="1337">
                  <c:v>89.978465854942144</c:v>
                </c:pt>
                <c:pt idx="1338">
                  <c:v>89.978422623720235</c:v>
                </c:pt>
                <c:pt idx="1339">
                  <c:v>89.978379646664123</c:v>
                </c:pt>
                <c:pt idx="1340">
                  <c:v>89.978336929103449</c:v>
                </c:pt>
                <c:pt idx="1341">
                  <c:v>89.978294476431728</c:v>
                </c:pt>
                <c:pt idx="1342">
                  <c:v>89.978252294104863</c:v>
                </c:pt>
                <c:pt idx="1343">
                  <c:v>89.978210387642534</c:v>
                </c:pt>
                <c:pt idx="1344">
                  <c:v>89.978168762629664</c:v>
                </c:pt>
                <c:pt idx="1345">
                  <c:v>89.978127424715254</c:v>
                </c:pt>
                <c:pt idx="1346">
                  <c:v>89.978086379614524</c:v>
                </c:pt>
                <c:pt idx="1347">
                  <c:v>89.978045633108792</c:v>
                </c:pt>
                <c:pt idx="1348">
                  <c:v>89.978005191046037</c:v>
                </c:pt>
                <c:pt idx="1349">
                  <c:v>89.977965059341912</c:v>
                </c:pt>
                <c:pt idx="1350">
                  <c:v>89.977925243980309</c:v>
                </c:pt>
                <c:pt idx="1351">
                  <c:v>89.977885751013389</c:v>
                </c:pt>
                <c:pt idx="1352">
                  <c:v>89.977846586563118</c:v>
                </c:pt>
                <c:pt idx="1353">
                  <c:v>89.977807756821377</c:v>
                </c:pt>
                <c:pt idx="1354">
                  <c:v>89.977769268050437</c:v>
                </c:pt>
                <c:pt idx="1355">
                  <c:v>89.97773112658426</c:v>
                </c:pt>
                <c:pt idx="1356">
                  <c:v>89.977693338828374</c:v>
                </c:pt>
                <c:pt idx="1357">
                  <c:v>89.977655911261223</c:v>
                </c:pt>
                <c:pt idx="1358">
                  <c:v>89.977618850434055</c:v>
                </c:pt>
                <c:pt idx="1359">
                  <c:v>89.977582162972553</c:v>
                </c:pt>
                <c:pt idx="1360">
                  <c:v>89.977545855576636</c:v>
                </c:pt>
                <c:pt idx="1361">
                  <c:v>89.977509935021814</c:v>
                </c:pt>
                <c:pt idx="1362">
                  <c:v>89.977474408158898</c:v>
                </c:pt>
                <c:pt idx="1363">
                  <c:v>89.977439281916091</c:v>
                </c:pt>
                <c:pt idx="1364">
                  <c:v>89.977404563298151</c:v>
                </c:pt>
                <c:pt idx="1365">
                  <c:v>89.977370259388266</c:v>
                </c:pt>
                <c:pt idx="1366">
                  <c:v>89.977336377348223</c:v>
                </c:pt>
                <c:pt idx="1367">
                  <c:v>89.977302924418922</c:v>
                </c:pt>
                <c:pt idx="1368">
                  <c:v>89.977269907921624</c:v>
                </c:pt>
                <c:pt idx="1369">
                  <c:v>89.977237335258252</c:v>
                </c:pt>
                <c:pt idx="1370">
                  <c:v>89.977205213912058</c:v>
                </c:pt>
                <c:pt idx="1371">
                  <c:v>89.977173551448686</c:v>
                </c:pt>
                <c:pt idx="1372">
                  <c:v>89.977142355516705</c:v>
                </c:pt>
                <c:pt idx="1373">
                  <c:v>89.977111633847755</c:v>
                </c:pt>
                <c:pt idx="1374">
                  <c:v>89.977081394258434</c:v>
                </c:pt>
                <c:pt idx="1375">
                  <c:v>89.977051644650246</c:v>
                </c:pt>
                <c:pt idx="1376">
                  <c:v>89.97702239301023</c:v>
                </c:pt>
                <c:pt idx="1377">
                  <c:v>89.976993647412371</c:v>
                </c:pt>
                <c:pt idx="1378">
                  <c:v>89.976965416017208</c:v>
                </c:pt>
                <c:pt idx="1379">
                  <c:v>89.976937707074342</c:v>
                </c:pt>
                <c:pt idx="1380">
                  <c:v>89.976910528921195</c:v>
                </c:pt>
                <c:pt idx="1381">
                  <c:v>89.976883889984975</c:v>
                </c:pt>
                <c:pt idx="1382">
                  <c:v>89.9768577987833</c:v>
                </c:pt>
                <c:pt idx="1383">
                  <c:v>89.976832263924663</c:v>
                </c:pt>
                <c:pt idx="1384">
                  <c:v>89.976807294109506</c:v>
                </c:pt>
                <c:pt idx="1385">
                  <c:v>89.976782898130324</c:v>
                </c:pt>
                <c:pt idx="1386">
                  <c:v>89.976759084873521</c:v>
                </c:pt>
                <c:pt idx="1387">
                  <c:v>89.976735863319192</c:v>
                </c:pt>
                <c:pt idx="1388">
                  <c:v>89.976713242542246</c:v>
                </c:pt>
                <c:pt idx="1389">
                  <c:v>89.976691231713531</c:v>
                </c:pt>
                <c:pt idx="1390">
                  <c:v>89.976669840100172</c:v>
                </c:pt>
                <c:pt idx="1391">
                  <c:v>89.976649077066241</c:v>
                </c:pt>
                <c:pt idx="1392">
                  <c:v>89.976628952074094</c:v>
                </c:pt>
                <c:pt idx="1393">
                  <c:v>89.976609474684778</c:v>
                </c:pt>
                <c:pt idx="1394">
                  <c:v>89.976590654558876</c:v>
                </c:pt>
                <c:pt idx="1395">
                  <c:v>89.976572501457383</c:v>
                </c:pt>
                <c:pt idx="1396">
                  <c:v>89.976555025242575</c:v>
                </c:pt>
                <c:pt idx="1397">
                  <c:v>89.976538235878166</c:v>
                </c:pt>
                <c:pt idx="1398">
                  <c:v>89.976522143431495</c:v>
                </c:pt>
                <c:pt idx="1399">
                  <c:v>89.976506758073015</c:v>
                </c:pt>
                <c:pt idx="1400">
                  <c:v>89.976492090077286</c:v>
                </c:pt>
                <c:pt idx="1401">
                  <c:v>89.976478149824985</c:v>
                </c:pt>
                <c:pt idx="1402">
                  <c:v>89.976464947801702</c:v>
                </c:pt>
                <c:pt idx="1403">
                  <c:v>89.97645249460102</c:v>
                </c:pt>
                <c:pt idx="1404">
                  <c:v>89.976440800923541</c:v>
                </c:pt>
                <c:pt idx="1405">
                  <c:v>89.976429877578497</c:v>
                </c:pt>
                <c:pt idx="1406">
                  <c:v>89.97641973548447</c:v>
                </c:pt>
                <c:pt idx="1407">
                  <c:v>89.976410385670576</c:v>
                </c:pt>
                <c:pt idx="1408">
                  <c:v>89.976401839276278</c:v>
                </c:pt>
                <c:pt idx="1409">
                  <c:v>89.976394107553759</c:v>
                </c:pt>
                <c:pt idx="1410">
                  <c:v>89.976387201867112</c:v>
                </c:pt>
                <c:pt idx="1411">
                  <c:v>89.976381133694645</c:v>
                </c:pt>
                <c:pt idx="1412">
                  <c:v>89.97637591462842</c:v>
                </c:pt>
                <c:pt idx="1413">
                  <c:v>89.976371556376634</c:v>
                </c:pt>
                <c:pt idx="1414">
                  <c:v>89.976368070762462</c:v>
                </c:pt>
                <c:pt idx="1415">
                  <c:v>89.976365469726701</c:v>
                </c:pt>
                <c:pt idx="1416">
                  <c:v>89.976363765328315</c:v>
                </c:pt>
                <c:pt idx="1417">
                  <c:v>89.976362969743946</c:v>
                </c:pt>
                <c:pt idx="1418">
                  <c:v>89.976363095270443</c:v>
                </c:pt>
                <c:pt idx="1419">
                  <c:v>89.976364154324997</c:v>
                </c:pt>
                <c:pt idx="1420">
                  <c:v>89.976366159446115</c:v>
                </c:pt>
                <c:pt idx="1421">
                  <c:v>89.976369123293736</c:v>
                </c:pt>
                <c:pt idx="1422">
                  <c:v>89.976373058651518</c:v>
                </c:pt>
                <c:pt idx="1423">
                  <c:v>89.976377978426797</c:v>
                </c:pt>
                <c:pt idx="1424">
                  <c:v>89.976383895651296</c:v>
                </c:pt>
                <c:pt idx="1425">
                  <c:v>89.976390823482532</c:v>
                </c:pt>
                <c:pt idx="1426">
                  <c:v>89.976398775204757</c:v>
                </c:pt>
                <c:pt idx="1427">
                  <c:v>89.976407764228625</c:v>
                </c:pt>
                <c:pt idx="1428">
                  <c:v>89.976417804094169</c:v>
                </c:pt>
                <c:pt idx="1429">
                  <c:v>89.976428908470027</c:v>
                </c:pt>
                <c:pt idx="1430">
                  <c:v>89.976441091154086</c:v>
                </c:pt>
                <c:pt idx="1431">
                  <c:v>89.976454366075885</c:v>
                </c:pt>
                <c:pt idx="1432">
                  <c:v>89.976468747296394</c:v>
                </c:pt>
                <c:pt idx="1433">
                  <c:v>89.97648424900882</c:v>
                </c:pt>
                <c:pt idx="1434">
                  <c:v>89.97650088554029</c:v>
                </c:pt>
                <c:pt idx="1435">
                  <c:v>89.976518671352125</c:v>
                </c:pt>
                <c:pt idx="1436">
                  <c:v>89.97653762104045</c:v>
                </c:pt>
                <c:pt idx="1437">
                  <c:v>89.976557749337971</c:v>
                </c:pt>
                <c:pt idx="1438">
                  <c:v>89.976579071113832</c:v>
                </c:pt>
                <c:pt idx="1439">
                  <c:v>89.976601601375336</c:v>
                </c:pt>
                <c:pt idx="1440">
                  <c:v>89.976625355268524</c:v>
                </c:pt>
                <c:pt idx="1441">
                  <c:v>89.976650348078167</c:v>
                </c:pt>
                <c:pt idx="1442">
                  <c:v>89.97667659523097</c:v>
                </c:pt>
                <c:pt idx="1443">
                  <c:v>89.976704112293532</c:v>
                </c:pt>
                <c:pt idx="1444">
                  <c:v>89.976732914975031</c:v>
                </c:pt>
                <c:pt idx="1445">
                  <c:v>89.976763019128271</c:v>
                </c:pt>
                <c:pt idx="1446">
                  <c:v>89.976794440749131</c:v>
                </c:pt>
                <c:pt idx="1447">
                  <c:v>89.976827195978586</c:v>
                </c:pt>
                <c:pt idx="1448">
                  <c:v>89.97686130110344</c:v>
                </c:pt>
                <c:pt idx="1449">
                  <c:v>89.976896772556799</c:v>
                </c:pt>
                <c:pt idx="1450">
                  <c:v>89.976933626919006</c:v>
                </c:pt>
                <c:pt idx="1451">
                  <c:v>89.976971880919081</c:v>
                </c:pt>
                <c:pt idx="1452">
                  <c:v>89.977011551434501</c:v>
                </c:pt>
                <c:pt idx="1453">
                  <c:v>89.977052655493154</c:v>
                </c:pt>
                <c:pt idx="1454">
                  <c:v>89.977095210273703</c:v>
                </c:pt>
                <c:pt idx="1455">
                  <c:v>89.977139233106172</c:v>
                </c:pt>
                <c:pt idx="1456">
                  <c:v>89.977184741473167</c:v>
                </c:pt>
                <c:pt idx="1457">
                  <c:v>89.977231753010656</c:v>
                </c:pt>
                <c:pt idx="1458">
                  <c:v>89.977280285508968</c:v>
                </c:pt>
                <c:pt idx="1459">
                  <c:v>89.977330356912915</c:v>
                </c:pt>
                <c:pt idx="1460">
                  <c:v>89.977381985323817</c:v>
                </c:pt>
                <c:pt idx="1461">
                  <c:v>89.977435188999152</c:v>
                </c:pt>
                <c:pt idx="1462">
                  <c:v>89.977489986354001</c:v>
                </c:pt>
                <c:pt idx="1463">
                  <c:v>89.977546395962477</c:v>
                </c:pt>
                <c:pt idx="1464">
                  <c:v>89.977604436556447</c:v>
                </c:pt>
                <c:pt idx="1465">
                  <c:v>89.977664127028959</c:v>
                </c:pt>
                <c:pt idx="1466">
                  <c:v>89.977725486433343</c:v>
                </c:pt>
                <c:pt idx="1467">
                  <c:v>89.977788533984409</c:v>
                </c:pt>
                <c:pt idx="1468">
                  <c:v>89.977853289059681</c:v>
                </c:pt>
                <c:pt idx="1469">
                  <c:v>89.977919771199339</c:v>
                </c:pt>
                <c:pt idx="1470">
                  <c:v>89.977988000107842</c:v>
                </c:pt>
                <c:pt idx="1471">
                  <c:v>89.978057995654638</c:v>
                </c:pt>
                <c:pt idx="1472">
                  <c:v>89.978129777874358</c:v>
                </c:pt>
                <c:pt idx="1473">
                  <c:v>89.978203366968003</c:v>
                </c:pt>
                <c:pt idx="1474">
                  <c:v>89.978278783303438</c:v>
                </c:pt>
                <c:pt idx="1475">
                  <c:v>89.978356047416796</c:v>
                </c:pt>
                <c:pt idx="1476">
                  <c:v>89.978435180012525</c:v>
                </c:pt>
                <c:pt idx="1477">
                  <c:v>89.978516201964339</c:v>
                </c:pt>
                <c:pt idx="1478">
                  <c:v>89.978599134315886</c:v>
                </c:pt>
                <c:pt idx="1479">
                  <c:v>89.978683998282108</c:v>
                </c:pt>
                <c:pt idx="1480">
                  <c:v>89.978770815248907</c:v>
                </c:pt>
                <c:pt idx="1481">
                  <c:v>89.978859606774819</c:v>
                </c:pt>
                <c:pt idx="1482">
                  <c:v>89.978950394591152</c:v>
                </c:pt>
                <c:pt idx="1483">
                  <c:v>89.979043200602703</c:v>
                </c:pt>
                <c:pt idx="1484">
                  <c:v>89.979138046889531</c:v>
                </c:pt>
                <c:pt idx="1485">
                  <c:v>89.979234955704854</c:v>
                </c:pt>
                <c:pt idx="1486">
                  <c:v>89.979333949479425</c:v>
                </c:pt>
                <c:pt idx="1487">
                  <c:v>89.97943505081939</c:v>
                </c:pt>
                <c:pt idx="1488">
                  <c:v>89.979538282508543</c:v>
                </c:pt>
                <c:pt idx="1489">
                  <c:v>89.979643667507602</c:v>
                </c:pt>
                <c:pt idx="1490">
                  <c:v>89.97975122895626</c:v>
                </c:pt>
                <c:pt idx="1491">
                  <c:v>89.979860990172739</c:v>
                </c:pt>
                <c:pt idx="1492">
                  <c:v>89.979972974654899</c:v>
                </c:pt>
                <c:pt idx="1493">
                  <c:v>89.980087206080881</c:v>
                </c:pt>
                <c:pt idx="1494">
                  <c:v>89.980203708309759</c:v>
                </c:pt>
                <c:pt idx="1495">
                  <c:v>89.980322505381324</c:v>
                </c:pt>
                <c:pt idx="1496">
                  <c:v>89.98044362151802</c:v>
                </c:pt>
                <c:pt idx="1497">
                  <c:v>89.980567081124818</c:v>
                </c:pt>
                <c:pt idx="1498">
                  <c:v>89.98069290878847</c:v>
                </c:pt>
                <c:pt idx="1499">
                  <c:v>89.980821129280741</c:v>
                </c:pt>
                <c:pt idx="1500">
                  <c:v>89.980951767556689</c:v>
                </c:pt>
                <c:pt idx="1501">
                  <c:v>89.981084848756751</c:v>
                </c:pt>
                <c:pt idx="1502">
                  <c:v>89.98122039820575</c:v>
                </c:pt>
                <c:pt idx="1503">
                  <c:v>89.981358441414372</c:v>
                </c:pt>
                <c:pt idx="1504">
                  <c:v>89.981499004079268</c:v>
                </c:pt>
                <c:pt idx="1505">
                  <c:v>89.981642112084018</c:v>
                </c:pt>
                <c:pt idx="1506">
                  <c:v>89.981787791498959</c:v>
                </c:pt>
                <c:pt idx="1507">
                  <c:v>89.981936068581305</c:v>
                </c:pt>
                <c:pt idx="1508">
                  <c:v>89.982086969777612</c:v>
                </c:pt>
                <c:pt idx="1509">
                  <c:v>89.982240521720996</c:v>
                </c:pt>
                <c:pt idx="1510">
                  <c:v>89.982396751234276</c:v>
                </c:pt>
                <c:pt idx="1511">
                  <c:v>89.982555685328848</c:v>
                </c:pt>
                <c:pt idx="1512">
                  <c:v>89.982717351205906</c:v>
                </c:pt>
                <c:pt idx="1513">
                  <c:v>89.982881776255965</c:v>
                </c:pt>
                <c:pt idx="1514">
                  <c:v>89.98304898805975</c:v>
                </c:pt>
                <c:pt idx="1515">
                  <c:v>89.983219014388283</c:v>
                </c:pt>
                <c:pt idx="1516">
                  <c:v>89.983391883203296</c:v>
                </c:pt>
                <c:pt idx="1517">
                  <c:v>89.983567622657532</c:v>
                </c:pt>
                <c:pt idx="1518">
                  <c:v>89.98374626109532</c:v>
                </c:pt>
                <c:pt idx="1519">
                  <c:v>89.983927827051104</c:v>
                </c:pt>
                <c:pt idx="1520">
                  <c:v>89.984112349252214</c:v>
                </c:pt>
                <c:pt idx="1521">
                  <c:v>89.984299856618264</c:v>
                </c:pt>
                <c:pt idx="1522">
                  <c:v>89.984490378259352</c:v>
                </c:pt>
                <c:pt idx="1523">
                  <c:v>89.984683943478885</c:v>
                </c:pt>
                <c:pt idx="1524">
                  <c:v>89.984880581772799</c:v>
                </c:pt>
                <c:pt idx="1525">
                  <c:v>89.985080322828807</c:v>
                </c:pt>
                <c:pt idx="1526">
                  <c:v>89.985283196527988</c:v>
                </c:pt>
                <c:pt idx="1527">
                  <c:v>89.985489232943678</c:v>
                </c:pt>
                <c:pt idx="1528">
                  <c:v>89.985698462342157</c:v>
                </c:pt>
                <c:pt idx="1529">
                  <c:v>89.985910915182487</c:v>
                </c:pt>
                <c:pt idx="1530">
                  <c:v>89.986126622117283</c:v>
                </c:pt>
                <c:pt idx="1531">
                  <c:v>89.986345613991432</c:v>
                </c:pt>
                <c:pt idx="1532">
                  <c:v>89.986567921842251</c:v>
                </c:pt>
                <c:pt idx="1533">
                  <c:v>89.986793576901391</c:v>
                </c:pt>
                <c:pt idx="1534">
                  <c:v>89.987022610591723</c:v>
                </c:pt>
                <c:pt idx="1535">
                  <c:v>89.987255054529882</c:v>
                </c:pt>
                <c:pt idx="1536">
                  <c:v>89.98749094052522</c:v>
                </c:pt>
                <c:pt idx="1537">
                  <c:v>89.987730300578988</c:v>
                </c:pt>
                <c:pt idx="1538">
                  <c:v>89.987973166885098</c:v>
                </c:pt>
                <c:pt idx="1539">
                  <c:v>89.988219571829944</c:v>
                </c:pt>
                <c:pt idx="1540">
                  <c:v>89.988469547992111</c:v>
                </c:pt>
                <c:pt idx="1541">
                  <c:v>89.988723128141046</c:v>
                </c:pt>
                <c:pt idx="1542">
                  <c:v>89.988980345239256</c:v>
                </c:pt>
                <c:pt idx="1543">
                  <c:v>89.989241232439355</c:v>
                </c:pt>
                <c:pt idx="1544">
                  <c:v>89.989505823085807</c:v>
                </c:pt>
                <c:pt idx="1545">
                  <c:v>89.989774150713345</c:v>
                </c:pt>
                <c:pt idx="1546">
                  <c:v>89.990046249047452</c:v>
                </c:pt>
                <c:pt idx="1547">
                  <c:v>89.990322152003742</c:v>
                </c:pt>
                <c:pt idx="1548">
                  <c:v>89.990601893687213</c:v>
                </c:pt>
                <c:pt idx="1549">
                  <c:v>89.990885508392807</c:v>
                </c:pt>
                <c:pt idx="1550">
                  <c:v>89.991173030603505</c:v>
                </c:pt>
                <c:pt idx="1551">
                  <c:v>89.99146449499095</c:v>
                </c:pt>
                <c:pt idx="1552">
                  <c:v>89.991759936415221</c:v>
                </c:pt>
                <c:pt idx="1553">
                  <c:v>89.992059389923298</c:v>
                </c:pt>
                <c:pt idx="1554">
                  <c:v>89.992362890749405</c:v>
                </c:pt>
                <c:pt idx="1555">
                  <c:v>89.992670474313726</c:v>
                </c:pt>
                <c:pt idx="1556">
                  <c:v>89.992982176222341</c:v>
                </c:pt>
                <c:pt idx="1557">
                  <c:v>89.993298032266409</c:v>
                </c:pt>
                <c:pt idx="1558">
                  <c:v>89.993618078421363</c:v>
                </c:pt>
                <c:pt idx="1559">
                  <c:v>89.993942350847178</c:v>
                </c:pt>
                <c:pt idx="1560">
                  <c:v>89.994270885885868</c:v>
                </c:pt>
                <c:pt idx="1561">
                  <c:v>89.994603720062571</c:v>
                </c:pt>
                <c:pt idx="1562">
                  <c:v>89.994940890083527</c:v>
                </c:pt>
                <c:pt idx="1563">
                  <c:v>89.995282432836049</c:v>
                </c:pt>
                <c:pt idx="1564">
                  <c:v>89.995628385387832</c:v>
                </c:pt>
                <c:pt idx="1565">
                  <c:v>89.995978784985269</c:v>
                </c:pt>
                <c:pt idx="1566">
                  <c:v>89.99633366905276</c:v>
                </c:pt>
                <c:pt idx="1567">
                  <c:v>89.996693075192212</c:v>
                </c:pt>
                <c:pt idx="1568">
                  <c:v>89.997057041182615</c:v>
                </c:pt>
                <c:pt idx="1569">
                  <c:v>89.997425604977579</c:v>
                </c:pt>
                <c:pt idx="1570">
                  <c:v>89.997798804706036</c:v>
                </c:pt>
                <c:pt idx="1571">
                  <c:v>89.99817667866995</c:v>
                </c:pt>
                <c:pt idx="1572">
                  <c:v>89.998559265343417</c:v>
                </c:pt>
                <c:pt idx="1573">
                  <c:v>89.998946603372502</c:v>
                </c:pt>
                <c:pt idx="1574">
                  <c:v>89.999338731572962</c:v>
                </c:pt>
                <c:pt idx="1575">
                  <c:v>89.999735688929732</c:v>
                </c:pt>
                <c:pt idx="1576">
                  <c:v>90.000137514596176</c:v>
                </c:pt>
                <c:pt idx="1577">
                  <c:v>90.000544247891469</c:v>
                </c:pt>
                <c:pt idx="1578">
                  <c:v>90.000955928301124</c:v>
                </c:pt>
                <c:pt idx="1579">
                  <c:v>90.001372595474209</c:v>
                </c:pt>
                <c:pt idx="1580">
                  <c:v>90.001794289223284</c:v>
                </c:pt>
                <c:pt idx="1581">
                  <c:v>90.002221049521623</c:v>
                </c:pt>
                <c:pt idx="1582">
                  <c:v>90.002652916503493</c:v>
                </c:pt>
                <c:pt idx="1583">
                  <c:v>90.003089930461925</c:v>
                </c:pt>
                <c:pt idx="1584">
                  <c:v>90.003532131847251</c:v>
                </c:pt>
                <c:pt idx="1585">
                  <c:v>90.003979561265254</c:v>
                </c:pt>
                <c:pt idx="1586">
                  <c:v>90.004432259477085</c:v>
                </c:pt>
                <c:pt idx="1587">
                  <c:v>90.004890267395766</c:v>
                </c:pt>
                <c:pt idx="1588">
                  <c:v>90.005353626086844</c:v>
                </c:pt>
                <c:pt idx="1589">
                  <c:v>90.005822376765195</c:v>
                </c:pt>
                <c:pt idx="1590">
                  <c:v>90.00629656079326</c:v>
                </c:pt>
                <c:pt idx="1591">
                  <c:v>90.006776219681356</c:v>
                </c:pt>
                <c:pt idx="1592">
                  <c:v>90.007261395084114</c:v>
                </c:pt>
                <c:pt idx="1593">
                  <c:v>90.007752128798785</c:v>
                </c:pt>
                <c:pt idx="1594">
                  <c:v>90.008248462764698</c:v>
                </c:pt>
                <c:pt idx="1595">
                  <c:v>90.00875043906079</c:v>
                </c:pt>
                <c:pt idx="1596">
                  <c:v>90.009258099904073</c:v>
                </c:pt>
                <c:pt idx="1597">
                  <c:v>90.009771487647157</c:v>
                </c:pt>
                <c:pt idx="1598">
                  <c:v>90.010290644777143</c:v>
                </c:pt>
                <c:pt idx="1599">
                  <c:v>90.010815613913437</c:v>
                </c:pt>
                <c:pt idx="1600">
                  <c:v>90.011346437805898</c:v>
                </c:pt>
                <c:pt idx="1601">
                  <c:v>90.011883159332143</c:v>
                </c:pt>
                <c:pt idx="1602">
                  <c:v>90.012425821497629</c:v>
                </c:pt>
                <c:pt idx="1603">
                  <c:v>90.012974467430794</c:v>
                </c:pt>
                <c:pt idx="1604">
                  <c:v>90.01352914038354</c:v>
                </c:pt>
                <c:pt idx="1605">
                  <c:v>90.01408988372701</c:v>
                </c:pt>
                <c:pt idx="1606">
                  <c:v>90.014656740951565</c:v>
                </c:pt>
                <c:pt idx="1607">
                  <c:v>90.015229755663142</c:v>
                </c:pt>
                <c:pt idx="1608">
                  <c:v>90.015808971581549</c:v>
                </c:pt>
                <c:pt idx="1609">
                  <c:v>90.016394432538462</c:v>
                </c:pt>
                <c:pt idx="1610">
                  <c:v>90.016986182474696</c:v>
                </c:pt>
                <c:pt idx="1611">
                  <c:v>90.017584265438472</c:v>
                </c:pt>
                <c:pt idx="1612">
                  <c:v>90.018188725583499</c:v>
                </c:pt>
                <c:pt idx="1613">
                  <c:v>90.018799607164979</c:v>
                </c:pt>
                <c:pt idx="1614">
                  <c:v>90.019416954539381</c:v>
                </c:pt>
                <c:pt idx="1615">
                  <c:v>90.020040812160417</c:v>
                </c:pt>
                <c:pt idx="1616">
                  <c:v>90.020671224577228</c:v>
                </c:pt>
                <c:pt idx="1617">
                  <c:v>90.021308236432404</c:v>
                </c:pt>
                <c:pt idx="1618">
                  <c:v>90.021951892459597</c:v>
                </c:pt>
                <c:pt idx="1619">
                  <c:v>90.022602237479077</c:v>
                </c:pt>
                <c:pt idx="1620">
                  <c:v>90.023259316398466</c:v>
                </c:pt>
                <c:pt idx="1621">
                  <c:v>90.023923174207127</c:v>
                </c:pt>
                <c:pt idx="1622">
                  <c:v>90.024593855975809</c:v>
                </c:pt>
                <c:pt idx="1623">
                  <c:v>90.025271406852113</c:v>
                </c:pt>
                <c:pt idx="1624">
                  <c:v>90.025955872060322</c:v>
                </c:pt>
                <c:pt idx="1625">
                  <c:v>90.026647296896513</c:v>
                </c:pt>
                <c:pt idx="1626">
                  <c:v>90.027345726727049</c:v>
                </c:pt>
                <c:pt idx="1627">
                  <c:v>90.028051206985239</c:v>
                </c:pt>
                <c:pt idx="1628">
                  <c:v>90.028763783169211</c:v>
                </c:pt>
                <c:pt idx="1629">
                  <c:v>90.029483500838978</c:v>
                </c:pt>
                <c:pt idx="1630">
                  <c:v>90.030210405613431</c:v>
                </c:pt>
                <c:pt idx="1631">
                  <c:v>90.030944543168076</c:v>
                </c:pt>
                <c:pt idx="1632">
                  <c:v>90.03168595923222</c:v>
                </c:pt>
                <c:pt idx="1633">
                  <c:v>90.032434699584357</c:v>
                </c:pt>
                <c:pt idx="1634">
                  <c:v>90.033190810052488</c:v>
                </c:pt>
                <c:pt idx="1635">
                  <c:v>90.0339543365087</c:v>
                </c:pt>
                <c:pt idx="1636">
                  <c:v>90.034725324867111</c:v>
                </c:pt>
                <c:pt idx="1637">
                  <c:v>90.035503821080951</c:v>
                </c:pt>
                <c:pt idx="1638">
                  <c:v>90.036289871140269</c:v>
                </c:pt>
                <c:pt idx="1639">
                  <c:v>90.037083521067572</c:v>
                </c:pt>
                <c:pt idx="1640">
                  <c:v>90.037884816916119</c:v>
                </c:pt>
                <c:pt idx="1641">
                  <c:v>90.038693804766439</c:v>
                </c:pt>
                <c:pt idx="1642">
                  <c:v>90.039510530722751</c:v>
                </c:pt>
                <c:pt idx="1643">
                  <c:v>90.040335040911231</c:v>
                </c:pt>
                <c:pt idx="1644">
                  <c:v>90.041167381475887</c:v>
                </c:pt>
                <c:pt idx="1645">
                  <c:v>90.042007598576106</c:v>
                </c:pt>
                <c:pt idx="1646">
                  <c:v>90.042855738382983</c:v>
                </c:pt>
                <c:pt idx="1647">
                  <c:v>90.043711847077148</c:v>
                </c:pt>
                <c:pt idx="1648">
                  <c:v>90.044575970844875</c:v>
                </c:pt>
                <c:pt idx="1649">
                  <c:v>90.045448155875079</c:v>
                </c:pt>
                <c:pt idx="1650">
                  <c:v>90.046328448356505</c:v>
                </c:pt>
                <c:pt idx="1651">
                  <c:v>90.047216894475</c:v>
                </c:pt>
                <c:pt idx="1652">
                  <c:v>90.048113540408565</c:v>
                </c:pt>
                <c:pt idx="1653">
                  <c:v>90.049018432326562</c:v>
                </c:pt>
                <c:pt idx="1654">
                  <c:v>90.049931616384342</c:v>
                </c:pt>
                <c:pt idx="1655">
                  <c:v>90.050853138722232</c:v>
                </c:pt>
                <c:pt idx="1656">
                  <c:v>90.05178304546159</c:v>
                </c:pt>
                <c:pt idx="1657">
                  <c:v>90.052721382699147</c:v>
                </c:pt>
                <c:pt idx="1658">
                  <c:v>90.053668196508738</c:v>
                </c:pt>
                <c:pt idx="1659">
                  <c:v>90.054623532932851</c:v>
                </c:pt>
                <c:pt idx="1660">
                  <c:v>90.055587437983519</c:v>
                </c:pt>
                <c:pt idx="1661">
                  <c:v>90.056559957637361</c:v>
                </c:pt>
                <c:pt idx="1662">
                  <c:v>90.057541137831024</c:v>
                </c:pt>
                <c:pt idx="1663">
                  <c:v>90.058531024461359</c:v>
                </c:pt>
                <c:pt idx="1664">
                  <c:v>90.059529663379067</c:v>
                </c:pt>
                <c:pt idx="1665">
                  <c:v>90.060537100386867</c:v>
                </c:pt>
                <c:pt idx="1666">
                  <c:v>90.061553381236536</c:v>
                </c:pt>
                <c:pt idx="1667">
                  <c:v>90.062578551624554</c:v>
                </c:pt>
                <c:pt idx="1668">
                  <c:v>90.063612657190063</c:v>
                </c:pt>
                <c:pt idx="1669">
                  <c:v>90.064655743511068</c:v>
                </c:pt>
                <c:pt idx="1670">
                  <c:v>90.065707856101142</c:v>
                </c:pt>
                <c:pt idx="1671">
                  <c:v>90.066769040405845</c:v>
                </c:pt>
                <c:pt idx="1672">
                  <c:v>90.067839341801388</c:v>
                </c:pt>
                <c:pt idx="1673">
                  <c:v>90.06891880558868</c:v>
                </c:pt>
                <c:pt idx="1674">
                  <c:v>90.070007476992387</c:v>
                </c:pt>
                <c:pt idx="1675">
                  <c:v>90.071105401156643</c:v>
                </c:pt>
                <c:pt idx="1676">
                  <c:v>90.072212623141482</c:v>
                </c:pt>
                <c:pt idx="1677">
                  <c:v>90.07332918792126</c:v>
                </c:pt>
                <c:pt idx="1678">
                  <c:v>90.074455140380067</c:v>
                </c:pt>
                <c:pt idx="1679">
                  <c:v>90.075590525308598</c:v>
                </c:pt>
                <c:pt idx="1680">
                  <c:v>90.07673538740255</c:v>
                </c:pt>
                <c:pt idx="1681">
                  <c:v>90.07788977125648</c:v>
                </c:pt>
                <c:pt idx="1682">
                  <c:v>90.079053721364659</c:v>
                </c:pt>
                <c:pt idx="1683">
                  <c:v>90.080227282114436</c:v>
                </c:pt>
                <c:pt idx="1684">
                  <c:v>90.081410497785598</c:v>
                </c:pt>
                <c:pt idx="1685">
                  <c:v>90.082603412544856</c:v>
                </c:pt>
                <c:pt idx="1686">
                  <c:v>90.083806070446187</c:v>
                </c:pt>
                <c:pt idx="1687">
                  <c:v>90.085018515423457</c:v>
                </c:pt>
                <c:pt idx="1688">
                  <c:v>90.086240791291999</c:v>
                </c:pt>
                <c:pt idx="1689">
                  <c:v>90.087472941741893</c:v>
                </c:pt>
                <c:pt idx="1690">
                  <c:v>90.088715010337239</c:v>
                </c:pt>
                <c:pt idx="1691">
                  <c:v>90.089967040512207</c:v>
                </c:pt>
                <c:pt idx="1692">
                  <c:v>90.091229075568066</c:v>
                </c:pt>
                <c:pt idx="1693">
                  <c:v>90.092501158671098</c:v>
                </c:pt>
                <c:pt idx="1694">
                  <c:v>90.093783332848304</c:v>
                </c:pt>
                <c:pt idx="1695">
                  <c:v>90.095075640985939</c:v>
                </c:pt>
                <c:pt idx="1696">
                  <c:v>90.096378125825836</c:v>
                </c:pt>
                <c:pt idx="1697">
                  <c:v>90.097690829963781</c:v>
                </c:pt>
                <c:pt idx="1698">
                  <c:v>90.099013795843774</c:v>
                </c:pt>
                <c:pt idx="1699">
                  <c:v>90.100347065759621</c:v>
                </c:pt>
                <c:pt idx="1700">
                  <c:v>90.101690681847373</c:v>
                </c:pt>
                <c:pt idx="1701">
                  <c:v>90.103044686088055</c:v>
                </c:pt>
                <c:pt idx="1702">
                  <c:v>90.104409120299195</c:v>
                </c:pt>
                <c:pt idx="1703">
                  <c:v>90.105784026137187</c:v>
                </c:pt>
                <c:pt idx="1704">
                  <c:v>90.107169445091728</c:v>
                </c:pt>
                <c:pt idx="1705">
                  <c:v>90.108565418483337</c:v>
                </c:pt>
                <c:pt idx="1706">
                  <c:v>90.109971987462913</c:v>
                </c:pt>
                <c:pt idx="1707">
                  <c:v>90.111389193007383</c:v>
                </c:pt>
                <c:pt idx="1708">
                  <c:v>90.112817075916894</c:v>
                </c:pt>
                <c:pt idx="1709">
                  <c:v>90.114255676814651</c:v>
                </c:pt>
                <c:pt idx="1710">
                  <c:v>90.115705036142074</c:v>
                </c:pt>
                <c:pt idx="1711">
                  <c:v>90.117165194157621</c:v>
                </c:pt>
                <c:pt idx="1712">
                  <c:v>90.11863619093478</c:v>
                </c:pt>
                <c:pt idx="1713">
                  <c:v>90.120118066358771</c:v>
                </c:pt>
                <c:pt idx="1714">
                  <c:v>90.1216108601256</c:v>
                </c:pt>
                <c:pt idx="1715">
                  <c:v>90.123114611738217</c:v>
                </c:pt>
                <c:pt idx="1716">
                  <c:v>90.124629360506034</c:v>
                </c:pt>
                <c:pt idx="1717">
                  <c:v>90.126155145541873</c:v>
                </c:pt>
                <c:pt idx="1718">
                  <c:v>90.127692005759485</c:v>
                </c:pt>
                <c:pt idx="1719">
                  <c:v>90.129239979873603</c:v>
                </c:pt>
                <c:pt idx="1720">
                  <c:v>90.130799106395258</c:v>
                </c:pt>
                <c:pt idx="1721">
                  <c:v>90.132369423631715</c:v>
                </c:pt>
                <c:pt idx="1722">
                  <c:v>90.133950969683852</c:v>
                </c:pt>
                <c:pt idx="1723">
                  <c:v>90.135543782444586</c:v>
                </c:pt>
                <c:pt idx="1724">
                  <c:v>90.137147899596656</c:v>
                </c:pt>
                <c:pt idx="1725">
                  <c:v>90.138763358612053</c:v>
                </c:pt>
                <c:pt idx="1726">
                  <c:v>90.140390196748555</c:v>
                </c:pt>
                <c:pt idx="1727">
                  <c:v>90.142028451049683</c:v>
                </c:pt>
                <c:pt idx="1728">
                  <c:v>90.14367815834197</c:v>
                </c:pt>
                <c:pt idx="1729">
                  <c:v>90.145339355234611</c:v>
                </c:pt>
                <c:pt idx="1730">
                  <c:v>90.147012078117314</c:v>
                </c:pt>
                <c:pt idx="1731">
                  <c:v>90.148696363158024</c:v>
                </c:pt>
                <c:pt idx="1732">
                  <c:v>90.150392246303227</c:v>
                </c:pt>
                <c:pt idx="1733">
                  <c:v>90.152099763275288</c:v>
                </c:pt>
                <c:pt idx="1734">
                  <c:v>90.153818949572539</c:v>
                </c:pt>
                <c:pt idx="1735">
                  <c:v>90.155549840466279</c:v>
                </c:pt>
                <c:pt idx="1736">
                  <c:v>90.15729247100117</c:v>
                </c:pt>
                <c:pt idx="1737">
                  <c:v>90.159046875993667</c:v>
                </c:pt>
                <c:pt idx="1738">
                  <c:v>90.160813090030075</c:v>
                </c:pt>
                <c:pt idx="1739">
                  <c:v>90.162591147466983</c:v>
                </c:pt>
                <c:pt idx="1740">
                  <c:v>90.164381082430126</c:v>
                </c:pt>
                <c:pt idx="1741">
                  <c:v>90.166182928812177</c:v>
                </c:pt>
                <c:pt idx="1742">
                  <c:v>90.167996720273322</c:v>
                </c:pt>
                <c:pt idx="1743">
                  <c:v>90.169822490239753</c:v>
                </c:pt>
                <c:pt idx="1744">
                  <c:v>90.171660271904003</c:v>
                </c:pt>
                <c:pt idx="1745">
                  <c:v>90.173510098222664</c:v>
                </c:pt>
                <c:pt idx="1746">
                  <c:v>90.17537200191731</c:v>
                </c:pt>
                <c:pt idx="1747">
                  <c:v>90.177246015472846</c:v>
                </c:pt>
                <c:pt idx="1748">
                  <c:v>90.179132171138491</c:v>
                </c:pt>
                <c:pt idx="1749">
                  <c:v>90.181030500925331</c:v>
                </c:pt>
                <c:pt idx="1750">
                  <c:v>90.182941036607843</c:v>
                </c:pt>
                <c:pt idx="1751">
                  <c:v>90.184863809722685</c:v>
                </c:pt>
                <c:pt idx="1752">
                  <c:v>90.186798851568994</c:v>
                </c:pt>
                <c:pt idx="1753">
                  <c:v>90.188746193207749</c:v>
                </c:pt>
                <c:pt idx="1754">
                  <c:v>90.190705865461823</c:v>
                </c:pt>
                <c:pt idx="1755">
                  <c:v>90.192677898915846</c:v>
                </c:pt>
                <c:pt idx="1756">
                  <c:v>90.194662323916432</c:v>
                </c:pt>
                <c:pt idx="1757">
                  <c:v>90.196659170572516</c:v>
                </c:pt>
                <c:pt idx="1758">
                  <c:v>90.198668468755557</c:v>
                </c:pt>
                <c:pt idx="1759">
                  <c:v>90.200690248098155</c:v>
                </c:pt>
                <c:pt idx="1760">
                  <c:v>90.202724537996829</c:v>
                </c:pt>
                <c:pt idx="1761">
                  <c:v>90.204771367611045</c:v>
                </c:pt>
                <c:pt idx="1762">
                  <c:v>90.206830765862776</c:v>
                </c:pt>
                <c:pt idx="1763">
                  <c:v>90.208902761438551</c:v>
                </c:pt>
                <c:pt idx="1764">
                  <c:v>90.210987382789938</c:v>
                </c:pt>
                <c:pt idx="1765">
                  <c:v>90.213084658131876</c:v>
                </c:pt>
                <c:pt idx="1766">
                  <c:v>90.215194615446975</c:v>
                </c:pt>
                <c:pt idx="1767">
                  <c:v>90.217317282482625</c:v>
                </c:pt>
                <c:pt idx="1768">
                  <c:v>90.219452686754494</c:v>
                </c:pt>
                <c:pt idx="1769">
                  <c:v>90.221600855545319</c:v>
                </c:pt>
                <c:pt idx="1770">
                  <c:v>90.223761815907466</c:v>
                </c:pt>
                <c:pt idx="1771">
                  <c:v>90.225935594662701</c:v>
                </c:pt>
                <c:pt idx="1772">
                  <c:v>90.228122218404295</c:v>
                </c:pt>
                <c:pt idx="1773">
                  <c:v>90.23032171349702</c:v>
                </c:pt>
                <c:pt idx="1774">
                  <c:v>90.232534106078774</c:v>
                </c:pt>
                <c:pt idx="1775">
                  <c:v>90.234759422061913</c:v>
                </c:pt>
                <c:pt idx="1776">
                  <c:v>90.236997687134561</c:v>
                </c:pt>
                <c:pt idx="1777">
                  <c:v>90.239248926761334</c:v>
                </c:pt>
                <c:pt idx="1778">
                  <c:v>90.241513166185428</c:v>
                </c:pt>
                <c:pt idx="1779">
                  <c:v>90.243790430429655</c:v>
                </c:pt>
                <c:pt idx="1780">
                  <c:v>90.246080744298766</c:v>
                </c:pt>
                <c:pt idx="1781">
                  <c:v>90.248384132379826</c:v>
                </c:pt>
                <c:pt idx="1782">
                  <c:v>90.250700619043741</c:v>
                </c:pt>
                <c:pt idx="1783">
                  <c:v>90.253030228448225</c:v>
                </c:pt>
                <c:pt idx="1784">
                  <c:v>90.255372984539292</c:v>
                </c:pt>
                <c:pt idx="1785">
                  <c:v>90.257728911051785</c:v>
                </c:pt>
                <c:pt idx="1786">
                  <c:v>90.260098031512641</c:v>
                </c:pt>
                <c:pt idx="1787">
                  <c:v>90.262480369241871</c:v>
                </c:pt>
                <c:pt idx="1788">
                  <c:v>90.264875947354938</c:v>
                </c:pt>
                <c:pt idx="1789">
                  <c:v>90.267284788765707</c:v>
                </c:pt>
                <c:pt idx="1790">
                  <c:v>90.269706916185072</c:v>
                </c:pt>
                <c:pt idx="1791">
                  <c:v>90.272142352128583</c:v>
                </c:pt>
                <c:pt idx="1792">
                  <c:v>90.274591118913349</c:v>
                </c:pt>
                <c:pt idx="1793">
                  <c:v>90.277053238663484</c:v>
                </c:pt>
                <c:pt idx="1794">
                  <c:v>90.279528733311906</c:v>
                </c:pt>
                <c:pt idx="1795">
                  <c:v>90.282017624601309</c:v>
                </c:pt>
                <c:pt idx="1796">
                  <c:v>90.284519934087413</c:v>
                </c:pt>
                <c:pt idx="1797">
                  <c:v>90.287035683142648</c:v>
                </c:pt>
                <c:pt idx="1798">
                  <c:v>90.289564892956264</c:v>
                </c:pt>
                <c:pt idx="1799">
                  <c:v>90.292107584538371</c:v>
                </c:pt>
                <c:pt idx="1800">
                  <c:v>90.294663778723077</c:v>
                </c:pt>
                <c:pt idx="1801">
                  <c:v>90.297233496169525</c:v>
                </c:pt>
                <c:pt idx="1802">
                  <c:v>90.299816757364795</c:v>
                </c:pt>
                <c:pt idx="1803">
                  <c:v>90.302413582628517</c:v>
                </c:pt>
                <c:pt idx="1804">
                  <c:v>90.305023992114002</c:v>
                </c:pt>
                <c:pt idx="1805">
                  <c:v>90.307648005810648</c:v>
                </c:pt>
                <c:pt idx="1806">
                  <c:v>90.310285643548482</c:v>
                </c:pt>
                <c:pt idx="1807">
                  <c:v>90.312936925000102</c:v>
                </c:pt>
                <c:pt idx="1808">
                  <c:v>90.315601869683192</c:v>
                </c:pt>
                <c:pt idx="1809">
                  <c:v>90.318280496964903</c:v>
                </c:pt>
                <c:pt idx="1810">
                  <c:v>90.320972826062871</c:v>
                </c:pt>
                <c:pt idx="1811">
                  <c:v>90.323678876051233</c:v>
                </c:pt>
                <c:pt idx="1812">
                  <c:v>90.326398665860353</c:v>
                </c:pt>
                <c:pt idx="1813">
                  <c:v>90.329132214282652</c:v>
                </c:pt>
                <c:pt idx="1814">
                  <c:v>90.331879539974921</c:v>
                </c:pt>
                <c:pt idx="1815">
                  <c:v>90.334640661460512</c:v>
                </c:pt>
                <c:pt idx="1816">
                  <c:v>90.337415597135504</c:v>
                </c:pt>
                <c:pt idx="1817">
                  <c:v>90.340204365267624</c:v>
                </c:pt>
                <c:pt idx="1818">
                  <c:v>90.343006984004518</c:v>
                </c:pt>
                <c:pt idx="1819">
                  <c:v>90.345823471372967</c:v>
                </c:pt>
                <c:pt idx="1820">
                  <c:v>90.348653845285227</c:v>
                </c:pt>
                <c:pt idx="1821">
                  <c:v>90.351498123541475</c:v>
                </c:pt>
                <c:pt idx="1822">
                  <c:v>90.354356323831297</c:v>
                </c:pt>
                <c:pt idx="1823">
                  <c:v>90.357228463741592</c:v>
                </c:pt>
                <c:pt idx="1824">
                  <c:v>90.360114560756315</c:v>
                </c:pt>
                <c:pt idx="1825">
                  <c:v>90.363014632261354</c:v>
                </c:pt>
                <c:pt idx="1826">
                  <c:v>90.36592869554859</c:v>
                </c:pt>
                <c:pt idx="1827">
                  <c:v>90.36885676781877</c:v>
                </c:pt>
                <c:pt idx="1828">
                  <c:v>90.371798866185983</c:v>
                </c:pt>
                <c:pt idx="1829">
                  <c:v>90.374755007680477</c:v>
                </c:pt>
                <c:pt idx="1830">
                  <c:v>90.377725209252645</c:v>
                </c:pt>
                <c:pt idx="1831">
                  <c:v>90.380709487777281</c:v>
                </c:pt>
                <c:pt idx="1832">
                  <c:v>90.383707860057569</c:v>
                </c:pt>
                <c:pt idx="1833">
                  <c:v>90.386720342827033</c:v>
                </c:pt>
                <c:pt idx="1834">
                  <c:v>90.389746952755232</c:v>
                </c:pt>
                <c:pt idx="1835">
                  <c:v>90.392787706451685</c:v>
                </c:pt>
                <c:pt idx="1836">
                  <c:v>90.395842620467235</c:v>
                </c:pt>
                <c:pt idx="1837">
                  <c:v>90.398911711301238</c:v>
                </c:pt>
                <c:pt idx="1838">
                  <c:v>90.401994995403754</c:v>
                </c:pt>
                <c:pt idx="1839">
                  <c:v>90.405092489178884</c:v>
                </c:pt>
                <c:pt idx="1840">
                  <c:v>90.408204208989886</c:v>
                </c:pt>
                <c:pt idx="1841">
                  <c:v>90.411330171162163</c:v>
                </c:pt>
                <c:pt idx="1842">
                  <c:v>90.414470391988985</c:v>
                </c:pt>
                <c:pt idx="1843">
                  <c:v>90.417624887733282</c:v>
                </c:pt>
                <c:pt idx="1844">
                  <c:v>90.420793674631838</c:v>
                </c:pt>
                <c:pt idx="1845">
                  <c:v>90.423976768901284</c:v>
                </c:pt>
                <c:pt idx="1846">
                  <c:v>90.427174186739705</c:v>
                </c:pt>
                <c:pt idx="1847">
                  <c:v>90.430385944332386</c:v>
                </c:pt>
                <c:pt idx="1848">
                  <c:v>90.433612057855655</c:v>
                </c:pt>
                <c:pt idx="1849">
                  <c:v>90.436852543478707</c:v>
                </c:pt>
                <c:pt idx="1850">
                  <c:v>90.440107417371237</c:v>
                </c:pt>
                <c:pt idx="1851">
                  <c:v>90.443376695704075</c:v>
                </c:pt>
                <c:pt idx="1852">
                  <c:v>90.446660394656632</c:v>
                </c:pt>
                <c:pt idx="1853">
                  <c:v>90.449958530417092</c:v>
                </c:pt>
                <c:pt idx="1854">
                  <c:v>90.453271119189779</c:v>
                </c:pt>
                <c:pt idx="1855">
                  <c:v>90.456598177197193</c:v>
                </c:pt>
                <c:pt idx="1856">
                  <c:v>90.459939720686322</c:v>
                </c:pt>
                <c:pt idx="1857">
                  <c:v>90.463295765929075</c:v>
                </c:pt>
                <c:pt idx="1858">
                  <c:v>90.466666329229952</c:v>
                </c:pt>
                <c:pt idx="1859">
                  <c:v>90.47005142692791</c:v>
                </c:pt>
                <c:pt idx="1860">
                  <c:v>90.47345107540157</c:v>
                </c:pt>
                <c:pt idx="1861">
                  <c:v>90.476865291073011</c:v>
                </c:pt>
                <c:pt idx="1862">
                  <c:v>90.480294090411007</c:v>
                </c:pt>
                <c:pt idx="1863">
                  <c:v>90.483737489936587</c:v>
                </c:pt>
                <c:pt idx="1864">
                  <c:v>90.487195506226101</c:v>
                </c:pt>
                <c:pt idx="1865">
                  <c:v>90.490668155915074</c:v>
                </c:pt>
                <c:pt idx="1866">
                  <c:v>90.494155455703179</c:v>
                </c:pt>
                <c:pt idx="1867">
                  <c:v>90.497657422357108</c:v>
                </c:pt>
                <c:pt idx="1868">
                  <c:v>90.501174072716097</c:v>
                </c:pt>
                <c:pt idx="1869">
                  <c:v>90.50470542369456</c:v>
                </c:pt>
                <c:pt idx="1870">
                  <c:v>90.508251492286831</c:v>
                </c:pt>
                <c:pt idx="1871">
                  <c:v>90.511812295570422</c:v>
                </c:pt>
                <c:pt idx="1872">
                  <c:v>90.515387850711946</c:v>
                </c:pt>
                <c:pt idx="1873">
                  <c:v>90.518978174968325</c:v>
                </c:pt>
                <c:pt idx="1874">
                  <c:v>90.522583285693273</c:v>
                </c:pt>
                <c:pt idx="1875">
                  <c:v>90.526203200339523</c:v>
                </c:pt>
                <c:pt idx="1876">
                  <c:v>90.529837936464091</c:v>
                </c:pt>
                <c:pt idx="1877">
                  <c:v>90.533487511731053</c:v>
                </c:pt>
                <c:pt idx="1878">
                  <c:v>90.537151943916385</c:v>
                </c:pt>
                <c:pt idx="1879">
                  <c:v>90.540831250911282</c:v>
                </c:pt>
                <c:pt idx="1880">
                  <c:v>90.544525450726269</c:v>
                </c:pt>
                <c:pt idx="1881">
                  <c:v>90.548234561495576</c:v>
                </c:pt>
                <c:pt idx="1882">
                  <c:v>90.551958601480379</c:v>
                </c:pt>
                <c:pt idx="1883">
                  <c:v>90.555697589072537</c:v>
                </c:pt>
                <c:pt idx="1884">
                  <c:v>90.55945154279847</c:v>
                </c:pt>
                <c:pt idx="1885">
                  <c:v>90.56322048132408</c:v>
                </c:pt>
                <c:pt idx="1886">
                  <c:v>90.567004423457433</c:v>
                </c:pt>
                <c:pt idx="1887">
                  <c:v>90.570803388152186</c:v>
                </c:pt>
                <c:pt idx="1888">
                  <c:v>90.574617394512472</c:v>
                </c:pt>
                <c:pt idx="1889">
                  <c:v>90.578446461796517</c:v>
                </c:pt>
                <c:pt idx="1890">
                  <c:v>90.582290609419616</c:v>
                </c:pt>
                <c:pt idx="1891">
                  <c:v>90.586149856958244</c:v>
                </c:pt>
                <c:pt idx="1892">
                  <c:v>90.590024224152728</c:v>
                </c:pt>
                <c:pt idx="1893">
                  <c:v>90.593913730913826</c:v>
                </c:pt>
                <c:pt idx="1894">
                  <c:v>90.597818397323238</c:v>
                </c:pt>
                <c:pt idx="1895">
                  <c:v>90.601738243638408</c:v>
                </c:pt>
                <c:pt idx="1896">
                  <c:v>90.605673290296764</c:v>
                </c:pt>
                <c:pt idx="1897">
                  <c:v>90.609623557917843</c:v>
                </c:pt>
                <c:pt idx="1898">
                  <c:v>90.613589067307842</c:v>
                </c:pt>
                <c:pt idx="1899">
                  <c:v>90.617569839463698</c:v>
                </c:pt>
                <c:pt idx="1900">
                  <c:v>90.621565895574832</c:v>
                </c:pt>
                <c:pt idx="1901">
                  <c:v>90.625577257028183</c:v>
                </c:pt>
                <c:pt idx="1902">
                  <c:v>90.629603945411219</c:v>
                </c:pt>
                <c:pt idx="1903">
                  <c:v>90.633645982514309</c:v>
                </c:pt>
                <c:pt idx="1904">
                  <c:v>90.637703390335886</c:v>
                </c:pt>
                <c:pt idx="1905">
                  <c:v>90.641776191085256</c:v>
                </c:pt>
                <c:pt idx="1906">
                  <c:v>90.645864407184689</c:v>
                </c:pt>
                <c:pt idx="1907">
                  <c:v>90.649968061274137</c:v>
                </c:pt>
                <c:pt idx="1908">
                  <c:v>90.654087176214347</c:v>
                </c:pt>
                <c:pt idx="1909">
                  <c:v>90.658221775089885</c:v>
                </c:pt>
                <c:pt idx="1910">
                  <c:v>90.662371881211982</c:v>
                </c:pt>
                <c:pt idx="1911">
                  <c:v>90.666537518121785</c:v>
                </c:pt>
                <c:pt idx="1912">
                  <c:v>90.670718709595022</c:v>
                </c:pt>
                <c:pt idx="1913">
                  <c:v>90.674915479643062</c:v>
                </c:pt>
                <c:pt idx="1914">
                  <c:v>90.679127852517041</c:v>
                </c:pt>
                <c:pt idx="1915">
                  <c:v>90.683355852711031</c:v>
                </c:pt>
                <c:pt idx="1916">
                  <c:v>90.687599504965092</c:v>
                </c:pt>
                <c:pt idx="1917">
                  <c:v>90.69185883426816</c:v>
                </c:pt>
                <c:pt idx="1918">
                  <c:v>90.69613386586083</c:v>
                </c:pt>
                <c:pt idx="1919">
                  <c:v>90.700424625238554</c:v>
                </c:pt>
                <c:pt idx="1920">
                  <c:v>90.704731138155211</c:v>
                </c:pt>
                <c:pt idx="1921">
                  <c:v>90.709053430624579</c:v>
                </c:pt>
                <c:pt idx="1922">
                  <c:v>90.713391528924475</c:v>
                </c:pt>
                <c:pt idx="1923">
                  <c:v>90.717745459599442</c:v>
                </c:pt>
                <c:pt idx="1924">
                  <c:v>90.722115249462718</c:v>
                </c:pt>
                <c:pt idx="1925">
                  <c:v>90.726500925599879</c:v>
                </c:pt>
                <c:pt idx="1926">
                  <c:v>90.730902515371724</c:v>
                </c:pt>
                <c:pt idx="1927">
                  <c:v>90.735320046416589</c:v>
                </c:pt>
                <c:pt idx="1928">
                  <c:v>90.739753546652707</c:v>
                </c:pt>
                <c:pt idx="1929">
                  <c:v>90.74420304428179</c:v>
                </c:pt>
                <c:pt idx="1930">
                  <c:v>90.748668567790503</c:v>
                </c:pt>
                <c:pt idx="1931">
                  <c:v>90.75315014595482</c:v>
                </c:pt>
                <c:pt idx="1932">
                  <c:v>90.7576478078403</c:v>
                </c:pt>
                <c:pt idx="1933">
                  <c:v>90.762161582807366</c:v>
                </c:pt>
                <c:pt idx="1934">
                  <c:v>90.766691500511101</c:v>
                </c:pt>
                <c:pt idx="1935">
                  <c:v>90.771237590905443</c:v>
                </c:pt>
                <c:pt idx="1936">
                  <c:v>90.775799884245899</c:v>
                </c:pt>
                <c:pt idx="1937">
                  <c:v>90.780378411089615</c:v>
                </c:pt>
                <c:pt idx="1938">
                  <c:v>90.784973202301103</c:v>
                </c:pt>
                <c:pt idx="1939">
                  <c:v>90.78958428905247</c:v>
                </c:pt>
                <c:pt idx="1940">
                  <c:v>90.794211702825862</c:v>
                </c:pt>
                <c:pt idx="1941">
                  <c:v>90.798855475416616</c:v>
                </c:pt>
                <c:pt idx="1942">
                  <c:v>90.803515638934627</c:v>
                </c:pt>
                <c:pt idx="1943">
                  <c:v>90.808192225807844</c:v>
                </c:pt>
                <c:pt idx="1944">
                  <c:v>90.812885268782807</c:v>
                </c:pt>
                <c:pt idx="1945">
                  <c:v>90.817594800928291</c:v>
                </c:pt>
                <c:pt idx="1946">
                  <c:v>90.822320855637344</c:v>
                </c:pt>
                <c:pt idx="1947">
                  <c:v>90.827063466627592</c:v>
                </c:pt>
                <c:pt idx="1948">
                  <c:v>90.831822667946113</c:v>
                </c:pt>
                <c:pt idx="1949">
                  <c:v>90.836598493969618</c:v>
                </c:pt>
                <c:pt idx="1950">
                  <c:v>90.841390979406853</c:v>
                </c:pt>
                <c:pt idx="1951">
                  <c:v>90.846200159301063</c:v>
                </c:pt>
                <c:pt idx="1952">
                  <c:v>90.851026069031548</c:v>
                </c:pt>
                <c:pt idx="1953">
                  <c:v>90.85586874431587</c:v>
                </c:pt>
                <c:pt idx="1954">
                  <c:v>90.860728221211261</c:v>
                </c:pt>
                <c:pt idx="1955">
                  <c:v>90.865604536117672</c:v>
                </c:pt>
                <c:pt idx="1956">
                  <c:v>90.870497725778492</c:v>
                </c:pt>
                <c:pt idx="1957">
                  <c:v>90.875407827282203</c:v>
                </c:pt>
                <c:pt idx="1958">
                  <c:v>90.880334878065767</c:v>
                </c:pt>
                <c:pt idx="1959">
                  <c:v>90.885278915914711</c:v>
                </c:pt>
                <c:pt idx="1960">
                  <c:v>90.890239978966306</c:v>
                </c:pt>
                <c:pt idx="1961">
                  <c:v>90.89521810570956</c:v>
                </c:pt>
                <c:pt idx="1962">
                  <c:v>90.900213334988976</c:v>
                </c:pt>
                <c:pt idx="1963">
                  <c:v>90.905225706004799</c:v>
                </c:pt>
                <c:pt idx="1964">
                  <c:v>90.910255258314322</c:v>
                </c:pt>
                <c:pt idx="1965">
                  <c:v>90.915302031835338</c:v>
                </c:pt>
                <c:pt idx="1966">
                  <c:v>90.9203660668461</c:v>
                </c:pt>
                <c:pt idx="1967">
                  <c:v>90.92544740398732</c:v>
                </c:pt>
                <c:pt idx="1968">
                  <c:v>90.930546084263852</c:v>
                </c:pt>
                <c:pt idx="1969">
                  <c:v>90.935662149046522</c:v>
                </c:pt>
                <c:pt idx="1970">
                  <c:v>90.940795640072494</c:v>
                </c:pt>
                <c:pt idx="1971">
                  <c:v>90.945946599448277</c:v>
                </c:pt>
                <c:pt idx="1972">
                  <c:v>90.951115069650115</c:v>
                </c:pt>
                <c:pt idx="1973">
                  <c:v>90.956301093524857</c:v>
                </c:pt>
                <c:pt idx="1974">
                  <c:v>90.961504714293568</c:v>
                </c:pt>
                <c:pt idx="1975">
                  <c:v>90.966725975549721</c:v>
                </c:pt>
                <c:pt idx="1976">
                  <c:v>90.971964921263634</c:v>
                </c:pt>
                <c:pt idx="1977">
                  <c:v>90.977221595782169</c:v>
                </c:pt>
                <c:pt idx="1978">
                  <c:v>90.982496043829187</c:v>
                </c:pt>
                <c:pt idx="1979">
                  <c:v>90.9877883105096</c:v>
                </c:pt>
                <c:pt idx="1980">
                  <c:v>90.993098441307538</c:v>
                </c:pt>
                <c:pt idx="1981">
                  <c:v>90.998426482089073</c:v>
                </c:pt>
                <c:pt idx="1982">
                  <c:v>91.00377247910356</c:v>
                </c:pt>
                <c:pt idx="1983">
                  <c:v>91.009136478984644</c:v>
                </c:pt>
                <c:pt idx="1984">
                  <c:v>91.014518528750557</c:v>
                </c:pt>
                <c:pt idx="1985">
                  <c:v>91.019918675806835</c:v>
                </c:pt>
                <c:pt idx="1986">
                  <c:v>91.025336967945492</c:v>
                </c:pt>
                <c:pt idx="1987">
                  <c:v>91.030773453348175</c:v>
                </c:pt>
                <c:pt idx="1988">
                  <c:v>91.036228180585397</c:v>
                </c:pt>
                <c:pt idx="1989">
                  <c:v>91.041701198618512</c:v>
                </c:pt>
                <c:pt idx="1990">
                  <c:v>91.047192556800908</c:v>
                </c:pt>
                <c:pt idx="1991">
                  <c:v>91.052702304878494</c:v>
                </c:pt>
                <c:pt idx="1992">
                  <c:v>91.058230492990148</c:v>
                </c:pt>
                <c:pt idx="1993">
                  <c:v>91.063777171670566</c:v>
                </c:pt>
                <c:pt idx="1994">
                  <c:v>91.069342391849176</c:v>
                </c:pt>
                <c:pt idx="1995">
                  <c:v>91.074926204852062</c:v>
                </c:pt>
                <c:pt idx="1996">
                  <c:v>91.080528662402529</c:v>
                </c:pt>
                <c:pt idx="1997">
                  <c:v>91.086149816622452</c:v>
                </c:pt>
                <c:pt idx="1998">
                  <c:v>91.091789720032978</c:v>
                </c:pt>
                <c:pt idx="1999">
                  <c:v>91.097448425554092</c:v>
                </c:pt>
                <c:pt idx="2000">
                  <c:v>91.103125986507692</c:v>
                </c:pt>
                <c:pt idx="2001">
                  <c:v>91.108822456616437</c:v>
                </c:pt>
                <c:pt idx="2002">
                  <c:v>91.114537890006019</c:v>
                </c:pt>
                <c:pt idx="2003">
                  <c:v>91.12027234120454</c:v>
                </c:pt>
                <c:pt idx="2004">
                  <c:v>91.126025865144385</c:v>
                </c:pt>
                <c:pt idx="2005">
                  <c:v>91.13179851716238</c:v>
                </c:pt>
                <c:pt idx="2006">
                  <c:v>91.137590353000533</c:v>
                </c:pt>
                <c:pt idx="2007">
                  <c:v>91.143401428807067</c:v>
                </c:pt>
                <c:pt idx="2008">
                  <c:v>91.149231801136793</c:v>
                </c:pt>
                <c:pt idx="2009">
                  <c:v>91.155081526951562</c:v>
                </c:pt>
                <c:pt idx="2010">
                  <c:v>91.160950663621563</c:v>
                </c:pt>
                <c:pt idx="2011">
                  <c:v>91.166839268925273</c:v>
                </c:pt>
                <c:pt idx="2012">
                  <c:v>91.172747401051112</c:v>
                </c:pt>
                <c:pt idx="2013">
                  <c:v>91.178675118596246</c:v>
                </c:pt>
                <c:pt idx="2014">
                  <c:v>91.184622480569246</c:v>
                </c:pt>
                <c:pt idx="2015">
                  <c:v>91.19058954638939</c:v>
                </c:pt>
                <c:pt idx="2016">
                  <c:v>91.196576375886792</c:v>
                </c:pt>
                <c:pt idx="2017">
                  <c:v>91.20258302930479</c:v>
                </c:pt>
                <c:pt idx="2018">
                  <c:v>91.208609567298609</c:v>
                </c:pt>
                <c:pt idx="2019">
                  <c:v>91.214656050936966</c:v>
                </c:pt>
                <c:pt idx="2020">
                  <c:v>91.220722541702386</c:v>
                </c:pt>
                <c:pt idx="2021">
                  <c:v>91.226809101491199</c:v>
                </c:pt>
                <c:pt idx="2022">
                  <c:v>91.232915792614335</c:v>
                </c:pt>
                <c:pt idx="2023">
                  <c:v>91.239042677798011</c:v>
                </c:pt>
                <c:pt idx="2024">
                  <c:v>91.245189820183725</c:v>
                </c:pt>
                <c:pt idx="2025">
                  <c:v>91.251357283329696</c:v>
                </c:pt>
                <c:pt idx="2026">
                  <c:v>91.257545131209852</c:v>
                </c:pt>
                <c:pt idx="2027">
                  <c:v>91.263753428215367</c:v>
                </c:pt>
                <c:pt idx="2028">
                  <c:v>91.269982239154459</c:v>
                </c:pt>
                <c:pt idx="2029">
                  <c:v>91.276231629253033</c:v>
                </c:pt>
                <c:pt idx="2030">
                  <c:v>91.282501664154822</c:v>
                </c:pt>
                <c:pt idx="2031">
                  <c:v>91.288792409922351</c:v>
                </c:pt>
                <c:pt idx="2032">
                  <c:v>91.295103933037268</c:v>
                </c:pt>
                <c:pt idx="2033">
                  <c:v>91.30143630039926</c:v>
                </c:pt>
                <c:pt idx="2034">
                  <c:v>91.307789579328684</c:v>
                </c:pt>
                <c:pt idx="2035">
                  <c:v>91.314163837564664</c:v>
                </c:pt>
                <c:pt idx="2036">
                  <c:v>91.320559143267332</c:v>
                </c:pt>
                <c:pt idx="2037">
                  <c:v>91.326975565016809</c:v>
                </c:pt>
                <c:pt idx="2038">
                  <c:v>91.333413171813802</c:v>
                </c:pt>
                <c:pt idx="2039">
                  <c:v>91.339872033080809</c:v>
                </c:pt>
                <c:pt idx="2040">
                  <c:v>91.346352218661423</c:v>
                </c:pt>
                <c:pt idx="2041">
                  <c:v>91.352853798820192</c:v>
                </c:pt>
                <c:pt idx="2042">
                  <c:v>91.359376844244181</c:v>
                </c:pt>
                <c:pt idx="2043">
                  <c:v>91.36592142604303</c:v>
                </c:pt>
                <c:pt idx="2044">
                  <c:v>91.372487615747616</c:v>
                </c:pt>
                <c:pt idx="2045">
                  <c:v>91.379075485312924</c:v>
                </c:pt>
                <c:pt idx="2046">
                  <c:v>91.385685107115833</c:v>
                </c:pt>
                <c:pt idx="2047">
                  <c:v>91.392316553956789</c:v>
                </c:pt>
                <c:pt idx="2048">
                  <c:v>91.398969899059352</c:v>
                </c:pt>
                <c:pt idx="2049">
                  <c:v>91.405645216070994</c:v>
                </c:pt>
                <c:pt idx="2050">
                  <c:v>91.412342579062965</c:v>
                </c:pt>
                <c:pt idx="2051">
                  <c:v>91.4190620625305</c:v>
                </c:pt>
                <c:pt idx="2052">
                  <c:v>91.425803741393196</c:v>
                </c:pt>
                <c:pt idx="2053">
                  <c:v>91.432567690994759</c:v>
                </c:pt>
                <c:pt idx="2054">
                  <c:v>91.439353987103445</c:v>
                </c:pt>
                <c:pt idx="2055">
                  <c:v>91.446162705912641</c:v>
                </c:pt>
                <c:pt idx="2056">
                  <c:v>91.452993924041053</c:v>
                </c:pt>
                <c:pt idx="2057">
                  <c:v>91.459847718531691</c:v>
                </c:pt>
                <c:pt idx="2058">
                  <c:v>91.46672416685314</c:v>
                </c:pt>
                <c:pt idx="2059">
                  <c:v>91.473623346899885</c:v>
                </c:pt>
                <c:pt idx="2060">
                  <c:v>91.480545336991455</c:v>
                </c:pt>
                <c:pt idx="2061">
                  <c:v>91.48749021587345</c:v>
                </c:pt>
                <c:pt idx="2062">
                  <c:v>91.494458062717683</c:v>
                </c:pt>
                <c:pt idx="2063">
                  <c:v>91.501448957121298</c:v>
                </c:pt>
                <c:pt idx="2064">
                  <c:v>91.508462979107946</c:v>
                </c:pt>
                <c:pt idx="2065">
                  <c:v>91.515500209128305</c:v>
                </c:pt>
                <c:pt idx="2066">
                  <c:v>91.522560728058167</c:v>
                </c:pt>
                <c:pt idx="2067">
                  <c:v>91.529644617201029</c:v>
                </c:pt>
                <c:pt idx="2068">
                  <c:v>91.536751958286587</c:v>
                </c:pt>
                <c:pt idx="2069">
                  <c:v>91.54388283347123</c:v>
                </c:pt>
                <c:pt idx="2070">
                  <c:v>91.551037325338697</c:v>
                </c:pt>
                <c:pt idx="2071">
                  <c:v>91.558215516899438</c:v>
                </c:pt>
                <c:pt idx="2072">
                  <c:v>91.565417491591091</c:v>
                </c:pt>
                <c:pt idx="2073">
                  <c:v>91.572643333278521</c:v>
                </c:pt>
                <c:pt idx="2074">
                  <c:v>91.579893126253978</c:v>
                </c:pt>
                <c:pt idx="2075">
                  <c:v>91.587166955236839</c:v>
                </c:pt>
                <c:pt idx="2076">
                  <c:v>91.594464905374807</c:v>
                </c:pt>
                <c:pt idx="2077">
                  <c:v>91.601787062242209</c:v>
                </c:pt>
                <c:pt idx="2078">
                  <c:v>91.609133511841478</c:v>
                </c:pt>
                <c:pt idx="2079">
                  <c:v>91.616504340602859</c:v>
                </c:pt>
                <c:pt idx="2080">
                  <c:v>91.623899635384134</c:v>
                </c:pt>
                <c:pt idx="2081">
                  <c:v>91.631319483471742</c:v>
                </c:pt>
                <c:pt idx="2082">
                  <c:v>91.638763972579241</c:v>
                </c:pt>
                <c:pt idx="2083">
                  <c:v>91.646233190848719</c:v>
                </c:pt>
                <c:pt idx="2084">
                  <c:v>91.653727226849796</c:v>
                </c:pt>
                <c:pt idx="2085">
                  <c:v>91.661246169581815</c:v>
                </c:pt>
                <c:pt idx="2086">
                  <c:v>91.66879010847039</c:v>
                </c:pt>
                <c:pt idx="2087">
                  <c:v>91.67635913337098</c:v>
                </c:pt>
                <c:pt idx="2088">
                  <c:v>91.683953334566411</c:v>
                </c:pt>
                <c:pt idx="2089">
                  <c:v>91.691572802768874</c:v>
                </c:pt>
                <c:pt idx="2090">
                  <c:v>91.699217629117996</c:v>
                </c:pt>
                <c:pt idx="2091">
                  <c:v>91.706887905182853</c:v>
                </c:pt>
                <c:pt idx="2092">
                  <c:v>91.714583722960683</c:v>
                </c:pt>
                <c:pt idx="2093">
                  <c:v>91.722305174877434</c:v>
                </c:pt>
                <c:pt idx="2094">
                  <c:v>91.730052353787798</c:v>
                </c:pt>
                <c:pt idx="2095">
                  <c:v>91.737825352975193</c:v>
                </c:pt>
                <c:pt idx="2096">
                  <c:v>91.745624266151736</c:v>
                </c:pt>
                <c:pt idx="2097">
                  <c:v>91.753449187458287</c:v>
                </c:pt>
                <c:pt idx="2098">
                  <c:v>91.761300211464928</c:v>
                </c:pt>
                <c:pt idx="2099">
                  <c:v>91.769177433170256</c:v>
                </c:pt>
                <c:pt idx="2100">
                  <c:v>91.777080948001853</c:v>
                </c:pt>
                <c:pt idx="2101">
                  <c:v>91.785010851816736</c:v>
                </c:pt>
                <c:pt idx="2102">
                  <c:v>91.792967240900126</c:v>
                </c:pt>
                <c:pt idx="2103">
                  <c:v>91.800950211967134</c:v>
                </c:pt>
                <c:pt idx="2104">
                  <c:v>91.808959862161075</c:v>
                </c:pt>
                <c:pt idx="2105">
                  <c:v>91.816996289055226</c:v>
                </c:pt>
                <c:pt idx="2106">
                  <c:v>91.825059590651421</c:v>
                </c:pt>
                <c:pt idx="2107">
                  <c:v>91.83314986538052</c:v>
                </c:pt>
                <c:pt idx="2108">
                  <c:v>91.841267212103403</c:v>
                </c:pt>
                <c:pt idx="2109">
                  <c:v>91.849411730108983</c:v>
                </c:pt>
                <c:pt idx="2110">
                  <c:v>91.857583519116389</c:v>
                </c:pt>
                <c:pt idx="2111">
                  <c:v>91.865782679273593</c:v>
                </c:pt>
                <c:pt idx="2112">
                  <c:v>91.874009311157593</c:v>
                </c:pt>
                <c:pt idx="2113">
                  <c:v>91.882263515775065</c:v>
                </c:pt>
                <c:pt idx="2114">
                  <c:v>91.890545394561869</c:v>
                </c:pt>
                <c:pt idx="2115">
                  <c:v>91.898855049382703</c:v>
                </c:pt>
                <c:pt idx="2116">
                  <c:v>91.907192582532772</c:v>
                </c:pt>
                <c:pt idx="2117">
                  <c:v>91.915558096735182</c:v>
                </c:pt>
                <c:pt idx="2118">
                  <c:v>91.923951695143188</c:v>
                </c:pt>
                <c:pt idx="2119">
                  <c:v>91.932373481339269</c:v>
                </c:pt>
                <c:pt idx="2120">
                  <c:v>91.940823559335399</c:v>
                </c:pt>
                <c:pt idx="2121">
                  <c:v>91.949302033572479</c:v>
                </c:pt>
                <c:pt idx="2122">
                  <c:v>91.957809008921245</c:v>
                </c:pt>
                <c:pt idx="2123">
                  <c:v>91.966344590681658</c:v>
                </c:pt>
                <c:pt idx="2124">
                  <c:v>91.974908884582732</c:v>
                </c:pt>
                <c:pt idx="2125">
                  <c:v>91.983501996783275</c:v>
                </c:pt>
                <c:pt idx="2126">
                  <c:v>91.992124033871093</c:v>
                </c:pt>
                <c:pt idx="2127">
                  <c:v>92.00077510286394</c:v>
                </c:pt>
                <c:pt idx="2128">
                  <c:v>92.009455311208058</c:v>
                </c:pt>
                <c:pt idx="2129">
                  <c:v>92.018164766779563</c:v>
                </c:pt>
                <c:pt idx="2130">
                  <c:v>92.02690357788407</c:v>
                </c:pt>
                <c:pt idx="2131">
                  <c:v>92.035671853256119</c:v>
                </c:pt>
                <c:pt idx="2132">
                  <c:v>92.044469702059573</c:v>
                </c:pt>
                <c:pt idx="2133">
                  <c:v>92.053297233887747</c:v>
                </c:pt>
                <c:pt idx="2134">
                  <c:v>92.062154558763254</c:v>
                </c:pt>
                <c:pt idx="2135">
                  <c:v>92.071041787137617</c:v>
                </c:pt>
                <c:pt idx="2136">
                  <c:v>92.079959029891697</c:v>
                </c:pt>
                <c:pt idx="2137">
                  <c:v>92.088906398335993</c:v>
                </c:pt>
                <c:pt idx="2138">
                  <c:v>92.09788400420976</c:v>
                </c:pt>
                <c:pt idx="2139">
                  <c:v>92.106891959681093</c:v>
                </c:pt>
                <c:pt idx="2140">
                  <c:v>92.115930377347723</c:v>
                </c:pt>
                <c:pt idx="2141">
                  <c:v>92.124999370236125</c:v>
                </c:pt>
                <c:pt idx="2142">
                  <c:v>92.13409905180184</c:v>
                </c:pt>
                <c:pt idx="2143">
                  <c:v>92.143229535929663</c:v>
                </c:pt>
                <c:pt idx="2144">
                  <c:v>92.152390936932449</c:v>
                </c:pt>
                <c:pt idx="2145">
                  <c:v>92.161583369553256</c:v>
                </c:pt>
                <c:pt idx="2146">
                  <c:v>92.170806948962692</c:v>
                </c:pt>
                <c:pt idx="2147">
                  <c:v>92.180061790760874</c:v>
                </c:pt>
                <c:pt idx="2148">
                  <c:v>92.189348010976147</c:v>
                </c:pt>
                <c:pt idx="2149">
                  <c:v>92.198665726066011</c:v>
                </c:pt>
                <c:pt idx="2150">
                  <c:v>92.208015052916096</c:v>
                </c:pt>
                <c:pt idx="2151">
                  <c:v>92.21739610884083</c:v>
                </c:pt>
                <c:pt idx="2152">
                  <c:v>92.226809011583057</c:v>
                </c:pt>
                <c:pt idx="2153">
                  <c:v>92.236253879313622</c:v>
                </c:pt>
                <c:pt idx="2154">
                  <c:v>92.245730830631885</c:v>
                </c:pt>
                <c:pt idx="2155">
                  <c:v>92.255239984565563</c:v>
                </c:pt>
                <c:pt idx="2156">
                  <c:v>92.264781460570077</c:v>
                </c:pt>
                <c:pt idx="2157">
                  <c:v>92.274355378529094</c:v>
                </c:pt>
                <c:pt idx="2158">
                  <c:v>92.283961858754409</c:v>
                </c:pt>
                <c:pt idx="2159">
                  <c:v>92.293601021984912</c:v>
                </c:pt>
                <c:pt idx="2160">
                  <c:v>92.303272989387565</c:v>
                </c:pt>
                <c:pt idx="2161">
                  <c:v>92.312977882557377</c:v>
                </c:pt>
                <c:pt idx="2162">
                  <c:v>92.322715823515964</c:v>
                </c:pt>
                <c:pt idx="2163">
                  <c:v>92.332486934712918</c:v>
                </c:pt>
                <c:pt idx="2164">
                  <c:v>92.342291339024342</c:v>
                </c:pt>
                <c:pt idx="2165">
                  <c:v>92.352129159754455</c:v>
                </c:pt>
                <c:pt idx="2166">
                  <c:v>92.362000520633089</c:v>
                </c:pt>
                <c:pt idx="2167">
                  <c:v>92.371905545817867</c:v>
                </c:pt>
                <c:pt idx="2168">
                  <c:v>92.381844359892966</c:v>
                </c:pt>
                <c:pt idx="2169">
                  <c:v>92.391817087868219</c:v>
                </c:pt>
                <c:pt idx="2170">
                  <c:v>92.401823855180567</c:v>
                </c:pt>
                <c:pt idx="2171">
                  <c:v>92.411864787692735</c:v>
                </c:pt>
                <c:pt idx="2172">
                  <c:v>92.421940011693579</c:v>
                </c:pt>
                <c:pt idx="2173">
                  <c:v>92.432049653897579</c:v>
                </c:pt>
                <c:pt idx="2174">
                  <c:v>92.442193841444706</c:v>
                </c:pt>
                <c:pt idx="2175">
                  <c:v>92.452372701900501</c:v>
                </c:pt>
                <c:pt idx="2176">
                  <c:v>92.462586363255681</c:v>
                </c:pt>
                <c:pt idx="2177">
                  <c:v>92.472834953925513</c:v>
                </c:pt>
                <c:pt idx="2178">
                  <c:v>92.483118602750721</c:v>
                </c:pt>
                <c:pt idx="2179">
                  <c:v>92.49343743899577</c:v>
                </c:pt>
                <c:pt idx="2180">
                  <c:v>92.503791592350254</c:v>
                </c:pt>
                <c:pt idx="2181">
                  <c:v>92.514181192927012</c:v>
                </c:pt>
                <c:pt idx="2182">
                  <c:v>92.52460637126299</c:v>
                </c:pt>
                <c:pt idx="2183">
                  <c:v>92.535067258318577</c:v>
                </c:pt>
                <c:pt idx="2184">
                  <c:v>92.5455639854775</c:v>
                </c:pt>
                <c:pt idx="2185">
                  <c:v>92.55609668454656</c:v>
                </c:pt>
                <c:pt idx="2186">
                  <c:v>92.56666548775479</c:v>
                </c:pt>
                <c:pt idx="2187">
                  <c:v>92.577270527754223</c:v>
                </c:pt>
                <c:pt idx="2188">
                  <c:v>92.587911937618458</c:v>
                </c:pt>
                <c:pt idx="2189">
                  <c:v>92.598589850843098</c:v>
                </c:pt>
                <c:pt idx="2190">
                  <c:v>92.609304401345028</c:v>
                </c:pt>
                <c:pt idx="2191">
                  <c:v>92.620055723462514</c:v>
                </c:pt>
                <c:pt idx="2192">
                  <c:v>92.630843951954205</c:v>
                </c:pt>
                <c:pt idx="2193">
                  <c:v>92.641669221999564</c:v>
                </c:pt>
                <c:pt idx="2194">
                  <c:v>92.652531669197671</c:v>
                </c:pt>
                <c:pt idx="2195">
                  <c:v>92.663431429567495</c:v>
                </c:pt>
                <c:pt idx="2196">
                  <c:v>92.67436863954714</c:v>
                </c:pt>
                <c:pt idx="2197">
                  <c:v>92.685343435993659</c:v>
                </c:pt>
                <c:pt idx="2198">
                  <c:v>92.696355956182529</c:v>
                </c:pt>
                <c:pt idx="2199">
                  <c:v>92.707406337807072</c:v>
                </c:pt>
                <c:pt idx="2200">
                  <c:v>92.718494718978576</c:v>
                </c:pt>
                <c:pt idx="2201">
                  <c:v>92.729621238225207</c:v>
                </c:pt>
                <c:pt idx="2202">
                  <c:v>92.740786034491492</c:v>
                </c:pt>
                <c:pt idx="2203">
                  <c:v>92.751989247138852</c:v>
                </c:pt>
                <c:pt idx="2204">
                  <c:v>92.76323101594383</c:v>
                </c:pt>
                <c:pt idx="2205">
                  <c:v>92.774511481098386</c:v>
                </c:pt>
                <c:pt idx="2206">
                  <c:v>92.785830783209448</c:v>
                </c:pt>
                <c:pt idx="2207">
                  <c:v>92.79718906329731</c:v>
                </c:pt>
                <c:pt idx="2208">
                  <c:v>92.808586462796669</c:v>
                </c:pt>
                <c:pt idx="2209">
                  <c:v>92.820023123554961</c:v>
                </c:pt>
                <c:pt idx="2210">
                  <c:v>92.83149918783208</c:v>
                </c:pt>
                <c:pt idx="2211">
                  <c:v>92.843014798300047</c:v>
                </c:pt>
                <c:pt idx="2212">
                  <c:v>92.854570098041492</c:v>
                </c:pt>
                <c:pt idx="2213">
                  <c:v>92.866165230550763</c:v>
                </c:pt>
                <c:pt idx="2214">
                  <c:v>92.877800339731564</c:v>
                </c:pt>
                <c:pt idx="2215">
                  <c:v>92.889475569896845</c:v>
                </c:pt>
                <c:pt idx="2216">
                  <c:v>92.901191065769055</c:v>
                </c:pt>
                <c:pt idx="2217">
                  <c:v>92.912946972477712</c:v>
                </c:pt>
                <c:pt idx="2218">
                  <c:v>92.924743435560202</c:v>
                </c:pt>
                <c:pt idx="2219">
                  <c:v>92.936580600960724</c:v>
                </c:pt>
                <c:pt idx="2220">
                  <c:v>92.94845861502904</c:v>
                </c:pt>
                <c:pt idx="2221">
                  <c:v>92.960377624519893</c:v>
                </c:pt>
                <c:pt idx="2222">
                  <c:v>92.972337776592994</c:v>
                </c:pt>
                <c:pt idx="2223">
                  <c:v>92.984339218810774</c:v>
                </c:pt>
                <c:pt idx="2224">
                  <c:v>92.996382099139296</c:v>
                </c:pt>
                <c:pt idx="2225">
                  <c:v>93.008466565945966</c:v>
                </c:pt>
                <c:pt idx="2226">
                  <c:v>93.020592767999403</c:v>
                </c:pt>
                <c:pt idx="2227">
                  <c:v>93.032760854468663</c:v>
                </c:pt>
                <c:pt idx="2228">
                  <c:v>93.044970974922094</c:v>
                </c:pt>
                <c:pt idx="2229">
                  <c:v>93.057223279326109</c:v>
                </c:pt>
                <c:pt idx="2230">
                  <c:v>93.069517918044966</c:v>
                </c:pt>
                <c:pt idx="2231">
                  <c:v>93.081855041839489</c:v>
                </c:pt>
                <c:pt idx="2232">
                  <c:v>93.094234801865724</c:v>
                </c:pt>
                <c:pt idx="2233">
                  <c:v>93.10665734967489</c:v>
                </c:pt>
                <c:pt idx="2234">
                  <c:v>93.11912283721135</c:v>
                </c:pt>
                <c:pt idx="2235">
                  <c:v>93.131631416812098</c:v>
                </c:pt>
                <c:pt idx="2236">
                  <c:v>93.144183241205667</c:v>
                </c:pt>
                <c:pt idx="2237">
                  <c:v>93.156778463510733</c:v>
                </c:pt>
                <c:pt idx="2238">
                  <c:v>93.169417237235891</c:v>
                </c:pt>
                <c:pt idx="2239">
                  <c:v>93.182099716277122</c:v>
                </c:pt>
                <c:pt idx="2240">
                  <c:v>93.194826054917925</c:v>
                </c:pt>
                <c:pt idx="2241">
                  <c:v>93.207596407827452</c:v>
                </c:pt>
                <c:pt idx="2242">
                  <c:v>93.220410930059401</c:v>
                </c:pt>
                <c:pt idx="2243">
                  <c:v>93.233269777051419</c:v>
                </c:pt>
                <c:pt idx="2244">
                  <c:v>93.246173104622315</c:v>
                </c:pt>
                <c:pt idx="2245">
                  <c:v>93.259121068972505</c:v>
                </c:pt>
                <c:pt idx="2246">
                  <c:v>93.272113826681803</c:v>
                </c:pt>
                <c:pt idx="2247">
                  <c:v>93.285151534708206</c:v>
                </c:pt>
                <c:pt idx="2248">
                  <c:v>93.298234350386537</c:v>
                </c:pt>
                <c:pt idx="2249">
                  <c:v>93.311362431427014</c:v>
                </c:pt>
                <c:pt idx="2250">
                  <c:v>93.324535935914113</c:v>
                </c:pt>
                <c:pt idx="2251">
                  <c:v>93.337755022304719</c:v>
                </c:pt>
                <c:pt idx="2252">
                  <c:v>93.351019849426777</c:v>
                </c:pt>
                <c:pt idx="2253">
                  <c:v>93.36433057647838</c:v>
                </c:pt>
                <c:pt idx="2254">
                  <c:v>93.377687363025132</c:v>
                </c:pt>
                <c:pt idx="2255">
                  <c:v>93.391090368999471</c:v>
                </c:pt>
                <c:pt idx="2256">
                  <c:v>93.404539754698376</c:v>
                </c:pt>
                <c:pt idx="2257">
                  <c:v>93.418035680782737</c:v>
                </c:pt>
                <c:pt idx="2258">
                  <c:v>93.431578308274723</c:v>
                </c:pt>
                <c:pt idx="2259">
                  <c:v>93.445167798556369</c:v>
                </c:pt>
                <c:pt idx="2260">
                  <c:v>93.458804313368262</c:v>
                </c:pt>
                <c:pt idx="2261">
                  <c:v>93.472488014807098</c:v>
                </c:pt>
                <c:pt idx="2262">
                  <c:v>93.48621906532486</c:v>
                </c:pt>
                <c:pt idx="2263">
                  <c:v>93.499997627725477</c:v>
                </c:pt>
                <c:pt idx="2264">
                  <c:v>93.513823865164923</c:v>
                </c:pt>
                <c:pt idx="2265">
                  <c:v>93.527697941147551</c:v>
                </c:pt>
                <c:pt idx="2266">
                  <c:v>93.54162001952507</c:v>
                </c:pt>
                <c:pt idx="2267">
                  <c:v>93.555590264494825</c:v>
                </c:pt>
                <c:pt idx="2268">
                  <c:v>93.569608840596715</c:v>
                </c:pt>
                <c:pt idx="2269">
                  <c:v>93.583675912712479</c:v>
                </c:pt>
                <c:pt idx="2270">
                  <c:v>93.597791646062532</c:v>
                </c:pt>
                <c:pt idx="2271">
                  <c:v>93.611956206204553</c:v>
                </c:pt>
                <c:pt idx="2272">
                  <c:v>93.626169759031256</c:v>
                </c:pt>
                <c:pt idx="2273">
                  <c:v>93.640432470767308</c:v>
                </c:pt>
                <c:pt idx="2274">
                  <c:v>93.654744507968758</c:v>
                </c:pt>
                <c:pt idx="2275">
                  <c:v>93.669106037519185</c:v>
                </c:pt>
                <c:pt idx="2276">
                  <c:v>93.683517226628737</c:v>
                </c:pt>
                <c:pt idx="2277">
                  <c:v>93.697978242829933</c:v>
                </c:pt>
                <c:pt idx="2278">
                  <c:v>93.712489253977665</c:v>
                </c:pt>
                <c:pt idx="2279">
                  <c:v>93.72705042824515</c:v>
                </c:pt>
                <c:pt idx="2280">
                  <c:v>93.741661934121254</c:v>
                </c:pt>
                <c:pt idx="2281">
                  <c:v>93.756323940409601</c:v>
                </c:pt>
                <c:pt idx="2282">
                  <c:v>93.771036616224151</c:v>
                </c:pt>
                <c:pt idx="2283">
                  <c:v>93.785800130987823</c:v>
                </c:pt>
                <c:pt idx="2284">
                  <c:v>93.800614654429765</c:v>
                </c:pt>
                <c:pt idx="2285">
                  <c:v>93.815480356581276</c:v>
                </c:pt>
                <c:pt idx="2286">
                  <c:v>93.83039740777555</c:v>
                </c:pt>
                <c:pt idx="2287">
                  <c:v>93.845365978642505</c:v>
                </c:pt>
                <c:pt idx="2288">
                  <c:v>93.860386240107118</c:v>
                </c:pt>
                <c:pt idx="2289">
                  <c:v>93.875458363386912</c:v>
                </c:pt>
                <c:pt idx="2290">
                  <c:v>93.890582519987746</c:v>
                </c:pt>
                <c:pt idx="2291">
                  <c:v>93.905758881701942</c:v>
                </c:pt>
                <c:pt idx="2292">
                  <c:v>93.920987620604905</c:v>
                </c:pt>
                <c:pt idx="2293">
                  <c:v>93.936268909051918</c:v>
                </c:pt>
                <c:pt idx="2294">
                  <c:v>93.951602919675366</c:v>
                </c:pt>
                <c:pt idx="2295">
                  <c:v>93.966989825381418</c:v>
                </c:pt>
                <c:pt idx="2296">
                  <c:v>93.982429799345681</c:v>
                </c:pt>
                <c:pt idx="2297">
                  <c:v>93.997923015012759</c:v>
                </c:pt>
                <c:pt idx="2298">
                  <c:v>94.013469646089376</c:v>
                </c:pt>
                <c:pt idx="2299">
                  <c:v>94.029069866543765</c:v>
                </c:pt>
                <c:pt idx="2300">
                  <c:v>94.044723850600832</c:v>
                </c:pt>
                <c:pt idx="2301">
                  <c:v>94.060431772738596</c:v>
                </c:pt>
                <c:pt idx="2302">
                  <c:v>94.076193807686607</c:v>
                </c:pt>
                <c:pt idx="2303">
                  <c:v>94.09201013041843</c:v>
                </c:pt>
                <c:pt idx="2304">
                  <c:v>94.107880916152837</c:v>
                </c:pt>
                <c:pt idx="2305">
                  <c:v>94.123806340345425</c:v>
                </c:pt>
                <c:pt idx="2306">
                  <c:v>94.139786578688074</c:v>
                </c:pt>
                <c:pt idx="2307">
                  <c:v>94.155821807104132</c:v>
                </c:pt>
                <c:pt idx="2308">
                  <c:v>94.17191220174432</c:v>
                </c:pt>
                <c:pt idx="2309">
                  <c:v>94.188057938981871</c:v>
                </c:pt>
                <c:pt idx="2310">
                  <c:v>94.204259195411154</c:v>
                </c:pt>
                <c:pt idx="2311">
                  <c:v>94.220516147840726</c:v>
                </c:pt>
                <c:pt idx="2312">
                  <c:v>94.236828973290741</c:v>
                </c:pt>
                <c:pt idx="2313">
                  <c:v>94.253197848988307</c:v>
                </c:pt>
                <c:pt idx="2314">
                  <c:v>94.269622952363221</c:v>
                </c:pt>
                <c:pt idx="2315">
                  <c:v>94.286104461044118</c:v>
                </c:pt>
                <c:pt idx="2316">
                  <c:v>94.30264255285384</c:v>
                </c:pt>
                <c:pt idx="2317">
                  <c:v>94.319237405803605</c:v>
                </c:pt>
                <c:pt idx="2318">
                  <c:v>94.335889198090229</c:v>
                </c:pt>
                <c:pt idx="2319">
                  <c:v>94.352598108091968</c:v>
                </c:pt>
                <c:pt idx="2320">
                  <c:v>94.369364314361206</c:v>
                </c:pt>
                <c:pt idx="2321">
                  <c:v>94.386187995622294</c:v>
                </c:pt>
                <c:pt idx="2322">
                  <c:v>94.403069330765248</c:v>
                </c:pt>
                <c:pt idx="2323">
                  <c:v>94.420008498841995</c:v>
                </c:pt>
                <c:pt idx="2324">
                  <c:v>94.437005679060135</c:v>
                </c:pt>
                <c:pt idx="2325">
                  <c:v>94.45406105077889</c:v>
                </c:pt>
                <c:pt idx="2326">
                  <c:v>94.471174793503664</c:v>
                </c:pt>
                <c:pt idx="2327">
                  <c:v>94.488347086880864</c:v>
                </c:pt>
                <c:pt idx="2328">
                  <c:v>94.505578110692596</c:v>
                </c:pt>
                <c:pt idx="2329">
                  <c:v>94.52286804485162</c:v>
                </c:pt>
                <c:pt idx="2330">
                  <c:v>94.540217069395709</c:v>
                </c:pt>
                <c:pt idx="2331">
                  <c:v>94.557625364482035</c:v>
                </c:pt>
                <c:pt idx="2332">
                  <c:v>94.575093110381559</c:v>
                </c:pt>
                <c:pt idx="2333">
                  <c:v>94.592620487474207</c:v>
                </c:pt>
                <c:pt idx="2334">
                  <c:v>94.610207676242027</c:v>
                </c:pt>
                <c:pt idx="2335">
                  <c:v>94.627854857264296</c:v>
                </c:pt>
                <c:pt idx="2336">
                  <c:v>94.645562211210645</c:v>
                </c:pt>
                <c:pt idx="2337">
                  <c:v>94.663329918836823</c:v>
                </c:pt>
                <c:pt idx="2338">
                  <c:v>94.681158160976139</c:v>
                </c:pt>
                <c:pt idx="2339">
                  <c:v>94.69904711853566</c:v>
                </c:pt>
                <c:pt idx="2340">
                  <c:v>94.71699697248873</c:v>
                </c:pt>
                <c:pt idx="2341">
                  <c:v>94.735007903869274</c:v>
                </c:pt>
                <c:pt idx="2342">
                  <c:v>94.753080093764467</c:v>
                </c:pt>
                <c:pt idx="2343">
                  <c:v>94.771213723309415</c:v>
                </c:pt>
                <c:pt idx="2344">
                  <c:v>94.789408973680153</c:v>
                </c:pt>
                <c:pt idx="2345">
                  <c:v>94.807666026086423</c:v>
                </c:pt>
                <c:pt idx="2346">
                  <c:v>94.825985061765749</c:v>
                </c:pt>
                <c:pt idx="2347">
                  <c:v>94.844366261976148</c:v>
                </c:pt>
                <c:pt idx="2348">
                  <c:v>94.862809807989535</c:v>
                </c:pt>
                <c:pt idx="2349">
                  <c:v>94.881315881083822</c:v>
                </c:pt>
                <c:pt idx="2350">
                  <c:v>94.89988466253709</c:v>
                </c:pt>
                <c:pt idx="2351">
                  <c:v>94.918516333619323</c:v>
                </c:pt>
                <c:pt idx="2352">
                  <c:v>94.937211075585637</c:v>
                </c:pt>
                <c:pt idx="2353">
                  <c:v>94.955969069668527</c:v>
                </c:pt>
                <c:pt idx="2354">
                  <c:v>94.97479049707043</c:v>
                </c:pt>
                <c:pt idx="2355">
                  <c:v>94.993675538956708</c:v>
                </c:pt>
                <c:pt idx="2356">
                  <c:v>95.012624376446738</c:v>
                </c:pt>
                <c:pt idx="2357">
                  <c:v>95.031637190607228</c:v>
                </c:pt>
                <c:pt idx="2358">
                  <c:v>95.050714162443697</c:v>
                </c:pt>
                <c:pt idx="2359">
                  <c:v>95.069855472892385</c:v>
                </c:pt>
                <c:pt idx="2360">
                  <c:v>95.089061302813235</c:v>
                </c:pt>
                <c:pt idx="2361">
                  <c:v>95.108331832979147</c:v>
                </c:pt>
                <c:pt idx="2362">
                  <c:v>95.12766724407048</c:v>
                </c:pt>
                <c:pt idx="2363">
                  <c:v>95.147067716665063</c:v>
                </c:pt>
                <c:pt idx="2364">
                  <c:v>95.166533431230093</c:v>
                </c:pt>
                <c:pt idx="2365">
                  <c:v>95.186064568112883</c:v>
                </c:pt>
                <c:pt idx="2366">
                  <c:v>95.205661307532168</c:v>
                </c:pt>
                <c:pt idx="2367">
                  <c:v>95.225323829570783</c:v>
                </c:pt>
                <c:pt idx="2368">
                  <c:v>95.245052314164354</c:v>
                </c:pt>
                <c:pt idx="2369">
                  <c:v>95.264846941093381</c:v>
                </c:pt>
                <c:pt idx="2370">
                  <c:v>95.284707889973944</c:v>
                </c:pt>
                <c:pt idx="2371">
                  <c:v>95.304635340248453</c:v>
                </c:pt>
                <c:pt idx="2372">
                  <c:v>95.324629471175541</c:v>
                </c:pt>
                <c:pt idx="2373">
                  <c:v>95.344690461820477</c:v>
                </c:pt>
                <c:pt idx="2374">
                  <c:v>95.364818491047089</c:v>
                </c:pt>
                <c:pt idx="2375">
                  <c:v>95.385013737505702</c:v>
                </c:pt>
                <c:pt idx="2376">
                  <c:v>95.405276379624326</c:v>
                </c:pt>
                <c:pt idx="2377">
                  <c:v>95.425606595598282</c:v>
                </c:pt>
                <c:pt idx="2378">
                  <c:v>95.446004563380498</c:v>
                </c:pt>
                <c:pt idx="2379">
                  <c:v>95.466470460670394</c:v>
                </c:pt>
                <c:pt idx="2380">
                  <c:v>95.487004464903578</c:v>
                </c:pt>
                <c:pt idx="2381">
                  <c:v>95.507606753241859</c:v>
                </c:pt>
                <c:pt idx="2382">
                  <c:v>95.52827750256192</c:v>
                </c:pt>
                <c:pt idx="2383">
                  <c:v>95.549016889444573</c:v>
                </c:pt>
                <c:pt idx="2384">
                  <c:v>95.569825090164116</c:v>
                </c:pt>
                <c:pt idx="2385">
                  <c:v>95.590702280676624</c:v>
                </c:pt>
                <c:pt idx="2386">
                  <c:v>95.611648636608933</c:v>
                </c:pt>
                <c:pt idx="2387">
                  <c:v>95.632664333247234</c:v>
                </c:pt>
                <c:pt idx="2388">
                  <c:v>95.653749545526111</c:v>
                </c:pt>
                <c:pt idx="2389">
                  <c:v>95.674904448015852</c:v>
                </c:pt>
                <c:pt idx="2390">
                  <c:v>95.69612921491094</c:v>
                </c:pt>
                <c:pt idx="2391">
                  <c:v>95.717424020018882</c:v>
                </c:pt>
                <c:pt idx="2392">
                  <c:v>95.738789036746965</c:v>
                </c:pt>
                <c:pt idx="2393">
                  <c:v>95.760224438090802</c:v>
                </c:pt>
                <c:pt idx="2394">
                  <c:v>95.781730396621711</c:v>
                </c:pt>
                <c:pt idx="2395">
                  <c:v>95.803307084473829</c:v>
                </c:pt>
                <c:pt idx="2396">
                  <c:v>95.82495467333213</c:v>
                </c:pt>
                <c:pt idx="2397">
                  <c:v>95.846673334418853</c:v>
                </c:pt>
                <c:pt idx="2398">
                  <c:v>95.868463238481013</c:v>
                </c:pt>
                <c:pt idx="2399">
                  <c:v>95.890324555777056</c:v>
                </c:pt>
                <c:pt idx="2400">
                  <c:v>95.912257456063628</c:v>
                </c:pt>
                <c:pt idx="2401">
                  <c:v>95.934262108582089</c:v>
                </c:pt>
                <c:pt idx="2402">
                  <c:v>95.956338682044773</c:v>
                </c:pt>
                <c:pt idx="2403">
                  <c:v>95.978487344621712</c:v>
                </c:pt>
                <c:pt idx="2404">
                  <c:v>96.000708263926199</c:v>
                </c:pt>
                <c:pt idx="2405">
                  <c:v>96.023001607000552</c:v>
                </c:pt>
                <c:pt idx="2406">
                  <c:v>96.045367540302536</c:v>
                </c:pt>
                <c:pt idx="2407">
                  <c:v>96.067806229690675</c:v>
                </c:pt>
                <c:pt idx="2408">
                  <c:v>96.090317840409313</c:v>
                </c:pt>
                <c:pt idx="2409">
                  <c:v>96.112902537074262</c:v>
                </c:pt>
                <c:pt idx="2410">
                  <c:v>96.13556048365777</c:v>
                </c:pt>
                <c:pt idx="2411">
                  <c:v>96.158291843473748</c:v>
                </c:pt>
                <c:pt idx="2412">
                  <c:v>96.18109677916182</c:v>
                </c:pt>
                <c:pt idx="2413">
                  <c:v>96.203975452672594</c:v>
                </c:pt>
                <c:pt idx="2414">
                  <c:v>96.226928025251539</c:v>
                </c:pt>
                <c:pt idx="2415">
                  <c:v>96.249954657423871</c:v>
                </c:pt>
                <c:pt idx="2416">
                  <c:v>96.273055508977578</c:v>
                </c:pt>
                <c:pt idx="2417">
                  <c:v>96.296230738948793</c:v>
                </c:pt>
                <c:pt idx="2418">
                  <c:v>96.319480505603863</c:v>
                </c:pt>
                <c:pt idx="2419">
                  <c:v>96.342804966423884</c:v>
                </c:pt>
                <c:pt idx="2420">
                  <c:v>96.366204278087736</c:v>
                </c:pt>
                <c:pt idx="2421">
                  <c:v>96.389678596455497</c:v>
                </c:pt>
                <c:pt idx="2422">
                  <c:v>96.413228076551036</c:v>
                </c:pt>
                <c:pt idx="2423">
                  <c:v>96.436852872544378</c:v>
                </c:pt>
                <c:pt idx="2424">
                  <c:v>96.460553137735872</c:v>
                </c:pt>
                <c:pt idx="2425">
                  <c:v>96.484329024536621</c:v>
                </c:pt>
                <c:pt idx="2426">
                  <c:v>96.508180684452626</c:v>
                </c:pt>
                <c:pt idx="2427">
                  <c:v>96.532108268064775</c:v>
                </c:pt>
                <c:pt idx="2428">
                  <c:v>96.556111925012331</c:v>
                </c:pt>
                <c:pt idx="2429">
                  <c:v>96.580191803973818</c:v>
                </c:pt>
                <c:pt idx="2430">
                  <c:v>96.604348052648305</c:v>
                </c:pt>
                <c:pt idx="2431">
                  <c:v>96.628580817737358</c:v>
                </c:pt>
                <c:pt idx="2432">
                  <c:v>96.652890244925004</c:v>
                </c:pt>
                <c:pt idx="2433">
                  <c:v>96.677276478859596</c:v>
                </c:pt>
                <c:pt idx="2434">
                  <c:v>96.701739663133964</c:v>
                </c:pt>
                <c:pt idx="2435">
                  <c:v>96.7262799402654</c:v>
                </c:pt>
                <c:pt idx="2436">
                  <c:v>96.750897451677091</c:v>
                </c:pt>
                <c:pt idx="2437">
                  <c:v>96.775592337676528</c:v>
                </c:pt>
                <c:pt idx="2438">
                  <c:v>96.800364737436666</c:v>
                </c:pt>
                <c:pt idx="2439">
                  <c:v>96.82521478897462</c:v>
                </c:pt>
                <c:pt idx="2440">
                  <c:v>96.850142629131852</c:v>
                </c:pt>
                <c:pt idx="2441">
                  <c:v>96.875148393552521</c:v>
                </c:pt>
                <c:pt idx="2442">
                  <c:v>96.900232216662275</c:v>
                </c:pt>
                <c:pt idx="2443">
                  <c:v>96.925394231648582</c:v>
                </c:pt>
                <c:pt idx="2444">
                  <c:v>96.950634570436819</c:v>
                </c:pt>
                <c:pt idx="2445">
                  <c:v>96.97595336367084</c:v>
                </c:pt>
                <c:pt idx="2446">
                  <c:v>97.00135074068946</c:v>
                </c:pt>
                <c:pt idx="2447">
                  <c:v>97.026826829504657</c:v>
                </c:pt>
                <c:pt idx="2448">
                  <c:v>97.052381756780179</c:v>
                </c:pt>
                <c:pt idx="2449">
                  <c:v>97.07801564780732</c:v>
                </c:pt>
                <c:pt idx="2450">
                  <c:v>97.103728626483132</c:v>
                </c:pt>
                <c:pt idx="2451">
                  <c:v>97.12952081528725</c:v>
                </c:pt>
                <c:pt idx="2452">
                  <c:v>97.155392335257758</c:v>
                </c:pt>
                <c:pt idx="2453">
                  <c:v>97.181343305969165</c:v>
                </c:pt>
                <c:pt idx="2454">
                  <c:v>97.207373845507021</c:v>
                </c:pt>
                <c:pt idx="2455">
                  <c:v>97.233484070445186</c:v>
                </c:pt>
                <c:pt idx="2456">
                  <c:v>97.259674095820372</c:v>
                </c:pt>
                <c:pt idx="2457">
                  <c:v>97.285944035108997</c:v>
                </c:pt>
                <c:pt idx="2458">
                  <c:v>97.312294000201121</c:v>
                </c:pt>
                <c:pt idx="2459">
                  <c:v>97.338724101376584</c:v>
                </c:pt>
                <c:pt idx="2460">
                  <c:v>97.365234447278951</c:v>
                </c:pt>
                <c:pt idx="2461">
                  <c:v>97.391825144890319</c:v>
                </c:pt>
                <c:pt idx="2462">
                  <c:v>97.418496299505961</c:v>
                </c:pt>
                <c:pt idx="2463">
                  <c:v>97.445248014707829</c:v>
                </c:pt>
                <c:pt idx="2464">
                  <c:v>97.472080392338697</c:v>
                </c:pt>
                <c:pt idx="2465">
                  <c:v>97.498993532475481</c:v>
                </c:pt>
                <c:pt idx="2466">
                  <c:v>97.525987533402358</c:v>
                </c:pt>
                <c:pt idx="2467">
                  <c:v>97.553062491584456</c:v>
                </c:pt>
                <c:pt idx="2468">
                  <c:v>97.580218501639933</c:v>
                </c:pt>
                <c:pt idx="2469">
                  <c:v>97.607455656312666</c:v>
                </c:pt>
                <c:pt idx="2470">
                  <c:v>97.634774046444576</c:v>
                </c:pt>
                <c:pt idx="2471">
                  <c:v>97.662173760947695</c:v>
                </c:pt>
                <c:pt idx="2472">
                  <c:v>97.689654886775529</c:v>
                </c:pt>
                <c:pt idx="2473">
                  <c:v>97.71721750889526</c:v>
                </c:pt>
                <c:pt idx="2474">
                  <c:v>97.744861710257894</c:v>
                </c:pt>
                <c:pt idx="2475">
                  <c:v>97.772587571769904</c:v>
                </c:pt>
                <c:pt idx="2476">
                  <c:v>97.800395172263606</c:v>
                </c:pt>
                <c:pt idx="2477">
                  <c:v>97.828284588468037</c:v>
                </c:pt>
                <c:pt idx="2478">
                  <c:v>97.856255894978091</c:v>
                </c:pt>
                <c:pt idx="2479">
                  <c:v>97.884309164225229</c:v>
                </c:pt>
                <c:pt idx="2480">
                  <c:v>97.912444466446658</c:v>
                </c:pt>
                <c:pt idx="2481">
                  <c:v>97.940661869654733</c:v>
                </c:pt>
                <c:pt idx="2482">
                  <c:v>97.968961439605707</c:v>
                </c:pt>
                <c:pt idx="2483">
                  <c:v>97.997343239768952</c:v>
                </c:pt>
                <c:pt idx="2484">
                  <c:v>98.025807331294757</c:v>
                </c:pt>
                <c:pt idx="2485">
                  <c:v>98.054353772983404</c:v>
                </c:pt>
                <c:pt idx="2486">
                  <c:v>98.082982621251659</c:v>
                </c:pt>
                <c:pt idx="2487">
                  <c:v>98.111693930101822</c:v>
                </c:pt>
                <c:pt idx="2488">
                  <c:v>98.140487751088187</c:v>
                </c:pt>
                <c:pt idx="2489">
                  <c:v>98.169364133284319</c:v>
                </c:pt>
                <c:pt idx="2490">
                  <c:v>98.19832312324958</c:v>
                </c:pt>
                <c:pt idx="2491">
                  <c:v>98.227364764995798</c:v>
                </c:pt>
                <c:pt idx="2492">
                  <c:v>98.256489099953171</c:v>
                </c:pt>
                <c:pt idx="2493">
                  <c:v>98.285696166936873</c:v>
                </c:pt>
                <c:pt idx="2494">
                  <c:v>98.314986002111212</c:v>
                </c:pt>
                <c:pt idx="2495">
                  <c:v>98.344358638955981</c:v>
                </c:pt>
                <c:pt idx="2496">
                  <c:v>98.3738141082314</c:v>
                </c:pt>
                <c:pt idx="2497">
                  <c:v>98.403352437942232</c:v>
                </c:pt>
                <c:pt idx="2498">
                  <c:v>98.432973653302639</c:v>
                </c:pt>
                <c:pt idx="2499">
                  <c:v>98.462677776699692</c:v>
                </c:pt>
                <c:pt idx="2500">
                  <c:v>98.492464827657727</c:v>
                </c:pt>
                <c:pt idx="2501">
                  <c:v>98.522334822801511</c:v>
                </c:pt>
                <c:pt idx="2502">
                  <c:v>98.552287775819664</c:v>
                </c:pt>
                <c:pt idx="2503">
                  <c:v>98.582323697426631</c:v>
                </c:pt>
                <c:pt idx="2504">
                  <c:v>98.612442595326684</c:v>
                </c:pt>
                <c:pt idx="2505">
                  <c:v>98.642644474174631</c:v>
                </c:pt>
                <c:pt idx="2506">
                  <c:v>98.672929335539223</c:v>
                </c:pt>
                <c:pt idx="2507">
                  <c:v>98.703297177863334</c:v>
                </c:pt>
                <c:pt idx="2508">
                  <c:v>98.733747996426331</c:v>
                </c:pt>
                <c:pt idx="2509">
                  <c:v>98.764281783304341</c:v>
                </c:pt>
                <c:pt idx="2510">
                  <c:v>98.794898527331483</c:v>
                </c:pt>
                <c:pt idx="2511">
                  <c:v>98.825598214060179</c:v>
                </c:pt>
                <c:pt idx="2512">
                  <c:v>98.856380825720834</c:v>
                </c:pt>
                <c:pt idx="2513">
                  <c:v>98.887246341181637</c:v>
                </c:pt>
                <c:pt idx="2514">
                  <c:v>98.918194735908529</c:v>
                </c:pt>
                <c:pt idx="2515">
                  <c:v>98.949225981923647</c:v>
                </c:pt>
                <c:pt idx="2516">
                  <c:v>98.980340047764216</c:v>
                </c:pt>
                <c:pt idx="2517">
                  <c:v>99.011536898441548</c:v>
                </c:pt>
                <c:pt idx="2518">
                  <c:v>99.042816495398256</c:v>
                </c:pt>
                <c:pt idx="2519">
                  <c:v>99.07417879646701</c:v>
                </c:pt>
                <c:pt idx="2520">
                  <c:v>99.105623755827693</c:v>
                </c:pt>
                <c:pt idx="2521">
                  <c:v>99.137151323964488</c:v>
                </c:pt>
                <c:pt idx="2522">
                  <c:v>99.168761447622316</c:v>
                </c:pt>
                <c:pt idx="2523">
                  <c:v>99.200454069764362</c:v>
                </c:pt>
                <c:pt idx="2524">
                  <c:v>99.232229129527724</c:v>
                </c:pt>
                <c:pt idx="2525">
                  <c:v>99.264086562178932</c:v>
                </c:pt>
                <c:pt idx="2526">
                  <c:v>99.29602629907022</c:v>
                </c:pt>
                <c:pt idx="2527">
                  <c:v>99.32804826759444</c:v>
                </c:pt>
                <c:pt idx="2528">
                  <c:v>99.360152391139934</c:v>
                </c:pt>
                <c:pt idx="2529">
                  <c:v>99.392338589044911</c:v>
                </c:pt>
                <c:pt idx="2530">
                  <c:v>99.424606776552267</c:v>
                </c:pt>
                <c:pt idx="2531">
                  <c:v>99.456956864762944</c:v>
                </c:pt>
                <c:pt idx="2532">
                  <c:v>99.489388760590103</c:v>
                </c:pt>
                <c:pt idx="2533">
                  <c:v>99.521902366711871</c:v>
                </c:pt>
                <c:pt idx="2534">
                  <c:v>99.554497581524473</c:v>
                </c:pt>
                <c:pt idx="2535">
                  <c:v>99.587174299094812</c:v>
                </c:pt>
                <c:pt idx="2536">
                  <c:v>99.619932409112934</c:v>
                </c:pt>
                <c:pt idx="2537">
                  <c:v>99.652771796843695</c:v>
                </c:pt>
                <c:pt idx="2538">
                  <c:v>99.685692343078841</c:v>
                </c:pt>
                <c:pt idx="2539">
                  <c:v>99.718693924087731</c:v>
                </c:pt>
                <c:pt idx="2540">
                  <c:v>99.751776411569125</c:v>
                </c:pt>
                <c:pt idx="2541">
                  <c:v>99.784939672600686</c:v>
                </c:pt>
                <c:pt idx="2542">
                  <c:v>99.818183569590261</c:v>
                </c:pt>
                <c:pt idx="2543">
                  <c:v>99.851507960225845</c:v>
                </c:pt>
                <c:pt idx="2544">
                  <c:v>99.884912697424227</c:v>
                </c:pt>
                <c:pt idx="2545">
                  <c:v>99.918397629281984</c:v>
                </c:pt>
                <c:pt idx="2546">
                  <c:v>99.951962599022337</c:v>
                </c:pt>
                <c:pt idx="2547">
                  <c:v>99.985607444946496</c:v>
                </c:pt>
                <c:pt idx="2548">
                  <c:v>100.01933200037968</c:v>
                </c:pt>
                <c:pt idx="2549">
                  <c:v>100.05313609362011</c:v>
                </c:pt>
                <c:pt idx="2550">
                  <c:v>100.08701954788734</c:v>
                </c:pt>
                <c:pt idx="2551">
                  <c:v>100.12098218126786</c:v>
                </c:pt>
                <c:pt idx="2552">
                  <c:v>100.15502380666427</c:v>
                </c:pt>
                <c:pt idx="2553">
                  <c:v>100.18914423174091</c:v>
                </c:pt>
                <c:pt idx="2554">
                  <c:v>100.22334325886922</c:v>
                </c:pt>
                <c:pt idx="2555">
                  <c:v>100.25762068507665</c:v>
                </c:pt>
                <c:pt idx="2556">
                  <c:v>100.29197630198966</c:v>
                </c:pt>
                <c:pt idx="2557">
                  <c:v>100.32640989578076</c:v>
                </c:pt>
                <c:pt idx="2558">
                  <c:v>100.36092124711288</c:v>
                </c:pt>
                <c:pt idx="2559">
                  <c:v>100.3955101310849</c:v>
                </c:pt>
                <c:pt idx="2560">
                  <c:v>100.43017631717527</c:v>
                </c:pt>
                <c:pt idx="2561">
                  <c:v>100.46491956918668</c:v>
                </c:pt>
                <c:pt idx="2562">
                  <c:v>100.49973964519052</c:v>
                </c:pt>
                <c:pt idx="2563">
                  <c:v>100.53463629746891</c:v>
                </c:pt>
                <c:pt idx="2564">
                  <c:v>100.56960927245986</c:v>
                </c:pt>
                <c:pt idx="2565">
                  <c:v>100.60465831069824</c:v>
                </c:pt>
                <c:pt idx="2566">
                  <c:v>100.63978314675997</c:v>
                </c:pt>
                <c:pt idx="2567">
                  <c:v>100.67498350920366</c:v>
                </c:pt>
                <c:pt idx="2568">
                  <c:v>100.71025912051226</c:v>
                </c:pt>
                <c:pt idx="2569">
                  <c:v>100.74560969703616</c:v>
                </c:pt>
                <c:pt idx="2570">
                  <c:v>100.78103494893311</c:v>
                </c:pt>
                <c:pt idx="2571">
                  <c:v>100.81653458010943</c:v>
                </c:pt>
                <c:pt idx="2572">
                  <c:v>100.85210828816219</c:v>
                </c:pt>
                <c:pt idx="2573">
                  <c:v>100.88775576431817</c:v>
                </c:pt>
                <c:pt idx="2574">
                  <c:v>100.92347669337515</c:v>
                </c:pt>
                <c:pt idx="2575">
                  <c:v>100.95927075364116</c:v>
                </c:pt>
                <c:pt idx="2576">
                  <c:v>100.99513761687464</c:v>
                </c:pt>
                <c:pt idx="2577">
                  <c:v>101.0310769482231</c:v>
                </c:pt>
                <c:pt idx="2578">
                  <c:v>101.06708840616312</c:v>
                </c:pt>
                <c:pt idx="2579">
                  <c:v>101.10317164243841</c:v>
                </c:pt>
                <c:pt idx="2580">
                  <c:v>101.13932630199895</c:v>
                </c:pt>
                <c:pt idx="2581">
                  <c:v>101.17555202293809</c:v>
                </c:pt>
                <c:pt idx="2582">
                  <c:v>101.21184843643211</c:v>
                </c:pt>
                <c:pt idx="2583">
                  <c:v>101.24821516667639</c:v>
                </c:pt>
                <c:pt idx="2584">
                  <c:v>101.28465183082371</c:v>
                </c:pt>
                <c:pt idx="2585">
                  <c:v>101.32115803892161</c:v>
                </c:pt>
                <c:pt idx="2586">
                  <c:v>101.35773339384794</c:v>
                </c:pt>
                <c:pt idx="2587">
                  <c:v>101.39437749124939</c:v>
                </c:pt>
                <c:pt idx="2588">
                  <c:v>101.43108991947618</c:v>
                </c:pt>
                <c:pt idx="2589">
                  <c:v>101.46787025951927</c:v>
                </c:pt>
                <c:pt idx="2590">
                  <c:v>101.50471808494568</c:v>
                </c:pt>
                <c:pt idx="2591">
                  <c:v>101.54163296183428</c:v>
                </c:pt>
                <c:pt idx="2592">
                  <c:v>101.57861444871121</c:v>
                </c:pt>
                <c:pt idx="2593">
                  <c:v>101.61566209648467</c:v>
                </c:pt>
                <c:pt idx="2594">
                  <c:v>101.65277544838067</c:v>
                </c:pt>
                <c:pt idx="2595">
                  <c:v>101.68995403987654</c:v>
                </c:pt>
                <c:pt idx="2596">
                  <c:v>101.72719739863648</c:v>
                </c:pt>
                <c:pt idx="2597">
                  <c:v>101.76450504444514</c:v>
                </c:pt>
                <c:pt idx="2598">
                  <c:v>101.80187648914176</c:v>
                </c:pt>
                <c:pt idx="2599">
                  <c:v>101.8393112365539</c:v>
                </c:pt>
                <c:pt idx="2600">
                  <c:v>101.87680878243101</c:v>
                </c:pt>
                <c:pt idx="2601">
                  <c:v>101.91436861437819</c:v>
                </c:pt>
                <c:pt idx="2602">
                  <c:v>101.95199021178878</c:v>
                </c:pt>
                <c:pt idx="2603">
                  <c:v>101.98967304577766</c:v>
                </c:pt>
                <c:pt idx="2604">
                  <c:v>102.02741657911389</c:v>
                </c:pt>
                <c:pt idx="2605">
                  <c:v>102.06522026615356</c:v>
                </c:pt>
                <c:pt idx="2606">
                  <c:v>102.10308355277137</c:v>
                </c:pt>
                <c:pt idx="2607">
                  <c:v>102.1410058762943</c:v>
                </c:pt>
                <c:pt idx="2608">
                  <c:v>102.17898666543222</c:v>
                </c:pt>
                <c:pt idx="2609">
                  <c:v>102.21702534021058</c:v>
                </c:pt>
                <c:pt idx="2610">
                  <c:v>102.2551213119019</c:v>
                </c:pt>
                <c:pt idx="2611">
                  <c:v>102.29327398295727</c:v>
                </c:pt>
                <c:pt idx="2612">
                  <c:v>102.33148274693784</c:v>
                </c:pt>
                <c:pt idx="2613">
                  <c:v>102.36974698844637</c:v>
                </c:pt>
                <c:pt idx="2614">
                  <c:v>102.40806608305721</c:v>
                </c:pt>
                <c:pt idx="2615">
                  <c:v>102.44643939724865</c:v>
                </c:pt>
                <c:pt idx="2616">
                  <c:v>102.48486628833362</c:v>
                </c:pt>
                <c:pt idx="2617">
                  <c:v>102.52334610438918</c:v>
                </c:pt>
                <c:pt idx="2618">
                  <c:v>102.56187818418834</c:v>
                </c:pt>
                <c:pt idx="2619">
                  <c:v>102.6004618571302</c:v>
                </c:pt>
                <c:pt idx="2620">
                  <c:v>102.63909644317005</c:v>
                </c:pt>
                <c:pt idx="2621">
                  <c:v>102.67778125275034</c:v>
                </c:pt>
                <c:pt idx="2622">
                  <c:v>102.7165155867299</c:v>
                </c:pt>
                <c:pt idx="2623">
                  <c:v>102.75529873631469</c:v>
                </c:pt>
                <c:pt idx="2624">
                  <c:v>102.79412998298817</c:v>
                </c:pt>
                <c:pt idx="2625">
                  <c:v>102.83300859844007</c:v>
                </c:pt>
                <c:pt idx="2626">
                  <c:v>102.87193384449776</c:v>
                </c:pt>
                <c:pt idx="2627">
                  <c:v>102.91090497305433</c:v>
                </c:pt>
                <c:pt idx="2628">
                  <c:v>102.94992122600017</c:v>
                </c:pt>
                <c:pt idx="2629">
                  <c:v>102.98898183515162</c:v>
                </c:pt>
                <c:pt idx="2630">
                  <c:v>103.02808602218082</c:v>
                </c:pt>
                <c:pt idx="2631">
                  <c:v>103.06723299854519</c:v>
                </c:pt>
                <c:pt idx="2632">
                  <c:v>103.10642196541764</c:v>
                </c:pt>
                <c:pt idx="2633">
                  <c:v>103.14565211361544</c:v>
                </c:pt>
                <c:pt idx="2634">
                  <c:v>103.18492262353114</c:v>
                </c:pt>
                <c:pt idx="2635">
                  <c:v>103.22423266505993</c:v>
                </c:pt>
                <c:pt idx="2636">
                  <c:v>103.26358139753155</c:v>
                </c:pt>
                <c:pt idx="2637">
                  <c:v>103.30296796963854</c:v>
                </c:pt>
                <c:pt idx="2638">
                  <c:v>103.34239151936633</c:v>
                </c:pt>
                <c:pt idx="2639">
                  <c:v>103.3818511739229</c:v>
                </c:pt>
                <c:pt idx="2640">
                  <c:v>103.42134604966817</c:v>
                </c:pt>
                <c:pt idx="2641">
                  <c:v>103.46087525204429</c:v>
                </c:pt>
                <c:pt idx="2642">
                  <c:v>103.50043787550518</c:v>
                </c:pt>
                <c:pt idx="2643">
                  <c:v>103.54003300344654</c:v>
                </c:pt>
                <c:pt idx="2644">
                  <c:v>103.57965970813541</c:v>
                </c:pt>
                <c:pt idx="2645">
                  <c:v>103.61931705064026</c:v>
                </c:pt>
                <c:pt idx="2646">
                  <c:v>103.65900408076207</c:v>
                </c:pt>
                <c:pt idx="2647">
                  <c:v>103.69871983696288</c:v>
                </c:pt>
                <c:pt idx="2648">
                  <c:v>103.73846334629791</c:v>
                </c:pt>
                <c:pt idx="2649">
                  <c:v>103.77823362434451</c:v>
                </c:pt>
                <c:pt idx="2650">
                  <c:v>103.81802967513343</c:v>
                </c:pt>
                <c:pt idx="2651">
                  <c:v>103.8578504910795</c:v>
                </c:pt>
                <c:pt idx="2652">
                  <c:v>103.89769505291216</c:v>
                </c:pt>
                <c:pt idx="2653">
                  <c:v>103.93756232960709</c:v>
                </c:pt>
                <c:pt idx="2654">
                  <c:v>103.97745127831675</c:v>
                </c:pt>
                <c:pt idx="2655">
                  <c:v>104.01736084430152</c:v>
                </c:pt>
                <c:pt idx="2656">
                  <c:v>104.05728996086249</c:v>
                </c:pt>
                <c:pt idx="2657">
                  <c:v>104.09723754927123</c:v>
                </c:pt>
                <c:pt idx="2658">
                  <c:v>104.1372025187034</c:v>
                </c:pt>
                <c:pt idx="2659">
                  <c:v>104.17718376617029</c:v>
                </c:pt>
                <c:pt idx="2660">
                  <c:v>104.21718017645026</c:v>
                </c:pt>
                <c:pt idx="2661">
                  <c:v>104.25719062202333</c:v>
                </c:pt>
                <c:pt idx="2662">
                  <c:v>104.29721396300114</c:v>
                </c:pt>
                <c:pt idx="2663">
                  <c:v>104.3372490470632</c:v>
                </c:pt>
                <c:pt idx="2664">
                  <c:v>104.37729470938767</c:v>
                </c:pt>
                <c:pt idx="2665">
                  <c:v>104.41734977258605</c:v>
                </c:pt>
                <c:pt idx="2666">
                  <c:v>104.45741304663721</c:v>
                </c:pt>
                <c:pt idx="2667">
                  <c:v>104.49748332882054</c:v>
                </c:pt>
                <c:pt idx="2668">
                  <c:v>104.53755940365181</c:v>
                </c:pt>
                <c:pt idx="2669">
                  <c:v>104.57764004281711</c:v>
                </c:pt>
                <c:pt idx="2670">
                  <c:v>104.61772400510745</c:v>
                </c:pt>
                <c:pt idx="2671">
                  <c:v>104.65781003635557</c:v>
                </c:pt>
                <c:pt idx="2672">
                  <c:v>104.69789686937061</c:v>
                </c:pt>
                <c:pt idx="2673">
                  <c:v>104.73798322387397</c:v>
                </c:pt>
                <c:pt idx="2674">
                  <c:v>104.77806780643795</c:v>
                </c:pt>
                <c:pt idx="2675">
                  <c:v>104.81814931041914</c:v>
                </c:pt>
                <c:pt idx="2676">
                  <c:v>104.85822641589897</c:v>
                </c:pt>
                <c:pt idx="2677">
                  <c:v>104.89829778961983</c:v>
                </c:pt>
                <c:pt idx="2678">
                  <c:v>104.93836208492309</c:v>
                </c:pt>
                <c:pt idx="2679">
                  <c:v>104.97841794168743</c:v>
                </c:pt>
                <c:pt idx="2680">
                  <c:v>105.01846398626921</c:v>
                </c:pt>
                <c:pt idx="2681">
                  <c:v>105.05849883143932</c:v>
                </c:pt>
                <c:pt idx="2682">
                  <c:v>105.09852107632626</c:v>
                </c:pt>
                <c:pt idx="2683">
                  <c:v>105.13852930635257</c:v>
                </c:pt>
                <c:pt idx="2684">
                  <c:v>105.17852209317965</c:v>
                </c:pt>
                <c:pt idx="2685">
                  <c:v>105.2184979946454</c:v>
                </c:pt>
                <c:pt idx="2686">
                  <c:v>105.25845555470809</c:v>
                </c:pt>
                <c:pt idx="2687">
                  <c:v>105.29839330338898</c:v>
                </c:pt>
                <c:pt idx="2688">
                  <c:v>105.33830975671233</c:v>
                </c:pt>
                <c:pt idx="2689">
                  <c:v>105.37820341665211</c:v>
                </c:pt>
                <c:pt idx="2690">
                  <c:v>105.41807277107412</c:v>
                </c:pt>
                <c:pt idx="2691">
                  <c:v>105.4579162936799</c:v>
                </c:pt>
                <c:pt idx="2692">
                  <c:v>105.49773244395305</c:v>
                </c:pt>
                <c:pt idx="2693">
                  <c:v>105.53751966710345</c:v>
                </c:pt>
                <c:pt idx="2694">
                  <c:v>105.57727639401496</c:v>
                </c:pt>
                <c:pt idx="2695">
                  <c:v>105.61700104119069</c:v>
                </c:pt>
                <c:pt idx="2696">
                  <c:v>105.65669201070115</c:v>
                </c:pt>
                <c:pt idx="2697">
                  <c:v>105.69634769013187</c:v>
                </c:pt>
                <c:pt idx="2698">
                  <c:v>105.7359664525324</c:v>
                </c:pt>
                <c:pt idx="2699">
                  <c:v>105.77554665636458</c:v>
                </c:pt>
                <c:pt idx="2700">
                  <c:v>105.8150866454549</c:v>
                </c:pt>
                <c:pt idx="2701">
                  <c:v>105.85458474894131</c:v>
                </c:pt>
                <c:pt idx="2702">
                  <c:v>105.89403928122779</c:v>
                </c:pt>
                <c:pt idx="2703">
                  <c:v>105.93344854193516</c:v>
                </c:pt>
                <c:pt idx="2704">
                  <c:v>105.97281081585312</c:v>
                </c:pt>
                <c:pt idx="2705">
                  <c:v>106.01212437289377</c:v>
                </c:pt>
                <c:pt idx="2706">
                  <c:v>106.05138746804748</c:v>
                </c:pt>
                <c:pt idx="2707">
                  <c:v>106.09059834133477</c:v>
                </c:pt>
                <c:pt idx="2708">
                  <c:v>106.12975521776428</c:v>
                </c:pt>
                <c:pt idx="2709">
                  <c:v>106.16885630728773</c:v>
                </c:pt>
                <c:pt idx="2710">
                  <c:v>106.20789980475817</c:v>
                </c:pt>
                <c:pt idx="2711">
                  <c:v>106.24688388988639</c:v>
                </c:pt>
                <c:pt idx="2712">
                  <c:v>106.28580672720067</c:v>
                </c:pt>
                <c:pt idx="2713">
                  <c:v>106.32466646600639</c:v>
                </c:pt>
                <c:pt idx="2714">
                  <c:v>106.36346124034547</c:v>
                </c:pt>
                <c:pt idx="2715">
                  <c:v>106.40218916895759</c:v>
                </c:pt>
                <c:pt idx="2716">
                  <c:v>106.44084835524301</c:v>
                </c:pt>
                <c:pt idx="2717">
                  <c:v>106.47943688722388</c:v>
                </c:pt>
                <c:pt idx="2718">
                  <c:v>106.5179528375097</c:v>
                </c:pt>
                <c:pt idx="2719">
                  <c:v>106.55639426326012</c:v>
                </c:pt>
                <c:pt idx="2720">
                  <c:v>106.59475920615128</c:v>
                </c:pt>
                <c:pt idx="2721">
                  <c:v>106.63304569234127</c:v>
                </c:pt>
                <c:pt idx="2722">
                  <c:v>106.67125173243821</c:v>
                </c:pt>
                <c:pt idx="2723">
                  <c:v>106.7093753214676</c:v>
                </c:pt>
                <c:pt idx="2724">
                  <c:v>106.74741443884157</c:v>
                </c:pt>
                <c:pt idx="2725">
                  <c:v>106.78536704832844</c:v>
                </c:pt>
                <c:pt idx="2726">
                  <c:v>106.82323109802385</c:v>
                </c:pt>
                <c:pt idx="2727">
                  <c:v>106.86100452032284</c:v>
                </c:pt>
                <c:pt idx="2728">
                  <c:v>106.89868523189094</c:v>
                </c:pt>
                <c:pt idx="2729">
                  <c:v>106.93627113364018</c:v>
                </c:pt>
                <c:pt idx="2730">
                  <c:v>106.97376011070155</c:v>
                </c:pt>
                <c:pt idx="2731">
                  <c:v>107.01115003240274</c:v>
                </c:pt>
                <c:pt idx="2732">
                  <c:v>107.04843875224158</c:v>
                </c:pt>
                <c:pt idx="2733">
                  <c:v>107.08562410786803</c:v>
                </c:pt>
                <c:pt idx="2734">
                  <c:v>107.12270392105837</c:v>
                </c:pt>
                <c:pt idx="2735">
                  <c:v>107.15967599769752</c:v>
                </c:pt>
                <c:pt idx="2736">
                  <c:v>107.19653812775883</c:v>
                </c:pt>
                <c:pt idx="2737">
                  <c:v>107.23328808528575</c:v>
                </c:pt>
                <c:pt idx="2738">
                  <c:v>107.26992362837406</c:v>
                </c:pt>
                <c:pt idx="2739">
                  <c:v>107.30644249915723</c:v>
                </c:pt>
                <c:pt idx="2740">
                  <c:v>107.34284242378895</c:v>
                </c:pt>
                <c:pt idx="2741">
                  <c:v>107.3791211124301</c:v>
                </c:pt>
                <c:pt idx="2742">
                  <c:v>107.41527625923669</c:v>
                </c:pt>
                <c:pt idx="2743">
                  <c:v>107.45130554234545</c:v>
                </c:pt>
                <c:pt idx="2744">
                  <c:v>107.48720662386467</c:v>
                </c:pt>
                <c:pt idx="2745">
                  <c:v>107.52297714986437</c:v>
                </c:pt>
                <c:pt idx="2746">
                  <c:v>107.55861475036671</c:v>
                </c:pt>
                <c:pt idx="2747">
                  <c:v>107.5941170393382</c:v>
                </c:pt>
                <c:pt idx="2748">
                  <c:v>107.62948161468454</c:v>
                </c:pt>
                <c:pt idx="2749">
                  <c:v>107.66470605824321</c:v>
                </c:pt>
                <c:pt idx="2750">
                  <c:v>107.69978793578107</c:v>
                </c:pt>
                <c:pt idx="2751">
                  <c:v>107.7347247969895</c:v>
                </c:pt>
                <c:pt idx="2752">
                  <c:v>107.76951417548419</c:v>
                </c:pt>
                <c:pt idx="2753">
                  <c:v>107.80415358880198</c:v>
                </c:pt>
                <c:pt idx="2754">
                  <c:v>107.83864053840256</c:v>
                </c:pt>
                <c:pt idx="2755">
                  <c:v>107.87297250967043</c:v>
                </c:pt>
                <c:pt idx="2756">
                  <c:v>107.90714697191487</c:v>
                </c:pt>
                <c:pt idx="2757">
                  <c:v>107.94116137837594</c:v>
                </c:pt>
                <c:pt idx="2758">
                  <c:v>107.97501316622888</c:v>
                </c:pt>
                <c:pt idx="2759">
                  <c:v>108.00869975658854</c:v>
                </c:pt>
                <c:pt idx="2760">
                  <c:v>108.04221855451863</c:v>
                </c:pt>
                <c:pt idx="2761">
                  <c:v>108.07556694903897</c:v>
                </c:pt>
                <c:pt idx="2762">
                  <c:v>108.10874231313457</c:v>
                </c:pt>
                <c:pt idx="2763">
                  <c:v>108.14174200376718</c:v>
                </c:pt>
                <c:pt idx="2764">
                  <c:v>108.174563361886</c:v>
                </c:pt>
                <c:pt idx="2765">
                  <c:v>108.20720371244222</c:v>
                </c:pt>
                <c:pt idx="2766">
                  <c:v>108.23966036440136</c:v>
                </c:pt>
                <c:pt idx="2767">
                  <c:v>108.27193061076032</c:v>
                </c:pt>
                <c:pt idx="2768">
                  <c:v>108.30401172856256</c:v>
                </c:pt>
                <c:pt idx="2769">
                  <c:v>108.33590097891701</c:v>
                </c:pt>
                <c:pt idx="2770">
                  <c:v>108.36759560701587</c:v>
                </c:pt>
                <c:pt idx="2771">
                  <c:v>108.39909284215584</c:v>
                </c:pt>
                <c:pt idx="2772">
                  <c:v>108.43038989775803</c:v>
                </c:pt>
                <c:pt idx="2773">
                  <c:v>108.46148397139191</c:v>
                </c:pt>
                <c:pt idx="2774">
                  <c:v>108.49237224479772</c:v>
                </c:pt>
                <c:pt idx="2775">
                  <c:v>108.52305188391215</c:v>
                </c:pt>
                <c:pt idx="2776">
                  <c:v>108.55352003889438</c:v>
                </c:pt>
                <c:pt idx="2777">
                  <c:v>108.58377384415273</c:v>
                </c:pt>
                <c:pt idx="2778">
                  <c:v>108.61381041837306</c:v>
                </c:pt>
                <c:pt idx="2779">
                  <c:v>108.64362686454962</c:v>
                </c:pt>
                <c:pt idx="2780">
                  <c:v>108.6732202700138</c:v>
                </c:pt>
                <c:pt idx="2781">
                  <c:v>108.70258770646804</c:v>
                </c:pt>
                <c:pt idx="2782">
                  <c:v>108.73172623001743</c:v>
                </c:pt>
                <c:pt idx="2783">
                  <c:v>108.76063288120557</c:v>
                </c:pt>
                <c:pt idx="2784">
                  <c:v>108.78930468504791</c:v>
                </c:pt>
                <c:pt idx="2785">
                  <c:v>108.81773865107154</c:v>
                </c:pt>
                <c:pt idx="2786">
                  <c:v>108.84593177334948</c:v>
                </c:pt>
                <c:pt idx="2787">
                  <c:v>108.87388103054191</c:v>
                </c:pt>
                <c:pt idx="2788">
                  <c:v>108.90158338593632</c:v>
                </c:pt>
                <c:pt idx="2789">
                  <c:v>108.92903578748773</c:v>
                </c:pt>
                <c:pt idx="2790">
                  <c:v>108.95623516786191</c:v>
                </c:pt>
                <c:pt idx="2791">
                  <c:v>108.98317844447901</c:v>
                </c:pt>
                <c:pt idx="2792">
                  <c:v>109.00986251955746</c:v>
                </c:pt>
                <c:pt idx="2793">
                  <c:v>109.03628428016086</c:v>
                </c:pt>
                <c:pt idx="2794">
                  <c:v>109.06244059824471</c:v>
                </c:pt>
                <c:pt idx="2795">
                  <c:v>109.08832833070488</c:v>
                </c:pt>
                <c:pt idx="2796">
                  <c:v>109.11394431942495</c:v>
                </c:pt>
                <c:pt idx="2797">
                  <c:v>109.13928539133011</c:v>
                </c:pt>
                <c:pt idx="2798">
                  <c:v>109.16434835843488</c:v>
                </c:pt>
                <c:pt idx="2799">
                  <c:v>109.18913001789812</c:v>
                </c:pt>
                <c:pt idx="2800">
                  <c:v>109.2136271520761</c:v>
                </c:pt>
                <c:pt idx="2801">
                  <c:v>109.23783652857706</c:v>
                </c:pt>
                <c:pt idx="2802">
                  <c:v>109.26175490031677</c:v>
                </c:pt>
                <c:pt idx="2803">
                  <c:v>109.28537900557657</c:v>
                </c:pt>
                <c:pt idx="2804">
                  <c:v>109.30870556805941</c:v>
                </c:pt>
                <c:pt idx="2805">
                  <c:v>109.33173129695054</c:v>
                </c:pt>
                <c:pt idx="2806">
                  <c:v>109.35445288697713</c:v>
                </c:pt>
                <c:pt idx="2807">
                  <c:v>109.37686701846862</c:v>
                </c:pt>
                <c:pt idx="2808">
                  <c:v>109.39897035742011</c:v>
                </c:pt>
                <c:pt idx="2809">
                  <c:v>109.42075955555362</c:v>
                </c:pt>
                <c:pt idx="2810">
                  <c:v>109.44223125038384</c:v>
                </c:pt>
                <c:pt idx="2811">
                  <c:v>109.46338206528303</c:v>
                </c:pt>
                <c:pt idx="2812">
                  <c:v>109.48420860954633</c:v>
                </c:pt>
                <c:pt idx="2813">
                  <c:v>109.5047074784586</c:v>
                </c:pt>
                <c:pt idx="2814">
                  <c:v>109.52487525336385</c:v>
                </c:pt>
                <c:pt idx="2815">
                  <c:v>109.54470850173276</c:v>
                </c:pt>
                <c:pt idx="2816">
                  <c:v>109.56420377723332</c:v>
                </c:pt>
                <c:pt idx="2817">
                  <c:v>109.58335761980133</c:v>
                </c:pt>
                <c:pt idx="2818">
                  <c:v>109.60216655571179</c:v>
                </c:pt>
                <c:pt idx="2819">
                  <c:v>109.62062709765247</c:v>
                </c:pt>
                <c:pt idx="2820">
                  <c:v>109.63873574479557</c:v>
                </c:pt>
                <c:pt idx="2821">
                  <c:v>109.65648898287486</c:v>
                </c:pt>
                <c:pt idx="2822">
                  <c:v>109.67388328425798</c:v>
                </c:pt>
                <c:pt idx="2823">
                  <c:v>109.69091510802347</c:v>
                </c:pt>
                <c:pt idx="2824">
                  <c:v>109.70758090003888</c:v>
                </c:pt>
                <c:pt idx="2825">
                  <c:v>109.7238770930371</c:v>
                </c:pt>
                <c:pt idx="2826">
                  <c:v>109.73980010669409</c:v>
                </c:pt>
                <c:pt idx="2827">
                  <c:v>109.7553463477106</c:v>
                </c:pt>
                <c:pt idx="2828">
                  <c:v>109.77051220988943</c:v>
                </c:pt>
                <c:pt idx="2829">
                  <c:v>109.78529407421807</c:v>
                </c:pt>
                <c:pt idx="2830">
                  <c:v>109.79968830894914</c:v>
                </c:pt>
                <c:pt idx="2831">
                  <c:v>109.81369126968352</c:v>
                </c:pt>
                <c:pt idx="2832">
                  <c:v>109.82729929945164</c:v>
                </c:pt>
                <c:pt idx="2833">
                  <c:v>109.84050872879911</c:v>
                </c:pt>
                <c:pt idx="2834">
                  <c:v>109.85331587586924</c:v>
                </c:pt>
                <c:pt idx="2835">
                  <c:v>109.865717046489</c:v>
                </c:pt>
                <c:pt idx="2836">
                  <c:v>109.87770853425373</c:v>
                </c:pt>
                <c:pt idx="2837">
                  <c:v>109.8892866206135</c:v>
                </c:pt>
                <c:pt idx="2838">
                  <c:v>109.9004475749604</c:v>
                </c:pt>
                <c:pt idx="2839">
                  <c:v>109.91118765471563</c:v>
                </c:pt>
                <c:pt idx="2840">
                  <c:v>109.92150310541604</c:v>
                </c:pt>
                <c:pt idx="2841">
                  <c:v>109.93139016080444</c:v>
                </c:pt>
                <c:pt idx="2842">
                  <c:v>109.94084504291688</c:v>
                </c:pt>
                <c:pt idx="2843">
                  <c:v>109.94986396217358</c:v>
                </c:pt>
                <c:pt idx="2844">
                  <c:v>109.95844311746765</c:v>
                </c:pt>
                <c:pt idx="2845">
                  <c:v>109.9665786962553</c:v>
                </c:pt>
                <c:pt idx="2846">
                  <c:v>109.97426687464791</c:v>
                </c:pt>
                <c:pt idx="2847">
                  <c:v>109.98150381750118</c:v>
                </c:pt>
                <c:pt idx="2848">
                  <c:v>109.98828567850933</c:v>
                </c:pt>
                <c:pt idx="2849">
                  <c:v>109.99460860029397</c:v>
                </c:pt>
                <c:pt idx="2850">
                  <c:v>110.00046871449962</c:v>
                </c:pt>
                <c:pt idx="2851">
                  <c:v>110.00586214188351</c:v>
                </c:pt>
                <c:pt idx="2852">
                  <c:v>110.01078499241071</c:v>
                </c:pt>
                <c:pt idx="2853">
                  <c:v>110.01523336534554</c:v>
                </c:pt>
                <c:pt idx="2854">
                  <c:v>110.01920334934674</c:v>
                </c:pt>
                <c:pt idx="2855">
                  <c:v>110.02269102256044</c:v>
                </c:pt>
                <c:pt idx="2856">
                  <c:v>110.025692452714</c:v>
                </c:pt>
                <c:pt idx="2857">
                  <c:v>110.02820369720955</c:v>
                </c:pt>
                <c:pt idx="2858">
                  <c:v>110.0302208032205</c:v>
                </c:pt>
                <c:pt idx="2859">
                  <c:v>110.0317398077832</c:v>
                </c:pt>
                <c:pt idx="2860">
                  <c:v>110.03275673789406</c:v>
                </c:pt>
                <c:pt idx="2861">
                  <c:v>110.03326761060343</c:v>
                </c:pt>
                <c:pt idx="2862">
                  <c:v>110.03326843310914</c:v>
                </c:pt>
                <c:pt idx="2863">
                  <c:v>110.03275520285334</c:v>
                </c:pt>
                <c:pt idx="2864">
                  <c:v>110.03172390761584</c:v>
                </c:pt>
                <c:pt idx="2865">
                  <c:v>110.03017052561033</c:v>
                </c:pt>
                <c:pt idx="2866">
                  <c:v>110.02809102557823</c:v>
                </c:pt>
                <c:pt idx="2867">
                  <c:v>110.02548136688399</c:v>
                </c:pt>
                <c:pt idx="2868">
                  <c:v>110.02233749960985</c:v>
                </c:pt>
                <c:pt idx="2869">
                  <c:v>110.01865536465058</c:v>
                </c:pt>
                <c:pt idx="2870">
                  <c:v>110.01443089380746</c:v>
                </c:pt>
                <c:pt idx="2871">
                  <c:v>110.00966000988348</c:v>
                </c:pt>
                <c:pt idx="2872">
                  <c:v>110.00433862677768</c:v>
                </c:pt>
                <c:pt idx="2873">
                  <c:v>109.99846264957868</c:v>
                </c:pt>
                <c:pt idx="2874">
                  <c:v>109.9920279746579</c:v>
                </c:pt>
                <c:pt idx="2875">
                  <c:v>109.98503048976468</c:v>
                </c:pt>
                <c:pt idx="2876">
                  <c:v>109.97746607411857</c:v>
                </c:pt>
                <c:pt idx="2877">
                  <c:v>109.96933059850241</c:v>
                </c:pt>
                <c:pt idx="2878">
                  <c:v>109.96061992535542</c:v>
                </c:pt>
                <c:pt idx="2879">
                  <c:v>109.95132990886471</c:v>
                </c:pt>
                <c:pt idx="2880">
                  <c:v>109.94145639505824</c:v>
                </c:pt>
                <c:pt idx="2881">
                  <c:v>109.93099522189513</c:v>
                </c:pt>
                <c:pt idx="2882">
                  <c:v>109.91994221935798</c:v>
                </c:pt>
                <c:pt idx="2883">
                  <c:v>109.90829320954286</c:v>
                </c:pt>
                <c:pt idx="2884">
                  <c:v>109.89604400674857</c:v>
                </c:pt>
                <c:pt idx="2885">
                  <c:v>109.88319041756797</c:v>
                </c:pt>
                <c:pt idx="2886">
                  <c:v>109.86972824097532</c:v>
                </c:pt>
                <c:pt idx="2887">
                  <c:v>109.85565326841564</c:v>
                </c:pt>
                <c:pt idx="2888">
                  <c:v>109.8409612838922</c:v>
                </c:pt>
                <c:pt idx="2889">
                  <c:v>109.82564806405354</c:v>
                </c:pt>
                <c:pt idx="2890">
                  <c:v>109.8097093782805</c:v>
                </c:pt>
                <c:pt idx="2891">
                  <c:v>109.79314098877163</c:v>
                </c:pt>
                <c:pt idx="2892">
                  <c:v>109.77593865062745</c:v>
                </c:pt>
                <c:pt idx="2893">
                  <c:v>109.75809811193648</c:v>
                </c:pt>
                <c:pt idx="2894">
                  <c:v>109.73961511385703</c:v>
                </c:pt>
                <c:pt idx="2895">
                  <c:v>109.7204853907005</c:v>
                </c:pt>
                <c:pt idx="2896">
                  <c:v>109.70070467001365</c:v>
                </c:pt>
                <c:pt idx="2897">
                  <c:v>109.68026867265891</c:v>
                </c:pt>
                <c:pt idx="2898">
                  <c:v>109.65917311289436</c:v>
                </c:pt>
                <c:pt idx="2899">
                  <c:v>109.63741369845303</c:v>
                </c:pt>
                <c:pt idx="2900">
                  <c:v>109.61498613062109</c:v>
                </c:pt>
                <c:pt idx="2901">
                  <c:v>109.59188610431349</c:v>
                </c:pt>
                <c:pt idx="2902">
                  <c:v>109.56810930815298</c:v>
                </c:pt>
                <c:pt idx="2903">
                  <c:v>109.54365142454226</c:v>
                </c:pt>
                <c:pt idx="2904">
                  <c:v>109.51850812973808</c:v>
                </c:pt>
                <c:pt idx="2905">
                  <c:v>109.4926750939256</c:v>
                </c:pt>
                <c:pt idx="2906">
                  <c:v>109.46614798128812</c:v>
                </c:pt>
                <c:pt idx="2907">
                  <c:v>109.43892245007878</c:v>
                </c:pt>
                <c:pt idx="2908">
                  <c:v>109.41099415268853</c:v>
                </c:pt>
                <c:pt idx="2909">
                  <c:v>109.38235873571435</c:v>
                </c:pt>
                <c:pt idx="2910">
                  <c:v>109.35301184002584</c:v>
                </c:pt>
                <c:pt idx="2911">
                  <c:v>109.32294910083007</c:v>
                </c:pt>
                <c:pt idx="2912">
                  <c:v>109.292166147736</c:v>
                </c:pt>
                <c:pt idx="2913">
                  <c:v>109.26065860481584</c:v>
                </c:pt>
                <c:pt idx="2914">
                  <c:v>109.22842209066719</c:v>
                </c:pt>
                <c:pt idx="2915">
                  <c:v>109.19545221847125</c:v>
                </c:pt>
                <c:pt idx="2916">
                  <c:v>109.16174459605138</c:v>
                </c:pt>
                <c:pt idx="2917">
                  <c:v>109.12729482592995</c:v>
                </c:pt>
                <c:pt idx="2918">
                  <c:v>109.09209850538335</c:v>
                </c:pt>
                <c:pt idx="2919">
                  <c:v>109.05615122649343</c:v>
                </c:pt>
                <c:pt idx="2920">
                  <c:v>109.0194485762012</c:v>
                </c:pt>
                <c:pt idx="2921">
                  <c:v>108.98198613635542</c:v>
                </c:pt>
                <c:pt idx="2922">
                  <c:v>108.94375948376167</c:v>
                </c:pt>
                <c:pt idx="2923">
                  <c:v>108.90476419022806</c:v>
                </c:pt>
                <c:pt idx="2924">
                  <c:v>108.86499582261104</c:v>
                </c:pt>
                <c:pt idx="2925">
                  <c:v>108.82444994285649</c:v>
                </c:pt>
                <c:pt idx="2926">
                  <c:v>108.78312210804275</c:v>
                </c:pt>
                <c:pt idx="2927">
                  <c:v>108.7410078704181</c:v>
                </c:pt>
                <c:pt idx="2928">
                  <c:v>108.69810277743949</c:v>
                </c:pt>
                <c:pt idx="2929">
                  <c:v>108.65440237180572</c:v>
                </c:pt>
                <c:pt idx="2930">
                  <c:v>108.60990219149306</c:v>
                </c:pt>
                <c:pt idx="2931">
                  <c:v>108.56459776978517</c:v>
                </c:pt>
                <c:pt idx="2932">
                  <c:v>108.518484635302</c:v>
                </c:pt>
                <c:pt idx="2933">
                  <c:v>108.47155831202748</c:v>
                </c:pt>
                <c:pt idx="2934">
                  <c:v>108.42381431933487</c:v>
                </c:pt>
                <c:pt idx="2935">
                  <c:v>108.37524817200828</c:v>
                </c:pt>
                <c:pt idx="2936">
                  <c:v>108.3258553802647</c:v>
                </c:pt>
                <c:pt idx="2937">
                  <c:v>108.27563144977027</c:v>
                </c:pt>
                <c:pt idx="2938">
                  <c:v>108.224571881659</c:v>
                </c:pt>
                <c:pt idx="2939">
                  <c:v>108.17267217254395</c:v>
                </c:pt>
                <c:pt idx="2940">
                  <c:v>108.11992781453037</c:v>
                </c:pt>
                <c:pt idx="2941">
                  <c:v>108.06633429522383</c:v>
                </c:pt>
                <c:pt idx="2942">
                  <c:v>108.01188709773665</c:v>
                </c:pt>
                <c:pt idx="2943">
                  <c:v>107.9565817006925</c:v>
                </c:pt>
                <c:pt idx="2944">
                  <c:v>107.90041357822817</c:v>
                </c:pt>
                <c:pt idx="2945">
                  <c:v>107.84337819999135</c:v>
                </c:pt>
                <c:pt idx="2946">
                  <c:v>107.78547103113898</c:v>
                </c:pt>
                <c:pt idx="2947">
                  <c:v>107.72668753232962</c:v>
                </c:pt>
                <c:pt idx="2948">
                  <c:v>107.66702315971564</c:v>
                </c:pt>
                <c:pt idx="2949">
                  <c:v>107.60647336493102</c:v>
                </c:pt>
                <c:pt idx="2950">
                  <c:v>107.54503359507758</c:v>
                </c:pt>
                <c:pt idx="2951">
                  <c:v>107.48269929270865</c:v>
                </c:pt>
                <c:pt idx="2952">
                  <c:v>107.41946589580868</c:v>
                </c:pt>
                <c:pt idx="2953">
                  <c:v>107.35532883777043</c:v>
                </c:pt>
                <c:pt idx="2954">
                  <c:v>107.29028354737076</c:v>
                </c:pt>
                <c:pt idx="2955">
                  <c:v>107.22432544874161</c:v>
                </c:pt>
                <c:pt idx="2956">
                  <c:v>107.15744996133883</c:v>
                </c:pt>
                <c:pt idx="2957">
                  <c:v>107.08965249990864</c:v>
                </c:pt>
                <c:pt idx="2958">
                  <c:v>107.02092847444979</c:v>
                </c:pt>
                <c:pt idx="2959">
                  <c:v>106.9512732901738</c:v>
                </c:pt>
                <c:pt idx="2960">
                  <c:v>106.88068234746216</c:v>
                </c:pt>
                <c:pt idx="2961">
                  <c:v>106.80915104181898</c:v>
                </c:pt>
                <c:pt idx="2962">
                  <c:v>106.73667476382255</c:v>
                </c:pt>
                <c:pt idx="2963">
                  <c:v>106.66324889907239</c:v>
                </c:pt>
                <c:pt idx="2964">
                  <c:v>106.58886882813331</c:v>
                </c:pt>
                <c:pt idx="2965">
                  <c:v>106.51352992647655</c:v>
                </c:pt>
                <c:pt idx="2966">
                  <c:v>106.43722756441835</c:v>
                </c:pt>
                <c:pt idx="2967">
                  <c:v>106.35995710705225</c:v>
                </c:pt>
                <c:pt idx="2968">
                  <c:v>106.28171391418213</c:v>
                </c:pt>
                <c:pt idx="2969">
                  <c:v>106.20249334024965</c:v>
                </c:pt>
                <c:pt idx="2970">
                  <c:v>106.12229073425779</c:v>
                </c:pt>
                <c:pt idx="2971">
                  <c:v>106.04110143969297</c:v>
                </c:pt>
                <c:pt idx="2972">
                  <c:v>105.95892079444121</c:v>
                </c:pt>
                <c:pt idx="2973">
                  <c:v>105.87574413070335</c:v>
                </c:pt>
                <c:pt idx="2974">
                  <c:v>105.79156677490531</c:v>
                </c:pt>
                <c:pt idx="2975">
                  <c:v>105.70638404760422</c:v>
                </c:pt>
                <c:pt idx="2976">
                  <c:v>105.62019126339361</c:v>
                </c:pt>
                <c:pt idx="2977">
                  <c:v>105.53298373080163</c:v>
                </c:pt>
                <c:pt idx="2978">
                  <c:v>105.44475675218766</c:v>
                </c:pt>
                <c:pt idx="2979">
                  <c:v>105.35550562363598</c:v>
                </c:pt>
                <c:pt idx="2980">
                  <c:v>105.26522563484387</c:v>
                </c:pt>
                <c:pt idx="2981">
                  <c:v>105.17391206900621</c:v>
                </c:pt>
                <c:pt idx="2982">
                  <c:v>105.08156020269946</c:v>
                </c:pt>
                <c:pt idx="2983">
                  <c:v>104.98816530575623</c:v>
                </c:pt>
                <c:pt idx="2984">
                  <c:v>104.89372264114274</c:v>
                </c:pt>
                <c:pt idx="2985">
                  <c:v>104.7982274648264</c:v>
                </c:pt>
                <c:pt idx="2986">
                  <c:v>104.7016750256449</c:v>
                </c:pt>
                <c:pt idx="2987">
                  <c:v>104.60406056516656</c:v>
                </c:pt>
                <c:pt idx="2988">
                  <c:v>104.5053793175512</c:v>
                </c:pt>
                <c:pt idx="2989">
                  <c:v>104.40562650940444</c:v>
                </c:pt>
                <c:pt idx="2990">
                  <c:v>104.30479735962935</c:v>
                </c:pt>
                <c:pt idx="2991">
                  <c:v>104.20288707927335</c:v>
                </c:pt>
                <c:pt idx="2992">
                  <c:v>104.09989087137281</c:v>
                </c:pt>
                <c:pt idx="2993">
                  <c:v>103.99580393079174</c:v>
                </c:pt>
                <c:pt idx="2994">
                  <c:v>103.89062144405879</c:v>
                </c:pt>
                <c:pt idx="2995">
                  <c:v>103.78433858919738</c:v>
                </c:pt>
                <c:pt idx="2996">
                  <c:v>103.67695053555636</c:v>
                </c:pt>
                <c:pt idx="2997">
                  <c:v>103.56845244363173</c:v>
                </c:pt>
                <c:pt idx="2998">
                  <c:v>103.45883946488868</c:v>
                </c:pt>
                <c:pt idx="2999">
                  <c:v>103.34810674157706</c:v>
                </c:pt>
                <c:pt idx="3000">
                  <c:v>103.23624940654486</c:v>
                </c:pt>
                <c:pt idx="3001">
                  <c:v>103.12326258304483</c:v>
                </c:pt>
                <c:pt idx="3002">
                  <c:v>103.0091413845424</c:v>
                </c:pt>
                <c:pt idx="3003">
                  <c:v>102.89388091451337</c:v>
                </c:pt>
                <c:pt idx="3004">
                  <c:v>102.77747626624347</c:v>
                </c:pt>
                <c:pt idx="3005">
                  <c:v>102.65992252262021</c:v>
                </c:pt>
                <c:pt idx="3006">
                  <c:v>102.54121475592224</c:v>
                </c:pt>
                <c:pt idx="3007">
                  <c:v>102.42134802760567</c:v>
                </c:pt>
                <c:pt idx="3008">
                  <c:v>102.30031738808606</c:v>
                </c:pt>
                <c:pt idx="3009">
                  <c:v>102.17811787651526</c:v>
                </c:pt>
                <c:pt idx="3010">
                  <c:v>102.05474452055638</c:v>
                </c:pt>
                <c:pt idx="3011">
                  <c:v>101.93019233615519</c:v>
                </c:pt>
                <c:pt idx="3012">
                  <c:v>101.80445632730556</c:v>
                </c:pt>
                <c:pt idx="3013">
                  <c:v>101.67753148581448</c:v>
                </c:pt>
                <c:pt idx="3014">
                  <c:v>101.54941279106012</c:v>
                </c:pt>
                <c:pt idx="3015">
                  <c:v>101.42009520974958</c:v>
                </c:pt>
                <c:pt idx="3016">
                  <c:v>101.28957369567023</c:v>
                </c:pt>
                <c:pt idx="3017">
                  <c:v>101.15784318944029</c:v>
                </c:pt>
                <c:pt idx="3018">
                  <c:v>101.02489861825315</c:v>
                </c:pt>
                <c:pt idx="3019">
                  <c:v>100.89073489562131</c:v>
                </c:pt>
                <c:pt idx="3020">
                  <c:v>100.7553469211154</c:v>
                </c:pt>
                <c:pt idx="3021">
                  <c:v>100.61872958009873</c:v>
                </c:pt>
                <c:pt idx="3022">
                  <c:v>100.4808777434622</c:v>
                </c:pt>
                <c:pt idx="3023">
                  <c:v>100.3417862673527</c:v>
                </c:pt>
                <c:pt idx="3024">
                  <c:v>100.20144999290125</c:v>
                </c:pt>
                <c:pt idx="3025">
                  <c:v>100.05986374594454</c:v>
                </c:pt>
                <c:pt idx="3026">
                  <c:v>99.917022336749781</c:v>
                </c:pt>
                <c:pt idx="3027">
                  <c:v>99.772920559729727</c:v>
                </c:pt>
                <c:pt idx="3028">
                  <c:v>99.627553193159528</c:v>
                </c:pt>
                <c:pt idx="3029">
                  <c:v>99.480914998890995</c:v>
                </c:pt>
                <c:pt idx="3030">
                  <c:v>99.333000722062366</c:v>
                </c:pt>
                <c:pt idx="3031">
                  <c:v>99.183805090806572</c:v>
                </c:pt>
                <c:pt idx="3032">
                  <c:v>99.033322815959878</c:v>
                </c:pt>
                <c:pt idx="3033">
                  <c:v>98.881548590763231</c:v>
                </c:pt>
                <c:pt idx="3034">
                  <c:v>98.728477090566429</c:v>
                </c:pt>
                <c:pt idx="3035">
                  <c:v>98.574102972529161</c:v>
                </c:pt>
                <c:pt idx="3036">
                  <c:v>98.418420875319313</c:v>
                </c:pt>
                <c:pt idx="3037">
                  <c:v>98.261425418810845</c:v>
                </c:pt>
                <c:pt idx="3038">
                  <c:v>98.103111203779122</c:v>
                </c:pt>
                <c:pt idx="3039">
                  <c:v>97.943472811599534</c:v>
                </c:pt>
                <c:pt idx="3040">
                  <c:v>97.782504803937215</c:v>
                </c:pt>
                <c:pt idx="3041">
                  <c:v>97.620201722443738</c:v>
                </c:pt>
                <c:pt idx="3042">
                  <c:v>97.456558088448645</c:v>
                </c:pt>
                <c:pt idx="3043">
                  <c:v>97.291568402653198</c:v>
                </c:pt>
                <c:pt idx="3044">
                  <c:v>97.125227144821139</c:v>
                </c:pt>
                <c:pt idx="3045">
                  <c:v>96.957528773472916</c:v>
                </c:pt>
                <c:pt idx="3046">
                  <c:v>96.788467725576609</c:v>
                </c:pt>
                <c:pt idx="3047">
                  <c:v>96.618038416244104</c:v>
                </c:pt>
                <c:pt idx="3048">
                  <c:v>96.446235238420897</c:v>
                </c:pt>
                <c:pt idx="3049">
                  <c:v>96.27305256258569</c:v>
                </c:pt>
                <c:pt idx="3050">
                  <c:v>96.098484736443822</c:v>
                </c:pt>
                <c:pt idx="3051">
                  <c:v>95.922526084626256</c:v>
                </c:pt>
                <c:pt idx="3052">
                  <c:v>95.745170908389582</c:v>
                </c:pt>
                <c:pt idx="3053">
                  <c:v>95.566413485318023</c:v>
                </c:pt>
                <c:pt idx="3054">
                  <c:v>95.386248069026934</c:v>
                </c:pt>
                <c:pt idx="3055">
                  <c:v>95.204668888872789</c:v>
                </c:pt>
                <c:pt idx="3056">
                  <c:v>95.021670149660068</c:v>
                </c:pt>
                <c:pt idx="3057">
                  <c:v>94.837246031358404</c:v>
                </c:pt>
                <c:pt idx="3058">
                  <c:v>94.651390688817827</c:v>
                </c:pt>
                <c:pt idx="3059">
                  <c:v>94.464098251493994</c:v>
                </c:pt>
                <c:pt idx="3060">
                  <c:v>94.275362823170909</c:v>
                </c:pt>
                <c:pt idx="3061">
                  <c:v>94.085178481696246</c:v>
                </c:pt>
                <c:pt idx="3062">
                  <c:v>93.893539278716787</c:v>
                </c:pt>
                <c:pt idx="3063">
                  <c:v>93.700439239420504</c:v>
                </c:pt>
                <c:pt idx="3064">
                  <c:v>93.505872362289196</c:v>
                </c:pt>
                <c:pt idx="3065">
                  <c:v>93.309832618850322</c:v>
                </c:pt>
                <c:pt idx="3066">
                  <c:v>93.112313953444655</c:v>
                </c:pt>
                <c:pt idx="3067">
                  <c:v>92.913310282994729</c:v>
                </c:pt>
                <c:pt idx="3068">
                  <c:v>92.712815496783975</c:v>
                </c:pt>
                <c:pt idx="3069">
                  <c:v>92.510823456248261</c:v>
                </c:pt>
                <c:pt idx="3070">
                  <c:v>92.307327994770063</c:v>
                </c:pt>
                <c:pt idx="3071">
                  <c:v>92.102322917486518</c:v>
                </c:pt>
                <c:pt idx="3072">
                  <c:v>91.895802001110781</c:v>
                </c:pt>
                <c:pt idx="3073">
                  <c:v>91.687758993755608</c:v>
                </c:pt>
                <c:pt idx="3074">
                  <c:v>91.478187614779472</c:v>
                </c:pt>
                <c:pt idx="3075">
                  <c:v>91.267081554636718</c:v>
                </c:pt>
                <c:pt idx="3076">
                  <c:v>91.054434474745506</c:v>
                </c:pt>
                <c:pt idx="3077">
                  <c:v>90.840240007366177</c:v>
                </c:pt>
                <c:pt idx="3078">
                  <c:v>90.624491755497232</c:v>
                </c:pt>
                <c:pt idx="3079">
                  <c:v>90.407183292783486</c:v>
                </c:pt>
                <c:pt idx="3080">
                  <c:v>90.188308163443224</c:v>
                </c:pt>
                <c:pt idx="3081">
                  <c:v>89.967859882209254</c:v>
                </c:pt>
                <c:pt idx="3082">
                  <c:v>89.745831934289157</c:v>
                </c:pt>
                <c:pt idx="3083">
                  <c:v>89.522217775342028</c:v>
                </c:pt>
                <c:pt idx="3084">
                  <c:v>89.297010831476825</c:v>
                </c:pt>
                <c:pt idx="3085">
                  <c:v>89.070204499269067</c:v>
                </c:pt>
                <c:pt idx="3086">
                  <c:v>88.841792145798479</c:v>
                </c:pt>
                <c:pt idx="3087">
                  <c:v>88.611767108709259</c:v>
                </c:pt>
                <c:pt idx="3088">
                  <c:v>88.380122696292318</c:v>
                </c:pt>
                <c:pt idx="3089">
                  <c:v>88.146852187590625</c:v>
                </c:pt>
                <c:pt idx="3090">
                  <c:v>87.911948832532318</c:v>
                </c:pt>
                <c:pt idx="3091">
                  <c:v>87.675405852084893</c:v>
                </c:pt>
                <c:pt idx="3092">
                  <c:v>87.437216438442519</c:v>
                </c:pt>
                <c:pt idx="3093">
                  <c:v>87.197373755231993</c:v>
                </c:pt>
                <c:pt idx="3094">
                  <c:v>86.955870937758732</c:v>
                </c:pt>
                <c:pt idx="3095">
                  <c:v>86.712701093273793</c:v>
                </c:pt>
                <c:pt idx="3096">
                  <c:v>86.467857301276723</c:v>
                </c:pt>
                <c:pt idx="3097">
                  <c:v>86.22133261385089</c:v>
                </c:pt>
                <c:pt idx="3098">
                  <c:v>85.973120056031078</c:v>
                </c:pt>
                <c:pt idx="3099">
                  <c:v>85.723212626206234</c:v>
                </c:pt>
                <c:pt idx="3100">
                  <c:v>85.471603296559678</c:v>
                </c:pt>
                <c:pt idx="3101">
                  <c:v>85.218285013546307</c:v>
                </c:pt>
                <c:pt idx="3102">
                  <c:v>84.963250698407535</c:v>
                </c:pt>
                <c:pt idx="3103">
                  <c:v>84.706493247729398</c:v>
                </c:pt>
                <c:pt idx="3104">
                  <c:v>84.448005534040433</c:v>
                </c:pt>
                <c:pt idx="3105">
                  <c:v>84.187780406453129</c:v>
                </c:pt>
                <c:pt idx="3106">
                  <c:v>83.925810691349653</c:v>
                </c:pt>
                <c:pt idx="3107">
                  <c:v>83.662089193115733</c:v>
                </c:pt>
                <c:pt idx="3108">
                  <c:v>83.396608694920488</c:v>
                </c:pt>
                <c:pt idx="3109">
                  <c:v>83.129361959545548</c:v>
                </c:pt>
                <c:pt idx="3110">
                  <c:v>82.86034173026728</c:v>
                </c:pt>
                <c:pt idx="3111">
                  <c:v>82.589540731789398</c:v>
                </c:pt>
                <c:pt idx="3112">
                  <c:v>82.316951671231067</c:v>
                </c:pt>
                <c:pt idx="3113">
                  <c:v>82.042567239171504</c:v>
                </c:pt>
                <c:pt idx="3114">
                  <c:v>81.766380110750845</c:v>
                </c:pt>
                <c:pt idx="3115">
                  <c:v>81.488382946831294</c:v>
                </c:pt>
                <c:pt idx="3116">
                  <c:v>81.208568395222684</c:v>
                </c:pt>
                <c:pt idx="3117">
                  <c:v>80.92692909196488</c:v>
                </c:pt>
                <c:pt idx="3118">
                  <c:v>80.643457662681371</c:v>
                </c:pt>
                <c:pt idx="3119">
                  <c:v>80.358146723997777</c:v>
                </c:pt>
                <c:pt idx="3120">
                  <c:v>80.070988885027205</c:v>
                </c:pt>
                <c:pt idx="3121">
                  <c:v>79.781976748931498</c:v>
                </c:pt>
                <c:pt idx="3122">
                  <c:v>79.491102914549899</c:v>
                </c:pt>
                <c:pt idx="3123">
                  <c:v>79.198359978107518</c:v>
                </c:pt>
                <c:pt idx="3124">
                  <c:v>78.903740534996302</c:v>
                </c:pt>
                <c:pt idx="3125">
                  <c:v>78.607237181639661</c:v>
                </c:pt>
                <c:pt idx="3126">
                  <c:v>78.308842517435025</c:v>
                </c:pt>
                <c:pt idx="3127">
                  <c:v>78.008549146781533</c:v>
                </c:pt>
                <c:pt idx="3128">
                  <c:v>77.706349681191185</c:v>
                </c:pt>
                <c:pt idx="3129">
                  <c:v>77.402236741490128</c:v>
                </c:pt>
                <c:pt idx="3130">
                  <c:v>77.096202960108371</c:v>
                </c:pt>
                <c:pt idx="3131">
                  <c:v>76.788240983462003</c:v>
                </c:pt>
                <c:pt idx="3132">
                  <c:v>76.47834347442847</c:v>
                </c:pt>
                <c:pt idx="3133">
                  <c:v>76.166503114919777</c:v>
                </c:pt>
                <c:pt idx="3134">
                  <c:v>75.852712608553546</c:v>
                </c:pt>
                <c:pt idx="3135">
                  <c:v>75.53696468342595</c:v>
                </c:pt>
                <c:pt idx="3136">
                  <c:v>75.219252094985208</c:v>
                </c:pt>
                <c:pt idx="3137">
                  <c:v>74.899567629014967</c:v>
                </c:pt>
                <c:pt idx="3138">
                  <c:v>74.577904104719465</c:v>
                </c:pt>
                <c:pt idx="3139">
                  <c:v>74.25425437792525</c:v>
                </c:pt>
                <c:pt idx="3140">
                  <c:v>73.928611344387818</c:v>
                </c:pt>
                <c:pt idx="3141">
                  <c:v>73.600967943218933</c:v>
                </c:pt>
                <c:pt idx="3142">
                  <c:v>73.271317160425951</c:v>
                </c:pt>
                <c:pt idx="3143">
                  <c:v>72.939652032571587</c:v>
                </c:pt>
                <c:pt idx="3144">
                  <c:v>72.605965650556442</c:v>
                </c:pt>
                <c:pt idx="3145">
                  <c:v>72.270251163518083</c:v>
                </c:pt>
                <c:pt idx="3146">
                  <c:v>71.932501782863795</c:v>
                </c:pt>
                <c:pt idx="3147">
                  <c:v>71.592710786422472</c:v>
                </c:pt>
                <c:pt idx="3148">
                  <c:v>71.250871522730009</c:v>
                </c:pt>
                <c:pt idx="3149">
                  <c:v>70.906977415444544</c:v>
                </c:pt>
                <c:pt idx="3150">
                  <c:v>70.561021967895059</c:v>
                </c:pt>
                <c:pt idx="3151">
                  <c:v>70.21299876776169</c:v>
                </c:pt>
                <c:pt idx="3152">
                  <c:v>69.86290149189611</c:v>
                </c:pt>
                <c:pt idx="3153">
                  <c:v>69.510723911279626</c:v>
                </c:pt>
                <c:pt idx="3154">
                  <c:v>69.156459896116573</c:v>
                </c:pt>
                <c:pt idx="3155">
                  <c:v>68.800103421074226</c:v>
                </c:pt>
                <c:pt idx="3156">
                  <c:v>68.441648570660334</c:v>
                </c:pt>
                <c:pt idx="3157">
                  <c:v>68.081089544749432</c:v>
                </c:pt>
                <c:pt idx="3158">
                  <c:v>67.718420664251369</c:v>
                </c:pt>
                <c:pt idx="3159">
                  <c:v>67.353636376922879</c:v>
                </c:pt>
                <c:pt idx="3160">
                  <c:v>66.986731263330967</c:v>
                </c:pt>
                <c:pt idx="3161">
                  <c:v>66.617700042962383</c:v>
                </c:pt>
                <c:pt idx="3162">
                  <c:v>66.246537580478758</c:v>
                </c:pt>
                <c:pt idx="3163">
                  <c:v>65.873238892122089</c:v>
                </c:pt>
                <c:pt idx="3164">
                  <c:v>65.497799152272165</c:v>
                </c:pt>
                <c:pt idx="3165">
                  <c:v>65.120213700148838</c:v>
                </c:pt>
                <c:pt idx="3166">
                  <c:v>64.740478046661991</c:v>
                </c:pt>
                <c:pt idx="3167">
                  <c:v>64.358587881414493</c:v>
                </c:pt>
                <c:pt idx="3168">
                  <c:v>63.974539079851866</c:v>
                </c:pt>
                <c:pt idx="3169">
                  <c:v>63.58832771055819</c:v>
                </c:pt>
                <c:pt idx="3170">
                  <c:v>63.199950042696386</c:v>
                </c:pt>
                <c:pt idx="3171">
                  <c:v>62.809402553599398</c:v>
                </c:pt>
                <c:pt idx="3172">
                  <c:v>62.416681936499415</c:v>
                </c:pt>
                <c:pt idx="3173">
                  <c:v>62.02178510840065</c:v>
                </c:pt>
                <c:pt idx="3174">
                  <c:v>61.624709218092818</c:v>
                </c:pt>
                <c:pt idx="3175">
                  <c:v>61.225451654303228</c:v>
                </c:pt>
                <c:pt idx="3176">
                  <c:v>60.824010053975755</c:v>
                </c:pt>
                <c:pt idx="3177">
                  <c:v>60.420382310695658</c:v>
                </c:pt>
                <c:pt idx="3178">
                  <c:v>60.014566583229836</c:v>
                </c:pt>
                <c:pt idx="3179">
                  <c:v>59.606561304198564</c:v>
                </c:pt>
                <c:pt idx="3180">
                  <c:v>59.196365188863723</c:v>
                </c:pt>
                <c:pt idx="3181">
                  <c:v>58.783977244043612</c:v>
                </c:pt>
                <c:pt idx="3182">
                  <c:v>58.369396777123498</c:v>
                </c:pt>
                <c:pt idx="3183">
                  <c:v>57.952623405186941</c:v>
                </c:pt>
                <c:pt idx="3184">
                  <c:v>57.533657064242476</c:v>
                </c:pt>
                <c:pt idx="3185">
                  <c:v>57.112498018544017</c:v>
                </c:pt>
                <c:pt idx="3186">
                  <c:v>56.689146870005857</c:v>
                </c:pt>
                <c:pt idx="3187">
                  <c:v>56.263604567688873</c:v>
                </c:pt>
                <c:pt idx="3188">
                  <c:v>55.835872417377146</c:v>
                </c:pt>
                <c:pt idx="3189">
                  <c:v>55.405952091208206</c:v>
                </c:pt>
                <c:pt idx="3190">
                  <c:v>54.973845637367788</c:v>
                </c:pt>
                <c:pt idx="3191">
                  <c:v>54.539555489835408</c:v>
                </c:pt>
                <c:pt idx="3192">
                  <c:v>54.103084478172306</c:v>
                </c:pt>
                <c:pt idx="3193">
                  <c:v>53.664435837336498</c:v>
                </c:pt>
                <c:pt idx="3194">
                  <c:v>53.22361321752831</c:v>
                </c:pt>
                <c:pt idx="3195">
                  <c:v>52.780620694035804</c:v>
                </c:pt>
                <c:pt idx="3196">
                  <c:v>52.335462777093042</c:v>
                </c:pt>
                <c:pt idx="3197">
                  <c:v>51.888144421719289</c:v>
                </c:pt>
                <c:pt idx="3198">
                  <c:v>51.438671037536722</c:v>
                </c:pt>
                <c:pt idx="3199">
                  <c:v>50.987048498559801</c:v>
                </c:pt>
                <c:pt idx="3200">
                  <c:v>50.533283152922678</c:v>
                </c:pt>
                <c:pt idx="3201">
                  <c:v>50.077381832563049</c:v>
                </c:pt>
                <c:pt idx="3202">
                  <c:v>49.619351862816274</c:v>
                </c:pt>
                <c:pt idx="3203">
                  <c:v>49.159201071926219</c:v>
                </c:pt>
                <c:pt idx="3204">
                  <c:v>48.696937800455004</c:v>
                </c:pt>
                <c:pt idx="3205">
                  <c:v>48.232570910566324</c:v>
                </c:pt>
                <c:pt idx="3206">
                  <c:v>47.766109795182814</c:v>
                </c:pt>
                <c:pt idx="3207">
                  <c:v>47.297564386984504</c:v>
                </c:pt>
                <c:pt idx="3208">
                  <c:v>46.826945167245412</c:v>
                </c:pt>
                <c:pt idx="3209">
                  <c:v>46.354263174485169</c:v>
                </c:pt>
                <c:pt idx="3210">
                  <c:v>45.879530012923368</c:v>
                </c:pt>
                <c:pt idx="3211">
                  <c:v>45.402757860706799</c:v>
                </c:pt>
                <c:pt idx="3212">
                  <c:v>44.923959477912234</c:v>
                </c:pt>
                <c:pt idx="3213">
                  <c:v>44.443148214289323</c:v>
                </c:pt>
                <c:pt idx="3214">
                  <c:v>43.960338016730617</c:v>
                </c:pt>
                <c:pt idx="3215">
                  <c:v>43.475543436455155</c:v>
                </c:pt>
                <c:pt idx="3216">
                  <c:v>42.988779635882537</c:v>
                </c:pt>
                <c:pt idx="3217">
                  <c:v>42.500062395177707</c:v>
                </c:pt>
                <c:pt idx="3218">
                  <c:v>42.009408118453706</c:v>
                </c:pt>
                <c:pt idx="3219">
                  <c:v>41.516833839601503</c:v>
                </c:pt>
                <c:pt idx="3220">
                  <c:v>41.022357227745204</c:v>
                </c:pt>
                <c:pt idx="3221">
                  <c:v>40.525996592288777</c:v>
                </c:pt>
                <c:pt idx="3222">
                  <c:v>40.027770887546041</c:v>
                </c:pt>
                <c:pt idx="3223">
                  <c:v>39.527699716921177</c:v>
                </c:pt>
                <c:pt idx="3224">
                  <c:v>39.02580333664514</c:v>
                </c:pt>
                <c:pt idx="3225">
                  <c:v>38.522102659022408</c:v>
                </c:pt>
                <c:pt idx="3226">
                  <c:v>38.016619255191898</c:v>
                </c:pt>
                <c:pt idx="3227">
                  <c:v>37.509375357369038</c:v>
                </c:pt>
                <c:pt idx="3228">
                  <c:v>37.000393860565936</c:v>
                </c:pt>
                <c:pt idx="3229">
                  <c:v>36.489698323758944</c:v>
                </c:pt>
                <c:pt idx="3230">
                  <c:v>35.977312970498815</c:v>
                </c:pt>
                <c:pt idx="3231">
                  <c:v>35.463262688938897</c:v>
                </c:pt>
                <c:pt idx="3232">
                  <c:v>34.947573031277045</c:v>
                </c:pt>
                <c:pt idx="3233">
                  <c:v>34.430270212582911</c:v>
                </c:pt>
                <c:pt idx="3234">
                  <c:v>33.911381109009199</c:v>
                </c:pt>
                <c:pt idx="3235">
                  <c:v>33.390933255368736</c:v>
                </c:pt>
                <c:pt idx="3236">
                  <c:v>32.868954842067922</c:v>
                </c:pt>
                <c:pt idx="3237">
                  <c:v>32.345474711380149</c:v>
                </c:pt>
                <c:pt idx="3238">
                  <c:v>31.820522353059573</c:v>
                </c:pt>
                <c:pt idx="3239">
                  <c:v>31.294127899270762</c:v>
                </c:pt>
                <c:pt idx="3240">
                  <c:v>30.766322118845835</c:v>
                </c:pt>
                <c:pt idx="3241">
                  <c:v>30.237136410845409</c:v>
                </c:pt>
                <c:pt idx="3242">
                  <c:v>29.706602797428587</c:v>
                </c:pt>
                <c:pt idx="3243">
                  <c:v>29.174753916019853</c:v>
                </c:pt>
                <c:pt idx="3244">
                  <c:v>28.641623010777124</c:v>
                </c:pt>
                <c:pt idx="3245">
                  <c:v>28.107243923359022</c:v>
                </c:pt>
                <c:pt idx="3246">
                  <c:v>27.571651082980765</c:v>
                </c:pt>
                <c:pt idx="3247">
                  <c:v>27.034879495774476</c:v>
                </c:pt>
                <c:pt idx="3248">
                  <c:v>26.496964733446418</c:v>
                </c:pt>
                <c:pt idx="3249">
                  <c:v>25.957942921239379</c:v>
                </c:pt>
                <c:pt idx="3250">
                  <c:v>25.417850725204545</c:v>
                </c:pt>
                <c:pt idx="3251">
                  <c:v>24.876725338791005</c:v>
                </c:pt>
                <c:pt idx="3252">
                  <c:v>24.334604468758016</c:v>
                </c:pt>
                <c:pt idx="3253">
                  <c:v>23.791526320429256</c:v>
                </c:pt>
                <c:pt idx="3254">
                  <c:v>23.247529582283676</c:v>
                </c:pt>
                <c:pt idx="3255">
                  <c:v>22.702653409920714</c:v>
                </c:pt>
                <c:pt idx="3256">
                  <c:v>22.156937409386018</c:v>
                </c:pt>
                <c:pt idx="3257">
                  <c:v>21.610421619900052</c:v>
                </c:pt>
                <c:pt idx="3258">
                  <c:v>21.063146495988633</c:v>
                </c:pt>
                <c:pt idx="3259">
                  <c:v>20.515152889047101</c:v>
                </c:pt>
                <c:pt idx="3260">
                  <c:v>19.966482028344444</c:v>
                </c:pt>
                <c:pt idx="3261">
                  <c:v>19.417175501511139</c:v>
                </c:pt>
                <c:pt idx="3262">
                  <c:v>18.867275234506195</c:v>
                </c:pt>
                <c:pt idx="3263">
                  <c:v>18.316823471115526</c:v>
                </c:pt>
                <c:pt idx="3264">
                  <c:v>17.765862751985594</c:v>
                </c:pt>
                <c:pt idx="3265">
                  <c:v>17.214435893233883</c:v>
                </c:pt>
                <c:pt idx="3266">
                  <c:v>16.66258596465596</c:v>
                </c:pt>
                <c:pt idx="3267">
                  <c:v>16.110356267564043</c:v>
                </c:pt>
                <c:pt idx="3268">
                  <c:v>15.557790312282435</c:v>
                </c:pt>
                <c:pt idx="3269">
                  <c:v>15.004931795334073</c:v>
                </c:pt>
                <c:pt idx="3270">
                  <c:v>14.451824576350788</c:v>
                </c:pt>
                <c:pt idx="3271">
                  <c:v>13.89851265473655</c:v>
                </c:pt>
                <c:pt idx="3272">
                  <c:v>13.345040146120738</c:v>
                </c:pt>
                <c:pt idx="3273">
                  <c:v>12.791451258633714</c:v>
                </c:pt>
                <c:pt idx="3274">
                  <c:v>12.23779026903793</c:v>
                </c:pt>
                <c:pt idx="3275">
                  <c:v>11.68410149875632</c:v>
                </c:pt>
                <c:pt idx="3276">
                  <c:v>11.130429289820228</c:v>
                </c:pt>
                <c:pt idx="3277">
                  <c:v>10.576817980786245</c:v>
                </c:pt>
                <c:pt idx="3278">
                  <c:v>10.023311882650546</c:v>
                </c:pt>
                <c:pt idx="3279">
                  <c:v>9.4699552547944279</c:v>
                </c:pt>
                <c:pt idx="3280">
                  <c:v>8.9167922809984361</c:v>
                </c:pt>
                <c:pt idx="3281">
                  <c:v>8.3638670455655699</c:v>
                </c:pt>
                <c:pt idx="3282">
                  <c:v>7.8112235095825895</c:v>
                </c:pt>
                <c:pt idx="3283">
                  <c:v>7.2589054873492955</c:v>
                </c:pt>
                <c:pt idx="3284">
                  <c:v>6.7069566230261159</c:v>
                </c:pt>
                <c:pt idx="3285">
                  <c:v>6.1554203675130736</c:v>
                </c:pt>
                <c:pt idx="3286">
                  <c:v>5.6043399556141367</c:v>
                </c:pt>
                <c:pt idx="3287">
                  <c:v>5.0537583834948521</c:v>
                </c:pt>
                <c:pt idx="3288">
                  <c:v>4.5037183864927215</c:v>
                </c:pt>
                <c:pt idx="3289">
                  <c:v>3.9542624172825356</c:v>
                </c:pt>
                <c:pt idx="3290">
                  <c:v>3.4054326244498725</c:v>
                </c:pt>
                <c:pt idx="3291">
                  <c:v>2.8572708314840725</c:v>
                </c:pt>
                <c:pt idx="3292">
                  <c:v>2.3098185162264429</c:v>
                </c:pt>
                <c:pt idx="3293">
                  <c:v>1.7631167907997849</c:v>
                </c:pt>
                <c:pt idx="3294">
                  <c:v>1.217206382037233</c:v>
                </c:pt>
                <c:pt idx="3295">
                  <c:v>0.67212761244527996</c:v>
                </c:pt>
                <c:pt idx="3296">
                  <c:v>0.12792038170641717</c:v>
                </c:pt>
                <c:pt idx="3297">
                  <c:v>-0.41537585123245435</c:v>
                </c:pt>
                <c:pt idx="3298">
                  <c:v>-0.95772208549968241</c:v>
                </c:pt>
                <c:pt idx="3299">
                  <c:v>-1.4990797950184458</c:v>
                </c:pt>
                <c:pt idx="3300">
                  <c:v>-2.0394109446060327</c:v>
                </c:pt>
                <c:pt idx="3301">
                  <c:v>-2.5786780054364442</c:v>
                </c:pt>
                <c:pt idx="3302">
                  <c:v>-3.1168439698462009</c:v>
                </c:pt>
                <c:pt idx="3303">
                  <c:v>-3.6538723654842613</c:v>
                </c:pt>
                <c:pt idx="3304">
                  <c:v>-4.1897272687758402</c:v>
                </c:pt>
                <c:pt idx="3305">
                  <c:v>-4.7243733177148783</c:v>
                </c:pt>
                <c:pt idx="3306">
                  <c:v>-5.257775723958332</c:v>
                </c:pt>
                <c:pt idx="3307">
                  <c:v>-5.7899002842278264</c:v>
                </c:pt>
                <c:pt idx="3308">
                  <c:v>-6.32071339101023</c:v>
                </c:pt>
                <c:pt idx="3309">
                  <c:v>-6.8501820425545645</c:v>
                </c:pt>
                <c:pt idx="3310">
                  <c:v>-7.378273852164682</c:v>
                </c:pt>
                <c:pt idx="3311">
                  <c:v>-7.9049570567889305</c:v>
                </c:pt>
                <c:pt idx="3312">
                  <c:v>-8.4302005249012382</c:v>
                </c:pt>
                <c:pt idx="3313">
                  <c:v>-8.9539737636907546</c:v>
                </c:pt>
                <c:pt idx="3314">
                  <c:v>-9.4762469255466613</c:v>
                </c:pt>
                <c:pt idx="3315">
                  <c:v>-9.9969908138567689</c:v>
                </c:pt>
                <c:pt idx="3316">
                  <c:v>-10.51617688812118</c:v>
                </c:pt>
                <c:pt idx="3317">
                  <c:v>-11.033777268386615</c:v>
                </c:pt>
                <c:pt idx="3318">
                  <c:v>-11.549764739014705</c:v>
                </c:pt>
                <c:pt idx="3319">
                  <c:v>-12.064112751792607</c:v>
                </c:pt>
                <c:pt idx="3320">
                  <c:v>-12.576795428395258</c:v>
                </c:pt>
                <c:pt idx="3321">
                  <c:v>-13.087787562209087</c:v>
                </c:pt>
                <c:pt idx="3322">
                  <c:v>-13.597064619538202</c:v>
                </c:pt>
                <c:pt idx="3323">
                  <c:v>-14.104602740199283</c:v>
                </c:pt>
                <c:pt idx="3324">
                  <c:v>-14.610378737514338</c:v>
                </c:pt>
                <c:pt idx="3325">
                  <c:v>-15.114370097735019</c:v>
                </c:pt>
                <c:pt idx="3326">
                  <c:v>-15.616554978888217</c:v>
                </c:pt>
                <c:pt idx="3327">
                  <c:v>-16.116912209086678</c:v>
                </c:pt>
                <c:pt idx="3328">
                  <c:v>-16.615421284294968</c:v>
                </c:pt>
                <c:pt idx="3329">
                  <c:v>-17.112062365589935</c:v>
                </c:pt>
                <c:pt idx="3330">
                  <c:v>-17.606816275917708</c:v>
                </c:pt>
                <c:pt idx="3331">
                  <c:v>-18.099664496371446</c:v>
                </c:pt>
                <c:pt idx="3332">
                  <c:v>-18.590589162009394</c:v>
                </c:pt>
                <c:pt idx="3333">
                  <c:v>-19.079573057230874</c:v>
                </c:pt>
                <c:pt idx="3334">
                  <c:v>-19.566599610724921</c:v>
                </c:pt>
                <c:pt idx="3335">
                  <c:v>-20.051652890011354</c:v>
                </c:pt>
                <c:pt idx="3336">
                  <c:v>-20.53471759560162</c:v>
                </c:pt>
                <c:pt idx="3337">
                  <c:v>-21.015779054784787</c:v>
                </c:pt>
                <c:pt idx="3338">
                  <c:v>-21.494823215066731</c:v>
                </c:pt>
                <c:pt idx="3339">
                  <c:v>-21.971836637277676</c:v>
                </c:pt>
                <c:pt idx="3340">
                  <c:v>-22.446806488371607</c:v>
                </c:pt>
                <c:pt idx="3341">
                  <c:v>-22.919720533927347</c:v>
                </c:pt>
                <c:pt idx="3342">
                  <c:v>-23.390567130375445</c:v>
                </c:pt>
                <c:pt idx="3343">
                  <c:v>-23.85933521697325</c:v>
                </c:pt>
                <c:pt idx="3344">
                  <c:v>-24.326014307534507</c:v>
                </c:pt>
                <c:pt idx="3345">
                  <c:v>-24.790594481946329</c:v>
                </c:pt>
                <c:pt idx="3346">
                  <c:v>-25.253066377468087</c:v>
                </c:pt>
                <c:pt idx="3347">
                  <c:v>-25.713421179863531</c:v>
                </c:pt>
                <c:pt idx="3348">
                  <c:v>-26.171650614345765</c:v>
                </c:pt>
                <c:pt idx="3349">
                  <c:v>-26.627746936377633</c:v>
                </c:pt>
                <c:pt idx="3350">
                  <c:v>-27.08170292233487</c:v>
                </c:pt>
                <c:pt idx="3351">
                  <c:v>-27.533511860042438</c:v>
                </c:pt>
                <c:pt idx="3352">
                  <c:v>-27.983167539207614</c:v>
                </c:pt>
                <c:pt idx="3353">
                  <c:v>-28.430664241763452</c:v>
                </c:pt>
                <c:pt idx="3354">
                  <c:v>-28.875996732127845</c:v>
                </c:pt>
                <c:pt idx="3355">
                  <c:v>-29.319160247406643</c:v>
                </c:pt>
                <c:pt idx="3356">
                  <c:v>-29.76015048754175</c:v>
                </c:pt>
                <c:pt idx="3357">
                  <c:v>-30.19896360541955</c:v>
                </c:pt>
                <c:pt idx="3358">
                  <c:v>-30.635596196963888</c:v>
                </c:pt>
                <c:pt idx="3359">
                  <c:v>-31.070045291202632</c:v>
                </c:pt>
                <c:pt idx="3360">
                  <c:v>-31.502308340345792</c:v>
                </c:pt>
                <c:pt idx="3361">
                  <c:v>-31.932383209862081</c:v>
                </c:pt>
                <c:pt idx="3362">
                  <c:v>-32.360268168584497</c:v>
                </c:pt>
                <c:pt idx="3363">
                  <c:v>-32.785961878838833</c:v>
                </c:pt>
                <c:pt idx="3364">
                  <c:v>-33.209463386617045</c:v>
                </c:pt>
                <c:pt idx="3365">
                  <c:v>-33.630772111794073</c:v>
                </c:pt>
                <c:pt idx="3366">
                  <c:v>-34.049887838408523</c:v>
                </c:pt>
                <c:pt idx="3367">
                  <c:v>-34.466810705002956</c:v>
                </c:pt>
                <c:pt idx="3368">
                  <c:v>-34.881541195041393</c:v>
                </c:pt>
                <c:pt idx="3369">
                  <c:v>-35.294080127402225</c:v>
                </c:pt>
                <c:pt idx="3370">
                  <c:v>-35.704428646967585</c:v>
                </c:pt>
                <c:pt idx="3371">
                  <c:v>-36.112588215294863</c:v>
                </c:pt>
                <c:pt idx="3372">
                  <c:v>-36.518560601399088</c:v>
                </c:pt>
                <c:pt idx="3373">
                  <c:v>-36.922347872631207</c:v>
                </c:pt>
                <c:pt idx="3374">
                  <c:v>-37.323952385675483</c:v>
                </c:pt>
                <c:pt idx="3375">
                  <c:v>-37.723376777653584</c:v>
                </c:pt>
                <c:pt idx="3376">
                  <c:v>-38.120623957355377</c:v>
                </c:pt>
                <c:pt idx="3377">
                  <c:v>-38.515697096590998</c:v>
                </c:pt>
                <c:pt idx="3378">
                  <c:v>-38.908599621666752</c:v>
                </c:pt>
                <c:pt idx="3379">
                  <c:v>-39.299335205001654</c:v>
                </c:pt>
                <c:pt idx="3380">
                  <c:v>-39.687907756864774</c:v>
                </c:pt>
                <c:pt idx="3381">
                  <c:v>-40.074321417260421</c:v>
                </c:pt>
                <c:pt idx="3382">
                  <c:v>-40.458580547945076</c:v>
                </c:pt>
                <c:pt idx="3383">
                  <c:v>-40.840689724588344</c:v>
                </c:pt>
                <c:pt idx="3384">
                  <c:v>-41.220653729077412</c:v>
                </c:pt>
                <c:pt idx="3385">
                  <c:v>-41.598477541964428</c:v>
                </c:pt>
                <c:pt idx="3386">
                  <c:v>-41.974166335058811</c:v>
                </c:pt>
                <c:pt idx="3387">
                  <c:v>-42.347725464167183</c:v>
                </c:pt>
                <c:pt idx="3388">
                  <c:v>-42.719160461982909</c:v>
                </c:pt>
                <c:pt idx="3389">
                  <c:v>-43.088477031118884</c:v>
                </c:pt>
                <c:pt idx="3390">
                  <c:v>-43.455681037294312</c:v>
                </c:pt>
                <c:pt idx="3391">
                  <c:v>-43.82077850266279</c:v>
                </c:pt>
                <c:pt idx="3392">
                  <c:v>-44.183775599299253</c:v>
                </c:pt>
                <c:pt idx="3393">
                  <c:v>-44.544678642822959</c:v>
                </c:pt>
                <c:pt idx="3394">
                  <c:v>-44.903494086176892</c:v>
                </c:pt>
                <c:pt idx="3395">
                  <c:v>-45.260228513553358</c:v>
                </c:pt>
                <c:pt idx="3396">
                  <c:v>-45.614888634462034</c:v>
                </c:pt>
                <c:pt idx="3397">
                  <c:v>-45.967481277947599</c:v>
                </c:pt>
                <c:pt idx="3398">
                  <c:v>-46.318013386950128</c:v>
                </c:pt>
                <c:pt idx="3399">
                  <c:v>-46.666492012809016</c:v>
                </c:pt>
                <c:pt idx="3400">
                  <c:v>-47.012924309911512</c:v>
                </c:pt>
                <c:pt idx="3401">
                  <c:v>-47.357317530478781</c:v>
                </c:pt>
                <c:pt idx="3402">
                  <c:v>-47.699679019490816</c:v>
                </c:pt>
                <c:pt idx="3403">
                  <c:v>-48.04001620975643</c:v>
                </c:pt>
                <c:pt idx="3404">
                  <c:v>-48.378336617109454</c:v>
                </c:pt>
                <c:pt idx="3405">
                  <c:v>-48.714647835747087</c:v>
                </c:pt>
                <c:pt idx="3406">
                  <c:v>-49.048957533697774</c:v>
                </c:pt>
                <c:pt idx="3407">
                  <c:v>-49.381273448420359</c:v>
                </c:pt>
                <c:pt idx="3408">
                  <c:v>-49.711603382531109</c:v>
                </c:pt>
                <c:pt idx="3409">
                  <c:v>-50.039955199660369</c:v>
                </c:pt>
                <c:pt idx="3410">
                  <c:v>-50.366336820432622</c:v>
                </c:pt>
                <c:pt idx="3411">
                  <c:v>-50.690756218569931</c:v>
                </c:pt>
                <c:pt idx="3412">
                  <c:v>-51.013221417112987</c:v>
                </c:pt>
                <c:pt idx="3413">
                  <c:v>-51.333740484770175</c:v>
                </c:pt>
                <c:pt idx="3414">
                  <c:v>-51.652321532368006</c:v>
                </c:pt>
                <c:pt idx="3415">
                  <c:v>-51.968972709433729</c:v>
                </c:pt>
                <c:pt idx="3416">
                  <c:v>-52.283702200874274</c:v>
                </c:pt>
                <c:pt idx="3417">
                  <c:v>-52.596518223774311</c:v>
                </c:pt>
                <c:pt idx="3418">
                  <c:v>-52.907429024303227</c:v>
                </c:pt>
                <c:pt idx="3419">
                  <c:v>-53.216442874717956</c:v>
                </c:pt>
                <c:pt idx="3420">
                  <c:v>-53.52356807048055</c:v>
                </c:pt>
                <c:pt idx="3421">
                  <c:v>-53.828812927470437</c:v>
                </c:pt>
                <c:pt idx="3422">
                  <c:v>-54.132185779293707</c:v>
                </c:pt>
                <c:pt idx="3423">
                  <c:v>-54.433694974697289</c:v>
                </c:pt>
                <c:pt idx="3424">
                  <c:v>-54.733348875069964</c:v>
                </c:pt>
                <c:pt idx="3425">
                  <c:v>-55.031155852036349</c:v>
                </c:pt>
                <c:pt idx="3426">
                  <c:v>-55.327124285147633</c:v>
                </c:pt>
                <c:pt idx="3427">
                  <c:v>-55.621262559649722</c:v>
                </c:pt>
                <c:pt idx="3428">
                  <c:v>-55.913579064348525</c:v>
                </c:pt>
                <c:pt idx="3429">
                  <c:v>-56.204082189547933</c:v>
                </c:pt>
                <c:pt idx="3430">
                  <c:v>-56.492780325077277</c:v>
                </c:pt>
                <c:pt idx="3431">
                  <c:v>-56.779681858396714</c:v>
                </c:pt>
                <c:pt idx="3432">
                  <c:v>-57.064795172775987</c:v>
                </c:pt>
                <c:pt idx="3433">
                  <c:v>-57.348128645551569</c:v>
                </c:pt>
                <c:pt idx="3434">
                  <c:v>-57.629690646459977</c:v>
                </c:pt>
                <c:pt idx="3435">
                  <c:v>-57.909489536035267</c:v>
                </c:pt>
                <c:pt idx="3436">
                  <c:v>-58.187533664081656</c:v>
                </c:pt>
                <c:pt idx="3437">
                  <c:v>-58.463831368213107</c:v>
                </c:pt>
                <c:pt idx="3438">
                  <c:v>-58.738390972454496</c:v>
                </c:pt>
                <c:pt idx="3439">
                  <c:v>-59.011220785911775</c:v>
                </c:pt>
                <c:pt idx="3440">
                  <c:v>-59.282329101499542</c:v>
                </c:pt>
                <c:pt idx="3441">
                  <c:v>-59.551724194730667</c:v>
                </c:pt>
                <c:pt idx="3442">
                  <c:v>-59.819414322563773</c:v>
                </c:pt>
                <c:pt idx="3443">
                  <c:v>-60.085407722310393</c:v>
                </c:pt>
                <c:pt idx="3444">
                  <c:v>-60.349712610588782</c:v>
                </c:pt>
                <c:pt idx="3445">
                  <c:v>-60.612337182339985</c:v>
                </c:pt>
                <c:pt idx="3446">
                  <c:v>-60.873289609889554</c:v>
                </c:pt>
                <c:pt idx="3447">
                  <c:v>-61.132578042061979</c:v>
                </c:pt>
                <c:pt idx="3448">
                  <c:v>-61.390210603341828</c:v>
                </c:pt>
                <c:pt idx="3449">
                  <c:v>-61.646195393082522</c:v>
                </c:pt>
                <c:pt idx="3450">
                  <c:v>-61.900540484759858</c:v>
                </c:pt>
                <c:pt idx="3451">
                  <c:v>-62.15325392527032</c:v>
                </c:pt>
                <c:pt idx="3452">
                  <c:v>-62.404343734269602</c:v>
                </c:pt>
                <c:pt idx="3453">
                  <c:v>-62.653817903553374</c:v>
                </c:pt>
                <c:pt idx="3454">
                  <c:v>-62.901684396479396</c:v>
                </c:pt>
                <c:pt idx="3455">
                  <c:v>-63.147951147424209</c:v>
                </c:pt>
                <c:pt idx="3456">
                  <c:v>-63.392626061277966</c:v>
                </c:pt>
                <c:pt idx="3457">
                  <c:v>-63.635717012977778</c:v>
                </c:pt>
                <c:pt idx="3458">
                  <c:v>-63.877231847069041</c:v>
                </c:pt>
                <c:pt idx="3459">
                  <c:v>-64.117178377307638</c:v>
                </c:pt>
                <c:pt idx="3460">
                  <c:v>-64.355564386287028</c:v>
                </c:pt>
                <c:pt idx="3461">
                  <c:v>-64.59239762510019</c:v>
                </c:pt>
                <c:pt idx="3462">
                  <c:v>-64.827685813030797</c:v>
                </c:pt>
                <c:pt idx="3463">
                  <c:v>-65.061436637270376</c:v>
                </c:pt>
                <c:pt idx="3464">
                  <c:v>-65.29365775266605</c:v>
                </c:pt>
                <c:pt idx="3465">
                  <c:v>-65.52435678149287</c:v>
                </c:pt>
                <c:pt idx="3466">
                  <c:v>-65.753541313251418</c:v>
                </c:pt>
                <c:pt idx="3467">
                  <c:v>-65.98121890449039</c:v>
                </c:pt>
                <c:pt idx="3468">
                  <c:v>-66.207397078652505</c:v>
                </c:pt>
                <c:pt idx="3469">
                  <c:v>-66.432083325942614</c:v>
                </c:pt>
                <c:pt idx="3470">
                  <c:v>-66.655285103216727</c:v>
                </c:pt>
                <c:pt idx="3471">
                  <c:v>-66.877009833894107</c:v>
                </c:pt>
                <c:pt idx="3472">
                  <c:v>-67.097264907884991</c:v>
                </c:pt>
                <c:pt idx="3473">
                  <c:v>-67.316057681541793</c:v>
                </c:pt>
                <c:pt idx="3474">
                  <c:v>-67.533395477625035</c:v>
                </c:pt>
                <c:pt idx="3475">
                  <c:v>-67.749285585288291</c:v>
                </c:pt>
                <c:pt idx="3476">
                  <c:v>-67.963735260080014</c:v>
                </c:pt>
                <c:pt idx="3477">
                  <c:v>-68.176751723959612</c:v>
                </c:pt>
                <c:pt idx="3478">
                  <c:v>-68.388342165328126</c:v>
                </c:pt>
                <c:pt idx="3479">
                  <c:v>-68.598513739078129</c:v>
                </c:pt>
                <c:pt idx="3480">
                  <c:v>-68.807273566651787</c:v>
                </c:pt>
                <c:pt idx="3481">
                  <c:v>-69.014628736113423</c:v>
                </c:pt>
                <c:pt idx="3482">
                  <c:v>-69.220586302236313</c:v>
                </c:pt>
                <c:pt idx="3483">
                  <c:v>-69.425153286601201</c:v>
                </c:pt>
                <c:pt idx="3484">
                  <c:v>-69.628336677702208</c:v>
                </c:pt>
                <c:pt idx="3485">
                  <c:v>-69.830143431068393</c:v>
                </c:pt>
                <c:pt idx="3486">
                  <c:v>-70.030580469392632</c:v>
                </c:pt>
                <c:pt idx="3487">
                  <c:v>-70.229654682669945</c:v>
                </c:pt>
                <c:pt idx="3488">
                  <c:v>-70.42737292834731</c:v>
                </c:pt>
                <c:pt idx="3489">
                  <c:v>-70.623742031476482</c:v>
                </c:pt>
                <c:pt idx="3490">
                  <c:v>-70.818768784882096</c:v>
                </c:pt>
                <c:pt idx="3491">
                  <c:v>-71.012459949332097</c:v>
                </c:pt>
                <c:pt idx="3492">
                  <c:v>-71.204822253716671</c:v>
                </c:pt>
                <c:pt idx="3493">
                  <c:v>-71.395862395234047</c:v>
                </c:pt>
                <c:pt idx="3494">
                  <c:v>-71.585587039581867</c:v>
                </c:pt>
                <c:pt idx="3495">
                  <c:v>-71.774002821155648</c:v>
                </c:pt>
                <c:pt idx="3496">
                  <c:v>-71.961116343251632</c:v>
                </c:pt>
                <c:pt idx="3497">
                  <c:v>-72.146934178274293</c:v>
                </c:pt>
                <c:pt idx="3498">
                  <c:v>-72.331462867948801</c:v>
                </c:pt>
                <c:pt idx="3499">
                  <c:v>-72.514708923538166</c:v>
                </c:pt>
                <c:pt idx="3500">
                  <c:v>-72.696678826065238</c:v>
                </c:pt>
                <c:pt idx="3501">
                  <c:v>-72.877379026534214</c:v>
                </c:pt>
                <c:pt idx="3502">
                  <c:v>-73.056815946160071</c:v>
                </c:pt>
                <c:pt idx="3503">
                  <c:v>-73.234995976600132</c:v>
                </c:pt>
                <c:pt idx="3504">
                  <c:v>-73.411925480184863</c:v>
                </c:pt>
                <c:pt idx="3505">
                  <c:v>-73.587610790153761</c:v>
                </c:pt>
                <c:pt idx="3506">
                  <c:v>-73.762058210895091</c:v>
                </c:pt>
                <c:pt idx="3507">
                  <c:v>-73.935274018183293</c:v>
                </c:pt>
                <c:pt idx="3508">
                  <c:v>-74.107264459420534</c:v>
                </c:pt>
                <c:pt idx="3509">
                  <c:v>-74.278035753878953</c:v>
                </c:pt>
                <c:pt idx="3510">
                  <c:v>-74.447594092943291</c:v>
                </c:pt>
                <c:pt idx="3511">
                  <c:v>-74.615945640357239</c:v>
                </c:pt>
                <c:pt idx="3512">
                  <c:v>-74.783096532465038</c:v>
                </c:pt>
                <c:pt idx="3513">
                  <c:v>-74.949052878459383</c:v>
                </c:pt>
                <c:pt idx="3514">
                  <c:v>-75.113820760625813</c:v>
                </c:pt>
                <c:pt idx="3515">
                  <c:v>-75.277406234588724</c:v>
                </c:pt>
                <c:pt idx="3516">
                  <c:v>-75.439815329554776</c:v>
                </c:pt>
                <c:pt idx="3517">
                  <c:v>-75.60105404856121</c:v>
                </c:pt>
                <c:pt idx="3518">
                  <c:v>-75.761128368716314</c:v>
                </c:pt>
                <c:pt idx="3519">
                  <c:v>-75.920044241446448</c:v>
                </c:pt>
                <c:pt idx="3520">
                  <c:v>-76.077807592737159</c:v>
                </c:pt>
                <c:pt idx="3521">
                  <c:v>-76.234424323376572</c:v>
                </c:pt>
                <c:pt idx="3522">
                  <c:v>-76.389900309193962</c:v>
                </c:pt>
                <c:pt idx="3523">
                  <c:v>-76.544241401302173</c:v>
                </c:pt>
                <c:pt idx="3524">
                  <c:v>-76.697453426333382</c:v>
                </c:pt>
                <c:pt idx="3525">
                  <c:v>-76.849542186677994</c:v>
                </c:pt>
                <c:pt idx="3526">
                  <c:v>-77.000513460718125</c:v>
                </c:pt>
                <c:pt idx="3527">
                  <c:v>-77.150373003060452</c:v>
                </c:pt>
                <c:pt idx="3528">
                  <c:v>-77.299126544770218</c:v>
                </c:pt>
                <c:pt idx="3529">
                  <c:v>-77.446779793598893</c:v>
                </c:pt>
                <c:pt idx="3530">
                  <c:v>-77.59333843421264</c:v>
                </c:pt>
                <c:pt idx="3531">
                  <c:v>-77.738808128416181</c:v>
                </c:pt>
                <c:pt idx="3532">
                  <c:v>-77.883194515378904</c:v>
                </c:pt>
                <c:pt idx="3533">
                  <c:v>-78.026503211853424</c:v>
                </c:pt>
                <c:pt idx="3534">
                  <c:v>-78.168739812395089</c:v>
                </c:pt>
                <c:pt idx="3535">
                  <c:v>-78.309909889577781</c:v>
                </c:pt>
                <c:pt idx="3536">
                  <c:v>-78.450018994208037</c:v>
                </c:pt>
                <c:pt idx="3537">
                  <c:v>-78.589072655537777</c:v>
                </c:pt>
                <c:pt idx="3538">
                  <c:v>-78.727076381467811</c:v>
                </c:pt>
                <c:pt idx="3539">
                  <c:v>-78.864035658759946</c:v>
                </c:pt>
                <c:pt idx="3540">
                  <c:v>-78.999955953236551</c:v>
                </c:pt>
                <c:pt idx="3541">
                  <c:v>-79.134842709981044</c:v>
                </c:pt>
                <c:pt idx="3542">
                  <c:v>-79.268701353536201</c:v>
                </c:pt>
                <c:pt idx="3543">
                  <c:v>-79.401537288098979</c:v>
                </c:pt>
                <c:pt idx="3544">
                  <c:v>-79.533355897712141</c:v>
                </c:pt>
                <c:pt idx="3545">
                  <c:v>-79.664162546452431</c:v>
                </c:pt>
                <c:pt idx="3546">
                  <c:v>-79.793962578618391</c:v>
                </c:pt>
                <c:pt idx="3547">
                  <c:v>-79.922761318911597</c:v>
                </c:pt>
                <c:pt idx="3548">
                  <c:v>-80.050564072615884</c:v>
                </c:pt>
                <c:pt idx="3549">
                  <c:v>-80.177376125778039</c:v>
                </c:pt>
                <c:pt idx="3550">
                  <c:v>-80.303202745377405</c:v>
                </c:pt>
                <c:pt idx="3551">
                  <c:v>-80.428049179498529</c:v>
                </c:pt>
                <c:pt idx="3552">
                  <c:v>-80.551920657500148</c:v>
                </c:pt>
                <c:pt idx="3553">
                  <c:v>-80.674822390178093</c:v>
                </c:pt>
                <c:pt idx="3554">
                  <c:v>-80.79675956992692</c:v>
                </c:pt>
                <c:pt idx="3555">
                  <c:v>-80.917737370898976</c:v>
                </c:pt>
                <c:pt idx="3556">
                  <c:v>-81.037760949159775</c:v>
                </c:pt>
                <c:pt idx="3557">
                  <c:v>-81.156835442840276</c:v>
                </c:pt>
                <c:pt idx="3558">
                  <c:v>-81.274965972285784</c:v>
                </c:pt>
                <c:pt idx="3559">
                  <c:v>-81.392157640200509</c:v>
                </c:pt>
                <c:pt idx="3560">
                  <c:v>-81.508415531793787</c:v>
                </c:pt>
                <c:pt idx="3561">
                  <c:v>-81.623744714916626</c:v>
                </c:pt>
                <c:pt idx="3562">
                  <c:v>-81.738150240199673</c:v>
                </c:pt>
                <c:pt idx="3563">
                  <c:v>-81.851637141187311</c:v>
                </c:pt>
                <c:pt idx="3564">
                  <c:v>-81.964210434466906</c:v>
                </c:pt>
                <c:pt idx="3565">
                  <c:v>-82.075875119797487</c:v>
                </c:pt>
                <c:pt idx="3566">
                  <c:v>-82.186636180232696</c:v>
                </c:pt>
                <c:pt idx="3567">
                  <c:v>-82.296498582242805</c:v>
                </c:pt>
                <c:pt idx="3568">
                  <c:v>-82.405467275833061</c:v>
                </c:pt>
                <c:pt idx="3569">
                  <c:v>-82.513547194659196</c:v>
                </c:pt>
                <c:pt idx="3570">
                  <c:v>-82.620743256138141</c:v>
                </c:pt>
                <c:pt idx="3571">
                  <c:v>-82.727060361559339</c:v>
                </c:pt>
                <c:pt idx="3572">
                  <c:v>-82.832503396188997</c:v>
                </c:pt>
                <c:pt idx="3573">
                  <c:v>-82.937077229375191</c:v>
                </c:pt>
                <c:pt idx="3574">
                  <c:v>-83.040786714646885</c:v>
                </c:pt>
                <c:pt idx="3575">
                  <c:v>-83.143636689812013</c:v>
                </c:pt>
                <c:pt idx="3576">
                  <c:v>-83.245631977051573</c:v>
                </c:pt>
                <c:pt idx="3577">
                  <c:v>-83.346777383013148</c:v>
                </c:pt>
                <c:pt idx="3578">
                  <c:v>-83.447077698897019</c:v>
                </c:pt>
                <c:pt idx="3579">
                  <c:v>-83.546537700544988</c:v>
                </c:pt>
                <c:pt idx="3580">
                  <c:v>-83.645162148521734</c:v>
                </c:pt>
                <c:pt idx="3581">
                  <c:v>-83.742955788197051</c:v>
                </c:pt>
                <c:pt idx="3582">
                  <c:v>-83.839923349822328</c:v>
                </c:pt>
                <c:pt idx="3583">
                  <c:v>-83.936069548606781</c:v>
                </c:pt>
                <c:pt idx="3584">
                  <c:v>-84.031399084789626</c:v>
                </c:pt>
                <c:pt idx="3585">
                  <c:v>-84.125916643710099</c:v>
                </c:pt>
                <c:pt idx="3586">
                  <c:v>-84.219626895875251</c:v>
                </c:pt>
                <c:pt idx="3587">
                  <c:v>-84.312534497023378</c:v>
                </c:pt>
                <c:pt idx="3588">
                  <c:v>-84.404644088188249</c:v>
                </c:pt>
                <c:pt idx="3589">
                  <c:v>-84.495960295757115</c:v>
                </c:pt>
                <c:pt idx="3590">
                  <c:v>-84.586487731529317</c:v>
                </c:pt>
                <c:pt idx="3591">
                  <c:v>-84.676230992770414</c:v>
                </c:pt>
                <c:pt idx="3592">
                  <c:v>-84.765194662265074</c:v>
                </c:pt>
                <c:pt idx="3593">
                  <c:v>-84.853383308366645</c:v>
                </c:pt>
                <c:pt idx="3594">
                  <c:v>-84.940801485046379</c:v>
                </c:pt>
                <c:pt idx="3595">
                  <c:v>-85.027453731936745</c:v>
                </c:pt>
                <c:pt idx="3596">
                  <c:v>-85.11334457437718</c:v>
                </c:pt>
                <c:pt idx="3597">
                  <c:v>-85.198478523453431</c:v>
                </c:pt>
                <c:pt idx="3598">
                  <c:v>-85.282860076036627</c:v>
                </c:pt>
                <c:pt idx="3599">
                  <c:v>-85.366493714821118</c:v>
                </c:pt>
                <c:pt idx="3600">
                  <c:v>-85.449383908358669</c:v>
                </c:pt>
                <c:pt idx="3601">
                  <c:v>-85.531535111089156</c:v>
                </c:pt>
                <c:pt idx="3602">
                  <c:v>-85.612951763374483</c:v>
                </c:pt>
                <c:pt idx="3603">
                  <c:v>-85.693638291524522</c:v>
                </c:pt>
                <c:pt idx="3604">
                  <c:v>-85.773599107826158</c:v>
                </c:pt>
                <c:pt idx="3605">
                  <c:v>-85.852838610564064</c:v>
                </c:pt>
                <c:pt idx="3606">
                  <c:v>-85.931361184047503</c:v>
                </c:pt>
                <c:pt idx="3607">
                  <c:v>-86.009171198630156</c:v>
                </c:pt>
                <c:pt idx="3608">
                  <c:v>-86.086273010727652</c:v>
                </c:pt>
                <c:pt idx="3609">
                  <c:v>-86.162670962836941</c:v>
                </c:pt>
                <c:pt idx="3610">
                  <c:v>-86.238369383551031</c:v>
                </c:pt>
                <c:pt idx="3611">
                  <c:v>-86.313372587573483</c:v>
                </c:pt>
                <c:pt idx="3612">
                  <c:v>-86.387684875730301</c:v>
                </c:pt>
                <c:pt idx="3613">
                  <c:v>-86.461310534980925</c:v>
                </c:pt>
                <c:pt idx="3614">
                  <c:v>-86.53425383842783</c:v>
                </c:pt>
                <c:pt idx="3615">
                  <c:v>-86.6065190453225</c:v>
                </c:pt>
                <c:pt idx="3616">
                  <c:v>-86.67811040107442</c:v>
                </c:pt>
                <c:pt idx="3617">
                  <c:v>-86.749032137252797</c:v>
                </c:pt>
                <c:pt idx="3618">
                  <c:v>-86.819288471591292</c:v>
                </c:pt>
                <c:pt idx="3619">
                  <c:v>-86.888883607990152</c:v>
                </c:pt>
                <c:pt idx="3620">
                  <c:v>-86.957821736516024</c:v>
                </c:pt>
                <c:pt idx="3621">
                  <c:v>-87.026107033401431</c:v>
                </c:pt>
                <c:pt idx="3622">
                  <c:v>-87.093743661042808</c:v>
                </c:pt>
                <c:pt idx="3623">
                  <c:v>-87.160735767997224</c:v>
                </c:pt>
                <c:pt idx="3624">
                  <c:v>-87.22708748897756</c:v>
                </c:pt>
                <c:pt idx="3625">
                  <c:v>-87.292802944847224</c:v>
                </c:pt>
                <c:pt idx="3626">
                  <c:v>-87.357886242613745</c:v>
                </c:pt>
                <c:pt idx="3627">
                  <c:v>-87.422341475419756</c:v>
                </c:pt>
                <c:pt idx="3628">
                  <c:v>-87.486172722534945</c:v>
                </c:pt>
                <c:pt idx="3629">
                  <c:v>-87.549384049346699</c:v>
                </c:pt>
                <c:pt idx="3630">
                  <c:v>-87.611979507347712</c:v>
                </c:pt>
                <c:pt idx="3631">
                  <c:v>-87.673963134124904</c:v>
                </c:pt>
                <c:pt idx="3632">
                  <c:v>-87.735338953347437</c:v>
                </c:pt>
                <c:pt idx="3633">
                  <c:v>-87.796110974752423</c:v>
                </c:pt>
                <c:pt idx="3634">
                  <c:v>-87.856283194129958</c:v>
                </c:pt>
                <c:pt idx="3635">
                  <c:v>-87.915859593308369</c:v>
                </c:pt>
                <c:pt idx="3636">
                  <c:v>-87.974844140138487</c:v>
                </c:pt>
                <c:pt idx="3637">
                  <c:v>-88.033240788477016</c:v>
                </c:pt>
                <c:pt idx="3638">
                  <c:v>-88.09105347816822</c:v>
                </c:pt>
                <c:pt idx="3639">
                  <c:v>-88.148286135026581</c:v>
                </c:pt>
                <c:pt idx="3640">
                  <c:v>-88.204942670817317</c:v>
                </c:pt>
                <c:pt idx="3641">
                  <c:v>-88.261026983238949</c:v>
                </c:pt>
                <c:pt idx="3642">
                  <c:v>-88.316542955900061</c:v>
                </c:pt>
                <c:pt idx="3643">
                  <c:v>-88.371494458303019</c:v>
                </c:pt>
                <c:pt idx="3644">
                  <c:v>-88.425885345818614</c:v>
                </c:pt>
                <c:pt idx="3645">
                  <c:v>-88.4797194596689</c:v>
                </c:pt>
                <c:pt idx="3646">
                  <c:v>-88.533000626902307</c:v>
                </c:pt>
                <c:pt idx="3647">
                  <c:v>-88.585732660372457</c:v>
                </c:pt>
                <c:pt idx="3648">
                  <c:v>-88.637919358715763</c:v>
                </c:pt>
                <c:pt idx="3649">
                  <c:v>-88.689564506328523</c:v>
                </c:pt>
                <c:pt idx="3650">
                  <c:v>-88.740671873343203</c:v>
                </c:pt>
                <c:pt idx="3651">
                  <c:v>-88.791245215604334</c:v>
                </c:pt>
                <c:pt idx="3652">
                  <c:v>-88.841288274646956</c:v>
                </c:pt>
                <c:pt idx="3653">
                  <c:v>-88.890804777669558</c:v>
                </c:pt>
                <c:pt idx="3654">
                  <c:v>-88.939798437512351</c:v>
                </c:pt>
                <c:pt idx="3655">
                  <c:v>-88.988272952631149</c:v>
                </c:pt>
                <c:pt idx="3656">
                  <c:v>-89.036232007073693</c:v>
                </c:pt>
                <c:pt idx="3657">
                  <c:v>-89.083679270455221</c:v>
                </c:pt>
                <c:pt idx="3658">
                  <c:v>-89.130618397932324</c:v>
                </c:pt>
                <c:pt idx="3659">
                  <c:v>-89.177053030179806</c:v>
                </c:pt>
                <c:pt idx="3660">
                  <c:v>-89.22298679336474</c:v>
                </c:pt>
                <c:pt idx="3661">
                  <c:v>-89.268423299122134</c:v>
                </c:pt>
                <c:pt idx="3662">
                  <c:v>-89.31336614452978</c:v>
                </c:pt>
                <c:pt idx="3663">
                  <c:v>-89.357818912083431</c:v>
                </c:pt>
                <c:pt idx="3664">
                  <c:v>-89.401785169672678</c:v>
                </c:pt>
                <c:pt idx="3665">
                  <c:v>-89.445268470554879</c:v>
                </c:pt>
                <c:pt idx="3666">
                  <c:v>-89.488272353332661</c:v>
                </c:pt>
                <c:pt idx="3667">
                  <c:v>-89.530800341926962</c:v>
                </c:pt>
                <c:pt idx="3668">
                  <c:v>-89.572855945555531</c:v>
                </c:pt>
                <c:pt idx="3669">
                  <c:v>-89.614442658707006</c:v>
                </c:pt>
                <c:pt idx="3670">
                  <c:v>-89.655563961117593</c:v>
                </c:pt>
                <c:pt idx="3671">
                  <c:v>-89.696223317746984</c:v>
                </c:pt>
                <c:pt idx="3672">
                  <c:v>-89.736424178755726</c:v>
                </c:pt>
                <c:pt idx="3673">
                  <c:v>-89.776169979482418</c:v>
                </c:pt>
                <c:pt idx="3674">
                  <c:v>-89.815464140419408</c:v>
                </c:pt>
                <c:pt idx="3675">
                  <c:v>-89.854310067191022</c:v>
                </c:pt>
                <c:pt idx="3676">
                  <c:v>-89.892711150532151</c:v>
                </c:pt>
                <c:pt idx="3677">
                  <c:v>-89.930670766264655</c:v>
                </c:pt>
                <c:pt idx="3678">
                  <c:v>-89.968192275277616</c:v>
                </c:pt>
                <c:pt idx="3679">
                  <c:v>-90.00527902350612</c:v>
                </c:pt>
                <c:pt idx="3680">
                  <c:v>-90.041934341908075</c:v>
                </c:pt>
                <c:pt idx="3681">
                  <c:v>-90.078161546447816</c:v>
                </c:pt>
                <c:pt idx="3682">
                  <c:v>-90.113963938073169</c:v>
                </c:pt>
                <c:pt idx="3683">
                  <c:v>-90.149344802696959</c:v>
                </c:pt>
                <c:pt idx="3684">
                  <c:v>-90.184307411179219</c:v>
                </c:pt>
                <c:pt idx="3685">
                  <c:v>-90.218855019307156</c:v>
                </c:pt>
                <c:pt idx="3686">
                  <c:v>-90.252990867777285</c:v>
                </c:pt>
                <c:pt idx="3687">
                  <c:v>-90.286718182180024</c:v>
                </c:pt>
                <c:pt idx="3688">
                  <c:v>-90.320040172979844</c:v>
                </c:pt>
                <c:pt idx="3689">
                  <c:v>-90.352960035501468</c:v>
                </c:pt>
                <c:pt idx="3690">
                  <c:v>-90.385480949912775</c:v>
                </c:pt>
                <c:pt idx="3691">
                  <c:v>-90.417606081208788</c:v>
                </c:pt>
                <c:pt idx="3692">
                  <c:v>-90.449338579199875</c:v>
                </c:pt>
                <c:pt idx="3693">
                  <c:v>-90.480681578494497</c:v>
                </c:pt>
                <c:pt idx="3694">
                  <c:v>-90.511638198487546</c:v>
                </c:pt>
                <c:pt idx="3695">
                  <c:v>-90.542211543347221</c:v>
                </c:pt>
                <c:pt idx="3696">
                  <c:v>-90.572404702002189</c:v>
                </c:pt>
                <c:pt idx="3697">
                  <c:v>-90.602220748131373</c:v>
                </c:pt>
                <c:pt idx="3698">
                  <c:v>-90.631662740151597</c:v>
                </c:pt>
                <c:pt idx="3699">
                  <c:v>-90.66073372120843</c:v>
                </c:pt>
                <c:pt idx="3700">
                  <c:v>-90.689436719165656</c:v>
                </c:pt>
                <c:pt idx="3701">
                  <c:v>-90.717774746597613</c:v>
                </c:pt>
                <c:pt idx="3702">
                  <c:v>-90.745750800779206</c:v>
                </c:pt>
                <c:pt idx="3703">
                  <c:v>-90.773367863680988</c:v>
                </c:pt>
                <c:pt idx="3704">
                  <c:v>-90.8006289019592</c:v>
                </c:pt>
                <c:pt idx="3705">
                  <c:v>-90.827536866952499</c:v>
                </c:pt>
                <c:pt idx="3706">
                  <c:v>-90.854094694674686</c:v>
                </c:pt>
                <c:pt idx="3707">
                  <c:v>-90.880305305810964</c:v>
                </c:pt>
                <c:pt idx="3708">
                  <c:v>-90.906171605714434</c:v>
                </c:pt>
                <c:pt idx="3709">
                  <c:v>-90.9316964844014</c:v>
                </c:pt>
                <c:pt idx="3710">
                  <c:v>-90.956882816550078</c:v>
                </c:pt>
                <c:pt idx="3711">
                  <c:v>-90.981733461499459</c:v>
                </c:pt>
                <c:pt idx="3712">
                  <c:v>-91.006251263247066</c:v>
                </c:pt>
                <c:pt idx="3713">
                  <c:v>-91.030439050449061</c:v>
                </c:pt>
                <c:pt idx="3714">
                  <c:v>-91.054299636422058</c:v>
                </c:pt>
                <c:pt idx="3715">
                  <c:v>-91.07783581914272</c:v>
                </c:pt>
                <c:pt idx="3716">
                  <c:v>-91.101050381251611</c:v>
                </c:pt>
                <c:pt idx="3717">
                  <c:v>-91.123946090054488</c:v>
                </c:pt>
                <c:pt idx="3718">
                  <c:v>-91.14652569752792</c:v>
                </c:pt>
                <c:pt idx="3719">
                  <c:v>-91.168791940321071</c:v>
                </c:pt>
                <c:pt idx="3720">
                  <c:v>-91.190747539764672</c:v>
                </c:pt>
                <c:pt idx="3721">
                  <c:v>-91.21239520187315</c:v>
                </c:pt>
                <c:pt idx="3722">
                  <c:v>-91.233737617354009</c:v>
                </c:pt>
                <c:pt idx="3723">
                  <c:v>-91.25477746161522</c:v>
                </c:pt>
                <c:pt idx="3724">
                  <c:v>-91.275517394772749</c:v>
                </c:pt>
                <c:pt idx="3725">
                  <c:v>-91.295960061660239</c:v>
                </c:pt>
                <c:pt idx="3726">
                  <c:v>-91.316108091838615</c:v>
                </c:pt>
                <c:pt idx="3727">
                  <c:v>-91.335964099608574</c:v>
                </c:pt>
                <c:pt idx="3728">
                  <c:v>-91.355530684019655</c:v>
                </c:pt>
                <c:pt idx="3729">
                  <c:v>-91.374810428884217</c:v>
                </c:pt>
                <c:pt idx="3730">
                  <c:v>-91.393805902790433</c:v>
                </c:pt>
                <c:pt idx="3731">
                  <c:v>-91.412519659115816</c:v>
                </c:pt>
                <c:pt idx="3732">
                  <c:v>-91.43095423604295</c:v>
                </c:pt>
                <c:pt idx="3733">
                  <c:v>-91.449112156573136</c:v>
                </c:pt>
                <c:pt idx="3734">
                  <c:v>-91.466995928544819</c:v>
                </c:pt>
                <c:pt idx="3735">
                  <c:v>-91.484608044650201</c:v>
                </c:pt>
                <c:pt idx="3736">
                  <c:v>-91.501950982451874</c:v>
                </c:pt>
                <c:pt idx="3737">
                  <c:v>-91.519027204402363</c:v>
                </c:pt>
                <c:pt idx="3738">
                  <c:v>-91.535839157863691</c:v>
                </c:pt>
                <c:pt idx="3739">
                  <c:v>-91.552389275128988</c:v>
                </c:pt>
                <c:pt idx="3740">
                  <c:v>-91.568679973440098</c:v>
                </c:pt>
                <c:pt idx="3741">
                  <c:v>-91.584713655012408</c:v>
                </c:pt>
                <c:pt idx="3742">
                  <c:v>-91.600492707055409</c:v>
                </c:pt>
                <c:pt idx="3743">
                  <c:v>-91.61601950179822</c:v>
                </c:pt>
                <c:pt idx="3744">
                  <c:v>-91.631296396510592</c:v>
                </c:pt>
                <c:pt idx="3745">
                  <c:v>-91.646325733530674</c:v>
                </c:pt>
                <c:pt idx="3746">
                  <c:v>-91.66110984028947</c:v>
                </c:pt>
                <c:pt idx="3747">
                  <c:v>-91.675651029335427</c:v>
                </c:pt>
                <c:pt idx="3748">
                  <c:v>-91.689951598364644</c:v>
                </c:pt>
                <c:pt idx="3749">
                  <c:v>-91.704013830246566</c:v>
                </c:pt>
                <c:pt idx="3750">
                  <c:v>-91.717839993052053</c:v>
                </c:pt>
                <c:pt idx="3751">
                  <c:v>-91.73143234008495</c:v>
                </c:pt>
                <c:pt idx="3752">
                  <c:v>-91.744793109909494</c:v>
                </c:pt>
                <c:pt idx="3753">
                  <c:v>-91.757924526382666</c:v>
                </c:pt>
                <c:pt idx="3754">
                  <c:v>-91.770828798684292</c:v>
                </c:pt>
                <c:pt idx="3755">
                  <c:v>-91.78350812135038</c:v>
                </c:pt>
                <c:pt idx="3756">
                  <c:v>-91.795964674304656</c:v>
                </c:pt>
                <c:pt idx="3757">
                  <c:v>-91.808200622893224</c:v>
                </c:pt>
                <c:pt idx="3758">
                  <c:v>-91.820218117917719</c:v>
                </c:pt>
                <c:pt idx="3759">
                  <c:v>-91.832019295670236</c:v>
                </c:pt>
                <c:pt idx="3760">
                  <c:v>-91.843606277969698</c:v>
                </c:pt>
                <c:pt idx="3761">
                  <c:v>-91.854981172196403</c:v>
                </c:pt>
                <c:pt idx="3762">
                  <c:v>-91.866146071330576</c:v>
                </c:pt>
                <c:pt idx="3763">
                  <c:v>-91.877103053987824</c:v>
                </c:pt>
                <c:pt idx="3764">
                  <c:v>-91.8878541844594</c:v>
                </c:pt>
                <c:pt idx="3765">
                  <c:v>-91.898401512749345</c:v>
                </c:pt>
                <c:pt idx="3766">
                  <c:v>-91.908747074614055</c:v>
                </c:pt>
                <c:pt idx="3767">
                  <c:v>-91.918892891603036</c:v>
                </c:pt>
                <c:pt idx="3768">
                  <c:v>-91.92884097109831</c:v>
                </c:pt>
                <c:pt idx="3769">
                  <c:v>-91.938593306356594</c:v>
                </c:pt>
                <c:pt idx="3770">
                  <c:v>-91.948151876550099</c:v>
                </c:pt>
                <c:pt idx="3771">
                  <c:v>-91.957518646809504</c:v>
                </c:pt>
                <c:pt idx="3772">
                  <c:v>-91.966695568267653</c:v>
                </c:pt>
                <c:pt idx="3773">
                  <c:v>-91.97568457810037</c:v>
                </c:pt>
                <c:pt idx="3774">
                  <c:v>-91.984487599573626</c:v>
                </c:pt>
                <c:pt idx="3775">
                  <c:v>-91.993106542086352</c:v>
                </c:pt>
                <c:pt idx="3776">
                  <c:v>-92.001543301216202</c:v>
                </c:pt>
                <c:pt idx="3777">
                  <c:v>-92.009799758765041</c:v>
                </c:pt>
                <c:pt idx="3778">
                  <c:v>-92.01787778280449</c:v>
                </c:pt>
                <c:pt idx="3779">
                  <c:v>-92.025779227723845</c:v>
                </c:pt>
                <c:pt idx="3780">
                  <c:v>-92.033505934277812</c:v>
                </c:pt>
                <c:pt idx="3781">
                  <c:v>-92.041059729631016</c:v>
                </c:pt>
                <c:pt idx="3782">
                  <c:v>-92.048442427410947</c:v>
                </c:pt>
                <c:pt idx="3783">
                  <c:v>-92.055655827752275</c:v>
                </c:pt>
                <c:pt idx="3784">
                  <c:v>-92.06270171734964</c:v>
                </c:pt>
                <c:pt idx="3785">
                  <c:v>-92.069581869503921</c:v>
                </c:pt>
                <c:pt idx="3786">
                  <c:v>-92.076298044176198</c:v>
                </c:pt>
                <c:pt idx="3787">
                  <c:v>-92.082851988034619</c:v>
                </c:pt>
                <c:pt idx="3788">
                  <c:v>-92.089245434508413</c:v>
                </c:pt>
                <c:pt idx="3789">
                  <c:v>-92.095480103836678</c:v>
                </c:pt>
                <c:pt idx="3790">
                  <c:v>-92.101557703123106</c:v>
                </c:pt>
                <c:pt idx="3791">
                  <c:v>-92.107479926385935</c:v>
                </c:pt>
                <c:pt idx="3792">
                  <c:v>-92.113248454611437</c:v>
                </c:pt>
                <c:pt idx="3793">
                  <c:v>-92.118864955807894</c:v>
                </c:pt>
                <c:pt idx="3794">
                  <c:v>-92.124331085058174</c:v>
                </c:pt>
                <c:pt idx="3795">
                  <c:v>-92.129648484572925</c:v>
                </c:pt>
                <c:pt idx="3796">
                  <c:v>-92.134818783747207</c:v>
                </c:pt>
                <c:pt idx="3797">
                  <c:v>-92.139843599211986</c:v>
                </c:pt>
                <c:pt idx="3798">
                  <c:v>-92.144724534891736</c:v>
                </c:pt>
                <c:pt idx="3799">
                  <c:v>-92.149463182058142</c:v>
                </c:pt>
                <c:pt idx="3800">
                  <c:v>-92.154061119386867</c:v>
                </c:pt>
                <c:pt idx="3801">
                  <c:v>-92.158519913012483</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7991475</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zoomScale="90" zoomScaleNormal="90" workbookViewId="0">
      <pane ySplit="2" topLeftCell="A54" activePane="bottomLeft" state="frozen"/>
      <selection pane="bottomLeft" activeCell="F62" sqref="F62"/>
    </sheetView>
  </sheetViews>
  <sheetFormatPr defaultColWidth="9.125" defaultRowHeight="14.25" x14ac:dyDescent="0.2"/>
  <cols>
    <col min="1" max="1" width="2.875" style="172" customWidth="1"/>
    <col min="2" max="2" width="28.125" style="172" customWidth="1"/>
    <col min="3" max="6" width="15.625" style="172" customWidth="1"/>
    <col min="7" max="7" width="10.125" style="251" bestFit="1" customWidth="1"/>
    <col min="8" max="8" width="113.25" style="172" customWidth="1"/>
    <col min="9" max="9" width="13.625" style="172" customWidth="1"/>
    <col min="10" max="10" width="37.875" style="172" customWidth="1"/>
    <col min="11" max="11" width="12" style="172" customWidth="1"/>
    <col min="12" max="12" width="13.125" style="172" customWidth="1"/>
    <col min="13" max="16384" width="9.125" style="172"/>
  </cols>
  <sheetData>
    <row r="1" spans="2:17" ht="24" thickBot="1" x14ac:dyDescent="0.25">
      <c r="B1" s="385" t="s">
        <v>549</v>
      </c>
      <c r="C1" s="385"/>
      <c r="D1" s="385"/>
      <c r="E1" s="385"/>
      <c r="F1" s="385"/>
      <c r="G1" s="385"/>
      <c r="H1" s="385"/>
    </row>
    <row r="2" spans="2:17" ht="26.25" thickBot="1" x14ac:dyDescent="0.25">
      <c r="B2" s="170" t="s">
        <v>20</v>
      </c>
      <c r="C2" s="170" t="s">
        <v>550</v>
      </c>
      <c r="D2" s="170" t="s">
        <v>551</v>
      </c>
      <c r="E2" s="170" t="s">
        <v>552</v>
      </c>
      <c r="F2" s="170" t="s">
        <v>553</v>
      </c>
      <c r="G2" s="171" t="s">
        <v>210</v>
      </c>
      <c r="H2" s="170" t="s">
        <v>554</v>
      </c>
      <c r="I2" s="173">
        <f>Vout*0.98</f>
        <v>0.98</v>
      </c>
      <c r="J2" s="173">
        <f>Vout*1.02</f>
        <v>1.02</v>
      </c>
      <c r="L2" s="174"/>
      <c r="M2" s="174"/>
      <c r="N2" s="174"/>
      <c r="O2" s="175"/>
      <c r="P2" s="174"/>
      <c r="Q2" s="174"/>
    </row>
    <row r="3" spans="2:17" x14ac:dyDescent="0.2">
      <c r="B3" s="176" t="s">
        <v>191</v>
      </c>
      <c r="C3" s="65" t="s">
        <v>194</v>
      </c>
      <c r="D3" s="177"/>
      <c r="E3" s="66"/>
      <c r="F3" s="177"/>
      <c r="G3" s="178" t="s">
        <v>198</v>
      </c>
      <c r="H3" s="179" t="s">
        <v>191</v>
      </c>
      <c r="I3" s="173"/>
      <c r="J3" s="180" t="s">
        <v>16</v>
      </c>
      <c r="L3" s="174"/>
      <c r="M3" s="174"/>
      <c r="N3" s="174"/>
      <c r="O3" s="175"/>
      <c r="P3" s="174"/>
      <c r="Q3" s="174"/>
    </row>
    <row r="4" spans="2:17" ht="15" x14ac:dyDescent="0.2">
      <c r="B4" s="176" t="s">
        <v>204</v>
      </c>
      <c r="D4" s="252">
        <f>VLOOKUP(C3,'Compensation References'!A2:C4,2,FALSE)</f>
        <v>20</v>
      </c>
      <c r="E4" s="66"/>
      <c r="F4" s="177"/>
      <c r="G4" s="178" t="s">
        <v>26</v>
      </c>
      <c r="H4" s="179" t="s">
        <v>199</v>
      </c>
      <c r="I4" s="173"/>
      <c r="J4" s="58" t="s">
        <v>546</v>
      </c>
      <c r="L4" s="174"/>
      <c r="M4" s="174"/>
      <c r="N4" s="174"/>
      <c r="O4" s="175"/>
      <c r="P4" s="174"/>
      <c r="Q4" s="174"/>
    </row>
    <row r="5" spans="2:17" ht="15" customHeight="1" x14ac:dyDescent="0.2">
      <c r="B5" s="176" t="s">
        <v>182</v>
      </c>
      <c r="C5" s="65">
        <v>12</v>
      </c>
      <c r="D5" s="177"/>
      <c r="E5" s="66"/>
      <c r="F5" s="177"/>
      <c r="G5" s="178" t="s">
        <v>22</v>
      </c>
      <c r="H5" s="179" t="s">
        <v>181</v>
      </c>
      <c r="I5" s="173">
        <f>Iout/2</f>
        <v>5</v>
      </c>
      <c r="J5" s="59" t="s">
        <v>547</v>
      </c>
      <c r="L5" s="174"/>
      <c r="M5" s="174"/>
      <c r="N5" s="174"/>
      <c r="O5" s="175"/>
      <c r="P5" s="174"/>
      <c r="Q5" s="174"/>
    </row>
    <row r="6" spans="2:17" ht="15" x14ac:dyDescent="0.2">
      <c r="B6" s="176" t="s">
        <v>23</v>
      </c>
      <c r="C6" s="65">
        <v>1</v>
      </c>
      <c r="D6" s="177"/>
      <c r="E6" s="66"/>
      <c r="F6" s="177"/>
      <c r="G6" s="178" t="s">
        <v>22</v>
      </c>
      <c r="H6" s="179" t="s">
        <v>24</v>
      </c>
      <c r="J6" s="60" t="s">
        <v>548</v>
      </c>
      <c r="L6" s="174"/>
      <c r="M6" s="174"/>
      <c r="N6" s="174"/>
      <c r="O6" s="175"/>
      <c r="P6" s="174"/>
      <c r="Q6" s="174"/>
    </row>
    <row r="7" spans="2:17" ht="15" x14ac:dyDescent="0.2">
      <c r="B7" s="176" t="s">
        <v>15</v>
      </c>
      <c r="C7" s="253"/>
      <c r="D7" s="182"/>
      <c r="E7" s="65">
        <v>0.5</v>
      </c>
      <c r="F7" s="181"/>
      <c r="G7" s="178" t="s">
        <v>22</v>
      </c>
      <c r="H7" s="179" t="s">
        <v>78</v>
      </c>
      <c r="J7" s="61" t="s">
        <v>17</v>
      </c>
      <c r="L7" s="174"/>
      <c r="M7" s="174"/>
      <c r="N7" s="174"/>
      <c r="O7" s="175"/>
      <c r="P7" s="174"/>
      <c r="Q7" s="174"/>
    </row>
    <row r="8" spans="2:17" ht="15" x14ac:dyDescent="0.2">
      <c r="B8" s="176" t="s">
        <v>170</v>
      </c>
      <c r="C8" s="66"/>
      <c r="D8" s="182"/>
      <c r="E8" s="66"/>
      <c r="F8" s="183">
        <f>VOSL*Vout</f>
        <v>0.5</v>
      </c>
      <c r="G8" s="178" t="s">
        <v>22</v>
      </c>
      <c r="H8" s="179" t="s">
        <v>545</v>
      </c>
      <c r="J8" s="62" t="s">
        <v>18</v>
      </c>
      <c r="L8" s="174"/>
      <c r="M8" s="174"/>
      <c r="N8" s="174"/>
      <c r="O8" s="175"/>
      <c r="P8" s="174"/>
      <c r="Q8" s="174"/>
    </row>
    <row r="9" spans="2:17" ht="15" x14ac:dyDescent="0.2">
      <c r="B9" s="176" t="s">
        <v>25</v>
      </c>
      <c r="C9" s="65">
        <v>10</v>
      </c>
      <c r="D9" s="177"/>
      <c r="E9" s="66"/>
      <c r="F9" s="177"/>
      <c r="G9" s="178" t="s">
        <v>26</v>
      </c>
      <c r="H9" s="179" t="s">
        <v>137</v>
      </c>
      <c r="J9" s="63" t="s">
        <v>19</v>
      </c>
      <c r="L9" s="174"/>
      <c r="M9" s="174"/>
      <c r="N9" s="174"/>
      <c r="O9" s="175"/>
      <c r="P9" s="174"/>
      <c r="Q9" s="174"/>
    </row>
    <row r="10" spans="2:17" x14ac:dyDescent="0.2">
      <c r="B10" s="176" t="s">
        <v>128</v>
      </c>
      <c r="C10" s="65">
        <v>1</v>
      </c>
      <c r="D10" s="177"/>
      <c r="E10" s="66"/>
      <c r="F10" s="177"/>
      <c r="G10" s="178" t="s">
        <v>130</v>
      </c>
      <c r="H10" s="179" t="s">
        <v>129</v>
      </c>
      <c r="K10" s="174"/>
      <c r="L10" s="174"/>
      <c r="M10" s="174"/>
      <c r="N10" s="174"/>
      <c r="O10" s="175"/>
      <c r="P10" s="174"/>
      <c r="Q10" s="174"/>
    </row>
    <row r="11" spans="2:17" ht="15" thickBot="1" x14ac:dyDescent="0.25">
      <c r="B11" s="176" t="s">
        <v>138</v>
      </c>
      <c r="C11" s="66"/>
      <c r="D11" s="184">
        <f>Iout/Phases</f>
        <v>10</v>
      </c>
      <c r="E11" s="66"/>
      <c r="F11" s="177"/>
      <c r="G11" s="178" t="s">
        <v>26</v>
      </c>
      <c r="H11" s="179" t="s">
        <v>200</v>
      </c>
      <c r="K11" s="174"/>
      <c r="L11" s="174"/>
      <c r="M11" s="174"/>
      <c r="N11" s="174"/>
      <c r="O11" s="175"/>
      <c r="P11" s="174"/>
      <c r="Q11" s="174"/>
    </row>
    <row r="12" spans="2:17" ht="15" customHeight="1" x14ac:dyDescent="0.2">
      <c r="B12" s="176" t="s">
        <v>27</v>
      </c>
      <c r="C12" s="65">
        <v>15</v>
      </c>
      <c r="D12" s="177"/>
      <c r="E12" s="66"/>
      <c r="F12" s="177"/>
      <c r="G12" s="178" t="s">
        <v>26</v>
      </c>
      <c r="H12" s="179" t="s">
        <v>28</v>
      </c>
      <c r="J12" s="386" t="s">
        <v>205</v>
      </c>
      <c r="K12" s="174"/>
      <c r="L12" s="174"/>
      <c r="M12" s="174"/>
      <c r="N12" s="174"/>
      <c r="O12" s="175"/>
      <c r="P12" s="174"/>
      <c r="Q12" s="174"/>
    </row>
    <row r="13" spans="2:17" x14ac:dyDescent="0.2">
      <c r="B13" s="176" t="s">
        <v>29</v>
      </c>
      <c r="C13" s="65">
        <f>Vout*15</f>
        <v>15</v>
      </c>
      <c r="D13" s="177"/>
      <c r="E13" s="66"/>
      <c r="F13" s="177"/>
      <c r="G13" s="178" t="s">
        <v>30</v>
      </c>
      <c r="H13" s="179" t="s">
        <v>31</v>
      </c>
      <c r="J13" s="387"/>
      <c r="K13" s="185"/>
      <c r="L13" s="174"/>
      <c r="M13" s="174"/>
      <c r="N13" s="174"/>
      <c r="O13" s="175"/>
      <c r="P13" s="174"/>
      <c r="Q13" s="174"/>
    </row>
    <row r="14" spans="2:17" x14ac:dyDescent="0.2">
      <c r="B14" s="176" t="s">
        <v>32</v>
      </c>
      <c r="C14" s="65">
        <f>Vout*40</f>
        <v>40</v>
      </c>
      <c r="D14" s="177"/>
      <c r="E14" s="66"/>
      <c r="F14" s="177"/>
      <c r="G14" s="178" t="s">
        <v>30</v>
      </c>
      <c r="H14" s="179" t="s">
        <v>33</v>
      </c>
      <c r="J14" s="387"/>
      <c r="K14" s="186"/>
      <c r="L14" s="174"/>
      <c r="M14" s="174"/>
      <c r="N14" s="174"/>
      <c r="O14" s="175"/>
      <c r="P14" s="174"/>
      <c r="Q14" s="174"/>
    </row>
    <row r="15" spans="2:17" x14ac:dyDescent="0.2">
      <c r="B15" s="176" t="s">
        <v>34</v>
      </c>
      <c r="C15" s="65">
        <f>Vout*40</f>
        <v>40</v>
      </c>
      <c r="D15" s="177"/>
      <c r="E15" s="66"/>
      <c r="F15" s="177"/>
      <c r="G15" s="178" t="s">
        <v>30</v>
      </c>
      <c r="H15" s="179" t="s">
        <v>35</v>
      </c>
      <c r="J15" s="387"/>
      <c r="K15" s="186"/>
      <c r="L15" s="174"/>
      <c r="M15" s="174"/>
      <c r="N15" s="174"/>
      <c r="O15" s="175"/>
      <c r="P15" s="174"/>
      <c r="Q15" s="174"/>
    </row>
    <row r="16" spans="2:17" ht="15" thickBot="1" x14ac:dyDescent="0.25">
      <c r="B16" s="176" t="s">
        <v>36</v>
      </c>
      <c r="C16" s="65">
        <v>1500</v>
      </c>
      <c r="D16" s="177"/>
      <c r="E16" s="66"/>
      <c r="F16" s="177"/>
      <c r="G16" s="178" t="s">
        <v>11</v>
      </c>
      <c r="H16" s="179" t="s">
        <v>354</v>
      </c>
      <c r="J16" s="387"/>
      <c r="K16" s="186"/>
    </row>
    <row r="17" spans="2:11" ht="15.75" x14ac:dyDescent="0.2">
      <c r="B17" s="414" t="s">
        <v>669</v>
      </c>
      <c r="C17" s="415"/>
      <c r="D17" s="415"/>
      <c r="E17" s="415"/>
      <c r="F17" s="415"/>
      <c r="G17" s="415"/>
      <c r="H17" s="416"/>
      <c r="J17" s="387"/>
      <c r="K17" s="186"/>
    </row>
    <row r="18" spans="2:11" ht="15" thickBot="1" x14ac:dyDescent="0.25">
      <c r="B18" s="417" t="s">
        <v>670</v>
      </c>
      <c r="C18" s="418"/>
      <c r="D18" s="418"/>
      <c r="E18" s="418"/>
      <c r="F18" s="418"/>
      <c r="G18" s="418"/>
      <c r="H18" s="419"/>
      <c r="J18" s="387"/>
      <c r="K18" s="186"/>
    </row>
    <row r="19" spans="2:11" x14ac:dyDescent="0.2">
      <c r="B19" s="334" t="s">
        <v>44</v>
      </c>
      <c r="C19" s="335"/>
      <c r="D19" s="336">
        <f>(Pvin-Vout)*(Vout/Pvin)/(fsw*10^3)*10^6</f>
        <v>0.61111111111111105</v>
      </c>
      <c r="E19" s="337"/>
      <c r="F19" s="338"/>
      <c r="G19" s="339" t="s">
        <v>45</v>
      </c>
      <c r="H19" s="340" t="s">
        <v>46</v>
      </c>
      <c r="J19" s="387"/>
      <c r="K19" s="186"/>
    </row>
    <row r="20" spans="2:11" x14ac:dyDescent="0.2">
      <c r="B20" s="176" t="s">
        <v>47</v>
      </c>
      <c r="C20" s="253"/>
      <c r="D20" s="187">
        <f>D19/(0.1*Iout/Phases)</f>
        <v>0.61111111111111105</v>
      </c>
      <c r="E20" s="150"/>
      <c r="F20" s="188"/>
      <c r="G20" s="178" t="s">
        <v>41</v>
      </c>
      <c r="H20" s="179" t="s">
        <v>48</v>
      </c>
      <c r="J20" s="387"/>
      <c r="K20" s="186"/>
    </row>
    <row r="21" spans="2:11" x14ac:dyDescent="0.2">
      <c r="B21" s="176" t="s">
        <v>42</v>
      </c>
      <c r="C21" s="253"/>
      <c r="D21" s="187">
        <f>D19/(0.4*Iout/Phases)</f>
        <v>0.15277777777777776</v>
      </c>
      <c r="E21" s="150"/>
      <c r="F21" s="188"/>
      <c r="G21" s="178" t="s">
        <v>41</v>
      </c>
      <c r="H21" s="179" t="s">
        <v>43</v>
      </c>
      <c r="J21" s="387"/>
      <c r="K21" s="174"/>
    </row>
    <row r="22" spans="2:11" x14ac:dyDescent="0.2">
      <c r="B22" s="176" t="s">
        <v>692</v>
      </c>
      <c r="C22" s="253"/>
      <c r="D22" s="187">
        <f>D19/(0.3*Iout/Phases)</f>
        <v>0.20370370370370369</v>
      </c>
      <c r="E22" s="150"/>
      <c r="F22" s="188"/>
      <c r="G22" s="178" t="s">
        <v>41</v>
      </c>
      <c r="H22" s="179" t="s">
        <v>693</v>
      </c>
      <c r="J22" s="387"/>
      <c r="K22" s="174"/>
    </row>
    <row r="23" spans="2:11" x14ac:dyDescent="0.2">
      <c r="B23" s="176" t="s">
        <v>310</v>
      </c>
      <c r="C23" s="330"/>
      <c r="D23" s="177"/>
      <c r="E23" s="65">
        <v>0.3</v>
      </c>
      <c r="F23" s="177"/>
      <c r="G23" s="178" t="s">
        <v>41</v>
      </c>
      <c r="H23" s="179" t="s">
        <v>311</v>
      </c>
      <c r="J23" s="387"/>
      <c r="K23" s="174"/>
    </row>
    <row r="24" spans="2:11" x14ac:dyDescent="0.2">
      <c r="B24" s="176" t="s">
        <v>312</v>
      </c>
      <c r="C24" s="330"/>
      <c r="D24" s="177"/>
      <c r="E24" s="65">
        <f>80</f>
        <v>80</v>
      </c>
      <c r="F24" s="177"/>
      <c r="G24" s="178" t="s">
        <v>167</v>
      </c>
      <c r="H24" s="179" t="s">
        <v>360</v>
      </c>
      <c r="J24" s="387"/>
      <c r="K24" s="174"/>
    </row>
    <row r="25" spans="2:11" ht="15" thickBot="1" x14ac:dyDescent="0.25">
      <c r="B25" s="176" t="s">
        <v>39</v>
      </c>
      <c r="C25" s="253"/>
      <c r="D25" s="330"/>
      <c r="E25" s="66"/>
      <c r="F25" s="183">
        <f>E23*E24/100</f>
        <v>0.24</v>
      </c>
      <c r="G25" s="178" t="s">
        <v>41</v>
      </c>
      <c r="H25" s="179" t="s">
        <v>677</v>
      </c>
      <c r="J25" s="388"/>
      <c r="K25" s="174"/>
    </row>
    <row r="26" spans="2:11" x14ac:dyDescent="0.2">
      <c r="B26" s="176" t="s">
        <v>49</v>
      </c>
      <c r="C26" s="253"/>
      <c r="D26" s="330"/>
      <c r="E26" s="79"/>
      <c r="F26" s="199">
        <f>D19/Lout</f>
        <v>2.5462962962962963</v>
      </c>
      <c r="G26" s="178" t="s">
        <v>26</v>
      </c>
      <c r="H26" s="179" t="s">
        <v>154</v>
      </c>
    </row>
    <row r="27" spans="2:11" x14ac:dyDescent="0.2">
      <c r="B27" s="176" t="s">
        <v>151</v>
      </c>
      <c r="C27" s="253"/>
      <c r="D27" s="330"/>
      <c r="E27" s="79"/>
      <c r="F27" s="199">
        <f>1/(fsw*10^3)/(Lout*10^-6)</f>
        <v>2.7777777777777781</v>
      </c>
      <c r="G27" s="178" t="s">
        <v>152</v>
      </c>
      <c r="H27" s="179" t="s">
        <v>153</v>
      </c>
    </row>
    <row r="28" spans="2:11" x14ac:dyDescent="0.2">
      <c r="B28" s="176" t="s">
        <v>50</v>
      </c>
      <c r="C28" s="253"/>
      <c r="D28" s="330"/>
      <c r="E28" s="150"/>
      <c r="F28" s="195">
        <f>Iripple/Iphase</f>
        <v>0.25462962962962965</v>
      </c>
      <c r="G28" s="178" t="s">
        <v>51</v>
      </c>
      <c r="H28" s="179" t="s">
        <v>52</v>
      </c>
    </row>
    <row r="29" spans="2:11" x14ac:dyDescent="0.2">
      <c r="B29" s="176" t="s">
        <v>53</v>
      </c>
      <c r="C29" s="253"/>
      <c r="D29" s="330"/>
      <c r="E29" s="79"/>
      <c r="F29" s="199">
        <f>Iphase+Iripple/2</f>
        <v>11.273148148148149</v>
      </c>
      <c r="G29" s="178" t="s">
        <v>51</v>
      </c>
      <c r="H29" s="179" t="s">
        <v>54</v>
      </c>
    </row>
    <row r="30" spans="2:11" ht="15" thickBot="1" x14ac:dyDescent="0.25">
      <c r="B30" s="341" t="s">
        <v>55</v>
      </c>
      <c r="C30" s="342"/>
      <c r="D30" s="343"/>
      <c r="E30" s="344"/>
      <c r="F30" s="345">
        <f>SQRT(Iphase^2+1/12*(Iripple)^2)</f>
        <v>10.026978710910099</v>
      </c>
      <c r="G30" s="346" t="s">
        <v>56</v>
      </c>
      <c r="H30" s="347" t="s">
        <v>57</v>
      </c>
    </row>
    <row r="31" spans="2:11" ht="15.75" x14ac:dyDescent="0.2">
      <c r="B31" s="420" t="s">
        <v>671</v>
      </c>
      <c r="C31" s="421"/>
      <c r="D31" s="421"/>
      <c r="E31" s="421"/>
      <c r="F31" s="421"/>
      <c r="G31" s="421"/>
      <c r="H31" s="422"/>
      <c r="J31" s="365"/>
    </row>
    <row r="32" spans="2:11" ht="15" thickBot="1" x14ac:dyDescent="0.25">
      <c r="B32" s="417" t="s">
        <v>672</v>
      </c>
      <c r="C32" s="418"/>
      <c r="D32" s="418"/>
      <c r="E32" s="418"/>
      <c r="F32" s="418"/>
      <c r="G32" s="418"/>
      <c r="H32" s="419"/>
    </row>
    <row r="33" spans="2:10" x14ac:dyDescent="0.2">
      <c r="B33" s="176" t="s">
        <v>58</v>
      </c>
      <c r="C33" s="253"/>
      <c r="D33" s="189">
        <f>Iripple/(8*fsw*C13)*10^6</f>
        <v>14.146090534979423</v>
      </c>
      <c r="E33" s="79"/>
      <c r="F33" s="190"/>
      <c r="G33" s="178" t="s">
        <v>40</v>
      </c>
      <c r="H33" s="179" t="s">
        <v>178</v>
      </c>
    </row>
    <row r="34" spans="2:10" x14ac:dyDescent="0.2">
      <c r="B34" s="176" t="s">
        <v>59</v>
      </c>
      <c r="C34" s="253"/>
      <c r="D34" s="191">
        <f>1/(2*PI()*(C14*10^-3)/(C12/Phases)*(fsw*10^3)/10)*10^6</f>
        <v>397.88735772973831</v>
      </c>
      <c r="E34" s="254"/>
      <c r="F34" s="192"/>
      <c r="G34" s="178" t="s">
        <v>40</v>
      </c>
      <c r="H34" s="179" t="s">
        <v>179</v>
      </c>
    </row>
    <row r="35" spans="2:10" x14ac:dyDescent="0.2">
      <c r="B35" s="176" t="s">
        <v>60</v>
      </c>
      <c r="C35" s="253"/>
      <c r="D35" s="191">
        <f>1/(2*PI()*(C15*10^-3)/(C12/Phases)*(fsw*10^3)/10)*10^6</f>
        <v>397.88735772973831</v>
      </c>
      <c r="E35" s="254"/>
      <c r="F35" s="192"/>
      <c r="G35" s="178" t="s">
        <v>40</v>
      </c>
      <c r="H35" s="179" t="s">
        <v>180</v>
      </c>
    </row>
    <row r="36" spans="2:10" x14ac:dyDescent="0.2">
      <c r="B36" s="176" t="s">
        <v>313</v>
      </c>
      <c r="C36" s="330"/>
      <c r="D36" s="177"/>
      <c r="E36" s="65">
        <v>470</v>
      </c>
      <c r="F36" s="177"/>
      <c r="G36" s="178" t="s">
        <v>40</v>
      </c>
      <c r="H36" s="179" t="s">
        <v>314</v>
      </c>
    </row>
    <row r="37" spans="2:10" x14ac:dyDescent="0.2">
      <c r="B37" s="176" t="s">
        <v>365</v>
      </c>
      <c r="C37" s="330"/>
      <c r="D37" s="177"/>
      <c r="E37" s="65">
        <f>0.8*85</f>
        <v>68</v>
      </c>
      <c r="F37" s="177"/>
      <c r="G37" s="178" t="s">
        <v>167</v>
      </c>
      <c r="H37" s="179" t="s">
        <v>359</v>
      </c>
    </row>
    <row r="38" spans="2:10" x14ac:dyDescent="0.2">
      <c r="B38" s="176" t="s">
        <v>61</v>
      </c>
      <c r="C38" s="253"/>
      <c r="E38" s="66"/>
      <c r="F38" s="183">
        <f>E36*E37/100</f>
        <v>319.60000000000002</v>
      </c>
      <c r="G38" s="178" t="s">
        <v>40</v>
      </c>
      <c r="H38" s="179" t="s">
        <v>64</v>
      </c>
    </row>
    <row r="39" spans="2:10" x14ac:dyDescent="0.2">
      <c r="B39" s="176" t="s">
        <v>62</v>
      </c>
      <c r="C39" s="330"/>
      <c r="D39" s="177"/>
      <c r="E39" s="65">
        <v>10</v>
      </c>
      <c r="F39" s="177"/>
      <c r="G39" s="178" t="s">
        <v>116</v>
      </c>
      <c r="H39" s="179" t="s">
        <v>65</v>
      </c>
    </row>
    <row r="40" spans="2:10" x14ac:dyDescent="0.2">
      <c r="B40" s="176" t="s">
        <v>63</v>
      </c>
      <c r="C40" s="330"/>
      <c r="D40" s="331"/>
      <c r="E40" s="65">
        <v>4</v>
      </c>
      <c r="F40" s="177"/>
      <c r="G40" s="178"/>
      <c r="H40" s="179" t="s">
        <v>377</v>
      </c>
    </row>
    <row r="41" spans="2:10" x14ac:dyDescent="0.2">
      <c r="B41" s="176" t="s">
        <v>66</v>
      </c>
      <c r="C41" s="253"/>
      <c r="D41" s="332"/>
      <c r="E41" s="254"/>
      <c r="F41" s="194">
        <f>IF(E40=0,0.001,E40*F38)</f>
        <v>1278.4000000000001</v>
      </c>
      <c r="G41" s="178" t="s">
        <v>40</v>
      </c>
      <c r="H41" s="179" t="s">
        <v>68</v>
      </c>
    </row>
    <row r="42" spans="2:10" x14ac:dyDescent="0.2">
      <c r="B42" s="176" t="s">
        <v>67</v>
      </c>
      <c r="C42" s="253"/>
      <c r="D42" s="332"/>
      <c r="E42" s="66"/>
      <c r="F42" s="183">
        <f>IF(E40=0,0,E39/E40)</f>
        <v>2.5</v>
      </c>
      <c r="G42" s="178" t="s">
        <v>116</v>
      </c>
      <c r="H42" s="179" t="s">
        <v>69</v>
      </c>
    </row>
    <row r="43" spans="2:10" x14ac:dyDescent="0.2">
      <c r="B43" s="176" t="s">
        <v>315</v>
      </c>
      <c r="C43" s="253"/>
      <c r="D43" s="331"/>
      <c r="E43" s="65">
        <v>100</v>
      </c>
      <c r="F43" s="177"/>
      <c r="G43" s="178" t="s">
        <v>40</v>
      </c>
      <c r="H43" s="179" t="s">
        <v>366</v>
      </c>
    </row>
    <row r="44" spans="2:10" x14ac:dyDescent="0.2">
      <c r="B44" s="176" t="s">
        <v>316</v>
      </c>
      <c r="C44" s="253"/>
      <c r="D44" s="331"/>
      <c r="E44" s="65">
        <v>60</v>
      </c>
      <c r="F44" s="177"/>
      <c r="G44" s="178" t="s">
        <v>167</v>
      </c>
      <c r="H44" s="179" t="s">
        <v>361</v>
      </c>
    </row>
    <row r="45" spans="2:10" x14ac:dyDescent="0.2">
      <c r="B45" s="176" t="s">
        <v>374</v>
      </c>
      <c r="C45" s="253"/>
      <c r="D45" s="177"/>
      <c r="E45" s="65">
        <v>3</v>
      </c>
      <c r="F45" s="177"/>
      <c r="G45" s="178" t="s">
        <v>116</v>
      </c>
      <c r="H45" s="179" t="s">
        <v>368</v>
      </c>
    </row>
    <row r="46" spans="2:10" x14ac:dyDescent="0.2">
      <c r="B46" s="176" t="s">
        <v>375</v>
      </c>
      <c r="C46" s="253"/>
      <c r="D46" s="177"/>
      <c r="E46" s="65">
        <v>12</v>
      </c>
      <c r="F46" s="177"/>
      <c r="G46" s="178"/>
      <c r="H46" s="179" t="s">
        <v>376</v>
      </c>
    </row>
    <row r="47" spans="2:10" x14ac:dyDescent="0.2">
      <c r="B47" s="176" t="s">
        <v>373</v>
      </c>
      <c r="C47" s="253"/>
      <c r="D47" s="177"/>
      <c r="E47" s="66"/>
      <c r="F47" s="183">
        <f>E43*E44/100</f>
        <v>60</v>
      </c>
      <c r="G47" s="178" t="s">
        <v>40</v>
      </c>
      <c r="H47" s="179" t="s">
        <v>367</v>
      </c>
      <c r="J47" s="193"/>
    </row>
    <row r="48" spans="2:10" x14ac:dyDescent="0.2">
      <c r="B48" s="176" t="s">
        <v>369</v>
      </c>
      <c r="C48" s="253"/>
      <c r="D48" s="192"/>
      <c r="E48" s="254"/>
      <c r="F48" s="194">
        <f>IF(E46=0,0.001,E46*F47)</f>
        <v>720</v>
      </c>
      <c r="G48" s="178" t="s">
        <v>40</v>
      </c>
      <c r="H48" s="179" t="s">
        <v>370</v>
      </c>
    </row>
    <row r="49" spans="2:8" x14ac:dyDescent="0.2">
      <c r="B49" s="176" t="s">
        <v>371</v>
      </c>
      <c r="C49" s="253"/>
      <c r="D49" s="188"/>
      <c r="E49" s="150"/>
      <c r="F49" s="195">
        <f>IF(E46=0,0,E45/E46)</f>
        <v>0.25</v>
      </c>
      <c r="G49" s="178" t="s">
        <v>116</v>
      </c>
      <c r="H49" s="179" t="s">
        <v>372</v>
      </c>
    </row>
    <row r="50" spans="2:8" x14ac:dyDescent="0.2">
      <c r="B50" s="176" t="s">
        <v>121</v>
      </c>
      <c r="C50" s="253"/>
      <c r="D50" s="330"/>
      <c r="E50" s="254"/>
      <c r="F50" s="194">
        <f>Cout_bulk+Cout_cer</f>
        <v>1998.4</v>
      </c>
      <c r="G50" s="178" t="s">
        <v>40</v>
      </c>
      <c r="H50" s="179" t="s">
        <v>122</v>
      </c>
    </row>
    <row r="51" spans="2:8" ht="15" customHeight="1" x14ac:dyDescent="0.2">
      <c r="B51" s="176" t="s">
        <v>364</v>
      </c>
      <c r="C51" s="65">
        <v>2500</v>
      </c>
      <c r="D51" s="182"/>
      <c r="E51" s="66"/>
      <c r="F51" s="177"/>
      <c r="G51" s="178" t="s">
        <v>40</v>
      </c>
      <c r="H51" s="196" t="s">
        <v>380</v>
      </c>
    </row>
    <row r="52" spans="2:8" ht="28.5" x14ac:dyDescent="0.2">
      <c r="B52" s="197" t="s">
        <v>95</v>
      </c>
      <c r="C52" s="253"/>
      <c r="D52" s="198">
        <f>MAX(C51,Cout_cer+Cout_bulk,E36*E40+E43*E46)</f>
        <v>3080</v>
      </c>
      <c r="E52" s="254"/>
      <c r="F52" s="192"/>
      <c r="G52" s="178" t="s">
        <v>40</v>
      </c>
      <c r="H52" s="196" t="s">
        <v>363</v>
      </c>
    </row>
    <row r="53" spans="2:8" x14ac:dyDescent="0.2">
      <c r="B53" s="176" t="s">
        <v>120</v>
      </c>
      <c r="C53" s="253"/>
      <c r="D53" s="187">
        <f>IF(Cout_total&lt;Cout_max,1/(2*PI()*(Cout_max*10^-6)/GM_PS),1/(2*PI()*(Cout_total*10^-6)/GM_PS))/1000</f>
        <v>4.197699660604707</v>
      </c>
      <c r="E53" s="150"/>
      <c r="F53" s="188"/>
      <c r="G53" s="178" t="s">
        <v>11</v>
      </c>
      <c r="H53" s="179" t="s">
        <v>381</v>
      </c>
    </row>
    <row r="54" spans="2:8" x14ac:dyDescent="0.2">
      <c r="B54" s="176" t="s">
        <v>70</v>
      </c>
      <c r="C54" s="253"/>
      <c r="D54" s="187">
        <f>1/(1/(SQRT((ESR_bulk*10^-3)^2+1/(2*PI()*fsw*10^3*Cout_bulk*10^-6)^2))+1/(SQRT((ESR_cer*10^-3)^2+1/(2*PI()*fsw*10^3*Cout_cer*10^-6)^2)))*1000</f>
        <v>0.26003293309951497</v>
      </c>
      <c r="E54" s="150"/>
      <c r="F54" s="188"/>
      <c r="G54" s="178" t="s">
        <v>116</v>
      </c>
      <c r="H54" s="179" t="s">
        <v>114</v>
      </c>
    </row>
    <row r="55" spans="2:8" x14ac:dyDescent="0.2">
      <c r="B55" s="176" t="s">
        <v>176</v>
      </c>
      <c r="C55" s="253"/>
      <c r="D55" s="187">
        <f>D54*Iripple</f>
        <v>0.66212089446635758</v>
      </c>
      <c r="E55" s="150"/>
      <c r="F55" s="188"/>
      <c r="G55" s="178" t="s">
        <v>30</v>
      </c>
      <c r="H55" s="179" t="s">
        <v>177</v>
      </c>
    </row>
    <row r="56" spans="2:8" ht="15" thickBot="1" x14ac:dyDescent="0.25">
      <c r="B56" s="176" t="s">
        <v>71</v>
      </c>
      <c r="C56" s="253"/>
      <c r="D56" s="189">
        <f>1/(1/(SQRT((ESR_bulk*10^-3)^2+1/(2*PI()*fsw*10^2*Cout_bulk*10^-6)^2))+1/(SQRT((ESR_cer*10^-3)^2+1/(2*PI()*fsw*10^2*Cout_cer*10^-6)^2)))*1000</f>
        <v>0.95360575401102754</v>
      </c>
      <c r="E56" s="79"/>
      <c r="F56" s="190"/>
      <c r="G56" s="178" t="s">
        <v>116</v>
      </c>
      <c r="H56" s="179" t="s">
        <v>115</v>
      </c>
    </row>
    <row r="57" spans="2:8" ht="15.75" x14ac:dyDescent="0.2">
      <c r="B57" s="414" t="s">
        <v>673</v>
      </c>
      <c r="C57" s="415"/>
      <c r="D57" s="415"/>
      <c r="E57" s="415"/>
      <c r="F57" s="415"/>
      <c r="G57" s="415"/>
      <c r="H57" s="416"/>
    </row>
    <row r="58" spans="2:8" ht="15" thickBot="1" x14ac:dyDescent="0.25">
      <c r="B58" s="417" t="s">
        <v>674</v>
      </c>
      <c r="C58" s="418"/>
      <c r="D58" s="418"/>
      <c r="E58" s="418"/>
      <c r="F58" s="418"/>
      <c r="G58" s="418"/>
      <c r="H58" s="419"/>
    </row>
    <row r="59" spans="2:8" x14ac:dyDescent="0.2">
      <c r="B59" s="176" t="s">
        <v>72</v>
      </c>
      <c r="C59" s="182"/>
      <c r="D59" s="184">
        <f>Iout*(Vout/Pvin*1/(fsw*10^3))*10^6</f>
        <v>0.55555555555555547</v>
      </c>
      <c r="E59" s="66"/>
      <c r="F59" s="177"/>
      <c r="G59" s="178" t="s">
        <v>73</v>
      </c>
      <c r="H59" s="179" t="s">
        <v>74</v>
      </c>
    </row>
    <row r="60" spans="2:8" x14ac:dyDescent="0.2">
      <c r="B60" s="176" t="s">
        <v>75</v>
      </c>
      <c r="C60" s="182"/>
      <c r="D60" s="184">
        <f>D59*4</f>
        <v>2.2222222222222219</v>
      </c>
      <c r="E60" s="66"/>
      <c r="F60" s="177"/>
      <c r="G60" s="178" t="s">
        <v>40</v>
      </c>
      <c r="H60" s="179" t="s">
        <v>171</v>
      </c>
    </row>
    <row r="61" spans="2:8" x14ac:dyDescent="0.2">
      <c r="B61" s="176" t="s">
        <v>76</v>
      </c>
      <c r="C61" s="182"/>
      <c r="D61" s="177"/>
      <c r="E61" s="65">
        <f>5*22*(1-12/25)</f>
        <v>57.2</v>
      </c>
      <c r="F61" s="177"/>
      <c r="G61" s="178" t="s">
        <v>40</v>
      </c>
      <c r="H61" s="179" t="s">
        <v>694</v>
      </c>
    </row>
    <row r="62" spans="2:8" x14ac:dyDescent="0.2">
      <c r="B62" s="176" t="s">
        <v>77</v>
      </c>
      <c r="C62" s="182"/>
      <c r="D62" s="190"/>
      <c r="E62" s="79"/>
      <c r="F62" s="199">
        <f>D59/Cin_cer*1000</f>
        <v>9.7125097125097106</v>
      </c>
      <c r="G62" s="178" t="s">
        <v>30</v>
      </c>
      <c r="H62" s="179" t="s">
        <v>695</v>
      </c>
    </row>
    <row r="63" spans="2:8" ht="29.25" thickBot="1" x14ac:dyDescent="0.25">
      <c r="B63" s="197" t="s">
        <v>189</v>
      </c>
      <c r="C63" s="182"/>
      <c r="D63" s="200"/>
      <c r="E63" s="255"/>
      <c r="F63" s="201">
        <f>(Iout-(Iout*Vout/Pvin))*SQRT(Vout/Pvin)+Iout*(Vout/Pvin)*SQRT(1-(Vout/Pvin))</f>
        <v>3.4440446569160663</v>
      </c>
      <c r="G63" s="202" t="s">
        <v>26</v>
      </c>
      <c r="H63" s="203" t="s">
        <v>190</v>
      </c>
    </row>
    <row r="64" spans="2:8" ht="15.75" x14ac:dyDescent="0.2">
      <c r="B64" s="414" t="s">
        <v>673</v>
      </c>
      <c r="C64" s="415"/>
      <c r="D64" s="415"/>
      <c r="E64" s="415"/>
      <c r="F64" s="415"/>
      <c r="G64" s="415"/>
      <c r="H64" s="416"/>
    </row>
    <row r="65" spans="2:13" ht="15" thickBot="1" x14ac:dyDescent="0.25">
      <c r="B65" s="417" t="s">
        <v>674</v>
      </c>
      <c r="C65" s="418"/>
      <c r="D65" s="418"/>
      <c r="E65" s="418"/>
      <c r="F65" s="418"/>
      <c r="G65" s="418"/>
      <c r="H65" s="419"/>
    </row>
    <row r="66" spans="2:13" x14ac:dyDescent="0.2">
      <c r="B66" s="176" t="s">
        <v>79</v>
      </c>
      <c r="C66" s="182"/>
      <c r="D66" s="184">
        <v>5.5</v>
      </c>
      <c r="E66" s="66"/>
      <c r="F66" s="177"/>
      <c r="G66" s="178"/>
      <c r="H66" s="179" t="s">
        <v>126</v>
      </c>
    </row>
    <row r="67" spans="2:13" x14ac:dyDescent="0.2">
      <c r="B67" s="176" t="s">
        <v>80</v>
      </c>
      <c r="C67" s="182"/>
      <c r="D67" s="184">
        <f>VLOOKUP(C3,'Compensation References'!A2:C4,3,FALSE)</f>
        <v>12.31</v>
      </c>
      <c r="E67" s="66"/>
      <c r="F67" s="177"/>
      <c r="G67" s="178" t="s">
        <v>12</v>
      </c>
      <c r="H67" s="179" t="s">
        <v>133</v>
      </c>
    </row>
    <row r="68" spans="2:13" x14ac:dyDescent="0.2">
      <c r="B68" s="176" t="s">
        <v>134</v>
      </c>
      <c r="C68" s="182"/>
      <c r="D68" s="204">
        <f>Phases/CSA*1000</f>
        <v>81.234768480909821</v>
      </c>
      <c r="E68" s="256"/>
      <c r="F68" s="205"/>
      <c r="G68" s="178" t="s">
        <v>135</v>
      </c>
      <c r="H68" s="179" t="s">
        <v>132</v>
      </c>
    </row>
    <row r="69" spans="2:13" x14ac:dyDescent="0.2">
      <c r="B69" s="176" t="s">
        <v>82</v>
      </c>
      <c r="C69" s="182"/>
      <c r="D69" s="177"/>
      <c r="E69" s="65">
        <v>4</v>
      </c>
      <c r="F69" s="177"/>
      <c r="G69" s="178"/>
      <c r="H69" s="179" t="s">
        <v>118</v>
      </c>
    </row>
    <row r="70" spans="2:13" x14ac:dyDescent="0.2">
      <c r="B70" s="176" t="s">
        <v>83</v>
      </c>
      <c r="C70" s="182"/>
      <c r="D70" s="190"/>
      <c r="E70" s="79"/>
      <c r="F70" s="199">
        <f>fsw/E69</f>
        <v>375</v>
      </c>
      <c r="G70" s="178" t="s">
        <v>11</v>
      </c>
      <c r="H70" s="179" t="s">
        <v>84</v>
      </c>
    </row>
    <row r="71" spans="2:13" x14ac:dyDescent="0.2">
      <c r="B71" s="176" t="s">
        <v>125</v>
      </c>
      <c r="C71" s="182"/>
      <c r="D71" s="190"/>
      <c r="E71" s="79"/>
      <c r="F71" s="199">
        <f>Mod_ratio/(fcoi_trgt*10^3*Lout*10^-6)</f>
        <v>61.111111111111114</v>
      </c>
      <c r="G71" s="178" t="s">
        <v>81</v>
      </c>
      <c r="H71" s="179" t="s">
        <v>125</v>
      </c>
      <c r="J71" s="398" t="s">
        <v>172</v>
      </c>
      <c r="K71" s="399"/>
      <c r="L71" s="400"/>
    </row>
    <row r="72" spans="2:13" x14ac:dyDescent="0.2">
      <c r="B72" s="176" t="s">
        <v>96</v>
      </c>
      <c r="C72" s="182"/>
      <c r="D72" s="177"/>
      <c r="E72" s="65">
        <v>10</v>
      </c>
      <c r="F72" s="177"/>
      <c r="G72" s="178"/>
      <c r="H72" s="179" t="s">
        <v>119</v>
      </c>
      <c r="J72" s="401"/>
      <c r="K72" s="402"/>
      <c r="L72" s="403"/>
    </row>
    <row r="73" spans="2:13" x14ac:dyDescent="0.2">
      <c r="B73" s="176" t="s">
        <v>97</v>
      </c>
      <c r="C73" s="182"/>
      <c r="D73" s="177"/>
      <c r="E73" s="66"/>
      <c r="F73" s="183">
        <f>fsw/E72</f>
        <v>150</v>
      </c>
      <c r="G73" s="178" t="s">
        <v>11</v>
      </c>
      <c r="H73" s="179" t="s">
        <v>98</v>
      </c>
      <c r="J73" s="401"/>
      <c r="K73" s="402"/>
      <c r="L73" s="403"/>
    </row>
    <row r="74" spans="2:13" ht="15" customHeight="1" x14ac:dyDescent="0.2">
      <c r="B74" s="176" t="s">
        <v>109</v>
      </c>
      <c r="C74" s="182"/>
      <c r="D74" s="190"/>
      <c r="E74" s="79"/>
      <c r="F74" s="199">
        <f>1/(1/(SQRT((ESR_bulk*10^-3)^2+1/(2*PI()*fcov_trgt*10^3*Cout_bulk*10^-6)^2))+1/(SQRT((ESR_cer*10^-3)^2+1/(2*PI()*fcov_trgt*10^3*Cout_cer*10^-6)^2)))*1000</f>
        <v>0.95360575401102754</v>
      </c>
      <c r="G74" s="178" t="s">
        <v>116</v>
      </c>
      <c r="H74" s="179" t="s">
        <v>110</v>
      </c>
      <c r="J74" s="401"/>
      <c r="K74" s="402"/>
      <c r="L74" s="403"/>
    </row>
    <row r="75" spans="2:13" ht="15" thickBot="1" x14ac:dyDescent="0.25">
      <c r="B75" s="206"/>
      <c r="C75" s="207"/>
      <c r="D75" s="207"/>
      <c r="E75" s="207"/>
      <c r="F75" s="207"/>
      <c r="G75" s="208"/>
      <c r="H75" s="209"/>
      <c r="J75" s="401"/>
      <c r="K75" s="402"/>
      <c r="L75" s="403"/>
    </row>
    <row r="76" spans="2:13" ht="15" customHeight="1" thickBot="1" x14ac:dyDescent="0.3">
      <c r="B76" s="408" t="s">
        <v>201</v>
      </c>
      <c r="C76" s="409"/>
      <c r="D76" s="409"/>
      <c r="E76" s="409"/>
      <c r="F76" s="409"/>
      <c r="G76" s="409"/>
      <c r="H76" s="410"/>
      <c r="J76" s="401"/>
      <c r="K76" s="402"/>
      <c r="L76" s="403"/>
    </row>
    <row r="77" spans="2:13" ht="15.75" thickBot="1" x14ac:dyDescent="0.3">
      <c r="B77" s="406" t="s">
        <v>379</v>
      </c>
      <c r="C77" s="407"/>
      <c r="D77" s="407"/>
      <c r="E77" s="407"/>
      <c r="F77" s="407"/>
      <c r="G77" s="407"/>
      <c r="H77" s="407"/>
      <c r="I77" s="210" t="s">
        <v>202</v>
      </c>
      <c r="J77" s="404" t="s">
        <v>159</v>
      </c>
      <c r="K77" s="404"/>
      <c r="L77" s="405"/>
    </row>
    <row r="78" spans="2:13" ht="15" thickBot="1" x14ac:dyDescent="0.25">
      <c r="B78" s="211" t="s">
        <v>351</v>
      </c>
      <c r="C78" s="212"/>
      <c r="D78" s="213"/>
      <c r="E78" s="78">
        <v>15</v>
      </c>
      <c r="F78" s="213"/>
      <c r="G78" s="214"/>
      <c r="H78" s="215" t="s">
        <v>362</v>
      </c>
      <c r="J78" s="216" t="s">
        <v>156</v>
      </c>
      <c r="K78" s="217" t="s">
        <v>157</v>
      </c>
      <c r="L78" s="218" t="s">
        <v>158</v>
      </c>
    </row>
    <row r="79" spans="2:13" x14ac:dyDescent="0.2">
      <c r="B79" s="176" t="s">
        <v>329</v>
      </c>
      <c r="C79" s="219"/>
      <c r="D79" s="220"/>
      <c r="E79" s="257"/>
      <c r="F79" s="221">
        <f>VLOOKUP(Comp_Code,J79:L110,2)</f>
        <v>4</v>
      </c>
      <c r="G79" s="178"/>
      <c r="H79" s="179" t="s">
        <v>356</v>
      </c>
      <c r="J79" s="222">
        <v>0</v>
      </c>
      <c r="K79" s="223" t="s">
        <v>38</v>
      </c>
      <c r="L79" s="224" t="s">
        <v>38</v>
      </c>
    </row>
    <row r="80" spans="2:13" x14ac:dyDescent="0.2">
      <c r="B80" s="176" t="s">
        <v>342</v>
      </c>
      <c r="C80" s="219"/>
      <c r="D80" s="220"/>
      <c r="E80" s="257"/>
      <c r="F80" s="221">
        <f>VLOOKUP(Comp_Code,J79:L110,3)</f>
        <v>8</v>
      </c>
      <c r="G80" s="178"/>
      <c r="H80" s="179" t="s">
        <v>355</v>
      </c>
      <c r="J80" s="225">
        <v>1</v>
      </c>
      <c r="K80" s="226">
        <v>2</v>
      </c>
      <c r="L80" s="225">
        <v>0.5</v>
      </c>
      <c r="M80" s="173">
        <f t="shared" ref="M80:M110" si="0">MIN(K80*D$111/D$93,VLOOP_trgt)</f>
        <v>7.2732517522553053</v>
      </c>
    </row>
    <row r="81" spans="2:13" x14ac:dyDescent="0.2">
      <c r="B81" s="176" t="s">
        <v>160</v>
      </c>
      <c r="C81" s="219"/>
      <c r="D81" s="227"/>
      <c r="E81" s="258"/>
      <c r="F81" s="228">
        <f>fcoi_trgt/ILOOP_trgt*F79</f>
        <v>211.28598866738776</v>
      </c>
      <c r="G81" s="178" t="s">
        <v>11</v>
      </c>
      <c r="H81" s="179" t="s">
        <v>357</v>
      </c>
      <c r="J81" s="225">
        <v>2</v>
      </c>
      <c r="K81" s="226">
        <v>2</v>
      </c>
      <c r="L81" s="225">
        <v>1</v>
      </c>
      <c r="M81" s="173">
        <f t="shared" si="0"/>
        <v>7.2732517522553053</v>
      </c>
    </row>
    <row r="82" spans="2:13" x14ac:dyDescent="0.2">
      <c r="B82" s="176" t="s">
        <v>161</v>
      </c>
      <c r="C82" s="219"/>
      <c r="D82" s="227"/>
      <c r="E82" s="258"/>
      <c r="F82" s="228">
        <f>fcov_trgt/VLOOP_trgt*F80</f>
        <v>46.479565589489567</v>
      </c>
      <c r="G82" s="178" t="s">
        <v>11</v>
      </c>
      <c r="H82" s="179" t="s">
        <v>358</v>
      </c>
      <c r="J82" s="225">
        <v>3</v>
      </c>
      <c r="K82" s="226">
        <v>2</v>
      </c>
      <c r="L82" s="225">
        <v>2</v>
      </c>
      <c r="M82" s="173">
        <f t="shared" si="0"/>
        <v>7.2732517522553053</v>
      </c>
    </row>
    <row r="83" spans="2:13" x14ac:dyDescent="0.2">
      <c r="B83" s="176" t="s">
        <v>162</v>
      </c>
      <c r="C83" s="219"/>
      <c r="D83" s="229"/>
      <c r="E83" s="259"/>
      <c r="F83" s="230">
        <f>F81/F82</f>
        <v>4.5457823451595658</v>
      </c>
      <c r="G83" s="178"/>
      <c r="H83" s="179" t="s">
        <v>173</v>
      </c>
      <c r="J83" s="225">
        <v>4</v>
      </c>
      <c r="K83" s="226">
        <v>2</v>
      </c>
      <c r="L83" s="225">
        <v>4</v>
      </c>
      <c r="M83" s="173">
        <f t="shared" si="0"/>
        <v>7.2732517522553053</v>
      </c>
    </row>
    <row r="84" spans="2:13" x14ac:dyDescent="0.2">
      <c r="B84" s="176" t="s">
        <v>163</v>
      </c>
      <c r="C84" s="219"/>
      <c r="D84" s="231"/>
      <c r="E84" s="260"/>
      <c r="F84" s="232">
        <f>1/(1/(SQRT((ESR_bulk*10^-3)^2+1/(2*PI()*F82*10^3*Cout_bulk*10^-6)^2))+1/(SQRT((ESR_cer*10^-3)^2+1/(2*PI()*F82*10^3*Cout_cer*10^-6)^2)))*1000</f>
        <v>2.0707792853811018</v>
      </c>
      <c r="G84" s="178" t="s">
        <v>116</v>
      </c>
      <c r="H84" s="179" t="s">
        <v>164</v>
      </c>
      <c r="J84" s="225">
        <v>5</v>
      </c>
      <c r="K84" s="226">
        <v>2</v>
      </c>
      <c r="L84" s="225">
        <v>8</v>
      </c>
      <c r="M84" s="173">
        <f t="shared" si="0"/>
        <v>7.2732517522553053</v>
      </c>
    </row>
    <row r="85" spans="2:13" x14ac:dyDescent="0.2">
      <c r="B85" s="176" t="s">
        <v>165</v>
      </c>
      <c r="C85" s="219"/>
      <c r="D85" s="227"/>
      <c r="E85" s="258"/>
      <c r="F85" s="228">
        <f>F84*C12</f>
        <v>31.061689280716529</v>
      </c>
      <c r="G85" s="178" t="s">
        <v>30</v>
      </c>
      <c r="H85" s="179" t="s">
        <v>168</v>
      </c>
      <c r="J85" s="225">
        <v>6</v>
      </c>
      <c r="K85" s="226">
        <v>3</v>
      </c>
      <c r="L85" s="225">
        <v>0.5</v>
      </c>
      <c r="M85" s="173">
        <f t="shared" si="0"/>
        <v>10.909877628382958</v>
      </c>
    </row>
    <row r="86" spans="2:13" x14ac:dyDescent="0.2">
      <c r="B86" s="176" t="s">
        <v>166</v>
      </c>
      <c r="C86" s="219"/>
      <c r="D86" s="229"/>
      <c r="E86" s="259"/>
      <c r="F86" s="230">
        <f>F85/Vout/10</f>
        <v>3.1061689280716527</v>
      </c>
      <c r="G86" s="178" t="s">
        <v>167</v>
      </c>
      <c r="H86" s="179" t="s">
        <v>169</v>
      </c>
      <c r="J86" s="225">
        <v>7</v>
      </c>
      <c r="K86" s="226">
        <v>3</v>
      </c>
      <c r="L86" s="225">
        <v>1</v>
      </c>
      <c r="M86" s="173">
        <f t="shared" si="0"/>
        <v>10.909877628382958</v>
      </c>
    </row>
    <row r="87" spans="2:13" ht="15" thickBot="1" x14ac:dyDescent="0.25">
      <c r="B87" s="233"/>
      <c r="C87" s="234"/>
      <c r="D87" s="234"/>
      <c r="E87" s="234"/>
      <c r="F87" s="234"/>
      <c r="G87" s="235"/>
      <c r="H87" s="236"/>
      <c r="J87" s="225">
        <v>8</v>
      </c>
      <c r="K87" s="226">
        <v>3</v>
      </c>
      <c r="L87" s="225">
        <v>2</v>
      </c>
      <c r="M87" s="173">
        <f t="shared" si="0"/>
        <v>10.909877628382958</v>
      </c>
    </row>
    <row r="88" spans="2:13" ht="16.5" thickBot="1" x14ac:dyDescent="0.3">
      <c r="B88" s="411" t="s">
        <v>555</v>
      </c>
      <c r="C88" s="412"/>
      <c r="D88" s="412"/>
      <c r="E88" s="412"/>
      <c r="F88" s="412"/>
      <c r="G88" s="412"/>
      <c r="H88" s="413"/>
      <c r="J88" s="225">
        <v>9</v>
      </c>
      <c r="K88" s="226">
        <v>3</v>
      </c>
      <c r="L88" s="225">
        <v>4</v>
      </c>
      <c r="M88" s="173">
        <f t="shared" si="0"/>
        <v>10.909877628382958</v>
      </c>
    </row>
    <row r="89" spans="2:13" x14ac:dyDescent="0.2">
      <c r="B89" s="389" t="s">
        <v>378</v>
      </c>
      <c r="C89" s="390"/>
      <c r="D89" s="390"/>
      <c r="E89" s="390"/>
      <c r="F89" s="390"/>
      <c r="G89" s="390"/>
      <c r="H89" s="391"/>
      <c r="J89" s="225">
        <v>10</v>
      </c>
      <c r="K89" s="226">
        <v>3</v>
      </c>
      <c r="L89" s="225">
        <v>8</v>
      </c>
      <c r="M89" s="173">
        <f t="shared" si="0"/>
        <v>10.909877628382958</v>
      </c>
    </row>
    <row r="90" spans="2:13" x14ac:dyDescent="0.2">
      <c r="B90" s="392"/>
      <c r="C90" s="393"/>
      <c r="D90" s="393"/>
      <c r="E90" s="393"/>
      <c r="F90" s="393"/>
      <c r="G90" s="393"/>
      <c r="H90" s="394"/>
      <c r="J90" s="225">
        <v>11</v>
      </c>
      <c r="K90" s="226">
        <v>4</v>
      </c>
      <c r="L90" s="225">
        <v>0.5</v>
      </c>
      <c r="M90" s="173">
        <f t="shared" si="0"/>
        <v>14.546503504510611</v>
      </c>
    </row>
    <row r="91" spans="2:13" ht="15" thickBot="1" x14ac:dyDescent="0.25">
      <c r="B91" s="395"/>
      <c r="C91" s="396"/>
      <c r="D91" s="396"/>
      <c r="E91" s="396"/>
      <c r="F91" s="396"/>
      <c r="G91" s="396"/>
      <c r="H91" s="397"/>
      <c r="J91" s="225">
        <v>12</v>
      </c>
      <c r="K91" s="226">
        <v>4</v>
      </c>
      <c r="L91" s="225">
        <v>1</v>
      </c>
      <c r="M91" s="173">
        <f t="shared" si="0"/>
        <v>14.546503504510611</v>
      </c>
    </row>
    <row r="92" spans="2:13" x14ac:dyDescent="0.2">
      <c r="B92" s="233"/>
      <c r="C92" s="234"/>
      <c r="D92" s="234"/>
      <c r="E92" s="234"/>
      <c r="F92" s="234"/>
      <c r="G92" s="235"/>
      <c r="H92" s="236"/>
      <c r="J92" s="225">
        <v>13</v>
      </c>
      <c r="K92" s="226">
        <v>4</v>
      </c>
      <c r="L92" s="225">
        <v>2</v>
      </c>
      <c r="M92" s="173">
        <f t="shared" si="0"/>
        <v>14.546503504510611</v>
      </c>
    </row>
    <row r="93" spans="2:13" x14ac:dyDescent="0.2">
      <c r="B93" s="176" t="s">
        <v>345</v>
      </c>
      <c r="C93" s="182"/>
      <c r="D93" s="189">
        <f>1.7/(F71*CSA/1000)*PI()</f>
        <v>7.0993822612693052</v>
      </c>
      <c r="E93" s="190"/>
      <c r="F93" s="190"/>
      <c r="G93" s="178"/>
      <c r="H93" s="179" t="s">
        <v>87</v>
      </c>
      <c r="J93" s="225">
        <v>14</v>
      </c>
      <c r="K93" s="226">
        <v>4</v>
      </c>
      <c r="L93" s="225">
        <v>4</v>
      </c>
      <c r="M93" s="173">
        <f t="shared" si="0"/>
        <v>14.546503504510611</v>
      </c>
    </row>
    <row r="94" spans="2:13" x14ac:dyDescent="0.2">
      <c r="B94" s="176" t="s">
        <v>88</v>
      </c>
      <c r="C94" s="182"/>
      <c r="D94" s="187">
        <f>fsw/12</f>
        <v>125</v>
      </c>
      <c r="E94" s="188"/>
      <c r="F94" s="188"/>
      <c r="G94" s="178" t="s">
        <v>11</v>
      </c>
      <c r="H94" s="179" t="s">
        <v>89</v>
      </c>
      <c r="J94" s="225">
        <v>15</v>
      </c>
      <c r="K94" s="226">
        <v>4</v>
      </c>
      <c r="L94" s="225">
        <v>8</v>
      </c>
      <c r="M94" s="173">
        <f t="shared" si="0"/>
        <v>14.546503504510611</v>
      </c>
    </row>
    <row r="95" spans="2:13" ht="15" thickBot="1" x14ac:dyDescent="0.25">
      <c r="B95" s="176" t="s">
        <v>90</v>
      </c>
      <c r="C95" s="182"/>
      <c r="D95" s="184">
        <f>fsw</f>
        <v>1500</v>
      </c>
      <c r="E95" s="177"/>
      <c r="F95" s="177"/>
      <c r="G95" s="178" t="s">
        <v>11</v>
      </c>
      <c r="H95" s="179" t="s">
        <v>91</v>
      </c>
      <c r="J95" s="225">
        <v>16</v>
      </c>
      <c r="K95" s="226">
        <v>5</v>
      </c>
      <c r="L95" s="225">
        <v>0.5</v>
      </c>
      <c r="M95" s="173">
        <f t="shared" si="0"/>
        <v>18.183129380638267</v>
      </c>
    </row>
    <row r="96" spans="2:13" ht="15.75" x14ac:dyDescent="0.2">
      <c r="B96" s="414" t="s">
        <v>675</v>
      </c>
      <c r="C96" s="415"/>
      <c r="D96" s="415"/>
      <c r="E96" s="415"/>
      <c r="F96" s="415"/>
      <c r="G96" s="415"/>
      <c r="H96" s="416"/>
      <c r="J96" s="225">
        <v>17</v>
      </c>
      <c r="K96" s="226">
        <v>5</v>
      </c>
      <c r="L96" s="225">
        <v>1</v>
      </c>
      <c r="M96" s="173">
        <f t="shared" si="0"/>
        <v>18.183129380638267</v>
      </c>
    </row>
    <row r="97" spans="2:13" ht="15" thickBot="1" x14ac:dyDescent="0.25">
      <c r="B97" s="417"/>
      <c r="C97" s="418"/>
      <c r="D97" s="418"/>
      <c r="E97" s="418"/>
      <c r="F97" s="418"/>
      <c r="G97" s="418"/>
      <c r="H97" s="419"/>
      <c r="J97" s="225">
        <v>18</v>
      </c>
      <c r="K97" s="226">
        <v>5</v>
      </c>
      <c r="L97" s="225">
        <v>2</v>
      </c>
      <c r="M97" s="173">
        <f t="shared" si="0"/>
        <v>18.183129380638267</v>
      </c>
    </row>
    <row r="98" spans="2:13" x14ac:dyDescent="0.2">
      <c r="B98" s="176" t="s">
        <v>1</v>
      </c>
      <c r="C98" s="182"/>
      <c r="D98" s="177"/>
      <c r="E98" s="65">
        <v>50</v>
      </c>
      <c r="F98" s="177"/>
      <c r="G98" s="178" t="s">
        <v>9</v>
      </c>
      <c r="H98" s="179" t="s">
        <v>93</v>
      </c>
      <c r="J98" s="225">
        <v>19</v>
      </c>
      <c r="K98" s="226">
        <v>5</v>
      </c>
      <c r="L98" s="225">
        <v>4</v>
      </c>
      <c r="M98" s="173">
        <f t="shared" si="0"/>
        <v>18.183129380638267</v>
      </c>
    </row>
    <row r="99" spans="2:13" x14ac:dyDescent="0.2">
      <c r="B99" s="176" t="s">
        <v>325</v>
      </c>
      <c r="C99" s="182"/>
      <c r="D99" s="189">
        <f>ILOOP_trgt/(E98*10^-6)/1000</f>
        <v>141.9876452253861</v>
      </c>
      <c r="E99" s="79"/>
      <c r="F99" s="333"/>
      <c r="G99" s="178" t="s">
        <v>94</v>
      </c>
      <c r="H99" s="179" t="s">
        <v>92</v>
      </c>
      <c r="J99" s="225">
        <v>20</v>
      </c>
      <c r="K99" s="226">
        <v>5</v>
      </c>
      <c r="L99" s="225">
        <v>8</v>
      </c>
      <c r="M99" s="173">
        <f t="shared" si="0"/>
        <v>18.183129380638267</v>
      </c>
    </row>
    <row r="100" spans="2:13" x14ac:dyDescent="0.2">
      <c r="B100" s="176" t="s">
        <v>5</v>
      </c>
      <c r="C100" s="182"/>
      <c r="D100" s="177"/>
      <c r="E100" s="65">
        <v>110</v>
      </c>
      <c r="F100" s="331"/>
      <c r="G100" s="178" t="s">
        <v>94</v>
      </c>
      <c r="H100" s="179" t="s">
        <v>317</v>
      </c>
      <c r="J100" s="225">
        <v>21</v>
      </c>
      <c r="K100" s="226">
        <v>6</v>
      </c>
      <c r="L100" s="225">
        <v>0.5</v>
      </c>
      <c r="M100" s="173">
        <f t="shared" si="0"/>
        <v>21.819755256765916</v>
      </c>
    </row>
    <row r="101" spans="2:13" x14ac:dyDescent="0.2">
      <c r="B101" s="176" t="s">
        <v>326</v>
      </c>
      <c r="C101" s="182"/>
      <c r="D101" s="189">
        <f>1/(2*PI()*E100*10^3*fzi_trgt*10^3)*10^12</f>
        <v>11.574904952137842</v>
      </c>
      <c r="E101" s="79"/>
      <c r="F101" s="333"/>
      <c r="G101" s="178" t="s">
        <v>10</v>
      </c>
      <c r="H101" s="179" t="s">
        <v>86</v>
      </c>
      <c r="J101" s="225">
        <v>22</v>
      </c>
      <c r="K101" s="226">
        <v>6</v>
      </c>
      <c r="L101" s="225">
        <v>1</v>
      </c>
      <c r="M101" s="173">
        <f t="shared" si="0"/>
        <v>21.819755256765916</v>
      </c>
    </row>
    <row r="102" spans="2:13" x14ac:dyDescent="0.2">
      <c r="B102" s="176" t="s">
        <v>328</v>
      </c>
      <c r="C102" s="182"/>
      <c r="D102" s="190"/>
      <c r="E102" s="80">
        <v>40</v>
      </c>
      <c r="F102" s="333"/>
      <c r="G102" s="178"/>
      <c r="H102" s="179" t="s">
        <v>350</v>
      </c>
      <c r="J102" s="225">
        <v>23</v>
      </c>
      <c r="K102" s="226">
        <v>6</v>
      </c>
      <c r="L102" s="225">
        <v>2</v>
      </c>
      <c r="M102" s="173">
        <f t="shared" si="0"/>
        <v>21.819755256765916</v>
      </c>
    </row>
    <row r="103" spans="2:13" x14ac:dyDescent="0.2">
      <c r="B103" s="176" t="s">
        <v>85</v>
      </c>
      <c r="C103" s="182"/>
      <c r="D103" s="177"/>
      <c r="E103" s="65">
        <v>13.32</v>
      </c>
      <c r="F103" s="331"/>
      <c r="G103" s="178" t="s">
        <v>10</v>
      </c>
      <c r="H103" s="179" t="s">
        <v>318</v>
      </c>
      <c r="J103" s="225">
        <v>24</v>
      </c>
      <c r="K103" s="226">
        <v>6</v>
      </c>
      <c r="L103" s="225">
        <v>4</v>
      </c>
      <c r="M103" s="173">
        <f t="shared" si="0"/>
        <v>21.819755256765916</v>
      </c>
    </row>
    <row r="104" spans="2:13" x14ac:dyDescent="0.2">
      <c r="B104" s="176" t="s">
        <v>327</v>
      </c>
      <c r="C104" s="182"/>
      <c r="D104" s="189">
        <f>1/(2*PI()*E100*10^3*fpi_trgt*10^3)*10^12</f>
        <v>0.9645754126781535</v>
      </c>
      <c r="E104" s="79"/>
      <c r="F104" s="333"/>
      <c r="G104" s="178" t="s">
        <v>10</v>
      </c>
      <c r="H104" s="179" t="s">
        <v>108</v>
      </c>
      <c r="J104" s="225">
        <v>25</v>
      </c>
      <c r="K104" s="226">
        <v>6</v>
      </c>
      <c r="L104" s="225">
        <v>8</v>
      </c>
      <c r="M104" s="173">
        <f t="shared" si="0"/>
        <v>21.819755256765916</v>
      </c>
    </row>
    <row r="105" spans="2:13" x14ac:dyDescent="0.2">
      <c r="B105" s="176" t="s">
        <v>7</v>
      </c>
      <c r="C105" s="182"/>
      <c r="D105" s="177"/>
      <c r="E105" s="65">
        <v>3.2</v>
      </c>
      <c r="F105" s="177"/>
      <c r="G105" s="178" t="s">
        <v>10</v>
      </c>
      <c r="H105" s="179" t="s">
        <v>319</v>
      </c>
      <c r="J105" s="225">
        <v>26</v>
      </c>
      <c r="K105" s="226">
        <v>7</v>
      </c>
      <c r="L105" s="225">
        <v>0.5</v>
      </c>
      <c r="M105" s="173">
        <f t="shared" si="0"/>
        <v>25.456381132893569</v>
      </c>
    </row>
    <row r="106" spans="2:13" x14ac:dyDescent="0.2">
      <c r="B106" s="176" t="s">
        <v>329</v>
      </c>
      <c r="C106" s="182"/>
      <c r="D106" s="177"/>
      <c r="E106" s="66"/>
      <c r="F106" s="183">
        <f>E100*E98/1000</f>
        <v>5.5</v>
      </c>
      <c r="G106" s="178"/>
      <c r="H106" s="179" t="s">
        <v>332</v>
      </c>
      <c r="J106" s="225">
        <v>27</v>
      </c>
      <c r="K106" s="226">
        <v>7</v>
      </c>
      <c r="L106" s="225">
        <v>1</v>
      </c>
      <c r="M106" s="173">
        <f t="shared" si="0"/>
        <v>25.456381132893569</v>
      </c>
    </row>
    <row r="107" spans="2:13" x14ac:dyDescent="0.2">
      <c r="B107" s="176" t="s">
        <v>330</v>
      </c>
      <c r="C107" s="182"/>
      <c r="D107" s="205"/>
      <c r="E107" s="256"/>
      <c r="F107" s="237">
        <f>1/(2*PI()*E103*E100*10^-6)</f>
        <v>108.62335728357587</v>
      </c>
      <c r="G107" s="178" t="s">
        <v>11</v>
      </c>
      <c r="H107" s="179" t="s">
        <v>333</v>
      </c>
      <c r="J107" s="225">
        <v>28</v>
      </c>
      <c r="K107" s="226">
        <v>7</v>
      </c>
      <c r="L107" s="225">
        <v>2</v>
      </c>
      <c r="M107" s="173">
        <f t="shared" si="0"/>
        <v>25.456381132893569</v>
      </c>
    </row>
    <row r="108" spans="2:13" x14ac:dyDescent="0.2">
      <c r="B108" s="176" t="s">
        <v>331</v>
      </c>
      <c r="C108" s="182"/>
      <c r="D108" s="205"/>
      <c r="E108" s="256"/>
      <c r="F108" s="237">
        <f>1/(2*PI()*E100*E105*10^-6)</f>
        <v>452.14472469288444</v>
      </c>
      <c r="G108" s="178" t="s">
        <v>11</v>
      </c>
      <c r="H108" s="179" t="s">
        <v>334</v>
      </c>
      <c r="J108" s="225">
        <v>29</v>
      </c>
      <c r="K108" s="226">
        <v>7</v>
      </c>
      <c r="L108" s="225">
        <v>4</v>
      </c>
      <c r="M108" s="173">
        <f t="shared" si="0"/>
        <v>25.456381132893569</v>
      </c>
    </row>
    <row r="109" spans="2:13" x14ac:dyDescent="0.2">
      <c r="B109" s="176" t="s">
        <v>160</v>
      </c>
      <c r="C109" s="182"/>
      <c r="D109" s="205"/>
      <c r="E109" s="256"/>
      <c r="F109" s="237">
        <f>fcoi_trgt/ILOOP_trgt*ILOOP</f>
        <v>290.51823441765816</v>
      </c>
      <c r="G109" s="178" t="s">
        <v>11</v>
      </c>
      <c r="H109" s="179" t="s">
        <v>338</v>
      </c>
      <c r="J109" s="238">
        <v>30</v>
      </c>
      <c r="K109" s="239">
        <v>7</v>
      </c>
      <c r="L109" s="225">
        <v>8</v>
      </c>
      <c r="M109" s="173">
        <f t="shared" si="0"/>
        <v>25.456381132893569</v>
      </c>
    </row>
    <row r="110" spans="2:13" ht="15" thickBot="1" x14ac:dyDescent="0.25">
      <c r="B110" s="176" t="s">
        <v>136</v>
      </c>
      <c r="C110" s="182"/>
      <c r="D110" s="190"/>
      <c r="E110" s="79"/>
      <c r="F110" s="199">
        <f>Zout_fco_trgt*GM_PS/1000</f>
        <v>7.7465942649149272E-2</v>
      </c>
      <c r="G110" s="178"/>
      <c r="H110" s="179" t="s">
        <v>203</v>
      </c>
      <c r="J110" s="240">
        <v>31</v>
      </c>
      <c r="K110" s="241">
        <v>10</v>
      </c>
      <c r="L110" s="225">
        <v>2</v>
      </c>
      <c r="M110" s="173">
        <f t="shared" si="0"/>
        <v>25.817797235853604</v>
      </c>
    </row>
    <row r="111" spans="2:13" x14ac:dyDescent="0.2">
      <c r="B111" s="176" t="s">
        <v>346</v>
      </c>
      <c r="C111" s="182"/>
      <c r="D111" s="189">
        <f>1/(F110*VOSL)</f>
        <v>25.817797235853604</v>
      </c>
      <c r="E111" s="79"/>
      <c r="F111" s="330"/>
      <c r="G111" s="178"/>
      <c r="H111" s="179" t="s">
        <v>101</v>
      </c>
    </row>
    <row r="112" spans="2:13" x14ac:dyDescent="0.2">
      <c r="B112" s="176" t="s">
        <v>99</v>
      </c>
      <c r="C112" s="182"/>
      <c r="D112" s="189">
        <f>IF(D53*F110&lt;fcov_trgt/3,D53*F110,fcov_trgt/3)</f>
        <v>0.32517876116675759</v>
      </c>
      <c r="E112" s="79"/>
      <c r="F112" s="330"/>
      <c r="G112" s="178" t="s">
        <v>11</v>
      </c>
      <c r="H112" s="179" t="s">
        <v>102</v>
      </c>
    </row>
    <row r="113" spans="2:8" x14ac:dyDescent="0.2">
      <c r="B113" s="176" t="s">
        <v>100</v>
      </c>
      <c r="C113" s="182"/>
      <c r="D113" s="184">
        <f>fsw/2</f>
        <v>750</v>
      </c>
      <c r="E113" s="66"/>
      <c r="F113" s="330"/>
      <c r="G113" s="178" t="s">
        <v>11</v>
      </c>
      <c r="H113" s="179" t="s">
        <v>103</v>
      </c>
    </row>
    <row r="114" spans="2:8" x14ac:dyDescent="0.2">
      <c r="B114" s="176" t="s">
        <v>0</v>
      </c>
      <c r="C114" s="182"/>
      <c r="D114" s="331"/>
      <c r="E114" s="65">
        <v>100</v>
      </c>
      <c r="F114" s="177"/>
      <c r="G114" s="178" t="s">
        <v>9</v>
      </c>
      <c r="H114" s="179" t="s">
        <v>104</v>
      </c>
    </row>
    <row r="115" spans="2:8" x14ac:dyDescent="0.2">
      <c r="B115" s="176" t="s">
        <v>335</v>
      </c>
      <c r="C115" s="182"/>
      <c r="D115" s="189">
        <f>VLOOP_trgt/E114*1000</f>
        <v>258.17797235853601</v>
      </c>
      <c r="E115" s="79"/>
      <c r="F115" s="330"/>
      <c r="G115" s="178" t="s">
        <v>94</v>
      </c>
      <c r="H115" s="179" t="s">
        <v>105</v>
      </c>
    </row>
    <row r="116" spans="2:8" x14ac:dyDescent="0.2">
      <c r="B116" s="176" t="s">
        <v>2</v>
      </c>
      <c r="C116" s="182"/>
      <c r="D116" s="177"/>
      <c r="E116" s="65">
        <v>80</v>
      </c>
      <c r="F116" s="177"/>
      <c r="G116" s="178" t="s">
        <v>94</v>
      </c>
      <c r="H116" s="179" t="s">
        <v>320</v>
      </c>
    </row>
    <row r="117" spans="2:8" x14ac:dyDescent="0.2">
      <c r="B117" s="176" t="s">
        <v>336</v>
      </c>
      <c r="C117" s="182"/>
      <c r="D117" s="189">
        <f>1/(2*PI()*E116*10^3*D112*10^3)*10^12</f>
        <v>6117.9788664871403</v>
      </c>
      <c r="E117" s="79"/>
      <c r="F117" s="330"/>
      <c r="G117" s="178" t="s">
        <v>10</v>
      </c>
      <c r="H117" s="179" t="s">
        <v>106</v>
      </c>
    </row>
    <row r="118" spans="2:8" x14ac:dyDescent="0.2">
      <c r="B118" s="176" t="s">
        <v>111</v>
      </c>
      <c r="C118" s="182"/>
      <c r="D118" s="177"/>
      <c r="E118" s="65">
        <v>2500</v>
      </c>
      <c r="F118" s="177"/>
      <c r="G118" s="178" t="s">
        <v>10</v>
      </c>
      <c r="H118" s="179" t="s">
        <v>321</v>
      </c>
    </row>
    <row r="119" spans="2:8" x14ac:dyDescent="0.2">
      <c r="B119" s="176" t="s">
        <v>337</v>
      </c>
      <c r="C119" s="182"/>
      <c r="D119" s="189">
        <f>1/(2*PI()*E116*10^3*D113*10^3)*10^12</f>
        <v>2.6525823848649228</v>
      </c>
      <c r="E119" s="79"/>
      <c r="F119" s="330"/>
      <c r="G119" s="178" t="s">
        <v>10</v>
      </c>
      <c r="H119" s="179" t="s">
        <v>107</v>
      </c>
    </row>
    <row r="120" spans="2:8" x14ac:dyDescent="0.2">
      <c r="B120" s="176" t="s">
        <v>4</v>
      </c>
      <c r="C120" s="182"/>
      <c r="D120" s="177"/>
      <c r="E120" s="65">
        <v>6.25</v>
      </c>
      <c r="F120" s="177"/>
      <c r="G120" s="178" t="s">
        <v>10</v>
      </c>
      <c r="H120" s="179" t="s">
        <v>322</v>
      </c>
    </row>
    <row r="121" spans="2:8" x14ac:dyDescent="0.2">
      <c r="B121" s="176" t="s">
        <v>342</v>
      </c>
      <c r="C121" s="182"/>
      <c r="D121" s="177"/>
      <c r="E121" s="66"/>
      <c r="F121" s="183">
        <f>E116*E114/1000</f>
        <v>8</v>
      </c>
      <c r="G121" s="178"/>
      <c r="H121" s="179" t="s">
        <v>341</v>
      </c>
    </row>
    <row r="122" spans="2:8" x14ac:dyDescent="0.2">
      <c r="B122" s="176" t="s">
        <v>343</v>
      </c>
      <c r="C122" s="182"/>
      <c r="D122" s="205"/>
      <c r="E122" s="256"/>
      <c r="F122" s="237">
        <f>1/(2*PI()*E118*E116*10^-6)</f>
        <v>0.79577471545947676</v>
      </c>
      <c r="G122" s="178" t="s">
        <v>11</v>
      </c>
      <c r="H122" s="179" t="s">
        <v>340</v>
      </c>
    </row>
    <row r="123" spans="2:8" x14ac:dyDescent="0.2">
      <c r="B123" s="176" t="s">
        <v>344</v>
      </c>
      <c r="C123" s="182"/>
      <c r="D123" s="205"/>
      <c r="E123" s="256"/>
      <c r="F123" s="237">
        <f>1/(2*PI()*E116*E120*10^-6)</f>
        <v>318.3098861837907</v>
      </c>
      <c r="G123" s="178" t="s">
        <v>11</v>
      </c>
      <c r="H123" s="179" t="s">
        <v>339</v>
      </c>
    </row>
    <row r="124" spans="2:8" x14ac:dyDescent="0.2">
      <c r="B124" s="176" t="s">
        <v>161</v>
      </c>
      <c r="C124" s="182"/>
      <c r="D124" s="205"/>
      <c r="E124" s="256"/>
      <c r="F124" s="237">
        <f>fcov_trgt/VLOOP_trgt*VLOOP</f>
        <v>46.479565589489567</v>
      </c>
      <c r="G124" s="178" t="s">
        <v>11</v>
      </c>
      <c r="H124" s="179" t="s">
        <v>795</v>
      </c>
    </row>
    <row r="125" spans="2:8" x14ac:dyDescent="0.2">
      <c r="B125" s="176" t="s">
        <v>162</v>
      </c>
      <c r="C125" s="182"/>
      <c r="D125" s="190"/>
      <c r="E125" s="79"/>
      <c r="F125" s="199">
        <f>F109/F124</f>
        <v>6.250450724594403</v>
      </c>
      <c r="G125" s="178"/>
      <c r="H125" s="179" t="s">
        <v>173</v>
      </c>
    </row>
    <row r="126" spans="2:8" x14ac:dyDescent="0.2">
      <c r="B126" s="176" t="s">
        <v>163</v>
      </c>
      <c r="C126" s="182"/>
      <c r="D126" s="190"/>
      <c r="E126" s="79"/>
      <c r="F126" s="199">
        <f>1/(1/(SQRT((ESR_bulk*10^-3)^2+1/(2*PI()*F124*10^3*Cout_bulk*10^-6)^2))+1/(SQRT((ESR_cer*10^-3)^2+1/(2*PI()*F124*10^3*Cout_cer*10^-6)^2)))*1000</f>
        <v>2.0707792853811018</v>
      </c>
      <c r="G126" s="178" t="s">
        <v>116</v>
      </c>
      <c r="H126" s="179" t="s">
        <v>164</v>
      </c>
    </row>
    <row r="127" spans="2:8" x14ac:dyDescent="0.2">
      <c r="B127" s="176" t="s">
        <v>165</v>
      </c>
      <c r="C127" s="182"/>
      <c r="D127" s="205"/>
      <c r="E127" s="256"/>
      <c r="F127" s="237">
        <f>F126*C12</f>
        <v>31.061689280716529</v>
      </c>
      <c r="G127" s="178" t="s">
        <v>30</v>
      </c>
      <c r="H127" s="179" t="s">
        <v>168</v>
      </c>
    </row>
    <row r="128" spans="2:8" x14ac:dyDescent="0.2">
      <c r="B128" s="176" t="s">
        <v>166</v>
      </c>
      <c r="C128" s="182"/>
      <c r="D128" s="190"/>
      <c r="E128" s="79"/>
      <c r="F128" s="199">
        <f>F127/Vout/10</f>
        <v>3.1061689280716527</v>
      </c>
      <c r="G128" s="178" t="s">
        <v>167</v>
      </c>
      <c r="H128" s="179" t="s">
        <v>169</v>
      </c>
    </row>
    <row r="129" spans="2:8" x14ac:dyDescent="0.2">
      <c r="B129" s="383" t="s">
        <v>796</v>
      </c>
      <c r="C129" s="182"/>
      <c r="D129" s="190"/>
      <c r="E129" s="79"/>
      <c r="F129" s="199">
        <f>585/F122/VOSL/VLOOP*(1/(1/(SQRT((ESR_bulk*10^-3)^2+1/(2*PI()*F122*10^3*Cout_bulk*10^-6)^2))+1/(SQRT((ESR_cer*10^-3)^2+1/(2*PI()*F122*10^3*Cout_cer*10^-6)^2))))</f>
        <v>18.394536283664227</v>
      </c>
      <c r="G129" s="178" t="s">
        <v>30</v>
      </c>
      <c r="H129" s="383" t="s">
        <v>798</v>
      </c>
    </row>
    <row r="130" spans="2:8" x14ac:dyDescent="0.2">
      <c r="B130" s="383" t="s">
        <v>797</v>
      </c>
      <c r="C130" s="182"/>
      <c r="D130" s="190"/>
      <c r="E130" s="79"/>
      <c r="F130" s="199">
        <f>F129+D55</f>
        <v>19.056657178130585</v>
      </c>
      <c r="G130" s="178" t="s">
        <v>30</v>
      </c>
      <c r="H130" s="383" t="s">
        <v>799</v>
      </c>
    </row>
    <row r="131" spans="2:8" ht="15.75" x14ac:dyDescent="0.2">
      <c r="B131" s="420"/>
      <c r="C131" s="421"/>
      <c r="D131" s="421"/>
      <c r="E131" s="421"/>
      <c r="F131" s="421"/>
      <c r="G131" s="421"/>
      <c r="H131" s="422"/>
    </row>
    <row r="132" spans="2:8" ht="15" thickBot="1" x14ac:dyDescent="0.25">
      <c r="B132" s="417"/>
      <c r="C132" s="418"/>
      <c r="D132" s="418"/>
      <c r="E132" s="418"/>
      <c r="F132" s="418"/>
      <c r="G132" s="418"/>
      <c r="H132" s="419"/>
    </row>
    <row r="133" spans="2:8" x14ac:dyDescent="0.2">
      <c r="B133" s="197" t="s">
        <v>123</v>
      </c>
      <c r="C133" s="182"/>
      <c r="D133" s="242"/>
      <c r="E133" s="242"/>
      <c r="F133" s="243" t="str">
        <f>DEC2HEX(F136+2*F138+2^6*F137+2^10*F135+2^17*F142+2^22*F141+2^26*F140+2^32*F134+2^36*F139,10)</f>
        <v>2141425842</v>
      </c>
      <c r="G133" s="202" t="s">
        <v>124</v>
      </c>
      <c r="H133" s="244"/>
    </row>
    <row r="134" spans="2:8" x14ac:dyDescent="0.2">
      <c r="B134" s="197" t="str">
        <f>"GMI = " &amp; REPT(" ",15) &amp; E98 &amp; " µS"</f>
        <v>GMI =                50 µS</v>
      </c>
      <c r="C134" s="182"/>
      <c r="D134" s="242"/>
      <c r="E134" s="242"/>
      <c r="F134" s="243">
        <f>VLOOKUP(E98,'Compensation References'!E1:P9,12,FALSE)</f>
        <v>1</v>
      </c>
      <c r="G134" s="202" t="s">
        <v>14</v>
      </c>
      <c r="H134" s="244"/>
    </row>
    <row r="135" spans="2:8" x14ac:dyDescent="0.2">
      <c r="B135" s="197" t="str">
        <f>"RVI = " &amp; REPT(" ",16) &amp; E100 &amp; " kΩ"</f>
        <v>RVI =                 110 kΩ</v>
      </c>
      <c r="C135" s="182"/>
      <c r="D135" s="242"/>
      <c r="E135" s="242"/>
      <c r="F135" s="243">
        <f>VLOOKUP(E100,'Compensation References'!I2:P65,8,FALSE)</f>
        <v>22</v>
      </c>
      <c r="G135" s="202" t="s">
        <v>14</v>
      </c>
      <c r="H135" s="244"/>
    </row>
    <row r="136" spans="2:8" ht="28.5" x14ac:dyDescent="0.2">
      <c r="B136" s="197" t="str">
        <f>"CZI_MULT = " &amp; REPT(" ",3) &amp; E102</f>
        <v>CZI_MULT =    40</v>
      </c>
      <c r="C136" s="182"/>
      <c r="D136" s="242"/>
      <c r="E136" s="242"/>
      <c r="F136" s="243">
        <f>VLOOKUP(E102,'Compensation References'!M2:P3,4,FALSE)</f>
        <v>0</v>
      </c>
      <c r="G136" s="202" t="s">
        <v>14</v>
      </c>
      <c r="H136" s="203" t="s">
        <v>349</v>
      </c>
    </row>
    <row r="137" spans="2:8" x14ac:dyDescent="0.2">
      <c r="B137" s="197" t="str">
        <f>"CZI = " &amp; REPT(" ",16) &amp; E103 &amp; " pF"</f>
        <v>CZI =                 13.32 pF</v>
      </c>
      <c r="C137" s="182"/>
      <c r="D137" s="242"/>
      <c r="E137" s="242"/>
      <c r="F137" s="243">
        <f>VLOOKUP(E103,'Compensation References'!N2:P17,3,FALSE)</f>
        <v>1</v>
      </c>
      <c r="G137" s="202" t="s">
        <v>14</v>
      </c>
      <c r="H137" s="244" t="s">
        <v>174</v>
      </c>
    </row>
    <row r="138" spans="2:8" x14ac:dyDescent="0.2">
      <c r="B138" s="197" t="str">
        <f>"CPI = " &amp; REPT(" ",16) &amp; E105 &amp; " pF"</f>
        <v>CPI =                 3.2 pF</v>
      </c>
      <c r="C138" s="182"/>
      <c r="D138" s="242"/>
      <c r="E138" s="242"/>
      <c r="F138" s="243">
        <f>VLOOKUP(E105,'Compensation References'!K2:P33,6,FALSE)</f>
        <v>1</v>
      </c>
      <c r="G138" s="202" t="s">
        <v>14</v>
      </c>
      <c r="H138" s="244"/>
    </row>
    <row r="139" spans="2:8" x14ac:dyDescent="0.2">
      <c r="B139" s="197" t="str">
        <f>"GMV = " &amp; REPT(" ",13) &amp; E114 &amp; " µS"</f>
        <v>GMV =              100 µS</v>
      </c>
      <c r="C139" s="182"/>
      <c r="D139" s="242"/>
      <c r="E139" s="242"/>
      <c r="F139" s="243">
        <f>VLOOKUP(E114,'Compensation References'!D1:P9,13,FALSE)</f>
        <v>2</v>
      </c>
      <c r="G139" s="202" t="s">
        <v>14</v>
      </c>
      <c r="H139" s="244"/>
    </row>
    <row r="140" spans="2:8" x14ac:dyDescent="0.2">
      <c r="B140" s="197" t="str">
        <f>"RVV = " &amp; REPT(" ",14) &amp; E116 &amp; " kΩ"</f>
        <v>RVV =               80 kΩ</v>
      </c>
      <c r="C140" s="182"/>
      <c r="D140" s="242"/>
      <c r="E140" s="242"/>
      <c r="F140" s="243">
        <f>VLOOKUP(E116,'Compensation References'!F2:P65,11,FALSE)</f>
        <v>16</v>
      </c>
      <c r="G140" s="202" t="s">
        <v>14</v>
      </c>
      <c r="H140" s="244"/>
    </row>
    <row r="141" spans="2:8" x14ac:dyDescent="0.2">
      <c r="B141" s="197" t="str">
        <f>"CZV = " &amp; REPT(" ",15) &amp; E118 &amp; " pF"</f>
        <v>CZV =                2500 pF</v>
      </c>
      <c r="C141" s="182"/>
      <c r="D141" s="242"/>
      <c r="E141" s="242"/>
      <c r="F141" s="243">
        <f>VLOOKUP(E118,'Compensation References'!O2:P17,2,FALSE)</f>
        <v>5</v>
      </c>
      <c r="G141" s="202" t="s">
        <v>14</v>
      </c>
      <c r="H141" s="244" t="s">
        <v>175</v>
      </c>
    </row>
    <row r="142" spans="2:8" ht="15" thickBot="1" x14ac:dyDescent="0.25">
      <c r="B142" s="245" t="str">
        <f>"CPV = " &amp; REPT(" ",14) &amp; E120 &amp; " pF"</f>
        <v>CPV =               6.25 pF</v>
      </c>
      <c r="C142" s="246"/>
      <c r="D142" s="247"/>
      <c r="E142" s="247"/>
      <c r="F142" s="248">
        <f>VLOOKUP(E120,'Compensation References'!H2:P33,9,FALSE)</f>
        <v>1</v>
      </c>
      <c r="G142" s="249" t="s">
        <v>14</v>
      </c>
      <c r="H142" s="250"/>
    </row>
    <row r="143" spans="2:8" x14ac:dyDescent="0.2">
      <c r="B143" s="384" t="s">
        <v>794</v>
      </c>
      <c r="C143" s="384"/>
      <c r="D143" s="384"/>
      <c r="E143" s="384"/>
    </row>
    <row r="144" spans="2:8" x14ac:dyDescent="0.2">
      <c r="B144" s="172" t="s">
        <v>789</v>
      </c>
      <c r="C144" s="376">
        <f>'Bode Plot'!$P$40</f>
        <v>30.454736335780044</v>
      </c>
      <c r="D144" s="172" t="s">
        <v>11</v>
      </c>
    </row>
    <row r="145" spans="2:4" x14ac:dyDescent="0.2">
      <c r="B145" s="172" t="s">
        <v>790</v>
      </c>
      <c r="C145" s="376">
        <f>'Bode Plot'!$Q$40</f>
        <v>106.67125173243821</v>
      </c>
      <c r="D145" s="172" t="s">
        <v>793</v>
      </c>
    </row>
    <row r="146" spans="2:4" x14ac:dyDescent="0.2">
      <c r="B146" s="172" t="s">
        <v>791</v>
      </c>
      <c r="C146" s="376">
        <f>'Bode Plot'!$R$40</f>
        <v>-10.775152538996666</v>
      </c>
      <c r="D146" s="172" t="s">
        <v>792</v>
      </c>
    </row>
  </sheetData>
  <sheetProtection algorithmName="SHA-512" hashValue="0BDExYi13KXEVwQqlrBPJ9HrB36d1tvj7UAisYc41L3mu1tS++mzoqmnk0GqkK3n1eAz10B25c+GVURzop0SZg==" saltValue="yy0rAiNT4DU92fSKbI2Cbg==" spinCount="100000" sheet="1" objects="1" scenarios="1"/>
  <mergeCells count="21">
    <mergeCell ref="B97:H97"/>
    <mergeCell ref="B96:H96"/>
    <mergeCell ref="B132:H132"/>
    <mergeCell ref="B131:H131"/>
    <mergeCell ref="B65:H65"/>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s>
  <phoneticPr fontId="28" type="noConversion"/>
  <conditionalFormatting sqref="F81">
    <cfRule type="cellIs" dxfId="122" priority="33" operator="greaterThan">
      <formula>$C$16/3</formula>
    </cfRule>
  </conditionalFormatting>
  <conditionalFormatting sqref="L80:L110">
    <cfRule type="cellIs" dxfId="121" priority="60" operator="greaterThan">
      <formula>M80</formula>
    </cfRule>
    <cfRule type="cellIs" dxfId="120" priority="61" operator="lessThan">
      <formula>M80</formula>
    </cfRule>
  </conditionalFormatting>
  <conditionalFormatting sqref="K80:K110">
    <cfRule type="cellIs" dxfId="119" priority="73" operator="lessThan">
      <formula>$D$93</formula>
    </cfRule>
    <cfRule type="cellIs" dxfId="118" priority="74" operator="greaterThan">
      <formula>$D$93</formula>
    </cfRule>
  </conditionalFormatting>
  <conditionalFormatting sqref="D106:F106">
    <cfRule type="cellIs" dxfId="117" priority="75" operator="greaterThan">
      <formula>$D$93</formula>
    </cfRule>
  </conditionalFormatting>
  <conditionalFormatting sqref="E100">
    <cfRule type="cellIs" dxfId="116" priority="76" operator="greaterThan">
      <formula>$D$99</formula>
    </cfRule>
  </conditionalFormatting>
  <conditionalFormatting sqref="C5">
    <cfRule type="cellIs" dxfId="115" priority="15" operator="between">
      <formula>1.8</formula>
      <formula>4</formula>
    </cfRule>
    <cfRule type="cellIs" dxfId="114" priority="16" operator="greaterThan">
      <formula>16</formula>
    </cfRule>
    <cfRule type="cellIs" dxfId="113" priority="20" operator="lessThan">
      <formula>1.8</formula>
    </cfRule>
  </conditionalFormatting>
  <conditionalFormatting sqref="F8">
    <cfRule type="cellIs" dxfId="112" priority="17" operator="greaterThan">
      <formula>0.7</formula>
    </cfRule>
    <cfRule type="cellIs" dxfId="111" priority="18" operator="lessThan">
      <formula>0.25</formula>
    </cfRule>
  </conditionalFormatting>
  <conditionalFormatting sqref="C6">
    <cfRule type="cellIs" dxfId="110" priority="13" operator="greaterThan">
      <formula>5.5</formula>
    </cfRule>
    <cfRule type="cellIs" dxfId="109" priority="14" operator="lessThan">
      <formula>0.6</formula>
    </cfRule>
  </conditionalFormatting>
  <conditionalFormatting sqref="D55">
    <cfRule type="cellIs" dxfId="108" priority="11" operator="greaterThan">
      <formula>$C$13</formula>
    </cfRule>
  </conditionalFormatting>
  <conditionalFormatting sqref="F83">
    <cfRule type="cellIs" dxfId="107" priority="9" operator="lessThan">
      <formula>2</formula>
    </cfRule>
  </conditionalFormatting>
  <conditionalFormatting sqref="F85">
    <cfRule type="cellIs" dxfId="106" priority="42" operator="greaterThan">
      <formula>$C$15</formula>
    </cfRule>
    <cfRule type="cellIs" dxfId="105" priority="43" operator="greaterThan">
      <formula>$C$14</formula>
    </cfRule>
  </conditionalFormatting>
  <conditionalFormatting sqref="F109">
    <cfRule type="cellIs" dxfId="104" priority="6" operator="greaterThan">
      <formula>$C$16/3</formula>
    </cfRule>
  </conditionalFormatting>
  <conditionalFormatting sqref="F106">
    <cfRule type="cellIs" dxfId="103" priority="5" operator="greaterThan">
      <formula>$D$93</formula>
    </cfRule>
  </conditionalFormatting>
  <conditionalFormatting sqref="F125">
    <cfRule type="cellIs" dxfId="102" priority="4" operator="lessThan">
      <formula>2</formula>
    </cfRule>
  </conditionalFormatting>
  <conditionalFormatting sqref="F127">
    <cfRule type="cellIs" dxfId="101" priority="2" operator="greaterThan">
      <formula>$C$15</formula>
    </cfRule>
    <cfRule type="cellIs" dxfId="100" priority="3" operator="greaterThan">
      <formula>$C$14</formula>
    </cfRule>
  </conditionalFormatting>
  <conditionalFormatting sqref="L110">
    <cfRule type="cellIs" dxfId="99" priority="80" operator="greaterThan">
      <formula>M110</formula>
    </cfRule>
    <cfRule type="cellIs" dxfId="98" priority="81" operator="lessThan">
      <formula>M110</formula>
    </cfRule>
  </conditionalFormatting>
  <conditionalFormatting sqref="L109">
    <cfRule type="cellIs" dxfId="97" priority="84" operator="greaterThan">
      <formula>#REF!</formula>
    </cfRule>
    <cfRule type="cellIs" dxfId="96" priority="85" operator="lessThan">
      <formula>#REF!</formula>
    </cfRule>
  </conditionalFormatting>
  <conditionalFormatting sqref="L96:L108">
    <cfRule type="cellIs" dxfId="95" priority="94" operator="greaterThan">
      <formula>M97</formula>
    </cfRule>
    <cfRule type="cellIs" dxfId="94" priority="95" operator="lessThan">
      <formula>M97</formula>
    </cfRule>
  </conditionalFormatting>
  <conditionalFormatting sqref="E116">
    <cfRule type="cellIs" dxfId="93" priority="118" operator="greaterThan">
      <formula>$D$115</formula>
    </cfRule>
  </conditionalFormatting>
  <conditionalFormatting sqref="E72">
    <cfRule type="cellIs" dxfId="92" priority="1" operator="lessThan">
      <formula>$E$69*2</formula>
    </cfRule>
  </conditionalFormatting>
  <conditionalFormatting sqref="D11">
    <cfRule type="cellIs" dxfId="91" priority="119" operator="greaterThan">
      <formula>$D$4</formula>
    </cfRule>
  </conditionalFormatting>
  <conditionalFormatting sqref="F26">
    <cfRule type="cellIs" dxfId="90" priority="120" operator="lessThan">
      <formula>$D$4*0.05</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3.5" x14ac:dyDescent="0.15"/>
  <cols>
    <col min="1" max="1" width="11.625" bestFit="1" customWidth="1"/>
    <col min="2" max="3" width="11.625" customWidth="1"/>
    <col min="18" max="18" width="10.875" customWidth="1"/>
  </cols>
  <sheetData>
    <row r="1" spans="1:21" x14ac:dyDescent="0.1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15">
      <c r="A2" t="s">
        <v>193</v>
      </c>
      <c r="B2">
        <v>40</v>
      </c>
      <c r="C2">
        <v>6.1550000000000002</v>
      </c>
      <c r="D2">
        <v>25</v>
      </c>
      <c r="E2">
        <v>25</v>
      </c>
      <c r="F2">
        <v>0</v>
      </c>
      <c r="G2">
        <v>0</v>
      </c>
      <c r="H2">
        <v>0</v>
      </c>
      <c r="I2">
        <v>0</v>
      </c>
      <c r="J2">
        <v>0</v>
      </c>
      <c r="K2">
        <v>0</v>
      </c>
      <c r="L2">
        <v>800</v>
      </c>
      <c r="M2">
        <f>L2*'Device Calculator'!E$98/10^3</f>
        <v>40</v>
      </c>
      <c r="N2">
        <f>J2*('Device Calculator'!E$102)</f>
        <v>0</v>
      </c>
      <c r="O2">
        <f>G2*4*10^6*'Device Calculator'!E$114*10^-6</f>
        <v>0</v>
      </c>
      <c r="P2">
        <v>0</v>
      </c>
      <c r="Q2">
        <v>1</v>
      </c>
      <c r="R2">
        <v>225</v>
      </c>
      <c r="T2">
        <v>1</v>
      </c>
      <c r="U2">
        <v>1</v>
      </c>
    </row>
    <row r="3" spans="1:21" x14ac:dyDescent="0.15">
      <c r="A3" t="s">
        <v>194</v>
      </c>
      <c r="B3">
        <v>20</v>
      </c>
      <c r="C3">
        <f>6.155*2</f>
        <v>12.31</v>
      </c>
      <c r="D3">
        <v>50</v>
      </c>
      <c r="E3">
        <v>50</v>
      </c>
      <c r="F3">
        <f>F2+5</f>
        <v>5</v>
      </c>
      <c r="G3">
        <f>G2+1.25</f>
        <v>1.25</v>
      </c>
      <c r="H3">
        <f>H2+6.25</f>
        <v>6.25</v>
      </c>
      <c r="I3">
        <f>I2+5</f>
        <v>5</v>
      </c>
      <c r="J3">
        <f>J2+0.333</f>
        <v>0.33300000000000002</v>
      </c>
      <c r="K3">
        <f>K2+3.2</f>
        <v>3.2</v>
      </c>
      <c r="L3">
        <v>1600</v>
      </c>
      <c r="M3">
        <f>L3*'Device Calculator'!E$98/10^3</f>
        <v>80</v>
      </c>
      <c r="N3">
        <f>J3*('Device Calculator'!E$102)</f>
        <v>13.32</v>
      </c>
      <c r="O3">
        <f>G3*4*10^6*'Device Calculator'!E$114*10^-6</f>
        <v>500</v>
      </c>
      <c r="P3">
        <f>P2+1</f>
        <v>1</v>
      </c>
      <c r="Q3">
        <v>2</v>
      </c>
      <c r="R3">
        <v>275</v>
      </c>
      <c r="T3">
        <v>0.5</v>
      </c>
      <c r="U3">
        <v>2</v>
      </c>
    </row>
    <row r="4" spans="1:21" x14ac:dyDescent="0.1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26.64</v>
      </c>
      <c r="O4">
        <f>G4*4*10^6*'Device Calculator'!E$114*10^-6</f>
        <v>1000</v>
      </c>
      <c r="P4">
        <f t="shared" ref="P4:P65" si="6">P3+1</f>
        <v>2</v>
      </c>
      <c r="Q4">
        <v>3</v>
      </c>
      <c r="R4">
        <v>325</v>
      </c>
      <c r="T4">
        <v>0.25</v>
      </c>
      <c r="U4">
        <v>3</v>
      </c>
    </row>
    <row r="5" spans="1:21" x14ac:dyDescent="0.15">
      <c r="D5">
        <v>200</v>
      </c>
      <c r="E5">
        <v>200</v>
      </c>
      <c r="F5">
        <f t="shared" si="0"/>
        <v>15</v>
      </c>
      <c r="G5">
        <f t="shared" si="1"/>
        <v>3.75</v>
      </c>
      <c r="H5">
        <f t="shared" si="2"/>
        <v>18.75</v>
      </c>
      <c r="I5">
        <f t="shared" si="3"/>
        <v>15</v>
      </c>
      <c r="J5">
        <f t="shared" si="4"/>
        <v>0.99900000000000011</v>
      </c>
      <c r="K5">
        <f t="shared" si="5"/>
        <v>9.6000000000000014</v>
      </c>
      <c r="N5">
        <f>J5*('Device Calculator'!E$102)</f>
        <v>39.960000000000008</v>
      </c>
      <c r="O5">
        <f>G5*4*10^6*'Device Calculator'!E$114*10^-6</f>
        <v>1500</v>
      </c>
      <c r="P5">
        <f t="shared" si="6"/>
        <v>3</v>
      </c>
      <c r="Q5">
        <v>4</v>
      </c>
      <c r="R5">
        <v>375</v>
      </c>
      <c r="T5">
        <v>0.125</v>
      </c>
      <c r="U5">
        <v>4</v>
      </c>
    </row>
    <row r="6" spans="1:21" x14ac:dyDescent="0.15">
      <c r="F6">
        <f t="shared" si="0"/>
        <v>20</v>
      </c>
      <c r="G6">
        <f t="shared" si="1"/>
        <v>5</v>
      </c>
      <c r="H6">
        <f t="shared" si="2"/>
        <v>25</v>
      </c>
      <c r="I6">
        <f t="shared" si="3"/>
        <v>20</v>
      </c>
      <c r="J6">
        <f t="shared" si="4"/>
        <v>1.3320000000000001</v>
      </c>
      <c r="K6">
        <f t="shared" si="5"/>
        <v>12.8</v>
      </c>
      <c r="N6">
        <f>J6*('Device Calculator'!E$102)</f>
        <v>53.28</v>
      </c>
      <c r="O6">
        <f>G6*4*10^6*'Device Calculator'!E$114*10^-6</f>
        <v>2000</v>
      </c>
      <c r="P6">
        <f t="shared" si="6"/>
        <v>4</v>
      </c>
      <c r="R6">
        <f>R2*2</f>
        <v>450</v>
      </c>
    </row>
    <row r="7" spans="1:21" x14ac:dyDescent="0.15">
      <c r="F7">
        <f t="shared" si="0"/>
        <v>25</v>
      </c>
      <c r="G7">
        <f t="shared" si="1"/>
        <v>6.25</v>
      </c>
      <c r="H7">
        <f t="shared" si="2"/>
        <v>31.25</v>
      </c>
      <c r="I7">
        <f t="shared" si="3"/>
        <v>25</v>
      </c>
      <c r="J7">
        <f t="shared" si="4"/>
        <v>1.665</v>
      </c>
      <c r="K7">
        <f t="shared" si="5"/>
        <v>16</v>
      </c>
      <c r="N7">
        <f>J7*('Device Calculator'!E$102)</f>
        <v>66.599999999999994</v>
      </c>
      <c r="O7">
        <f>G7*4*10^6*'Device Calculator'!E$114*10^-6</f>
        <v>2500</v>
      </c>
      <c r="P7">
        <f t="shared" si="6"/>
        <v>5</v>
      </c>
      <c r="R7">
        <f t="shared" ref="R7:R17" si="7">R3*2</f>
        <v>550</v>
      </c>
    </row>
    <row r="8" spans="1:21" x14ac:dyDescent="0.15">
      <c r="F8">
        <f t="shared" si="0"/>
        <v>30</v>
      </c>
      <c r="G8">
        <f t="shared" si="1"/>
        <v>7.5</v>
      </c>
      <c r="H8">
        <f t="shared" si="2"/>
        <v>37.5</v>
      </c>
      <c r="I8">
        <f t="shared" si="3"/>
        <v>30</v>
      </c>
      <c r="J8">
        <f t="shared" si="4"/>
        <v>1.998</v>
      </c>
      <c r="K8">
        <f t="shared" si="5"/>
        <v>19.2</v>
      </c>
      <c r="N8">
        <f>J8*('Device Calculator'!E$102)</f>
        <v>79.92</v>
      </c>
      <c r="O8">
        <f>G8*4*10^6*'Device Calculator'!E$114*10^-6</f>
        <v>3000</v>
      </c>
      <c r="P8">
        <f t="shared" si="6"/>
        <v>6</v>
      </c>
      <c r="R8">
        <f t="shared" si="7"/>
        <v>650</v>
      </c>
    </row>
    <row r="9" spans="1:21" x14ac:dyDescent="0.15">
      <c r="F9">
        <f t="shared" si="0"/>
        <v>35</v>
      </c>
      <c r="G9">
        <f t="shared" si="1"/>
        <v>8.75</v>
      </c>
      <c r="H9">
        <f t="shared" si="2"/>
        <v>43.75</v>
      </c>
      <c r="I9">
        <f t="shared" si="3"/>
        <v>35</v>
      </c>
      <c r="J9">
        <f t="shared" si="4"/>
        <v>2.331</v>
      </c>
      <c r="K9">
        <f t="shared" si="5"/>
        <v>22.4</v>
      </c>
      <c r="N9">
        <f>J9*('Device Calculator'!E$102)</f>
        <v>93.24</v>
      </c>
      <c r="O9">
        <f>G9*4*10^6*'Device Calculator'!E$114*10^-6</f>
        <v>3500</v>
      </c>
      <c r="P9">
        <f t="shared" si="6"/>
        <v>7</v>
      </c>
      <c r="R9">
        <f t="shared" si="7"/>
        <v>750</v>
      </c>
    </row>
    <row r="10" spans="1:21" x14ac:dyDescent="0.15">
      <c r="F10">
        <f t="shared" si="0"/>
        <v>40</v>
      </c>
      <c r="G10">
        <f t="shared" si="1"/>
        <v>10</v>
      </c>
      <c r="H10">
        <f t="shared" si="2"/>
        <v>50</v>
      </c>
      <c r="I10">
        <f t="shared" si="3"/>
        <v>40</v>
      </c>
      <c r="J10">
        <f t="shared" si="4"/>
        <v>2.6640000000000001</v>
      </c>
      <c r="K10">
        <f t="shared" si="5"/>
        <v>25.599999999999998</v>
      </c>
      <c r="N10">
        <f>J10*('Device Calculator'!E$102)</f>
        <v>106.56</v>
      </c>
      <c r="O10">
        <f>G10*4*10^6*'Device Calculator'!E$114*10^-6</f>
        <v>4000</v>
      </c>
      <c r="P10">
        <f t="shared" si="6"/>
        <v>8</v>
      </c>
      <c r="R10">
        <f t="shared" si="7"/>
        <v>900</v>
      </c>
    </row>
    <row r="11" spans="1:21" x14ac:dyDescent="0.15">
      <c r="F11">
        <f t="shared" si="0"/>
        <v>45</v>
      </c>
      <c r="G11">
        <f t="shared" si="1"/>
        <v>11.25</v>
      </c>
      <c r="H11">
        <f t="shared" si="2"/>
        <v>56.25</v>
      </c>
      <c r="I11">
        <f t="shared" si="3"/>
        <v>45</v>
      </c>
      <c r="J11">
        <f t="shared" si="4"/>
        <v>2.9970000000000003</v>
      </c>
      <c r="K11">
        <f t="shared" si="5"/>
        <v>28.799999999999997</v>
      </c>
      <c r="N11">
        <f>J11*('Device Calculator'!E$102)</f>
        <v>119.88000000000001</v>
      </c>
      <c r="O11">
        <f>G11*4*10^6*'Device Calculator'!E$114*10^-6</f>
        <v>4500</v>
      </c>
      <c r="P11">
        <f t="shared" si="6"/>
        <v>9</v>
      </c>
      <c r="R11">
        <f t="shared" si="7"/>
        <v>1100</v>
      </c>
    </row>
    <row r="12" spans="1:21" x14ac:dyDescent="0.15">
      <c r="F12">
        <f t="shared" si="0"/>
        <v>50</v>
      </c>
      <c r="G12">
        <f t="shared" si="1"/>
        <v>12.5</v>
      </c>
      <c r="H12">
        <f t="shared" si="2"/>
        <v>62.5</v>
      </c>
      <c r="I12">
        <f t="shared" si="3"/>
        <v>50</v>
      </c>
      <c r="J12">
        <f t="shared" si="4"/>
        <v>3.3300000000000005</v>
      </c>
      <c r="K12">
        <f t="shared" si="5"/>
        <v>31.999999999999996</v>
      </c>
      <c r="N12">
        <f>J12*('Device Calculator'!E$102)</f>
        <v>133.20000000000002</v>
      </c>
      <c r="O12">
        <f>G12*4*10^6*'Device Calculator'!E$114*10^-6</f>
        <v>5000</v>
      </c>
      <c r="P12">
        <f t="shared" si="6"/>
        <v>10</v>
      </c>
      <c r="R12">
        <f t="shared" si="7"/>
        <v>1300</v>
      </c>
    </row>
    <row r="13" spans="1:21" x14ac:dyDescent="0.15">
      <c r="F13">
        <f t="shared" si="0"/>
        <v>55</v>
      </c>
      <c r="G13">
        <f t="shared" si="1"/>
        <v>13.75</v>
      </c>
      <c r="H13">
        <f t="shared" si="2"/>
        <v>68.75</v>
      </c>
      <c r="I13">
        <f t="shared" si="3"/>
        <v>55</v>
      </c>
      <c r="J13">
        <f t="shared" si="4"/>
        <v>3.6630000000000007</v>
      </c>
      <c r="K13">
        <f t="shared" si="5"/>
        <v>35.199999999999996</v>
      </c>
      <c r="N13">
        <f>J13*('Device Calculator'!E$102)</f>
        <v>146.52000000000004</v>
      </c>
      <c r="O13">
        <f>G13*4*10^6*'Device Calculator'!E$114*10^-6</f>
        <v>5500</v>
      </c>
      <c r="P13">
        <f t="shared" si="6"/>
        <v>11</v>
      </c>
      <c r="R13">
        <f t="shared" si="7"/>
        <v>1500</v>
      </c>
    </row>
    <row r="14" spans="1:21" x14ac:dyDescent="0.15">
      <c r="F14">
        <f t="shared" si="0"/>
        <v>60</v>
      </c>
      <c r="G14">
        <f t="shared" si="1"/>
        <v>15</v>
      </c>
      <c r="H14">
        <f t="shared" si="2"/>
        <v>75</v>
      </c>
      <c r="I14">
        <f t="shared" si="3"/>
        <v>60</v>
      </c>
      <c r="J14">
        <f t="shared" si="4"/>
        <v>3.9960000000000009</v>
      </c>
      <c r="K14">
        <f t="shared" si="5"/>
        <v>38.4</v>
      </c>
      <c r="N14">
        <f>J14*('Device Calculator'!E$102)</f>
        <v>159.84000000000003</v>
      </c>
      <c r="O14">
        <f>G14*4*10^6*'Device Calculator'!E$114*10^-6</f>
        <v>6000</v>
      </c>
      <c r="P14">
        <f t="shared" si="6"/>
        <v>12</v>
      </c>
      <c r="R14">
        <f t="shared" si="7"/>
        <v>1800</v>
      </c>
    </row>
    <row r="15" spans="1:21" x14ac:dyDescent="0.15">
      <c r="F15">
        <f t="shared" si="0"/>
        <v>65</v>
      </c>
      <c r="G15">
        <f t="shared" si="1"/>
        <v>16.25</v>
      </c>
      <c r="H15">
        <f t="shared" si="2"/>
        <v>81.25</v>
      </c>
      <c r="I15">
        <f t="shared" si="3"/>
        <v>65</v>
      </c>
      <c r="J15">
        <f t="shared" si="4"/>
        <v>4.3290000000000006</v>
      </c>
      <c r="K15">
        <f t="shared" si="5"/>
        <v>41.6</v>
      </c>
      <c r="N15">
        <f>J15*('Device Calculator'!E$102)</f>
        <v>173.16000000000003</v>
      </c>
      <c r="O15">
        <f>G15*4*10^6*'Device Calculator'!E$114*10^-6</f>
        <v>6500</v>
      </c>
      <c r="P15">
        <f t="shared" si="6"/>
        <v>13</v>
      </c>
      <c r="R15">
        <f t="shared" si="7"/>
        <v>2200</v>
      </c>
    </row>
    <row r="16" spans="1:21" x14ac:dyDescent="0.15">
      <c r="F16">
        <f t="shared" si="0"/>
        <v>70</v>
      </c>
      <c r="G16">
        <f t="shared" si="1"/>
        <v>17.5</v>
      </c>
      <c r="H16">
        <f t="shared" si="2"/>
        <v>87.5</v>
      </c>
      <c r="I16">
        <f t="shared" si="3"/>
        <v>70</v>
      </c>
      <c r="J16">
        <f t="shared" si="4"/>
        <v>4.6620000000000008</v>
      </c>
      <c r="K16">
        <f t="shared" si="5"/>
        <v>44.800000000000004</v>
      </c>
      <c r="N16">
        <f>J16*('Device Calculator'!E$102)</f>
        <v>186.48000000000002</v>
      </c>
      <c r="O16">
        <f>G16*4*10^6*'Device Calculator'!E$114*10^-6</f>
        <v>7000</v>
      </c>
      <c r="P16">
        <f t="shared" si="6"/>
        <v>14</v>
      </c>
      <c r="R16">
        <f t="shared" si="7"/>
        <v>2600</v>
      </c>
    </row>
    <row r="17" spans="6:18" x14ac:dyDescent="0.15">
      <c r="F17">
        <f t="shared" si="0"/>
        <v>75</v>
      </c>
      <c r="G17">
        <f t="shared" si="1"/>
        <v>18.75</v>
      </c>
      <c r="H17">
        <f t="shared" si="2"/>
        <v>93.75</v>
      </c>
      <c r="I17">
        <f t="shared" si="3"/>
        <v>75</v>
      </c>
      <c r="J17">
        <f t="shared" si="4"/>
        <v>4.995000000000001</v>
      </c>
      <c r="K17">
        <f t="shared" si="5"/>
        <v>48.000000000000007</v>
      </c>
      <c r="N17">
        <f>J17*('Device Calculator'!E$102)</f>
        <v>199.80000000000004</v>
      </c>
      <c r="O17">
        <f>G17*4*10^6*'Device Calculator'!E$114*10^-6</f>
        <v>7500</v>
      </c>
      <c r="P17">
        <f t="shared" si="6"/>
        <v>15</v>
      </c>
      <c r="R17">
        <f t="shared" si="7"/>
        <v>3000</v>
      </c>
    </row>
    <row r="18" spans="6:18" x14ac:dyDescent="0.15">
      <c r="F18">
        <f t="shared" si="0"/>
        <v>80</v>
      </c>
      <c r="H18">
        <f t="shared" si="2"/>
        <v>100</v>
      </c>
      <c r="I18">
        <f t="shared" si="3"/>
        <v>80</v>
      </c>
      <c r="K18">
        <f t="shared" si="5"/>
        <v>51.20000000000001</v>
      </c>
      <c r="P18">
        <f t="shared" si="6"/>
        <v>16</v>
      </c>
    </row>
    <row r="19" spans="6:18" x14ac:dyDescent="0.15">
      <c r="F19">
        <f t="shared" si="0"/>
        <v>85</v>
      </c>
      <c r="H19">
        <f t="shared" si="2"/>
        <v>106.25</v>
      </c>
      <c r="I19">
        <f t="shared" si="3"/>
        <v>85</v>
      </c>
      <c r="K19">
        <f t="shared" si="5"/>
        <v>54.400000000000013</v>
      </c>
      <c r="P19">
        <f t="shared" si="6"/>
        <v>17</v>
      </c>
    </row>
    <row r="20" spans="6:18" x14ac:dyDescent="0.15">
      <c r="F20">
        <f t="shared" si="0"/>
        <v>90</v>
      </c>
      <c r="H20">
        <f t="shared" si="2"/>
        <v>112.5</v>
      </c>
      <c r="I20">
        <f t="shared" si="3"/>
        <v>90</v>
      </c>
      <c r="K20">
        <f t="shared" si="5"/>
        <v>57.600000000000016</v>
      </c>
      <c r="P20">
        <f t="shared" si="6"/>
        <v>18</v>
      </c>
    </row>
    <row r="21" spans="6:18" x14ac:dyDescent="0.15">
      <c r="F21">
        <f t="shared" si="0"/>
        <v>95</v>
      </c>
      <c r="H21">
        <f t="shared" si="2"/>
        <v>118.75</v>
      </c>
      <c r="I21">
        <f t="shared" si="3"/>
        <v>95</v>
      </c>
      <c r="K21">
        <f t="shared" si="5"/>
        <v>60.800000000000018</v>
      </c>
      <c r="P21">
        <f t="shared" si="6"/>
        <v>19</v>
      </c>
    </row>
    <row r="22" spans="6:18" x14ac:dyDescent="0.15">
      <c r="F22">
        <f t="shared" si="0"/>
        <v>100</v>
      </c>
      <c r="H22">
        <f t="shared" si="2"/>
        <v>125</v>
      </c>
      <c r="I22">
        <f t="shared" si="3"/>
        <v>100</v>
      </c>
      <c r="K22">
        <f t="shared" si="5"/>
        <v>64.000000000000014</v>
      </c>
      <c r="P22">
        <f t="shared" si="6"/>
        <v>20</v>
      </c>
    </row>
    <row r="23" spans="6:18" x14ac:dyDescent="0.15">
      <c r="F23">
        <f t="shared" si="0"/>
        <v>105</v>
      </c>
      <c r="H23">
        <f t="shared" si="2"/>
        <v>131.25</v>
      </c>
      <c r="I23">
        <f t="shared" si="3"/>
        <v>105</v>
      </c>
      <c r="K23">
        <f t="shared" si="5"/>
        <v>67.200000000000017</v>
      </c>
      <c r="P23">
        <f t="shared" si="6"/>
        <v>21</v>
      </c>
    </row>
    <row r="24" spans="6:18" x14ac:dyDescent="0.15">
      <c r="F24">
        <f t="shared" si="0"/>
        <v>110</v>
      </c>
      <c r="H24">
        <f t="shared" si="2"/>
        <v>137.5</v>
      </c>
      <c r="I24">
        <f t="shared" si="3"/>
        <v>110</v>
      </c>
      <c r="K24">
        <f t="shared" si="5"/>
        <v>70.40000000000002</v>
      </c>
      <c r="P24">
        <f t="shared" si="6"/>
        <v>22</v>
      </c>
    </row>
    <row r="25" spans="6:18" x14ac:dyDescent="0.15">
      <c r="F25">
        <f t="shared" si="0"/>
        <v>115</v>
      </c>
      <c r="H25">
        <f t="shared" si="2"/>
        <v>143.75</v>
      </c>
      <c r="I25">
        <f t="shared" si="3"/>
        <v>115</v>
      </c>
      <c r="K25">
        <f t="shared" si="5"/>
        <v>73.600000000000023</v>
      </c>
      <c r="P25">
        <f t="shared" si="6"/>
        <v>23</v>
      </c>
    </row>
    <row r="26" spans="6:18" x14ac:dyDescent="0.15">
      <c r="F26">
        <f t="shared" si="0"/>
        <v>120</v>
      </c>
      <c r="H26">
        <f t="shared" si="2"/>
        <v>150</v>
      </c>
      <c r="I26">
        <f t="shared" si="3"/>
        <v>120</v>
      </c>
      <c r="K26">
        <f t="shared" si="5"/>
        <v>76.800000000000026</v>
      </c>
      <c r="P26">
        <f t="shared" si="6"/>
        <v>24</v>
      </c>
    </row>
    <row r="27" spans="6:18" x14ac:dyDescent="0.15">
      <c r="F27">
        <f t="shared" si="0"/>
        <v>125</v>
      </c>
      <c r="H27">
        <f t="shared" si="2"/>
        <v>156.25</v>
      </c>
      <c r="I27">
        <f t="shared" si="3"/>
        <v>125</v>
      </c>
      <c r="K27">
        <f t="shared" si="5"/>
        <v>80.000000000000028</v>
      </c>
      <c r="P27">
        <f t="shared" si="6"/>
        <v>25</v>
      </c>
    </row>
    <row r="28" spans="6:18" x14ac:dyDescent="0.15">
      <c r="F28">
        <f t="shared" si="0"/>
        <v>130</v>
      </c>
      <c r="H28">
        <f t="shared" si="2"/>
        <v>162.5</v>
      </c>
      <c r="I28">
        <f t="shared" si="3"/>
        <v>130</v>
      </c>
      <c r="K28">
        <f t="shared" si="5"/>
        <v>83.200000000000031</v>
      </c>
      <c r="P28">
        <f t="shared" si="6"/>
        <v>26</v>
      </c>
    </row>
    <row r="29" spans="6:18" x14ac:dyDescent="0.15">
      <c r="F29">
        <f t="shared" si="0"/>
        <v>135</v>
      </c>
      <c r="H29">
        <f t="shared" si="2"/>
        <v>168.75</v>
      </c>
      <c r="I29">
        <f t="shared" si="3"/>
        <v>135</v>
      </c>
      <c r="K29">
        <f t="shared" si="5"/>
        <v>86.400000000000034</v>
      </c>
      <c r="P29">
        <f t="shared" si="6"/>
        <v>27</v>
      </c>
    </row>
    <row r="30" spans="6:18" x14ac:dyDescent="0.15">
      <c r="F30">
        <f t="shared" si="0"/>
        <v>140</v>
      </c>
      <c r="H30">
        <f t="shared" si="2"/>
        <v>175</v>
      </c>
      <c r="I30">
        <f t="shared" si="3"/>
        <v>140</v>
      </c>
      <c r="K30">
        <f t="shared" si="5"/>
        <v>89.600000000000037</v>
      </c>
      <c r="P30">
        <f t="shared" si="6"/>
        <v>28</v>
      </c>
    </row>
    <row r="31" spans="6:18" x14ac:dyDescent="0.15">
      <c r="F31">
        <f t="shared" si="0"/>
        <v>145</v>
      </c>
      <c r="H31">
        <f t="shared" si="2"/>
        <v>181.25</v>
      </c>
      <c r="I31">
        <f t="shared" si="3"/>
        <v>145</v>
      </c>
      <c r="K31">
        <f t="shared" si="5"/>
        <v>92.80000000000004</v>
      </c>
      <c r="P31">
        <f t="shared" si="6"/>
        <v>29</v>
      </c>
    </row>
    <row r="32" spans="6:18" x14ac:dyDescent="0.15">
      <c r="F32">
        <f t="shared" si="0"/>
        <v>150</v>
      </c>
      <c r="H32">
        <f t="shared" si="2"/>
        <v>187.5</v>
      </c>
      <c r="I32">
        <f t="shared" si="3"/>
        <v>150</v>
      </c>
      <c r="K32">
        <f t="shared" si="5"/>
        <v>96.000000000000043</v>
      </c>
      <c r="P32">
        <f t="shared" si="6"/>
        <v>30</v>
      </c>
    </row>
    <row r="33" spans="6:16" x14ac:dyDescent="0.15">
      <c r="F33">
        <f t="shared" si="0"/>
        <v>155</v>
      </c>
      <c r="H33">
        <f t="shared" si="2"/>
        <v>193.75</v>
      </c>
      <c r="I33">
        <f t="shared" si="3"/>
        <v>155</v>
      </c>
      <c r="K33">
        <f t="shared" si="5"/>
        <v>99.200000000000045</v>
      </c>
      <c r="P33">
        <f t="shared" si="6"/>
        <v>31</v>
      </c>
    </row>
    <row r="34" spans="6:16" x14ac:dyDescent="0.15">
      <c r="F34">
        <f t="shared" si="0"/>
        <v>160</v>
      </c>
      <c r="I34">
        <f t="shared" si="3"/>
        <v>160</v>
      </c>
      <c r="P34">
        <f t="shared" si="6"/>
        <v>32</v>
      </c>
    </row>
    <row r="35" spans="6:16" x14ac:dyDescent="0.15">
      <c r="F35">
        <f t="shared" si="0"/>
        <v>165</v>
      </c>
      <c r="I35">
        <f t="shared" si="3"/>
        <v>165</v>
      </c>
      <c r="P35">
        <f t="shared" si="6"/>
        <v>33</v>
      </c>
    </row>
    <row r="36" spans="6:16" x14ac:dyDescent="0.15">
      <c r="F36">
        <f t="shared" si="0"/>
        <v>170</v>
      </c>
      <c r="I36">
        <f t="shared" si="3"/>
        <v>170</v>
      </c>
      <c r="P36">
        <f t="shared" si="6"/>
        <v>34</v>
      </c>
    </row>
    <row r="37" spans="6:16" x14ac:dyDescent="0.15">
      <c r="F37">
        <f t="shared" si="0"/>
        <v>175</v>
      </c>
      <c r="I37">
        <f t="shared" si="3"/>
        <v>175</v>
      </c>
      <c r="P37">
        <f t="shared" si="6"/>
        <v>35</v>
      </c>
    </row>
    <row r="38" spans="6:16" x14ac:dyDescent="0.15">
      <c r="F38">
        <f t="shared" si="0"/>
        <v>180</v>
      </c>
      <c r="I38">
        <f t="shared" si="3"/>
        <v>180</v>
      </c>
      <c r="P38">
        <f t="shared" si="6"/>
        <v>36</v>
      </c>
    </row>
    <row r="39" spans="6:16" x14ac:dyDescent="0.15">
      <c r="F39">
        <f t="shared" si="0"/>
        <v>185</v>
      </c>
      <c r="I39">
        <f t="shared" si="3"/>
        <v>185</v>
      </c>
      <c r="P39">
        <f t="shared" si="6"/>
        <v>37</v>
      </c>
    </row>
    <row r="40" spans="6:16" x14ac:dyDescent="0.15">
      <c r="F40">
        <f t="shared" si="0"/>
        <v>190</v>
      </c>
      <c r="I40">
        <f t="shared" si="3"/>
        <v>190</v>
      </c>
      <c r="P40">
        <f t="shared" si="6"/>
        <v>38</v>
      </c>
    </row>
    <row r="41" spans="6:16" x14ac:dyDescent="0.15">
      <c r="F41">
        <f t="shared" si="0"/>
        <v>195</v>
      </c>
      <c r="I41">
        <f t="shared" si="3"/>
        <v>195</v>
      </c>
      <c r="P41">
        <f t="shared" si="6"/>
        <v>39</v>
      </c>
    </row>
    <row r="42" spans="6:16" x14ac:dyDescent="0.15">
      <c r="F42">
        <f t="shared" si="0"/>
        <v>200</v>
      </c>
      <c r="I42">
        <f t="shared" si="3"/>
        <v>200</v>
      </c>
      <c r="P42">
        <f t="shared" si="6"/>
        <v>40</v>
      </c>
    </row>
    <row r="43" spans="6:16" x14ac:dyDescent="0.15">
      <c r="F43">
        <f t="shared" si="0"/>
        <v>205</v>
      </c>
      <c r="I43">
        <f t="shared" si="3"/>
        <v>205</v>
      </c>
      <c r="P43">
        <f t="shared" si="6"/>
        <v>41</v>
      </c>
    </row>
    <row r="44" spans="6:16" x14ac:dyDescent="0.15">
      <c r="F44">
        <f t="shared" si="0"/>
        <v>210</v>
      </c>
      <c r="I44">
        <f t="shared" si="3"/>
        <v>210</v>
      </c>
      <c r="P44">
        <f t="shared" si="6"/>
        <v>42</v>
      </c>
    </row>
    <row r="45" spans="6:16" x14ac:dyDescent="0.15">
      <c r="F45">
        <f t="shared" si="0"/>
        <v>215</v>
      </c>
      <c r="I45">
        <f t="shared" si="3"/>
        <v>215</v>
      </c>
      <c r="P45">
        <f t="shared" si="6"/>
        <v>43</v>
      </c>
    </row>
    <row r="46" spans="6:16" x14ac:dyDescent="0.15">
      <c r="F46">
        <f t="shared" si="0"/>
        <v>220</v>
      </c>
      <c r="I46">
        <f t="shared" si="3"/>
        <v>220</v>
      </c>
      <c r="P46">
        <f t="shared" si="6"/>
        <v>44</v>
      </c>
    </row>
    <row r="47" spans="6:16" x14ac:dyDescent="0.15">
      <c r="F47">
        <f t="shared" si="0"/>
        <v>225</v>
      </c>
      <c r="I47">
        <f t="shared" si="3"/>
        <v>225</v>
      </c>
      <c r="P47">
        <f t="shared" si="6"/>
        <v>45</v>
      </c>
    </row>
    <row r="48" spans="6:16" x14ac:dyDescent="0.15">
      <c r="F48">
        <f t="shared" si="0"/>
        <v>230</v>
      </c>
      <c r="I48">
        <f t="shared" si="3"/>
        <v>230</v>
      </c>
      <c r="P48">
        <f t="shared" si="6"/>
        <v>46</v>
      </c>
    </row>
    <row r="49" spans="6:16" x14ac:dyDescent="0.15">
      <c r="F49">
        <f t="shared" si="0"/>
        <v>235</v>
      </c>
      <c r="I49">
        <f t="shared" si="3"/>
        <v>235</v>
      </c>
      <c r="P49">
        <f t="shared" si="6"/>
        <v>47</v>
      </c>
    </row>
    <row r="50" spans="6:16" x14ac:dyDescent="0.15">
      <c r="F50">
        <f t="shared" si="0"/>
        <v>240</v>
      </c>
      <c r="I50">
        <f t="shared" si="3"/>
        <v>240</v>
      </c>
      <c r="P50">
        <f t="shared" si="6"/>
        <v>48</v>
      </c>
    </row>
    <row r="51" spans="6:16" x14ac:dyDescent="0.15">
      <c r="F51">
        <f t="shared" si="0"/>
        <v>245</v>
      </c>
      <c r="I51">
        <f t="shared" si="3"/>
        <v>245</v>
      </c>
      <c r="P51">
        <f t="shared" si="6"/>
        <v>49</v>
      </c>
    </row>
    <row r="52" spans="6:16" x14ac:dyDescent="0.15">
      <c r="F52">
        <f t="shared" si="0"/>
        <v>250</v>
      </c>
      <c r="I52">
        <f t="shared" si="3"/>
        <v>250</v>
      </c>
      <c r="P52">
        <f t="shared" si="6"/>
        <v>50</v>
      </c>
    </row>
    <row r="53" spans="6:16" x14ac:dyDescent="0.15">
      <c r="F53">
        <f t="shared" si="0"/>
        <v>255</v>
      </c>
      <c r="I53">
        <f t="shared" si="3"/>
        <v>255</v>
      </c>
      <c r="P53">
        <f t="shared" si="6"/>
        <v>51</v>
      </c>
    </row>
    <row r="54" spans="6:16" x14ac:dyDescent="0.15">
      <c r="F54">
        <f t="shared" si="0"/>
        <v>260</v>
      </c>
      <c r="I54">
        <f t="shared" si="3"/>
        <v>260</v>
      </c>
      <c r="P54">
        <f t="shared" si="6"/>
        <v>52</v>
      </c>
    </row>
    <row r="55" spans="6:16" x14ac:dyDescent="0.15">
      <c r="F55">
        <f t="shared" si="0"/>
        <v>265</v>
      </c>
      <c r="I55">
        <f t="shared" si="3"/>
        <v>265</v>
      </c>
      <c r="P55">
        <f t="shared" si="6"/>
        <v>53</v>
      </c>
    </row>
    <row r="56" spans="6:16" x14ac:dyDescent="0.15">
      <c r="F56">
        <f t="shared" si="0"/>
        <v>270</v>
      </c>
      <c r="I56">
        <f t="shared" si="3"/>
        <v>270</v>
      </c>
      <c r="P56">
        <f t="shared" si="6"/>
        <v>54</v>
      </c>
    </row>
    <row r="57" spans="6:16" x14ac:dyDescent="0.15">
      <c r="F57">
        <f t="shared" si="0"/>
        <v>275</v>
      </c>
      <c r="I57">
        <f t="shared" si="3"/>
        <v>275</v>
      </c>
      <c r="P57">
        <f t="shared" si="6"/>
        <v>55</v>
      </c>
    </row>
    <row r="58" spans="6:16" x14ac:dyDescent="0.15">
      <c r="F58">
        <f t="shared" si="0"/>
        <v>280</v>
      </c>
      <c r="I58">
        <f t="shared" si="3"/>
        <v>280</v>
      </c>
      <c r="P58">
        <f t="shared" si="6"/>
        <v>56</v>
      </c>
    </row>
    <row r="59" spans="6:16" x14ac:dyDescent="0.15">
      <c r="F59">
        <f t="shared" si="0"/>
        <v>285</v>
      </c>
      <c r="I59">
        <f t="shared" si="3"/>
        <v>285</v>
      </c>
      <c r="P59">
        <f t="shared" si="6"/>
        <v>57</v>
      </c>
    </row>
    <row r="60" spans="6:16" x14ac:dyDescent="0.15">
      <c r="F60">
        <f t="shared" si="0"/>
        <v>290</v>
      </c>
      <c r="I60">
        <f t="shared" si="3"/>
        <v>290</v>
      </c>
      <c r="P60">
        <f t="shared" si="6"/>
        <v>58</v>
      </c>
    </row>
    <row r="61" spans="6:16" x14ac:dyDescent="0.15">
      <c r="F61">
        <f t="shared" si="0"/>
        <v>295</v>
      </c>
      <c r="I61">
        <f t="shared" si="3"/>
        <v>295</v>
      </c>
      <c r="P61">
        <f t="shared" si="6"/>
        <v>59</v>
      </c>
    </row>
    <row r="62" spans="6:16" x14ac:dyDescent="0.15">
      <c r="F62">
        <f t="shared" si="0"/>
        <v>300</v>
      </c>
      <c r="I62">
        <f t="shared" si="3"/>
        <v>300</v>
      </c>
      <c r="P62">
        <f t="shared" si="6"/>
        <v>60</v>
      </c>
    </row>
    <row r="63" spans="6:16" x14ac:dyDescent="0.15">
      <c r="F63">
        <f t="shared" si="0"/>
        <v>305</v>
      </c>
      <c r="I63">
        <f t="shared" si="3"/>
        <v>305</v>
      </c>
      <c r="P63">
        <f t="shared" si="6"/>
        <v>61</v>
      </c>
    </row>
    <row r="64" spans="6:16" x14ac:dyDescent="0.15">
      <c r="F64">
        <f t="shared" si="0"/>
        <v>310</v>
      </c>
      <c r="I64">
        <f t="shared" si="3"/>
        <v>310</v>
      </c>
      <c r="P64">
        <f t="shared" si="6"/>
        <v>62</v>
      </c>
    </row>
    <row r="65" spans="6:16" x14ac:dyDescent="0.15">
      <c r="F65">
        <f t="shared" si="0"/>
        <v>315</v>
      </c>
      <c r="I65">
        <f t="shared" si="3"/>
        <v>315</v>
      </c>
      <c r="P65">
        <f t="shared" si="6"/>
        <v>63</v>
      </c>
    </row>
  </sheetData>
  <sheetProtection sheet="1" objects="1" scenarios="1"/>
  <phoneticPr fontId="28"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3.5" x14ac:dyDescent="0.15"/>
  <cols>
    <col min="1" max="1" width="11.625" bestFit="1" customWidth="1"/>
    <col min="2" max="5" width="11.625" customWidth="1"/>
    <col min="7" max="7" width="18.375" bestFit="1" customWidth="1"/>
    <col min="8" max="10" width="18.375" customWidth="1"/>
    <col min="11" max="11" width="19.625" bestFit="1" customWidth="1"/>
    <col min="12" max="12" width="19.625" customWidth="1"/>
    <col min="13" max="13" width="9.625" bestFit="1" customWidth="1"/>
    <col min="14" max="14" width="9.625" customWidth="1"/>
    <col min="15" max="15" width="14.625" bestFit="1" customWidth="1"/>
    <col min="16" max="16" width="14.625" customWidth="1"/>
    <col min="17" max="17" width="11.625" bestFit="1" customWidth="1"/>
    <col min="18" max="18" width="11.625" customWidth="1"/>
    <col min="19" max="19" width="18.375" bestFit="1" customWidth="1"/>
    <col min="20" max="23" width="18.375" customWidth="1"/>
    <col min="24" max="25" width="18.25" bestFit="1" customWidth="1"/>
    <col min="26" max="26" width="16.375" bestFit="1" customWidth="1"/>
    <col min="27" max="27" width="16.375" customWidth="1"/>
    <col min="28" max="28" width="15.125" bestFit="1" customWidth="1"/>
    <col min="32" max="32" width="11.125" bestFit="1" customWidth="1"/>
    <col min="34" max="34" width="10.875" customWidth="1"/>
    <col min="41" max="41" width="14" bestFit="1" customWidth="1"/>
  </cols>
  <sheetData>
    <row r="1" spans="1:41" x14ac:dyDescent="0.1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15">
      <c r="A2" t="s">
        <v>193</v>
      </c>
      <c r="B2" s="10" t="s">
        <v>220</v>
      </c>
      <c r="C2" s="10" t="s">
        <v>245</v>
      </c>
      <c r="D2" s="10" t="s">
        <v>270</v>
      </c>
      <c r="E2" s="10"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N/A</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15">
      <c r="A3" t="s">
        <v>194</v>
      </c>
      <c r="B3" s="10" t="s">
        <v>270</v>
      </c>
      <c r="C3" s="10" t="s">
        <v>274</v>
      </c>
      <c r="D3" s="10" t="s">
        <v>271</v>
      </c>
      <c r="E3" s="10"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20/26</v>
      </c>
      <c r="P3">
        <f>0</f>
        <v>0</v>
      </c>
      <c r="Q3">
        <v>1</v>
      </c>
      <c r="R3">
        <f>0</f>
        <v>0</v>
      </c>
      <c r="S3" t="s">
        <v>225</v>
      </c>
      <c r="T3" t="s">
        <v>212</v>
      </c>
      <c r="U3">
        <v>0.5</v>
      </c>
      <c r="V3">
        <v>0.5</v>
      </c>
      <c r="W3">
        <v>0.05</v>
      </c>
      <c r="X3" s="11">
        <f>IF('Pin Detect Programming'!D$10='Resistor References'!S$2,'Resistor References'!S$2,VLOOKUP('Pin Detect Programming'!D$10,'Resistor References'!S$3:W$17,4,FALSE)+Y3*VLOOKUP('Pin Detect Programming'!D$10,'Resistor References'!S$3:W$17,5,FALSE))</f>
        <v>0.9</v>
      </c>
      <c r="Y3">
        <f>0</f>
        <v>0</v>
      </c>
      <c r="Z3">
        <f>AA3+16</f>
        <v>16</v>
      </c>
      <c r="AA3">
        <f>0</f>
        <v>0</v>
      </c>
      <c r="AB3" t="str">
        <f>IF('Pin Detect Programming'!D13&gt;31.5,"N/A",IF('Pin Detect Programming'!D13='Resistor References'!Z2,"Auto-Detect",IF('Pin Detect Programming'!D9=1,"0, Auto", "Auto-Detect")))</f>
        <v>0, Auto</v>
      </c>
      <c r="AC3" t="s">
        <v>248</v>
      </c>
      <c r="AD3" t="s">
        <v>687</v>
      </c>
      <c r="AE3" t="str">
        <f>IF('Pin Detect Programming'!$D$9=3,'Resistor References'!AD3,"N/A")</f>
        <v>N/A</v>
      </c>
      <c r="AF3" t="s">
        <v>686</v>
      </c>
      <c r="AG3" t="s">
        <v>212</v>
      </c>
      <c r="AH3" t="s">
        <v>276</v>
      </c>
      <c r="AI3" t="s">
        <v>212</v>
      </c>
      <c r="AJ3" s="11">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15">
      <c r="A4" t="s">
        <v>195</v>
      </c>
      <c r="B4" s="10" t="s">
        <v>271</v>
      </c>
      <c r="C4" s="10" t="s">
        <v>277</v>
      </c>
      <c r="D4" s="10" t="s">
        <v>275</v>
      </c>
      <c r="E4" s="10" t="s">
        <v>278</v>
      </c>
      <c r="F4">
        <f>F3+1</f>
        <v>1</v>
      </c>
      <c r="G4" s="12">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15/19</v>
      </c>
      <c r="P4">
        <f>P3+1</f>
        <v>1</v>
      </c>
      <c r="Q4">
        <v>2</v>
      </c>
      <c r="R4">
        <f>R3+1</f>
        <v>1</v>
      </c>
      <c r="S4" t="s">
        <v>279</v>
      </c>
      <c r="T4">
        <v>0</v>
      </c>
      <c r="U4">
        <v>0.5</v>
      </c>
      <c r="V4">
        <v>0.6</v>
      </c>
      <c r="W4">
        <v>0.01</v>
      </c>
      <c r="X4" s="11">
        <f>IF('Pin Detect Programming'!D$10='Resistor References'!S$2,'Resistor References'!S$2,VLOOKUP('Pin Detect Programming'!D$10,'Resistor References'!S$3:W$17,4,FALSE)+Y4*VLOOKUP('Pin Detect Programming'!D$10,'Resistor References'!S$3:W$17,5,FALSE))</f>
        <v>0.91</v>
      </c>
      <c r="Y4">
        <f>Y3+1</f>
        <v>1</v>
      </c>
      <c r="Z4">
        <f t="shared" ref="Z4:Z32" si="1">AA4+16</f>
        <v>17</v>
      </c>
      <c r="AA4">
        <f>AA3+1</f>
        <v>1</v>
      </c>
      <c r="AB4" t="str">
        <f>IF('Pin Detect Programming'!D13='Resistor References'!Z2,"Auto-Detect",IF('Pin Detect Programming'!D9=1,"0, In","SYNC In"))</f>
        <v>0, In</v>
      </c>
      <c r="AC4">
        <v>0</v>
      </c>
      <c r="AD4" t="s">
        <v>688</v>
      </c>
      <c r="AE4" t="str">
        <f>IF('Pin Detect Programming'!$D$9=4,'Resistor References'!AD4,"N/A")</f>
        <v>N/A</v>
      </c>
      <c r="AF4" t="s">
        <v>221</v>
      </c>
      <c r="AG4" t="s">
        <v>221</v>
      </c>
      <c r="AH4" t="s">
        <v>280</v>
      </c>
      <c r="AI4">
        <v>0</v>
      </c>
      <c r="AJ4" s="11">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1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10/14</v>
      </c>
      <c r="P5">
        <f t="shared" si="2"/>
        <v>2</v>
      </c>
      <c r="Q5">
        <v>3</v>
      </c>
      <c r="R5">
        <f t="shared" ref="R5:R6" si="3">R4+1</f>
        <v>2</v>
      </c>
      <c r="S5" t="s">
        <v>281</v>
      </c>
      <c r="T5">
        <f t="shared" ref="T5:T14" si="4">T4+1</f>
        <v>1</v>
      </c>
      <c r="U5">
        <v>0.5</v>
      </c>
      <c r="V5">
        <v>0.75</v>
      </c>
      <c r="W5">
        <v>0.01</v>
      </c>
      <c r="X5" s="11">
        <f>IF('Pin Detect Programming'!D$10='Resistor References'!S$2,'Resistor References'!S$2,VLOOKUP('Pin Detect Programming'!D$10,'Resistor References'!S$3:W$17,4,FALSE)+Y5*VLOOKUP('Pin Detect Programming'!D$10,'Resistor References'!S$3:W$17,5,FALSE))</f>
        <v>0.92</v>
      </c>
      <c r="Y5">
        <f t="shared" ref="Y5:Y18" si="5">Y4+1</f>
        <v>2</v>
      </c>
      <c r="Z5">
        <f t="shared" si="1"/>
        <v>18</v>
      </c>
      <c r="AA5">
        <f t="shared" ref="AA5:AA32" si="6">AA4+1</f>
        <v>2</v>
      </c>
      <c r="AB5" t="str">
        <f>IF('Pin Detect Programming'!D13='Resistor References'!Z2,"Auto-Detect",IF('Pin Detect Programming'!D9=1,"90, In","SYNC In"))</f>
        <v>90, In</v>
      </c>
      <c r="AC5">
        <f t="shared" ref="AC5:AC11" si="7">AC4+1</f>
        <v>1</v>
      </c>
      <c r="AD5" t="s">
        <v>689</v>
      </c>
      <c r="AE5" t="str">
        <f>IF('Pin Detect Programming'!$D$9=3,'Resistor References'!AD5,"N/A")</f>
        <v>N/A</v>
      </c>
      <c r="AF5" t="s">
        <v>688</v>
      </c>
      <c r="AG5">
        <v>1</v>
      </c>
      <c r="AH5" t="s">
        <v>282</v>
      </c>
      <c r="AI5">
        <v>1</v>
      </c>
      <c r="AJ5" s="11">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1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s="12" t="str">
        <f>VLOOKUP('Pin Detect Programming'!C2,'Resistor References'!A2:E4,5,FALSE)</f>
        <v>6/9</v>
      </c>
      <c r="P6">
        <f t="shared" si="2"/>
        <v>3</v>
      </c>
      <c r="Q6">
        <v>4</v>
      </c>
      <c r="R6">
        <f t="shared" si="3"/>
        <v>3</v>
      </c>
      <c r="S6" t="s">
        <v>283</v>
      </c>
      <c r="T6">
        <f t="shared" si="4"/>
        <v>2</v>
      </c>
      <c r="U6">
        <v>0.5</v>
      </c>
      <c r="V6">
        <v>0.9</v>
      </c>
      <c r="W6">
        <v>0.01</v>
      </c>
      <c r="X6" s="11">
        <f>IF('Pin Detect Programming'!D$10='Resistor References'!S$2,'Resistor References'!S$2,VLOOKUP('Pin Detect Programming'!D$10,'Resistor References'!S$3:W$17,4,FALSE)+Y6*VLOOKUP('Pin Detect Programming'!D$10,'Resistor References'!S$3:W$17,5,FALSE))</f>
        <v>0.93</v>
      </c>
      <c r="Y6">
        <f t="shared" si="5"/>
        <v>3</v>
      </c>
      <c r="Z6">
        <f t="shared" si="1"/>
        <v>19</v>
      </c>
      <c r="AA6">
        <f t="shared" si="6"/>
        <v>3</v>
      </c>
      <c r="AB6" t="str">
        <f>IF('Pin Detect Programming'!D13='Resistor References'!Z2,"Auto-Detect",IF('Pin Detect Programming'!D9=1,"120, In","SYNC In"))</f>
        <v>120, In</v>
      </c>
      <c r="AC6">
        <f t="shared" si="7"/>
        <v>2</v>
      </c>
      <c r="AD6" t="s">
        <v>690</v>
      </c>
      <c r="AE6" t="str">
        <f>IF('Pin Detect Programming'!$D$9=4,'Resistor References'!AD6,"N/A")</f>
        <v>N/A</v>
      </c>
      <c r="AF6" t="s">
        <v>687</v>
      </c>
      <c r="AG6">
        <v>2</v>
      </c>
      <c r="AH6" t="s">
        <v>284</v>
      </c>
      <c r="AI6">
        <v>2</v>
      </c>
      <c r="AJ6" s="11">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1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11">
        <f>IF('Pin Detect Programming'!D$10='Resistor References'!S$2,'Resistor References'!S$2,VLOOKUP('Pin Detect Programming'!D$10,'Resistor References'!S$3:W$17,4,FALSE)+Y7*VLOOKUP('Pin Detect Programming'!D$10,'Resistor References'!S$3:W$17,5,FALSE))</f>
        <v>0.94000000000000006</v>
      </c>
      <c r="Y7">
        <f t="shared" si="5"/>
        <v>4</v>
      </c>
      <c r="Z7">
        <f t="shared" si="1"/>
        <v>20</v>
      </c>
      <c r="AA7">
        <f t="shared" si="6"/>
        <v>4</v>
      </c>
      <c r="AB7" t="str">
        <f>IF('Pin Detect Programming'!D13='Resistor References'!Z2,"Auto-Detect",IF('Pin Detect Programming'!D9=1,"180, In","SYNC In"))</f>
        <v>180, In</v>
      </c>
      <c r="AC7">
        <f t="shared" si="7"/>
        <v>3</v>
      </c>
      <c r="AD7" t="s">
        <v>691</v>
      </c>
      <c r="AE7" t="str">
        <f>IF('Pin Detect Programming'!$D$9=4,'Resistor References'!AD7,"N/A")</f>
        <v>N/A</v>
      </c>
      <c r="AF7" t="s">
        <v>686</v>
      </c>
      <c r="AG7">
        <v>3</v>
      </c>
      <c r="AH7" t="s">
        <v>286</v>
      </c>
      <c r="AI7">
        <v>3</v>
      </c>
      <c r="AJ7" s="11">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1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11">
        <f>IF('Pin Detect Programming'!D$10='Resistor References'!S$2,'Resistor References'!S$2,VLOOKUP('Pin Detect Programming'!D$10,'Resistor References'!S$3:W$17,4,FALSE)+Y8*VLOOKUP('Pin Detect Programming'!D$10,'Resistor References'!S$3:W$17,5,FALSE))</f>
        <v>0.95000000000000007</v>
      </c>
      <c r="Y8">
        <f t="shared" si="5"/>
        <v>5</v>
      </c>
      <c r="Z8">
        <f t="shared" si="1"/>
        <v>21</v>
      </c>
      <c r="AA8">
        <f t="shared" si="6"/>
        <v>5</v>
      </c>
      <c r="AB8" t="str">
        <f>IF('Pin Detect Programming'!D13='Resistor References'!Z2,"Auto-Detect",IF('Pin Detect Programming'!D9=1,"240, In","SYNC In"))</f>
        <v>240, In</v>
      </c>
      <c r="AC8">
        <f t="shared" si="7"/>
        <v>4</v>
      </c>
      <c r="AF8" t="s">
        <v>689</v>
      </c>
      <c r="AG8">
        <v>4</v>
      </c>
      <c r="AH8" t="s">
        <v>288</v>
      </c>
      <c r="AI8">
        <v>4</v>
      </c>
      <c r="AJ8" s="11">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1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11">
        <f>IF('Pin Detect Programming'!D$10='Resistor References'!S$2,'Resistor References'!S$2,VLOOKUP('Pin Detect Programming'!D$10,'Resistor References'!S$3:W$17,4,FALSE)+Y9*VLOOKUP('Pin Detect Programming'!D$10,'Resistor References'!S$3:W$17,5,FALSE))</f>
        <v>0.96</v>
      </c>
      <c r="Y9">
        <f t="shared" si="5"/>
        <v>6</v>
      </c>
      <c r="Z9">
        <f t="shared" si="1"/>
        <v>22</v>
      </c>
      <c r="AA9">
        <f t="shared" si="6"/>
        <v>6</v>
      </c>
      <c r="AB9" t="str">
        <f>IF('Pin Detect Programming'!D13='Resistor References'!Z2,"Auto-Detect",IF('Pin Detect Programming'!D9=1,"270, In","SYNC In"))</f>
        <v>270, In</v>
      </c>
      <c r="AC9">
        <f t="shared" si="7"/>
        <v>5</v>
      </c>
      <c r="AF9" t="s">
        <v>691</v>
      </c>
      <c r="AG9">
        <v>5</v>
      </c>
      <c r="AH9" t="s">
        <v>290</v>
      </c>
      <c r="AI9">
        <v>5</v>
      </c>
      <c r="AJ9" s="11">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1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11">
        <f>IF('Pin Detect Programming'!D$10='Resistor References'!S$2,'Resistor References'!S$2,VLOOKUP('Pin Detect Programming'!D$10,'Resistor References'!S$3:W$17,4,FALSE)+Y10*VLOOKUP('Pin Detect Programming'!D$10,'Resistor References'!S$3:W$17,5,FALSE))</f>
        <v>0.97</v>
      </c>
      <c r="Y10">
        <f t="shared" si="5"/>
        <v>7</v>
      </c>
      <c r="Z10">
        <f t="shared" si="1"/>
        <v>23</v>
      </c>
      <c r="AA10">
        <f t="shared" si="6"/>
        <v>7</v>
      </c>
      <c r="AB10" t="str">
        <f>IF('Pin Detect Programming'!D13='Resistor References'!Z2,"Auto-Detect",IF('Pin Detect Programming'!D9=1,"0, Out","SYNC Out"))</f>
        <v>0, Out</v>
      </c>
      <c r="AC10">
        <f t="shared" si="7"/>
        <v>6</v>
      </c>
      <c r="AF10" t="s">
        <v>221</v>
      </c>
      <c r="AG10" t="s">
        <v>221</v>
      </c>
      <c r="AH10" t="s">
        <v>292</v>
      </c>
      <c r="AI10">
        <v>6</v>
      </c>
      <c r="AJ10" s="11">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15">
      <c r="F11">
        <f t="shared" si="2"/>
        <v>8</v>
      </c>
      <c r="G11">
        <f t="shared" si="2"/>
        <v>7</v>
      </c>
      <c r="H11">
        <f t="shared" si="2"/>
        <v>7</v>
      </c>
      <c r="I11">
        <f t="shared" si="11"/>
        <v>18</v>
      </c>
      <c r="J11">
        <f t="shared" si="0"/>
        <v>9</v>
      </c>
      <c r="S11" t="s">
        <v>293</v>
      </c>
      <c r="T11">
        <f t="shared" si="4"/>
        <v>7</v>
      </c>
      <c r="U11">
        <v>0.25</v>
      </c>
      <c r="V11">
        <v>2.1</v>
      </c>
      <c r="W11">
        <v>0.02</v>
      </c>
      <c r="X11" s="11">
        <f>IF('Pin Detect Programming'!D$10='Resistor References'!S$2,'Resistor References'!S$2,VLOOKUP('Pin Detect Programming'!D$10,'Resistor References'!S$3:W$17,4,FALSE)+Y11*VLOOKUP('Pin Detect Programming'!D$10,'Resistor References'!S$3:W$17,5,FALSE))</f>
        <v>0.98</v>
      </c>
      <c r="Y11">
        <f t="shared" si="5"/>
        <v>8</v>
      </c>
      <c r="Z11">
        <f t="shared" si="1"/>
        <v>24</v>
      </c>
      <c r="AA11">
        <f t="shared" si="6"/>
        <v>8</v>
      </c>
      <c r="AB11" t="str">
        <f>IF('Pin Detect Programming'!D13='Resistor References'!Z2,"Auto-Detect",IF('Pin Detect Programming'!D9=1,"180, Out","SYNC Out"))</f>
        <v>180, Out</v>
      </c>
      <c r="AC11">
        <f t="shared" si="7"/>
        <v>7</v>
      </c>
      <c r="AF11" t="s">
        <v>690</v>
      </c>
      <c r="AG11">
        <v>7</v>
      </c>
      <c r="AH11" t="s">
        <v>294</v>
      </c>
      <c r="AI11">
        <v>7</v>
      </c>
      <c r="AJ11" s="11">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15">
      <c r="F12">
        <f t="shared" si="2"/>
        <v>9</v>
      </c>
      <c r="G12">
        <f t="shared" si="2"/>
        <v>8</v>
      </c>
      <c r="H12">
        <f t="shared" si="2"/>
        <v>8</v>
      </c>
      <c r="I12">
        <f t="shared" si="11"/>
        <v>19</v>
      </c>
      <c r="J12">
        <f t="shared" si="0"/>
        <v>10</v>
      </c>
      <c r="S12" t="s">
        <v>295</v>
      </c>
      <c r="T12">
        <f t="shared" si="4"/>
        <v>8</v>
      </c>
      <c r="U12">
        <v>0.125</v>
      </c>
      <c r="V12">
        <v>2.4</v>
      </c>
      <c r="W12">
        <v>0.04</v>
      </c>
      <c r="X12" s="11">
        <f>IF('Pin Detect Programming'!D$10='Resistor References'!S$2,'Resistor References'!S$2,VLOOKUP('Pin Detect Programming'!D$10,'Resistor References'!S$3:W$17,4,FALSE)+Y12*VLOOKUP('Pin Detect Programming'!D$10,'Resistor References'!S$3:W$17,5,FALSE))</f>
        <v>0.99</v>
      </c>
      <c r="Y12">
        <f t="shared" si="5"/>
        <v>9</v>
      </c>
      <c r="Z12">
        <f t="shared" si="1"/>
        <v>25</v>
      </c>
      <c r="AA12">
        <f t="shared" si="6"/>
        <v>9</v>
      </c>
      <c r="AJ12" s="11">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15">
      <c r="F13">
        <f t="shared" si="2"/>
        <v>10</v>
      </c>
      <c r="G13">
        <f t="shared" si="2"/>
        <v>9</v>
      </c>
      <c r="H13">
        <f t="shared" si="2"/>
        <v>9</v>
      </c>
      <c r="I13">
        <f t="shared" si="11"/>
        <v>20</v>
      </c>
      <c r="J13">
        <f t="shared" si="0"/>
        <v>11</v>
      </c>
      <c r="S13" t="s">
        <v>296</v>
      </c>
      <c r="T13">
        <f t="shared" si="4"/>
        <v>9</v>
      </c>
      <c r="U13">
        <v>0.125</v>
      </c>
      <c r="V13">
        <v>3</v>
      </c>
      <c r="W13">
        <v>0.04</v>
      </c>
      <c r="X13" s="11">
        <f>IF('Pin Detect Programming'!D$10='Resistor References'!S$2,'Resistor References'!S$2,VLOOKUP('Pin Detect Programming'!D$10,'Resistor References'!S$3:W$17,4,FALSE)+Y13*VLOOKUP('Pin Detect Programming'!D$10,'Resistor References'!S$3:W$17,5,FALSE))</f>
        <v>1</v>
      </c>
      <c r="Y13">
        <f t="shared" si="5"/>
        <v>10</v>
      </c>
      <c r="Z13">
        <f t="shared" si="1"/>
        <v>26</v>
      </c>
      <c r="AA13">
        <f t="shared" si="6"/>
        <v>10</v>
      </c>
      <c r="AJ13" s="11">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15">
      <c r="F14">
        <f t="shared" si="2"/>
        <v>11</v>
      </c>
      <c r="G14">
        <f t="shared" si="2"/>
        <v>10</v>
      </c>
      <c r="H14">
        <f t="shared" si="2"/>
        <v>10</v>
      </c>
      <c r="I14">
        <f t="shared" si="11"/>
        <v>22</v>
      </c>
      <c r="J14">
        <f t="shared" si="0"/>
        <v>12</v>
      </c>
      <c r="S14" t="s">
        <v>297</v>
      </c>
      <c r="T14">
        <f t="shared" si="4"/>
        <v>10</v>
      </c>
      <c r="U14">
        <v>0.125</v>
      </c>
      <c r="V14">
        <v>3.6</v>
      </c>
      <c r="W14">
        <v>0.04</v>
      </c>
      <c r="X14" s="11">
        <f>IF('Pin Detect Programming'!D$10='Resistor References'!S$2,'Resistor References'!S$2,VLOOKUP('Pin Detect Programming'!D$10,'Resistor References'!S$3:W$17,4,FALSE)+Y14*VLOOKUP('Pin Detect Programming'!D$10,'Resistor References'!S$3:W$17,5,FALSE))</f>
        <v>1.01</v>
      </c>
      <c r="Y14">
        <f t="shared" si="5"/>
        <v>11</v>
      </c>
      <c r="Z14">
        <f t="shared" si="1"/>
        <v>27</v>
      </c>
      <c r="AA14">
        <f t="shared" si="6"/>
        <v>11</v>
      </c>
      <c r="AJ14" s="11">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15">
      <c r="F15">
        <f t="shared" si="2"/>
        <v>12</v>
      </c>
      <c r="G15">
        <f t="shared" si="2"/>
        <v>11</v>
      </c>
      <c r="H15">
        <f t="shared" si="2"/>
        <v>11</v>
      </c>
      <c r="I15">
        <f t="shared" si="11"/>
        <v>23</v>
      </c>
      <c r="J15">
        <f t="shared" si="0"/>
        <v>13</v>
      </c>
      <c r="S15" t="s">
        <v>298</v>
      </c>
      <c r="T15">
        <v>11</v>
      </c>
      <c r="U15">
        <v>0.125</v>
      </c>
      <c r="V15">
        <v>4.2</v>
      </c>
      <c r="W15">
        <v>0.04</v>
      </c>
      <c r="X15" s="11">
        <f>IF('Pin Detect Programming'!D$10='Resistor References'!S$2,'Resistor References'!S$2,VLOOKUP('Pin Detect Programming'!D$10,'Resistor References'!S$3:W$17,4,FALSE)+Y15*VLOOKUP('Pin Detect Programming'!D$10,'Resistor References'!S$3:W$17,5,FALSE))</f>
        <v>1.02</v>
      </c>
      <c r="Y15">
        <f t="shared" si="5"/>
        <v>12</v>
      </c>
      <c r="Z15">
        <f t="shared" si="1"/>
        <v>28</v>
      </c>
      <c r="AA15">
        <f t="shared" si="6"/>
        <v>12</v>
      </c>
      <c r="AJ15" s="11">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15">
      <c r="F16">
        <f t="shared" si="2"/>
        <v>13</v>
      </c>
      <c r="G16">
        <f t="shared" si="2"/>
        <v>12</v>
      </c>
      <c r="H16">
        <f t="shared" si="2"/>
        <v>12</v>
      </c>
      <c r="I16">
        <f t="shared" si="11"/>
        <v>24</v>
      </c>
      <c r="J16">
        <f t="shared" si="0"/>
        <v>14</v>
      </c>
      <c r="S16" t="s">
        <v>299</v>
      </c>
      <c r="T16">
        <v>14</v>
      </c>
      <c r="U16">
        <v>0.125</v>
      </c>
      <c r="V16">
        <v>4.8</v>
      </c>
      <c r="W16">
        <v>0.04</v>
      </c>
      <c r="X16" s="11">
        <f>IF('Pin Detect Programming'!D$10='Resistor References'!S$2,'Resistor References'!S$2,VLOOKUP('Pin Detect Programming'!D$10,'Resistor References'!S$3:W$17,4,FALSE)+Y16*VLOOKUP('Pin Detect Programming'!D$10,'Resistor References'!S$3:W$17,5,FALSE))</f>
        <v>1.03</v>
      </c>
      <c r="Y16">
        <f t="shared" si="5"/>
        <v>13</v>
      </c>
      <c r="Z16">
        <f t="shared" si="1"/>
        <v>29</v>
      </c>
      <c r="AA16">
        <f t="shared" si="6"/>
        <v>13</v>
      </c>
      <c r="AJ16" s="11">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15">
      <c r="F17">
        <f t="shared" si="2"/>
        <v>14</v>
      </c>
      <c r="G17">
        <f t="shared" si="2"/>
        <v>13</v>
      </c>
      <c r="H17">
        <f t="shared" si="2"/>
        <v>13</v>
      </c>
      <c r="I17">
        <f t="shared" si="11"/>
        <v>25</v>
      </c>
      <c r="J17">
        <f t="shared" si="0"/>
        <v>15</v>
      </c>
      <c r="S17" t="s">
        <v>300</v>
      </c>
      <c r="T17">
        <v>15</v>
      </c>
      <c r="U17">
        <v>0.125</v>
      </c>
      <c r="V17">
        <v>5.4</v>
      </c>
      <c r="W17">
        <v>0.04</v>
      </c>
      <c r="X17" s="11">
        <f>IF('Pin Detect Programming'!D$10='Resistor References'!S$2,'Resistor References'!S$2,VLOOKUP('Pin Detect Programming'!D$10,'Resistor References'!S$3:W$17,4,FALSE)+Y17*VLOOKUP('Pin Detect Programming'!D$10,'Resistor References'!S$3:W$17,5,FALSE))</f>
        <v>1.04</v>
      </c>
      <c r="Y17">
        <f t="shared" si="5"/>
        <v>14</v>
      </c>
      <c r="Z17">
        <f t="shared" si="1"/>
        <v>30</v>
      </c>
      <c r="AA17">
        <f t="shared" si="6"/>
        <v>14</v>
      </c>
      <c r="AJ17" s="11">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15">
      <c r="F18">
        <f t="shared" si="2"/>
        <v>15</v>
      </c>
      <c r="G18">
        <f t="shared" si="2"/>
        <v>14</v>
      </c>
      <c r="H18">
        <f t="shared" si="2"/>
        <v>14</v>
      </c>
      <c r="X18" s="11">
        <f>IF('Pin Detect Programming'!D$10='Resistor References'!S$2,'Resistor References'!S$2,VLOOKUP('Pin Detect Programming'!D$10,'Resistor References'!S$3:W$17,4,FALSE)+Y18*VLOOKUP('Pin Detect Programming'!D$10,'Resistor References'!S$3:W$17,5,FALSE))</f>
        <v>1.05</v>
      </c>
      <c r="Y18">
        <f t="shared" si="5"/>
        <v>15</v>
      </c>
      <c r="Z18">
        <f t="shared" si="1"/>
        <v>31</v>
      </c>
      <c r="AA18">
        <f t="shared" si="6"/>
        <v>15</v>
      </c>
      <c r="AJ18" s="11">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15">
      <c r="F19">
        <f t="shared" si="2"/>
        <v>16</v>
      </c>
      <c r="G19">
        <f t="shared" si="2"/>
        <v>15</v>
      </c>
      <c r="H19">
        <f t="shared" si="2"/>
        <v>15</v>
      </c>
      <c r="X19" s="11"/>
      <c r="Z19">
        <f t="shared" si="1"/>
        <v>32</v>
      </c>
      <c r="AA19">
        <f t="shared" si="6"/>
        <v>16</v>
      </c>
      <c r="AJ19" s="11">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15">
      <c r="F20">
        <f t="shared" si="2"/>
        <v>17</v>
      </c>
      <c r="G20">
        <f t="shared" si="2"/>
        <v>16</v>
      </c>
      <c r="H20">
        <f t="shared" si="2"/>
        <v>16</v>
      </c>
      <c r="X20" s="11"/>
      <c r="Z20">
        <f t="shared" si="1"/>
        <v>33</v>
      </c>
      <c r="AA20">
        <f t="shared" si="6"/>
        <v>17</v>
      </c>
      <c r="AJ20" s="11">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15">
      <c r="F21">
        <f t="shared" ref="F21:H35" si="12">F20+1</f>
        <v>18</v>
      </c>
      <c r="G21">
        <f t="shared" si="12"/>
        <v>17</v>
      </c>
      <c r="H21">
        <f t="shared" si="12"/>
        <v>17</v>
      </c>
      <c r="X21" s="11"/>
      <c r="Z21">
        <f t="shared" si="1"/>
        <v>34</v>
      </c>
      <c r="AA21">
        <f t="shared" si="6"/>
        <v>18</v>
      </c>
      <c r="AJ21" s="11">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15">
      <c r="F22">
        <f t="shared" si="12"/>
        <v>19</v>
      </c>
      <c r="G22">
        <f t="shared" si="12"/>
        <v>18</v>
      </c>
      <c r="H22">
        <f t="shared" si="12"/>
        <v>18</v>
      </c>
      <c r="X22" s="11"/>
      <c r="Z22">
        <f t="shared" si="1"/>
        <v>35</v>
      </c>
      <c r="AA22">
        <f t="shared" si="6"/>
        <v>19</v>
      </c>
      <c r="AJ22" s="11">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15">
      <c r="F23">
        <f t="shared" si="12"/>
        <v>20</v>
      </c>
      <c r="G23">
        <f t="shared" si="12"/>
        <v>19</v>
      </c>
      <c r="H23">
        <f t="shared" si="12"/>
        <v>19</v>
      </c>
      <c r="X23" s="11"/>
      <c r="Z23">
        <f t="shared" si="1"/>
        <v>36</v>
      </c>
      <c r="AA23">
        <f t="shared" si="6"/>
        <v>20</v>
      </c>
      <c r="AJ23" s="11">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15">
      <c r="F24">
        <f t="shared" si="12"/>
        <v>21</v>
      </c>
      <c r="G24">
        <f t="shared" si="12"/>
        <v>20</v>
      </c>
      <c r="H24">
        <f t="shared" si="12"/>
        <v>20</v>
      </c>
      <c r="X24" s="11"/>
      <c r="Z24">
        <f t="shared" si="1"/>
        <v>37</v>
      </c>
      <c r="AA24">
        <f t="shared" si="6"/>
        <v>21</v>
      </c>
      <c r="AJ24" s="11">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15">
      <c r="F25">
        <f t="shared" si="12"/>
        <v>22</v>
      </c>
      <c r="G25">
        <f t="shared" si="12"/>
        <v>21</v>
      </c>
      <c r="H25">
        <f t="shared" si="12"/>
        <v>21</v>
      </c>
      <c r="X25" s="11"/>
      <c r="Z25">
        <f t="shared" si="1"/>
        <v>38</v>
      </c>
      <c r="AA25">
        <f t="shared" si="6"/>
        <v>22</v>
      </c>
      <c r="AJ25" s="11">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15">
      <c r="F26">
        <f t="shared" si="12"/>
        <v>23</v>
      </c>
      <c r="G26">
        <f t="shared" si="12"/>
        <v>22</v>
      </c>
      <c r="H26">
        <f t="shared" si="12"/>
        <v>22</v>
      </c>
      <c r="X26" s="11"/>
      <c r="Z26">
        <f t="shared" si="1"/>
        <v>39</v>
      </c>
      <c r="AA26">
        <f t="shared" si="6"/>
        <v>23</v>
      </c>
      <c r="AJ26" s="11">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15">
      <c r="F27">
        <f t="shared" si="12"/>
        <v>24</v>
      </c>
      <c r="G27">
        <f t="shared" si="12"/>
        <v>23</v>
      </c>
      <c r="H27">
        <f t="shared" si="12"/>
        <v>23</v>
      </c>
      <c r="X27" s="11"/>
      <c r="Z27">
        <f>BIN2DEC(1001000)</f>
        <v>72</v>
      </c>
      <c r="AA27">
        <f t="shared" si="6"/>
        <v>24</v>
      </c>
      <c r="AJ27" s="11">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15">
      <c r="F28">
        <f t="shared" si="12"/>
        <v>25</v>
      </c>
      <c r="G28">
        <f t="shared" si="12"/>
        <v>24</v>
      </c>
      <c r="H28">
        <f t="shared" si="12"/>
        <v>24</v>
      </c>
      <c r="X28" s="11"/>
      <c r="Z28">
        <f t="shared" si="1"/>
        <v>41</v>
      </c>
      <c r="AA28">
        <f t="shared" si="6"/>
        <v>25</v>
      </c>
      <c r="AJ28" s="11">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15">
      <c r="F29">
        <f t="shared" si="12"/>
        <v>26</v>
      </c>
      <c r="G29">
        <f t="shared" si="12"/>
        <v>25</v>
      </c>
      <c r="H29">
        <f t="shared" si="12"/>
        <v>25</v>
      </c>
      <c r="X29" s="11"/>
      <c r="Z29">
        <f t="shared" si="1"/>
        <v>42</v>
      </c>
      <c r="AA29">
        <f t="shared" si="6"/>
        <v>26</v>
      </c>
      <c r="AJ29" s="11">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15">
      <c r="F30">
        <f t="shared" si="12"/>
        <v>27</v>
      </c>
      <c r="G30">
        <f t="shared" si="12"/>
        <v>26</v>
      </c>
      <c r="H30">
        <f t="shared" si="12"/>
        <v>26</v>
      </c>
      <c r="X30" s="11"/>
      <c r="Z30">
        <f t="shared" si="1"/>
        <v>43</v>
      </c>
      <c r="AA30">
        <f t="shared" si="6"/>
        <v>27</v>
      </c>
      <c r="AJ30" s="11">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15">
      <c r="F31">
        <f t="shared" si="12"/>
        <v>28</v>
      </c>
      <c r="G31">
        <f t="shared" si="12"/>
        <v>27</v>
      </c>
      <c r="H31">
        <f t="shared" si="12"/>
        <v>27</v>
      </c>
      <c r="X31" s="11"/>
      <c r="Z31">
        <f t="shared" si="1"/>
        <v>44</v>
      </c>
      <c r="AA31">
        <f t="shared" si="6"/>
        <v>28</v>
      </c>
      <c r="AJ31" s="11">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15">
      <c r="F32">
        <f t="shared" si="12"/>
        <v>29</v>
      </c>
      <c r="G32">
        <f t="shared" si="12"/>
        <v>28</v>
      </c>
      <c r="H32">
        <f t="shared" si="12"/>
        <v>28</v>
      </c>
      <c r="X32" s="11"/>
      <c r="Z32">
        <f t="shared" si="1"/>
        <v>45</v>
      </c>
      <c r="AA32">
        <f t="shared" si="6"/>
        <v>29</v>
      </c>
      <c r="AJ32" s="11">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15">
      <c r="F33">
        <f t="shared" si="12"/>
        <v>30</v>
      </c>
      <c r="G33">
        <f t="shared" si="12"/>
        <v>29</v>
      </c>
      <c r="H33">
        <f t="shared" si="12"/>
        <v>29</v>
      </c>
      <c r="X33" s="11"/>
    </row>
    <row r="34" spans="6:24" x14ac:dyDescent="0.15">
      <c r="G34">
        <f t="shared" si="12"/>
        <v>30</v>
      </c>
      <c r="H34">
        <f t="shared" si="12"/>
        <v>30</v>
      </c>
      <c r="X34" s="11"/>
    </row>
    <row r="35" spans="6:24" x14ac:dyDescent="0.15">
      <c r="G35">
        <f t="shared" si="12"/>
        <v>31</v>
      </c>
      <c r="H35">
        <f t="shared" si="12"/>
        <v>31</v>
      </c>
      <c r="X35" s="11"/>
    </row>
    <row r="36" spans="6:24" x14ac:dyDescent="0.15">
      <c r="X36" s="11"/>
    </row>
    <row r="37" spans="6:24" x14ac:dyDescent="0.15">
      <c r="X37" s="11"/>
    </row>
    <row r="38" spans="6:24" x14ac:dyDescent="0.15">
      <c r="X38" s="11"/>
    </row>
    <row r="39" spans="6:24" x14ac:dyDescent="0.15">
      <c r="X39" s="11"/>
    </row>
    <row r="40" spans="6:24" x14ac:dyDescent="0.15">
      <c r="X40" s="11"/>
    </row>
    <row r="41" spans="6:24" x14ac:dyDescent="0.15">
      <c r="X41" s="11"/>
    </row>
    <row r="42" spans="6:24" x14ac:dyDescent="0.15">
      <c r="X42" s="11"/>
    </row>
    <row r="43" spans="6:24" x14ac:dyDescent="0.15">
      <c r="X43" s="11"/>
    </row>
    <row r="44" spans="6:24" x14ac:dyDescent="0.15">
      <c r="X44" s="11"/>
    </row>
    <row r="45" spans="6:24" x14ac:dyDescent="0.15">
      <c r="X45" s="11"/>
    </row>
    <row r="46" spans="6:24" x14ac:dyDescent="0.15">
      <c r="X46" s="11"/>
    </row>
    <row r="47" spans="6:24" x14ac:dyDescent="0.15">
      <c r="X47" s="11"/>
    </row>
    <row r="48" spans="6:24" x14ac:dyDescent="0.15">
      <c r="X48" s="11"/>
    </row>
    <row r="49" spans="24:24" x14ac:dyDescent="0.15">
      <c r="X49" s="11"/>
    </row>
    <row r="50" spans="24:24" x14ac:dyDescent="0.15">
      <c r="X50" s="11"/>
    </row>
    <row r="51" spans="24:24" x14ac:dyDescent="0.15">
      <c r="X51" s="11"/>
    </row>
    <row r="52" spans="24:24" x14ac:dyDescent="0.15">
      <c r="X52" s="11"/>
    </row>
    <row r="53" spans="24:24" x14ac:dyDescent="0.15">
      <c r="X53" s="11"/>
    </row>
    <row r="54" spans="24:24" x14ac:dyDescent="0.15">
      <c r="X54" s="11"/>
    </row>
    <row r="55" spans="24:24" x14ac:dyDescent="0.15">
      <c r="X55" s="11"/>
    </row>
    <row r="56" spans="24:24" x14ac:dyDescent="0.15">
      <c r="X56" s="11"/>
    </row>
    <row r="57" spans="24:24" x14ac:dyDescent="0.15">
      <c r="X57" s="11"/>
    </row>
    <row r="58" spans="24:24" x14ac:dyDescent="0.15">
      <c r="X58" s="11"/>
    </row>
    <row r="59" spans="24:24" x14ac:dyDescent="0.15">
      <c r="X59" s="11"/>
    </row>
    <row r="60" spans="24:24" x14ac:dyDescent="0.15">
      <c r="X60" s="11"/>
    </row>
    <row r="61" spans="24:24" x14ac:dyDescent="0.15">
      <c r="X61" s="11"/>
    </row>
    <row r="62" spans="24:24" x14ac:dyDescent="0.15">
      <c r="X62" s="11"/>
    </row>
    <row r="63" spans="24:24" x14ac:dyDescent="0.15">
      <c r="X63" s="11"/>
    </row>
    <row r="64" spans="24:24" x14ac:dyDescent="0.15">
      <c r="X64" s="11"/>
    </row>
    <row r="65" spans="20:24" x14ac:dyDescent="0.15">
      <c r="X65" s="11"/>
    </row>
    <row r="66" spans="20:24" x14ac:dyDescent="0.15">
      <c r="T66">
        <v>1.18</v>
      </c>
      <c r="X66" s="11"/>
    </row>
  </sheetData>
  <phoneticPr fontId="28" type="noConversion"/>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3.5" x14ac:dyDescent="0.15"/>
  <sheetData>
    <row r="1" spans="1:43" x14ac:dyDescent="0.15">
      <c r="A1" s="13"/>
      <c r="B1" s="517" t="s">
        <v>323</v>
      </c>
      <c r="C1" s="517"/>
      <c r="D1" s="517"/>
      <c r="E1" s="517"/>
      <c r="F1" s="517"/>
      <c r="G1" s="517"/>
      <c r="H1" s="517"/>
      <c r="I1" s="517"/>
      <c r="J1" s="517"/>
      <c r="K1" s="517"/>
      <c r="L1" s="517"/>
      <c r="M1" s="517"/>
      <c r="N1" s="517"/>
      <c r="O1" s="517"/>
      <c r="P1" s="517"/>
      <c r="Q1" s="517"/>
      <c r="R1" s="517"/>
      <c r="S1" s="517"/>
      <c r="T1" s="517"/>
      <c r="U1" s="517"/>
      <c r="V1" s="517"/>
      <c r="W1" s="517"/>
      <c r="X1" s="517"/>
      <c r="Y1" s="517"/>
      <c r="Z1" s="517"/>
      <c r="AA1" s="517"/>
      <c r="AB1" s="517"/>
      <c r="AC1" s="517"/>
      <c r="AD1" s="517"/>
      <c r="AE1" s="517"/>
      <c r="AF1" s="517"/>
      <c r="AG1" s="517"/>
      <c r="AH1" s="517"/>
    </row>
    <row r="2" spans="1:43" x14ac:dyDescent="0.15">
      <c r="A2" s="13"/>
      <c r="B2" s="13" t="s">
        <v>252</v>
      </c>
      <c r="C2" s="13">
        <v>0</v>
      </c>
      <c r="D2" s="13">
        <v>1</v>
      </c>
      <c r="E2" s="13">
        <v>2</v>
      </c>
      <c r="F2" s="13">
        <v>3</v>
      </c>
      <c r="G2" s="13">
        <v>4</v>
      </c>
      <c r="H2" s="13">
        <v>5</v>
      </c>
      <c r="I2" s="13">
        <v>6</v>
      </c>
      <c r="J2" s="13">
        <v>7</v>
      </c>
      <c r="K2" s="13">
        <v>8</v>
      </c>
      <c r="L2" s="13">
        <v>9</v>
      </c>
      <c r="M2" s="13">
        <v>10</v>
      </c>
      <c r="N2" s="13">
        <v>11</v>
      </c>
      <c r="O2" s="13">
        <v>12</v>
      </c>
      <c r="P2" s="13">
        <v>13</v>
      </c>
      <c r="Q2" s="13">
        <v>14</v>
      </c>
      <c r="R2" s="13">
        <v>15</v>
      </c>
      <c r="S2" s="13">
        <v>16</v>
      </c>
      <c r="T2" s="13">
        <v>17</v>
      </c>
      <c r="U2" s="13">
        <v>18</v>
      </c>
      <c r="V2" s="13">
        <v>19</v>
      </c>
      <c r="W2" s="13">
        <v>20</v>
      </c>
      <c r="X2" s="13">
        <v>21</v>
      </c>
      <c r="Y2" s="13">
        <v>22</v>
      </c>
      <c r="Z2" s="13">
        <v>23</v>
      </c>
      <c r="AA2" s="13">
        <v>24</v>
      </c>
      <c r="AB2" s="13">
        <v>25</v>
      </c>
      <c r="AC2" s="13">
        <v>26</v>
      </c>
      <c r="AD2" s="13">
        <v>27</v>
      </c>
      <c r="AE2" s="13">
        <v>28</v>
      </c>
      <c r="AF2" s="13">
        <v>29</v>
      </c>
      <c r="AG2" s="13">
        <v>30</v>
      </c>
      <c r="AH2" s="13">
        <v>31</v>
      </c>
      <c r="AM2" t="s">
        <v>215</v>
      </c>
      <c r="AN2" t="s">
        <v>216</v>
      </c>
      <c r="AO2" t="s">
        <v>223</v>
      </c>
      <c r="AP2" t="s">
        <v>229</v>
      </c>
      <c r="AQ2" t="s">
        <v>14</v>
      </c>
    </row>
    <row r="3" spans="1:43" x14ac:dyDescent="0.15">
      <c r="A3" s="13"/>
      <c r="B3" s="13" t="s">
        <v>14</v>
      </c>
      <c r="C3" s="13">
        <v>4420</v>
      </c>
      <c r="D3" s="13">
        <v>4870</v>
      </c>
      <c r="E3" s="13">
        <v>5360</v>
      </c>
      <c r="F3" s="13">
        <v>5900</v>
      </c>
      <c r="G3" s="13">
        <v>6490</v>
      </c>
      <c r="H3" s="13">
        <v>7150</v>
      </c>
      <c r="I3" s="13">
        <v>7870</v>
      </c>
      <c r="J3" s="13">
        <v>8660</v>
      </c>
      <c r="K3" s="13">
        <v>9530</v>
      </c>
      <c r="L3" s="13">
        <v>10500</v>
      </c>
      <c r="M3" s="13">
        <v>11500</v>
      </c>
      <c r="N3" s="13">
        <v>12700</v>
      </c>
      <c r="O3" s="13">
        <v>14000</v>
      </c>
      <c r="P3" s="13">
        <v>15400</v>
      </c>
      <c r="Q3" s="13">
        <v>16900</v>
      </c>
      <c r="R3" s="13">
        <v>18700</v>
      </c>
      <c r="S3" s="13">
        <v>20500</v>
      </c>
      <c r="T3" s="13">
        <v>22600</v>
      </c>
      <c r="U3" s="13">
        <v>24900</v>
      </c>
      <c r="V3" s="13">
        <v>27400</v>
      </c>
      <c r="W3" s="13">
        <v>30100</v>
      </c>
      <c r="X3" s="13">
        <v>33200</v>
      </c>
      <c r="Y3" s="13">
        <v>36500</v>
      </c>
      <c r="Z3" s="13">
        <v>40200</v>
      </c>
      <c r="AA3" s="13">
        <v>44200</v>
      </c>
      <c r="AB3" s="13">
        <v>48700</v>
      </c>
      <c r="AC3" s="13">
        <v>53600</v>
      </c>
      <c r="AD3" s="13">
        <v>59000</v>
      </c>
      <c r="AE3" s="13">
        <v>64900</v>
      </c>
      <c r="AF3" s="13">
        <v>71500</v>
      </c>
      <c r="AG3" s="13">
        <v>78700</v>
      </c>
      <c r="AH3" s="13">
        <v>86600</v>
      </c>
      <c r="AJ3" t="s">
        <v>211</v>
      </c>
      <c r="AL3">
        <v>0</v>
      </c>
      <c r="AM3" t="s">
        <v>248</v>
      </c>
      <c r="AN3" t="s">
        <v>248</v>
      </c>
      <c r="AO3" t="s">
        <v>248</v>
      </c>
      <c r="AP3" t="s">
        <v>248</v>
      </c>
      <c r="AQ3" t="str">
        <f>AJ3</f>
        <v>SHORT</v>
      </c>
    </row>
    <row r="4" spans="1:43" x14ac:dyDescent="0.15">
      <c r="A4" s="13" t="s">
        <v>253</v>
      </c>
      <c r="B4" s="13">
        <v>0</v>
      </c>
      <c r="C4" s="13">
        <v>18700</v>
      </c>
      <c r="D4" s="13">
        <v>20500</v>
      </c>
      <c r="E4" s="13">
        <v>22600</v>
      </c>
      <c r="F4" s="13">
        <v>24900</v>
      </c>
      <c r="G4" s="13">
        <v>27400</v>
      </c>
      <c r="H4" s="13">
        <v>30100</v>
      </c>
      <c r="I4" s="13">
        <v>33200</v>
      </c>
      <c r="J4" s="13">
        <v>36500</v>
      </c>
      <c r="K4" s="13">
        <v>40200</v>
      </c>
      <c r="L4" s="13">
        <v>44200</v>
      </c>
      <c r="M4" s="13">
        <v>48700</v>
      </c>
      <c r="N4" s="13">
        <v>53600</v>
      </c>
      <c r="O4" s="13">
        <v>59000</v>
      </c>
      <c r="P4" s="13">
        <v>64900</v>
      </c>
      <c r="Q4" s="13">
        <v>71500</v>
      </c>
      <c r="R4" s="13">
        <v>78700</v>
      </c>
      <c r="S4" s="13">
        <v>86600</v>
      </c>
      <c r="T4" s="13">
        <v>95300</v>
      </c>
      <c r="U4" s="13">
        <v>105000</v>
      </c>
      <c r="V4" s="13">
        <v>115000</v>
      </c>
      <c r="W4" s="13">
        <v>127000</v>
      </c>
      <c r="X4" s="13">
        <v>140000</v>
      </c>
      <c r="Y4" s="13">
        <v>154000</v>
      </c>
      <c r="Z4" s="13">
        <v>169000</v>
      </c>
      <c r="AA4" s="13">
        <v>187000</v>
      </c>
      <c r="AB4" s="13">
        <v>205000</v>
      </c>
      <c r="AC4" s="13">
        <v>226000</v>
      </c>
      <c r="AD4" s="13">
        <v>249000</v>
      </c>
      <c r="AE4" s="13">
        <v>274000</v>
      </c>
      <c r="AF4" s="13">
        <v>301000</v>
      </c>
      <c r="AG4" s="13">
        <v>332000</v>
      </c>
      <c r="AH4" s="13">
        <v>365000</v>
      </c>
      <c r="AJ4" t="s">
        <v>212</v>
      </c>
      <c r="AL4" t="s">
        <v>248</v>
      </c>
      <c r="AM4" t="s">
        <v>248</v>
      </c>
      <c r="AN4" t="s">
        <v>248</v>
      </c>
      <c r="AO4" t="s">
        <v>248</v>
      </c>
      <c r="AP4" t="s">
        <v>248</v>
      </c>
      <c r="AQ4" t="str">
        <f t="shared" ref="AQ4:AQ36" si="0">AJ4</f>
        <v>FLOAT</v>
      </c>
    </row>
    <row r="5" spans="1:43" x14ac:dyDescent="0.15">
      <c r="A5" s="13"/>
      <c r="B5" s="13">
        <v>1</v>
      </c>
      <c r="C5" s="13">
        <v>9530</v>
      </c>
      <c r="D5" s="13">
        <v>10500</v>
      </c>
      <c r="E5" s="13">
        <v>11500</v>
      </c>
      <c r="F5" s="13">
        <v>12700</v>
      </c>
      <c r="G5" s="13">
        <v>14000</v>
      </c>
      <c r="H5" s="13">
        <v>15400</v>
      </c>
      <c r="I5" s="13">
        <v>16900</v>
      </c>
      <c r="J5" s="13">
        <v>18700</v>
      </c>
      <c r="K5" s="13">
        <v>20500</v>
      </c>
      <c r="L5" s="13">
        <v>22600</v>
      </c>
      <c r="M5" s="13">
        <v>24900</v>
      </c>
      <c r="N5" s="13">
        <v>27400</v>
      </c>
      <c r="O5" s="13">
        <v>30100</v>
      </c>
      <c r="P5" s="13">
        <v>33200</v>
      </c>
      <c r="Q5" s="13">
        <v>36500</v>
      </c>
      <c r="R5" s="13">
        <v>40200</v>
      </c>
      <c r="S5" s="13">
        <v>44200</v>
      </c>
      <c r="T5" s="13">
        <v>48700</v>
      </c>
      <c r="U5" s="13">
        <v>53600</v>
      </c>
      <c r="V5" s="13">
        <v>59000</v>
      </c>
      <c r="W5" s="13">
        <v>64900</v>
      </c>
      <c r="X5" s="13">
        <v>71500</v>
      </c>
      <c r="Y5" s="13">
        <v>78700</v>
      </c>
      <c r="Z5" s="13">
        <v>86600</v>
      </c>
      <c r="AA5" s="13">
        <v>95300</v>
      </c>
      <c r="AB5" s="13">
        <v>105000</v>
      </c>
      <c r="AC5" s="13">
        <v>115000</v>
      </c>
      <c r="AD5" s="13">
        <v>127000</v>
      </c>
      <c r="AE5" s="13">
        <v>140000</v>
      </c>
      <c r="AF5" s="13">
        <v>154000</v>
      </c>
      <c r="AG5" s="13">
        <v>169000</v>
      </c>
      <c r="AH5" s="13">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15">
      <c r="A6" s="13"/>
      <c r="B6" s="13">
        <v>2</v>
      </c>
      <c r="C6" s="13">
        <v>6190</v>
      </c>
      <c r="D6" s="13">
        <v>6810</v>
      </c>
      <c r="E6" s="13">
        <v>7500</v>
      </c>
      <c r="F6" s="13">
        <v>8250</v>
      </c>
      <c r="G6" s="13">
        <v>9090</v>
      </c>
      <c r="H6" s="13">
        <v>10000</v>
      </c>
      <c r="I6" s="13">
        <v>11000</v>
      </c>
      <c r="J6" s="13">
        <v>12100</v>
      </c>
      <c r="K6" s="13">
        <v>13300</v>
      </c>
      <c r="L6" s="13">
        <v>14700</v>
      </c>
      <c r="M6" s="13">
        <v>15400</v>
      </c>
      <c r="N6" s="13">
        <v>17800</v>
      </c>
      <c r="O6" s="13">
        <v>19600</v>
      </c>
      <c r="P6" s="13">
        <v>21500</v>
      </c>
      <c r="Q6" s="13">
        <v>22600</v>
      </c>
      <c r="R6" s="13">
        <v>26100</v>
      </c>
      <c r="S6" s="13">
        <v>28700</v>
      </c>
      <c r="T6" s="13">
        <v>31600</v>
      </c>
      <c r="U6" s="13">
        <v>34800</v>
      </c>
      <c r="V6" s="13">
        <v>38300</v>
      </c>
      <c r="W6" s="13">
        <v>42200</v>
      </c>
      <c r="X6" s="13">
        <v>46400</v>
      </c>
      <c r="Y6" s="13">
        <v>51100</v>
      </c>
      <c r="Z6" s="13">
        <v>56200</v>
      </c>
      <c r="AA6" s="13">
        <v>61900</v>
      </c>
      <c r="AB6" s="13">
        <v>68100</v>
      </c>
      <c r="AC6" s="13">
        <v>75000</v>
      </c>
      <c r="AD6" s="13">
        <v>82500</v>
      </c>
      <c r="AE6" s="13">
        <v>90900</v>
      </c>
      <c r="AF6" s="13">
        <v>100000</v>
      </c>
      <c r="AG6" s="13">
        <v>110000</v>
      </c>
      <c r="AH6" s="13">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15">
      <c r="A7" s="13"/>
      <c r="B7" s="13">
        <v>3</v>
      </c>
      <c r="C7" s="13">
        <v>4020</v>
      </c>
      <c r="D7" s="13">
        <v>4420</v>
      </c>
      <c r="E7" s="13">
        <v>4870</v>
      </c>
      <c r="F7" s="13">
        <v>5360</v>
      </c>
      <c r="G7" s="13">
        <v>5900</v>
      </c>
      <c r="H7" s="13">
        <v>6490</v>
      </c>
      <c r="I7" s="13">
        <v>7150</v>
      </c>
      <c r="J7" s="13">
        <v>7870</v>
      </c>
      <c r="K7" s="13">
        <v>8660</v>
      </c>
      <c r="L7" s="13">
        <v>9530</v>
      </c>
      <c r="M7" s="13">
        <v>10500</v>
      </c>
      <c r="N7" s="13">
        <v>11500</v>
      </c>
      <c r="O7" s="13">
        <v>12700</v>
      </c>
      <c r="P7" s="13">
        <v>14000</v>
      </c>
      <c r="Q7" s="13">
        <v>15400</v>
      </c>
      <c r="R7" s="13">
        <v>16900</v>
      </c>
      <c r="S7" s="13">
        <v>18700</v>
      </c>
      <c r="T7" s="13">
        <v>20500</v>
      </c>
      <c r="U7" s="13">
        <v>22600</v>
      </c>
      <c r="V7" s="13">
        <v>24900</v>
      </c>
      <c r="W7" s="13">
        <v>27400</v>
      </c>
      <c r="X7" s="13">
        <v>30100</v>
      </c>
      <c r="Y7" s="13">
        <v>33200</v>
      </c>
      <c r="Z7" s="13">
        <v>36500</v>
      </c>
      <c r="AA7" s="13">
        <v>40200</v>
      </c>
      <c r="AB7" s="13">
        <v>44200</v>
      </c>
      <c r="AC7" s="13">
        <v>48700</v>
      </c>
      <c r="AD7" s="13">
        <v>53600</v>
      </c>
      <c r="AE7" s="13">
        <v>59000</v>
      </c>
      <c r="AF7" s="13">
        <v>64900</v>
      </c>
      <c r="AG7" s="13">
        <v>71500</v>
      </c>
      <c r="AH7" s="13">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15">
      <c r="A8" s="13"/>
      <c r="B8" s="13">
        <v>4</v>
      </c>
      <c r="C8" s="13">
        <v>2740</v>
      </c>
      <c r="D8" s="13">
        <v>3010</v>
      </c>
      <c r="E8" s="13">
        <v>3320</v>
      </c>
      <c r="F8" s="13">
        <v>3650</v>
      </c>
      <c r="G8" s="13">
        <v>4020</v>
      </c>
      <c r="H8" s="13">
        <v>4420</v>
      </c>
      <c r="I8" s="13">
        <v>4870</v>
      </c>
      <c r="J8" s="13">
        <v>5360</v>
      </c>
      <c r="K8" s="13">
        <v>5900</v>
      </c>
      <c r="L8" s="13">
        <v>6490</v>
      </c>
      <c r="M8" s="13">
        <v>7150</v>
      </c>
      <c r="N8" s="13">
        <v>7870</v>
      </c>
      <c r="O8" s="13">
        <v>8660</v>
      </c>
      <c r="P8" s="13">
        <v>9530</v>
      </c>
      <c r="Q8" s="13">
        <v>10500</v>
      </c>
      <c r="R8" s="13">
        <v>11500</v>
      </c>
      <c r="S8" s="13">
        <v>12700</v>
      </c>
      <c r="T8" s="13">
        <v>14000</v>
      </c>
      <c r="U8" s="13">
        <v>15400</v>
      </c>
      <c r="V8" s="13">
        <v>16900</v>
      </c>
      <c r="W8" s="13">
        <v>18700</v>
      </c>
      <c r="X8" s="13">
        <v>20500</v>
      </c>
      <c r="Y8" s="13">
        <v>22600</v>
      </c>
      <c r="Z8" s="13">
        <v>24900</v>
      </c>
      <c r="AA8" s="13">
        <v>27400</v>
      </c>
      <c r="AB8" s="13">
        <v>30100</v>
      </c>
      <c r="AC8" s="13">
        <v>33200</v>
      </c>
      <c r="AD8" s="13">
        <v>36500</v>
      </c>
      <c r="AE8" s="13">
        <v>40200</v>
      </c>
      <c r="AF8" s="13">
        <v>44200</v>
      </c>
      <c r="AG8" s="13">
        <v>48700</v>
      </c>
      <c r="AH8" s="13">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15">
      <c r="A9" s="13"/>
      <c r="B9" s="13">
        <v>5</v>
      </c>
      <c r="C9" s="13">
        <v>1780</v>
      </c>
      <c r="D9" s="13">
        <v>1960</v>
      </c>
      <c r="E9" s="13">
        <v>2150</v>
      </c>
      <c r="F9" s="13">
        <v>2370</v>
      </c>
      <c r="G9" s="13">
        <v>2610</v>
      </c>
      <c r="H9" s="13">
        <v>2870</v>
      </c>
      <c r="I9" s="13">
        <v>3160</v>
      </c>
      <c r="J9" s="13">
        <v>3480</v>
      </c>
      <c r="K9" s="13">
        <v>3830</v>
      </c>
      <c r="L9" s="13">
        <v>4220</v>
      </c>
      <c r="M9" s="13">
        <v>4640</v>
      </c>
      <c r="N9" s="13">
        <v>5110</v>
      </c>
      <c r="O9" s="13">
        <v>5620</v>
      </c>
      <c r="P9" s="13">
        <v>6190</v>
      </c>
      <c r="Q9" s="13">
        <v>6810</v>
      </c>
      <c r="R9" s="13">
        <v>7500</v>
      </c>
      <c r="S9" s="13">
        <v>8250</v>
      </c>
      <c r="T9" s="13">
        <v>9090</v>
      </c>
      <c r="U9" s="13">
        <v>10000</v>
      </c>
      <c r="V9" s="13">
        <v>11000</v>
      </c>
      <c r="W9" s="13">
        <v>12100</v>
      </c>
      <c r="X9" s="13">
        <v>13300</v>
      </c>
      <c r="Y9" s="13">
        <v>14700</v>
      </c>
      <c r="Z9" s="13">
        <v>16200</v>
      </c>
      <c r="AA9" s="13">
        <v>17800</v>
      </c>
      <c r="AB9" s="13">
        <v>19600</v>
      </c>
      <c r="AC9" s="13">
        <v>21500</v>
      </c>
      <c r="AD9" s="13">
        <v>23700</v>
      </c>
      <c r="AE9" s="13">
        <v>26100</v>
      </c>
      <c r="AF9" s="13">
        <v>28700</v>
      </c>
      <c r="AG9" s="13">
        <v>31600</v>
      </c>
      <c r="AH9" s="13">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15">
      <c r="A10" s="13"/>
      <c r="B10" s="13">
        <v>6</v>
      </c>
      <c r="C10" s="13">
        <v>1050</v>
      </c>
      <c r="D10" s="13">
        <v>1150</v>
      </c>
      <c r="E10" s="13">
        <v>1270</v>
      </c>
      <c r="F10" s="13">
        <v>1400</v>
      </c>
      <c r="G10" s="13">
        <v>1540</v>
      </c>
      <c r="H10" s="13">
        <v>1690</v>
      </c>
      <c r="I10" s="13">
        <v>1870</v>
      </c>
      <c r="J10" s="13">
        <v>2050</v>
      </c>
      <c r="K10" s="13">
        <v>2260</v>
      </c>
      <c r="L10" s="13">
        <v>2490</v>
      </c>
      <c r="M10" s="13">
        <v>2740</v>
      </c>
      <c r="N10" s="13">
        <v>3010</v>
      </c>
      <c r="O10" s="13">
        <v>3320</v>
      </c>
      <c r="P10" s="13">
        <v>3650</v>
      </c>
      <c r="Q10" s="13">
        <v>4020</v>
      </c>
      <c r="R10" s="13">
        <v>4420</v>
      </c>
      <c r="S10" s="13">
        <v>4870</v>
      </c>
      <c r="T10" s="13">
        <v>5360</v>
      </c>
      <c r="U10" s="13">
        <v>5900</v>
      </c>
      <c r="V10" s="13">
        <v>6490</v>
      </c>
      <c r="W10" s="13">
        <v>7150</v>
      </c>
      <c r="X10" s="13">
        <v>7870</v>
      </c>
      <c r="Y10" s="13">
        <v>8660</v>
      </c>
      <c r="Z10" s="13">
        <v>9530</v>
      </c>
      <c r="AA10" s="13">
        <v>10500</v>
      </c>
      <c r="AB10" s="13">
        <v>11500</v>
      </c>
      <c r="AC10" s="13">
        <v>12700</v>
      </c>
      <c r="AD10" s="13">
        <v>14000</v>
      </c>
      <c r="AE10" s="13">
        <v>15400</v>
      </c>
      <c r="AF10" s="13">
        <v>16900</v>
      </c>
      <c r="AG10" s="13">
        <v>18700</v>
      </c>
      <c r="AH10" s="13">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15">
      <c r="A11" s="13"/>
      <c r="B11" s="13">
        <v>7</v>
      </c>
      <c r="C11" s="13">
        <v>487</v>
      </c>
      <c r="D11" s="13">
        <v>536</v>
      </c>
      <c r="E11" s="13">
        <v>590</v>
      </c>
      <c r="F11" s="13">
        <v>649</v>
      </c>
      <c r="G11" s="13">
        <v>715</v>
      </c>
      <c r="H11" s="13">
        <v>787</v>
      </c>
      <c r="I11" s="13">
        <v>866</v>
      </c>
      <c r="J11" s="13">
        <v>953</v>
      </c>
      <c r="K11" s="13">
        <v>1050</v>
      </c>
      <c r="L11" s="13">
        <v>1150</v>
      </c>
      <c r="M11" s="13">
        <v>1270</v>
      </c>
      <c r="N11" s="13">
        <v>1400</v>
      </c>
      <c r="O11" s="13">
        <v>1540</v>
      </c>
      <c r="P11" s="13">
        <v>1690</v>
      </c>
      <c r="Q11" s="13">
        <v>1870</v>
      </c>
      <c r="R11" s="13">
        <v>2050</v>
      </c>
      <c r="S11" s="13">
        <v>2260</v>
      </c>
      <c r="T11" s="13">
        <v>2490</v>
      </c>
      <c r="U11" s="13">
        <v>2740</v>
      </c>
      <c r="V11" s="13">
        <v>3010</v>
      </c>
      <c r="W11" s="13">
        <v>3320</v>
      </c>
      <c r="X11" s="13">
        <v>3650</v>
      </c>
      <c r="Y11" s="13">
        <v>4020</v>
      </c>
      <c r="Z11" s="13">
        <v>4420</v>
      </c>
      <c r="AA11" s="13">
        <v>4870</v>
      </c>
      <c r="AB11" s="13">
        <v>5360</v>
      </c>
      <c r="AC11" s="13">
        <v>5900</v>
      </c>
      <c r="AD11" s="13">
        <v>6490</v>
      </c>
      <c r="AE11" s="13">
        <v>7150</v>
      </c>
      <c r="AF11" s="13">
        <v>7870</v>
      </c>
      <c r="AG11" s="13">
        <v>8660</v>
      </c>
      <c r="AH11" s="13">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15">
      <c r="B12" s="518" t="s">
        <v>324</v>
      </c>
      <c r="C12" s="518"/>
      <c r="D12" s="518"/>
      <c r="E12" s="518"/>
      <c r="F12" s="518"/>
      <c r="G12" s="518"/>
      <c r="H12" s="518"/>
      <c r="I12" s="518"/>
      <c r="J12" s="518"/>
      <c r="K12" s="518"/>
      <c r="L12" s="518"/>
      <c r="M12" s="518"/>
      <c r="N12" s="518"/>
      <c r="O12" s="518"/>
      <c r="P12" s="518"/>
      <c r="Q12" s="518"/>
      <c r="R12" s="518"/>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15">
      <c r="B13" t="s">
        <v>252</v>
      </c>
      <c r="C13" s="9">
        <v>0</v>
      </c>
      <c r="D13" s="9">
        <f>C13+1</f>
        <v>1</v>
      </c>
      <c r="E13" s="9">
        <f t="shared" ref="E13:R13" si="4">D13+1</f>
        <v>2</v>
      </c>
      <c r="F13" s="9">
        <f t="shared" si="4"/>
        <v>3</v>
      </c>
      <c r="G13" s="9">
        <f t="shared" si="4"/>
        <v>4</v>
      </c>
      <c r="H13" s="9">
        <f t="shared" si="4"/>
        <v>5</v>
      </c>
      <c r="I13" s="9">
        <f t="shared" si="4"/>
        <v>6</v>
      </c>
      <c r="J13" s="9">
        <f t="shared" si="4"/>
        <v>7</v>
      </c>
      <c r="K13" s="9">
        <f t="shared" si="4"/>
        <v>8</v>
      </c>
      <c r="L13" s="9">
        <f t="shared" si="4"/>
        <v>9</v>
      </c>
      <c r="M13" s="9">
        <f t="shared" si="4"/>
        <v>10</v>
      </c>
      <c r="N13" s="9">
        <f t="shared" si="4"/>
        <v>11</v>
      </c>
      <c r="O13" s="9">
        <f t="shared" si="4"/>
        <v>12</v>
      </c>
      <c r="P13" s="9">
        <f t="shared" si="4"/>
        <v>13</v>
      </c>
      <c r="Q13" s="9">
        <f t="shared" si="4"/>
        <v>14</v>
      </c>
      <c r="R13" s="9">
        <f t="shared" si="4"/>
        <v>15</v>
      </c>
      <c r="S13" s="1"/>
      <c r="T13" s="1"/>
      <c r="U13" s="1"/>
      <c r="V13" s="1"/>
      <c r="W13" s="1"/>
      <c r="X13" s="1"/>
      <c r="Y13" s="1"/>
      <c r="Z13" s="1"/>
      <c r="AA13" s="1"/>
      <c r="AB13" s="1"/>
      <c r="AC13" s="1"/>
      <c r="AD13" s="1"/>
      <c r="AE13" s="1"/>
      <c r="AF13" s="1"/>
      <c r="AG13" s="1"/>
      <c r="AH13" s="1"/>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15">
      <c r="B14" s="5" t="s">
        <v>14</v>
      </c>
      <c r="C14" s="8">
        <v>4640</v>
      </c>
      <c r="D14" s="8">
        <v>5620</v>
      </c>
      <c r="E14" s="8">
        <v>6810</v>
      </c>
      <c r="F14" s="8">
        <v>8250</v>
      </c>
      <c r="G14" s="8">
        <v>10000</v>
      </c>
      <c r="H14" s="8">
        <v>12100</v>
      </c>
      <c r="I14" s="8">
        <v>14700</v>
      </c>
      <c r="J14" s="8">
        <v>17800</v>
      </c>
      <c r="K14" s="8">
        <v>21500</v>
      </c>
      <c r="L14" s="8">
        <v>26100</v>
      </c>
      <c r="M14" s="8">
        <v>31600</v>
      </c>
      <c r="N14" s="8">
        <v>38300</v>
      </c>
      <c r="O14" s="8">
        <v>46400</v>
      </c>
      <c r="P14" s="8">
        <v>56200</v>
      </c>
      <c r="Q14" s="8">
        <v>68100</v>
      </c>
      <c r="R14" s="8">
        <v>82500</v>
      </c>
      <c r="S14" s="1"/>
      <c r="T14" s="1"/>
      <c r="U14" s="1"/>
      <c r="V14" s="1"/>
      <c r="W14" s="1"/>
      <c r="X14" s="1"/>
      <c r="Y14" s="1"/>
      <c r="Z14" s="1"/>
      <c r="AA14" s="1"/>
      <c r="AB14" s="1"/>
      <c r="AC14" s="1"/>
      <c r="AD14" s="1"/>
      <c r="AE14" s="1"/>
      <c r="AF14" s="1"/>
      <c r="AG14" s="1"/>
      <c r="AH14" s="1"/>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15">
      <c r="A15" t="s">
        <v>253</v>
      </c>
      <c r="B15" s="5">
        <v>0</v>
      </c>
      <c r="C15" s="9">
        <v>21500</v>
      </c>
      <c r="D15" s="9">
        <v>26100</v>
      </c>
      <c r="E15" s="9">
        <v>31600</v>
      </c>
      <c r="F15" s="9">
        <v>38300</v>
      </c>
      <c r="G15" s="9">
        <v>46400</v>
      </c>
      <c r="H15" s="9">
        <v>56200</v>
      </c>
      <c r="I15" s="9">
        <v>68100</v>
      </c>
      <c r="J15" s="9">
        <v>82500</v>
      </c>
      <c r="K15" s="9">
        <v>100000</v>
      </c>
      <c r="L15" s="9">
        <v>121000</v>
      </c>
      <c r="M15" s="9">
        <v>147000</v>
      </c>
      <c r="N15" s="9">
        <v>178000</v>
      </c>
      <c r="O15" s="9">
        <v>215000</v>
      </c>
      <c r="P15" s="9">
        <v>261000</v>
      </c>
      <c r="Q15" s="9">
        <v>316000</v>
      </c>
      <c r="R15" s="9">
        <v>402000</v>
      </c>
      <c r="S15" s="1"/>
      <c r="T15" s="1"/>
      <c r="U15" s="1"/>
      <c r="V15" s="1"/>
      <c r="W15" s="1"/>
      <c r="X15" s="1"/>
      <c r="Y15" s="1"/>
      <c r="Z15" s="1"/>
      <c r="AA15" s="1"/>
      <c r="AB15" s="1"/>
      <c r="AC15" s="1"/>
      <c r="AD15" s="1"/>
      <c r="AE15" s="1"/>
      <c r="AF15" s="1"/>
      <c r="AG15" s="1"/>
      <c r="AH15" s="1"/>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15">
      <c r="B16" s="5">
        <v>1</v>
      </c>
      <c r="C16" s="9">
        <v>15400</v>
      </c>
      <c r="D16" s="9">
        <v>18700</v>
      </c>
      <c r="E16" s="9">
        <v>22600</v>
      </c>
      <c r="F16" s="9">
        <v>27400</v>
      </c>
      <c r="G16" s="9">
        <v>33200</v>
      </c>
      <c r="H16" s="9">
        <v>40200</v>
      </c>
      <c r="I16" s="9">
        <v>48700</v>
      </c>
      <c r="J16" s="9">
        <v>59000</v>
      </c>
      <c r="K16" s="9">
        <v>71500</v>
      </c>
      <c r="L16" s="9">
        <v>86600</v>
      </c>
      <c r="M16" s="9">
        <v>105000</v>
      </c>
      <c r="N16" s="9">
        <v>127000</v>
      </c>
      <c r="O16" s="9">
        <v>154000</v>
      </c>
      <c r="P16" s="9">
        <v>187000</v>
      </c>
      <c r="Q16" s="9">
        <v>226000</v>
      </c>
      <c r="R16" s="9">
        <v>274000</v>
      </c>
      <c r="S16" s="1"/>
      <c r="T16" s="1"/>
      <c r="U16" s="1"/>
      <c r="V16" s="1"/>
      <c r="W16" s="1"/>
      <c r="X16" s="1"/>
      <c r="Y16" s="1"/>
      <c r="Z16" s="1"/>
      <c r="AA16" s="1"/>
      <c r="AB16" s="1"/>
      <c r="AC16" s="1"/>
      <c r="AD16" s="1"/>
      <c r="AE16" s="1"/>
      <c r="AF16" s="1"/>
      <c r="AG16" s="1"/>
      <c r="AH16" s="1"/>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15">
      <c r="B17" s="5">
        <v>2</v>
      </c>
      <c r="C17" s="9">
        <v>11500</v>
      </c>
      <c r="D17" s="9">
        <v>14000</v>
      </c>
      <c r="E17" s="9">
        <v>16900</v>
      </c>
      <c r="F17" s="9">
        <v>20500</v>
      </c>
      <c r="G17" s="9">
        <v>24900</v>
      </c>
      <c r="H17" s="9">
        <v>30100</v>
      </c>
      <c r="I17" s="9">
        <v>36500</v>
      </c>
      <c r="J17" s="9">
        <v>44200</v>
      </c>
      <c r="K17" s="9">
        <v>53600</v>
      </c>
      <c r="L17" s="9">
        <v>64900</v>
      </c>
      <c r="M17" s="9">
        <v>78700</v>
      </c>
      <c r="N17" s="9">
        <v>95300</v>
      </c>
      <c r="O17" s="9">
        <v>115000</v>
      </c>
      <c r="P17" s="9">
        <v>140000</v>
      </c>
      <c r="Q17" s="9">
        <v>169000</v>
      </c>
      <c r="R17" s="9">
        <v>205000</v>
      </c>
      <c r="S17" s="1"/>
      <c r="T17" s="1"/>
      <c r="U17" s="1"/>
      <c r="V17" s="1"/>
      <c r="W17" s="1"/>
      <c r="X17" s="1"/>
      <c r="Y17" s="1"/>
      <c r="Z17" s="1"/>
      <c r="AA17" s="1"/>
      <c r="AB17" s="1"/>
      <c r="AC17" s="1"/>
      <c r="AD17" s="1"/>
      <c r="AE17" s="1"/>
      <c r="AF17" s="1"/>
      <c r="AG17" s="1"/>
      <c r="AH17" s="1"/>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15">
      <c r="B18" s="5">
        <v>3</v>
      </c>
      <c r="C18" s="9">
        <v>9090</v>
      </c>
      <c r="D18" s="9">
        <v>11000</v>
      </c>
      <c r="E18" s="9">
        <v>13300</v>
      </c>
      <c r="F18" s="9">
        <v>16200</v>
      </c>
      <c r="G18" s="9">
        <v>19600</v>
      </c>
      <c r="H18" s="9">
        <v>23700</v>
      </c>
      <c r="I18" s="9">
        <v>28700</v>
      </c>
      <c r="J18" s="9">
        <v>34800</v>
      </c>
      <c r="K18" s="9">
        <v>42200</v>
      </c>
      <c r="L18" s="9">
        <v>51100</v>
      </c>
      <c r="M18" s="9">
        <v>61900</v>
      </c>
      <c r="N18" s="9">
        <v>75000</v>
      </c>
      <c r="O18" s="9">
        <v>90900</v>
      </c>
      <c r="P18" s="9">
        <v>110000</v>
      </c>
      <c r="Q18" s="9">
        <v>133000</v>
      </c>
      <c r="R18" s="9">
        <v>162000</v>
      </c>
      <c r="S18" s="1"/>
      <c r="T18" s="1"/>
      <c r="U18" s="1"/>
      <c r="V18" s="1"/>
      <c r="W18" s="1"/>
      <c r="X18" s="1"/>
      <c r="Y18" s="1"/>
      <c r="Z18" s="1"/>
      <c r="AA18" s="1"/>
      <c r="AB18" s="1"/>
      <c r="AC18" s="1"/>
      <c r="AD18" s="1"/>
      <c r="AE18" s="1"/>
      <c r="AF18" s="1"/>
      <c r="AG18" s="1"/>
      <c r="AH18" s="1"/>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15">
      <c r="B19" s="5">
        <v>4</v>
      </c>
      <c r="C19" s="9">
        <v>7150</v>
      </c>
      <c r="D19" s="9">
        <v>8660</v>
      </c>
      <c r="E19" s="9">
        <v>10500</v>
      </c>
      <c r="F19" s="9">
        <v>12700</v>
      </c>
      <c r="G19" s="9">
        <v>15400</v>
      </c>
      <c r="H19" s="9">
        <v>18700</v>
      </c>
      <c r="I19" s="9">
        <v>22600</v>
      </c>
      <c r="J19" s="9">
        <v>27400</v>
      </c>
      <c r="K19" s="9">
        <v>33200</v>
      </c>
      <c r="L19" s="9">
        <v>40200</v>
      </c>
      <c r="M19" s="9">
        <v>48700</v>
      </c>
      <c r="N19" s="9">
        <v>59000</v>
      </c>
      <c r="O19" s="9">
        <v>71500</v>
      </c>
      <c r="P19" s="9">
        <v>86600</v>
      </c>
      <c r="Q19" s="9">
        <v>105000</v>
      </c>
      <c r="R19" s="9">
        <v>127000</v>
      </c>
      <c r="S19" s="1"/>
      <c r="T19" s="1"/>
      <c r="U19" s="1"/>
      <c r="V19" s="1"/>
      <c r="W19" s="1"/>
      <c r="X19" s="1"/>
      <c r="Y19" s="1"/>
      <c r="Z19" s="1"/>
      <c r="AA19" s="1"/>
      <c r="AB19" s="1"/>
      <c r="AC19" s="1"/>
      <c r="AD19" s="1"/>
      <c r="AE19" s="1"/>
      <c r="AF19" s="1"/>
      <c r="AG19" s="1"/>
      <c r="AH19" s="1"/>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15">
      <c r="B20" s="5">
        <v>5</v>
      </c>
      <c r="C20" s="9">
        <v>5620</v>
      </c>
      <c r="D20" s="9">
        <v>6810</v>
      </c>
      <c r="E20" s="9">
        <v>8250</v>
      </c>
      <c r="F20" s="9">
        <v>10000</v>
      </c>
      <c r="G20" s="9">
        <v>12100</v>
      </c>
      <c r="H20" s="9">
        <v>14700</v>
      </c>
      <c r="I20" s="9">
        <v>17800</v>
      </c>
      <c r="J20" s="9">
        <v>21500</v>
      </c>
      <c r="K20" s="9">
        <v>26100</v>
      </c>
      <c r="L20" s="9">
        <v>31600</v>
      </c>
      <c r="M20" s="9">
        <v>38300</v>
      </c>
      <c r="N20" s="9">
        <v>46400</v>
      </c>
      <c r="O20" s="9">
        <v>56200</v>
      </c>
      <c r="P20" s="9">
        <v>68100</v>
      </c>
      <c r="Q20" s="9">
        <v>82500</v>
      </c>
      <c r="R20" s="9">
        <v>100000</v>
      </c>
      <c r="S20" s="1"/>
      <c r="T20" s="1"/>
      <c r="U20" s="1"/>
      <c r="V20" s="1"/>
      <c r="W20" s="1"/>
      <c r="X20" s="1"/>
      <c r="Y20" s="1"/>
      <c r="Z20" s="1"/>
      <c r="AA20" s="1"/>
      <c r="AB20" s="1"/>
      <c r="AC20" s="1"/>
      <c r="AD20" s="1"/>
      <c r="AE20" s="1"/>
      <c r="AF20" s="1"/>
      <c r="AG20" s="1"/>
      <c r="AH20" s="1"/>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15">
      <c r="B21" s="5">
        <v>6</v>
      </c>
      <c r="C21" s="9">
        <v>4640</v>
      </c>
      <c r="D21" s="9">
        <v>5620</v>
      </c>
      <c r="E21" s="9">
        <v>6810</v>
      </c>
      <c r="F21" s="9">
        <v>8250</v>
      </c>
      <c r="G21" s="9">
        <v>10000</v>
      </c>
      <c r="H21" s="9">
        <v>12100</v>
      </c>
      <c r="I21" s="9">
        <v>14700</v>
      </c>
      <c r="J21" s="9">
        <v>17800</v>
      </c>
      <c r="K21" s="9">
        <v>21500</v>
      </c>
      <c r="L21" s="9">
        <v>26100</v>
      </c>
      <c r="M21" s="9">
        <v>31600</v>
      </c>
      <c r="N21" s="9">
        <v>38300</v>
      </c>
      <c r="O21" s="9">
        <v>46400</v>
      </c>
      <c r="P21" s="9">
        <v>56200</v>
      </c>
      <c r="Q21" s="9">
        <v>68100</v>
      </c>
      <c r="R21" s="9">
        <v>82500</v>
      </c>
      <c r="S21" s="1"/>
      <c r="T21" s="1"/>
      <c r="U21" s="1"/>
      <c r="V21" s="1"/>
      <c r="W21" s="1"/>
      <c r="X21" s="1"/>
      <c r="Y21" s="1"/>
      <c r="Z21" s="1"/>
      <c r="AA21" s="1"/>
      <c r="AB21" s="1"/>
      <c r="AC21" s="1"/>
      <c r="AD21" s="1"/>
      <c r="AE21" s="1"/>
      <c r="AF21" s="1"/>
      <c r="AG21" s="1"/>
      <c r="AH21" s="1"/>
      <c r="AJ21">
        <f t="shared" si="3"/>
        <v>16</v>
      </c>
      <c r="AK21">
        <f t="shared" si="1"/>
        <v>20500</v>
      </c>
      <c r="AQ21">
        <f t="shared" si="0"/>
        <v>16</v>
      </c>
    </row>
    <row r="22" spans="2:43" x14ac:dyDescent="0.15">
      <c r="B22" s="5">
        <v>7</v>
      </c>
      <c r="C22" s="9">
        <v>3830</v>
      </c>
      <c r="D22" s="9">
        <v>4640</v>
      </c>
      <c r="E22" s="9">
        <v>5620</v>
      </c>
      <c r="F22" s="9">
        <v>6810</v>
      </c>
      <c r="G22" s="9">
        <v>8250</v>
      </c>
      <c r="H22" s="9">
        <v>10000</v>
      </c>
      <c r="I22" s="9">
        <v>12100</v>
      </c>
      <c r="J22" s="9">
        <v>14700</v>
      </c>
      <c r="K22" s="9">
        <v>17800</v>
      </c>
      <c r="L22" s="9">
        <v>21500</v>
      </c>
      <c r="M22" s="9">
        <v>26100</v>
      </c>
      <c r="N22" s="9">
        <v>31600</v>
      </c>
      <c r="O22" s="9">
        <v>38300</v>
      </c>
      <c r="P22" s="9">
        <v>46400</v>
      </c>
      <c r="Q22" s="9">
        <v>56200</v>
      </c>
      <c r="R22" s="9">
        <v>68100</v>
      </c>
      <c r="S22" s="1"/>
      <c r="T22" s="1"/>
      <c r="U22" s="1"/>
      <c r="V22" s="1"/>
      <c r="W22" s="1"/>
      <c r="X22" s="1"/>
      <c r="Y22" s="1"/>
      <c r="Z22" s="1"/>
      <c r="AA22" s="1"/>
      <c r="AB22" s="1"/>
      <c r="AC22" s="1"/>
      <c r="AD22" s="1"/>
      <c r="AE22" s="1"/>
      <c r="AF22" s="1"/>
      <c r="AG22" s="1"/>
      <c r="AH22" s="1"/>
      <c r="AJ22">
        <f t="shared" si="3"/>
        <v>17</v>
      </c>
      <c r="AK22">
        <f t="shared" si="1"/>
        <v>22600</v>
      </c>
      <c r="AQ22">
        <f t="shared" si="0"/>
        <v>17</v>
      </c>
    </row>
    <row r="23" spans="2:43" x14ac:dyDescent="0.15">
      <c r="B23" s="5">
        <v>8</v>
      </c>
      <c r="C23" s="9">
        <v>3160</v>
      </c>
      <c r="D23" s="9">
        <v>3830</v>
      </c>
      <c r="E23" s="9">
        <v>4640</v>
      </c>
      <c r="F23" s="9">
        <v>5620</v>
      </c>
      <c r="G23" s="9">
        <v>6810</v>
      </c>
      <c r="H23" s="9">
        <v>8250</v>
      </c>
      <c r="I23" s="9">
        <v>10000</v>
      </c>
      <c r="J23" s="9">
        <v>12100</v>
      </c>
      <c r="K23" s="9">
        <v>14700</v>
      </c>
      <c r="L23" s="9">
        <v>17800</v>
      </c>
      <c r="M23" s="9">
        <v>21500</v>
      </c>
      <c r="N23" s="9">
        <v>26100</v>
      </c>
      <c r="O23" s="9">
        <v>31600</v>
      </c>
      <c r="P23" s="9">
        <v>38300</v>
      </c>
      <c r="Q23" s="9">
        <v>46400</v>
      </c>
      <c r="R23" s="9">
        <v>56200</v>
      </c>
      <c r="S23" s="1"/>
      <c r="T23" s="1"/>
      <c r="U23" s="1"/>
      <c r="V23" s="1"/>
      <c r="W23" s="1"/>
      <c r="X23" s="1"/>
      <c r="Y23" s="1"/>
      <c r="Z23" s="1"/>
      <c r="AA23" s="1"/>
      <c r="AB23" s="1"/>
      <c r="AC23" s="1"/>
      <c r="AD23" s="1"/>
      <c r="AE23" s="1"/>
      <c r="AF23" s="1"/>
      <c r="AG23" s="1"/>
      <c r="AH23" s="1"/>
      <c r="AJ23">
        <f t="shared" si="3"/>
        <v>18</v>
      </c>
      <c r="AK23">
        <f t="shared" si="1"/>
        <v>24900</v>
      </c>
      <c r="AQ23">
        <f t="shared" si="0"/>
        <v>18</v>
      </c>
    </row>
    <row r="24" spans="2:43" x14ac:dyDescent="0.15">
      <c r="B24" s="5">
        <v>9</v>
      </c>
      <c r="C24" s="9">
        <v>2610</v>
      </c>
      <c r="D24" s="9">
        <v>3160</v>
      </c>
      <c r="E24" s="9">
        <v>3830</v>
      </c>
      <c r="F24" s="9">
        <v>4640</v>
      </c>
      <c r="G24" s="9">
        <v>5620</v>
      </c>
      <c r="H24" s="9">
        <v>6810</v>
      </c>
      <c r="I24" s="9">
        <v>8250</v>
      </c>
      <c r="J24" s="9">
        <v>10000</v>
      </c>
      <c r="K24" s="9">
        <v>12100</v>
      </c>
      <c r="L24" s="9">
        <v>14700</v>
      </c>
      <c r="M24" s="9">
        <v>17800</v>
      </c>
      <c r="N24" s="9">
        <v>21500</v>
      </c>
      <c r="O24" s="9">
        <v>26100</v>
      </c>
      <c r="P24" s="9">
        <v>31600</v>
      </c>
      <c r="Q24" s="9">
        <v>38300</v>
      </c>
      <c r="R24" s="9">
        <v>46400</v>
      </c>
      <c r="S24" s="1"/>
      <c r="T24" s="1"/>
      <c r="U24" s="1"/>
      <c r="V24" s="1"/>
      <c r="W24" s="1"/>
      <c r="X24" s="1"/>
      <c r="Y24" s="1"/>
      <c r="Z24" s="1"/>
      <c r="AA24" s="1"/>
      <c r="AB24" s="1"/>
      <c r="AC24" s="1"/>
      <c r="AD24" s="1"/>
      <c r="AE24" s="1"/>
      <c r="AF24" s="1"/>
      <c r="AG24" s="1"/>
      <c r="AH24" s="1"/>
      <c r="AJ24">
        <f t="shared" si="3"/>
        <v>19</v>
      </c>
      <c r="AK24">
        <f t="shared" si="1"/>
        <v>27400</v>
      </c>
      <c r="AQ24">
        <f t="shared" si="0"/>
        <v>19</v>
      </c>
    </row>
    <row r="25" spans="2:43" x14ac:dyDescent="0.15">
      <c r="B25" s="5">
        <v>10</v>
      </c>
      <c r="C25" s="9">
        <v>2050</v>
      </c>
      <c r="D25" s="9">
        <v>2490</v>
      </c>
      <c r="E25" s="9">
        <v>3010</v>
      </c>
      <c r="F25" s="9">
        <v>3650</v>
      </c>
      <c r="G25" s="9">
        <v>4420</v>
      </c>
      <c r="H25" s="9">
        <v>5360</v>
      </c>
      <c r="I25" s="9">
        <v>6490</v>
      </c>
      <c r="J25" s="9">
        <v>7870</v>
      </c>
      <c r="K25" s="9">
        <v>9530</v>
      </c>
      <c r="L25" s="9">
        <v>11500</v>
      </c>
      <c r="M25" s="9">
        <v>14000</v>
      </c>
      <c r="N25" s="9">
        <v>16900</v>
      </c>
      <c r="O25" s="9">
        <v>20500</v>
      </c>
      <c r="P25" s="9">
        <v>24900</v>
      </c>
      <c r="Q25" s="9">
        <v>30100</v>
      </c>
      <c r="R25" s="9">
        <v>36500</v>
      </c>
      <c r="S25" s="1"/>
      <c r="T25" s="1"/>
      <c r="U25" s="1"/>
      <c r="V25" s="1"/>
      <c r="W25" s="1"/>
      <c r="X25" s="1"/>
      <c r="Y25" s="1"/>
      <c r="Z25" s="1"/>
      <c r="AA25" s="1"/>
      <c r="AB25" s="1"/>
      <c r="AC25" s="1"/>
      <c r="AD25" s="1"/>
      <c r="AE25" s="1"/>
      <c r="AF25" s="1"/>
      <c r="AG25" s="1"/>
      <c r="AH25" s="1"/>
      <c r="AJ25">
        <f t="shared" si="3"/>
        <v>20</v>
      </c>
      <c r="AK25">
        <f t="shared" si="1"/>
        <v>30100</v>
      </c>
      <c r="AQ25">
        <f t="shared" si="0"/>
        <v>20</v>
      </c>
    </row>
    <row r="26" spans="2:43" x14ac:dyDescent="0.15">
      <c r="B26" s="5">
        <v>11</v>
      </c>
      <c r="C26" s="9">
        <v>1620</v>
      </c>
      <c r="D26" s="9">
        <v>1960</v>
      </c>
      <c r="E26" s="9">
        <v>2370</v>
      </c>
      <c r="F26" s="9">
        <v>2870</v>
      </c>
      <c r="G26" s="9">
        <v>3480</v>
      </c>
      <c r="H26" s="9">
        <v>4220</v>
      </c>
      <c r="I26" s="9">
        <v>5110</v>
      </c>
      <c r="J26" s="9">
        <v>6190</v>
      </c>
      <c r="K26" s="9">
        <v>7500</v>
      </c>
      <c r="L26" s="9">
        <v>9090</v>
      </c>
      <c r="M26" s="9">
        <v>11000</v>
      </c>
      <c r="N26" s="9">
        <v>13300</v>
      </c>
      <c r="O26" s="9">
        <v>16200</v>
      </c>
      <c r="P26" s="9">
        <v>19600</v>
      </c>
      <c r="Q26" s="9">
        <v>23700</v>
      </c>
      <c r="R26" s="9">
        <v>28700</v>
      </c>
      <c r="S26" s="1"/>
      <c r="T26" s="1"/>
      <c r="U26" s="1"/>
      <c r="V26" s="1"/>
      <c r="W26" s="1"/>
      <c r="X26" s="1"/>
      <c r="Y26" s="1"/>
      <c r="Z26" s="1"/>
      <c r="AA26" s="1"/>
      <c r="AB26" s="1"/>
      <c r="AC26" s="1"/>
      <c r="AD26" s="1"/>
      <c r="AE26" s="1"/>
      <c r="AF26" s="1"/>
      <c r="AG26" s="1"/>
      <c r="AH26" s="1"/>
      <c r="AJ26">
        <f t="shared" si="3"/>
        <v>21</v>
      </c>
      <c r="AK26">
        <f t="shared" si="1"/>
        <v>33200</v>
      </c>
      <c r="AQ26">
        <f t="shared" si="0"/>
        <v>21</v>
      </c>
    </row>
    <row r="27" spans="2:43" x14ac:dyDescent="0.15">
      <c r="B27" s="5">
        <v>12</v>
      </c>
      <c r="C27" s="9">
        <v>1270</v>
      </c>
      <c r="D27" s="9">
        <v>1540</v>
      </c>
      <c r="E27" s="9">
        <v>1870</v>
      </c>
      <c r="F27" s="9">
        <v>2260</v>
      </c>
      <c r="G27" s="9">
        <v>2740</v>
      </c>
      <c r="H27" s="9">
        <v>3320</v>
      </c>
      <c r="I27" s="9">
        <v>4020</v>
      </c>
      <c r="J27" s="9">
        <v>4870</v>
      </c>
      <c r="K27" s="9">
        <v>5900</v>
      </c>
      <c r="L27" s="9">
        <v>7150</v>
      </c>
      <c r="M27" s="9">
        <v>8660</v>
      </c>
      <c r="N27" s="9">
        <v>10500</v>
      </c>
      <c r="O27" s="9">
        <v>12700</v>
      </c>
      <c r="P27" s="9">
        <v>15400</v>
      </c>
      <c r="Q27" s="9">
        <v>18700</v>
      </c>
      <c r="R27" s="9">
        <v>22600</v>
      </c>
      <c r="S27" s="1"/>
      <c r="T27" s="1"/>
      <c r="U27" s="1"/>
      <c r="V27" s="1"/>
      <c r="W27" s="1"/>
      <c r="X27" s="1"/>
      <c r="Y27" s="1"/>
      <c r="Z27" s="1"/>
      <c r="AA27" s="1"/>
      <c r="AB27" s="1"/>
      <c r="AC27" s="1"/>
      <c r="AD27" s="1"/>
      <c r="AE27" s="1"/>
      <c r="AF27" s="1"/>
      <c r="AG27" s="1"/>
      <c r="AH27" s="1"/>
      <c r="AJ27">
        <f t="shared" si="3"/>
        <v>22</v>
      </c>
      <c r="AK27">
        <f t="shared" si="1"/>
        <v>36500</v>
      </c>
      <c r="AQ27">
        <f t="shared" si="0"/>
        <v>22</v>
      </c>
    </row>
    <row r="28" spans="2:43" x14ac:dyDescent="0.15">
      <c r="B28" s="5">
        <v>13</v>
      </c>
      <c r="C28" s="9">
        <v>953</v>
      </c>
      <c r="D28" s="9">
        <v>1150</v>
      </c>
      <c r="E28" s="9">
        <v>1400</v>
      </c>
      <c r="F28" s="9">
        <v>1690</v>
      </c>
      <c r="G28" s="9">
        <v>2050</v>
      </c>
      <c r="H28" s="9">
        <v>2490</v>
      </c>
      <c r="I28" s="9">
        <v>3010</v>
      </c>
      <c r="J28" s="9">
        <v>3650</v>
      </c>
      <c r="K28" s="9">
        <v>4420</v>
      </c>
      <c r="L28" s="9">
        <v>5360</v>
      </c>
      <c r="M28" s="9">
        <v>6490</v>
      </c>
      <c r="N28" s="9">
        <v>7870</v>
      </c>
      <c r="O28" s="9">
        <v>9530</v>
      </c>
      <c r="P28" s="9">
        <v>11500</v>
      </c>
      <c r="Q28" s="9">
        <v>14000</v>
      </c>
      <c r="R28" s="9">
        <v>16900</v>
      </c>
      <c r="S28" s="1"/>
      <c r="T28" s="1"/>
      <c r="U28" s="1"/>
      <c r="V28" s="1"/>
      <c r="W28" s="1"/>
      <c r="X28" s="1"/>
      <c r="Y28" s="1"/>
      <c r="Z28" s="1"/>
      <c r="AA28" s="1"/>
      <c r="AB28" s="1"/>
      <c r="AC28" s="1"/>
      <c r="AD28" s="1"/>
      <c r="AE28" s="1"/>
      <c r="AF28" s="1"/>
      <c r="AG28" s="1"/>
      <c r="AH28" s="1"/>
      <c r="AJ28">
        <f t="shared" si="3"/>
        <v>23</v>
      </c>
      <c r="AK28">
        <f t="shared" si="1"/>
        <v>40200</v>
      </c>
      <c r="AQ28">
        <f t="shared" si="0"/>
        <v>23</v>
      </c>
    </row>
    <row r="29" spans="2:43" x14ac:dyDescent="0.15">
      <c r="B29" s="5">
        <v>14</v>
      </c>
      <c r="C29" s="9">
        <v>715</v>
      </c>
      <c r="D29" s="9">
        <v>866</v>
      </c>
      <c r="E29" s="9">
        <v>1050</v>
      </c>
      <c r="F29" s="9">
        <v>1270</v>
      </c>
      <c r="G29" s="9">
        <v>1540</v>
      </c>
      <c r="H29" s="9">
        <v>1870</v>
      </c>
      <c r="I29" s="9">
        <v>2260</v>
      </c>
      <c r="J29" s="9">
        <v>2740</v>
      </c>
      <c r="K29" s="9">
        <v>3320</v>
      </c>
      <c r="L29" s="9">
        <v>4020</v>
      </c>
      <c r="M29" s="9">
        <v>4870</v>
      </c>
      <c r="N29" s="9">
        <v>5900</v>
      </c>
      <c r="O29" s="9">
        <v>7150</v>
      </c>
      <c r="P29" s="9">
        <v>8660</v>
      </c>
      <c r="Q29" s="9">
        <v>10500</v>
      </c>
      <c r="R29" s="9">
        <v>12700</v>
      </c>
      <c r="S29" s="1"/>
      <c r="T29" s="1"/>
      <c r="U29" s="1"/>
      <c r="V29" s="1"/>
      <c r="W29" s="1"/>
      <c r="X29" s="1"/>
      <c r="Y29" s="1"/>
      <c r="Z29" s="1"/>
      <c r="AA29" s="1"/>
      <c r="AB29" s="1"/>
      <c r="AC29" s="1"/>
      <c r="AD29" s="1"/>
      <c r="AE29" s="1"/>
      <c r="AF29" s="1"/>
      <c r="AG29" s="1"/>
      <c r="AH29" s="1"/>
      <c r="AJ29">
        <f t="shared" si="3"/>
        <v>24</v>
      </c>
      <c r="AK29">
        <f t="shared" si="1"/>
        <v>44200</v>
      </c>
      <c r="AQ29">
        <f t="shared" si="0"/>
        <v>24</v>
      </c>
    </row>
    <row r="30" spans="2:43" x14ac:dyDescent="0.15">
      <c r="B30" s="5">
        <v>15</v>
      </c>
      <c r="C30" s="9">
        <v>511</v>
      </c>
      <c r="D30" s="9">
        <v>619</v>
      </c>
      <c r="E30" s="9">
        <v>750</v>
      </c>
      <c r="F30" s="9">
        <v>909</v>
      </c>
      <c r="G30" s="9">
        <v>1100</v>
      </c>
      <c r="H30" s="9">
        <v>1330</v>
      </c>
      <c r="I30" s="9">
        <v>1620</v>
      </c>
      <c r="J30" s="9">
        <v>1960</v>
      </c>
      <c r="K30" s="9">
        <v>2370</v>
      </c>
      <c r="L30" s="9">
        <v>2870</v>
      </c>
      <c r="M30" s="9">
        <v>3480</v>
      </c>
      <c r="N30" s="9">
        <v>4220</v>
      </c>
      <c r="O30" s="9">
        <v>5110</v>
      </c>
      <c r="P30" s="9">
        <v>6190</v>
      </c>
      <c r="Q30" s="9">
        <v>7500</v>
      </c>
      <c r="R30" s="9">
        <v>9090</v>
      </c>
      <c r="S30" s="1"/>
      <c r="T30" s="1"/>
      <c r="U30" s="1"/>
      <c r="V30" s="1"/>
      <c r="W30" s="1"/>
      <c r="X30" s="1"/>
      <c r="Y30" s="1"/>
      <c r="Z30" s="1"/>
      <c r="AA30" s="1"/>
      <c r="AB30" s="1"/>
      <c r="AC30" s="1"/>
      <c r="AD30" s="1"/>
      <c r="AE30" s="1"/>
      <c r="AF30" s="1"/>
      <c r="AG30" s="1"/>
      <c r="AH30" s="1"/>
      <c r="AJ30">
        <f t="shared" si="3"/>
        <v>25</v>
      </c>
      <c r="AK30">
        <f t="shared" si="1"/>
        <v>48700</v>
      </c>
      <c r="AQ30">
        <f t="shared" si="0"/>
        <v>25</v>
      </c>
    </row>
    <row r="31" spans="2:43" x14ac:dyDescent="0.15">
      <c r="S31" s="1"/>
      <c r="T31" s="1"/>
      <c r="U31" s="1"/>
      <c r="V31" s="1"/>
      <c r="W31" s="1"/>
      <c r="X31" s="1"/>
      <c r="Y31" s="1"/>
      <c r="Z31" s="1"/>
      <c r="AA31" s="1"/>
      <c r="AB31" s="1"/>
      <c r="AC31" s="1"/>
      <c r="AD31" s="1"/>
      <c r="AE31" s="1"/>
      <c r="AF31" s="1"/>
      <c r="AG31" s="1"/>
      <c r="AH31" s="1"/>
      <c r="AJ31">
        <f t="shared" si="3"/>
        <v>26</v>
      </c>
      <c r="AK31">
        <f t="shared" si="1"/>
        <v>53600</v>
      </c>
      <c r="AQ31">
        <f t="shared" si="0"/>
        <v>26</v>
      </c>
    </row>
    <row r="32" spans="2:43" x14ac:dyDescent="0.15">
      <c r="AJ32">
        <f t="shared" si="3"/>
        <v>27</v>
      </c>
      <c r="AK32">
        <f t="shared" si="1"/>
        <v>59000</v>
      </c>
      <c r="AQ32">
        <f t="shared" si="0"/>
        <v>27</v>
      </c>
    </row>
    <row r="33" spans="36:43" x14ac:dyDescent="0.15">
      <c r="AJ33">
        <f t="shared" si="3"/>
        <v>28</v>
      </c>
      <c r="AK33">
        <f t="shared" si="1"/>
        <v>64900</v>
      </c>
      <c r="AQ33">
        <f t="shared" si="0"/>
        <v>28</v>
      </c>
    </row>
    <row r="34" spans="36:43" x14ac:dyDescent="0.15">
      <c r="AJ34">
        <f t="shared" si="3"/>
        <v>29</v>
      </c>
      <c r="AK34">
        <f t="shared" si="1"/>
        <v>71500</v>
      </c>
      <c r="AQ34">
        <f t="shared" si="0"/>
        <v>29</v>
      </c>
    </row>
    <row r="35" spans="36:43" x14ac:dyDescent="0.15">
      <c r="AJ35">
        <f t="shared" si="3"/>
        <v>30</v>
      </c>
      <c r="AK35">
        <f t="shared" si="1"/>
        <v>78700</v>
      </c>
      <c r="AQ35">
        <f t="shared" si="0"/>
        <v>30</v>
      </c>
    </row>
    <row r="36" spans="36:43" x14ac:dyDescent="0.15">
      <c r="AJ36">
        <f t="shared" si="3"/>
        <v>31</v>
      </c>
      <c r="AK36">
        <f t="shared" si="1"/>
        <v>86600</v>
      </c>
      <c r="AQ36">
        <f t="shared" si="0"/>
        <v>31</v>
      </c>
    </row>
  </sheetData>
  <sheetProtection sheet="1" objects="1" scenarios="1" selectLockedCells="1"/>
  <mergeCells count="2">
    <mergeCell ref="B1:AH1"/>
    <mergeCell ref="B12:R12"/>
  </mergeCells>
  <phoneticPr fontId="2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1048576"/>
  <sheetViews>
    <sheetView workbookViewId="0">
      <selection activeCell="F76" sqref="F76"/>
    </sheetView>
  </sheetViews>
  <sheetFormatPr defaultRowHeight="13.5" x14ac:dyDescent="0.15"/>
  <cols>
    <col min="3" max="3" width="67.125" bestFit="1" customWidth="1"/>
    <col min="23" max="23" width="12.625" bestFit="1" customWidth="1"/>
    <col min="26" max="27" width="9.125" style="57"/>
  </cols>
  <sheetData>
    <row r="4" spans="3:40" x14ac:dyDescent="0.15">
      <c r="C4" t="s">
        <v>561</v>
      </c>
      <c r="G4" t="s">
        <v>595</v>
      </c>
      <c r="M4" t="s">
        <v>596</v>
      </c>
      <c r="Q4" t="s">
        <v>601</v>
      </c>
      <c r="T4" t="s">
        <v>602</v>
      </c>
      <c r="W4" t="s">
        <v>607</v>
      </c>
      <c r="AB4" t="s">
        <v>608</v>
      </c>
      <c r="AF4" t="s">
        <v>609</v>
      </c>
      <c r="AJ4" t="s">
        <v>610</v>
      </c>
      <c r="AN4" t="s">
        <v>611</v>
      </c>
    </row>
    <row r="5" spans="3:40" x14ac:dyDescent="0.15">
      <c r="C5" t="s">
        <v>562</v>
      </c>
      <c r="G5">
        <v>275</v>
      </c>
      <c r="M5" t="s">
        <v>597</v>
      </c>
      <c r="Q5" s="4">
        <v>0.5</v>
      </c>
      <c r="T5" t="s">
        <v>603</v>
      </c>
      <c r="W5" t="s">
        <v>38</v>
      </c>
      <c r="AB5" t="s">
        <v>38</v>
      </c>
      <c r="AJ5" t="s">
        <v>628</v>
      </c>
      <c r="AN5" t="s">
        <v>629</v>
      </c>
    </row>
    <row r="6" spans="3:40" x14ac:dyDescent="0.15">
      <c r="C6" s="57" t="s">
        <v>563</v>
      </c>
      <c r="G6">
        <v>325</v>
      </c>
      <c r="M6" s="57" t="s">
        <v>598</v>
      </c>
      <c r="Q6" s="4">
        <v>1</v>
      </c>
      <c r="T6" t="s">
        <v>604</v>
      </c>
      <c r="W6" t="s">
        <v>638</v>
      </c>
      <c r="X6">
        <v>0.5</v>
      </c>
      <c r="Y6">
        <v>0.55000000000000004</v>
      </c>
      <c r="AB6">
        <v>0.5</v>
      </c>
      <c r="AJ6" t="s">
        <v>612</v>
      </c>
      <c r="AN6" s="57" t="s">
        <v>630</v>
      </c>
    </row>
    <row r="7" spans="3:40" x14ac:dyDescent="0.15">
      <c r="C7" s="57" t="s">
        <v>564</v>
      </c>
      <c r="G7">
        <v>450</v>
      </c>
      <c r="M7" s="57" t="s">
        <v>599</v>
      </c>
      <c r="Q7" s="4">
        <v>3</v>
      </c>
      <c r="T7" t="s">
        <v>605</v>
      </c>
      <c r="W7" s="57" t="s">
        <v>639</v>
      </c>
      <c r="X7">
        <v>0.6</v>
      </c>
      <c r="Y7">
        <v>0.74</v>
      </c>
      <c r="AB7">
        <v>0.51</v>
      </c>
      <c r="AI7" s="57"/>
      <c r="AJ7" t="s">
        <v>613</v>
      </c>
      <c r="AN7" s="57" t="s">
        <v>631</v>
      </c>
    </row>
    <row r="8" spans="3:40" x14ac:dyDescent="0.15">
      <c r="C8" s="57" t="s">
        <v>565</v>
      </c>
      <c r="G8">
        <v>550</v>
      </c>
      <c r="M8" s="57" t="s">
        <v>600</v>
      </c>
      <c r="Q8" s="4">
        <v>5</v>
      </c>
      <c r="T8" t="s">
        <v>606</v>
      </c>
      <c r="W8" t="s">
        <v>640</v>
      </c>
      <c r="X8">
        <v>0.75</v>
      </c>
      <c r="Y8">
        <v>0.89</v>
      </c>
      <c r="AB8">
        <v>0.52</v>
      </c>
      <c r="AI8" s="57"/>
      <c r="AJ8" t="s">
        <v>614</v>
      </c>
      <c r="AN8" s="57" t="s">
        <v>632</v>
      </c>
    </row>
    <row r="9" spans="3:40" x14ac:dyDescent="0.15">
      <c r="C9" s="57" t="s">
        <v>566</v>
      </c>
      <c r="G9">
        <v>650</v>
      </c>
      <c r="Q9" s="4">
        <v>7</v>
      </c>
      <c r="W9" t="s">
        <v>641</v>
      </c>
      <c r="X9">
        <v>0.9</v>
      </c>
      <c r="Y9">
        <v>1.04</v>
      </c>
      <c r="AB9">
        <v>0.53</v>
      </c>
      <c r="AI9" s="57"/>
      <c r="AJ9" t="s">
        <v>615</v>
      </c>
      <c r="AN9" s="57" t="s">
        <v>633</v>
      </c>
    </row>
    <row r="10" spans="3:40" x14ac:dyDescent="0.15">
      <c r="C10" s="57" t="s">
        <v>567</v>
      </c>
      <c r="G10">
        <v>900</v>
      </c>
      <c r="Q10" s="4">
        <v>10</v>
      </c>
      <c r="W10" t="s">
        <v>642</v>
      </c>
      <c r="X10">
        <v>1.05</v>
      </c>
      <c r="Y10">
        <v>1.19</v>
      </c>
      <c r="AB10">
        <v>0.54</v>
      </c>
      <c r="AI10" s="57"/>
      <c r="AJ10" t="s">
        <v>616</v>
      </c>
      <c r="AN10" s="57" t="s">
        <v>635</v>
      </c>
    </row>
    <row r="11" spans="3:40" x14ac:dyDescent="0.15">
      <c r="C11" s="57" t="s">
        <v>568</v>
      </c>
      <c r="G11">
        <v>1100</v>
      </c>
      <c r="Q11" s="4">
        <v>20</v>
      </c>
      <c r="W11" t="s">
        <v>643</v>
      </c>
      <c r="X11">
        <v>1.2</v>
      </c>
      <c r="Y11">
        <v>1.49</v>
      </c>
      <c r="AB11" s="57">
        <v>0.55000000000000004</v>
      </c>
      <c r="AI11" s="57"/>
      <c r="AJ11" t="s">
        <v>617</v>
      </c>
      <c r="AN11" s="57" t="s">
        <v>634</v>
      </c>
    </row>
    <row r="12" spans="3:40" x14ac:dyDescent="0.15">
      <c r="C12" s="57" t="s">
        <v>569</v>
      </c>
      <c r="G12">
        <v>1500</v>
      </c>
      <c r="Q12" s="4">
        <v>31.5</v>
      </c>
      <c r="W12" t="s">
        <v>644</v>
      </c>
      <c r="X12">
        <v>1.5</v>
      </c>
      <c r="Y12">
        <v>1.79</v>
      </c>
      <c r="AB12" s="57">
        <v>0.56000000000000005</v>
      </c>
      <c r="AI12" s="57"/>
      <c r="AJ12" t="s">
        <v>618</v>
      </c>
      <c r="AN12" s="57" t="s">
        <v>636</v>
      </c>
    </row>
    <row r="13" spans="3:40" x14ac:dyDescent="0.15">
      <c r="C13" s="57" t="s">
        <v>570</v>
      </c>
      <c r="W13" t="s">
        <v>645</v>
      </c>
      <c r="X13">
        <v>1.8</v>
      </c>
      <c r="Y13">
        <v>2.09</v>
      </c>
      <c r="AB13" s="57">
        <v>0.56999999999999995</v>
      </c>
      <c r="AI13" s="57"/>
      <c r="AJ13" t="s">
        <v>619</v>
      </c>
      <c r="AN13" s="57" t="s">
        <v>637</v>
      </c>
    </row>
    <row r="14" spans="3:40" x14ac:dyDescent="0.15">
      <c r="C14" s="57" t="s">
        <v>571</v>
      </c>
      <c r="W14" t="s">
        <v>646</v>
      </c>
      <c r="X14">
        <v>2.1</v>
      </c>
      <c r="Y14">
        <v>2.39</v>
      </c>
      <c r="AB14" s="57">
        <v>0.57999999999999996</v>
      </c>
      <c r="AI14" s="57"/>
      <c r="AJ14" t="s">
        <v>620</v>
      </c>
    </row>
    <row r="15" spans="3:40" x14ac:dyDescent="0.15">
      <c r="C15" s="57" t="s">
        <v>572</v>
      </c>
      <c r="W15" t="s">
        <v>656</v>
      </c>
      <c r="X15">
        <v>2.4</v>
      </c>
      <c r="Y15">
        <v>2.99</v>
      </c>
      <c r="AB15" s="57">
        <v>0.59</v>
      </c>
      <c r="AI15" s="57"/>
      <c r="AJ15" t="s">
        <v>621</v>
      </c>
    </row>
    <row r="16" spans="3:40" x14ac:dyDescent="0.15">
      <c r="C16" s="57" t="s">
        <v>573</v>
      </c>
      <c r="W16" t="s">
        <v>657</v>
      </c>
      <c r="X16">
        <v>3</v>
      </c>
      <c r="Y16">
        <v>3.59</v>
      </c>
      <c r="AB16" s="57">
        <v>0.6</v>
      </c>
      <c r="AH16" s="152"/>
      <c r="AI16" s="57"/>
      <c r="AJ16" t="s">
        <v>622</v>
      </c>
    </row>
    <row r="17" spans="3:36" x14ac:dyDescent="0.15">
      <c r="C17" s="57" t="s">
        <v>574</v>
      </c>
      <c r="W17" t="s">
        <v>658</v>
      </c>
      <c r="X17">
        <v>3.6</v>
      </c>
      <c r="Y17">
        <v>4.1900000000000004</v>
      </c>
      <c r="AB17" s="57">
        <v>0.61</v>
      </c>
      <c r="AH17" s="152"/>
      <c r="AI17" s="57"/>
      <c r="AJ17" t="s">
        <v>623</v>
      </c>
    </row>
    <row r="18" spans="3:36" x14ac:dyDescent="0.15">
      <c r="C18" s="57" t="s">
        <v>575</v>
      </c>
      <c r="W18" t="s">
        <v>659</v>
      </c>
      <c r="X18">
        <v>4.2</v>
      </c>
      <c r="Y18">
        <v>4.76</v>
      </c>
      <c r="AB18" s="57">
        <v>0.62</v>
      </c>
      <c r="AH18" s="152"/>
      <c r="AI18" s="57"/>
      <c r="AJ18" t="s">
        <v>624</v>
      </c>
    </row>
    <row r="19" spans="3:36" x14ac:dyDescent="0.15">
      <c r="C19" s="57" t="s">
        <v>576</v>
      </c>
      <c r="W19" t="s">
        <v>660</v>
      </c>
      <c r="X19">
        <v>4.8</v>
      </c>
      <c r="Y19">
        <v>5.39</v>
      </c>
      <c r="AB19" s="57">
        <v>0.63</v>
      </c>
      <c r="AH19" s="152"/>
      <c r="AI19" s="57"/>
      <c r="AJ19" t="s">
        <v>625</v>
      </c>
    </row>
    <row r="20" spans="3:36" x14ac:dyDescent="0.15">
      <c r="C20" s="57" t="s">
        <v>577</v>
      </c>
      <c r="W20" t="s">
        <v>661</v>
      </c>
      <c r="X20">
        <v>5.4</v>
      </c>
      <c r="Y20">
        <v>6</v>
      </c>
      <c r="AB20" s="57">
        <v>0.64</v>
      </c>
      <c r="AH20" s="152"/>
      <c r="AI20" s="57"/>
      <c r="AJ20" t="s">
        <v>626</v>
      </c>
    </row>
    <row r="21" spans="3:36" x14ac:dyDescent="0.15">
      <c r="C21" s="57" t="s">
        <v>578</v>
      </c>
      <c r="AB21" s="57">
        <v>0.65</v>
      </c>
      <c r="AH21" s="152"/>
      <c r="AI21" s="57"/>
      <c r="AJ21" t="s">
        <v>627</v>
      </c>
    </row>
    <row r="22" spans="3:36" x14ac:dyDescent="0.15">
      <c r="C22" s="57" t="s">
        <v>579</v>
      </c>
      <c r="AB22" s="57">
        <v>0.66</v>
      </c>
      <c r="AH22" s="152"/>
    </row>
    <row r="23" spans="3:36" x14ac:dyDescent="0.15">
      <c r="C23" s="57" t="s">
        <v>580</v>
      </c>
      <c r="AB23" s="57">
        <v>0.67</v>
      </c>
    </row>
    <row r="24" spans="3:36" x14ac:dyDescent="0.15">
      <c r="C24" s="57" t="s">
        <v>581</v>
      </c>
      <c r="AB24" s="57">
        <v>0.68</v>
      </c>
    </row>
    <row r="25" spans="3:36" x14ac:dyDescent="0.15">
      <c r="C25" s="57" t="s">
        <v>582</v>
      </c>
      <c r="AB25" s="57">
        <v>0.69</v>
      </c>
    </row>
    <row r="26" spans="3:36" x14ac:dyDescent="0.15">
      <c r="C26" s="57" t="s">
        <v>583</v>
      </c>
      <c r="AB26" s="57">
        <v>0.7</v>
      </c>
    </row>
    <row r="27" spans="3:36" x14ac:dyDescent="0.15">
      <c r="C27" s="57" t="s">
        <v>584</v>
      </c>
      <c r="AB27" s="57">
        <v>0.71</v>
      </c>
      <c r="AH27" s="152"/>
      <c r="AI27" s="152"/>
    </row>
    <row r="28" spans="3:36" x14ac:dyDescent="0.15">
      <c r="C28" s="57" t="s">
        <v>585</v>
      </c>
      <c r="AB28" s="57">
        <v>0.72</v>
      </c>
      <c r="AH28" s="152"/>
      <c r="AI28" s="152"/>
    </row>
    <row r="29" spans="3:36" x14ac:dyDescent="0.15">
      <c r="C29" s="57" t="s">
        <v>586</v>
      </c>
      <c r="AB29" s="57">
        <v>0.73</v>
      </c>
      <c r="AH29" s="152"/>
      <c r="AI29" s="152"/>
    </row>
    <row r="30" spans="3:36" x14ac:dyDescent="0.15">
      <c r="C30" s="57" t="s">
        <v>587</v>
      </c>
      <c r="AB30" s="57">
        <v>0.74</v>
      </c>
      <c r="AH30" s="152"/>
      <c r="AI30" s="152"/>
    </row>
    <row r="31" spans="3:36" x14ac:dyDescent="0.15">
      <c r="C31" s="57" t="s">
        <v>588</v>
      </c>
      <c r="AB31" s="57">
        <v>0.75</v>
      </c>
      <c r="AH31" s="152"/>
      <c r="AI31" s="152"/>
    </row>
    <row r="32" spans="3:36" x14ac:dyDescent="0.15">
      <c r="C32" s="57" t="s">
        <v>589</v>
      </c>
      <c r="AB32" s="57">
        <v>0.76</v>
      </c>
      <c r="AH32" s="152"/>
      <c r="AI32" s="152"/>
    </row>
    <row r="33" spans="3:35" x14ac:dyDescent="0.15">
      <c r="C33" s="57" t="s">
        <v>590</v>
      </c>
      <c r="AB33" s="57">
        <v>0.77</v>
      </c>
      <c r="AH33" s="152"/>
      <c r="AI33" s="152"/>
    </row>
    <row r="34" spans="3:35" x14ac:dyDescent="0.15">
      <c r="C34" s="57" t="s">
        <v>591</v>
      </c>
      <c r="AB34" s="57">
        <v>0.78</v>
      </c>
      <c r="AH34" s="152"/>
      <c r="AI34" s="152"/>
    </row>
    <row r="35" spans="3:35" x14ac:dyDescent="0.15">
      <c r="C35" s="57" t="s">
        <v>592</v>
      </c>
      <c r="AB35" s="57">
        <v>0.79</v>
      </c>
      <c r="AH35" s="152"/>
      <c r="AI35" s="152"/>
    </row>
    <row r="36" spans="3:35" x14ac:dyDescent="0.15">
      <c r="C36" s="57" t="s">
        <v>593</v>
      </c>
      <c r="AB36" s="57">
        <v>0.8</v>
      </c>
      <c r="AH36" s="152"/>
      <c r="AI36" s="152"/>
    </row>
    <row r="37" spans="3:35" x14ac:dyDescent="0.15">
      <c r="C37" s="57" t="s">
        <v>594</v>
      </c>
      <c r="AB37" s="57">
        <v>0.81</v>
      </c>
      <c r="AH37" s="152"/>
      <c r="AI37" s="152"/>
    </row>
    <row r="38" spans="3:35" x14ac:dyDescent="0.15">
      <c r="AB38" s="57">
        <v>0.82</v>
      </c>
      <c r="AH38" s="152"/>
      <c r="AI38" s="152"/>
    </row>
    <row r="39" spans="3:35" x14ac:dyDescent="0.15">
      <c r="AB39" s="57">
        <v>0.83</v>
      </c>
      <c r="AH39" s="152"/>
      <c r="AI39" s="152"/>
    </row>
    <row r="40" spans="3:35" x14ac:dyDescent="0.15">
      <c r="AB40" s="57">
        <v>0.84</v>
      </c>
      <c r="AH40" s="152"/>
      <c r="AI40" s="152"/>
    </row>
    <row r="41" spans="3:35" x14ac:dyDescent="0.15">
      <c r="D41" t="s">
        <v>662</v>
      </c>
      <c r="F41" s="57" t="s">
        <v>663</v>
      </c>
      <c r="G41" s="57"/>
      <c r="AB41" s="57">
        <v>0.85</v>
      </c>
      <c r="AH41" s="152"/>
      <c r="AI41" s="152"/>
    </row>
    <row r="42" spans="3:35" x14ac:dyDescent="0.15">
      <c r="D42" t="s">
        <v>14</v>
      </c>
      <c r="E42" t="s">
        <v>21</v>
      </c>
      <c r="F42" s="57" t="s">
        <v>14</v>
      </c>
      <c r="G42" s="57" t="s">
        <v>21</v>
      </c>
      <c r="AB42" s="57">
        <v>0.86</v>
      </c>
      <c r="AH42" s="152"/>
      <c r="AI42" s="152"/>
    </row>
    <row r="43" spans="3:35" x14ac:dyDescent="0.15">
      <c r="C43" t="str">
        <f t="shared" ref="C43:C75" si="0">CONCATENATE($G$5, C5)</f>
        <v>275ILOOP gain mb = EEPROM; VLOOP gain mb = EEPROM, FSW = EEPROM</v>
      </c>
      <c r="F43" t="s">
        <v>248</v>
      </c>
      <c r="AB43" s="57">
        <v>0.87</v>
      </c>
    </row>
    <row r="44" spans="3:35" x14ac:dyDescent="0.15">
      <c r="C44" s="57" t="str">
        <f t="shared" si="0"/>
        <v>275ILOOP gain mb = EEPROM, VLOOP gain mb = EEPROM</v>
      </c>
      <c r="F44">
        <v>0</v>
      </c>
      <c r="AB44" s="57">
        <v>0.88</v>
      </c>
    </row>
    <row r="45" spans="3:35" x14ac:dyDescent="0.15">
      <c r="C45" s="57" t="str">
        <f t="shared" si="0"/>
        <v>275ILOOP gain mb = 2, VLOOP gain mb = 0.5</v>
      </c>
      <c r="F45">
        <v>1</v>
      </c>
      <c r="AB45" s="57">
        <v>0.89</v>
      </c>
    </row>
    <row r="46" spans="3:35" x14ac:dyDescent="0.15">
      <c r="C46" s="57" t="str">
        <f t="shared" si="0"/>
        <v>275ILOOP gain mb = 2, VLOOP gain mb = 1</v>
      </c>
      <c r="F46">
        <v>2</v>
      </c>
      <c r="AB46" s="57">
        <v>0.9</v>
      </c>
    </row>
    <row r="47" spans="3:35" x14ac:dyDescent="0.15">
      <c r="C47" s="57" t="str">
        <f t="shared" si="0"/>
        <v>275ILOOP gain mb = 2, VLOOP gain mb = 2</v>
      </c>
      <c r="F47">
        <v>3</v>
      </c>
      <c r="AB47" s="57">
        <v>0.91</v>
      </c>
    </row>
    <row r="48" spans="3:35" x14ac:dyDescent="0.15">
      <c r="C48" s="57" t="str">
        <f t="shared" si="0"/>
        <v>275ILOOP gain mb = 2, VLOOP gain mb = 4</v>
      </c>
      <c r="F48">
        <v>4</v>
      </c>
      <c r="AB48" s="57">
        <v>0.92</v>
      </c>
    </row>
    <row r="49" spans="3:28" x14ac:dyDescent="0.15">
      <c r="C49" s="57" t="str">
        <f t="shared" si="0"/>
        <v>275ILOOP gain mb = 2, VLOOP gain mb = 8</v>
      </c>
      <c r="F49">
        <v>5</v>
      </c>
      <c r="AB49" s="57">
        <v>0.93</v>
      </c>
    </row>
    <row r="50" spans="3:28" x14ac:dyDescent="0.15">
      <c r="C50" s="57" t="str">
        <f t="shared" si="0"/>
        <v>275ILOOP gain mb = 3, VLOOP gain mb = 0.5</v>
      </c>
      <c r="F50">
        <v>6</v>
      </c>
      <c r="AB50" s="57">
        <v>0.94</v>
      </c>
    </row>
    <row r="51" spans="3:28" x14ac:dyDescent="0.15">
      <c r="C51" s="57" t="str">
        <f t="shared" si="0"/>
        <v>275ILOOP gain mb = 3, VLOOP gain mb = 1</v>
      </c>
      <c r="F51">
        <v>0</v>
      </c>
      <c r="AB51" s="57">
        <v>0.95</v>
      </c>
    </row>
    <row r="52" spans="3:28" x14ac:dyDescent="0.15">
      <c r="C52" s="57" t="str">
        <f t="shared" si="0"/>
        <v>275ILOOP gain mb = 3, VLOOP gain mb = 2</v>
      </c>
      <c r="F52">
        <v>1</v>
      </c>
      <c r="AB52" s="57">
        <v>0.96</v>
      </c>
    </row>
    <row r="53" spans="3:28" x14ac:dyDescent="0.15">
      <c r="C53" s="57" t="str">
        <f t="shared" si="0"/>
        <v>275ILOOP gain mb = 3, VLOOP gain mb = 4</v>
      </c>
      <c r="F53">
        <v>2</v>
      </c>
      <c r="AB53" s="57">
        <v>0.97</v>
      </c>
    </row>
    <row r="54" spans="3:28" x14ac:dyDescent="0.15">
      <c r="C54" s="57" t="str">
        <f t="shared" si="0"/>
        <v>275ILOOP gain mb = 3, VLOOP gain mb = 8</v>
      </c>
      <c r="F54">
        <v>3</v>
      </c>
      <c r="AB54" s="57">
        <v>0.98</v>
      </c>
    </row>
    <row r="55" spans="3:28" x14ac:dyDescent="0.15">
      <c r="C55" s="57" t="str">
        <f t="shared" si="0"/>
        <v>275ILOOP gain mb = 4, VLOOP gain mb = 0.5</v>
      </c>
      <c r="F55">
        <v>11</v>
      </c>
      <c r="AB55" s="57">
        <v>0.99</v>
      </c>
    </row>
    <row r="56" spans="3:28" x14ac:dyDescent="0.15">
      <c r="C56" s="57" t="str">
        <f t="shared" si="0"/>
        <v>275ILOOP gain mb = 4, VLOOP gain mb = 1</v>
      </c>
      <c r="F56">
        <v>4</v>
      </c>
      <c r="AB56" s="57">
        <v>1</v>
      </c>
    </row>
    <row r="57" spans="3:28" x14ac:dyDescent="0.15">
      <c r="C57" s="57" t="str">
        <f t="shared" si="0"/>
        <v>275ILOOP gain mb = 4, VLOOP gain mb = 2</v>
      </c>
      <c r="F57">
        <v>5</v>
      </c>
      <c r="AB57" s="57">
        <v>1.01</v>
      </c>
    </row>
    <row r="58" spans="3:28" x14ac:dyDescent="0.15">
      <c r="C58" s="57" t="str">
        <f t="shared" si="0"/>
        <v>275ILOOP gain mb = 4, VLOOP gain mb = 4</v>
      </c>
      <c r="F58">
        <v>6</v>
      </c>
      <c r="AB58" s="57">
        <v>1.02</v>
      </c>
    </row>
    <row r="59" spans="3:28" x14ac:dyDescent="0.15">
      <c r="C59" s="57" t="str">
        <f t="shared" si="0"/>
        <v>275ILOOP gain mb = 4, VLOOP gain mb = 8</v>
      </c>
      <c r="F59">
        <v>7</v>
      </c>
      <c r="AB59" s="57">
        <v>1.03</v>
      </c>
    </row>
    <row r="60" spans="3:28" x14ac:dyDescent="0.15">
      <c r="C60" s="57" t="str">
        <f t="shared" si="0"/>
        <v>275ILOOP gain mb = 5, VLOOP gain mb = 0.5</v>
      </c>
      <c r="F60">
        <v>0</v>
      </c>
      <c r="AB60" s="57">
        <v>1.04</v>
      </c>
    </row>
    <row r="61" spans="3:28" x14ac:dyDescent="0.15">
      <c r="C61" s="57" t="str">
        <f t="shared" si="0"/>
        <v>275ILOOP gain mb = 5, VLOOP gain mb = 1</v>
      </c>
      <c r="F61">
        <v>8</v>
      </c>
      <c r="AB61" s="57">
        <v>1.05</v>
      </c>
    </row>
    <row r="62" spans="3:28" x14ac:dyDescent="0.15">
      <c r="C62" s="57" t="str">
        <f t="shared" si="0"/>
        <v>275ILOOP gain mb = 5, VLOOP gain mb = 2</v>
      </c>
      <c r="F62">
        <v>9</v>
      </c>
      <c r="AB62" s="57">
        <v>1.06</v>
      </c>
    </row>
    <row r="63" spans="3:28" x14ac:dyDescent="0.15">
      <c r="C63" s="57" t="str">
        <f t="shared" si="0"/>
        <v>275ILOOP gain mb = 5, VLOOP gain mb = 4</v>
      </c>
      <c r="F63">
        <v>10</v>
      </c>
      <c r="AB63" s="57">
        <v>1.07</v>
      </c>
    </row>
    <row r="64" spans="3:28" x14ac:dyDescent="0.15">
      <c r="C64" s="57" t="str">
        <f t="shared" si="0"/>
        <v>275ILOOP gain mb = 5, VLOOP gain mb = 8</v>
      </c>
      <c r="F64">
        <v>11</v>
      </c>
      <c r="AB64" s="57">
        <v>1.08</v>
      </c>
    </row>
    <row r="65" spans="3:28" x14ac:dyDescent="0.15">
      <c r="C65" s="57" t="str">
        <f t="shared" si="0"/>
        <v>275ILOOP gain mb = 6, VLOOP gain mb = 0.5</v>
      </c>
      <c r="F65">
        <v>5</v>
      </c>
      <c r="AB65" s="57">
        <v>1.0900000000000001</v>
      </c>
    </row>
    <row r="66" spans="3:28" x14ac:dyDescent="0.15">
      <c r="C66" s="57" t="str">
        <f t="shared" si="0"/>
        <v>275ILOOP gain mb = 6, VLOOP gain mb = 1</v>
      </c>
      <c r="F66">
        <v>12</v>
      </c>
      <c r="AB66" s="57">
        <v>1.1000000000000001</v>
      </c>
    </row>
    <row r="67" spans="3:28" x14ac:dyDescent="0.15">
      <c r="C67" s="57" t="str">
        <f t="shared" si="0"/>
        <v>275ILOOP gain mb = 6, VLOOP gain mb = 2</v>
      </c>
      <c r="F67">
        <v>13</v>
      </c>
      <c r="AB67" s="57">
        <v>1.1100000000000001</v>
      </c>
    </row>
    <row r="68" spans="3:28" x14ac:dyDescent="0.15">
      <c r="C68" s="57" t="str">
        <f t="shared" si="0"/>
        <v>275ILOOP gain mb = 6, VLOOP gain mb = 4</v>
      </c>
      <c r="F68">
        <v>14</v>
      </c>
      <c r="AB68" s="57">
        <v>1.1200000000000001</v>
      </c>
    </row>
    <row r="69" spans="3:28" x14ac:dyDescent="0.15">
      <c r="C69" s="57" t="str">
        <f t="shared" si="0"/>
        <v>275ILOOP gain mb = 6, VLOOP gain mb = 8</v>
      </c>
      <c r="F69">
        <v>15</v>
      </c>
      <c r="AB69" s="57">
        <v>1.1299999999999999</v>
      </c>
    </row>
    <row r="70" spans="3:28" x14ac:dyDescent="0.15">
      <c r="C70" s="57" t="str">
        <f t="shared" si="0"/>
        <v>275ILOOP gain mb = 7, VLOOP gain mb = 0.5</v>
      </c>
      <c r="F70">
        <v>10</v>
      </c>
      <c r="AB70" s="57">
        <v>1.1399999999999999</v>
      </c>
    </row>
    <row r="71" spans="3:28" x14ac:dyDescent="0.15">
      <c r="C71" s="57" t="str">
        <f t="shared" si="0"/>
        <v>275ILOOP gain mb = 7, VLOOP gain mb = 1</v>
      </c>
      <c r="F71">
        <v>11</v>
      </c>
      <c r="AB71" s="57">
        <v>1.1499999999999999</v>
      </c>
    </row>
    <row r="72" spans="3:28" x14ac:dyDescent="0.15">
      <c r="C72" s="57" t="str">
        <f t="shared" si="0"/>
        <v>275ILOOP gain mb = 7, VLOOP gain mb = 2</v>
      </c>
      <c r="F72">
        <v>12</v>
      </c>
      <c r="AB72" s="57">
        <v>1.1599999999999999</v>
      </c>
    </row>
    <row r="73" spans="3:28" x14ac:dyDescent="0.15">
      <c r="C73" s="57" t="str">
        <f t="shared" si="0"/>
        <v>275ILOOP gain mb = 7, VLOOP gain mb = 4</v>
      </c>
      <c r="F73">
        <v>13</v>
      </c>
      <c r="AB73" s="57">
        <v>1.17</v>
      </c>
    </row>
    <row r="74" spans="3:28" x14ac:dyDescent="0.15">
      <c r="C74" s="57" t="str">
        <f t="shared" si="0"/>
        <v>275ILOOP gain mb = 7, VLOOP gain mb = 8</v>
      </c>
      <c r="F74">
        <v>14</v>
      </c>
      <c r="AB74" s="57">
        <v>1.18</v>
      </c>
    </row>
    <row r="75" spans="3:28" x14ac:dyDescent="0.15">
      <c r="C75" s="57" t="str">
        <f t="shared" si="0"/>
        <v>275ILOOP gain mb = 10, VLOOP gain mb = 2</v>
      </c>
      <c r="F75">
        <v>15</v>
      </c>
      <c r="AB75" s="57">
        <v>1.19</v>
      </c>
    </row>
    <row r="76" spans="3:28" x14ac:dyDescent="0.15">
      <c r="C76" s="57" t="str">
        <f t="shared" ref="C76:C108" si="1">CONCATENATE($G$6, C5)</f>
        <v>325ILOOP gain mb = EEPROM; VLOOP gain mb = EEPROM, FSW = EEPROM</v>
      </c>
      <c r="AB76" s="57">
        <v>1.2</v>
      </c>
    </row>
    <row r="77" spans="3:28" x14ac:dyDescent="0.15">
      <c r="C77" s="57" t="str">
        <f t="shared" si="1"/>
        <v>325ILOOP gain mb = EEPROM, VLOOP gain mb = EEPROM</v>
      </c>
      <c r="AB77">
        <v>1.22</v>
      </c>
    </row>
    <row r="78" spans="3:28" x14ac:dyDescent="0.15">
      <c r="C78" s="57" t="str">
        <f t="shared" si="1"/>
        <v>325ILOOP gain mb = 2, VLOOP gain mb = 0.5</v>
      </c>
      <c r="AB78">
        <v>1.24</v>
      </c>
    </row>
    <row r="79" spans="3:28" x14ac:dyDescent="0.15">
      <c r="C79" s="57" t="str">
        <f t="shared" si="1"/>
        <v>325ILOOP gain mb = 2, VLOOP gain mb = 1</v>
      </c>
      <c r="AB79">
        <v>1.26</v>
      </c>
    </row>
    <row r="80" spans="3:28" x14ac:dyDescent="0.15">
      <c r="C80" s="57" t="str">
        <f t="shared" si="1"/>
        <v>325ILOOP gain mb = 2, VLOOP gain mb = 2</v>
      </c>
      <c r="AB80">
        <v>1.28</v>
      </c>
    </row>
    <row r="81" spans="3:28" x14ac:dyDescent="0.15">
      <c r="C81" s="57" t="str">
        <f t="shared" si="1"/>
        <v>325ILOOP gain mb = 2, VLOOP gain mb = 4</v>
      </c>
      <c r="AB81" s="57">
        <v>1.3</v>
      </c>
    </row>
    <row r="82" spans="3:28" x14ac:dyDescent="0.15">
      <c r="C82" s="57" t="str">
        <f t="shared" si="1"/>
        <v>325ILOOP gain mb = 2, VLOOP gain mb = 8</v>
      </c>
      <c r="AB82" s="57">
        <v>1.32</v>
      </c>
    </row>
    <row r="83" spans="3:28" x14ac:dyDescent="0.15">
      <c r="C83" s="57" t="str">
        <f t="shared" si="1"/>
        <v>325ILOOP gain mb = 3, VLOOP gain mb = 0.5</v>
      </c>
      <c r="AB83" s="57">
        <v>1.34</v>
      </c>
    </row>
    <row r="84" spans="3:28" x14ac:dyDescent="0.15">
      <c r="C84" s="57" t="str">
        <f t="shared" si="1"/>
        <v>325ILOOP gain mb = 3, VLOOP gain mb = 1</v>
      </c>
      <c r="AB84" s="57">
        <v>1.36</v>
      </c>
    </row>
    <row r="85" spans="3:28" x14ac:dyDescent="0.15">
      <c r="C85" s="57" t="str">
        <f t="shared" si="1"/>
        <v>325ILOOP gain mb = 3, VLOOP gain mb = 2</v>
      </c>
      <c r="AB85" s="57">
        <v>1.38</v>
      </c>
    </row>
    <row r="86" spans="3:28" x14ac:dyDescent="0.15">
      <c r="C86" s="57" t="str">
        <f t="shared" si="1"/>
        <v>325ILOOP gain mb = 3, VLOOP gain mb = 4</v>
      </c>
      <c r="AB86" s="57">
        <v>1.4</v>
      </c>
    </row>
    <row r="87" spans="3:28" x14ac:dyDescent="0.15">
      <c r="C87" s="57" t="str">
        <f t="shared" si="1"/>
        <v>325ILOOP gain mb = 3, VLOOP gain mb = 8</v>
      </c>
      <c r="AB87" s="57">
        <v>1.42</v>
      </c>
    </row>
    <row r="88" spans="3:28" x14ac:dyDescent="0.15">
      <c r="C88" s="57" t="str">
        <f t="shared" si="1"/>
        <v>325ILOOP gain mb = 4, VLOOP gain mb = 0.5</v>
      </c>
      <c r="AB88" s="57">
        <v>1.44</v>
      </c>
    </row>
    <row r="89" spans="3:28" x14ac:dyDescent="0.15">
      <c r="C89" s="57" t="str">
        <f t="shared" si="1"/>
        <v>325ILOOP gain mb = 4, VLOOP gain mb = 1</v>
      </c>
      <c r="AB89" s="57">
        <v>1.46</v>
      </c>
    </row>
    <row r="90" spans="3:28" x14ac:dyDescent="0.15">
      <c r="C90" s="57" t="str">
        <f t="shared" si="1"/>
        <v>325ILOOP gain mb = 4, VLOOP gain mb = 2</v>
      </c>
      <c r="AB90" s="57">
        <v>1.48</v>
      </c>
    </row>
    <row r="91" spans="3:28" x14ac:dyDescent="0.15">
      <c r="C91" s="57" t="str">
        <f t="shared" si="1"/>
        <v>325ILOOP gain mb = 4, VLOOP gain mb = 4</v>
      </c>
      <c r="AB91" s="57">
        <v>1.5</v>
      </c>
    </row>
    <row r="92" spans="3:28" x14ac:dyDescent="0.15">
      <c r="C92" s="57" t="str">
        <f t="shared" si="1"/>
        <v>325ILOOP gain mb = 4, VLOOP gain mb = 8</v>
      </c>
      <c r="AB92" s="57">
        <v>1.52</v>
      </c>
    </row>
    <row r="93" spans="3:28" x14ac:dyDescent="0.15">
      <c r="C93" s="57" t="str">
        <f t="shared" si="1"/>
        <v>325ILOOP gain mb = 5, VLOOP gain mb = 0.5</v>
      </c>
      <c r="AB93" s="57">
        <v>1.54</v>
      </c>
    </row>
    <row r="94" spans="3:28" x14ac:dyDescent="0.15">
      <c r="C94" s="57" t="str">
        <f t="shared" si="1"/>
        <v>325ILOOP gain mb = 5, VLOOP gain mb = 1</v>
      </c>
      <c r="AB94" s="57">
        <v>1.56</v>
      </c>
    </row>
    <row r="95" spans="3:28" x14ac:dyDescent="0.15">
      <c r="C95" s="57" t="str">
        <f t="shared" si="1"/>
        <v>325ILOOP gain mb = 5, VLOOP gain mb = 2</v>
      </c>
      <c r="AB95" s="57">
        <v>1.58</v>
      </c>
    </row>
    <row r="96" spans="3:28" x14ac:dyDescent="0.15">
      <c r="C96" s="57" t="str">
        <f t="shared" si="1"/>
        <v>325ILOOP gain mb = 5, VLOOP gain mb = 4</v>
      </c>
      <c r="AB96" s="57">
        <v>1.6</v>
      </c>
    </row>
    <row r="97" spans="3:28" x14ac:dyDescent="0.15">
      <c r="C97" s="57" t="str">
        <f t="shared" si="1"/>
        <v>325ILOOP gain mb = 5, VLOOP gain mb = 8</v>
      </c>
      <c r="AB97" s="57">
        <v>1.62</v>
      </c>
    </row>
    <row r="98" spans="3:28" x14ac:dyDescent="0.15">
      <c r="C98" s="57" t="str">
        <f t="shared" si="1"/>
        <v>325ILOOP gain mb = 6, VLOOP gain mb = 0.5</v>
      </c>
      <c r="AB98" s="57">
        <v>1.64</v>
      </c>
    </row>
    <row r="99" spans="3:28" x14ac:dyDescent="0.15">
      <c r="C99" s="57" t="str">
        <f t="shared" si="1"/>
        <v>325ILOOP gain mb = 6, VLOOP gain mb = 1</v>
      </c>
      <c r="AB99" s="57">
        <v>1.66</v>
      </c>
    </row>
    <row r="100" spans="3:28" x14ac:dyDescent="0.15">
      <c r="C100" s="57" t="str">
        <f t="shared" si="1"/>
        <v>325ILOOP gain mb = 6, VLOOP gain mb = 2</v>
      </c>
      <c r="AB100" s="57">
        <v>1.68</v>
      </c>
    </row>
    <row r="101" spans="3:28" x14ac:dyDescent="0.15">
      <c r="C101" s="57" t="str">
        <f t="shared" si="1"/>
        <v>325ILOOP gain mb = 6, VLOOP gain mb = 4</v>
      </c>
      <c r="AB101" s="57">
        <v>1.7</v>
      </c>
    </row>
    <row r="102" spans="3:28" x14ac:dyDescent="0.15">
      <c r="C102" s="57" t="str">
        <f t="shared" si="1"/>
        <v>325ILOOP gain mb = 6, VLOOP gain mb = 8</v>
      </c>
      <c r="AB102" s="57">
        <v>1.72</v>
      </c>
    </row>
    <row r="103" spans="3:28" x14ac:dyDescent="0.15">
      <c r="C103" s="57" t="str">
        <f t="shared" si="1"/>
        <v>325ILOOP gain mb = 7, VLOOP gain mb = 0.5</v>
      </c>
      <c r="AB103" s="57">
        <v>1.74</v>
      </c>
    </row>
    <row r="104" spans="3:28" x14ac:dyDescent="0.15">
      <c r="C104" s="57" t="str">
        <f t="shared" si="1"/>
        <v>325ILOOP gain mb = 7, VLOOP gain mb = 1</v>
      </c>
      <c r="AB104" s="57">
        <v>1.76</v>
      </c>
    </row>
    <row r="105" spans="3:28" x14ac:dyDescent="0.15">
      <c r="C105" s="57" t="str">
        <f t="shared" si="1"/>
        <v>325ILOOP gain mb = 7, VLOOP gain mb = 2</v>
      </c>
      <c r="AB105" s="57">
        <v>1.78</v>
      </c>
    </row>
    <row r="106" spans="3:28" x14ac:dyDescent="0.15">
      <c r="C106" s="57" t="str">
        <f t="shared" si="1"/>
        <v>325ILOOP gain mb = 7, VLOOP gain mb = 4</v>
      </c>
      <c r="AB106" s="57">
        <v>1.8</v>
      </c>
    </row>
    <row r="107" spans="3:28" x14ac:dyDescent="0.15">
      <c r="C107" s="57" t="str">
        <f t="shared" si="1"/>
        <v>325ILOOP gain mb = 7, VLOOP gain mb = 8</v>
      </c>
      <c r="AB107" s="57">
        <v>1.82</v>
      </c>
    </row>
    <row r="108" spans="3:28" x14ac:dyDescent="0.15">
      <c r="C108" s="57" t="str">
        <f t="shared" si="1"/>
        <v>325ILOOP gain mb = 10, VLOOP gain mb = 2</v>
      </c>
      <c r="AB108" s="57">
        <v>1.84</v>
      </c>
    </row>
    <row r="109" spans="3:28" x14ac:dyDescent="0.15">
      <c r="C109" s="57" t="str">
        <f t="shared" ref="C109:C141" si="2">CONCATENATE($G$7, C5)</f>
        <v>450ILOOP gain mb = EEPROM; VLOOP gain mb = EEPROM, FSW = EEPROM</v>
      </c>
      <c r="AB109" s="57">
        <v>1.86</v>
      </c>
    </row>
    <row r="110" spans="3:28" x14ac:dyDescent="0.15">
      <c r="C110" s="57" t="str">
        <f t="shared" si="2"/>
        <v>450ILOOP gain mb = EEPROM, VLOOP gain mb = EEPROM</v>
      </c>
      <c r="AB110" s="57">
        <v>1.88</v>
      </c>
    </row>
    <row r="111" spans="3:28" x14ac:dyDescent="0.15">
      <c r="C111" s="57" t="str">
        <f t="shared" si="2"/>
        <v>450ILOOP gain mb = 2, VLOOP gain mb = 0.5</v>
      </c>
      <c r="AB111" s="57">
        <v>1.9</v>
      </c>
    </row>
    <row r="112" spans="3:28" x14ac:dyDescent="0.15">
      <c r="C112" s="57" t="str">
        <f t="shared" si="2"/>
        <v>450ILOOP gain mb = 2, VLOOP gain mb = 1</v>
      </c>
      <c r="AB112" s="57">
        <v>1.92</v>
      </c>
    </row>
    <row r="113" spans="3:28" x14ac:dyDescent="0.15">
      <c r="C113" s="57" t="str">
        <f t="shared" si="2"/>
        <v>450ILOOP gain mb = 2, VLOOP gain mb = 2</v>
      </c>
      <c r="AB113" s="57">
        <v>1.94</v>
      </c>
    </row>
    <row r="114" spans="3:28" x14ac:dyDescent="0.15">
      <c r="C114" s="57" t="str">
        <f t="shared" si="2"/>
        <v>450ILOOP gain mb = 2, VLOOP gain mb = 4</v>
      </c>
      <c r="AB114" s="57">
        <v>1.96</v>
      </c>
    </row>
    <row r="115" spans="3:28" x14ac:dyDescent="0.15">
      <c r="C115" s="57" t="str">
        <f t="shared" si="2"/>
        <v>450ILOOP gain mb = 2, VLOOP gain mb = 8</v>
      </c>
      <c r="AB115" s="57">
        <v>1.98</v>
      </c>
    </row>
    <row r="116" spans="3:28" x14ac:dyDescent="0.15">
      <c r="C116" s="57" t="str">
        <f t="shared" si="2"/>
        <v>450ILOOP gain mb = 3, VLOOP gain mb = 0.5</v>
      </c>
      <c r="AB116" s="57">
        <v>2</v>
      </c>
    </row>
    <row r="117" spans="3:28" x14ac:dyDescent="0.15">
      <c r="C117" s="57" t="str">
        <f t="shared" si="2"/>
        <v>450ILOOP gain mb = 3, VLOOP gain mb = 1</v>
      </c>
      <c r="AB117" s="57">
        <v>2.02</v>
      </c>
    </row>
    <row r="118" spans="3:28" x14ac:dyDescent="0.15">
      <c r="C118" s="57" t="str">
        <f t="shared" si="2"/>
        <v>450ILOOP gain mb = 3, VLOOP gain mb = 2</v>
      </c>
      <c r="AB118" s="57">
        <v>2.04</v>
      </c>
    </row>
    <row r="119" spans="3:28" x14ac:dyDescent="0.15">
      <c r="C119" s="57" t="str">
        <f t="shared" si="2"/>
        <v>450ILOOP gain mb = 3, VLOOP gain mb = 4</v>
      </c>
      <c r="AB119" s="57">
        <v>2.06</v>
      </c>
    </row>
    <row r="120" spans="3:28" x14ac:dyDescent="0.15">
      <c r="C120" s="57" t="str">
        <f t="shared" si="2"/>
        <v>450ILOOP gain mb = 3, VLOOP gain mb = 8</v>
      </c>
      <c r="AB120" s="57">
        <v>2.08</v>
      </c>
    </row>
    <row r="121" spans="3:28" x14ac:dyDescent="0.15">
      <c r="C121" s="57" t="str">
        <f t="shared" si="2"/>
        <v>450ILOOP gain mb = 4, VLOOP gain mb = 0.5</v>
      </c>
      <c r="AB121" s="57">
        <v>2.1</v>
      </c>
    </row>
    <row r="122" spans="3:28" x14ac:dyDescent="0.15">
      <c r="C122" s="57" t="str">
        <f t="shared" si="2"/>
        <v>450ILOOP gain mb = 4, VLOOP gain mb = 1</v>
      </c>
      <c r="AB122" s="57">
        <v>2.12</v>
      </c>
    </row>
    <row r="123" spans="3:28" x14ac:dyDescent="0.15">
      <c r="C123" s="57" t="str">
        <f t="shared" si="2"/>
        <v>450ILOOP gain mb = 4, VLOOP gain mb = 2</v>
      </c>
      <c r="AB123" s="57">
        <v>2.14</v>
      </c>
    </row>
    <row r="124" spans="3:28" x14ac:dyDescent="0.15">
      <c r="C124" s="57" t="str">
        <f t="shared" si="2"/>
        <v>450ILOOP gain mb = 4, VLOOP gain mb = 4</v>
      </c>
      <c r="AB124" s="57">
        <v>2.16</v>
      </c>
    </row>
    <row r="125" spans="3:28" x14ac:dyDescent="0.15">
      <c r="C125" s="57" t="str">
        <f t="shared" si="2"/>
        <v>450ILOOP gain mb = 4, VLOOP gain mb = 8</v>
      </c>
      <c r="AB125" s="57">
        <v>2.1800000000000002</v>
      </c>
    </row>
    <row r="126" spans="3:28" x14ac:dyDescent="0.15">
      <c r="C126" s="57" t="str">
        <f t="shared" si="2"/>
        <v>450ILOOP gain mb = 5, VLOOP gain mb = 0.5</v>
      </c>
      <c r="AB126" s="57">
        <v>2.2000000000000002</v>
      </c>
    </row>
    <row r="127" spans="3:28" x14ac:dyDescent="0.15">
      <c r="C127" s="57" t="str">
        <f t="shared" si="2"/>
        <v>450ILOOP gain mb = 5, VLOOP gain mb = 1</v>
      </c>
      <c r="AB127" s="57">
        <v>2.2200000000000002</v>
      </c>
    </row>
    <row r="128" spans="3:28" x14ac:dyDescent="0.15">
      <c r="C128" s="57" t="str">
        <f t="shared" si="2"/>
        <v>450ILOOP gain mb = 5, VLOOP gain mb = 2</v>
      </c>
      <c r="AB128" s="57">
        <v>2.2400000000000002</v>
      </c>
    </row>
    <row r="129" spans="3:28" x14ac:dyDescent="0.15">
      <c r="C129" s="57" t="str">
        <f t="shared" si="2"/>
        <v>450ILOOP gain mb = 5, VLOOP gain mb = 4</v>
      </c>
      <c r="AB129" s="57">
        <v>2.2599999999999998</v>
      </c>
    </row>
    <row r="130" spans="3:28" x14ac:dyDescent="0.15">
      <c r="C130" s="57" t="str">
        <f t="shared" si="2"/>
        <v>450ILOOP gain mb = 5, VLOOP gain mb = 8</v>
      </c>
      <c r="AB130" s="57">
        <v>2.2799999999999998</v>
      </c>
    </row>
    <row r="131" spans="3:28" x14ac:dyDescent="0.15">
      <c r="C131" s="57" t="str">
        <f t="shared" si="2"/>
        <v>450ILOOP gain mb = 6, VLOOP gain mb = 0.5</v>
      </c>
      <c r="AB131" s="57">
        <v>2.2999999999999998</v>
      </c>
    </row>
    <row r="132" spans="3:28" x14ac:dyDescent="0.15">
      <c r="C132" s="57" t="str">
        <f t="shared" si="2"/>
        <v>450ILOOP gain mb = 6, VLOOP gain mb = 1</v>
      </c>
      <c r="AB132" s="57">
        <v>2.3199999999999998</v>
      </c>
    </row>
    <row r="133" spans="3:28" x14ac:dyDescent="0.15">
      <c r="C133" s="57" t="str">
        <f t="shared" si="2"/>
        <v>450ILOOP gain mb = 6, VLOOP gain mb = 2</v>
      </c>
      <c r="AB133" s="57">
        <v>2.34</v>
      </c>
    </row>
    <row r="134" spans="3:28" x14ac:dyDescent="0.15">
      <c r="C134" s="57" t="str">
        <f t="shared" si="2"/>
        <v>450ILOOP gain mb = 6, VLOOP gain mb = 4</v>
      </c>
      <c r="AB134" s="57">
        <v>2.36</v>
      </c>
    </row>
    <row r="135" spans="3:28" x14ac:dyDescent="0.15">
      <c r="C135" s="57" t="str">
        <f t="shared" si="2"/>
        <v>450ILOOP gain mb = 6, VLOOP gain mb = 8</v>
      </c>
      <c r="AB135" s="57">
        <v>2.38</v>
      </c>
    </row>
    <row r="136" spans="3:28" x14ac:dyDescent="0.15">
      <c r="C136" s="57" t="str">
        <f t="shared" si="2"/>
        <v>450ILOOP gain mb = 7, VLOOP gain mb = 0.5</v>
      </c>
      <c r="AB136" s="57">
        <v>2.4</v>
      </c>
    </row>
    <row r="137" spans="3:28" x14ac:dyDescent="0.15">
      <c r="C137" s="57" t="str">
        <f t="shared" si="2"/>
        <v>450ILOOP gain mb = 7, VLOOP gain mb = 1</v>
      </c>
      <c r="AB137" s="57">
        <v>2.44</v>
      </c>
    </row>
    <row r="138" spans="3:28" x14ac:dyDescent="0.15">
      <c r="C138" s="57" t="str">
        <f t="shared" si="2"/>
        <v>450ILOOP gain mb = 7, VLOOP gain mb = 2</v>
      </c>
      <c r="AB138">
        <v>2.48</v>
      </c>
    </row>
    <row r="139" spans="3:28" x14ac:dyDescent="0.15">
      <c r="C139" s="57" t="str">
        <f t="shared" si="2"/>
        <v>450ILOOP gain mb = 7, VLOOP gain mb = 4</v>
      </c>
      <c r="AB139">
        <v>2.52</v>
      </c>
    </row>
    <row r="140" spans="3:28" x14ac:dyDescent="0.15">
      <c r="C140" s="57" t="str">
        <f t="shared" si="2"/>
        <v>450ILOOP gain mb = 7, VLOOP gain mb = 8</v>
      </c>
      <c r="AB140" s="57">
        <v>2.56</v>
      </c>
    </row>
    <row r="141" spans="3:28" x14ac:dyDescent="0.15">
      <c r="C141" s="57" t="str">
        <f t="shared" si="2"/>
        <v>450ILOOP gain mb = 10, VLOOP gain mb = 2</v>
      </c>
      <c r="AB141" s="57">
        <v>2.6</v>
      </c>
    </row>
    <row r="142" spans="3:28" x14ac:dyDescent="0.15">
      <c r="C142" s="57" t="str">
        <f t="shared" ref="C142:C174" si="3">CONCATENATE($G$8, C5)</f>
        <v>550ILOOP gain mb = EEPROM; VLOOP gain mb = EEPROM, FSW = EEPROM</v>
      </c>
      <c r="AB142" s="57">
        <v>2.64</v>
      </c>
    </row>
    <row r="143" spans="3:28" x14ac:dyDescent="0.15">
      <c r="C143" s="57" t="str">
        <f t="shared" si="3"/>
        <v>550ILOOP gain mb = EEPROM, VLOOP gain mb = EEPROM</v>
      </c>
      <c r="AB143" s="57">
        <v>2.68</v>
      </c>
    </row>
    <row r="144" spans="3:28" x14ac:dyDescent="0.15">
      <c r="C144" s="57" t="str">
        <f t="shared" si="3"/>
        <v>550ILOOP gain mb = 2, VLOOP gain mb = 0.5</v>
      </c>
      <c r="AB144" s="57">
        <v>2.72</v>
      </c>
    </row>
    <row r="145" spans="3:28" x14ac:dyDescent="0.15">
      <c r="C145" s="57" t="str">
        <f t="shared" si="3"/>
        <v>550ILOOP gain mb = 2, VLOOP gain mb = 1</v>
      </c>
      <c r="AB145" s="57">
        <v>2.76</v>
      </c>
    </row>
    <row r="146" spans="3:28" x14ac:dyDescent="0.15">
      <c r="C146" s="57" t="str">
        <f t="shared" si="3"/>
        <v>550ILOOP gain mb = 2, VLOOP gain mb = 2</v>
      </c>
      <c r="AB146" s="57">
        <v>2.8</v>
      </c>
    </row>
    <row r="147" spans="3:28" x14ac:dyDescent="0.15">
      <c r="C147" s="57" t="str">
        <f t="shared" si="3"/>
        <v>550ILOOP gain mb = 2, VLOOP gain mb = 4</v>
      </c>
      <c r="AB147" s="57">
        <v>2.84</v>
      </c>
    </row>
    <row r="148" spans="3:28" x14ac:dyDescent="0.15">
      <c r="C148" s="57" t="str">
        <f t="shared" si="3"/>
        <v>550ILOOP gain mb = 2, VLOOP gain mb = 8</v>
      </c>
      <c r="AB148" s="57">
        <v>2.88</v>
      </c>
    </row>
    <row r="149" spans="3:28" x14ac:dyDescent="0.15">
      <c r="C149" s="57" t="str">
        <f t="shared" si="3"/>
        <v>550ILOOP gain mb = 3, VLOOP gain mb = 0.5</v>
      </c>
      <c r="AB149" s="57">
        <v>2.92</v>
      </c>
    </row>
    <row r="150" spans="3:28" x14ac:dyDescent="0.15">
      <c r="C150" s="57" t="str">
        <f t="shared" si="3"/>
        <v>550ILOOP gain mb = 3, VLOOP gain mb = 1</v>
      </c>
      <c r="AB150" s="57">
        <v>2.96</v>
      </c>
    </row>
    <row r="151" spans="3:28" x14ac:dyDescent="0.15">
      <c r="C151" s="57" t="str">
        <f t="shared" si="3"/>
        <v>550ILOOP gain mb = 3, VLOOP gain mb = 2</v>
      </c>
      <c r="AB151" s="57">
        <v>3</v>
      </c>
    </row>
    <row r="152" spans="3:28" x14ac:dyDescent="0.15">
      <c r="C152" s="57" t="str">
        <f t="shared" si="3"/>
        <v>550ILOOP gain mb = 3, VLOOP gain mb = 4</v>
      </c>
      <c r="AB152" s="57">
        <v>3.04</v>
      </c>
    </row>
    <row r="153" spans="3:28" x14ac:dyDescent="0.15">
      <c r="C153" s="57" t="str">
        <f t="shared" si="3"/>
        <v>550ILOOP gain mb = 3, VLOOP gain mb = 8</v>
      </c>
      <c r="AB153" s="57">
        <v>3.08</v>
      </c>
    </row>
    <row r="154" spans="3:28" x14ac:dyDescent="0.15">
      <c r="C154" s="57" t="str">
        <f t="shared" si="3"/>
        <v>550ILOOP gain mb = 4, VLOOP gain mb = 0.5</v>
      </c>
      <c r="AB154" s="57">
        <v>3.12</v>
      </c>
    </row>
    <row r="155" spans="3:28" x14ac:dyDescent="0.15">
      <c r="C155" s="57" t="str">
        <f t="shared" si="3"/>
        <v>550ILOOP gain mb = 4, VLOOP gain mb = 1</v>
      </c>
      <c r="AB155" s="57">
        <v>3.16</v>
      </c>
    </row>
    <row r="156" spans="3:28" x14ac:dyDescent="0.15">
      <c r="C156" s="57" t="str">
        <f t="shared" si="3"/>
        <v>550ILOOP gain mb = 4, VLOOP gain mb = 2</v>
      </c>
      <c r="AB156" s="57">
        <v>3.2</v>
      </c>
    </row>
    <row r="157" spans="3:28" x14ac:dyDescent="0.15">
      <c r="C157" s="57" t="str">
        <f t="shared" si="3"/>
        <v>550ILOOP gain mb = 4, VLOOP gain mb = 4</v>
      </c>
      <c r="AB157" s="57">
        <v>3.24</v>
      </c>
    </row>
    <row r="158" spans="3:28" x14ac:dyDescent="0.15">
      <c r="C158" s="57" t="str">
        <f t="shared" si="3"/>
        <v>550ILOOP gain mb = 4, VLOOP gain mb = 8</v>
      </c>
      <c r="AB158" s="57">
        <v>3.28</v>
      </c>
    </row>
    <row r="159" spans="3:28" x14ac:dyDescent="0.15">
      <c r="C159" s="57" t="str">
        <f t="shared" si="3"/>
        <v>550ILOOP gain mb = 5, VLOOP gain mb = 0.5</v>
      </c>
      <c r="AB159" s="57">
        <v>3.32</v>
      </c>
    </row>
    <row r="160" spans="3:28" x14ac:dyDescent="0.15">
      <c r="C160" s="57" t="str">
        <f t="shared" si="3"/>
        <v>550ILOOP gain mb = 5, VLOOP gain mb = 1</v>
      </c>
      <c r="AB160" s="57">
        <v>3.36</v>
      </c>
    </row>
    <row r="161" spans="3:28" x14ac:dyDescent="0.15">
      <c r="C161" s="57" t="str">
        <f t="shared" si="3"/>
        <v>550ILOOP gain mb = 5, VLOOP gain mb = 2</v>
      </c>
      <c r="AB161" s="57">
        <v>3.4</v>
      </c>
    </row>
    <row r="162" spans="3:28" x14ac:dyDescent="0.15">
      <c r="C162" s="57" t="str">
        <f t="shared" si="3"/>
        <v>550ILOOP gain mb = 5, VLOOP gain mb = 4</v>
      </c>
      <c r="AB162" s="57">
        <v>3.44</v>
      </c>
    </row>
    <row r="163" spans="3:28" x14ac:dyDescent="0.15">
      <c r="C163" s="57" t="str">
        <f t="shared" si="3"/>
        <v>550ILOOP gain mb = 5, VLOOP gain mb = 8</v>
      </c>
      <c r="AB163" s="57">
        <v>3.48</v>
      </c>
    </row>
    <row r="164" spans="3:28" x14ac:dyDescent="0.15">
      <c r="C164" s="57" t="str">
        <f t="shared" si="3"/>
        <v>550ILOOP gain mb = 6, VLOOP gain mb = 0.5</v>
      </c>
      <c r="AB164" s="57">
        <v>3.52</v>
      </c>
    </row>
    <row r="165" spans="3:28" x14ac:dyDescent="0.15">
      <c r="C165" s="57" t="str">
        <f t="shared" si="3"/>
        <v>550ILOOP gain mb = 6, VLOOP gain mb = 1</v>
      </c>
      <c r="AB165" s="57">
        <v>3.56</v>
      </c>
    </row>
    <row r="166" spans="3:28" x14ac:dyDescent="0.15">
      <c r="C166" s="57" t="str">
        <f t="shared" si="3"/>
        <v>550ILOOP gain mb = 6, VLOOP gain mb = 2</v>
      </c>
      <c r="AB166" s="57">
        <v>3.6</v>
      </c>
    </row>
    <row r="167" spans="3:28" x14ac:dyDescent="0.15">
      <c r="C167" s="57" t="str">
        <f t="shared" si="3"/>
        <v>550ILOOP gain mb = 6, VLOOP gain mb = 4</v>
      </c>
      <c r="AB167" s="57">
        <v>3.64</v>
      </c>
    </row>
    <row r="168" spans="3:28" x14ac:dyDescent="0.15">
      <c r="C168" s="57" t="str">
        <f t="shared" si="3"/>
        <v>550ILOOP gain mb = 6, VLOOP gain mb = 8</v>
      </c>
      <c r="AB168" s="57">
        <v>3.68</v>
      </c>
    </row>
    <row r="169" spans="3:28" x14ac:dyDescent="0.15">
      <c r="C169" s="57" t="str">
        <f t="shared" si="3"/>
        <v>550ILOOP gain mb = 7, VLOOP gain mb = 0.5</v>
      </c>
      <c r="AB169" s="57">
        <v>3.72</v>
      </c>
    </row>
    <row r="170" spans="3:28" x14ac:dyDescent="0.15">
      <c r="C170" s="57" t="str">
        <f t="shared" si="3"/>
        <v>550ILOOP gain mb = 7, VLOOP gain mb = 1</v>
      </c>
      <c r="AB170" s="57">
        <v>3.76</v>
      </c>
    </row>
    <row r="171" spans="3:28" x14ac:dyDescent="0.15">
      <c r="C171" s="57" t="str">
        <f t="shared" si="3"/>
        <v>550ILOOP gain mb = 7, VLOOP gain mb = 2</v>
      </c>
      <c r="AB171" s="57">
        <v>3.8</v>
      </c>
    </row>
    <row r="172" spans="3:28" x14ac:dyDescent="0.15">
      <c r="C172" s="57" t="str">
        <f t="shared" si="3"/>
        <v>550ILOOP gain mb = 7, VLOOP gain mb = 4</v>
      </c>
      <c r="AB172" s="57">
        <v>3.84</v>
      </c>
    </row>
    <row r="173" spans="3:28" x14ac:dyDescent="0.15">
      <c r="C173" s="57" t="str">
        <f t="shared" si="3"/>
        <v>550ILOOP gain mb = 7, VLOOP gain mb = 8</v>
      </c>
      <c r="AB173" s="57">
        <v>3.88</v>
      </c>
    </row>
    <row r="174" spans="3:28" x14ac:dyDescent="0.15">
      <c r="C174" s="57" t="str">
        <f t="shared" si="3"/>
        <v>550ILOOP gain mb = 10, VLOOP gain mb = 2</v>
      </c>
      <c r="AB174" s="57">
        <v>3.92</v>
      </c>
    </row>
    <row r="175" spans="3:28" x14ac:dyDescent="0.15">
      <c r="C175" s="57" t="str">
        <f t="shared" ref="C175:C207" si="4">CONCATENATE($G$9, C5)</f>
        <v>650ILOOP gain mb = EEPROM; VLOOP gain mb = EEPROM, FSW = EEPROM</v>
      </c>
      <c r="AB175" s="57">
        <v>3.96</v>
      </c>
    </row>
    <row r="176" spans="3:28" x14ac:dyDescent="0.15">
      <c r="C176" s="57" t="str">
        <f t="shared" si="4"/>
        <v>650ILOOP gain mb = EEPROM, VLOOP gain mb = EEPROM</v>
      </c>
      <c r="AB176" s="57">
        <v>4</v>
      </c>
    </row>
    <row r="177" spans="3:28" x14ac:dyDescent="0.15">
      <c r="C177" s="57" t="str">
        <f t="shared" si="4"/>
        <v>650ILOOP gain mb = 2, VLOOP gain mb = 0.5</v>
      </c>
      <c r="AB177" s="57">
        <v>4.04</v>
      </c>
    </row>
    <row r="178" spans="3:28" x14ac:dyDescent="0.15">
      <c r="C178" s="57" t="str">
        <f t="shared" si="4"/>
        <v>650ILOOP gain mb = 2, VLOOP gain mb = 1</v>
      </c>
      <c r="AB178" s="57">
        <v>4.08</v>
      </c>
    </row>
    <row r="179" spans="3:28" x14ac:dyDescent="0.15">
      <c r="C179" s="57" t="str">
        <f t="shared" si="4"/>
        <v>650ILOOP gain mb = 2, VLOOP gain mb = 2</v>
      </c>
      <c r="AB179" s="57">
        <v>4.12</v>
      </c>
    </row>
    <row r="180" spans="3:28" x14ac:dyDescent="0.15">
      <c r="C180" s="57" t="str">
        <f t="shared" si="4"/>
        <v>650ILOOP gain mb = 2, VLOOP gain mb = 4</v>
      </c>
      <c r="AB180" s="57">
        <v>4.16</v>
      </c>
    </row>
    <row r="181" spans="3:28" x14ac:dyDescent="0.15">
      <c r="C181" s="57" t="str">
        <f t="shared" si="4"/>
        <v>650ILOOP gain mb = 2, VLOOP gain mb = 8</v>
      </c>
      <c r="AB181" s="57">
        <v>4.2</v>
      </c>
    </row>
    <row r="182" spans="3:28" x14ac:dyDescent="0.15">
      <c r="C182" s="57" t="str">
        <f t="shared" si="4"/>
        <v>650ILOOP gain mb = 3, VLOOP gain mb = 0.5</v>
      </c>
      <c r="AB182" s="57">
        <v>4.24</v>
      </c>
    </row>
    <row r="183" spans="3:28" x14ac:dyDescent="0.15">
      <c r="C183" s="57" t="str">
        <f t="shared" si="4"/>
        <v>650ILOOP gain mb = 3, VLOOP gain mb = 1</v>
      </c>
      <c r="AB183" s="57">
        <v>4.28</v>
      </c>
    </row>
    <row r="184" spans="3:28" x14ac:dyDescent="0.15">
      <c r="C184" s="57" t="str">
        <f t="shared" si="4"/>
        <v>650ILOOP gain mb = 3, VLOOP gain mb = 2</v>
      </c>
      <c r="AB184" s="57">
        <v>4.32</v>
      </c>
    </row>
    <row r="185" spans="3:28" x14ac:dyDescent="0.15">
      <c r="C185" s="57" t="str">
        <f t="shared" si="4"/>
        <v>650ILOOP gain mb = 3, VLOOP gain mb = 4</v>
      </c>
      <c r="AB185" s="57">
        <v>4.3600000000000003</v>
      </c>
    </row>
    <row r="186" spans="3:28" x14ac:dyDescent="0.15">
      <c r="C186" s="57" t="str">
        <f t="shared" si="4"/>
        <v>650ILOOP gain mb = 3, VLOOP gain mb = 8</v>
      </c>
      <c r="AB186" s="57">
        <v>4.4000000000000004</v>
      </c>
    </row>
    <row r="187" spans="3:28" x14ac:dyDescent="0.15">
      <c r="C187" s="57" t="str">
        <f t="shared" si="4"/>
        <v>650ILOOP gain mb = 4, VLOOP gain mb = 0.5</v>
      </c>
      <c r="AB187" s="57">
        <v>4.4400000000000004</v>
      </c>
    </row>
    <row r="188" spans="3:28" x14ac:dyDescent="0.15">
      <c r="C188" s="57" t="str">
        <f t="shared" si="4"/>
        <v>650ILOOP gain mb = 4, VLOOP gain mb = 1</v>
      </c>
      <c r="AB188" s="57">
        <v>4.4800000000000004</v>
      </c>
    </row>
    <row r="189" spans="3:28" x14ac:dyDescent="0.15">
      <c r="C189" s="57" t="str">
        <f t="shared" si="4"/>
        <v>650ILOOP gain mb = 4, VLOOP gain mb = 2</v>
      </c>
      <c r="AB189" s="57">
        <v>4.5199999999999996</v>
      </c>
    </row>
    <row r="190" spans="3:28" x14ac:dyDescent="0.15">
      <c r="C190" s="57" t="str">
        <f t="shared" si="4"/>
        <v>650ILOOP gain mb = 4, VLOOP gain mb = 4</v>
      </c>
      <c r="AB190" s="57">
        <v>4.5599999999999996</v>
      </c>
    </row>
    <row r="191" spans="3:28" x14ac:dyDescent="0.15">
      <c r="C191" s="57" t="str">
        <f t="shared" si="4"/>
        <v>650ILOOP gain mb = 4, VLOOP gain mb = 8</v>
      </c>
      <c r="AB191" s="57">
        <v>4.5999999999999996</v>
      </c>
    </row>
    <row r="192" spans="3:28" x14ac:dyDescent="0.15">
      <c r="C192" s="57" t="str">
        <f t="shared" si="4"/>
        <v>650ILOOP gain mb = 5, VLOOP gain mb = 0.5</v>
      </c>
      <c r="AB192" s="57">
        <v>4.6399999999999997</v>
      </c>
    </row>
    <row r="193" spans="3:28" x14ac:dyDescent="0.15">
      <c r="C193" s="57" t="str">
        <f t="shared" si="4"/>
        <v>650ILOOP gain mb = 5, VLOOP gain mb = 1</v>
      </c>
      <c r="AB193" s="57">
        <v>4.68</v>
      </c>
    </row>
    <row r="194" spans="3:28" x14ac:dyDescent="0.15">
      <c r="C194" s="57" t="str">
        <f t="shared" si="4"/>
        <v>650ILOOP gain mb = 5, VLOOP gain mb = 2</v>
      </c>
      <c r="AB194" s="57">
        <v>4.72</v>
      </c>
    </row>
    <row r="195" spans="3:28" x14ac:dyDescent="0.15">
      <c r="C195" s="57" t="str">
        <f t="shared" si="4"/>
        <v>650ILOOP gain mb = 5, VLOOP gain mb = 4</v>
      </c>
      <c r="AB195" s="57">
        <v>4.76</v>
      </c>
    </row>
    <row r="196" spans="3:28" x14ac:dyDescent="0.15">
      <c r="C196" s="57" t="str">
        <f t="shared" si="4"/>
        <v>650ILOOP gain mb = 5, VLOOP gain mb = 8</v>
      </c>
      <c r="AB196" s="57">
        <v>4.8</v>
      </c>
    </row>
    <row r="197" spans="3:28" x14ac:dyDescent="0.15">
      <c r="C197" s="57" t="str">
        <f t="shared" si="4"/>
        <v>650ILOOP gain mb = 6, VLOOP gain mb = 0.5</v>
      </c>
      <c r="AB197" s="57">
        <v>4.84</v>
      </c>
    </row>
    <row r="198" spans="3:28" x14ac:dyDescent="0.15">
      <c r="C198" s="57" t="str">
        <f t="shared" si="4"/>
        <v>650ILOOP gain mb = 6, VLOOP gain mb = 1</v>
      </c>
      <c r="AB198" s="57">
        <v>4.88</v>
      </c>
    </row>
    <row r="199" spans="3:28" x14ac:dyDescent="0.15">
      <c r="C199" s="57" t="str">
        <f t="shared" si="4"/>
        <v>650ILOOP gain mb = 6, VLOOP gain mb = 2</v>
      </c>
      <c r="AB199" s="57">
        <v>4.92</v>
      </c>
    </row>
    <row r="200" spans="3:28" x14ac:dyDescent="0.15">
      <c r="C200" s="57" t="str">
        <f t="shared" si="4"/>
        <v>650ILOOP gain mb = 6, VLOOP gain mb = 4</v>
      </c>
      <c r="AB200" s="57">
        <v>4.96</v>
      </c>
    </row>
    <row r="201" spans="3:28" x14ac:dyDescent="0.15">
      <c r="C201" s="57" t="str">
        <f t="shared" si="4"/>
        <v>650ILOOP gain mb = 6, VLOOP gain mb = 8</v>
      </c>
      <c r="AB201" s="57">
        <v>5</v>
      </c>
    </row>
    <row r="202" spans="3:28" x14ac:dyDescent="0.15">
      <c r="C202" s="57" t="str">
        <f t="shared" si="4"/>
        <v>650ILOOP gain mb = 7, VLOOP gain mb = 0.5</v>
      </c>
      <c r="AB202" s="57">
        <v>5.04</v>
      </c>
    </row>
    <row r="203" spans="3:28" x14ac:dyDescent="0.15">
      <c r="C203" s="57" t="str">
        <f t="shared" si="4"/>
        <v>650ILOOP gain mb = 7, VLOOP gain mb = 1</v>
      </c>
      <c r="AB203" s="57">
        <v>5.08</v>
      </c>
    </row>
    <row r="204" spans="3:28" x14ac:dyDescent="0.15">
      <c r="C204" s="57" t="str">
        <f t="shared" si="4"/>
        <v>650ILOOP gain mb = 7, VLOOP gain mb = 2</v>
      </c>
      <c r="AB204" s="57">
        <v>5.12</v>
      </c>
    </row>
    <row r="205" spans="3:28" x14ac:dyDescent="0.15">
      <c r="C205" s="57" t="str">
        <f t="shared" si="4"/>
        <v>650ILOOP gain mb = 7, VLOOP gain mb = 4</v>
      </c>
      <c r="AB205" s="57">
        <v>5.16</v>
      </c>
    </row>
    <row r="206" spans="3:28" x14ac:dyDescent="0.15">
      <c r="C206" s="57" t="str">
        <f t="shared" si="4"/>
        <v>650ILOOP gain mb = 7, VLOOP gain mb = 8</v>
      </c>
      <c r="AB206" s="57">
        <v>5.2</v>
      </c>
    </row>
    <row r="207" spans="3:28" x14ac:dyDescent="0.15">
      <c r="C207" s="57" t="str">
        <f t="shared" si="4"/>
        <v>650ILOOP gain mb = 10, VLOOP gain mb = 2</v>
      </c>
      <c r="AB207" s="57">
        <v>5.24</v>
      </c>
    </row>
    <row r="208" spans="3:28" x14ac:dyDescent="0.15">
      <c r="C208" s="57" t="str">
        <f t="shared" ref="C208:C240" si="5">CONCATENATE($G$10, C5)</f>
        <v>900ILOOP gain mb = EEPROM; VLOOP gain mb = EEPROM, FSW = EEPROM</v>
      </c>
      <c r="AB208" s="57">
        <v>5.28</v>
      </c>
    </row>
    <row r="209" spans="3:28" x14ac:dyDescent="0.15">
      <c r="C209" s="57" t="str">
        <f t="shared" si="5"/>
        <v>900ILOOP gain mb = EEPROM, VLOOP gain mb = EEPROM</v>
      </c>
      <c r="AB209" s="57">
        <v>5.32</v>
      </c>
    </row>
    <row r="210" spans="3:28" x14ac:dyDescent="0.15">
      <c r="C210" s="57" t="str">
        <f t="shared" si="5"/>
        <v>900ILOOP gain mb = 2, VLOOP gain mb = 0.5</v>
      </c>
      <c r="AB210" s="57">
        <v>5.36</v>
      </c>
    </row>
    <row r="211" spans="3:28" x14ac:dyDescent="0.15">
      <c r="C211" s="57" t="str">
        <f t="shared" si="5"/>
        <v>900ILOOP gain mb = 2, VLOOP gain mb = 1</v>
      </c>
      <c r="AB211" s="57">
        <v>5.4</v>
      </c>
    </row>
    <row r="212" spans="3:28" x14ac:dyDescent="0.15">
      <c r="C212" s="57" t="str">
        <f t="shared" si="5"/>
        <v>900ILOOP gain mb = 2, VLOOP gain mb = 2</v>
      </c>
      <c r="AB212" s="57">
        <v>5.44</v>
      </c>
    </row>
    <row r="213" spans="3:28" x14ac:dyDescent="0.15">
      <c r="C213" s="57" t="str">
        <f t="shared" si="5"/>
        <v>900ILOOP gain mb = 2, VLOOP gain mb = 4</v>
      </c>
      <c r="AB213" s="57">
        <v>5.48</v>
      </c>
    </row>
    <row r="214" spans="3:28" x14ac:dyDescent="0.15">
      <c r="C214" s="57" t="str">
        <f t="shared" si="5"/>
        <v>900ILOOP gain mb = 2, VLOOP gain mb = 8</v>
      </c>
      <c r="AB214" s="57">
        <v>5.52</v>
      </c>
    </row>
    <row r="215" spans="3:28" x14ac:dyDescent="0.15">
      <c r="C215" s="57" t="str">
        <f t="shared" si="5"/>
        <v>900ILOOP gain mb = 3, VLOOP gain mb = 0.5</v>
      </c>
      <c r="AB215" s="57">
        <v>5.56</v>
      </c>
    </row>
    <row r="216" spans="3:28" x14ac:dyDescent="0.15">
      <c r="C216" s="57" t="str">
        <f t="shared" si="5"/>
        <v>900ILOOP gain mb = 3, VLOOP gain mb = 1</v>
      </c>
      <c r="AB216" s="57">
        <v>5.6</v>
      </c>
    </row>
    <row r="217" spans="3:28" x14ac:dyDescent="0.15">
      <c r="C217" s="57" t="str">
        <f t="shared" si="5"/>
        <v>900ILOOP gain mb = 3, VLOOP gain mb = 2</v>
      </c>
      <c r="AB217" s="57">
        <v>5.64</v>
      </c>
    </row>
    <row r="218" spans="3:28" x14ac:dyDescent="0.15">
      <c r="C218" s="57" t="str">
        <f t="shared" si="5"/>
        <v>900ILOOP gain mb = 3, VLOOP gain mb = 4</v>
      </c>
      <c r="AB218" s="57">
        <v>5.68</v>
      </c>
    </row>
    <row r="219" spans="3:28" x14ac:dyDescent="0.15">
      <c r="C219" s="57" t="str">
        <f t="shared" si="5"/>
        <v>900ILOOP gain mb = 3, VLOOP gain mb = 8</v>
      </c>
      <c r="AB219" s="57">
        <v>5.72</v>
      </c>
    </row>
    <row r="220" spans="3:28" x14ac:dyDescent="0.15">
      <c r="C220" s="57" t="str">
        <f t="shared" si="5"/>
        <v>900ILOOP gain mb = 4, VLOOP gain mb = 0.5</v>
      </c>
      <c r="AB220" s="57">
        <v>5.76</v>
      </c>
    </row>
    <row r="221" spans="3:28" x14ac:dyDescent="0.15">
      <c r="C221" s="57" t="str">
        <f t="shared" si="5"/>
        <v>900ILOOP gain mb = 4, VLOOP gain mb = 1</v>
      </c>
      <c r="AB221" s="57">
        <v>5.8</v>
      </c>
    </row>
    <row r="222" spans="3:28" x14ac:dyDescent="0.15">
      <c r="C222" s="57" t="str">
        <f t="shared" si="5"/>
        <v>900ILOOP gain mb = 4, VLOOP gain mb = 2</v>
      </c>
      <c r="AB222" s="57">
        <v>5.84</v>
      </c>
    </row>
    <row r="223" spans="3:28" x14ac:dyDescent="0.15">
      <c r="C223" s="57" t="str">
        <f t="shared" si="5"/>
        <v>900ILOOP gain mb = 4, VLOOP gain mb = 4</v>
      </c>
      <c r="AB223" s="57">
        <v>5.88</v>
      </c>
    </row>
    <row r="224" spans="3:28" x14ac:dyDescent="0.15">
      <c r="C224" s="57" t="str">
        <f t="shared" si="5"/>
        <v>900ILOOP gain mb = 4, VLOOP gain mb = 8</v>
      </c>
      <c r="AB224" s="57">
        <v>5.92</v>
      </c>
    </row>
    <row r="225" spans="3:28" x14ac:dyDescent="0.15">
      <c r="C225" s="57" t="str">
        <f t="shared" si="5"/>
        <v>900ILOOP gain mb = 5, VLOOP gain mb = 0.5</v>
      </c>
      <c r="AB225" s="57">
        <v>5.96</v>
      </c>
    </row>
    <row r="226" spans="3:28" x14ac:dyDescent="0.15">
      <c r="C226" s="57" t="str">
        <f t="shared" si="5"/>
        <v>900ILOOP gain mb = 5, VLOOP gain mb = 1</v>
      </c>
      <c r="AB226" s="57">
        <v>6</v>
      </c>
    </row>
    <row r="227" spans="3:28" x14ac:dyDescent="0.15">
      <c r="C227" s="57" t="str">
        <f t="shared" si="5"/>
        <v>900ILOOP gain mb = 5, VLOOP gain mb = 2</v>
      </c>
    </row>
    <row r="228" spans="3:28" x14ac:dyDescent="0.15">
      <c r="C228" s="57" t="str">
        <f t="shared" si="5"/>
        <v>900ILOOP gain mb = 5, VLOOP gain mb = 4</v>
      </c>
    </row>
    <row r="229" spans="3:28" x14ac:dyDescent="0.15">
      <c r="C229" s="57" t="str">
        <f t="shared" si="5"/>
        <v>900ILOOP gain mb = 5, VLOOP gain mb = 8</v>
      </c>
    </row>
    <row r="230" spans="3:28" x14ac:dyDescent="0.15">
      <c r="C230" s="57" t="str">
        <f t="shared" si="5"/>
        <v>900ILOOP gain mb = 6, VLOOP gain mb = 0.5</v>
      </c>
    </row>
    <row r="231" spans="3:28" x14ac:dyDescent="0.15">
      <c r="C231" s="57" t="str">
        <f t="shared" si="5"/>
        <v>900ILOOP gain mb = 6, VLOOP gain mb = 1</v>
      </c>
    </row>
    <row r="232" spans="3:28" x14ac:dyDescent="0.15">
      <c r="C232" s="57" t="str">
        <f t="shared" si="5"/>
        <v>900ILOOP gain mb = 6, VLOOP gain mb = 2</v>
      </c>
    </row>
    <row r="233" spans="3:28" x14ac:dyDescent="0.15">
      <c r="C233" s="57" t="str">
        <f t="shared" si="5"/>
        <v>900ILOOP gain mb = 6, VLOOP gain mb = 4</v>
      </c>
    </row>
    <row r="234" spans="3:28" x14ac:dyDescent="0.15">
      <c r="C234" s="57" t="str">
        <f t="shared" si="5"/>
        <v>900ILOOP gain mb = 6, VLOOP gain mb = 8</v>
      </c>
    </row>
    <row r="235" spans="3:28" x14ac:dyDescent="0.15">
      <c r="C235" s="57" t="str">
        <f t="shared" si="5"/>
        <v>900ILOOP gain mb = 7, VLOOP gain mb = 0.5</v>
      </c>
    </row>
    <row r="236" spans="3:28" x14ac:dyDescent="0.15">
      <c r="C236" s="57" t="str">
        <f t="shared" si="5"/>
        <v>900ILOOP gain mb = 7, VLOOP gain mb = 1</v>
      </c>
    </row>
    <row r="237" spans="3:28" x14ac:dyDescent="0.15">
      <c r="C237" s="57" t="str">
        <f t="shared" si="5"/>
        <v>900ILOOP gain mb = 7, VLOOP gain mb = 2</v>
      </c>
    </row>
    <row r="238" spans="3:28" x14ac:dyDescent="0.15">
      <c r="C238" s="57" t="str">
        <f t="shared" si="5"/>
        <v>900ILOOP gain mb = 7, VLOOP gain mb = 4</v>
      </c>
    </row>
    <row r="239" spans="3:28" x14ac:dyDescent="0.15">
      <c r="C239" s="57" t="str">
        <f t="shared" si="5"/>
        <v>900ILOOP gain mb = 7, VLOOP gain mb = 8</v>
      </c>
    </row>
    <row r="240" spans="3:28" x14ac:dyDescent="0.15">
      <c r="C240" s="57" t="str">
        <f t="shared" si="5"/>
        <v>900ILOOP gain mb = 10, VLOOP gain mb = 2</v>
      </c>
    </row>
    <row r="241" spans="3:3" x14ac:dyDescent="0.15">
      <c r="C241" s="57" t="str">
        <f t="shared" ref="C241:C273" si="6">CONCATENATE($G$11, C5)</f>
        <v>1100ILOOP gain mb = EEPROM; VLOOP gain mb = EEPROM, FSW = EEPROM</v>
      </c>
    </row>
    <row r="242" spans="3:3" x14ac:dyDescent="0.15">
      <c r="C242" s="57" t="str">
        <f t="shared" si="6"/>
        <v>1100ILOOP gain mb = EEPROM, VLOOP gain mb = EEPROM</v>
      </c>
    </row>
    <row r="243" spans="3:3" x14ac:dyDescent="0.15">
      <c r="C243" s="57" t="str">
        <f t="shared" si="6"/>
        <v>1100ILOOP gain mb = 2, VLOOP gain mb = 0.5</v>
      </c>
    </row>
    <row r="244" spans="3:3" x14ac:dyDescent="0.15">
      <c r="C244" s="57" t="str">
        <f t="shared" si="6"/>
        <v>1100ILOOP gain mb = 2, VLOOP gain mb = 1</v>
      </c>
    </row>
    <row r="245" spans="3:3" x14ac:dyDescent="0.15">
      <c r="C245" s="57" t="str">
        <f t="shared" si="6"/>
        <v>1100ILOOP gain mb = 2, VLOOP gain mb = 2</v>
      </c>
    </row>
    <row r="246" spans="3:3" x14ac:dyDescent="0.15">
      <c r="C246" s="57" t="str">
        <f t="shared" si="6"/>
        <v>1100ILOOP gain mb = 2, VLOOP gain mb = 4</v>
      </c>
    </row>
    <row r="247" spans="3:3" x14ac:dyDescent="0.15">
      <c r="C247" s="57" t="str">
        <f t="shared" si="6"/>
        <v>1100ILOOP gain mb = 2, VLOOP gain mb = 8</v>
      </c>
    </row>
    <row r="248" spans="3:3" x14ac:dyDescent="0.15">
      <c r="C248" s="57" t="str">
        <f t="shared" si="6"/>
        <v>1100ILOOP gain mb = 3, VLOOP gain mb = 0.5</v>
      </c>
    </row>
    <row r="249" spans="3:3" x14ac:dyDescent="0.15">
      <c r="C249" s="57" t="str">
        <f t="shared" si="6"/>
        <v>1100ILOOP gain mb = 3, VLOOP gain mb = 1</v>
      </c>
    </row>
    <row r="250" spans="3:3" x14ac:dyDescent="0.15">
      <c r="C250" s="57" t="str">
        <f t="shared" si="6"/>
        <v>1100ILOOP gain mb = 3, VLOOP gain mb = 2</v>
      </c>
    </row>
    <row r="251" spans="3:3" x14ac:dyDescent="0.15">
      <c r="C251" s="57" t="str">
        <f t="shared" si="6"/>
        <v>1100ILOOP gain mb = 3, VLOOP gain mb = 4</v>
      </c>
    </row>
    <row r="252" spans="3:3" x14ac:dyDescent="0.15">
      <c r="C252" s="57" t="str">
        <f t="shared" si="6"/>
        <v>1100ILOOP gain mb = 3, VLOOP gain mb = 8</v>
      </c>
    </row>
    <row r="253" spans="3:3" x14ac:dyDescent="0.15">
      <c r="C253" s="57" t="str">
        <f t="shared" si="6"/>
        <v>1100ILOOP gain mb = 4, VLOOP gain mb = 0.5</v>
      </c>
    </row>
    <row r="254" spans="3:3" x14ac:dyDescent="0.15">
      <c r="C254" s="57" t="str">
        <f t="shared" si="6"/>
        <v>1100ILOOP gain mb = 4, VLOOP gain mb = 1</v>
      </c>
    </row>
    <row r="255" spans="3:3" x14ac:dyDescent="0.15">
      <c r="C255" s="57" t="str">
        <f t="shared" si="6"/>
        <v>1100ILOOP gain mb = 4, VLOOP gain mb = 2</v>
      </c>
    </row>
    <row r="256" spans="3:3" x14ac:dyDescent="0.15">
      <c r="C256" s="57" t="str">
        <f t="shared" si="6"/>
        <v>1100ILOOP gain mb = 4, VLOOP gain mb = 4</v>
      </c>
    </row>
    <row r="257" spans="3:3" x14ac:dyDescent="0.15">
      <c r="C257" s="57" t="str">
        <f t="shared" si="6"/>
        <v>1100ILOOP gain mb = 4, VLOOP gain mb = 8</v>
      </c>
    </row>
    <row r="258" spans="3:3" x14ac:dyDescent="0.15">
      <c r="C258" s="57" t="str">
        <f t="shared" si="6"/>
        <v>1100ILOOP gain mb = 5, VLOOP gain mb = 0.5</v>
      </c>
    </row>
    <row r="259" spans="3:3" x14ac:dyDescent="0.15">
      <c r="C259" s="57" t="str">
        <f t="shared" si="6"/>
        <v>1100ILOOP gain mb = 5, VLOOP gain mb = 1</v>
      </c>
    </row>
    <row r="260" spans="3:3" x14ac:dyDescent="0.15">
      <c r="C260" s="57" t="str">
        <f t="shared" si="6"/>
        <v>1100ILOOP gain mb = 5, VLOOP gain mb = 2</v>
      </c>
    </row>
    <row r="261" spans="3:3" x14ac:dyDescent="0.15">
      <c r="C261" s="57" t="str">
        <f t="shared" si="6"/>
        <v>1100ILOOP gain mb = 5, VLOOP gain mb = 4</v>
      </c>
    </row>
    <row r="262" spans="3:3" x14ac:dyDescent="0.15">
      <c r="C262" s="57" t="str">
        <f t="shared" si="6"/>
        <v>1100ILOOP gain mb = 5, VLOOP gain mb = 8</v>
      </c>
    </row>
    <row r="263" spans="3:3" x14ac:dyDescent="0.15">
      <c r="C263" s="57" t="str">
        <f t="shared" si="6"/>
        <v>1100ILOOP gain mb = 6, VLOOP gain mb = 0.5</v>
      </c>
    </row>
    <row r="264" spans="3:3" x14ac:dyDescent="0.15">
      <c r="C264" s="57" t="str">
        <f t="shared" si="6"/>
        <v>1100ILOOP gain mb = 6, VLOOP gain mb = 1</v>
      </c>
    </row>
    <row r="265" spans="3:3" x14ac:dyDescent="0.15">
      <c r="C265" s="57" t="str">
        <f t="shared" si="6"/>
        <v>1100ILOOP gain mb = 6, VLOOP gain mb = 2</v>
      </c>
    </row>
    <row r="266" spans="3:3" x14ac:dyDescent="0.15">
      <c r="C266" s="57" t="str">
        <f t="shared" si="6"/>
        <v>1100ILOOP gain mb = 6, VLOOP gain mb = 4</v>
      </c>
    </row>
    <row r="267" spans="3:3" x14ac:dyDescent="0.15">
      <c r="C267" s="57" t="str">
        <f t="shared" si="6"/>
        <v>1100ILOOP gain mb = 6, VLOOP gain mb = 8</v>
      </c>
    </row>
    <row r="268" spans="3:3" x14ac:dyDescent="0.15">
      <c r="C268" s="57" t="str">
        <f t="shared" si="6"/>
        <v>1100ILOOP gain mb = 7, VLOOP gain mb = 0.5</v>
      </c>
    </row>
    <row r="269" spans="3:3" x14ac:dyDescent="0.15">
      <c r="C269" s="57" t="str">
        <f t="shared" si="6"/>
        <v>1100ILOOP gain mb = 7, VLOOP gain mb = 1</v>
      </c>
    </row>
    <row r="270" spans="3:3" x14ac:dyDescent="0.15">
      <c r="C270" s="57" t="str">
        <f t="shared" si="6"/>
        <v>1100ILOOP gain mb = 7, VLOOP gain mb = 2</v>
      </c>
    </row>
    <row r="271" spans="3:3" x14ac:dyDescent="0.15">
      <c r="C271" s="57" t="str">
        <f t="shared" si="6"/>
        <v>1100ILOOP gain mb = 7, VLOOP gain mb = 4</v>
      </c>
    </row>
    <row r="272" spans="3:3" x14ac:dyDescent="0.15">
      <c r="C272" s="57" t="str">
        <f t="shared" si="6"/>
        <v>1100ILOOP gain mb = 7, VLOOP gain mb = 8</v>
      </c>
    </row>
    <row r="273" spans="3:3" x14ac:dyDescent="0.15">
      <c r="C273" s="57" t="str">
        <f t="shared" si="6"/>
        <v>1100ILOOP gain mb = 10, VLOOP gain mb = 2</v>
      </c>
    </row>
    <row r="274" spans="3:3" x14ac:dyDescent="0.15">
      <c r="C274" s="57" t="str">
        <f t="shared" ref="C274:C306" si="7">CONCATENATE($G$12, C5)</f>
        <v>1500ILOOP gain mb = EEPROM; VLOOP gain mb = EEPROM, FSW = EEPROM</v>
      </c>
    </row>
    <row r="275" spans="3:3" x14ac:dyDescent="0.15">
      <c r="C275" s="57" t="str">
        <f t="shared" si="7"/>
        <v>1500ILOOP gain mb = EEPROM, VLOOP gain mb = EEPROM</v>
      </c>
    </row>
    <row r="276" spans="3:3" x14ac:dyDescent="0.15">
      <c r="C276" s="57" t="str">
        <f t="shared" si="7"/>
        <v>1500ILOOP gain mb = 2, VLOOP gain mb = 0.5</v>
      </c>
    </row>
    <row r="277" spans="3:3" x14ac:dyDescent="0.15">
      <c r="C277" s="57" t="str">
        <f t="shared" si="7"/>
        <v>1500ILOOP gain mb = 2, VLOOP gain mb = 1</v>
      </c>
    </row>
    <row r="278" spans="3:3" x14ac:dyDescent="0.15">
      <c r="C278" s="57" t="str">
        <f t="shared" si="7"/>
        <v>1500ILOOP gain mb = 2, VLOOP gain mb = 2</v>
      </c>
    </row>
    <row r="279" spans="3:3" x14ac:dyDescent="0.15">
      <c r="C279" s="57" t="str">
        <f t="shared" si="7"/>
        <v>1500ILOOP gain mb = 2, VLOOP gain mb = 4</v>
      </c>
    </row>
    <row r="280" spans="3:3" x14ac:dyDescent="0.15">
      <c r="C280" s="57" t="str">
        <f t="shared" si="7"/>
        <v>1500ILOOP gain mb = 2, VLOOP gain mb = 8</v>
      </c>
    </row>
    <row r="281" spans="3:3" x14ac:dyDescent="0.15">
      <c r="C281" s="57" t="str">
        <f t="shared" si="7"/>
        <v>1500ILOOP gain mb = 3, VLOOP gain mb = 0.5</v>
      </c>
    </row>
    <row r="282" spans="3:3" x14ac:dyDescent="0.15">
      <c r="C282" s="57" t="str">
        <f t="shared" si="7"/>
        <v>1500ILOOP gain mb = 3, VLOOP gain mb = 1</v>
      </c>
    </row>
    <row r="283" spans="3:3" x14ac:dyDescent="0.15">
      <c r="C283" s="57" t="str">
        <f t="shared" si="7"/>
        <v>1500ILOOP gain mb = 3, VLOOP gain mb = 2</v>
      </c>
    </row>
    <row r="284" spans="3:3" x14ac:dyDescent="0.15">
      <c r="C284" s="57" t="str">
        <f t="shared" si="7"/>
        <v>1500ILOOP gain mb = 3, VLOOP gain mb = 4</v>
      </c>
    </row>
    <row r="285" spans="3:3" x14ac:dyDescent="0.15">
      <c r="C285" s="57" t="str">
        <f t="shared" si="7"/>
        <v>1500ILOOP gain mb = 3, VLOOP gain mb = 8</v>
      </c>
    </row>
    <row r="286" spans="3:3" x14ac:dyDescent="0.15">
      <c r="C286" s="57" t="str">
        <f t="shared" si="7"/>
        <v>1500ILOOP gain mb = 4, VLOOP gain mb = 0.5</v>
      </c>
    </row>
    <row r="287" spans="3:3" x14ac:dyDescent="0.15">
      <c r="C287" s="57" t="str">
        <f t="shared" si="7"/>
        <v>1500ILOOP gain mb = 4, VLOOP gain mb = 1</v>
      </c>
    </row>
    <row r="288" spans="3:3" x14ac:dyDescent="0.15">
      <c r="C288" s="57" t="str">
        <f t="shared" si="7"/>
        <v>1500ILOOP gain mb = 4, VLOOP gain mb = 2</v>
      </c>
    </row>
    <row r="289" spans="3:3" x14ac:dyDescent="0.15">
      <c r="C289" s="57" t="str">
        <f t="shared" si="7"/>
        <v>1500ILOOP gain mb = 4, VLOOP gain mb = 4</v>
      </c>
    </row>
    <row r="290" spans="3:3" x14ac:dyDescent="0.15">
      <c r="C290" s="57" t="str">
        <f t="shared" si="7"/>
        <v>1500ILOOP gain mb = 4, VLOOP gain mb = 8</v>
      </c>
    </row>
    <row r="291" spans="3:3" x14ac:dyDescent="0.15">
      <c r="C291" s="57" t="str">
        <f t="shared" si="7"/>
        <v>1500ILOOP gain mb = 5, VLOOP gain mb = 0.5</v>
      </c>
    </row>
    <row r="292" spans="3:3" x14ac:dyDescent="0.15">
      <c r="C292" s="57" t="str">
        <f t="shared" si="7"/>
        <v>1500ILOOP gain mb = 5, VLOOP gain mb = 1</v>
      </c>
    </row>
    <row r="293" spans="3:3" x14ac:dyDescent="0.15">
      <c r="C293" s="57" t="str">
        <f t="shared" si="7"/>
        <v>1500ILOOP gain mb = 5, VLOOP gain mb = 2</v>
      </c>
    </row>
    <row r="294" spans="3:3" x14ac:dyDescent="0.15">
      <c r="C294" s="57" t="str">
        <f t="shared" si="7"/>
        <v>1500ILOOP gain mb = 5, VLOOP gain mb = 4</v>
      </c>
    </row>
    <row r="295" spans="3:3" x14ac:dyDescent="0.15">
      <c r="C295" s="57" t="str">
        <f t="shared" si="7"/>
        <v>1500ILOOP gain mb = 5, VLOOP gain mb = 8</v>
      </c>
    </row>
    <row r="296" spans="3:3" x14ac:dyDescent="0.15">
      <c r="C296" s="57" t="str">
        <f t="shared" si="7"/>
        <v>1500ILOOP gain mb = 6, VLOOP gain mb = 0.5</v>
      </c>
    </row>
    <row r="297" spans="3:3" x14ac:dyDescent="0.15">
      <c r="C297" s="57" t="str">
        <f t="shared" si="7"/>
        <v>1500ILOOP gain mb = 6, VLOOP gain mb = 1</v>
      </c>
    </row>
    <row r="298" spans="3:3" x14ac:dyDescent="0.15">
      <c r="C298" s="57" t="str">
        <f t="shared" si="7"/>
        <v>1500ILOOP gain mb = 6, VLOOP gain mb = 2</v>
      </c>
    </row>
    <row r="299" spans="3:3" x14ac:dyDescent="0.15">
      <c r="C299" s="57" t="str">
        <f t="shared" si="7"/>
        <v>1500ILOOP gain mb = 6, VLOOP gain mb = 4</v>
      </c>
    </row>
    <row r="300" spans="3:3" x14ac:dyDescent="0.15">
      <c r="C300" s="57" t="str">
        <f t="shared" si="7"/>
        <v>1500ILOOP gain mb = 6, VLOOP gain mb = 8</v>
      </c>
    </row>
    <row r="301" spans="3:3" x14ac:dyDescent="0.15">
      <c r="C301" s="57" t="str">
        <f t="shared" si="7"/>
        <v>1500ILOOP gain mb = 7, VLOOP gain mb = 0.5</v>
      </c>
    </row>
    <row r="302" spans="3:3" x14ac:dyDescent="0.15">
      <c r="C302" s="57" t="str">
        <f t="shared" si="7"/>
        <v>1500ILOOP gain mb = 7, VLOOP gain mb = 1</v>
      </c>
    </row>
    <row r="303" spans="3:3" x14ac:dyDescent="0.15">
      <c r="C303" s="57" t="str">
        <f t="shared" si="7"/>
        <v>1500ILOOP gain mb = 7, VLOOP gain mb = 2</v>
      </c>
    </row>
    <row r="304" spans="3:3" x14ac:dyDescent="0.15">
      <c r="C304" s="57" t="str">
        <f t="shared" si="7"/>
        <v>1500ILOOP gain mb = 7, VLOOP gain mb = 4</v>
      </c>
    </row>
    <row r="305" spans="3:3" x14ac:dyDescent="0.15">
      <c r="C305" s="57" t="str">
        <f t="shared" si="7"/>
        <v>1500ILOOP gain mb = 7, VLOOP gain mb = 8</v>
      </c>
    </row>
    <row r="306" spans="3:3" x14ac:dyDescent="0.15">
      <c r="C306" s="57" t="str">
        <f t="shared" si="7"/>
        <v>1500ILOOP gain mb = 10, VLOOP gain mb = 2</v>
      </c>
    </row>
    <row r="307" spans="3:3" x14ac:dyDescent="0.15">
      <c r="C307" s="57"/>
    </row>
    <row r="308" spans="3:3" x14ac:dyDescent="0.15">
      <c r="C308" s="57"/>
    </row>
    <row r="309" spans="3:3" x14ac:dyDescent="0.15">
      <c r="C309" s="57"/>
    </row>
    <row r="310" spans="3:3" x14ac:dyDescent="0.15">
      <c r="C310" s="57"/>
    </row>
    <row r="311" spans="3:3" x14ac:dyDescent="0.15">
      <c r="C311" s="57"/>
    </row>
    <row r="312" spans="3:3" x14ac:dyDescent="0.15">
      <c r="C312" s="57"/>
    </row>
    <row r="313" spans="3:3" x14ac:dyDescent="0.15">
      <c r="C313" s="57"/>
    </row>
    <row r="1048576" spans="40:40" x14ac:dyDescent="0.15">
      <c r="AN1048576" s="57"/>
    </row>
  </sheetData>
  <phoneticPr fontId="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3.5" x14ac:dyDescent="0.15"/>
  <cols>
    <col min="2" max="2" width="9.625" bestFit="1" customWidth="1"/>
    <col min="10" max="10" width="9.625" bestFit="1" customWidth="1"/>
  </cols>
  <sheetData>
    <row r="1" spans="2:18" s="158" customFormat="1" x14ac:dyDescent="0.15">
      <c r="B1" s="158" t="s">
        <v>223</v>
      </c>
      <c r="F1" s="158" t="s">
        <v>215</v>
      </c>
      <c r="J1" s="158" t="s">
        <v>216</v>
      </c>
      <c r="N1" s="158" t="s">
        <v>229</v>
      </c>
      <c r="R1" s="158" t="s">
        <v>39</v>
      </c>
    </row>
    <row r="2" spans="2:18" s="158" customFormat="1" x14ac:dyDescent="0.15">
      <c r="B2" s="155">
        <f>'Pin Detect Programming'!H20</f>
        <v>78700</v>
      </c>
      <c r="C2" s="157"/>
      <c r="D2" s="157"/>
      <c r="F2" s="155">
        <f>'Pin Detect Programming'!H18</f>
        <v>7500</v>
      </c>
      <c r="G2" s="154"/>
      <c r="H2" s="154"/>
      <c r="I2" s="154"/>
      <c r="J2" s="155" t="str">
        <f>'Pin Detect Programming'!H19</f>
        <v>Open</v>
      </c>
      <c r="K2" s="154"/>
      <c r="L2" s="154"/>
      <c r="M2" s="154"/>
      <c r="N2" s="155" t="str">
        <f>'Pin Detect Programming'!H21</f>
        <v>Open</v>
      </c>
      <c r="R2" s="158">
        <f>ROUND('Device Calculator'!D20, 3)</f>
        <v>0.61099999999999999</v>
      </c>
    </row>
    <row r="3" spans="2:18" s="158" customFormat="1" x14ac:dyDescent="0.15">
      <c r="B3" s="155">
        <f>'Pin Detect Programming'!G20</f>
        <v>31600</v>
      </c>
      <c r="C3" s="155"/>
      <c r="D3" s="155"/>
      <c r="E3" s="154"/>
      <c r="F3" s="155">
        <f>'Pin Detect Programming'!G18</f>
        <v>21500</v>
      </c>
      <c r="G3" s="154"/>
      <c r="H3" s="154"/>
      <c r="I3" s="154"/>
      <c r="J3" s="155">
        <f>'Pin Detect Programming'!G19</f>
        <v>10000</v>
      </c>
      <c r="K3" s="154"/>
      <c r="L3" s="154"/>
      <c r="M3" s="154"/>
      <c r="N3" s="155">
        <f>'Pin Detect Programming'!G21</f>
        <v>10000</v>
      </c>
      <c r="R3" s="158">
        <f>ROUND('Device Calculator'!D21, 3)</f>
        <v>0.153</v>
      </c>
    </row>
    <row r="4" spans="2:18" s="158" customFormat="1" x14ac:dyDescent="0.15">
      <c r="B4" s="163" t="s">
        <v>664</v>
      </c>
      <c r="C4" s="164"/>
      <c r="D4" s="156"/>
      <c r="F4" s="163" t="s">
        <v>664</v>
      </c>
      <c r="J4" s="163" t="s">
        <v>664</v>
      </c>
      <c r="N4" s="163" t="s">
        <v>664</v>
      </c>
      <c r="R4" s="158" t="s">
        <v>668</v>
      </c>
    </row>
    <row r="5" spans="2:18" s="158" customFormat="1" x14ac:dyDescent="0.15">
      <c r="B5" s="163" t="s">
        <v>665</v>
      </c>
      <c r="C5" s="164"/>
      <c r="D5" s="157"/>
      <c r="F5" s="163" t="s">
        <v>665</v>
      </c>
      <c r="J5" s="163" t="s">
        <v>665</v>
      </c>
      <c r="N5" s="163" t="s">
        <v>665</v>
      </c>
      <c r="R5" s="158" t="s">
        <v>667</v>
      </c>
    </row>
    <row r="6" spans="2:18" s="158" customFormat="1" x14ac:dyDescent="0.15">
      <c r="B6" s="164" t="str">
        <f>CONCATENATE(B4,B2)</f>
        <v>Top Resistor: 78700</v>
      </c>
      <c r="C6" s="164"/>
      <c r="D6" s="156"/>
      <c r="F6" s="164" t="str">
        <f>CONCATENATE(F4,F2)</f>
        <v>Top Resistor: 7500</v>
      </c>
      <c r="J6" s="164" t="str">
        <f>CONCATENATE(J4,J2)</f>
        <v>Top Resistor: Open</v>
      </c>
      <c r="N6" s="164" t="str">
        <f>CONCATENATE(N4,N2)</f>
        <v>Top Resistor: Open</v>
      </c>
      <c r="R6" s="165" t="str">
        <f>CONCATENATE(R4,R2)</f>
        <v xml:space="preserve">
Maximum: 0.611</v>
      </c>
    </row>
    <row r="7" spans="2:18" s="158" customFormat="1" x14ac:dyDescent="0.15">
      <c r="B7" s="164" t="str">
        <f>CONCATENATE(B5,B3)</f>
        <v xml:space="preserve">
Bottom Resistor: 31600</v>
      </c>
      <c r="C7" s="164"/>
      <c r="D7" s="156"/>
      <c r="F7" s="164" t="str">
        <f>CONCATENATE(F5,F3)</f>
        <v xml:space="preserve">
Bottom Resistor: 21500</v>
      </c>
      <c r="J7" s="164" t="str">
        <f>CONCATENATE(J5,J3)</f>
        <v xml:space="preserve">
Bottom Resistor: 10000</v>
      </c>
      <c r="N7" s="164" t="str">
        <f>CONCATENATE(N5,N3)</f>
        <v xml:space="preserve">
Bottom Resistor: 10000</v>
      </c>
      <c r="R7" s="165" t="str">
        <f>CONCATENATE(R5,R3)</f>
        <v>Minimum: 0.153</v>
      </c>
    </row>
    <row r="8" spans="2:18" ht="14.25" x14ac:dyDescent="0.2">
      <c r="B8" s="161"/>
      <c r="C8" s="161"/>
      <c r="D8" s="159"/>
    </row>
    <row r="9" spans="2:18" ht="14.25" x14ac:dyDescent="0.2">
      <c r="B9" s="162"/>
      <c r="C9" s="160"/>
      <c r="D9" s="159"/>
    </row>
    <row r="10" spans="2:18" ht="14.25" x14ac:dyDescent="0.2">
      <c r="B10" s="164"/>
      <c r="C10" s="160"/>
      <c r="D10" s="159"/>
    </row>
    <row r="11" spans="2:18" ht="14.25" x14ac:dyDescent="0.2">
      <c r="B11" s="164"/>
      <c r="C11" s="160"/>
      <c r="D11" s="159"/>
    </row>
  </sheetData>
  <phoneticPr fontId="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25" defaultRowHeight="13.5" x14ac:dyDescent="0.15"/>
  <cols>
    <col min="1" max="1" width="14.25" style="57" bestFit="1" customWidth="1"/>
    <col min="2" max="2" width="12" style="57" bestFit="1" customWidth="1"/>
    <col min="3" max="3" width="55.875" style="57" bestFit="1" customWidth="1"/>
    <col min="4" max="4" width="102" style="57" bestFit="1" customWidth="1"/>
    <col min="5" max="5" width="58.625" style="57" bestFit="1" customWidth="1"/>
    <col min="6" max="6" width="51.625" style="57" bestFit="1" customWidth="1"/>
    <col min="7" max="7" width="48.125" style="57" bestFit="1" customWidth="1"/>
    <col min="8" max="8" width="41" style="57" bestFit="1" customWidth="1"/>
    <col min="9" max="9" width="53.125" style="57" bestFit="1" customWidth="1"/>
    <col min="10" max="10" width="0.25" style="57" customWidth="1"/>
    <col min="11" max="11" width="46.875" style="57" customWidth="1"/>
    <col min="12" max="12" width="44.875" style="57" customWidth="1"/>
    <col min="13" max="13" width="35.25" style="57" bestFit="1" customWidth="1"/>
    <col min="14" max="14" width="8.25" style="57" customWidth="1"/>
    <col min="15" max="15" width="9.125" style="57"/>
    <col min="16" max="18" width="15.875" style="57" bestFit="1" customWidth="1"/>
    <col min="19" max="19" width="13.375" style="57" bestFit="1" customWidth="1"/>
    <col min="20" max="20" width="16.625" style="57" bestFit="1" customWidth="1"/>
    <col min="21" max="16384" width="9.125" style="57"/>
  </cols>
  <sheetData>
    <row r="1" spans="1:5" x14ac:dyDescent="0.15">
      <c r="A1" s="378"/>
      <c r="B1" s="378"/>
      <c r="C1" s="378" t="s">
        <v>699</v>
      </c>
      <c r="D1" s="378"/>
      <c r="E1" s="378"/>
    </row>
    <row r="2" spans="1:5" x14ac:dyDescent="0.15">
      <c r="A2" s="378"/>
      <c r="B2" s="378" t="s">
        <v>700</v>
      </c>
      <c r="C2" s="378">
        <f>'Device Calculator'!D4</f>
        <v>20</v>
      </c>
      <c r="D2" s="378" t="s">
        <v>701</v>
      </c>
      <c r="E2" s="378"/>
    </row>
    <row r="3" spans="1:5" x14ac:dyDescent="0.15">
      <c r="A3" s="378"/>
      <c r="B3" s="378" t="s">
        <v>182</v>
      </c>
      <c r="C3" s="378">
        <f>Pvin</f>
        <v>12</v>
      </c>
      <c r="D3" s="378"/>
      <c r="E3" s="378"/>
    </row>
    <row r="4" spans="1:5" x14ac:dyDescent="0.15">
      <c r="A4" s="378"/>
      <c r="B4" s="378" t="s">
        <v>25</v>
      </c>
      <c r="C4" s="378">
        <f>Iout</f>
        <v>10</v>
      </c>
      <c r="D4" s="378"/>
      <c r="E4" s="378"/>
    </row>
    <row r="5" spans="1:5" ht="19.5" customHeight="1" x14ac:dyDescent="0.15">
      <c r="A5" s="378"/>
      <c r="B5" s="378" t="s">
        <v>23</v>
      </c>
      <c r="C5" s="378">
        <f>Vout</f>
        <v>1</v>
      </c>
      <c r="D5" s="378"/>
      <c r="E5" s="378"/>
    </row>
    <row r="6" spans="1:5" x14ac:dyDescent="0.15">
      <c r="A6" s="378"/>
      <c r="B6" s="378" t="s">
        <v>702</v>
      </c>
      <c r="C6" s="378">
        <f>Phases</f>
        <v>1</v>
      </c>
      <c r="D6" s="379" t="s">
        <v>129</v>
      </c>
      <c r="E6" s="378"/>
    </row>
    <row r="7" spans="1:5" x14ac:dyDescent="0.15">
      <c r="A7" s="378"/>
      <c r="B7" s="378"/>
      <c r="C7" s="378"/>
      <c r="D7" s="378"/>
      <c r="E7" s="378"/>
    </row>
    <row r="8" spans="1:5" x14ac:dyDescent="0.15">
      <c r="A8" s="378"/>
      <c r="B8" s="378" t="s">
        <v>703</v>
      </c>
      <c r="C8" s="380">
        <f>'Device Calculator'!E98*0.000001</f>
        <v>4.9999999999999996E-5</v>
      </c>
      <c r="D8" s="379" t="s">
        <v>93</v>
      </c>
      <c r="E8" s="380"/>
    </row>
    <row r="9" spans="1:5" x14ac:dyDescent="0.15">
      <c r="A9" s="378"/>
      <c r="B9" s="378" t="s">
        <v>704</v>
      </c>
      <c r="C9" s="380">
        <f>'Device Calculator'!E100*1000</f>
        <v>110000</v>
      </c>
      <c r="D9" s="379" t="s">
        <v>317</v>
      </c>
      <c r="E9" s="380"/>
    </row>
    <row r="10" spans="1:5" x14ac:dyDescent="0.15">
      <c r="A10" s="378"/>
      <c r="B10" s="378" t="s">
        <v>705</v>
      </c>
      <c r="C10" s="380">
        <f>'Device Calculator'!E105*0.000000000001</f>
        <v>3.2000000000000001E-12</v>
      </c>
      <c r="D10" s="379" t="s">
        <v>319</v>
      </c>
      <c r="E10" s="380"/>
    </row>
    <row r="11" spans="1:5" x14ac:dyDescent="0.15">
      <c r="A11" s="378"/>
      <c r="B11" s="378" t="s">
        <v>706</v>
      </c>
      <c r="C11" s="380">
        <f>'Device Calculator'!E102/'Bode Plot'!C8</f>
        <v>800000.00000000012</v>
      </c>
      <c r="D11" s="378"/>
      <c r="E11" s="380"/>
    </row>
    <row r="12" spans="1:5" x14ac:dyDescent="0.15">
      <c r="A12" s="378"/>
      <c r="B12" s="378" t="s">
        <v>707</v>
      </c>
      <c r="C12" s="380">
        <f>'Device Calculator'!E103*0.000000000001/'Device Calculator'!E102</f>
        <v>3.3299999999999999E-13</v>
      </c>
      <c r="D12" s="378"/>
      <c r="E12" s="380"/>
    </row>
    <row r="13" spans="1:5" x14ac:dyDescent="0.15">
      <c r="A13" s="378"/>
      <c r="B13" s="378"/>
      <c r="C13" s="378"/>
      <c r="D13" s="378"/>
      <c r="E13" s="378"/>
    </row>
    <row r="14" spans="1:5" x14ac:dyDescent="0.15">
      <c r="A14" s="378"/>
      <c r="B14" s="378" t="s">
        <v>708</v>
      </c>
      <c r="C14" s="380">
        <f>(C8)*(C9)</f>
        <v>5.4999999999999991</v>
      </c>
      <c r="D14" s="379" t="s">
        <v>709</v>
      </c>
      <c r="E14" s="378" t="s">
        <v>710</v>
      </c>
    </row>
    <row r="15" spans="1:5" x14ac:dyDescent="0.15">
      <c r="A15" s="378"/>
      <c r="B15" s="378" t="s">
        <v>711</v>
      </c>
      <c r="C15" s="380">
        <f>1/(C14*(C11)*(C12))</f>
        <v>682500.68250068254</v>
      </c>
      <c r="D15" s="379" t="s">
        <v>712</v>
      </c>
      <c r="E15" s="378" t="s">
        <v>713</v>
      </c>
    </row>
    <row r="16" spans="1:5" x14ac:dyDescent="0.15">
      <c r="A16" s="378"/>
      <c r="B16" s="378" t="s">
        <v>714</v>
      </c>
      <c r="C16" s="380">
        <f>1/((C9)*(C10))</f>
        <v>2840909.0909090908</v>
      </c>
      <c r="D16" s="379" t="s">
        <v>715</v>
      </c>
      <c r="E16" s="378" t="s">
        <v>716</v>
      </c>
    </row>
    <row r="17" spans="1:6" ht="14.25" customHeight="1" x14ac:dyDescent="0.15">
      <c r="A17" s="378"/>
      <c r="B17" s="378"/>
      <c r="C17" s="378"/>
      <c r="D17" s="378"/>
      <c r="E17" s="378"/>
    </row>
    <row r="18" spans="1:6" x14ac:dyDescent="0.15">
      <c r="A18" s="378"/>
      <c r="B18" s="378" t="s">
        <v>717</v>
      </c>
      <c r="C18" s="378">
        <f>C5/C4</f>
        <v>0.1</v>
      </c>
      <c r="D18" s="378"/>
      <c r="E18" s="378"/>
    </row>
    <row r="19" spans="1:6" x14ac:dyDescent="0.15">
      <c r="A19" s="378"/>
      <c r="B19" s="378" t="s">
        <v>781</v>
      </c>
      <c r="C19" s="378"/>
      <c r="D19" s="378"/>
      <c r="E19" s="378"/>
    </row>
    <row r="20" spans="1:6" x14ac:dyDescent="0.15">
      <c r="A20" s="378"/>
      <c r="B20" s="378" t="s">
        <v>718</v>
      </c>
      <c r="C20" s="380">
        <f>'Device Calculator'!F47*0.000001</f>
        <v>5.9999999999999995E-5</v>
      </c>
      <c r="D20" s="378" t="s">
        <v>719</v>
      </c>
      <c r="E20" s="378"/>
    </row>
    <row r="21" spans="1:6" x14ac:dyDescent="0.15">
      <c r="A21" s="378"/>
      <c r="B21" s="378" t="s">
        <v>720</v>
      </c>
      <c r="C21" s="380">
        <f>'Device Calculator'!E45*0.001</f>
        <v>3.0000000000000001E-3</v>
      </c>
      <c r="D21" s="378" t="s">
        <v>721</v>
      </c>
      <c r="E21" s="378"/>
    </row>
    <row r="22" spans="1:6" x14ac:dyDescent="0.15">
      <c r="A22" s="378"/>
      <c r="B22" s="378" t="s">
        <v>722</v>
      </c>
      <c r="C22" s="378">
        <f>'Device Calculator'!E46</f>
        <v>12</v>
      </c>
      <c r="D22" s="378" t="s">
        <v>723</v>
      </c>
      <c r="E22" s="378"/>
    </row>
    <row r="23" spans="1:6" x14ac:dyDescent="0.15">
      <c r="A23" s="378"/>
      <c r="B23" s="378"/>
      <c r="C23" s="378"/>
      <c r="D23" s="378"/>
      <c r="E23" s="378"/>
    </row>
    <row r="24" spans="1:6" x14ac:dyDescent="0.15">
      <c r="A24" s="378"/>
      <c r="B24" s="378" t="s">
        <v>724</v>
      </c>
      <c r="C24" s="380">
        <f>'Device Calculator'!F38*0.000001</f>
        <v>3.1960000000000002E-4</v>
      </c>
      <c r="D24" s="378" t="s">
        <v>725</v>
      </c>
      <c r="E24" s="378"/>
    </row>
    <row r="25" spans="1:6" x14ac:dyDescent="0.15">
      <c r="A25" s="378"/>
      <c r="B25" s="378" t="s">
        <v>726</v>
      </c>
      <c r="C25" s="380">
        <f>'Device Calculator'!E39*0.001</f>
        <v>0.01</v>
      </c>
      <c r="D25" s="378" t="s">
        <v>727</v>
      </c>
      <c r="E25" s="378"/>
    </row>
    <row r="26" spans="1:6" x14ac:dyDescent="0.15">
      <c r="A26" s="378"/>
      <c r="B26" s="378" t="s">
        <v>728</v>
      </c>
      <c r="C26" s="378">
        <f>'Device Calculator'!E40</f>
        <v>4</v>
      </c>
      <c r="D26" s="378" t="s">
        <v>729</v>
      </c>
      <c r="E26" s="378"/>
    </row>
    <row r="27" spans="1:6" x14ac:dyDescent="0.15">
      <c r="A27" s="378"/>
      <c r="B27" s="378"/>
      <c r="C27" s="378"/>
      <c r="D27" s="378"/>
      <c r="E27" s="378"/>
    </row>
    <row r="28" spans="1:6" x14ac:dyDescent="0.15">
      <c r="A28" s="378"/>
      <c r="B28" s="378" t="s">
        <v>730</v>
      </c>
      <c r="C28" s="380">
        <f>Lout*0.000001</f>
        <v>2.3999999999999998E-7</v>
      </c>
      <c r="D28" s="378" t="s">
        <v>39</v>
      </c>
      <c r="E28" s="378"/>
    </row>
    <row r="29" spans="1:6" x14ac:dyDescent="0.15">
      <c r="A29" s="378"/>
      <c r="B29" s="378" t="s">
        <v>731</v>
      </c>
      <c r="C29" s="378">
        <f>5.5/Pvin</f>
        <v>0.45833333333333331</v>
      </c>
      <c r="D29" s="378" t="s">
        <v>732</v>
      </c>
      <c r="E29" s="378"/>
    </row>
    <row r="30" spans="1:6" x14ac:dyDescent="0.15">
      <c r="A30" s="378"/>
      <c r="B30" s="378" t="s">
        <v>733</v>
      </c>
      <c r="C30" s="378">
        <f>IF(C2&gt;20,1,2)</f>
        <v>2</v>
      </c>
      <c r="D30" s="378" t="s">
        <v>734</v>
      </c>
      <c r="E30" s="378"/>
      <c r="F30" s="368"/>
    </row>
    <row r="31" spans="1:6" x14ac:dyDescent="0.15">
      <c r="A31" s="378"/>
      <c r="B31" s="378" t="s">
        <v>735</v>
      </c>
      <c r="C31" s="378">
        <f>0.006155*C30</f>
        <v>1.231E-2</v>
      </c>
      <c r="D31" s="381" t="s">
        <v>736</v>
      </c>
      <c r="E31" s="378"/>
      <c r="F31" s="368"/>
    </row>
    <row r="32" spans="1:6" x14ac:dyDescent="0.15">
      <c r="A32" s="378"/>
      <c r="B32" s="378" t="s">
        <v>737</v>
      </c>
      <c r="C32" s="378">
        <f>'Device Calculator'!E114*0.000001</f>
        <v>9.9999999999999991E-5</v>
      </c>
      <c r="D32" s="378" t="s">
        <v>104</v>
      </c>
      <c r="E32" s="378"/>
      <c r="F32" s="368" t="s">
        <v>738</v>
      </c>
    </row>
    <row r="33" spans="1:20" x14ac:dyDescent="0.15">
      <c r="A33" s="378"/>
      <c r="B33" s="378" t="s">
        <v>739</v>
      </c>
      <c r="C33" s="380">
        <f>'Device Calculator'!E116*1000</f>
        <v>80000</v>
      </c>
      <c r="D33" s="378" t="s">
        <v>320</v>
      </c>
      <c r="E33" s="378"/>
      <c r="F33" s="368"/>
    </row>
    <row r="34" spans="1:20" x14ac:dyDescent="0.15">
      <c r="A34" s="378"/>
      <c r="B34" s="378" t="s">
        <v>740</v>
      </c>
      <c r="C34" s="380">
        <f>'Device Calculator'!E120*0.000000000001</f>
        <v>6.2500000000000002E-12</v>
      </c>
      <c r="D34" s="378" t="s">
        <v>322</v>
      </c>
      <c r="E34" s="378"/>
      <c r="F34" s="368"/>
    </row>
    <row r="35" spans="1:20" x14ac:dyDescent="0.15">
      <c r="A35" s="378"/>
      <c r="B35" s="378" t="s">
        <v>741</v>
      </c>
      <c r="C35" s="380">
        <v>4000000</v>
      </c>
      <c r="D35" s="378" t="s">
        <v>742</v>
      </c>
      <c r="E35" s="378"/>
      <c r="F35" s="368"/>
    </row>
    <row r="36" spans="1:20" x14ac:dyDescent="0.15">
      <c r="A36" s="378"/>
      <c r="B36" s="378" t="s">
        <v>743</v>
      </c>
      <c r="C36" s="380">
        <f>'Device Calculator'!E118*0.000000000001/(C32*'Bode Plot'!C35)</f>
        <v>6.250000000000001E-12</v>
      </c>
      <c r="D36" s="378" t="s">
        <v>744</v>
      </c>
      <c r="E36" s="378"/>
      <c r="F36" s="368"/>
    </row>
    <row r="37" spans="1:20" x14ac:dyDescent="0.15">
      <c r="A37" s="378"/>
      <c r="B37" s="378" t="s">
        <v>745</v>
      </c>
      <c r="C37" s="378">
        <f>C32*C33</f>
        <v>7.9999999999999991</v>
      </c>
      <c r="D37" s="378" t="s">
        <v>746</v>
      </c>
      <c r="E37" s="382" t="s">
        <v>747</v>
      </c>
    </row>
    <row r="38" spans="1:20" x14ac:dyDescent="0.15">
      <c r="A38" s="378"/>
      <c r="B38" s="378" t="s">
        <v>748</v>
      </c>
      <c r="C38" s="380">
        <f>1/(C37*C35*C36)</f>
        <v>5000</v>
      </c>
      <c r="D38" s="378" t="s">
        <v>749</v>
      </c>
      <c r="E38" s="382" t="s">
        <v>750</v>
      </c>
      <c r="H38" s="57" t="str">
        <f>IMSUM(K44,COMPLEX(0,$C$28*A44))</f>
        <v>0.0999998406749869-0.000124055008529391i</v>
      </c>
      <c r="N38" s="57" t="s">
        <v>787</v>
      </c>
      <c r="O38" s="57" t="s">
        <v>786</v>
      </c>
    </row>
    <row r="39" spans="1:20" x14ac:dyDescent="0.15">
      <c r="A39" s="378"/>
      <c r="B39" s="378" t="s">
        <v>751</v>
      </c>
      <c r="C39" s="380">
        <f>1/(C33*C34)</f>
        <v>2000000</v>
      </c>
      <c r="D39" s="378" t="s">
        <v>752</v>
      </c>
      <c r="E39" s="382" t="s">
        <v>753</v>
      </c>
      <c r="N39" s="57">
        <f>MIN(N44:N3845)</f>
        <v>0.12792038170641717</v>
      </c>
      <c r="O39" s="57">
        <f>MIN(O44:O3845)</f>
        <v>1.1352630591094212E-2</v>
      </c>
      <c r="P39" s="57" t="s">
        <v>784</v>
      </c>
      <c r="Q39" s="57" t="s">
        <v>782</v>
      </c>
      <c r="R39" s="57" t="s">
        <v>788</v>
      </c>
    </row>
    <row r="40" spans="1:20" x14ac:dyDescent="0.15">
      <c r="A40" s="378"/>
      <c r="B40" s="378" t="s">
        <v>702</v>
      </c>
      <c r="C40" s="378">
        <f>C6</f>
        <v>1</v>
      </c>
      <c r="D40" s="378"/>
      <c r="N40" s="57">
        <f>VLOOKUP(N39,N44:R3845,5,FALSE)</f>
        <v>0.12792038170641717</v>
      </c>
      <c r="O40" s="57">
        <f>VLOOKUP(O39,O44:P3845,2,FALSE)</f>
        <v>-1.1352630591094212E-2</v>
      </c>
      <c r="P40" s="57">
        <f>VLOOKUP(O40,P44:S3845,4,FALSE)</f>
        <v>30.454736335780044</v>
      </c>
      <c r="Q40" s="57">
        <f>VLOOKUP(O40,P44:R3845,3,FALSE)</f>
        <v>106.67125173243821</v>
      </c>
      <c r="R40" s="57">
        <f>VLOOKUP(N40,R44:T3845,3,FALSE)</f>
        <v>-10.775152538996666</v>
      </c>
    </row>
    <row r="41" spans="1:20" x14ac:dyDescent="0.15">
      <c r="A41" s="378"/>
      <c r="B41" s="378" t="s">
        <v>754</v>
      </c>
      <c r="C41" s="378">
        <f>VOSL</f>
        <v>0.5</v>
      </c>
      <c r="D41" s="378"/>
      <c r="I41" s="367" t="s">
        <v>755</v>
      </c>
    </row>
    <row r="42" spans="1:20" x14ac:dyDescent="0.15">
      <c r="A42" s="377">
        <f>B3845</f>
        <v>1823787.8002829247</v>
      </c>
      <c r="B42" s="378">
        <f>0.0038</f>
        <v>3.8E-3</v>
      </c>
      <c r="C42" s="378" t="s">
        <v>756</v>
      </c>
      <c r="D42" s="378" t="s">
        <v>757</v>
      </c>
      <c r="E42" s="378" t="s">
        <v>758</v>
      </c>
      <c r="F42" s="378" t="s">
        <v>759</v>
      </c>
      <c r="G42" s="378" t="s">
        <v>760</v>
      </c>
      <c r="H42" s="378" t="s">
        <v>761</v>
      </c>
      <c r="I42" s="378" t="s">
        <v>762</v>
      </c>
      <c r="J42" s="378"/>
      <c r="K42" s="378" t="s">
        <v>763</v>
      </c>
      <c r="L42" s="378" t="s">
        <v>764</v>
      </c>
      <c r="M42" s="378" t="s">
        <v>765</v>
      </c>
      <c r="N42" s="370"/>
    </row>
    <row r="43" spans="1:20" ht="42" x14ac:dyDescent="0.25">
      <c r="A43" s="371" t="s">
        <v>766</v>
      </c>
      <c r="B43" s="371" t="s">
        <v>767</v>
      </c>
      <c r="C43" s="369" t="s">
        <v>768</v>
      </c>
      <c r="D43" s="369" t="s">
        <v>769</v>
      </c>
      <c r="E43" s="372" t="s">
        <v>770</v>
      </c>
      <c r="F43" s="372" t="s">
        <v>771</v>
      </c>
      <c r="G43" s="372" t="s">
        <v>772</v>
      </c>
      <c r="H43" s="372" t="s">
        <v>773</v>
      </c>
      <c r="I43" s="57" t="s">
        <v>774</v>
      </c>
      <c r="J43" s="57" t="s">
        <v>775</v>
      </c>
      <c r="K43" s="372" t="s">
        <v>776</v>
      </c>
      <c r="L43" s="57" t="s">
        <v>777</v>
      </c>
      <c r="M43" s="57" t="s">
        <v>778</v>
      </c>
      <c r="P43" s="373" t="s">
        <v>779</v>
      </c>
      <c r="Q43" s="373" t="s">
        <v>780</v>
      </c>
      <c r="R43" s="373" t="s">
        <v>785</v>
      </c>
      <c r="S43" s="375" t="s">
        <v>783</v>
      </c>
      <c r="T43" s="12" t="str">
        <f>P43</f>
        <v>Total_gain</v>
      </c>
    </row>
    <row r="44" spans="1:20" x14ac:dyDescent="0.15">
      <c r="A44" s="57">
        <f>2*PI()*B44</f>
        <v>6.2831853071795862</v>
      </c>
      <c r="B44" s="12">
        <v>1</v>
      </c>
      <c r="C44" s="57" t="str">
        <f>IMPRODUCT(D44,E44,$C$40,,K44,$C$41)</f>
        <v>-0.0758843076557767-25857.8294320281i</v>
      </c>
      <c r="D44" s="57" t="str">
        <f>IMDIV(IMPRODUCT($C$37,$C$38,COMPLEX(1,A44/$C$38)),IMSUM(-1*A44*A44/$C$39,COMPLEX(0,1*A44)))</f>
        <v>7.97999999992125-6366.19774874572i</v>
      </c>
      <c r="E44" s="57" t="str">
        <f>IMDIV(IMPRODUCT(IMSUM(F44,G44),$C$29,H44),IMSUM(1,I44))</f>
        <v>81.2347682314531-0.0000648587273378244i</v>
      </c>
      <c r="F44" s="57" t="str">
        <f>IMDIV(IMPRODUCT($C$14,$C$15,COMPLEX(1,A44/$C$15)),IMSUM(-1*A44*A44/$C$16,COMPLEX(0,A44)))</f>
        <v>4.17867867865824-597428.465068908i</v>
      </c>
      <c r="G44" s="57" t="str">
        <f>IMDIV(1,COMPLEX(1,A44*$C$9*$C$10))</f>
        <v>0.999999999995108-2.21168122811639E-06i</v>
      </c>
      <c r="H44" s="57" t="str">
        <f>IMDIV($C$3,IMSUM(K44,COMPLEX(0,$C$28*A44)))</f>
        <v>120.00000651398+0.148866255497369i</v>
      </c>
      <c r="I44" s="57" t="str">
        <f>IMPRODUCT(F44,$C$29,H44,$C$31)</f>
        <v>504.618793107599-404488.960722106i</v>
      </c>
      <c r="K44" s="57" t="str">
        <f>IF($C$26&lt;=0,IMDIV(1,IMSUM(IMDIV(1,L44),1/$C$18)),IMDIV(1,IMSUM(IMDIV(1,L44),1/$C$18,IMDIV(1,M44))))</f>
        <v>0.0999998406749869-0.000125562973003114i</v>
      </c>
      <c r="L44" s="57" t="str">
        <f>IMSUM($C$21/$C$22,IMDIV(1,COMPLEX(0,$C$20*$C$22*A44)))</f>
        <v>0.00025-221.048532072077i</v>
      </c>
      <c r="M44" s="57" t="str">
        <f>IMSUM($C$25/$C$26,IMDIV(1,COMPLEX(0,$C$24*$C$26*A44)))</f>
        <v>0.0025-124.495418563748i</v>
      </c>
      <c r="N44" s="57">
        <f>ABS(R44)</f>
        <v>89.999831855547995</v>
      </c>
      <c r="O44" s="57">
        <f>ABS(P44)</f>
        <v>88.251841327199855</v>
      </c>
      <c r="P44" s="374">
        <f>20*LOG10(IMABS(C44))</f>
        <v>88.251841327199855</v>
      </c>
      <c r="Q44" s="374">
        <f>IMARGUMENT(C44)*180/PI()</f>
        <v>-90.000168144452005</v>
      </c>
      <c r="R44" s="12">
        <f>IF(Q44&lt;0,Q44+180,Q44-180)</f>
        <v>89.999831855547995</v>
      </c>
      <c r="S44" s="57">
        <f>B44/1000</f>
        <v>1E-3</v>
      </c>
      <c r="T44" s="12">
        <f t="shared" ref="T44:T107" si="0">P44</f>
        <v>88.251841327199855</v>
      </c>
    </row>
    <row r="45" spans="1:20" x14ac:dyDescent="0.15">
      <c r="A45" s="57">
        <f t="shared" ref="A45:A108" si="1">2*PI()*B45</f>
        <v>6.3070614113468686</v>
      </c>
      <c r="B45" s="12">
        <f>B44*(1+B$42)</f>
        <v>1.0038</v>
      </c>
      <c r="C45" s="57" t="str">
        <f t="shared" ref="C45:C108" si="2">IMPRODUCT(D45,E45,$C$40,,K45,$C$41)</f>
        <v>-0.0758843029981975-25759.9416501232i</v>
      </c>
      <c r="D45" s="57" t="str">
        <f t="shared" ref="D45:D108" si="3">IMDIV(IMPRODUCT($C$37,$C$38,COMPLEX(1,A45/$C$38)),IMSUM(-1*A45*A45/$C$39,COMPLEX(0,1*A45)))</f>
        <v>7.97999999992062-6342.09777738256i</v>
      </c>
      <c r="E45" s="57" t="str">
        <f t="shared" ref="E45:E108" si="4">IMDIV(IMPRODUCT(IMSUM(F45,G45),$C$29,H45),IMSUM(1,I45))</f>
        <v>81.2347682295536-0.0000651051880366651i</v>
      </c>
      <c r="F45" s="57" t="str">
        <f t="shared" ref="F45:F108" si="5">IMDIV(IMPRODUCT($C$14,$C$15,COMPLEX(1,A45/$C$15)),IMSUM(-1*A45*A45/$C$16,COMPLEX(0,A45)))</f>
        <v>4.17867867865808-595166.831110758i</v>
      </c>
      <c r="G45" s="57" t="str">
        <f t="shared" ref="G45:G108" si="6">IMDIV(1,COMPLEX(1,A45*$C$9*$C$10))</f>
        <v>0.999999999995071-2.22008561678316E-06i</v>
      </c>
      <c r="H45" s="57" t="str">
        <f t="shared" ref="H45:H108" si="7">IMDIV($C$3,IMSUM(K45,COMPLEX(0,$C$28*A45)))</f>
        <v>120.000006563581+0.149431947288525i</v>
      </c>
      <c r="I45" s="57" t="str">
        <f t="shared" ref="I45:I108" si="8">IMPRODUCT(F45,$C$29,H45,$C$31)</f>
        <v>504.618793176881-402957.721520843i</v>
      </c>
      <c r="K45" s="57" t="str">
        <f t="shared" ref="K45:K108" si="9">IF($C$26&lt;=0,IMDIV(1,IMSUM(IMDIV(1,L45),1/$C$18)),IMDIV(1,IMSUM(IMDIV(1,L45),1/$C$18,IMDIV(1,M45))))</f>
        <v>0.0999998394618178-0.000126040110755224i</v>
      </c>
      <c r="L45" s="57" t="str">
        <f t="shared" ref="L45:L108" si="10">IMSUM($C$21/$C$22,IMDIV(1,COMPLEX(0,$C$20*$C$22*A45)))</f>
        <v>0.00025-220.211727507548i</v>
      </c>
      <c r="M45" s="57" t="str">
        <f t="shared" ref="M45:M108" si="11">IMSUM($C$25/$C$26,IMDIV(1,COMPLEX(0,$C$24*$C$26*A45)))</f>
        <v>0.0025-124.024126881598i</v>
      </c>
      <c r="N45" s="57">
        <f t="shared" ref="N45:N108" si="12">ABS(R45)</f>
        <v>89.999831216609408</v>
      </c>
      <c r="O45" s="57">
        <f t="shared" ref="O45:O108" si="13">ABS(P45)</f>
        <v>88.218897499058528</v>
      </c>
      <c r="P45" s="374">
        <f t="shared" ref="P45:P108" si="14">20*LOG10(IMABS(C45))</f>
        <v>88.218897499058528</v>
      </c>
      <c r="Q45" s="374">
        <f t="shared" ref="Q45:Q108" si="15">IMARGUMENT(C45)*180/PI()</f>
        <v>-90.000168783390592</v>
      </c>
      <c r="R45" s="12">
        <f t="shared" ref="R45:R108" si="16">IF(Q45&lt;0,Q45+180,Q45-180)</f>
        <v>89.999831216609408</v>
      </c>
      <c r="S45" s="57">
        <f t="shared" ref="S45:S108" si="17">B45/1000</f>
        <v>1.0038E-3</v>
      </c>
      <c r="T45" s="12">
        <f t="shared" si="0"/>
        <v>88.218897499058528</v>
      </c>
    </row>
    <row r="46" spans="1:20" x14ac:dyDescent="0.15">
      <c r="A46" s="57">
        <f t="shared" si="1"/>
        <v>6.3310282447099864</v>
      </c>
      <c r="B46" s="12">
        <f t="shared" ref="B46:B109" si="18">B45*(1+B$42)</f>
        <v>1.00761444</v>
      </c>
      <c r="C46" s="57" t="str">
        <f t="shared" si="2"/>
        <v>-0.0758842983049419-25662.4244336273i</v>
      </c>
      <c r="D46" s="57" t="str">
        <f t="shared" si="3"/>
        <v>7.97999999992005-6318.08903922512i</v>
      </c>
      <c r="E46" s="57" t="str">
        <f t="shared" si="4"/>
        <v>81.2347682276397-0.0000653525852575425i</v>
      </c>
      <c r="F46" s="57" t="str">
        <f t="shared" si="5"/>
        <v>4.17867867865792-592913.758827285i</v>
      </c>
      <c r="G46" s="57" t="str">
        <f t="shared" si="6"/>
        <v>0.999999999995034-2.22852194212685E-06i</v>
      </c>
      <c r="H46" s="57" t="str">
        <f t="shared" si="7"/>
        <v>120.000006613559+0.14999978870872i</v>
      </c>
      <c r="I46" s="57" t="str">
        <f t="shared" si="8"/>
        <v>504.618793246692-401432.279001683i</v>
      </c>
      <c r="K46" s="57" t="str">
        <f t="shared" si="9"/>
        <v>0.0999998382394116-0.00012651906161311i</v>
      </c>
      <c r="L46" s="57" t="str">
        <f t="shared" si="10"/>
        <v>0.00025-219.37809076265i</v>
      </c>
      <c r="M46" s="57" t="str">
        <f t="shared" si="11"/>
        <v>0.0025-123.554619328151i</v>
      </c>
      <c r="N46" s="57">
        <f t="shared" si="12"/>
        <v>89.999830575242981</v>
      </c>
      <c r="O46" s="57">
        <f t="shared" si="13"/>
        <v>88.185953670907963</v>
      </c>
      <c r="P46" s="374">
        <f t="shared" si="14"/>
        <v>88.185953670907963</v>
      </c>
      <c r="Q46" s="374">
        <f t="shared" si="15"/>
        <v>-90.000169424757019</v>
      </c>
      <c r="R46" s="12">
        <f t="shared" si="16"/>
        <v>89.999830575242981</v>
      </c>
      <c r="S46" s="57">
        <f t="shared" si="17"/>
        <v>1.00761444E-3</v>
      </c>
      <c r="T46" s="12">
        <f t="shared" si="0"/>
        <v>88.185953670907963</v>
      </c>
    </row>
    <row r="47" spans="1:20" x14ac:dyDescent="0.15">
      <c r="A47" s="57">
        <f t="shared" si="1"/>
        <v>6.3550861520398847</v>
      </c>
      <c r="B47" s="12">
        <f t="shared" si="18"/>
        <v>1.011443374872</v>
      </c>
      <c r="C47" s="57" t="str">
        <f t="shared" si="2"/>
        <v>-0.0758842935759958-25565.2763797224i</v>
      </c>
      <c r="D47" s="57" t="str">
        <f t="shared" si="3"/>
        <v>7.97999999991945-6294.17118889966i</v>
      </c>
      <c r="E47" s="57" t="str">
        <f t="shared" si="4"/>
        <v>81.234768225711-0.000065600922559321i</v>
      </c>
      <c r="F47" s="57" t="str">
        <f t="shared" si="5"/>
        <v>4.17867867865778-590669.215807289i</v>
      </c>
      <c r="G47" s="57" t="str">
        <f t="shared" si="6"/>
        <v>0.999999999994996-2.23699032550685E-06i</v>
      </c>
      <c r="H47" s="57" t="str">
        <f t="shared" si="7"/>
        <v>120.000006663917+0.150569787926544i</v>
      </c>
      <c r="I47" s="57" t="str">
        <f t="shared" si="8"/>
        <v>504.618793317027-399912.611220626i</v>
      </c>
      <c r="K47" s="57" t="str">
        <f t="shared" si="9"/>
        <v>0.0999998370076977-0.00012699983246637i</v>
      </c>
      <c r="L47" s="57" t="str">
        <f t="shared" si="10"/>
        <v>0.00025-218.547609845238i</v>
      </c>
      <c r="M47" s="57" t="str">
        <f t="shared" si="11"/>
        <v>0.0025-123.086889149383i</v>
      </c>
      <c r="N47" s="57">
        <f t="shared" si="12"/>
        <v>89.999829931439479</v>
      </c>
      <c r="O47" s="57">
        <f t="shared" si="13"/>
        <v>88.153009842748048</v>
      </c>
      <c r="P47" s="374">
        <f t="shared" si="14"/>
        <v>88.153009842748048</v>
      </c>
      <c r="Q47" s="374">
        <f t="shared" si="15"/>
        <v>-90.000170068560521</v>
      </c>
      <c r="R47" s="12">
        <f t="shared" si="16"/>
        <v>89.999829931439479</v>
      </c>
      <c r="S47" s="57">
        <f t="shared" si="17"/>
        <v>1.0114433748720001E-3</v>
      </c>
      <c r="T47" s="12">
        <f t="shared" si="0"/>
        <v>88.153009842748048</v>
      </c>
    </row>
    <row r="48" spans="1:20" x14ac:dyDescent="0.15">
      <c r="A48" s="57">
        <f t="shared" si="1"/>
        <v>6.3792354794176367</v>
      </c>
      <c r="B48" s="12">
        <f t="shared" si="18"/>
        <v>1.0152868596965137</v>
      </c>
      <c r="C48" s="57" t="str">
        <f t="shared" si="2"/>
        <v>-0.0758842888114586-25468.4960909011i</v>
      </c>
      <c r="D48" s="57" t="str">
        <f t="shared" si="3"/>
        <v>7.97999999991883-6270.34388233984i</v>
      </c>
      <c r="E48" s="57" t="str">
        <f t="shared" si="4"/>
        <v>81.2347682237679-0.0000658502035143723i</v>
      </c>
      <c r="F48" s="57" t="str">
        <f t="shared" si="5"/>
        <v>4.17867867865761-588433.169762262i</v>
      </c>
      <c r="G48" s="57" t="str">
        <f t="shared" si="6"/>
        <v>0.999999999994958-2.24549088874369E-06i</v>
      </c>
      <c r="H48" s="57" t="str">
        <f t="shared" si="7"/>
        <v>120.000006714658+0.151141953141636i</v>
      </c>
      <c r="I48" s="57" t="str">
        <f t="shared" si="8"/>
        <v>504.618793387907-398398.696316739i</v>
      </c>
      <c r="K48" s="57" t="str">
        <f t="shared" si="9"/>
        <v>0.0999998357666049-0.000127482430230783i</v>
      </c>
      <c r="L48" s="57" t="str">
        <f t="shared" si="10"/>
        <v>0.00025-217.720272808566i</v>
      </c>
      <c r="M48" s="57" t="str">
        <f t="shared" si="11"/>
        <v>0.0025-122.620929616839i</v>
      </c>
      <c r="N48" s="57">
        <f t="shared" si="12"/>
        <v>89.999829285189648</v>
      </c>
      <c r="O48" s="57">
        <f t="shared" si="13"/>
        <v>88.120066014578683</v>
      </c>
      <c r="P48" s="374">
        <f t="shared" si="14"/>
        <v>88.120066014578683</v>
      </c>
      <c r="Q48" s="374">
        <f t="shared" si="15"/>
        <v>-90.000170714810352</v>
      </c>
      <c r="R48" s="12">
        <f t="shared" si="16"/>
        <v>89.999829285189648</v>
      </c>
      <c r="S48" s="57">
        <f t="shared" si="17"/>
        <v>1.0152868596965136E-3</v>
      </c>
      <c r="T48" s="12">
        <f t="shared" si="0"/>
        <v>88.120066014578683</v>
      </c>
    </row>
    <row r="49" spans="1:20" x14ac:dyDescent="0.15">
      <c r="A49" s="57">
        <f t="shared" si="1"/>
        <v>6.4034765742394235</v>
      </c>
      <c r="B49" s="12">
        <f t="shared" si="18"/>
        <v>1.0191449497633605</v>
      </c>
      <c r="C49" s="57" t="str">
        <f t="shared" si="2"/>
        <v>-0.0758842840101934-25372.0821749464i</v>
      </c>
      <c r="D49" s="57" t="str">
        <f t="shared" si="3"/>
        <v>7.97999999991817-6246.60677678188i</v>
      </c>
      <c r="E49" s="57" t="str">
        <f t="shared" si="4"/>
        <v>81.23476822181-0.0000661004317075614i</v>
      </c>
      <c r="F49" s="57" t="str">
        <f t="shared" si="5"/>
        <v>4.17867867865745-586205.588525936i</v>
      </c>
      <c r="G49" s="57" t="str">
        <f t="shared" si="6"/>
        <v>0.999999999994919-2.25402375412083E-06i</v>
      </c>
      <c r="H49" s="57" t="str">
        <f t="shared" si="7"/>
        <v>120.000006765787+0.151716292584783i</v>
      </c>
      <c r="I49" s="57" t="str">
        <f t="shared" si="8"/>
        <v>504.61879345932-396890.512511857i</v>
      </c>
      <c r="K49" s="57" t="str">
        <f t="shared" si="9"/>
        <v>0.0999998345160617-0.000127966861848401i</v>
      </c>
      <c r="L49" s="57" t="str">
        <f t="shared" si="10"/>
        <v>0.00025-216.896067751112i</v>
      </c>
      <c r="M49" s="57" t="str">
        <f t="shared" si="11"/>
        <v>0.0025-122.156734027535i</v>
      </c>
      <c r="N49" s="57">
        <f t="shared" si="12"/>
        <v>89.999828636484182</v>
      </c>
      <c r="O49" s="57">
        <f t="shared" si="13"/>
        <v>88.087122186399796</v>
      </c>
      <c r="P49" s="374">
        <f t="shared" si="14"/>
        <v>88.087122186399796</v>
      </c>
      <c r="Q49" s="374">
        <f t="shared" si="15"/>
        <v>-90.000171363515818</v>
      </c>
      <c r="R49" s="12">
        <f t="shared" si="16"/>
        <v>89.999828636484182</v>
      </c>
      <c r="S49" s="57">
        <f t="shared" si="17"/>
        <v>1.0191449497633604E-3</v>
      </c>
      <c r="T49" s="12">
        <f t="shared" si="0"/>
        <v>88.087122186399796</v>
      </c>
    </row>
    <row r="50" spans="1:20" x14ac:dyDescent="0.15">
      <c r="A50" s="57">
        <f t="shared" si="1"/>
        <v>6.4278097852215339</v>
      </c>
      <c r="B50" s="12">
        <f t="shared" si="18"/>
        <v>1.0230177005724612</v>
      </c>
      <c r="C50" s="57" t="str">
        <f t="shared" si="2"/>
        <v>-0.0758842791722927-25276.0332449118i</v>
      </c>
      <c r="D50" s="57" t="str">
        <f t="shared" si="3"/>
        <v>7.9799999999176-6222.95953075954i</v>
      </c>
      <c r="E50" s="57" t="str">
        <f t="shared" si="4"/>
        <v>81.2347682198372-0.0000663516107388769i</v>
      </c>
      <c r="F50" s="57" t="str">
        <f t="shared" si="5"/>
        <v>4.17867867865728-583986.440053803i</v>
      </c>
      <c r="G50" s="57" t="str">
        <f t="shared" si="6"/>
        <v>0.999999999994881-0.0000022625890443864i</v>
      </c>
      <c r="H50" s="57" t="str">
        <f t="shared" si="7"/>
        <v>120.000006817305+0.152292814518057i</v>
      </c>
      <c r="I50" s="57" t="str">
        <f t="shared" si="8"/>
        <v>504.618793531278-395388.038110242i</v>
      </c>
      <c r="K50" s="57" t="str">
        <f t="shared" si="9"/>
        <v>0.0999998332559958-0.000128453134287659i</v>
      </c>
      <c r="L50" s="57" t="str">
        <f t="shared" si="10"/>
        <v>0.00025-216.074982816409i</v>
      </c>
      <c r="M50" s="57" t="str">
        <f t="shared" si="11"/>
        <v>0.0025-121.69429570386i</v>
      </c>
      <c r="N50" s="57">
        <f t="shared" si="12"/>
        <v>89.999827985313772</v>
      </c>
      <c r="O50" s="57">
        <f t="shared" si="13"/>
        <v>88.054178358211317</v>
      </c>
      <c r="P50" s="374">
        <f t="shared" si="14"/>
        <v>88.054178358211317</v>
      </c>
      <c r="Q50" s="374">
        <f t="shared" si="15"/>
        <v>-90.000172014686228</v>
      </c>
      <c r="R50" s="12">
        <f t="shared" si="16"/>
        <v>89.999827985313772</v>
      </c>
      <c r="S50" s="57">
        <f t="shared" si="17"/>
        <v>1.0230177005724611E-3</v>
      </c>
      <c r="T50" s="12">
        <f t="shared" si="0"/>
        <v>88.054178358211317</v>
      </c>
    </row>
    <row r="51" spans="1:20" x14ac:dyDescent="0.15">
      <c r="A51" s="57">
        <f t="shared" si="1"/>
        <v>6.4522354624053753</v>
      </c>
      <c r="B51" s="12">
        <f t="shared" si="18"/>
        <v>1.0269051678346366</v>
      </c>
      <c r="C51" s="57" t="str">
        <f t="shared" si="2"/>
        <v>-0.0758842742972874-25180.3479191011i</v>
      </c>
      <c r="D51" s="57" t="str">
        <f t="shared" si="3"/>
        <v>7.97999999991697-6199.40180409925i</v>
      </c>
      <c r="E51" s="57" t="str">
        <f t="shared" si="4"/>
        <v>81.2347682178491-0.0000666037442197938i</v>
      </c>
      <c r="F51" s="57" t="str">
        <f t="shared" si="5"/>
        <v>4.17867867865713-581775.692422668i</v>
      </c>
      <c r="G51" s="57" t="str">
        <f t="shared" si="6"/>
        <v>0.999999999994842-2.27118688275497E-06i</v>
      </c>
      <c r="H51" s="57" t="str">
        <f t="shared" si="7"/>
        <v>120.000006869215+0.152871527234923i</v>
      </c>
      <c r="I51" s="57" t="str">
        <f t="shared" si="8"/>
        <v>504.618793603782-393891.251498295i</v>
      </c>
      <c r="K51" s="57" t="str">
        <f t="shared" si="9"/>
        <v>0.0999998319863355-0.000128941254543467i</v>
      </c>
      <c r="L51" s="57" t="str">
        <f t="shared" si="10"/>
        <v>0.00025-215.257006192876i</v>
      </c>
      <c r="M51" s="57" t="str">
        <f t="shared" si="11"/>
        <v>0.0025-121.233607993485i</v>
      </c>
      <c r="N51" s="57">
        <f t="shared" si="12"/>
        <v>89.999827331669024</v>
      </c>
      <c r="O51" s="57">
        <f t="shared" si="13"/>
        <v>88.021234530013146</v>
      </c>
      <c r="P51" s="374">
        <f t="shared" si="14"/>
        <v>88.021234530013146</v>
      </c>
      <c r="Q51" s="374">
        <f t="shared" si="15"/>
        <v>-90.000172668330976</v>
      </c>
      <c r="R51" s="12">
        <f t="shared" si="16"/>
        <v>89.999827331669024</v>
      </c>
      <c r="S51" s="57">
        <f t="shared" si="17"/>
        <v>1.0269051678346366E-3</v>
      </c>
      <c r="T51" s="12">
        <f t="shared" si="0"/>
        <v>88.021234530013146</v>
      </c>
    </row>
    <row r="52" spans="1:20" x14ac:dyDescent="0.15">
      <c r="A52" s="57">
        <f t="shared" si="1"/>
        <v>6.4767539571625168</v>
      </c>
      <c r="B52" s="12">
        <f t="shared" si="18"/>
        <v>1.0308074074724083</v>
      </c>
      <c r="C52" s="57" t="str">
        <f t="shared" si="2"/>
        <v>-0.075884269386215-25085.0248210491i</v>
      </c>
      <c r="D52" s="57" t="str">
        <f t="shared" si="3"/>
        <v>7.97999999991629-6175.9332579152i</v>
      </c>
      <c r="E52" s="57" t="str">
        <f t="shared" si="4"/>
        <v>81.234768215846-0.0000668568357783845i</v>
      </c>
      <c r="F52" s="57" t="str">
        <f t="shared" si="5"/>
        <v>4.17867867865695-579573.313830186i</v>
      </c>
      <c r="G52" s="57" t="str">
        <f t="shared" si="6"/>
        <v>0.999999999994802-2.27981739290936E-06i</v>
      </c>
      <c r="H52" s="57" t="str">
        <f t="shared" si="7"/>
        <v>120.00000692152+0.153452439060362i</v>
      </c>
      <c r="I52" s="57" t="str">
        <f t="shared" si="8"/>
        <v>504.618793676843-392400.13114424i</v>
      </c>
      <c r="K52" s="57" t="str">
        <f t="shared" si="9"/>
        <v>0.0999998307070084-0.000129431229637318i</v>
      </c>
      <c r="L52" s="57" t="str">
        <f t="shared" si="10"/>
        <v>0.00025-214.442126113644i</v>
      </c>
      <c r="M52" s="57" t="str">
        <f t="shared" si="11"/>
        <v>0.0025-120.774664269261i</v>
      </c>
      <c r="N52" s="57">
        <f t="shared" si="12"/>
        <v>89.999826675540561</v>
      </c>
      <c r="O52" s="57">
        <f t="shared" si="13"/>
        <v>87.98829070180534</v>
      </c>
      <c r="P52" s="374">
        <f t="shared" si="14"/>
        <v>87.98829070180534</v>
      </c>
      <c r="Q52" s="374">
        <f t="shared" si="15"/>
        <v>-90.000173324459439</v>
      </c>
      <c r="R52" s="12">
        <f t="shared" si="16"/>
        <v>89.999826675540561</v>
      </c>
      <c r="S52" s="57">
        <f t="shared" si="17"/>
        <v>1.0308074074724084E-3</v>
      </c>
      <c r="T52" s="12">
        <f t="shared" si="0"/>
        <v>87.98829070180534</v>
      </c>
    </row>
    <row r="53" spans="1:20" x14ac:dyDescent="0.15">
      <c r="A53" s="57">
        <f t="shared" si="1"/>
        <v>6.5013656221997342</v>
      </c>
      <c r="B53" s="12">
        <f t="shared" si="18"/>
        <v>1.0347244756208034</v>
      </c>
      <c r="C53" s="57" t="str">
        <f t="shared" si="2"/>
        <v>-0.0758842644365103-24990.0625795005i</v>
      </c>
      <c r="D53" s="57" t="str">
        <f t="shared" si="3"/>
        <v>7.9799999999157-6152.55355460448i</v>
      </c>
      <c r="E53" s="57" t="str">
        <f t="shared" si="4"/>
        <v>81.2347682138275-0.0000671108890536185i</v>
      </c>
      <c r="F53" s="57" t="str">
        <f t="shared" si="5"/>
        <v>4.17867867865679-577379.2725944i</v>
      </c>
      <c r="G53" s="57" t="str">
        <f t="shared" si="6"/>
        <v>0.999999999994763-2.28848069900232E-06i</v>
      </c>
      <c r="H53" s="57" t="str">
        <f t="shared" si="7"/>
        <v>120.000006974224+0.154035558350988i</v>
      </c>
      <c r="I53" s="57" t="str">
        <f t="shared" si="8"/>
        <v>504.618793750456-390914.655597812i</v>
      </c>
      <c r="K53" s="57" t="str">
        <f t="shared" si="9"/>
        <v>0.0999998294179387-0.000129923066617372i</v>
      </c>
      <c r="L53" s="57" t="str">
        <f t="shared" si="10"/>
        <v>0.00025-213.63033085639i</v>
      </c>
      <c r="M53" s="57" t="str">
        <f t="shared" si="11"/>
        <v>0.0025-120.317457929131i</v>
      </c>
      <c r="N53" s="57">
        <f t="shared" si="12"/>
        <v>89.999826016918931</v>
      </c>
      <c r="O53" s="57">
        <f t="shared" si="13"/>
        <v>87.955346873587644</v>
      </c>
      <c r="P53" s="374">
        <f t="shared" si="14"/>
        <v>87.955346873587644</v>
      </c>
      <c r="Q53" s="374">
        <f t="shared" si="15"/>
        <v>-90.000173983081069</v>
      </c>
      <c r="R53" s="12">
        <f t="shared" si="16"/>
        <v>89.999826016918931</v>
      </c>
      <c r="S53" s="57">
        <f t="shared" si="17"/>
        <v>1.0347244756208035E-3</v>
      </c>
      <c r="T53" s="12">
        <f t="shared" si="0"/>
        <v>87.955346873587644</v>
      </c>
    </row>
    <row r="54" spans="1:20" x14ac:dyDescent="0.15">
      <c r="A54" s="57">
        <f t="shared" si="1"/>
        <v>6.5260708115640931</v>
      </c>
      <c r="B54" s="12">
        <f t="shared" si="18"/>
        <v>1.0386564286281625</v>
      </c>
      <c r="C54" s="57" t="str">
        <f t="shared" si="2"/>
        <v>-0.0758842594500706-24895.4598283921i</v>
      </c>
      <c r="D54" s="57" t="str">
        <f t="shared" si="3"/>
        <v>7.97999999991505-6129.2623578422i</v>
      </c>
      <c r="E54" s="57" t="str">
        <f t="shared" si="4"/>
        <v>81.2347682117942-0.000067365907701358i</v>
      </c>
      <c r="F54" s="57" t="str">
        <f t="shared" si="5"/>
        <v>4.17867867865663-575193.537153291i</v>
      </c>
      <c r="G54" s="57" t="str">
        <f t="shared" si="6"/>
        <v>0.999999999994723-2.29717692565844E-06i</v>
      </c>
      <c r="H54" s="57" t="str">
        <f t="shared" si="7"/>
        <v>120.000007027329+0.154620893495175i</v>
      </c>
      <c r="I54" s="57" t="str">
        <f t="shared" si="8"/>
        <v>504.618793824639-389434.803489943i</v>
      </c>
      <c r="K54" s="57" t="str">
        <f t="shared" si="9"/>
        <v>0.099999828119054-0.000130416772558584i</v>
      </c>
      <c r="L54" s="57" t="str">
        <f t="shared" si="10"/>
        <v>0.00025-212.821608743166i</v>
      </c>
      <c r="M54" s="57" t="str">
        <f t="shared" si="11"/>
        <v>0.0025-119.861982396026i</v>
      </c>
      <c r="N54" s="57">
        <f t="shared" si="12"/>
        <v>89.999825355794684</v>
      </c>
      <c r="O54" s="57">
        <f t="shared" si="13"/>
        <v>87.922403045360113</v>
      </c>
      <c r="P54" s="374">
        <f t="shared" si="14"/>
        <v>87.922403045360113</v>
      </c>
      <c r="Q54" s="374">
        <f t="shared" si="15"/>
        <v>-90.000174644205316</v>
      </c>
      <c r="R54" s="12">
        <f t="shared" si="16"/>
        <v>89.999825355794684</v>
      </c>
      <c r="S54" s="57">
        <f t="shared" si="17"/>
        <v>1.0386564286281625E-3</v>
      </c>
      <c r="T54" s="12">
        <f t="shared" si="0"/>
        <v>87.922403045360113</v>
      </c>
    </row>
    <row r="55" spans="1:20" x14ac:dyDescent="0.15">
      <c r="A55" s="57">
        <f t="shared" si="1"/>
        <v>6.5508698806480368</v>
      </c>
      <c r="B55" s="12">
        <f t="shared" si="18"/>
        <v>1.0426033230569496</v>
      </c>
      <c r="C55" s="57" t="str">
        <f t="shared" si="2"/>
        <v>-0.07588425442529-24801.2152068314i</v>
      </c>
      <c r="D55" s="57" t="str">
        <f t="shared" si="3"/>
        <v>7.9799999999144-6106.05933257668i</v>
      </c>
      <c r="E55" s="57" t="str">
        <f t="shared" si="4"/>
        <v>81.234768209745-0.0000676218953883351i</v>
      </c>
      <c r="F55" s="57" t="str">
        <f t="shared" si="5"/>
        <v>4.17867867865646-573016.076064319i</v>
      </c>
      <c r="G55" s="57" t="str">
        <f t="shared" si="6"/>
        <v>0.999999999994683-2.30590619797585E-06i</v>
      </c>
      <c r="H55" s="57" t="str">
        <f t="shared" si="7"/>
        <v>120.000007080838+0.155208452913163i</v>
      </c>
      <c r="I55" s="57" t="str">
        <f t="shared" si="8"/>
        <v>504.618793899374-387960.553532463i</v>
      </c>
      <c r="K55" s="57" t="str">
        <f t="shared" si="9"/>
        <v>0.0999998268102795-0.000130912354562782i</v>
      </c>
      <c r="L55" s="57" t="str">
        <f t="shared" si="10"/>
        <v>0.00025-212.015948140233i</v>
      </c>
      <c r="M55" s="57" t="str">
        <f t="shared" si="11"/>
        <v>0.0025-119.408231117778i</v>
      </c>
      <c r="N55" s="57">
        <f t="shared" si="12"/>
        <v>89.999824692158285</v>
      </c>
      <c r="O55" s="57">
        <f t="shared" si="13"/>
        <v>87.889459217122678</v>
      </c>
      <c r="P55" s="374">
        <f t="shared" si="14"/>
        <v>87.889459217122678</v>
      </c>
      <c r="Q55" s="374">
        <f t="shared" si="15"/>
        <v>-90.000175307841715</v>
      </c>
      <c r="R55" s="12">
        <f t="shared" si="16"/>
        <v>89.999824692158285</v>
      </c>
      <c r="S55" s="57">
        <f t="shared" si="17"/>
        <v>1.0426033230569495E-3</v>
      </c>
      <c r="T55" s="12">
        <f t="shared" si="0"/>
        <v>87.889459217122678</v>
      </c>
    </row>
    <row r="56" spans="1:20" x14ac:dyDescent="0.15">
      <c r="A56" s="57">
        <f t="shared" si="1"/>
        <v>6.5757631861944992</v>
      </c>
      <c r="B56" s="12">
        <f t="shared" si="18"/>
        <v>1.046565215684566</v>
      </c>
      <c r="C56" s="57" t="str">
        <f t="shared" si="2"/>
        <v>-0.0758842493624172-24707.3273590778i</v>
      </c>
      <c r="D56" s="57" t="str">
        <f t="shared" si="3"/>
        <v>7.97999999991373-6082.94414502461i</v>
      </c>
      <c r="E56" s="57" t="str">
        <f t="shared" si="4"/>
        <v>81.2347682076803-0.0000678788557968534i</v>
      </c>
      <c r="F56" s="57" t="str">
        <f t="shared" si="5"/>
        <v>4.17867867865629-570846.858003977i</v>
      </c>
      <c r="G56" s="57" t="str">
        <f t="shared" si="6"/>
        <v>0.999999999994642-2.31466864152806E-06i</v>
      </c>
      <c r="H56" s="57" t="str">
        <f t="shared" si="7"/>
        <v>120.000007134754+0.155798245057201i</v>
      </c>
      <c r="I56" s="57" t="str">
        <f t="shared" si="8"/>
        <v>504.618793974683-386491.884517792i</v>
      </c>
      <c r="K56" s="57" t="str">
        <f t="shared" si="9"/>
        <v>0.0999998254915394-0.000131409819758782i</v>
      </c>
      <c r="L56" s="57" t="str">
        <f t="shared" si="10"/>
        <v>0.00025-211.213337457893i</v>
      </c>
      <c r="M56" s="57" t="str">
        <f t="shared" si="11"/>
        <v>0.0025-118.956197567024i</v>
      </c>
      <c r="N56" s="57">
        <f t="shared" si="12"/>
        <v>89.999824026000212</v>
      </c>
      <c r="O56" s="57">
        <f t="shared" si="13"/>
        <v>87.856515388875195</v>
      </c>
      <c r="P56" s="374">
        <f t="shared" si="14"/>
        <v>87.856515388875195</v>
      </c>
      <c r="Q56" s="374">
        <f t="shared" si="15"/>
        <v>-90.000175973999788</v>
      </c>
      <c r="R56" s="12">
        <f t="shared" si="16"/>
        <v>89.999824026000212</v>
      </c>
      <c r="S56" s="57">
        <f t="shared" si="17"/>
        <v>1.0465652156845659E-3</v>
      </c>
      <c r="T56" s="12">
        <f t="shared" si="0"/>
        <v>87.856515388875195</v>
      </c>
    </row>
    <row r="57" spans="1:20" x14ac:dyDescent="0.15">
      <c r="A57" s="57">
        <f t="shared" si="1"/>
        <v>6.6007510863020391</v>
      </c>
      <c r="B57" s="12">
        <f t="shared" si="18"/>
        <v>1.0505421635041674</v>
      </c>
      <c r="C57" s="57" t="str">
        <f t="shared" si="2"/>
        <v>-0.0758842442605072-24613.7949345229i</v>
      </c>
      <c r="D57" s="57" t="str">
        <f t="shared" si="3"/>
        <v>7.97999999991309-6059.91646266626i</v>
      </c>
      <c r="E57" s="57" t="str">
        <f t="shared" si="4"/>
        <v>81.2347682055997-0.0000681367926227926i</v>
      </c>
      <c r="F57" s="57" t="str">
        <f t="shared" si="5"/>
        <v>4.17867867865612-568685.851767335i</v>
      </c>
      <c r="G57" s="57" t="str">
        <f t="shared" si="6"/>
        <v>0.999999999994601-2.32346438236578E-06i</v>
      </c>
      <c r="H57" s="57" t="str">
        <f t="shared" si="7"/>
        <v>120.000007189082+0.156390278411649i</v>
      </c>
      <c r="I57" s="57" t="str">
        <f t="shared" si="8"/>
        <v>504.618794050566-385028.77531864i</v>
      </c>
      <c r="K57" s="57" t="str">
        <f t="shared" si="9"/>
        <v>0.0999998241627568-0.000131909175302483i</v>
      </c>
      <c r="L57" s="57" t="str">
        <f t="shared" si="10"/>
        <v>0.00025-210.413765150322i</v>
      </c>
      <c r="M57" s="57" t="str">
        <f t="shared" si="11"/>
        <v>0.0025-118.505875241107i</v>
      </c>
      <c r="N57" s="57">
        <f t="shared" si="12"/>
        <v>89.999823357310831</v>
      </c>
      <c r="O57" s="57">
        <f t="shared" si="13"/>
        <v>87.823571560617552</v>
      </c>
      <c r="P57" s="374">
        <f t="shared" si="14"/>
        <v>87.823571560617552</v>
      </c>
      <c r="Q57" s="374">
        <f t="shared" si="15"/>
        <v>-90.000176642689169</v>
      </c>
      <c r="R57" s="12">
        <f t="shared" si="16"/>
        <v>89.999823357310831</v>
      </c>
      <c r="S57" s="57">
        <f t="shared" si="17"/>
        <v>1.0505421635041675E-3</v>
      </c>
      <c r="T57" s="12">
        <f t="shared" si="0"/>
        <v>87.823571560617552</v>
      </c>
    </row>
    <row r="58" spans="1:20" x14ac:dyDescent="0.15">
      <c r="A58" s="57">
        <f t="shared" si="1"/>
        <v>6.6258339404299873</v>
      </c>
      <c r="B58" s="12">
        <f t="shared" si="18"/>
        <v>1.0545342237254833</v>
      </c>
      <c r="C58" s="57" t="str">
        <f t="shared" si="2"/>
        <v>-0.07588423912037-24520.6165876719i</v>
      </c>
      <c r="D58" s="57" t="str">
        <f t="shared" si="3"/>
        <v>7.97999999991243-6036.97595424069i</v>
      </c>
      <c r="E58" s="57" t="str">
        <f t="shared" si="4"/>
        <v>81.2347682035032-0.0000683957095762083i</v>
      </c>
      <c r="F58" s="57" t="str">
        <f t="shared" si="5"/>
        <v>4.17867867865594-566533.026267592i</v>
      </c>
      <c r="G58" s="57" t="str">
        <f t="shared" si="6"/>
        <v>0.99999999999456-2.33229354701867E-06i</v>
      </c>
      <c r="H58" s="57" t="str">
        <f t="shared" si="7"/>
        <v>120.000007243822+0.156984561493111i</v>
      </c>
      <c r="I58" s="57" t="str">
        <f t="shared" si="8"/>
        <v>504.61879412703-383571.204887679i</v>
      </c>
      <c r="K58" s="57" t="str">
        <f t="shared" si="9"/>
        <v>0.099999822823858-0.000132410428376984i</v>
      </c>
      <c r="L58" s="57" t="str">
        <f t="shared" si="10"/>
        <v>0.00025-209.617219715403i</v>
      </c>
      <c r="M58" s="57" t="str">
        <f t="shared" si="11"/>
        <v>0.0025-118.057257661992i</v>
      </c>
      <c r="N58" s="57">
        <f t="shared" si="12"/>
        <v>89.99982268608062</v>
      </c>
      <c r="O58" s="57">
        <f t="shared" si="13"/>
        <v>87.790627732349833</v>
      </c>
      <c r="P58" s="374">
        <f t="shared" si="14"/>
        <v>87.790627732349833</v>
      </c>
      <c r="Q58" s="374">
        <f t="shared" si="15"/>
        <v>-90.00017731391938</v>
      </c>
      <c r="R58" s="12">
        <f t="shared" si="16"/>
        <v>89.99982268608062</v>
      </c>
      <c r="S58" s="57">
        <f t="shared" si="17"/>
        <v>1.0545342237254834E-3</v>
      </c>
      <c r="T58" s="12">
        <f t="shared" si="0"/>
        <v>87.790627732349833</v>
      </c>
    </row>
    <row r="59" spans="1:20" x14ac:dyDescent="0.15">
      <c r="A59" s="57">
        <f t="shared" si="1"/>
        <v>6.651012109403621</v>
      </c>
      <c r="B59" s="12">
        <f t="shared" si="18"/>
        <v>1.0585414537756401</v>
      </c>
      <c r="C59" s="57" t="str">
        <f t="shared" si="2"/>
        <v>-0.075884233941018-24427.7909781223i</v>
      </c>
      <c r="D59" s="57" t="str">
        <f t="shared" si="3"/>
        <v>7.97999999991172-6014.12228974098i</v>
      </c>
      <c r="E59" s="57" t="str">
        <f t="shared" si="4"/>
        <v>81.234768201391-0.0000686556103818573i</v>
      </c>
      <c r="F59" s="57" t="str">
        <f t="shared" si="5"/>
        <v>4.17867867865578-564388.350535631i</v>
      </c>
      <c r="G59" s="57" t="str">
        <f t="shared" si="6"/>
        <v>0.999999999994519-2.34115626249724E-06i</v>
      </c>
      <c r="H59" s="57" t="str">
        <f t="shared" si="7"/>
        <v>120.00000729898+0.15758110285055i</v>
      </c>
      <c r="I59" s="57" t="str">
        <f t="shared" si="8"/>
        <v>504.618794204073-382119.152257278i</v>
      </c>
      <c r="K59" s="57" t="str">
        <f t="shared" si="9"/>
        <v>0.0999998214747627-0.000132913586192662i</v>
      </c>
      <c r="L59" s="57" t="str">
        <f t="shared" si="10"/>
        <v>0.00025-208.823689694564i</v>
      </c>
      <c r="M59" s="57" t="str">
        <f t="shared" si="11"/>
        <v>0.0025-117.610338376162i</v>
      </c>
      <c r="N59" s="57">
        <f t="shared" si="12"/>
        <v>89.99982201229983</v>
      </c>
      <c r="O59" s="57">
        <f t="shared" si="13"/>
        <v>87.757683904071726</v>
      </c>
      <c r="P59" s="374">
        <f t="shared" si="14"/>
        <v>87.757683904071726</v>
      </c>
      <c r="Q59" s="374">
        <f t="shared" si="15"/>
        <v>-90.00017798770017</v>
      </c>
      <c r="R59" s="12">
        <f t="shared" si="16"/>
        <v>89.99982201229983</v>
      </c>
      <c r="S59" s="57">
        <f t="shared" si="17"/>
        <v>1.0585414537756402E-3</v>
      </c>
      <c r="T59" s="12">
        <f t="shared" si="0"/>
        <v>87.757683904071726</v>
      </c>
    </row>
    <row r="60" spans="1:20" x14ac:dyDescent="0.15">
      <c r="A60" s="57">
        <f t="shared" si="1"/>
        <v>6.6762859554193552</v>
      </c>
      <c r="B60" s="12">
        <f t="shared" si="18"/>
        <v>1.0625639112999876</v>
      </c>
      <c r="C60" s="57" t="str">
        <f t="shared" si="2"/>
        <v>-0.0758842287216623-24335.3167705471i</v>
      </c>
      <c r="D60" s="57" t="str">
        <f t="shared" si="3"/>
        <v>7.97999999991107-5991.35514040949i</v>
      </c>
      <c r="E60" s="57" t="str">
        <f t="shared" si="4"/>
        <v>81.2347681992626-0.0000689164987772994i</v>
      </c>
      <c r="F60" s="57" t="str">
        <f t="shared" si="5"/>
        <v>4.17867867865559-562251.793719571i</v>
      </c>
      <c r="G60" s="57" t="str">
        <f t="shared" si="6"/>
        <v>0.999999999994477-2.35005265629463E-06i</v>
      </c>
      <c r="H60" s="57" t="str">
        <f t="shared" si="7"/>
        <v>120.000007354558+0.158179911065419i</v>
      </c>
      <c r="I60" s="57" t="str">
        <f t="shared" si="8"/>
        <v>504.618794281701-380672.596539169i</v>
      </c>
      <c r="K60" s="57" t="str">
        <f t="shared" si="9"/>
        <v>0.0999998201153952-0.000133418655987302i</v>
      </c>
      <c r="L60" s="57" t="str">
        <f t="shared" si="10"/>
        <v>0.00025-208.033163672608i</v>
      </c>
      <c r="M60" s="57" t="str">
        <f t="shared" si="11"/>
        <v>0.0025-117.165110954535i</v>
      </c>
      <c r="N60" s="57">
        <f t="shared" si="12"/>
        <v>89.999821335958842</v>
      </c>
      <c r="O60" s="57">
        <f t="shared" si="13"/>
        <v>87.72474007578333</v>
      </c>
      <c r="P60" s="374">
        <f t="shared" si="14"/>
        <v>87.72474007578333</v>
      </c>
      <c r="Q60" s="374">
        <f t="shared" si="15"/>
        <v>-90.000178664041158</v>
      </c>
      <c r="R60" s="12">
        <f t="shared" si="16"/>
        <v>89.999821335958842</v>
      </c>
      <c r="S60" s="57">
        <f t="shared" si="17"/>
        <v>1.0625639112999876E-3</v>
      </c>
      <c r="T60" s="12">
        <f t="shared" si="0"/>
        <v>87.72474007578333</v>
      </c>
    </row>
    <row r="61" spans="1:20" x14ac:dyDescent="0.15">
      <c r="A61" s="57">
        <f t="shared" si="1"/>
        <v>6.7016558420499486</v>
      </c>
      <c r="B61" s="12">
        <f t="shared" si="18"/>
        <v>1.0666016541629275</v>
      </c>
      <c r="C61" s="57" t="str">
        <f t="shared" si="2"/>
        <v>-0.0758842234631274-24243.1926346738i</v>
      </c>
      <c r="D61" s="57" t="str">
        <f t="shared" si="3"/>
        <v>7.9799999999104-5968.67417873314i</v>
      </c>
      <c r="E61" s="57" t="str">
        <f t="shared" si="4"/>
        <v>81.234768197118-0.000069178378514919i</v>
      </c>
      <c r="F61" s="57" t="str">
        <f t="shared" si="5"/>
        <v>4.17867867865542-560123.325084325i</v>
      </c>
      <c r="G61" s="57" t="str">
        <f t="shared" si="6"/>
        <v>0.999999999994435-2.35898285638845E-06i</v>
      </c>
      <c r="H61" s="57" t="str">
        <f t="shared" si="7"/>
        <v>120.000007410558+0.15878099475178i</v>
      </c>
      <c r="I61" s="57" t="str">
        <f t="shared" si="8"/>
        <v>504.618794359921-379231.516924158i</v>
      </c>
      <c r="K61" s="57" t="str">
        <f t="shared" si="9"/>
        <v>0.099999818745678-0.000133925645026191i</v>
      </c>
      <c r="L61" s="57" t="str">
        <f t="shared" si="10"/>
        <v>0.00025-207.245630277553i</v>
      </c>
      <c r="M61" s="57" t="str">
        <f t="shared" si="11"/>
        <v>0.0025-116.721568992364i</v>
      </c>
      <c r="N61" s="57">
        <f t="shared" si="12"/>
        <v>89.999820657047877</v>
      </c>
      <c r="O61" s="57">
        <f t="shared" si="13"/>
        <v>87.691796247484618</v>
      </c>
      <c r="P61" s="374">
        <f t="shared" si="14"/>
        <v>87.691796247484618</v>
      </c>
      <c r="Q61" s="374">
        <f t="shared" si="15"/>
        <v>-90.000179342952123</v>
      </c>
      <c r="R61" s="12">
        <f t="shared" si="16"/>
        <v>89.999820657047877</v>
      </c>
      <c r="S61" s="57">
        <f t="shared" si="17"/>
        <v>1.0666016541629275E-3</v>
      </c>
      <c r="T61" s="12">
        <f t="shared" si="0"/>
        <v>87.691796247484618</v>
      </c>
    </row>
    <row r="62" spans="1:20" x14ac:dyDescent="0.15">
      <c r="A62" s="57">
        <f t="shared" si="1"/>
        <v>6.7271221342497389</v>
      </c>
      <c r="B62" s="12">
        <f t="shared" si="18"/>
        <v>1.0706547404487468</v>
      </c>
      <c r="C62" s="57" t="str">
        <f t="shared" si="2"/>
        <v>-0.0758842181640631-24151.4172452653i</v>
      </c>
      <c r="D62" s="57" t="str">
        <f t="shared" si="3"/>
        <v>7.97999999990973-5946.07907843868i</v>
      </c>
      <c r="E62" s="57" t="str">
        <f t="shared" si="4"/>
        <v>81.2347681949571-0.0000694412533616806i</v>
      </c>
      <c r="F62" s="57" t="str">
        <f t="shared" si="5"/>
        <v>4.17867867865525-558002.914011158i</v>
      </c>
      <c r="G62" s="57" t="str">
        <f t="shared" si="6"/>
        <v>0.999999999994393-2.36794699124263E-06i</v>
      </c>
      <c r="H62" s="57" t="str">
        <f t="shared" si="7"/>
        <v>120.000007466985+0.159384362556428i</v>
      </c>
      <c r="I62" s="57" t="str">
        <f t="shared" si="8"/>
        <v>504.618794438739-377795.892681838i</v>
      </c>
      <c r="K62" s="57" t="str">
        <f t="shared" si="9"/>
        <v>0.0999998173655301-0.00013443456060221i</v>
      </c>
      <c r="L62" s="57" t="str">
        <f t="shared" si="10"/>
        <v>0.00025-206.461078180468i</v>
      </c>
      <c r="M62" s="57" t="str">
        <f t="shared" si="11"/>
        <v>0.0025-116.279706109149i</v>
      </c>
      <c r="N62" s="57">
        <f t="shared" si="12"/>
        <v>89.999819975557187</v>
      </c>
      <c r="O62" s="57">
        <f t="shared" si="13"/>
        <v>87.658852419175304</v>
      </c>
      <c r="P62" s="374">
        <f t="shared" si="14"/>
        <v>87.658852419175304</v>
      </c>
      <c r="Q62" s="374">
        <f t="shared" si="15"/>
        <v>-90.000180024442813</v>
      </c>
      <c r="R62" s="12">
        <f t="shared" si="16"/>
        <v>89.999819975557187</v>
      </c>
      <c r="S62" s="57">
        <f t="shared" si="17"/>
        <v>1.0706547404487467E-3</v>
      </c>
      <c r="T62" s="12">
        <f t="shared" si="0"/>
        <v>87.658852419175304</v>
      </c>
    </row>
    <row r="63" spans="1:20" x14ac:dyDescent="0.15">
      <c r="A63" s="57">
        <f t="shared" si="1"/>
        <v>6.7526851983598881</v>
      </c>
      <c r="B63" s="12">
        <f t="shared" si="18"/>
        <v>1.0747232284624519</v>
      </c>
      <c r="C63" s="57" t="str">
        <f t="shared" si="2"/>
        <v>-0.0758842128247821-24059.9892821022i</v>
      </c>
      <c r="D63" s="57" t="str">
        <f t="shared" si="3"/>
        <v>7.97999999990904-5923.56951448801i</v>
      </c>
      <c r="E63" s="57" t="str">
        <f t="shared" si="4"/>
        <v>81.2347681927799-0.0000697051270991343i</v>
      </c>
      <c r="F63" s="57" t="str">
        <f t="shared" si="5"/>
        <v>4.17867867865507-555890.529997244i</v>
      </c>
      <c r="G63" s="57" t="str">
        <f t="shared" si="6"/>
        <v>0.99999999999435-2.37694518980925E-06i</v>
      </c>
      <c r="H63" s="57" t="str">
        <f t="shared" si="7"/>
        <v>120.000007523843+0.159990023159014i</v>
      </c>
      <c r="I63" s="57" t="str">
        <f t="shared" si="8"/>
        <v>504.618794518154-376365.703160273i</v>
      </c>
      <c r="K63" s="57" t="str">
        <f t="shared" si="9"/>
        <v>0.099999815974873-0.00013494541003596i</v>
      </c>
      <c r="L63" s="57" t="str">
        <f t="shared" si="10"/>
        <v>0.00025-205.679496095305i</v>
      </c>
      <c r="M63" s="57" t="str">
        <f t="shared" si="11"/>
        <v>0.0025-115.839515948545i</v>
      </c>
      <c r="N63" s="57">
        <f t="shared" si="12"/>
        <v>89.999819291476996</v>
      </c>
      <c r="O63" s="57">
        <f t="shared" si="13"/>
        <v>87.62590859085546</v>
      </c>
      <c r="P63" s="374">
        <f t="shared" si="14"/>
        <v>87.62590859085546</v>
      </c>
      <c r="Q63" s="374">
        <f t="shared" si="15"/>
        <v>-90.000180708523004</v>
      </c>
      <c r="R63" s="12">
        <f t="shared" si="16"/>
        <v>89.999819291476996</v>
      </c>
      <c r="S63" s="57">
        <f t="shared" si="17"/>
        <v>1.0747232284624519E-3</v>
      </c>
      <c r="T63" s="12">
        <f t="shared" si="0"/>
        <v>87.62590859085546</v>
      </c>
    </row>
    <row r="64" spans="1:20" x14ac:dyDescent="0.15">
      <c r="A64" s="57">
        <f t="shared" si="1"/>
        <v>6.778345402113656</v>
      </c>
      <c r="B64" s="12">
        <f t="shared" si="18"/>
        <v>1.0788071767306093</v>
      </c>
      <c r="C64" s="57" t="str">
        <f t="shared" si="2"/>
        <v>-0.0758842074449007-23968.9074299624i</v>
      </c>
      <c r="D64" s="57" t="str">
        <f t="shared" si="3"/>
        <v>7.97999999990833-5901.14516307348i</v>
      </c>
      <c r="E64" s="57" t="str">
        <f t="shared" si="4"/>
        <v>81.2347681905859-0.0000699700035218456i</v>
      </c>
      <c r="F64" s="57" t="str">
        <f t="shared" si="5"/>
        <v>4.17867867865489-553786.142655229i</v>
      </c>
      <c r="G64" s="57" t="str">
        <f t="shared" si="6"/>
        <v>0.999999999994307-2.38597758153043E-06i</v>
      </c>
      <c r="H64" s="57" t="str">
        <f t="shared" si="7"/>
        <v>120.000007581133+0.160597985272174i</v>
      </c>
      <c r="I64" s="57" t="str">
        <f t="shared" si="8"/>
        <v>504.618794598172-374940.927785699i</v>
      </c>
      <c r="K64" s="57" t="str">
        <f t="shared" si="9"/>
        <v>0.0999998145736275-0.000135458200675857i</v>
      </c>
      <c r="L64" s="57" t="str">
        <f t="shared" si="10"/>
        <v>0.00025-204.900872778746i</v>
      </c>
      <c r="M64" s="57" t="str">
        <f t="shared" si="11"/>
        <v>0.0025-115.400992178268i</v>
      </c>
      <c r="N64" s="57">
        <f t="shared" si="12"/>
        <v>89.999818604797454</v>
      </c>
      <c r="O64" s="57">
        <f t="shared" si="13"/>
        <v>87.592964762524943</v>
      </c>
      <c r="P64" s="374">
        <f t="shared" si="14"/>
        <v>87.592964762524943</v>
      </c>
      <c r="Q64" s="374">
        <f t="shared" si="15"/>
        <v>-90.000181395202546</v>
      </c>
      <c r="R64" s="12">
        <f t="shared" si="16"/>
        <v>89.999818604797454</v>
      </c>
      <c r="S64" s="57">
        <f t="shared" si="17"/>
        <v>1.0788071767306093E-3</v>
      </c>
      <c r="T64" s="12">
        <f t="shared" si="0"/>
        <v>87.592964762524943</v>
      </c>
    </row>
    <row r="65" spans="1:20" x14ac:dyDescent="0.15">
      <c r="A65" s="57">
        <f t="shared" si="1"/>
        <v>6.8041031146416877</v>
      </c>
      <c r="B65" s="12">
        <f t="shared" si="18"/>
        <v>1.0829066440021857</v>
      </c>
      <c r="C65" s="57" t="str">
        <f t="shared" si="2"/>
        <v>-0.0758842020244046-23878.1703786031i</v>
      </c>
      <c r="D65" s="57" t="str">
        <f t="shared" si="3"/>
        <v>7.97999999990765-5878.80570161329i</v>
      </c>
      <c r="E65" s="57" t="str">
        <f t="shared" si="4"/>
        <v>81.2347681883753-0.0000702358864399535i</v>
      </c>
      <c r="F65" s="57" t="str">
        <f t="shared" si="5"/>
        <v>4.17867867865471-551689.721712796i</v>
      </c>
      <c r="G65" s="57" t="str">
        <f t="shared" si="6"/>
        <v>0.999999999994264-2.39504429634013E-06i</v>
      </c>
      <c r="H65" s="57" t="str">
        <f t="shared" si="7"/>
        <v>120.000007638858+0.161208257641653i</v>
      </c>
      <c r="I65" s="57" t="str">
        <f t="shared" si="8"/>
        <v>504.618794678802-373521.546062245i</v>
      </c>
      <c r="K65" s="57" t="str">
        <f t="shared" si="9"/>
        <v>0.0999998131617128-0.000135972939898237i</v>
      </c>
      <c r="L65" s="57" t="str">
        <f t="shared" si="10"/>
        <v>0.00025-204.125197030032i</v>
      </c>
      <c r="M65" s="57" t="str">
        <f t="shared" si="11"/>
        <v>0.0025-114.964128490006i</v>
      </c>
      <c r="N65" s="57">
        <f t="shared" si="12"/>
        <v>89.999817915508658</v>
      </c>
      <c r="O65" s="57">
        <f t="shared" si="13"/>
        <v>87.560020934183754</v>
      </c>
      <c r="P65" s="374">
        <f t="shared" si="14"/>
        <v>87.560020934183754</v>
      </c>
      <c r="Q65" s="374">
        <f t="shared" si="15"/>
        <v>-90.000182084491342</v>
      </c>
      <c r="R65" s="12">
        <f t="shared" si="16"/>
        <v>89.999817915508658</v>
      </c>
      <c r="S65" s="57">
        <f t="shared" si="17"/>
        <v>1.0829066440021858E-3</v>
      </c>
      <c r="T65" s="12">
        <f t="shared" si="0"/>
        <v>87.560020934183754</v>
      </c>
    </row>
    <row r="66" spans="1:20" x14ac:dyDescent="0.15">
      <c r="A66" s="57">
        <f t="shared" si="1"/>
        <v>6.8299587064773268</v>
      </c>
      <c r="B66" s="12">
        <f t="shared" si="18"/>
        <v>1.087021689249394</v>
      </c>
      <c r="C66" s="57" t="str">
        <f t="shared" si="2"/>
        <v>-0.0758841965624768-23787.776822741i</v>
      </c>
      <c r="D66" s="57" t="str">
        <f t="shared" si="3"/>
        <v>7.97999999990696-5856.55080874677i</v>
      </c>
      <c r="E66" s="57" t="str">
        <f t="shared" si="4"/>
        <v>81.2347681861477-0.0000705027796777418i</v>
      </c>
      <c r="F66" s="57" t="str">
        <f t="shared" si="5"/>
        <v>4.17867867865454-549601.237012226i</v>
      </c>
      <c r="G66" s="57" t="str">
        <f t="shared" si="6"/>
        <v>0.99999999999422-2.40414546466612E-06i</v>
      </c>
      <c r="H66" s="57" t="str">
        <f t="shared" si="7"/>
        <v>120.000007697024+0.161820849046428i</v>
      </c>
      <c r="I66" s="57" t="str">
        <f t="shared" si="8"/>
        <v>504.61879476005-372107.537571637i</v>
      </c>
      <c r="K66" s="57" t="str">
        <f t="shared" si="9"/>
        <v>0.0999998117390464-0.000136489635107458i</v>
      </c>
      <c r="L66" s="57" t="str">
        <f t="shared" si="10"/>
        <v>0.00025-203.352457690807i</v>
      </c>
      <c r="M66" s="57" t="str">
        <f t="shared" si="11"/>
        <v>0.0025-114.528918599328i</v>
      </c>
      <c r="N66" s="57">
        <f t="shared" si="12"/>
        <v>89.999817223600715</v>
      </c>
      <c r="O66" s="57">
        <f t="shared" si="13"/>
        <v>87.52707710583168</v>
      </c>
      <c r="P66" s="374">
        <f t="shared" si="14"/>
        <v>87.52707710583168</v>
      </c>
      <c r="Q66" s="374">
        <f t="shared" si="15"/>
        <v>-90.000182776399285</v>
      </c>
      <c r="R66" s="12">
        <f t="shared" si="16"/>
        <v>89.999817223600715</v>
      </c>
      <c r="S66" s="57">
        <f t="shared" si="17"/>
        <v>1.087021689249394E-3</v>
      </c>
      <c r="T66" s="12">
        <f t="shared" si="0"/>
        <v>87.52707710583168</v>
      </c>
    </row>
    <row r="67" spans="1:20" x14ac:dyDescent="0.15">
      <c r="A67" s="57">
        <f t="shared" si="1"/>
        <v>6.8559125495619408</v>
      </c>
      <c r="B67" s="12">
        <f t="shared" si="18"/>
        <v>1.0911523716685418</v>
      </c>
      <c r="C67" s="57" t="str">
        <f t="shared" si="2"/>
        <v>-0.0758841910586128-23697.7254620346i</v>
      </c>
      <c r="D67" s="57" t="str">
        <f t="shared" si="3"/>
        <v>7.97999999990624-5834.38016432983i</v>
      </c>
      <c r="E67" s="57" t="str">
        <f t="shared" si="4"/>
        <v>81.2347681839032-0.0000707706870738891i</v>
      </c>
      <c r="F67" s="57" t="str">
        <f t="shared" si="5"/>
        <v>4.17867867865436-547520.658509965i</v>
      </c>
      <c r="G67" s="57" t="str">
        <f t="shared" si="6"/>
        <v>0.999999999994176-2.41328121743175E-06i</v>
      </c>
      <c r="H67" s="57" t="str">
        <f t="shared" si="7"/>
        <v>120.000007755632+0.162435768298834i</v>
      </c>
      <c r="I67" s="57" t="str">
        <f t="shared" si="8"/>
        <v>504.618794841911-370698.881972879i</v>
      </c>
      <c r="K67" s="57" t="str">
        <f t="shared" si="9"/>
        <v>0.0999998103055474-0.000137008293736016i</v>
      </c>
      <c r="L67" s="57" t="str">
        <f t="shared" si="10"/>
        <v>0.00025-202.582643644956i</v>
      </c>
      <c r="M67" s="57" t="str">
        <f t="shared" si="11"/>
        <v>0.0025-114.095356245595i</v>
      </c>
      <c r="N67" s="57">
        <f t="shared" si="12"/>
        <v>89.999816529063679</v>
      </c>
      <c r="O67" s="57">
        <f t="shared" si="13"/>
        <v>87.494133277468706</v>
      </c>
      <c r="P67" s="374">
        <f t="shared" si="14"/>
        <v>87.494133277468706</v>
      </c>
      <c r="Q67" s="374">
        <f t="shared" si="15"/>
        <v>-90.000183470936321</v>
      </c>
      <c r="R67" s="12">
        <f t="shared" si="16"/>
        <v>89.999816529063679</v>
      </c>
      <c r="S67" s="57">
        <f t="shared" si="17"/>
        <v>1.0911523716685418E-3</v>
      </c>
      <c r="T67" s="12">
        <f t="shared" si="0"/>
        <v>87.494133277468706</v>
      </c>
    </row>
    <row r="68" spans="1:20" x14ac:dyDescent="0.15">
      <c r="A68" s="57">
        <f t="shared" si="1"/>
        <v>6.881965017250276</v>
      </c>
      <c r="B68" s="12">
        <f t="shared" si="18"/>
        <v>1.0952987506808822</v>
      </c>
      <c r="C68" s="57" t="str">
        <f t="shared" si="2"/>
        <v>-0.0758841855133667-23608.015001065i</v>
      </c>
      <c r="D68" s="57" t="str">
        <f t="shared" si="3"/>
        <v>7.97999999990554-5812.29344943028i</v>
      </c>
      <c r="E68" s="57" t="str">
        <f t="shared" si="4"/>
        <v>81.2347681816418-0.000071039612482185i</v>
      </c>
      <c r="F68" s="57" t="str">
        <f t="shared" si="5"/>
        <v>4.17867867865416-545447.956276192i</v>
      </c>
      <c r="G68" s="57" t="str">
        <f t="shared" si="6"/>
        <v>0.999999999994132-2.42245168605788E-06i</v>
      </c>
      <c r="H68" s="57" t="str">
        <f t="shared" si="7"/>
        <v>120.000007814687+0.163053024244699i</v>
      </c>
      <c r="I68" s="57" t="str">
        <f t="shared" si="8"/>
        <v>504.618794924401-369295.559001992i</v>
      </c>
      <c r="K68" s="57" t="str">
        <f t="shared" si="9"/>
        <v>0.0999998088611332-0.000137528923244652i</v>
      </c>
      <c r="L68" s="57" t="str">
        <f t="shared" si="10"/>
        <v>0.00025-201.815743818446i</v>
      </c>
      <c r="M68" s="57" t="str">
        <f t="shared" si="11"/>
        <v>0.0025-113.663435191866i</v>
      </c>
      <c r="N68" s="57">
        <f t="shared" si="12"/>
        <v>89.999815831887531</v>
      </c>
      <c r="O68" s="57">
        <f t="shared" si="13"/>
        <v>87.461189449094803</v>
      </c>
      <c r="P68" s="374">
        <f t="shared" si="14"/>
        <v>87.461189449094803</v>
      </c>
      <c r="Q68" s="374">
        <f t="shared" si="15"/>
        <v>-90.000184168112469</v>
      </c>
      <c r="R68" s="12">
        <f t="shared" si="16"/>
        <v>89.999815831887531</v>
      </c>
      <c r="S68" s="57">
        <f t="shared" si="17"/>
        <v>1.0952987506808822E-3</v>
      </c>
      <c r="T68" s="12">
        <f t="shared" si="0"/>
        <v>87.461189449094803</v>
      </c>
    </row>
    <row r="69" spans="1:20" x14ac:dyDescent="0.15">
      <c r="A69" s="57">
        <f t="shared" si="1"/>
        <v>6.9081164843158271</v>
      </c>
      <c r="B69" s="12">
        <f t="shared" si="18"/>
        <v>1.0994608859334696</v>
      </c>
      <c r="C69" s="57" t="str">
        <f t="shared" si="2"/>
        <v>-0.0758841799256729-23518.644149317i</v>
      </c>
      <c r="D69" s="57" t="str">
        <f t="shared" si="3"/>
        <v>7.97999999990482-5790.29034632334i</v>
      </c>
      <c r="E69" s="57" t="str">
        <f t="shared" si="4"/>
        <v>81.2347681793632-0.0000713095597703929i</v>
      </c>
      <c r="F69" s="57" t="str">
        <f t="shared" si="5"/>
        <v>4.17867867865395-543383.100494391i</v>
      </c>
      <c r="G69" s="57" t="str">
        <f t="shared" si="6"/>
        <v>0.999999999994087-2.43165700246479E-06i</v>
      </c>
      <c r="H69" s="57" t="str">
        <f t="shared" si="7"/>
        <v>120.000007874191+0.163672625763458i</v>
      </c>
      <c r="I69" s="57" t="str">
        <f t="shared" si="8"/>
        <v>504.618795007516-367897.548471702i</v>
      </c>
      <c r="K69" s="57" t="str">
        <f t="shared" si="9"/>
        <v>0.0999998074057206-0.000138051531122446i</v>
      </c>
      <c r="L69" s="57" t="str">
        <f t="shared" si="10"/>
        <v>0.00025-201.051747179165i</v>
      </c>
      <c r="M69" s="57" t="str">
        <f t="shared" si="11"/>
        <v>0.0025-113.233149224811i</v>
      </c>
      <c r="N69" s="57">
        <f t="shared" si="12"/>
        <v>89.999815132062295</v>
      </c>
      <c r="O69" s="57">
        <f t="shared" si="13"/>
        <v>87.428245620709816</v>
      </c>
      <c r="P69" s="374">
        <f t="shared" si="14"/>
        <v>87.428245620709816</v>
      </c>
      <c r="Q69" s="374">
        <f t="shared" si="15"/>
        <v>-90.000184867937705</v>
      </c>
      <c r="R69" s="12">
        <f t="shared" si="16"/>
        <v>89.999815132062295</v>
      </c>
      <c r="S69" s="57">
        <f t="shared" si="17"/>
        <v>1.0994608859334696E-3</v>
      </c>
      <c r="T69" s="12">
        <f t="shared" si="0"/>
        <v>87.428245620709816</v>
      </c>
    </row>
    <row r="70" spans="1:20" x14ac:dyDescent="0.15">
      <c r="A70" s="57">
        <f t="shared" si="1"/>
        <v>6.9343673269562274</v>
      </c>
      <c r="B70" s="12">
        <f t="shared" si="18"/>
        <v>1.1036388373000168</v>
      </c>
      <c r="C70" s="57" t="str">
        <f t="shared" si="2"/>
        <v>-0.0758841742950835-23429.6116211606i</v>
      </c>
      <c r="D70" s="57" t="str">
        <f t="shared" si="3"/>
        <v>7.97999999990409-5768.37053848697i</v>
      </c>
      <c r="E70" s="57" t="str">
        <f t="shared" si="4"/>
        <v>81.2347681770668-0.0000715805328207673i</v>
      </c>
      <c r="F70" s="57" t="str">
        <f t="shared" si="5"/>
        <v>4.17867867865381-541326.061460916i</v>
      </c>
      <c r="G70" s="57" t="str">
        <f t="shared" si="6"/>
        <v>0.999999999994042-2.44089729907405E-06i</v>
      </c>
      <c r="H70" s="57" t="str">
        <f t="shared" si="7"/>
        <v>120.00000793415+0.164294581768294i</v>
      </c>
      <c r="I70" s="57" t="str">
        <f t="shared" si="8"/>
        <v>504.618795091264-366504.830271164i</v>
      </c>
      <c r="K70" s="57" t="str">
        <f t="shared" si="9"/>
        <v>0.0999998059392255-0.000138576124886938i</v>
      </c>
      <c r="L70" s="57" t="str">
        <f t="shared" si="10"/>
        <v>0.00025-200.290642736766i</v>
      </c>
      <c r="M70" s="57" t="str">
        <f t="shared" si="11"/>
        <v>0.0025-112.804492154624i</v>
      </c>
      <c r="N70" s="57">
        <f t="shared" si="12"/>
        <v>89.999814429577867</v>
      </c>
      <c r="O70" s="57">
        <f t="shared" si="13"/>
        <v>87.395301792313603</v>
      </c>
      <c r="P70" s="374">
        <f t="shared" si="14"/>
        <v>87.395301792313603</v>
      </c>
      <c r="Q70" s="374">
        <f t="shared" si="15"/>
        <v>-90.000185570422133</v>
      </c>
      <c r="R70" s="12">
        <f t="shared" si="16"/>
        <v>89.999814429577867</v>
      </c>
      <c r="S70" s="57">
        <f t="shared" si="17"/>
        <v>1.1036388373000167E-3</v>
      </c>
      <c r="T70" s="12">
        <f t="shared" si="0"/>
        <v>87.395301792313603</v>
      </c>
    </row>
    <row r="71" spans="1:20" x14ac:dyDescent="0.15">
      <c r="A71" s="57">
        <f t="shared" si="1"/>
        <v>6.9607179227986613</v>
      </c>
      <c r="B71" s="12">
        <f t="shared" si="18"/>
        <v>1.1078326648817569</v>
      </c>
      <c r="C71" s="57" t="str">
        <f t="shared" si="2"/>
        <v>-0.0758841686220038-23340.9161358335i</v>
      </c>
      <c r="D71" s="57" t="str">
        <f t="shared" si="3"/>
        <v>7.97999999990333-5746.53371059738i</v>
      </c>
      <c r="E71" s="57" t="str">
        <f t="shared" si="4"/>
        <v>81.2347681747533-0.0000718525355314451i</v>
      </c>
      <c r="F71" s="57" t="str">
        <f t="shared" si="5"/>
        <v>4.17867867865359-539276.809584573i</v>
      </c>
      <c r="G71" s="57" t="str">
        <f t="shared" si="6"/>
        <v>0.999999999993997-2.45017270881042E-06i</v>
      </c>
      <c r="H71" s="57" t="str">
        <f t="shared" si="7"/>
        <v>120.000007994563+0.164918901206254i</v>
      </c>
      <c r="I71" s="57" t="str">
        <f t="shared" si="8"/>
        <v>504.618795175644-365117.384365647i</v>
      </c>
      <c r="K71" s="57" t="str">
        <f t="shared" si="9"/>
        <v>0.0999998044615646-0.000139102712084235i</v>
      </c>
      <c r="L71" s="57" t="str">
        <f t="shared" si="10"/>
        <v>0.00025-199.532419542504i</v>
      </c>
      <c r="M71" s="57" t="str">
        <f t="shared" si="11"/>
        <v>0.0025-112.377457814927i</v>
      </c>
      <c r="N71" s="57">
        <f t="shared" si="12"/>
        <v>89.999813724424158</v>
      </c>
      <c r="O71" s="57">
        <f t="shared" si="13"/>
        <v>87.362357963906248</v>
      </c>
      <c r="P71" s="374">
        <f t="shared" si="14"/>
        <v>87.362357963906248</v>
      </c>
      <c r="Q71" s="374">
        <f t="shared" si="15"/>
        <v>-90.000186275575842</v>
      </c>
      <c r="R71" s="12">
        <f t="shared" si="16"/>
        <v>89.999813724424158</v>
      </c>
      <c r="S71" s="57">
        <f t="shared" si="17"/>
        <v>1.1078326648817569E-3</v>
      </c>
      <c r="T71" s="12">
        <f t="shared" si="0"/>
        <v>87.362357963906248</v>
      </c>
    </row>
    <row r="72" spans="1:20" x14ac:dyDescent="0.15">
      <c r="A72" s="57">
        <f t="shared" si="1"/>
        <v>6.9871686509052955</v>
      </c>
      <c r="B72" s="12">
        <f t="shared" si="18"/>
        <v>1.1120424290083075</v>
      </c>
      <c r="C72" s="57" t="str">
        <f t="shared" si="2"/>
        <v>-0.0758841629056022-23252.556417421i</v>
      </c>
      <c r="D72" s="57" t="str">
        <f t="shared" si="3"/>
        <v>7.9799999999026-5724.77954852446i</v>
      </c>
      <c r="E72" s="57" t="str">
        <f t="shared" si="4"/>
        <v>81.234768172422-0.0000721255718148151i</v>
      </c>
      <c r="F72" s="57" t="str">
        <f t="shared" si="5"/>
        <v>4.17867867865338-537235.315386183i</v>
      </c>
      <c r="G72" s="57" t="str">
        <f t="shared" si="6"/>
        <v>0.999999999993951-2.45948336510378E-06i</v>
      </c>
      <c r="H72" s="57" t="str">
        <f t="shared" si="7"/>
        <v>120.000008055438+0.165545593058393i</v>
      </c>
      <c r="I72" s="57" t="str">
        <f t="shared" si="8"/>
        <v>504.618795260675-363735.190796288i</v>
      </c>
      <c r="K72" s="57" t="str">
        <f t="shared" si="9"/>
        <v>0.0999998029726517-0.00013963130028911i</v>
      </c>
      <c r="L72" s="57" t="str">
        <f t="shared" si="10"/>
        <v>0.00025-198.777066689086i</v>
      </c>
      <c r="M72" s="57" t="str">
        <f t="shared" si="11"/>
        <v>0.0025-111.952040062689i</v>
      </c>
      <c r="N72" s="57">
        <f t="shared" si="12"/>
        <v>89.999813016591034</v>
      </c>
      <c r="O72" s="57">
        <f t="shared" si="13"/>
        <v>87.329414135487525</v>
      </c>
      <c r="P72" s="374">
        <f t="shared" si="14"/>
        <v>87.329414135487525</v>
      </c>
      <c r="Q72" s="374">
        <f t="shared" si="15"/>
        <v>-90.000186983408966</v>
      </c>
      <c r="R72" s="12">
        <f t="shared" si="16"/>
        <v>89.999813016591034</v>
      </c>
      <c r="S72" s="57">
        <f t="shared" si="17"/>
        <v>1.1120424290083075E-3</v>
      </c>
      <c r="T72" s="12">
        <f t="shared" si="0"/>
        <v>87.329414135487525</v>
      </c>
    </row>
    <row r="73" spans="1:20" x14ac:dyDescent="0.15">
      <c r="A73" s="57">
        <f t="shared" si="1"/>
        <v>7.0137198917787362</v>
      </c>
      <c r="B73" s="12">
        <f t="shared" si="18"/>
        <v>1.1162681902385392</v>
      </c>
      <c r="C73" s="57" t="str">
        <f t="shared" si="2"/>
        <v>-0.0758841571458717-23164.5311948391i</v>
      </c>
      <c r="D73" s="57" t="str">
        <f t="shared" si="3"/>
        <v>7.97999999990187-5703.1077393273i</v>
      </c>
      <c r="E73" s="57" t="str">
        <f t="shared" si="4"/>
        <v>81.2347681700732-0.0000723996455975323i</v>
      </c>
      <c r="F73" s="57" t="str">
        <f t="shared" si="5"/>
        <v>4.1786786786532-535201.549498168i</v>
      </c>
      <c r="G73" s="57" t="str">
        <f t="shared" si="6"/>
        <v>0.999999999993905-2.46882940189107E-06i</v>
      </c>
      <c r="H73" s="57" t="str">
        <f t="shared" si="7"/>
        <v>120.000008116775+0.166174666339884i</v>
      </c>
      <c r="I73" s="57" t="str">
        <f t="shared" si="8"/>
        <v>504.618795346349-362358.229679759i</v>
      </c>
      <c r="K73" s="57" t="str">
        <f t="shared" si="9"/>
        <v>0.099999801472402-0.000140161897105122i</v>
      </c>
      <c r="L73" s="57" t="str">
        <f t="shared" si="10"/>
        <v>0.00025-198.024573310505i</v>
      </c>
      <c r="M73" s="57" t="str">
        <f t="shared" si="11"/>
        <v>0.0025-111.528232778132i</v>
      </c>
      <c r="N73" s="57">
        <f t="shared" si="12"/>
        <v>89.999812306068279</v>
      </c>
      <c r="O73" s="57">
        <f t="shared" si="13"/>
        <v>87.296470307057419</v>
      </c>
      <c r="P73" s="374">
        <f t="shared" si="14"/>
        <v>87.296470307057419</v>
      </c>
      <c r="Q73" s="374">
        <f t="shared" si="15"/>
        <v>-90.000187693931721</v>
      </c>
      <c r="R73" s="12">
        <f t="shared" si="16"/>
        <v>89.999812306068279</v>
      </c>
      <c r="S73" s="57">
        <f t="shared" si="17"/>
        <v>1.1162681902385392E-3</v>
      </c>
      <c r="T73" s="12">
        <f t="shared" si="0"/>
        <v>87.296470307057419</v>
      </c>
    </row>
    <row r="74" spans="1:20" x14ac:dyDescent="0.15">
      <c r="A74" s="57">
        <f t="shared" si="1"/>
        <v>7.0403720273674963</v>
      </c>
      <c r="B74" s="12">
        <f t="shared" si="18"/>
        <v>1.1205100093614457</v>
      </c>
      <c r="C74" s="57" t="str">
        <f t="shared" si="2"/>
        <v>-0.0758841513421373-23076.8392018153i</v>
      </c>
      <c r="D74" s="57" t="str">
        <f t="shared" si="3"/>
        <v>7.97999999990111-5681.51797124964i</v>
      </c>
      <c r="E74" s="57" t="str">
        <f t="shared" si="4"/>
        <v>81.2347681677063-0.0000726747608217447i</v>
      </c>
      <c r="F74" s="57" t="str">
        <f t="shared" si="5"/>
        <v>4.17867867865304-533175.482664123i</v>
      </c>
      <c r="G74" s="57" t="str">
        <f t="shared" si="6"/>
        <v>0.999999999993858-2.47821095361814E-06i</v>
      </c>
      <c r="H74" s="57" t="str">
        <f t="shared" si="7"/>
        <v>120.00000817858+0.166806130100165i</v>
      </c>
      <c r="I74" s="57" t="str">
        <f t="shared" si="8"/>
        <v>504.61879543268-360986.48120802i</v>
      </c>
      <c r="K74" s="57" t="str">
        <f t="shared" si="9"/>
        <v>0.0999997999607282-0.000140694510164715i</v>
      </c>
      <c r="L74" s="57" t="str">
        <f t="shared" si="10"/>
        <v>0.00025-197.274928581894i</v>
      </c>
      <c r="M74" s="57" t="str">
        <f t="shared" si="11"/>
        <v>0.0025-111.106029864646i</v>
      </c>
      <c r="N74" s="57">
        <f t="shared" si="12"/>
        <v>89.999811592845717</v>
      </c>
      <c r="O74" s="57">
        <f t="shared" si="13"/>
        <v>87.263526478615816</v>
      </c>
      <c r="P74" s="374">
        <f t="shared" si="14"/>
        <v>87.263526478615816</v>
      </c>
      <c r="Q74" s="374">
        <f t="shared" si="15"/>
        <v>-90.000188407154283</v>
      </c>
      <c r="R74" s="12">
        <f t="shared" si="16"/>
        <v>89.999811592845717</v>
      </c>
      <c r="S74" s="57">
        <f t="shared" si="17"/>
        <v>1.1205100093614458E-3</v>
      </c>
      <c r="T74" s="12">
        <f t="shared" si="0"/>
        <v>87.263526478615816</v>
      </c>
    </row>
    <row r="75" spans="1:20" x14ac:dyDescent="0.15">
      <c r="A75" s="57">
        <f t="shared" si="1"/>
        <v>7.0671254410714939</v>
      </c>
      <c r="B75" s="12">
        <f t="shared" si="18"/>
        <v>1.1247679473970194</v>
      </c>
      <c r="C75" s="57" t="str">
        <f t="shared" si="2"/>
        <v>-0.0758841454940722-22989.4791768708i</v>
      </c>
      <c r="D75" s="57" t="str">
        <f t="shared" si="3"/>
        <v>7.97999999990037-5660.00993371542i</v>
      </c>
      <c r="E75" s="57" t="str">
        <f t="shared" si="4"/>
        <v>81.2347681653216-0.0000729509214446198i</v>
      </c>
      <c r="F75" s="57" t="str">
        <f t="shared" si="5"/>
        <v>4.17867867865285-531157.085738397i</v>
      </c>
      <c r="G75" s="57" t="str">
        <f t="shared" si="6"/>
        <v>0.999999999993812-2.48762815524178E-06i</v>
      </c>
      <c r="H75" s="57" t="str">
        <f t="shared" si="7"/>
        <v>120.000008240856+0.167439993423057i</v>
      </c>
      <c r="I75" s="57" t="str">
        <f t="shared" si="8"/>
        <v>504.618795519667-359619.925648006i</v>
      </c>
      <c r="K75" s="57" t="str">
        <f t="shared" si="9"/>
        <v>0.099999798437544-0.000141229147129338i</v>
      </c>
      <c r="L75" s="57" t="str">
        <f t="shared" si="10"/>
        <v>0.00025-196.52812171936i</v>
      </c>
      <c r="M75" s="57" t="str">
        <f t="shared" si="11"/>
        <v>0.0025-110.685425248701i</v>
      </c>
      <c r="N75" s="57">
        <f t="shared" si="12"/>
        <v>89.999810876913074</v>
      </c>
      <c r="O75" s="57">
        <f t="shared" si="13"/>
        <v>87.230582650162617</v>
      </c>
      <c r="P75" s="374">
        <f t="shared" si="14"/>
        <v>87.230582650162617</v>
      </c>
      <c r="Q75" s="374">
        <f t="shared" si="15"/>
        <v>-90.000189123086926</v>
      </c>
      <c r="R75" s="12">
        <f t="shared" si="16"/>
        <v>89.999810876913074</v>
      </c>
      <c r="S75" s="57">
        <f t="shared" si="17"/>
        <v>1.1247679473970194E-3</v>
      </c>
      <c r="T75" s="12">
        <f t="shared" si="0"/>
        <v>87.230582650162617</v>
      </c>
    </row>
    <row r="76" spans="1:20" x14ac:dyDescent="0.15">
      <c r="A76" s="57">
        <f t="shared" si="1"/>
        <v>7.0939805177475659</v>
      </c>
      <c r="B76" s="12">
        <f t="shared" si="18"/>
        <v>1.1290420655971281</v>
      </c>
      <c r="C76" s="57" t="str">
        <f t="shared" si="2"/>
        <v>-0.0758841396015555-22902.4498633024i</v>
      </c>
      <c r="D76" s="57" t="str">
        <f t="shared" si="3"/>
        <v>7.97999999989958-5638.58331732429i</v>
      </c>
      <c r="E76" s="57" t="str">
        <f t="shared" si="4"/>
        <v>81.2347681629184-0.0000732281314380561i</v>
      </c>
      <c r="F76" s="57" t="str">
        <f t="shared" si="5"/>
        <v>4.1786786786526-529146.32968567i</v>
      </c>
      <c r="G76" s="57" t="str">
        <f t="shared" si="6"/>
        <v>0.999999999993765-2.49708114223157E-06i</v>
      </c>
      <c r="H76" s="57" t="str">
        <f t="shared" si="7"/>
        <v>120.000008303605+0.168076265426901i</v>
      </c>
      <c r="I76" s="57" t="str">
        <f t="shared" si="8"/>
        <v>504.618795607311-358258.543341351i</v>
      </c>
      <c r="K76" s="57" t="str">
        <f t="shared" si="9"/>
        <v>0.0999997969027619-0.000141765815689549i</v>
      </c>
      <c r="L76" s="57" t="str">
        <f t="shared" si="10"/>
        <v>0.00025-195.784141979837i</v>
      </c>
      <c r="M76" s="57" t="str">
        <f t="shared" si="11"/>
        <v>0.0025-110.266412879758i</v>
      </c>
      <c r="N76" s="57">
        <f t="shared" si="12"/>
        <v>89.999810158260047</v>
      </c>
      <c r="O76" s="57">
        <f t="shared" si="13"/>
        <v>87.197638821697737</v>
      </c>
      <c r="P76" s="374">
        <f t="shared" si="14"/>
        <v>87.197638821697737</v>
      </c>
      <c r="Q76" s="374">
        <f t="shared" si="15"/>
        <v>-90.000189841739953</v>
      </c>
      <c r="R76" s="12">
        <f t="shared" si="16"/>
        <v>89.999810158260047</v>
      </c>
      <c r="S76" s="57">
        <f t="shared" si="17"/>
        <v>1.129042065597128E-3</v>
      </c>
      <c r="T76" s="12">
        <f t="shared" si="0"/>
        <v>87.197638821697737</v>
      </c>
    </row>
    <row r="77" spans="1:20" x14ac:dyDescent="0.15">
      <c r="A77" s="57">
        <f t="shared" si="1"/>
        <v>7.1209376437150071</v>
      </c>
      <c r="B77" s="12">
        <f t="shared" si="18"/>
        <v>1.1333324254463972</v>
      </c>
      <c r="C77" s="57" t="str">
        <f t="shared" si="2"/>
        <v>-0.0758841336642604-22815.7500091643i</v>
      </c>
      <c r="D77" s="57" t="str">
        <f t="shared" si="3"/>
        <v>7.97999999989883-5617.2378138472i</v>
      </c>
      <c r="E77" s="57" t="str">
        <f t="shared" si="4"/>
        <v>81.2347681604973-0.0000735063947895457i</v>
      </c>
      <c r="F77" s="57" t="str">
        <f t="shared" si="5"/>
        <v>4.1786786786524-527143.185580543i</v>
      </c>
      <c r="G77" s="57" t="str">
        <f t="shared" si="6"/>
        <v>0.999999999993717-2.50657005057193E-06i</v>
      </c>
      <c r="H77" s="57" t="str">
        <f t="shared" si="7"/>
        <v>120.000008366833+0.16871495526469i</v>
      </c>
      <c r="I77" s="57" t="str">
        <f t="shared" si="8"/>
        <v>504.618795695624-356902.314704122i</v>
      </c>
      <c r="K77" s="57" t="str">
        <f t="shared" si="9"/>
        <v>0.0999997953562934-0.000142304523565127i</v>
      </c>
      <c r="L77" s="57" t="str">
        <f t="shared" si="10"/>
        <v>0.00025-195.042978660926i</v>
      </c>
      <c r="M77" s="57" t="str">
        <f t="shared" si="11"/>
        <v>0.0025-109.848986730183i</v>
      </c>
      <c r="N77" s="57">
        <f t="shared" si="12"/>
        <v>89.999809436876319</v>
      </c>
      <c r="O77" s="57">
        <f t="shared" si="13"/>
        <v>87.164694993221147</v>
      </c>
      <c r="P77" s="374">
        <f t="shared" si="14"/>
        <v>87.164694993221147</v>
      </c>
      <c r="Q77" s="374">
        <f t="shared" si="15"/>
        <v>-90.000190563123681</v>
      </c>
      <c r="R77" s="12">
        <f t="shared" si="16"/>
        <v>89.999809436876319</v>
      </c>
      <c r="S77" s="57">
        <f t="shared" si="17"/>
        <v>1.1333324254463972E-3</v>
      </c>
      <c r="T77" s="12">
        <f t="shared" si="0"/>
        <v>87.164694993221147</v>
      </c>
    </row>
    <row r="78" spans="1:20" x14ac:dyDescent="0.15">
      <c r="A78" s="57">
        <f t="shared" si="1"/>
        <v>7.1479972067611239</v>
      </c>
      <c r="B78" s="12">
        <f t="shared" si="18"/>
        <v>1.1376390886630936</v>
      </c>
      <c r="C78" s="57" t="str">
        <f t="shared" si="2"/>
        <v>-0.0758841276817321-22729.3783672498i</v>
      </c>
      <c r="D78" s="57" t="str">
        <f t="shared" si="3"/>
        <v>7.97999999989804-5595.97311622191i</v>
      </c>
      <c r="E78" s="57" t="str">
        <f t="shared" si="4"/>
        <v>81.2347681580573-0.0000737857155009793i</v>
      </c>
      <c r="F78" s="57" t="str">
        <f t="shared" si="5"/>
        <v>4.17867867865223-525147.624607116i</v>
      </c>
      <c r="G78" s="57" t="str">
        <f t="shared" si="6"/>
        <v>0.999999999993669-2.51609501676399E-06i</v>
      </c>
      <c r="H78" s="57" t="str">
        <f t="shared" si="7"/>
        <v>120.000008430541+0.169356072124197i</v>
      </c>
      <c r="I78" s="57" t="str">
        <f t="shared" si="8"/>
        <v>504.618795784612-355551.220226507i</v>
      </c>
      <c r="K78" s="57" t="str">
        <f t="shared" si="9"/>
        <v>0.0999997937980494-0.000142845278505181i</v>
      </c>
      <c r="L78" s="57" t="str">
        <f t="shared" si="10"/>
        <v>0.00025-194.304621100743i</v>
      </c>
      <c r="M78" s="57" t="str">
        <f t="shared" si="11"/>
        <v>0.0025-109.433140795162i</v>
      </c>
      <c r="N78" s="57">
        <f t="shared" si="12"/>
        <v>89.999808712751502</v>
      </c>
      <c r="O78" s="57">
        <f t="shared" si="13"/>
        <v>87.131751164732677</v>
      </c>
      <c r="P78" s="374">
        <f t="shared" si="14"/>
        <v>87.131751164732677</v>
      </c>
      <c r="Q78" s="374">
        <f t="shared" si="15"/>
        <v>-90.000191287248498</v>
      </c>
      <c r="R78" s="12">
        <f t="shared" si="16"/>
        <v>89.999808712751502</v>
      </c>
      <c r="S78" s="57">
        <f t="shared" si="17"/>
        <v>1.1376390886630935E-3</v>
      </c>
      <c r="T78" s="12">
        <f t="shared" si="0"/>
        <v>87.131751164732677</v>
      </c>
    </row>
    <row r="79" spans="1:20" x14ac:dyDescent="0.15">
      <c r="A79" s="57">
        <f t="shared" si="1"/>
        <v>7.1751595961468171</v>
      </c>
      <c r="B79" s="12">
        <f t="shared" si="18"/>
        <v>1.1419621172000134</v>
      </c>
      <c r="C79" s="57" t="str">
        <f t="shared" si="2"/>
        <v>-0.0758841216534236-22643.333695074i</v>
      </c>
      <c r="D79" s="57" t="str">
        <f t="shared" si="3"/>
        <v>7.97999999989727-5574.78891854859i</v>
      </c>
      <c r="E79" s="57" t="str">
        <f t="shared" si="4"/>
        <v>81.2347681555992-0.000074066097590121i</v>
      </c>
      <c r="F79" s="57" t="str">
        <f t="shared" si="5"/>
        <v>4.17867867865201-523159.618058573i</v>
      </c>
      <c r="G79" s="57" t="str">
        <f t="shared" si="6"/>
        <v>0.999999999993621-2.52565617782757E-06i</v>
      </c>
      <c r="H79" s="57" t="str">
        <f t="shared" si="7"/>
        <v>120.000008494735+0.169999625228107i</v>
      </c>
      <c r="I79" s="57" t="str">
        <f t="shared" si="8"/>
        <v>504.618795874274-354205.240472564i</v>
      </c>
      <c r="K79" s="57" t="str">
        <f t="shared" si="9"/>
        <v>0.0999997922279402-0.000143388088288265i</v>
      </c>
      <c r="L79" s="57" t="str">
        <f t="shared" si="10"/>
        <v>0.00025-193.569058677767i</v>
      </c>
      <c r="M79" s="57" t="str">
        <f t="shared" si="11"/>
        <v>0.0025-109.01886909261i</v>
      </c>
      <c r="N79" s="57">
        <f t="shared" si="12"/>
        <v>89.999807985875165</v>
      </c>
      <c r="O79" s="57">
        <f t="shared" si="13"/>
        <v>87.098807336232298</v>
      </c>
      <c r="P79" s="374">
        <f t="shared" si="14"/>
        <v>87.098807336232298</v>
      </c>
      <c r="Q79" s="374">
        <f t="shared" si="15"/>
        <v>-90.000192014124835</v>
      </c>
      <c r="R79" s="12">
        <f t="shared" si="16"/>
        <v>89.999807985875165</v>
      </c>
      <c r="S79" s="57">
        <f t="shared" si="17"/>
        <v>1.1419621172000134E-3</v>
      </c>
      <c r="T79" s="12">
        <f t="shared" si="0"/>
        <v>87.098807336232298</v>
      </c>
    </row>
    <row r="80" spans="1:20" x14ac:dyDescent="0.15">
      <c r="A80" s="57">
        <f t="shared" si="1"/>
        <v>7.2024252026121749</v>
      </c>
      <c r="B80" s="12">
        <f t="shared" si="18"/>
        <v>1.1463015732453734</v>
      </c>
      <c r="C80" s="57" t="str">
        <f t="shared" si="2"/>
        <v>-0.0758841155795764-22557.6147548553i</v>
      </c>
      <c r="D80" s="57" t="str">
        <f t="shared" si="3"/>
        <v>7.97999999989654-5553.68491608546i</v>
      </c>
      <c r="E80" s="57" t="str">
        <f t="shared" si="4"/>
        <v>81.234768153122-0.0000743475450897555i</v>
      </c>
      <c r="F80" s="57" t="str">
        <f t="shared" si="5"/>
        <v>4.17867867865184-521179.137336774i</v>
      </c>
      <c r="G80" s="57" t="str">
        <f t="shared" si="6"/>
        <v>0.999999999993572-2.53525367130319E-06i</v>
      </c>
      <c r="H80" s="57" t="str">
        <f t="shared" si="7"/>
        <v>120.000008559417+0.170645623834154i</v>
      </c>
      <c r="I80" s="57" t="str">
        <f t="shared" si="8"/>
        <v>504.618795964623-352864.356079919i</v>
      </c>
      <c r="K80" s="57" t="str">
        <f t="shared" si="9"/>
        <v>0.0999997906458765-0.000143932960722492i</v>
      </c>
      <c r="L80" s="57" t="str">
        <f t="shared" si="10"/>
        <v>0.00025-192.836280810687i</v>
      </c>
      <c r="M80" s="57" t="str">
        <f t="shared" si="11"/>
        <v>0.0025-108.60616566309i</v>
      </c>
      <c r="N80" s="57">
        <f t="shared" si="12"/>
        <v>89.999807256236878</v>
      </c>
      <c r="O80" s="57">
        <f t="shared" si="13"/>
        <v>87.065863507719882</v>
      </c>
      <c r="P80" s="374">
        <f t="shared" si="14"/>
        <v>87.065863507719882</v>
      </c>
      <c r="Q80" s="374">
        <f t="shared" si="15"/>
        <v>-90.000192743763122</v>
      </c>
      <c r="R80" s="12">
        <f t="shared" si="16"/>
        <v>89.999807256236878</v>
      </c>
      <c r="S80" s="57">
        <f t="shared" si="17"/>
        <v>1.1463015732453734E-3</v>
      </c>
      <c r="T80" s="12">
        <f t="shared" si="0"/>
        <v>87.065863507719882</v>
      </c>
    </row>
    <row r="81" spans="1:20" x14ac:dyDescent="0.15">
      <c r="A81" s="57">
        <f t="shared" si="1"/>
        <v>7.2297944183821006</v>
      </c>
      <c r="B81" s="12">
        <f t="shared" si="18"/>
        <v>1.1506575192237058</v>
      </c>
      <c r="C81" s="57" t="str">
        <f t="shared" si="2"/>
        <v>-0.0758841094592881-22472.220313498i</v>
      </c>
      <c r="D81" s="57" t="str">
        <f t="shared" si="3"/>
        <v>7.97999999989572-5532.66080524435i</v>
      </c>
      <c r="E81" s="57" t="str">
        <f t="shared" si="4"/>
        <v>81.234768150626-0.0000746300620477376i</v>
      </c>
      <c r="F81" s="57" t="str">
        <f t="shared" si="5"/>
        <v>4.17867867865164-519206.153951838i</v>
      </c>
      <c r="G81" s="57" t="str">
        <f t="shared" si="6"/>
        <v>0.999999999993524-2.54488763525402E-06i</v>
      </c>
      <c r="H81" s="57" t="str">
        <f t="shared" si="7"/>
        <v>120.000008624593+0.171294077235249i</v>
      </c>
      <c r="I81" s="57" t="str">
        <f t="shared" si="8"/>
        <v>504.618796055658-351528.547759506i</v>
      </c>
      <c r="K81" s="57" t="str">
        <f t="shared" si="9"/>
        <v>0.0999997890517651-0.000144479903645631i</v>
      </c>
      <c r="L81" s="57" t="str">
        <f t="shared" si="10"/>
        <v>0.00025-192.106276958246i</v>
      </c>
      <c r="M81" s="57" t="str">
        <f t="shared" si="11"/>
        <v>0.0025-108.195024569725i</v>
      </c>
      <c r="N81" s="57">
        <f t="shared" si="12"/>
        <v>89.999806523826152</v>
      </c>
      <c r="O81" s="57">
        <f t="shared" si="13"/>
        <v>87.032919679195373</v>
      </c>
      <c r="P81" s="374">
        <f t="shared" si="14"/>
        <v>87.032919679195373</v>
      </c>
      <c r="Q81" s="374">
        <f t="shared" si="15"/>
        <v>-90.000193476173848</v>
      </c>
      <c r="R81" s="12">
        <f t="shared" si="16"/>
        <v>89.999806523826152</v>
      </c>
      <c r="S81" s="57">
        <f t="shared" si="17"/>
        <v>1.1506575192237059E-3</v>
      </c>
      <c r="T81" s="12">
        <f t="shared" si="0"/>
        <v>87.032919679195373</v>
      </c>
    </row>
    <row r="82" spans="1:20" x14ac:dyDescent="0.15">
      <c r="A82" s="57">
        <f t="shared" si="1"/>
        <v>7.257267637171954</v>
      </c>
      <c r="B82" s="12">
        <f t="shared" si="18"/>
        <v>1.1550300177967561</v>
      </c>
      <c r="C82" s="57" t="str">
        <f t="shared" si="2"/>
        <v>-0.0758841032926867-22387.1491425744i</v>
      </c>
      <c r="D82" s="57" t="str">
        <f t="shared" si="3"/>
        <v>7.97999999989493-5511.71628358638i</v>
      </c>
      <c r="E82" s="57" t="str">
        <f t="shared" si="4"/>
        <v>81.2347681481112-0.0000749136525278616i</v>
      </c>
      <c r="F82" s="57" t="str">
        <f t="shared" si="5"/>
        <v>4.17867867865139-517240.639521736i</v>
      </c>
      <c r="G82" s="57" t="str">
        <f t="shared" si="6"/>
        <v>0.999999999993474-2.55455820826786E-06i</v>
      </c>
      <c r="H82" s="57" t="str">
        <f t="shared" si="7"/>
        <v>120.000008690264+0.171944994759618i</v>
      </c>
      <c r="I82" s="57" t="str">
        <f t="shared" si="8"/>
        <v>504.618796147387-350197.796295264i</v>
      </c>
      <c r="K82" s="57" t="str">
        <f t="shared" si="9"/>
        <v>0.0999997874455163-0.000145028924925245i</v>
      </c>
      <c r="L82" s="57" t="str">
        <f t="shared" si="10"/>
        <v>0.00025-191.379036619093i</v>
      </c>
      <c r="M82" s="57" t="str">
        <f t="shared" si="11"/>
        <v>0.0025-107.785439898112i</v>
      </c>
      <c r="N82" s="57">
        <f t="shared" si="12"/>
        <v>89.999805788632457</v>
      </c>
      <c r="O82" s="57">
        <f t="shared" si="13"/>
        <v>86.999975850658643</v>
      </c>
      <c r="P82" s="374">
        <f t="shared" si="14"/>
        <v>86.999975850658643</v>
      </c>
      <c r="Q82" s="374">
        <f t="shared" si="15"/>
        <v>-90.000194211367543</v>
      </c>
      <c r="R82" s="12">
        <f t="shared" si="16"/>
        <v>89.999805788632457</v>
      </c>
      <c r="S82" s="57">
        <f t="shared" si="17"/>
        <v>1.1550300177967561E-3</v>
      </c>
      <c r="T82" s="12">
        <f t="shared" si="0"/>
        <v>86.999975850658643</v>
      </c>
    </row>
    <row r="83" spans="1:20" x14ac:dyDescent="0.15">
      <c r="A83" s="57">
        <f t="shared" si="1"/>
        <v>7.2848452541932076</v>
      </c>
      <c r="B83" s="12">
        <f t="shared" si="18"/>
        <v>1.1594191318643838</v>
      </c>
      <c r="C83" s="57" t="str">
        <f t="shared" si="2"/>
        <v>-0.0758840970784931-22302.4000183068i</v>
      </c>
      <c r="D83" s="57" t="str">
        <f t="shared" si="3"/>
        <v>7.97999999989412-5490.85104981755i</v>
      </c>
      <c r="E83" s="57" t="str">
        <f t="shared" si="4"/>
        <v>81.234768145577-0.0000751983206085876i</v>
      </c>
      <c r="F83" s="57" t="str">
        <f t="shared" si="5"/>
        <v>4.17867867865121-515282.565771884i</v>
      </c>
      <c r="G83" s="57" t="str">
        <f t="shared" si="6"/>
        <v>0.999999999993425-2.56426552945915E-06i</v>
      </c>
      <c r="H83" s="57" t="str">
        <f t="shared" si="7"/>
        <v>120.000008756436+0.172598385770933i</v>
      </c>
      <c r="I83" s="57" t="str">
        <f t="shared" si="8"/>
        <v>504.618796239815-348872.082543895i</v>
      </c>
      <c r="K83" s="57" t="str">
        <f t="shared" si="9"/>
        <v>0.0999997858270356-0.000145580032458777i</v>
      </c>
      <c r="L83" s="57" t="str">
        <f t="shared" si="10"/>
        <v>0.00025-190.654549331633i</v>
      </c>
      <c r="M83" s="57" t="str">
        <f t="shared" si="11"/>
        <v>0.0025-107.377405756239i</v>
      </c>
      <c r="N83" s="57">
        <f t="shared" si="12"/>
        <v>89.999805050645179</v>
      </c>
      <c r="O83" s="57">
        <f t="shared" si="13"/>
        <v>86.967032022109478</v>
      </c>
      <c r="P83" s="374">
        <f t="shared" si="14"/>
        <v>86.967032022109478</v>
      </c>
      <c r="Q83" s="374">
        <f t="shared" si="15"/>
        <v>-90.000194949354821</v>
      </c>
      <c r="R83" s="12">
        <f t="shared" si="16"/>
        <v>89.999805050645179</v>
      </c>
      <c r="S83" s="57">
        <f t="shared" si="17"/>
        <v>1.1594191318643839E-3</v>
      </c>
      <c r="T83" s="12">
        <f t="shared" si="0"/>
        <v>86.967032022109478</v>
      </c>
    </row>
    <row r="84" spans="1:20" x14ac:dyDescent="0.15">
      <c r="A84" s="57">
        <f t="shared" si="1"/>
        <v>7.3125276661591423</v>
      </c>
      <c r="B84" s="12">
        <f t="shared" si="18"/>
        <v>1.1638249245654686</v>
      </c>
      <c r="C84" s="57" t="str">
        <f t="shared" si="2"/>
        <v>-0.0758840908178158-22217.9717215515i</v>
      </c>
      <c r="D84" s="57" t="str">
        <f t="shared" si="3"/>
        <v>7.97999999989333-5470.0648037845i</v>
      </c>
      <c r="E84" s="57" t="str">
        <f t="shared" si="4"/>
        <v>81.2347681430238-0.0000754840703845594i</v>
      </c>
      <c r="F84" s="57" t="str">
        <f t="shared" si="5"/>
        <v>4.17867867865101-513331.904534734i</v>
      </c>
      <c r="G84" s="57" t="str">
        <f t="shared" si="6"/>
        <v>0.999999999993374-2.57400973847097E-06i</v>
      </c>
      <c r="H84" s="57" t="str">
        <f t="shared" si="7"/>
        <v>120.00000882311+0.173254259668449i</v>
      </c>
      <c r="I84" s="57" t="str">
        <f t="shared" si="8"/>
        <v>504.618796332949-347551.387434553i</v>
      </c>
      <c r="K84" s="57" t="str">
        <f t="shared" si="9"/>
        <v>0.0999997841962329-0.000146133234173694i</v>
      </c>
      <c r="L84" s="57" t="str">
        <f t="shared" si="10"/>
        <v>0.00025-189.932804673872i</v>
      </c>
      <c r="M84" s="57" t="str">
        <f t="shared" si="11"/>
        <v>0.0025-106.970916274396i</v>
      </c>
      <c r="N84" s="57">
        <f t="shared" si="12"/>
        <v>89.999804309853729</v>
      </c>
      <c r="O84" s="57">
        <f t="shared" si="13"/>
        <v>86.934088193548149</v>
      </c>
      <c r="P84" s="374">
        <f t="shared" si="14"/>
        <v>86.934088193548149</v>
      </c>
      <c r="Q84" s="374">
        <f t="shared" si="15"/>
        <v>-90.000195690146271</v>
      </c>
      <c r="R84" s="12">
        <f t="shared" si="16"/>
        <v>89.999804309853729</v>
      </c>
      <c r="S84" s="57">
        <f t="shared" si="17"/>
        <v>1.1638249245654686E-3</v>
      </c>
      <c r="T84" s="12">
        <f t="shared" si="0"/>
        <v>86.934088193548149</v>
      </c>
    </row>
    <row r="85" spans="1:20" x14ac:dyDescent="0.15">
      <c r="A85" s="57">
        <f t="shared" si="1"/>
        <v>7.3403152712905477</v>
      </c>
      <c r="B85" s="12">
        <f t="shared" si="18"/>
        <v>1.1682474592788175</v>
      </c>
      <c r="C85" s="57" t="str">
        <f t="shared" si="2"/>
        <v>-0.0758840845084379-22133.863037778i</v>
      </c>
      <c r="D85" s="57" t="str">
        <f t="shared" si="3"/>
        <v>7.97999999989251-5449.35724647007i</v>
      </c>
      <c r="E85" s="57" t="str">
        <f t="shared" si="4"/>
        <v>81.2347681404508-0.0000757709059654907i</v>
      </c>
      <c r="F85" s="57" t="str">
        <f t="shared" si="5"/>
        <v>4.17867867865078-511388.627749368i</v>
      </c>
      <c r="G85" s="57" t="str">
        <f t="shared" si="6"/>
        <v>0.999999999993324-2.58379097547702E-06i</v>
      </c>
      <c r="H85" s="57" t="str">
        <f t="shared" si="7"/>
        <v>120.000008890294+0.173912625887133i</v>
      </c>
      <c r="I85" s="57" t="str">
        <f t="shared" si="8"/>
        <v>504.61879642678-346235.691968608i</v>
      </c>
      <c r="K85" s="57" t="str">
        <f t="shared" si="9"/>
        <v>0.0999997825530113-0.000146688538027561i</v>
      </c>
      <c r="L85" s="57" t="str">
        <f t="shared" si="10"/>
        <v>0.00025-189.213792263272i</v>
      </c>
      <c r="M85" s="57" t="str">
        <f t="shared" si="11"/>
        <v>0.0025-106.565965605097i</v>
      </c>
      <c r="N85" s="57">
        <f t="shared" si="12"/>
        <v>89.999803566247465</v>
      </c>
      <c r="O85" s="57">
        <f t="shared" si="13"/>
        <v>86.901144364974115</v>
      </c>
      <c r="P85" s="374">
        <f t="shared" si="14"/>
        <v>86.901144364974115</v>
      </c>
      <c r="Q85" s="374">
        <f t="shared" si="15"/>
        <v>-90.000196433752535</v>
      </c>
      <c r="R85" s="12">
        <f t="shared" si="16"/>
        <v>89.999803566247465</v>
      </c>
      <c r="S85" s="57">
        <f t="shared" si="17"/>
        <v>1.1682474592788175E-3</v>
      </c>
      <c r="T85" s="12">
        <f t="shared" si="0"/>
        <v>86.901144364974115</v>
      </c>
    </row>
    <row r="86" spans="1:20" x14ac:dyDescent="0.15">
      <c r="A86" s="57">
        <f t="shared" si="1"/>
        <v>7.3682084693214529</v>
      </c>
      <c r="B86" s="12">
        <f t="shared" si="18"/>
        <v>1.1726867996240771</v>
      </c>
      <c r="C86" s="57" t="str">
        <f t="shared" si="2"/>
        <v>-0.0758840781520007-22050.0727570556i</v>
      </c>
      <c r="D86" s="57" t="str">
        <f t="shared" si="3"/>
        <v>7.97999999989169-5428.72807998913i</v>
      </c>
      <c r="E86" s="57" t="str">
        <f t="shared" si="4"/>
        <v>81.2347681378586-0.0000760588314778073i</v>
      </c>
      <c r="F86" s="57" t="str">
        <f t="shared" si="5"/>
        <v>4.17867867865057-509452.707461098i</v>
      </c>
      <c r="G86" s="57" t="str">
        <f t="shared" si="6"/>
        <v>0.999999999993273-0.0000025936093811837i</v>
      </c>
      <c r="H86" s="57" t="str">
        <f t="shared" si="7"/>
        <v>120.000008957988+0.174573493897818i</v>
      </c>
      <c r="I86" s="57" t="str">
        <f t="shared" si="8"/>
        <v>504.618796521339-344924.977219326i</v>
      </c>
      <c r="K86" s="57" t="str">
        <f t="shared" si="9"/>
        <v>0.0999997808972782-0.000147245952008201i</v>
      </c>
      <c r="L86" s="57" t="str">
        <f t="shared" si="10"/>
        <v>0.00025-188.497501756596i</v>
      </c>
      <c r="M86" s="57" t="str">
        <f t="shared" si="11"/>
        <v>0.0025-106.162547922989i</v>
      </c>
      <c r="N86" s="57">
        <f t="shared" si="12"/>
        <v>89.999802819815699</v>
      </c>
      <c r="O86" s="57">
        <f t="shared" si="13"/>
        <v>86.868200536387675</v>
      </c>
      <c r="P86" s="374">
        <f t="shared" si="14"/>
        <v>86.868200536387675</v>
      </c>
      <c r="Q86" s="374">
        <f t="shared" si="15"/>
        <v>-90.000197180184301</v>
      </c>
      <c r="R86" s="12">
        <f t="shared" si="16"/>
        <v>89.999802819815699</v>
      </c>
      <c r="S86" s="57">
        <f t="shared" si="17"/>
        <v>1.1726867996240771E-3</v>
      </c>
      <c r="T86" s="12">
        <f t="shared" si="0"/>
        <v>86.868200536387675</v>
      </c>
    </row>
    <row r="87" spans="1:20" x14ac:dyDescent="0.15">
      <c r="A87" s="57">
        <f t="shared" si="1"/>
        <v>7.3962076615048735</v>
      </c>
      <c r="B87" s="12">
        <f t="shared" si="18"/>
        <v>1.1771430094626485</v>
      </c>
      <c r="C87" s="57" t="str">
        <f t="shared" si="2"/>
        <v>-0.0758840717468559-21966.5996740322i</v>
      </c>
      <c r="D87" s="57" t="str">
        <f t="shared" si="3"/>
        <v>7.97999999989084-5408.17700758417i</v>
      </c>
      <c r="E87" s="57" t="str">
        <f t="shared" si="4"/>
        <v>81.2347681352463-0.0000763478510615839i</v>
      </c>
      <c r="F87" s="57" t="str">
        <f t="shared" si="5"/>
        <v>4.17867867865033-507524.115821061i</v>
      </c>
      <c r="G87" s="57" t="str">
        <f t="shared" si="6"/>
        <v>0.999999999993222-2.60346509683207E-06i</v>
      </c>
      <c r="H87" s="57" t="str">
        <f t="shared" si="7"/>
        <v>120.000009026198+0.175236873207312i</v>
      </c>
      <c r="I87" s="57" t="str">
        <f t="shared" si="8"/>
        <v>504.618796616614-343619.224331643i</v>
      </c>
      <c r="K87" s="57" t="str">
        <f t="shared" si="9"/>
        <v>0.0999997792289373-0.000147805484133771i</v>
      </c>
      <c r="L87" s="57" t="str">
        <f t="shared" si="10"/>
        <v>0.00025-187.783922849767i</v>
      </c>
      <c r="M87" s="57" t="str">
        <f t="shared" si="11"/>
        <v>0.0025-105.760657424775i</v>
      </c>
      <c r="N87" s="57">
        <f t="shared" si="12"/>
        <v>89.999802070547659</v>
      </c>
      <c r="O87" s="57">
        <f t="shared" si="13"/>
        <v>86.835256707788375</v>
      </c>
      <c r="P87" s="374">
        <f t="shared" si="14"/>
        <v>86.835256707788375</v>
      </c>
      <c r="Q87" s="374">
        <f t="shared" si="15"/>
        <v>-90.000197929452341</v>
      </c>
      <c r="R87" s="12">
        <f t="shared" si="16"/>
        <v>89.999802070547659</v>
      </c>
      <c r="S87" s="57">
        <f t="shared" si="17"/>
        <v>1.1771430094626484E-3</v>
      </c>
      <c r="T87" s="12">
        <f t="shared" si="0"/>
        <v>86.835256707788375</v>
      </c>
    </row>
    <row r="88" spans="1:20" x14ac:dyDescent="0.15">
      <c r="A88" s="57">
        <f t="shared" si="1"/>
        <v>7.4243132506185932</v>
      </c>
      <c r="B88" s="12">
        <f t="shared" si="18"/>
        <v>1.1816161528986067</v>
      </c>
      <c r="C88" s="57" t="str">
        <f t="shared" si="2"/>
        <v>-0.0758840652926551-21883.4425879199i</v>
      </c>
      <c r="D88" s="57" t="str">
        <f t="shared" si="3"/>
        <v>7.97999999989005-5387.70373362112i</v>
      </c>
      <c r="E88" s="57" t="str">
        <f t="shared" si="4"/>
        <v>81.2347681326141-0.0000766379688745663i</v>
      </c>
      <c r="F88" s="57" t="str">
        <f t="shared" si="5"/>
        <v>4.17867867865016-505602.825085817i</v>
      </c>
      <c r="G88" s="57" t="str">
        <f t="shared" si="6"/>
        <v>0.99999999999317-2.61335826419989E-06i</v>
      </c>
      <c r="H88" s="57" t="str">
        <f t="shared" si="7"/>
        <v>120.000009094928+0.175902773358557i</v>
      </c>
      <c r="I88" s="57" t="str">
        <f t="shared" si="8"/>
        <v>504.618796712617-342318.414521865i</v>
      </c>
      <c r="K88" s="57" t="str">
        <f t="shared" si="9"/>
        <v>0.0999997775478928-0.0001483671424529i</v>
      </c>
      <c r="L88" s="57" t="str">
        <f t="shared" si="10"/>
        <v>0.00025-187.073045277712i</v>
      </c>
      <c r="M88" s="57" t="str">
        <f t="shared" si="11"/>
        <v>0.0025-105.360288329124i</v>
      </c>
      <c r="N88" s="57">
        <f t="shared" si="12"/>
        <v>89.999801318432603</v>
      </c>
      <c r="O88" s="57">
        <f t="shared" si="13"/>
        <v>86.802312879176355</v>
      </c>
      <c r="P88" s="374">
        <f t="shared" si="14"/>
        <v>86.802312879176355</v>
      </c>
      <c r="Q88" s="374">
        <f t="shared" si="15"/>
        <v>-90.000198681567397</v>
      </c>
      <c r="R88" s="12">
        <f t="shared" si="16"/>
        <v>89.999801318432603</v>
      </c>
      <c r="S88" s="57">
        <f t="shared" si="17"/>
        <v>1.1816161528986067E-3</v>
      </c>
      <c r="T88" s="12">
        <f t="shared" si="0"/>
        <v>86.802312879176355</v>
      </c>
    </row>
    <row r="89" spans="1:20" x14ac:dyDescent="0.15">
      <c r="A89" s="57">
        <f t="shared" si="1"/>
        <v>7.4525256409709444</v>
      </c>
      <c r="B89" s="12">
        <f t="shared" si="18"/>
        <v>1.1861062942796214</v>
      </c>
      <c r="C89" s="57" t="str">
        <f t="shared" si="2"/>
        <v>-0.0758840587897467-21800.6003024762i</v>
      </c>
      <c r="D89" s="57" t="str">
        <f t="shared" si="3"/>
        <v>7.97999999988921-5367.30796358506i</v>
      </c>
      <c r="E89" s="57" t="str">
        <f t="shared" si="4"/>
        <v>81.2347681299622-0.000076929189089132i</v>
      </c>
      <c r="F89" s="57" t="str">
        <f t="shared" si="5"/>
        <v>4.17867867864992-503688.807616956i</v>
      </c>
      <c r="G89" s="57" t="str">
        <f t="shared" si="6"/>
        <v>0.999999999993118-2.62328902560372E-06i</v>
      </c>
      <c r="H89" s="57" t="str">
        <f t="shared" si="7"/>
        <v>120.00000916418+0.176571203930754i</v>
      </c>
      <c r="I89" s="57" t="str">
        <f t="shared" si="8"/>
        <v>504.618796809348-341022.529077401i</v>
      </c>
      <c r="K89" s="57" t="str">
        <f t="shared" si="9"/>
        <v>0.0999997758540487-0.0001489309350448i</v>
      </c>
      <c r="L89" s="57" t="str">
        <f t="shared" si="10"/>
        <v>0.00025-186.364858814218i</v>
      </c>
      <c r="M89" s="57" t="str">
        <f t="shared" si="11"/>
        <v>0.0025-104.961434876593i</v>
      </c>
      <c r="N89" s="57">
        <f t="shared" si="12"/>
        <v>89.999800563459701</v>
      </c>
      <c r="O89" s="57">
        <f t="shared" si="13"/>
        <v>86.769369050551518</v>
      </c>
      <c r="P89" s="374">
        <f t="shared" si="14"/>
        <v>86.769369050551518</v>
      </c>
      <c r="Q89" s="374">
        <f t="shared" si="15"/>
        <v>-90.000199436540299</v>
      </c>
      <c r="R89" s="12">
        <f t="shared" si="16"/>
        <v>89.999800563459701</v>
      </c>
      <c r="S89" s="57">
        <f t="shared" si="17"/>
        <v>1.1861062942796214E-3</v>
      </c>
      <c r="T89" s="12">
        <f t="shared" si="0"/>
        <v>86.769369050551518</v>
      </c>
    </row>
    <row r="90" spans="1:20" x14ac:dyDescent="0.15">
      <c r="A90" s="57">
        <f t="shared" si="1"/>
        <v>7.4808452384066335</v>
      </c>
      <c r="B90" s="12">
        <f t="shared" si="18"/>
        <v>1.190613498197884</v>
      </c>
      <c r="C90" s="57" t="str">
        <f t="shared" si="2"/>
        <v>-0.0758840522369439-21718.0716259868i</v>
      </c>
      <c r="D90" s="57" t="str">
        <f t="shared" si="3"/>
        <v>7.97999999988838-5346.98940407599i</v>
      </c>
      <c r="E90" s="57" t="str">
        <f t="shared" si="4"/>
        <v>81.2347681272899-0.0000772215158937164i</v>
      </c>
      <c r="F90" s="57" t="str">
        <f t="shared" si="5"/>
        <v>4.17867867864971-501782.035880693i</v>
      </c>
      <c r="G90" s="57" t="str">
        <f t="shared" si="6"/>
        <v>0.999999999993066-2.63325752390087E-06i</v>
      </c>
      <c r="H90" s="57" t="str">
        <f t="shared" si="7"/>
        <v>120.00000923396+0.177242174539507i</v>
      </c>
      <c r="I90" s="57" t="str">
        <f t="shared" si="8"/>
        <v>504.618796906813-339731.549356509i</v>
      </c>
      <c r="K90" s="57" t="str">
        <f t="shared" si="9"/>
        <v>0.0999997741473068-0.000149496870019374i</v>
      </c>
      <c r="L90" s="57" t="str">
        <f t="shared" si="10"/>
        <v>0.00025-185.659353271785i</v>
      </c>
      <c r="M90" s="57" t="str">
        <f t="shared" si="11"/>
        <v>0.0025-104.564091329541i</v>
      </c>
      <c r="N90" s="57">
        <f t="shared" si="12"/>
        <v>89.999799805618096</v>
      </c>
      <c r="O90" s="57">
        <f t="shared" si="13"/>
        <v>86.736425221913692</v>
      </c>
      <c r="P90" s="374">
        <f t="shared" si="14"/>
        <v>86.736425221913692</v>
      </c>
      <c r="Q90" s="374">
        <f t="shared" si="15"/>
        <v>-90.000200194381904</v>
      </c>
      <c r="R90" s="12">
        <f t="shared" si="16"/>
        <v>89.999799805618096</v>
      </c>
      <c r="S90" s="57">
        <f t="shared" si="17"/>
        <v>1.1906134981978841E-3</v>
      </c>
      <c r="T90" s="12">
        <f t="shared" si="0"/>
        <v>86.736425221913692</v>
      </c>
    </row>
    <row r="91" spans="1:20" x14ac:dyDescent="0.15">
      <c r="A91" s="57">
        <f t="shared" si="1"/>
        <v>7.5092724503125785</v>
      </c>
      <c r="B91" s="12">
        <f t="shared" si="18"/>
        <v>1.195137829491036</v>
      </c>
      <c r="C91" s="57" t="str">
        <f t="shared" si="2"/>
        <v>-0.0758840456344032-21635.8553712489i</v>
      </c>
      <c r="D91" s="57" t="str">
        <f t="shared" si="3"/>
        <v>7.97999999988753-5326.74776280461i</v>
      </c>
      <c r="E91" s="57" t="str">
        <f t="shared" si="4"/>
        <v>81.2347681245973-0.0000775149534936327i</v>
      </c>
      <c r="F91" s="57" t="str">
        <f t="shared" si="5"/>
        <v>4.17867867864948-499882.482447476i</v>
      </c>
      <c r="G91" s="57" t="str">
        <f t="shared" si="6"/>
        <v>0.999999999993013-2.64326390249156E-06i</v>
      </c>
      <c r="H91" s="57" t="str">
        <f t="shared" si="7"/>
        <v>120.000009304272+0.177915694836962i</v>
      </c>
      <c r="I91" s="57" t="str">
        <f t="shared" si="8"/>
        <v>504.618797005025-338445.456788012i</v>
      </c>
      <c r="K91" s="57" t="str">
        <f t="shared" si="9"/>
        <v>0.0999997724275688-0.000150064955517343i</v>
      </c>
      <c r="L91" s="57" t="str">
        <f t="shared" si="10"/>
        <v>0.00025-184.956518501479i</v>
      </c>
      <c r="M91" s="57" t="str">
        <f t="shared" si="11"/>
        <v>0.0025-104.168251972047i</v>
      </c>
      <c r="N91" s="57">
        <f t="shared" si="12"/>
        <v>89.999799044896889</v>
      </c>
      <c r="O91" s="57">
        <f t="shared" si="13"/>
        <v>86.703481393262734</v>
      </c>
      <c r="P91" s="374">
        <f t="shared" si="14"/>
        <v>86.703481393262734</v>
      </c>
      <c r="Q91" s="374">
        <f t="shared" si="15"/>
        <v>-90.000200955103111</v>
      </c>
      <c r="R91" s="12">
        <f t="shared" si="16"/>
        <v>89.999799044896889</v>
      </c>
      <c r="S91" s="57">
        <f t="shared" si="17"/>
        <v>1.195137829491036E-3</v>
      </c>
      <c r="T91" s="12">
        <f t="shared" si="0"/>
        <v>86.703481393262734</v>
      </c>
    </row>
    <row r="92" spans="1:20" x14ac:dyDescent="0.15">
      <c r="A92" s="57">
        <f t="shared" si="1"/>
        <v>7.5378076856237675</v>
      </c>
      <c r="B92" s="12">
        <f t="shared" si="18"/>
        <v>1.199679353243102</v>
      </c>
      <c r="C92" s="57" t="str">
        <f t="shared" si="2"/>
        <v>-0.0758840389813358-21553.9503555542i</v>
      </c>
      <c r="D92" s="57" t="str">
        <f t="shared" si="3"/>
        <v>7.97999999988663-5306.58274858811i</v>
      </c>
      <c r="E92" s="57" t="str">
        <f t="shared" si="4"/>
        <v>81.2347681218844-0.0000778095061085606i</v>
      </c>
      <c r="F92" s="57" t="str">
        <f t="shared" si="5"/>
        <v>4.17867867864924-497990.119991592i</v>
      </c>
      <c r="G92" s="57" t="str">
        <f t="shared" si="6"/>
        <v>0.99999999999296-2.65330830532089E-06i</v>
      </c>
      <c r="H92" s="57" t="str">
        <f t="shared" si="7"/>
        <v>120.000009375119+0.178591774511936i</v>
      </c>
      <c r="I92" s="57" t="str">
        <f t="shared" si="8"/>
        <v>504.618797103977-337164.232871035i</v>
      </c>
      <c r="K92" s="57" t="str">
        <f t="shared" si="9"/>
        <v>0.0999997706947358-0.000150635199710357i</v>
      </c>
      <c r="L92" s="57" t="str">
        <f t="shared" si="10"/>
        <v>0.00025-184.256344392787i</v>
      </c>
      <c r="M92" s="57" t="str">
        <f t="shared" si="11"/>
        <v>0.0025-103.77391110983i</v>
      </c>
      <c r="N92" s="57">
        <f t="shared" si="12"/>
        <v>89.999798281285138</v>
      </c>
      <c r="O92" s="57">
        <f t="shared" si="13"/>
        <v>86.670537564598618</v>
      </c>
      <c r="P92" s="374">
        <f t="shared" si="14"/>
        <v>86.670537564598618</v>
      </c>
      <c r="Q92" s="374">
        <f t="shared" si="15"/>
        <v>-90.000201718714862</v>
      </c>
      <c r="R92" s="12">
        <f t="shared" si="16"/>
        <v>89.999798281285138</v>
      </c>
      <c r="S92" s="57">
        <f t="shared" si="17"/>
        <v>1.199679353243102E-3</v>
      </c>
      <c r="T92" s="12">
        <f t="shared" si="0"/>
        <v>86.670537564598618</v>
      </c>
    </row>
    <row r="93" spans="1:20" x14ac:dyDescent="0.15">
      <c r="A93" s="57">
        <f t="shared" si="1"/>
        <v>7.5664513548291383</v>
      </c>
      <c r="B93" s="12">
        <f t="shared" si="18"/>
        <v>1.2042381347854259</v>
      </c>
      <c r="C93" s="57" t="str">
        <f t="shared" si="2"/>
        <v>-0.0758840322778127-21472.3554006717i</v>
      </c>
      <c r="D93" s="57" t="str">
        <f t="shared" si="3"/>
        <v>7.97999999988579-5286.49407134601i</v>
      </c>
      <c r="E93" s="57" t="str">
        <f t="shared" si="4"/>
        <v>81.2347681191504-0.0000781051779750236i</v>
      </c>
      <c r="F93" s="57" t="str">
        <f t="shared" si="5"/>
        <v>4.17867867864906-496104.921290771i</v>
      </c>
      <c r="G93" s="57" t="str">
        <f t="shared" si="6"/>
        <v>0.999999999992906-2.66339087688097E-06i</v>
      </c>
      <c r="H93" s="57" t="str">
        <f t="shared" si="7"/>
        <v>120.000009446505+0.179270423290072i</v>
      </c>
      <c r="I93" s="57" t="str">
        <f t="shared" si="8"/>
        <v>504.618797203685-335887.85917474i</v>
      </c>
      <c r="K93" s="57" t="str">
        <f t="shared" si="9"/>
        <v>0.0999997689487092-0.000151207610801121i</v>
      </c>
      <c r="L93" s="57" t="str">
        <f t="shared" si="10"/>
        <v>0.00025-183.558820873468i</v>
      </c>
      <c r="M93" s="57" t="str">
        <f t="shared" si="11"/>
        <v>0.0025-103.381063070163i</v>
      </c>
      <c r="N93" s="57">
        <f t="shared" si="12"/>
        <v>89.999797514771885</v>
      </c>
      <c r="O93" s="57">
        <f t="shared" si="13"/>
        <v>86.637593735921271</v>
      </c>
      <c r="P93" s="374">
        <f t="shared" si="14"/>
        <v>86.637593735921271</v>
      </c>
      <c r="Q93" s="374">
        <f t="shared" si="15"/>
        <v>-90.000202485228115</v>
      </c>
      <c r="R93" s="12">
        <f t="shared" si="16"/>
        <v>89.999797514771885</v>
      </c>
      <c r="S93" s="57">
        <f t="shared" si="17"/>
        <v>1.2042381347854259E-3</v>
      </c>
      <c r="T93" s="12">
        <f t="shared" si="0"/>
        <v>86.637593735921271</v>
      </c>
    </row>
    <row r="94" spans="1:20" x14ac:dyDescent="0.15">
      <c r="A94" s="57">
        <f t="shared" si="1"/>
        <v>7.5952038699774889</v>
      </c>
      <c r="B94" s="12">
        <f t="shared" si="18"/>
        <v>1.2088142396976105</v>
      </c>
      <c r="C94" s="57" t="str">
        <f t="shared" si="2"/>
        <v>-0.0758840255231874-21391.0693328302i</v>
      </c>
      <c r="D94" s="57" t="str">
        <f t="shared" si="3"/>
        <v>7.97999999988493-5266.48144209593i</v>
      </c>
      <c r="E94" s="57" t="str">
        <f t="shared" si="4"/>
        <v>81.234768116396-0.000078401973345985i</v>
      </c>
      <c r="F94" s="57" t="str">
        <f t="shared" si="5"/>
        <v>4.1786786786488-494226.859225798i</v>
      </c>
      <c r="G94" s="57" t="str">
        <f t="shared" si="6"/>
        <v>0.999999999992852-2.67351176221297E-06i</v>
      </c>
      <c r="H94" s="57" t="str">
        <f t="shared" si="7"/>
        <v>120.000009518436+0.179951650933967i</v>
      </c>
      <c r="I94" s="57" t="str">
        <f t="shared" si="8"/>
        <v>504.618797304159-334616.31733807i</v>
      </c>
      <c r="K94" s="57" t="str">
        <f t="shared" si="9"/>
        <v>0.0999997671893864-0.000151782197023495i</v>
      </c>
      <c r="L94" s="57" t="str">
        <f t="shared" si="10"/>
        <v>0.00025-182.863937909412i</v>
      </c>
      <c r="M94" s="57" t="str">
        <f t="shared" si="11"/>
        <v>0.0025-102.989702201796i</v>
      </c>
      <c r="N94" s="57">
        <f t="shared" si="12"/>
        <v>89.99979674534606</v>
      </c>
      <c r="O94" s="57">
        <f t="shared" si="13"/>
        <v>86.604649907230453</v>
      </c>
      <c r="P94" s="374">
        <f t="shared" si="14"/>
        <v>86.604649907230453</v>
      </c>
      <c r="Q94" s="374">
        <f t="shared" si="15"/>
        <v>-90.00020325465394</v>
      </c>
      <c r="R94" s="12">
        <f t="shared" si="16"/>
        <v>89.99979674534606</v>
      </c>
      <c r="S94" s="57">
        <f t="shared" si="17"/>
        <v>1.2088142396976104E-3</v>
      </c>
      <c r="T94" s="12">
        <f t="shared" si="0"/>
        <v>86.604649907230453</v>
      </c>
    </row>
    <row r="95" spans="1:20" x14ac:dyDescent="0.15">
      <c r="A95" s="57">
        <f t="shared" si="1"/>
        <v>7.6240656446834034</v>
      </c>
      <c r="B95" s="12">
        <f t="shared" si="18"/>
        <v>1.2134077338084615</v>
      </c>
      <c r="C95" s="57" t="str">
        <f t="shared" si="2"/>
        <v>-0.0758840187170904-21310.0909827027i</v>
      </c>
      <c r="D95" s="57" t="str">
        <f t="shared" si="3"/>
        <v>7.97999999988404-5246.54457294948i</v>
      </c>
      <c r="E95" s="57" t="str">
        <f t="shared" si="4"/>
        <v>81.2347681136203-0.0000786998964901796i</v>
      </c>
      <c r="F95" s="57" t="str">
        <f t="shared" si="5"/>
        <v>4.17867867864857-492355.906780119i</v>
      </c>
      <c r="G95" s="57" t="str">
        <f t="shared" si="6"/>
        <v>0.999999999992798-2.68367110690923E-06i</v>
      </c>
      <c r="H95" s="57" t="str">
        <f t="shared" si="7"/>
        <v>120.000009590913+0.180635467243312i</v>
      </c>
      <c r="I95" s="57" t="str">
        <f t="shared" si="8"/>
        <v>504.618797405392-333349.589069458i</v>
      </c>
      <c r="K95" s="57" t="str">
        <f t="shared" si="9"/>
        <v>0.0999997654166684-0.000152358966642633i</v>
      </c>
      <c r="L95" s="57" t="str">
        <f t="shared" si="10"/>
        <v>0.00025-182.171685504495i</v>
      </c>
      <c r="M95" s="57" t="str">
        <f t="shared" si="11"/>
        <v>0.0025-102.599822874872i</v>
      </c>
      <c r="N95" s="57">
        <f t="shared" si="12"/>
        <v>89.999795972996623</v>
      </c>
      <c r="O95" s="57">
        <f t="shared" si="13"/>
        <v>86.571706078526233</v>
      </c>
      <c r="P95" s="374">
        <f t="shared" si="14"/>
        <v>86.571706078526233</v>
      </c>
      <c r="Q95" s="374">
        <f t="shared" si="15"/>
        <v>-90.000204027003377</v>
      </c>
      <c r="R95" s="12">
        <f t="shared" si="16"/>
        <v>89.999795972996623</v>
      </c>
      <c r="S95" s="57">
        <f t="shared" si="17"/>
        <v>1.2134077338084614E-3</v>
      </c>
      <c r="T95" s="12">
        <f t="shared" si="0"/>
        <v>86.571706078526233</v>
      </c>
    </row>
    <row r="96" spans="1:20" x14ac:dyDescent="0.15">
      <c r="A96" s="57">
        <f t="shared" si="1"/>
        <v>7.6530370941332011</v>
      </c>
      <c r="B96" s="12">
        <f t="shared" si="18"/>
        <v>1.2180186831969337</v>
      </c>
      <c r="C96" s="57" t="str">
        <f t="shared" si="2"/>
        <v>-0.0758840118595714-21229.4191853883i</v>
      </c>
      <c r="D96" s="57" t="str">
        <f t="shared" si="3"/>
        <v>7.97999999988316-5226.68317710809i</v>
      </c>
      <c r="E96" s="57" t="str">
        <f t="shared" si="4"/>
        <v>81.2347681108238-0.0000789989516924666i</v>
      </c>
      <c r="F96" s="57" t="str">
        <f t="shared" si="5"/>
        <v>4.17867867864837-490492.037039454i</v>
      </c>
      <c r="G96" s="57" t="str">
        <f t="shared" si="6"/>
        <v>0.999999999992743-2.69386905711534E-06i</v>
      </c>
      <c r="H96" s="57" t="str">
        <f t="shared" si="7"/>
        <v>120.000009663942+0.181321882055044i</v>
      </c>
      <c r="I96" s="57" t="str">
        <f t="shared" si="8"/>
        <v>504.6187975074-332087.656146599i</v>
      </c>
      <c r="K96" s="57" t="str">
        <f t="shared" si="9"/>
        <v>0.0999997636304521-0.000152937927955091i</v>
      </c>
      <c r="L96" s="57" t="str">
        <f t="shared" si="10"/>
        <v>0.00025-181.482053700433i</v>
      </c>
      <c r="M96" s="57" t="str">
        <f t="shared" si="11"/>
        <v>0.0025-102.211419480845i</v>
      </c>
      <c r="N96" s="57">
        <f t="shared" si="12"/>
        <v>89.999795197712473</v>
      </c>
      <c r="O96" s="57">
        <f t="shared" si="13"/>
        <v>86.538762249808428</v>
      </c>
      <c r="P96" s="374">
        <f t="shared" si="14"/>
        <v>86.538762249808428</v>
      </c>
      <c r="Q96" s="374">
        <f t="shared" si="15"/>
        <v>-90.000204802287527</v>
      </c>
      <c r="R96" s="12">
        <f t="shared" si="16"/>
        <v>89.999795197712473</v>
      </c>
      <c r="S96" s="57">
        <f t="shared" si="17"/>
        <v>1.2180186831969337E-3</v>
      </c>
      <c r="T96" s="12">
        <f t="shared" si="0"/>
        <v>86.538762249808428</v>
      </c>
    </row>
    <row r="97" spans="1:20" x14ac:dyDescent="0.15">
      <c r="A97" s="57">
        <f t="shared" si="1"/>
        <v>7.6821186350909079</v>
      </c>
      <c r="B97" s="12">
        <f t="shared" si="18"/>
        <v>1.2226471541930821</v>
      </c>
      <c r="C97" s="57" t="str">
        <f t="shared" si="2"/>
        <v>-0.0758840049494864-21149.0527803961i</v>
      </c>
      <c r="D97" s="57" t="str">
        <f t="shared" si="3"/>
        <v>7.97999999988226-5206.89696885894i</v>
      </c>
      <c r="E97" s="57" t="str">
        <f t="shared" si="4"/>
        <v>81.2347681080055-0.0000792991432538721i</v>
      </c>
      <c r="F97" s="57" t="str">
        <f t="shared" si="5"/>
        <v>4.17867867864812-488635.223191412i</v>
      </c>
      <c r="G97" s="57" t="str">
        <f t="shared" si="6"/>
        <v>0.999999999992688-2.70410575953223E-06i</v>
      </c>
      <c r="H97" s="57" t="str">
        <f t="shared" si="7"/>
        <v>120.000009737528+0.182010905243473i</v>
      </c>
      <c r="I97" s="57" t="str">
        <f t="shared" si="8"/>
        <v>504.61879761018-330830.500416166i</v>
      </c>
      <c r="K97" s="57" t="str">
        <f t="shared" si="9"/>
        <v>0.099999761830635-0.000153519089288942i</v>
      </c>
      <c r="L97" s="57" t="str">
        <f t="shared" si="10"/>
        <v>0.00025-180.795032576642i</v>
      </c>
      <c r="M97" s="57" t="str">
        <f t="shared" si="11"/>
        <v>0.0025-101.824486432402i</v>
      </c>
      <c r="N97" s="57">
        <f t="shared" si="12"/>
        <v>89.99979441948247</v>
      </c>
      <c r="O97" s="57">
        <f t="shared" si="13"/>
        <v>86.505818421076924</v>
      </c>
      <c r="P97" s="374">
        <f t="shared" si="14"/>
        <v>86.505818421076924</v>
      </c>
      <c r="Q97" s="374">
        <f t="shared" si="15"/>
        <v>-90.00020558051753</v>
      </c>
      <c r="R97" s="12">
        <f t="shared" si="16"/>
        <v>89.99979441948247</v>
      </c>
      <c r="S97" s="57">
        <f t="shared" si="17"/>
        <v>1.222647154193082E-3</v>
      </c>
      <c r="T97" s="12">
        <f t="shared" si="0"/>
        <v>86.505818421076924</v>
      </c>
    </row>
    <row r="98" spans="1:20" x14ac:dyDescent="0.15">
      <c r="A98" s="57">
        <f t="shared" si="1"/>
        <v>7.7113106859042526</v>
      </c>
      <c r="B98" s="12">
        <f t="shared" si="18"/>
        <v>1.2272932133790158</v>
      </c>
      <c r="C98" s="57" t="str">
        <f t="shared" si="2"/>
        <v>-0.075883997986729-21068.9906116284i</v>
      </c>
      <c r="D98" s="57" t="str">
        <f t="shared" si="3"/>
        <v>7.97999999988137-5187.18566357077i</v>
      </c>
      <c r="E98" s="57" t="str">
        <f t="shared" si="4"/>
        <v>81.2347681051661-0.000079600475492466i</v>
      </c>
      <c r="F98" s="57" t="str">
        <f t="shared" si="5"/>
        <v>4.17867867864788-486785.438525103i</v>
      </c>
      <c r="G98" s="57" t="str">
        <f t="shared" si="6"/>
        <v>0.999999999992632-0.0000027143813614183i</v>
      </c>
      <c r="H98" s="57" t="str">
        <f t="shared" si="7"/>
        <v>120.000009811674+0.182702546720439i</v>
      </c>
      <c r="I98" s="57" t="str">
        <f t="shared" si="8"/>
        <v>504.618797713749-329578.103793549i</v>
      </c>
      <c r="K98" s="57" t="str">
        <f t="shared" si="9"/>
        <v>0.0999997600171125-0.000154102459003906i</v>
      </c>
      <c r="L98" s="57" t="str">
        <f t="shared" si="10"/>
        <v>0.00025-180.110612250092i</v>
      </c>
      <c r="M98" s="57" t="str">
        <f t="shared" si="11"/>
        <v>0.0025-101.439018163381i</v>
      </c>
      <c r="N98" s="57">
        <f t="shared" si="12"/>
        <v>89.999793638295401</v>
      </c>
      <c r="O98" s="57">
        <f t="shared" si="13"/>
        <v>86.472874592331664</v>
      </c>
      <c r="P98" s="374">
        <f t="shared" si="14"/>
        <v>86.472874592331664</v>
      </c>
      <c r="Q98" s="374">
        <f t="shared" si="15"/>
        <v>-90.000206361704599</v>
      </c>
      <c r="R98" s="12">
        <f t="shared" si="16"/>
        <v>89.999793638295401</v>
      </c>
      <c r="S98" s="57">
        <f t="shared" si="17"/>
        <v>1.2272932133790158E-3</v>
      </c>
      <c r="T98" s="12">
        <f t="shared" si="0"/>
        <v>86.472874592331664</v>
      </c>
    </row>
    <row r="99" spans="1:20" x14ac:dyDescent="0.15">
      <c r="A99" s="57">
        <f t="shared" si="1"/>
        <v>7.7406136665106891</v>
      </c>
      <c r="B99" s="12">
        <f t="shared" si="18"/>
        <v>1.2319569275898561</v>
      </c>
      <c r="C99" s="57" t="str">
        <f t="shared" si="2"/>
        <v>-0.0758839909713132-20989.2315273642i</v>
      </c>
      <c r="D99" s="57" t="str">
        <f t="shared" si="3"/>
        <v>7.97999999988047-5167.54897768983i</v>
      </c>
      <c r="E99" s="57" t="str">
        <f t="shared" si="4"/>
        <v>81.2347681023053-0.0000799029527425052i</v>
      </c>
      <c r="F99" s="57" t="str">
        <f t="shared" si="5"/>
        <v>4.17867867864767-484942.656430753i</v>
      </c>
      <c r="G99" s="57" t="str">
        <f t="shared" si="6"/>
        <v>0.999999999992576-2.72469601059153E-06i</v>
      </c>
      <c r="H99" s="57" t="str">
        <f t="shared" si="7"/>
        <v>120.000009886384+0.183396816435439i</v>
      </c>
      <c r="I99" s="57" t="str">
        <f t="shared" si="8"/>
        <v>504.6187978181-328330.4482626i</v>
      </c>
      <c r="K99" s="57" t="str">
        <f t="shared" si="9"/>
        <v>0.0999997581897823-0.00015468804549147i</v>
      </c>
      <c r="L99" s="57" t="str">
        <f t="shared" si="10"/>
        <v>0.00025-179.428782875166i</v>
      </c>
      <c r="M99" s="57" t="str">
        <f t="shared" si="11"/>
        <v>0.0025-101.055009128692i</v>
      </c>
      <c r="N99" s="57">
        <f t="shared" si="12"/>
        <v>89.999792854140011</v>
      </c>
      <c r="O99" s="57">
        <f t="shared" si="13"/>
        <v>86.439930763572548</v>
      </c>
      <c r="P99" s="374">
        <f t="shared" si="14"/>
        <v>86.439930763572548</v>
      </c>
      <c r="Q99" s="374">
        <f t="shared" si="15"/>
        <v>-90.000207145859989</v>
      </c>
      <c r="R99" s="12">
        <f t="shared" si="16"/>
        <v>89.999792854140011</v>
      </c>
      <c r="S99" s="57">
        <f t="shared" si="17"/>
        <v>1.231956927589856E-3</v>
      </c>
      <c r="T99" s="12">
        <f t="shared" si="0"/>
        <v>86.439930763572548</v>
      </c>
    </row>
    <row r="100" spans="1:20" x14ac:dyDescent="0.15">
      <c r="A100" s="57">
        <f t="shared" si="1"/>
        <v>7.77002799844343</v>
      </c>
      <c r="B100" s="12">
        <f t="shared" si="18"/>
        <v>1.2366383639146976</v>
      </c>
      <c r="C100" s="57" t="str">
        <f t="shared" si="2"/>
        <v>-0.0758839839020808-20909.7743802418i</v>
      </c>
      <c r="D100" s="57" t="str">
        <f t="shared" si="3"/>
        <v>7.97999999987958-5147.9866287358i</v>
      </c>
      <c r="E100" s="57" t="str">
        <f t="shared" si="4"/>
        <v>81.2347680994221-0.0000802065793528668i</v>
      </c>
      <c r="F100" s="57" t="str">
        <f t="shared" si="5"/>
        <v>4.17867867864741-483106.850399322i</v>
      </c>
      <c r="G100" s="57" t="str">
        <f t="shared" si="6"/>
        <v>0.99999999999252-2.73504985543163E-06i</v>
      </c>
      <c r="H100" s="57" t="str">
        <f t="shared" si="7"/>
        <v>120.000009961663+0.184093724375788i</v>
      </c>
      <c r="I100" s="57" t="str">
        <f t="shared" si="8"/>
        <v>504.618797923254-327087.515875379i</v>
      </c>
      <c r="K100" s="57" t="str">
        <f t="shared" si="9"/>
        <v>0.0999997563485374-0.000155275857174996i</v>
      </c>
      <c r="L100" s="57" t="str">
        <f t="shared" si="10"/>
        <v>0.00025-178.749534643521i</v>
      </c>
      <c r="M100" s="57" t="str">
        <f t="shared" si="11"/>
        <v>0.0025-100.672453804236i</v>
      </c>
      <c r="N100" s="57">
        <f t="shared" si="12"/>
        <v>89.999792067005075</v>
      </c>
      <c r="O100" s="57">
        <f t="shared" si="13"/>
        <v>86.40698693479932</v>
      </c>
      <c r="P100" s="374">
        <f t="shared" si="14"/>
        <v>86.40698693479932</v>
      </c>
      <c r="Q100" s="374">
        <f t="shared" si="15"/>
        <v>-90.000207932994925</v>
      </c>
      <c r="R100" s="12">
        <f t="shared" si="16"/>
        <v>89.999792067005075</v>
      </c>
      <c r="S100" s="57">
        <f t="shared" si="17"/>
        <v>1.2366383639146976E-3</v>
      </c>
      <c r="T100" s="12">
        <f t="shared" si="0"/>
        <v>86.40698693479932</v>
      </c>
    </row>
    <row r="101" spans="1:20" x14ac:dyDescent="0.15">
      <c r="A101" s="57">
        <f t="shared" si="1"/>
        <v>7.7995541048375161</v>
      </c>
      <c r="B101" s="12">
        <f t="shared" si="18"/>
        <v>1.2413375896975736</v>
      </c>
      <c r="C101" s="57" t="str">
        <f t="shared" si="2"/>
        <v>-0.0758839767792949-20830.6180272439i</v>
      </c>
      <c r="D101" s="57" t="str">
        <f t="shared" si="3"/>
        <v>7.97999999987862-5128.49833529774i</v>
      </c>
      <c r="E101" s="57" t="str">
        <f t="shared" si="4"/>
        <v>81.2347680965176-0.0000805113596929283i</v>
      </c>
      <c r="F101" s="57" t="str">
        <f t="shared" si="5"/>
        <v>4.17867867864716-481277.994022125i</v>
      </c>
      <c r="G101" s="57" t="str">
        <f t="shared" si="6"/>
        <v>0.999999999992462-2.74544304488212E-06i</v>
      </c>
      <c r="H101" s="57" t="str">
        <f t="shared" si="7"/>
        <v>120.000010037516+0.184793280566741i</v>
      </c>
      <c r="I101" s="57" t="str">
        <f t="shared" si="8"/>
        <v>504.618798029201-325849.288751886i</v>
      </c>
      <c r="K101" s="57" t="str">
        <f t="shared" si="9"/>
        <v>0.099999754493272-0.000155865902509853i</v>
      </c>
      <c r="L101" s="57" t="str">
        <f t="shared" si="10"/>
        <v>0.00025-178.072857783942i</v>
      </c>
      <c r="M101" s="57" t="str">
        <f t="shared" si="11"/>
        <v>0.0025-100.291346686826i</v>
      </c>
      <c r="N101" s="57">
        <f t="shared" si="12"/>
        <v>89.999791276879236</v>
      </c>
      <c r="O101" s="57">
        <f t="shared" si="13"/>
        <v>86.374043106012039</v>
      </c>
      <c r="P101" s="374">
        <f t="shared" si="14"/>
        <v>86.374043106012039</v>
      </c>
      <c r="Q101" s="374">
        <f t="shared" si="15"/>
        <v>-90.000208723120764</v>
      </c>
      <c r="R101" s="12">
        <f t="shared" si="16"/>
        <v>89.999791276879236</v>
      </c>
      <c r="S101" s="57">
        <f t="shared" si="17"/>
        <v>1.2413375896975737E-3</v>
      </c>
      <c r="T101" s="12">
        <f t="shared" si="0"/>
        <v>86.374043106012039</v>
      </c>
    </row>
    <row r="102" spans="1:20" x14ac:dyDescent="0.15">
      <c r="A102" s="57">
        <f t="shared" si="1"/>
        <v>7.8291924104358985</v>
      </c>
      <c r="B102" s="12">
        <f t="shared" si="18"/>
        <v>1.2460546725384243</v>
      </c>
      <c r="C102" s="57" t="str">
        <f t="shared" si="2"/>
        <v>-0.0758839696023301-20751.7613296797i</v>
      </c>
      <c r="D102" s="57" t="str">
        <f t="shared" si="3"/>
        <v>7.97999999987771-5109.08381702999i</v>
      </c>
      <c r="E102" s="57" t="str">
        <f t="shared" si="4"/>
        <v>81.2347680935907-0.0000808172981438742i</v>
      </c>
      <c r="F102" s="57" t="str">
        <f t="shared" si="5"/>
        <v>4.17867867864695-479456.060990448i</v>
      </c>
      <c r="G102" s="57" t="str">
        <f t="shared" si="6"/>
        <v>0.999999999992405-2.75587572845251E-06i</v>
      </c>
      <c r="H102" s="57" t="str">
        <f t="shared" si="7"/>
        <v>120.000010113946+0.18549549507166i</v>
      </c>
      <c r="I102" s="57" t="str">
        <f t="shared" si="8"/>
        <v>504.618798135958-324615.749079806i</v>
      </c>
      <c r="K102" s="57" t="str">
        <f t="shared" si="9"/>
        <v>0.0999997526238804-0.000156458189983544i</v>
      </c>
      <c r="L102" s="57" t="str">
        <f t="shared" si="10"/>
        <v>0.00025-177.398742562205i</v>
      </c>
      <c r="M102" s="57" t="str">
        <f t="shared" si="11"/>
        <v>0.0025-99.9116822941076i</v>
      </c>
      <c r="N102" s="57">
        <f t="shared" si="12"/>
        <v>89.999790483751156</v>
      </c>
      <c r="O102" s="57">
        <f t="shared" si="13"/>
        <v>86.34109927721056</v>
      </c>
      <c r="P102" s="374">
        <f t="shared" si="14"/>
        <v>86.34109927721056</v>
      </c>
      <c r="Q102" s="374">
        <f t="shared" si="15"/>
        <v>-90.000209516248844</v>
      </c>
      <c r="R102" s="12">
        <f t="shared" si="16"/>
        <v>89.999790483751156</v>
      </c>
      <c r="S102" s="57">
        <f t="shared" si="17"/>
        <v>1.2460546725384244E-3</v>
      </c>
      <c r="T102" s="12">
        <f t="shared" si="0"/>
        <v>86.34109927721056</v>
      </c>
    </row>
    <row r="103" spans="1:20" x14ac:dyDescent="0.15">
      <c r="A103" s="57">
        <f t="shared" si="1"/>
        <v>7.8589433415955545</v>
      </c>
      <c r="B103" s="12">
        <f t="shared" si="18"/>
        <v>1.2507896802940703</v>
      </c>
      <c r="C103" s="57" t="str">
        <f t="shared" si="2"/>
        <v>-0.0758839623704617-20673.2031531691i</v>
      </c>
      <c r="D103" s="57" t="str">
        <f t="shared" si="3"/>
        <v>7.97999999987678-5089.74279464819i</v>
      </c>
      <c r="E103" s="57" t="str">
        <f t="shared" si="4"/>
        <v>81.2347680906412-0.0000811243991069239i</v>
      </c>
      <c r="F103" s="57" t="str">
        <f t="shared" si="5"/>
        <v>4.1786786786467-477641.025095175i</v>
      </c>
      <c r="G103" s="57" t="str">
        <f t="shared" si="6"/>
        <v>0.999999999992347-2.76634805622047E-06i</v>
      </c>
      <c r="H103" s="57" t="str">
        <f t="shared" si="7"/>
        <v>120.000010190957+0.18620037799214i</v>
      </c>
      <c r="I103" s="57" t="str">
        <f t="shared" si="8"/>
        <v>504.618798243527-323386.879114257i</v>
      </c>
      <c r="K103" s="57" t="str">
        <f t="shared" si="9"/>
        <v>0.0999997507402552-0.00015705272811581i</v>
      </c>
      <c r="L103" s="57" t="str">
        <f t="shared" si="10"/>
        <v>0.00025-176.727179280938i</v>
      </c>
      <c r="M103" s="57" t="str">
        <f t="shared" si="11"/>
        <v>0.0025-99.5334551644826i</v>
      </c>
      <c r="N103" s="57">
        <f t="shared" si="12"/>
        <v>89.999789687609393</v>
      </c>
      <c r="O103" s="57">
        <f t="shared" si="13"/>
        <v>86.308155448394757</v>
      </c>
      <c r="P103" s="374">
        <f t="shared" si="14"/>
        <v>86.308155448394757</v>
      </c>
      <c r="Q103" s="374">
        <f t="shared" si="15"/>
        <v>-90.000210312390607</v>
      </c>
      <c r="R103" s="12">
        <f t="shared" si="16"/>
        <v>89.999789687609393</v>
      </c>
      <c r="S103" s="57">
        <f t="shared" si="17"/>
        <v>1.2507896802940704E-3</v>
      </c>
      <c r="T103" s="12">
        <f t="shared" si="0"/>
        <v>86.308155448394757</v>
      </c>
    </row>
    <row r="104" spans="1:20" x14ac:dyDescent="0.15">
      <c r="A104" s="57">
        <f t="shared" si="1"/>
        <v>7.8888073262936187</v>
      </c>
      <c r="B104" s="12">
        <f t="shared" si="18"/>
        <v>1.2555426810791879</v>
      </c>
      <c r="C104" s="57" t="str">
        <f t="shared" si="2"/>
        <v>-0.0758839550835191-20594.9423676263i</v>
      </c>
      <c r="D104" s="57" t="str">
        <f t="shared" si="3"/>
        <v>7.97999999987583-5070.47498992524i</v>
      </c>
      <c r="E104" s="57" t="str">
        <f t="shared" si="4"/>
        <v>81.2347680876697-0.0000814326669995517i</v>
      </c>
      <c r="F104" s="57" t="str">
        <f t="shared" si="5"/>
        <v>4.17867867864646-475832.860226402i</v>
      </c>
      <c r="G104" s="57" t="str">
        <f t="shared" si="6"/>
        <v>0.999999999992289-2.77686017883394E-06i</v>
      </c>
      <c r="H104" s="57" t="str">
        <f t="shared" si="7"/>
        <v>120.000010268557+0.186907939468167i</v>
      </c>
      <c r="I104" s="57" t="str">
        <f t="shared" si="8"/>
        <v>504.618798351914-322162.661177538i</v>
      </c>
      <c r="K104" s="57" t="str">
        <f t="shared" si="9"/>
        <v>0.0999997488422861-0.000157649525458764i</v>
      </c>
      <c r="L104" s="57" t="str">
        <f t="shared" si="10"/>
        <v>0.00025-176.058158279476i</v>
      </c>
      <c r="M104" s="57" t="str">
        <f t="shared" si="11"/>
        <v>0.0025-99.156659857026i</v>
      </c>
      <c r="N104" s="57">
        <f t="shared" si="12"/>
        <v>89.999788888442538</v>
      </c>
      <c r="O104" s="57">
        <f t="shared" si="13"/>
        <v>86.275211619564502</v>
      </c>
      <c r="P104" s="374">
        <f t="shared" si="14"/>
        <v>86.275211619564502</v>
      </c>
      <c r="Q104" s="374">
        <f t="shared" si="15"/>
        <v>-90.000211111557462</v>
      </c>
      <c r="R104" s="12">
        <f t="shared" si="16"/>
        <v>89.999788888442538</v>
      </c>
      <c r="S104" s="57">
        <f t="shared" si="17"/>
        <v>1.255542681079188E-3</v>
      </c>
      <c r="T104" s="12">
        <f t="shared" si="0"/>
        <v>86.275211619564502</v>
      </c>
    </row>
    <row r="105" spans="1:20" x14ac:dyDescent="0.15">
      <c r="A105" s="57">
        <f t="shared" si="1"/>
        <v>7.9187847941335345</v>
      </c>
      <c r="B105" s="12">
        <f t="shared" si="18"/>
        <v>1.2603137432672888</v>
      </c>
      <c r="C105" s="57" t="str">
        <f t="shared" si="2"/>
        <v>-0.0758839477411257-20516.9778472438i</v>
      </c>
      <c r="D105" s="57" t="str">
        <f t="shared" si="3"/>
        <v>7.97999999987492-5051.28012568731i</v>
      </c>
      <c r="E105" s="57" t="str">
        <f t="shared" si="4"/>
        <v>81.2347680846754-0.0000817421062550718i</v>
      </c>
      <c r="F105" s="57" t="str">
        <f t="shared" si="5"/>
        <v>4.17867867864623-474031.540373073i</v>
      </c>
      <c r="G105" s="57" t="str">
        <f t="shared" si="6"/>
        <v>0.99999999999223-2.78741224751334E-06i</v>
      </c>
      <c r="H105" s="57" t="str">
        <f t="shared" si="7"/>
        <v>120.000010346745+0.187618189678256i</v>
      </c>
      <c r="I105" s="57" t="str">
        <f t="shared" si="8"/>
        <v>504.618798461126-320943.07765885i</v>
      </c>
      <c r="K105" s="57" t="str">
        <f t="shared" si="9"/>
        <v>0.099999746929866-0.00015824859059702i</v>
      </c>
      <c r="L105" s="57" t="str">
        <f t="shared" si="10"/>
        <v>0.00025-175.391669933728i</v>
      </c>
      <c r="M105" s="57" t="str">
        <f t="shared" si="11"/>
        <v>0.0025-98.7812909514111i</v>
      </c>
      <c r="N105" s="57">
        <f t="shared" si="12"/>
        <v>89.999788086239093</v>
      </c>
      <c r="O105" s="57">
        <f t="shared" si="13"/>
        <v>86.242267790719751</v>
      </c>
      <c r="P105" s="374">
        <f t="shared" si="14"/>
        <v>86.242267790719751</v>
      </c>
      <c r="Q105" s="374">
        <f t="shared" si="15"/>
        <v>-90.000211913760907</v>
      </c>
      <c r="R105" s="12">
        <f t="shared" si="16"/>
        <v>89.999788086239093</v>
      </c>
      <c r="S105" s="57">
        <f t="shared" si="17"/>
        <v>1.2603137432672887E-3</v>
      </c>
      <c r="T105" s="12">
        <f t="shared" si="0"/>
        <v>86.242267790719751</v>
      </c>
    </row>
    <row r="106" spans="1:20" x14ac:dyDescent="0.15">
      <c r="A106" s="57">
        <f t="shared" si="1"/>
        <v>7.9488761763512414</v>
      </c>
      <c r="B106" s="12">
        <f t="shared" si="18"/>
        <v>1.2651029354917045</v>
      </c>
      <c r="C106" s="57" t="str">
        <f t="shared" si="2"/>
        <v>-0.0758839403427203-20439.3084704754i</v>
      </c>
      <c r="D106" s="57" t="str">
        <f t="shared" si="3"/>
        <v>7.97999999987396-5032.15792580981i</v>
      </c>
      <c r="E106" s="57" t="str">
        <f t="shared" si="4"/>
        <v>81.2347680816581-0.0000820527213230809i</v>
      </c>
      <c r="F106" s="57" t="str">
        <f t="shared" si="5"/>
        <v>4.17867867864595-472237.039622596i</v>
      </c>
      <c r="G106" s="57" t="str">
        <f t="shared" si="6"/>
        <v>0.999999999992171-2.79800441405373E-06i</v>
      </c>
      <c r="H106" s="57" t="str">
        <f t="shared" si="7"/>
        <v>120.000010425531+0.188331138839604i</v>
      </c>
      <c r="I106" s="57" t="str">
        <f t="shared" si="8"/>
        <v>504.618798571174-319728.111014091i</v>
      </c>
      <c r="K106" s="57" t="str">
        <f t="shared" si="9"/>
        <v>0.0999997450028832-0.000158849932147801i</v>
      </c>
      <c r="L106" s="57" t="str">
        <f t="shared" si="10"/>
        <v>0.00025-174.727704656035i</v>
      </c>
      <c r="M106" s="57" t="str">
        <f t="shared" si="11"/>
        <v>0.0025-98.4073430478295i</v>
      </c>
      <c r="N106" s="57">
        <f t="shared" si="12"/>
        <v>89.999787280987491</v>
      </c>
      <c r="O106" s="57">
        <f t="shared" si="13"/>
        <v>86.209323961860235</v>
      </c>
      <c r="P106" s="374">
        <f t="shared" si="14"/>
        <v>86.209323961860235</v>
      </c>
      <c r="Q106" s="374">
        <f t="shared" si="15"/>
        <v>-90.000212719012509</v>
      </c>
      <c r="R106" s="12">
        <f t="shared" si="16"/>
        <v>89.999787280987491</v>
      </c>
      <c r="S106" s="57">
        <f t="shared" si="17"/>
        <v>1.2651029354917044E-3</v>
      </c>
      <c r="T106" s="12">
        <f t="shared" si="0"/>
        <v>86.209323961860235</v>
      </c>
    </row>
    <row r="107" spans="1:20" x14ac:dyDescent="0.15">
      <c r="A107" s="57">
        <f t="shared" si="1"/>
        <v>7.979081905821376</v>
      </c>
      <c r="B107" s="12">
        <f t="shared" si="18"/>
        <v>1.269910326646573</v>
      </c>
      <c r="C107" s="57" t="str">
        <f t="shared" si="2"/>
        <v>-0.0758839328879901-20361.9331200215i</v>
      </c>
      <c r="D107" s="57" t="str">
        <f t="shared" si="3"/>
        <v>7.97999999987301-5013.1081152135i</v>
      </c>
      <c r="E107" s="57" t="str">
        <f t="shared" si="4"/>
        <v>81.2347680786183-0.0000823645166731365i</v>
      </c>
      <c r="F107" s="57" t="str">
        <f t="shared" si="5"/>
        <v>4.17867867864572-470449.332160475i</v>
      </c>
      <c r="G107" s="57" t="str">
        <f t="shared" si="6"/>
        <v>0.999999999992112-2.80863683082696E-06i</v>
      </c>
      <c r="H107" s="57" t="str">
        <f t="shared" si="7"/>
        <v>120.000010504915+0.189046797208227i</v>
      </c>
      <c r="I107" s="57" t="str">
        <f t="shared" si="8"/>
        <v>504.618798682053-318517.743765543i</v>
      </c>
      <c r="K107" s="57" t="str">
        <f t="shared" si="9"/>
        <v>0.0999997430612278-0.000159453558761074i</v>
      </c>
      <c r="L107" s="57" t="str">
        <f t="shared" si="10"/>
        <v>0.00025-174.066252895033i</v>
      </c>
      <c r="M107" s="57" t="str">
        <f t="shared" si="11"/>
        <v>0.0025-98.0348107669154i</v>
      </c>
      <c r="N107" s="57">
        <f t="shared" si="12"/>
        <v>89.999786472676163</v>
      </c>
      <c r="O107" s="57">
        <f t="shared" si="13"/>
        <v>86.17638013298604</v>
      </c>
      <c r="P107" s="374">
        <f t="shared" si="14"/>
        <v>86.17638013298604</v>
      </c>
      <c r="Q107" s="374">
        <f t="shared" si="15"/>
        <v>-90.000213527323837</v>
      </c>
      <c r="R107" s="12">
        <f t="shared" si="16"/>
        <v>89.999786472676163</v>
      </c>
      <c r="S107" s="57">
        <f t="shared" si="17"/>
        <v>1.269910326646573E-3</v>
      </c>
      <c r="T107" s="12">
        <f t="shared" si="0"/>
        <v>86.17638013298604</v>
      </c>
    </row>
    <row r="108" spans="1:20" x14ac:dyDescent="0.15">
      <c r="A108" s="57">
        <f t="shared" si="1"/>
        <v>8.0094024170634981</v>
      </c>
      <c r="B108" s="12">
        <f t="shared" si="18"/>
        <v>1.27473598588783</v>
      </c>
      <c r="C108" s="57" t="str">
        <f t="shared" si="2"/>
        <v>-0.0758839253770134-20284.8506828115i</v>
      </c>
      <c r="D108" s="57" t="str">
        <f t="shared" si="3"/>
        <v>7.97999999987202-4994.13041986044i</v>
      </c>
      <c r="E108" s="57" t="str">
        <f t="shared" si="4"/>
        <v>81.234768075555-0.0000826774967878719i</v>
      </c>
      <c r="F108" s="57" t="str">
        <f t="shared" si="5"/>
        <v>4.17867867864545-468668.392269938i</v>
      </c>
      <c r="G108" s="57" t="str">
        <f t="shared" si="6"/>
        <v>0.999999999992051-2.81930965078394E-06i</v>
      </c>
      <c r="H108" s="57" t="str">
        <f t="shared" si="7"/>
        <v>120.000010584904+0.189765175079123i</v>
      </c>
      <c r="I108" s="57" t="str">
        <f t="shared" si="8"/>
        <v>504.618798793783-317311.958501675i</v>
      </c>
      <c r="K108" s="57" t="str">
        <f t="shared" si="9"/>
        <v>0.0999997411047882-0.000160059479119676i</v>
      </c>
      <c r="L108" s="57" t="str">
        <f t="shared" si="10"/>
        <v>0.00025-173.407305135518i</v>
      </c>
      <c r="M108" s="57" t="str">
        <f t="shared" si="11"/>
        <v>0.0025-97.663688749666i</v>
      </c>
      <c r="N108" s="57">
        <f t="shared" si="12"/>
        <v>89.999785661293501</v>
      </c>
      <c r="O108" s="57">
        <f t="shared" si="13"/>
        <v>86.14343630409698</v>
      </c>
      <c r="P108" s="374">
        <f t="shared" si="14"/>
        <v>86.14343630409698</v>
      </c>
      <c r="Q108" s="374">
        <f t="shared" si="15"/>
        <v>-90.000214338706499</v>
      </c>
      <c r="R108" s="12">
        <f t="shared" si="16"/>
        <v>89.999785661293501</v>
      </c>
      <c r="S108" s="57">
        <f t="shared" si="17"/>
        <v>1.2747359858878301E-3</v>
      </c>
      <c r="T108" s="12">
        <f t="shared" ref="T108:T171" si="19">P108</f>
        <v>86.14343630409698</v>
      </c>
    </row>
    <row r="109" spans="1:20" x14ac:dyDescent="0.15">
      <c r="A109" s="57">
        <f t="shared" ref="A109:A172" si="20">2*PI()*B109</f>
        <v>8.0398381462483393</v>
      </c>
      <c r="B109" s="12">
        <f t="shared" si="18"/>
        <v>1.2795799826342038</v>
      </c>
      <c r="C109" s="57" t="str">
        <f t="shared" ref="C109:C172" si="21">IMPRODUCT(D109,E109,$C$40,,K109,$C$41)</f>
        <v>-0.0758839178084614-20208.0600499888i</v>
      </c>
      <c r="D109" s="57" t="str">
        <f t="shared" ref="D109:D172" si="22">IMDIV(IMPRODUCT($C$37,$C$38,COMPLEX(1,A109/$C$38)),IMSUM(-1*A109*A109/$C$39,COMPLEX(0,1*A109)))</f>
        <v>7.97999999987106-4975.22456675014i</v>
      </c>
      <c r="E109" s="57" t="str">
        <f t="shared" ref="E109:E172" si="23">IMDIV(IMPRODUCT(IMSUM(F109,G109),$C$29,H109),IMSUM(1,I109))</f>
        <v>81.2347680724684-0.0000829916661690933i</v>
      </c>
      <c r="F109" s="57" t="str">
        <f t="shared" ref="F109:F172" si="24">IMDIV(IMPRODUCT($C$14,$C$15,COMPLEX(1,A109/$C$15)),IMSUM(-1*A109*A109/$C$16,COMPLEX(0,A109)))</f>
        <v>4.17867867864523-466894.194331568i</v>
      </c>
      <c r="G109" s="57" t="str">
        <f t="shared" ref="G109:G172" si="25">IMDIV(1,COMPLEX(1,A109*$C$9*$C$10))</f>
        <v>0.999999999991991-2.83002302745675E-06i</v>
      </c>
      <c r="H109" s="57" t="str">
        <f t="shared" ref="H109:H172" si="26">IMDIV($C$3,IMSUM(K109,COMPLEX(0,$C$28*A109)))</f>
        <v>120.000010665503+0.190486282786401i</v>
      </c>
      <c r="I109" s="57" t="str">
        <f t="shared" ref="I109:I172" si="27">IMPRODUCT(F109,$C$29,H109,$C$31)</f>
        <v>504.618798906359-316110.737876862i</v>
      </c>
      <c r="K109" s="57" t="str">
        <f t="shared" ref="K109:K172" si="28">IF($C$26&lt;=0,IMDIV(1,IMSUM(IMDIV(1,L109),1/$C$18)),IMDIV(1,IMSUM(IMDIV(1,L109),1/$C$18,IMDIV(1,M109))))</f>
        <v>0.0999997391334512-0.000160667701939424i</v>
      </c>
      <c r="L109" s="57" t="str">
        <f t="shared" ref="L109:L172" si="29">IMSUM($C$21/$C$22,IMDIV(1,COMPLEX(0,$C$20*$C$22*A109)))</f>
        <v>0.00025-172.750851898305i</v>
      </c>
      <c r="M109" s="57" t="str">
        <f t="shared" ref="M109:M172" si="30">IMSUM($C$25/$C$26,IMDIV(1,COMPLEX(0,$C$24*$C$26*A109)))</f>
        <v>0.0025-97.293971657368i</v>
      </c>
      <c r="N109" s="57">
        <f t="shared" ref="N109:N172" si="31">ABS(R109)</f>
        <v>89.999784846827822</v>
      </c>
      <c r="O109" s="57">
        <f t="shared" ref="O109:O172" si="32">ABS(P109)</f>
        <v>86.110492475192956</v>
      </c>
      <c r="P109" s="374">
        <f t="shared" ref="P109:P172" si="33">20*LOG10(IMABS(C109))</f>
        <v>86.110492475192956</v>
      </c>
      <c r="Q109" s="374">
        <f t="shared" ref="Q109:Q172" si="34">IMARGUMENT(C109)*180/PI()</f>
        <v>-90.000215153172178</v>
      </c>
      <c r="R109" s="12">
        <f t="shared" ref="R109:R172" si="35">IF(Q109&lt;0,Q109+180,Q109-180)</f>
        <v>89.999784846827822</v>
      </c>
      <c r="S109" s="57">
        <f t="shared" ref="S109:S172" si="36">B109/1000</f>
        <v>1.2795799826342039E-3</v>
      </c>
      <c r="T109" s="12">
        <f t="shared" si="19"/>
        <v>86.110492475192956</v>
      </c>
    </row>
    <row r="110" spans="1:20" x14ac:dyDescent="0.15">
      <c r="A110" s="57">
        <f t="shared" si="20"/>
        <v>8.0703895312040821</v>
      </c>
      <c r="B110" s="12">
        <f t="shared" ref="B110:B173" si="37">B109*(1+B$42)</f>
        <v>1.2844423865682137</v>
      </c>
      <c r="C110" s="57" t="str">
        <f t="shared" si="21"/>
        <v>-0.0758839101822986-20131.5601168943i</v>
      </c>
      <c r="D110" s="57" t="str">
        <f t="shared" si="22"/>
        <v>7.97999999987008-4956.39028391552i</v>
      </c>
      <c r="E110" s="57" t="str">
        <f t="shared" si="23"/>
        <v>81.2347680693584-0.0000833070293352058i</v>
      </c>
      <c r="F110" s="57" t="str">
        <f t="shared" si="24"/>
        <v>4.17867867864495-465126.712822931i</v>
      </c>
      <c r="G110" s="57" t="str">
        <f t="shared" si="25"/>
        <v>0.99999999999193-2.84077711496092E-06i</v>
      </c>
      <c r="H110" s="57" t="str">
        <f t="shared" si="26"/>
        <v>120.000010746714+0.191210130703448i</v>
      </c>
      <c r="I110" s="57" t="str">
        <f t="shared" si="27"/>
        <v>504.618799019793-314914.064611135i</v>
      </c>
      <c r="K110" s="57" t="str">
        <f t="shared" si="28"/>
        <v>0.0999997371471044-0.00016127823596926i</v>
      </c>
      <c r="L110" s="57" t="str">
        <f t="shared" si="29"/>
        <v>0.00025-172.096883740093i</v>
      </c>
      <c r="M110" s="57" t="str">
        <f t="shared" si="30"/>
        <v>0.0025-96.9256541715164i</v>
      </c>
      <c r="N110" s="57">
        <f t="shared" si="31"/>
        <v>89.999784029267417</v>
      </c>
      <c r="O110" s="57">
        <f t="shared" si="32"/>
        <v>86.07754864627384</v>
      </c>
      <c r="P110" s="374">
        <f t="shared" si="33"/>
        <v>86.07754864627384</v>
      </c>
      <c r="Q110" s="374">
        <f t="shared" si="34"/>
        <v>-90.000215970732583</v>
      </c>
      <c r="R110" s="12">
        <f t="shared" si="35"/>
        <v>89.999784029267417</v>
      </c>
      <c r="S110" s="57">
        <f t="shared" si="36"/>
        <v>1.2844423865682136E-3</v>
      </c>
      <c r="T110" s="12">
        <f t="shared" si="19"/>
        <v>86.07754864627384</v>
      </c>
    </row>
    <row r="111" spans="1:20" x14ac:dyDescent="0.15">
      <c r="A111" s="57">
        <f t="shared" si="20"/>
        <v>8.1010570114226592</v>
      </c>
      <c r="B111" s="12">
        <f t="shared" si="37"/>
        <v>1.2893232676371731</v>
      </c>
      <c r="C111" s="57" t="str">
        <f t="shared" si="21"/>
        <v>-0.0758839024981128-20055.3497830506i</v>
      </c>
      <c r="D111" s="57" t="str">
        <f t="shared" si="22"/>
        <v>7.97999999986907-4937.62730041912i</v>
      </c>
      <c r="E111" s="57" t="str">
        <f t="shared" si="23"/>
        <v>81.234768066225-0.0000836235908230948i</v>
      </c>
      <c r="F111" s="57" t="str">
        <f t="shared" si="24"/>
        <v>4.17867867864471-463365.922318212i</v>
      </c>
      <c r="G111" s="57" t="str">
        <f t="shared" si="25"/>
        <v>0.999999999991869-2.85157206799759E-06i</v>
      </c>
      <c r="H111" s="57" t="str">
        <f t="shared" si="26"/>
        <v>120.000010828545+0.191936729243067i</v>
      </c>
      <c r="I111" s="57" t="str">
        <f t="shared" si="27"/>
        <v>504.618799134095-313721.921489955i</v>
      </c>
      <c r="K111" s="57" t="str">
        <f t="shared" si="28"/>
        <v>0.0999997351456317-0.000161891089991358i</v>
      </c>
      <c r="L111" s="57" t="str">
        <f t="shared" si="29"/>
        <v>0.00025-171.44539125333i</v>
      </c>
      <c r="M111" s="57" t="str">
        <f t="shared" si="30"/>
        <v>0.0025-96.5587309937405i</v>
      </c>
      <c r="N111" s="57">
        <f t="shared" si="31"/>
        <v>89.999783208600547</v>
      </c>
      <c r="O111" s="57">
        <f t="shared" si="32"/>
        <v>86.044604817339462</v>
      </c>
      <c r="P111" s="374">
        <f t="shared" si="33"/>
        <v>86.044604817339462</v>
      </c>
      <c r="Q111" s="374">
        <f t="shared" si="34"/>
        <v>-90.000216791399453</v>
      </c>
      <c r="R111" s="12">
        <f t="shared" si="35"/>
        <v>89.999783208600547</v>
      </c>
      <c r="S111" s="57">
        <f t="shared" si="36"/>
        <v>1.289323267637173E-3</v>
      </c>
      <c r="T111" s="12">
        <f t="shared" si="19"/>
        <v>86.044604817339462</v>
      </c>
    </row>
    <row r="112" spans="1:20" x14ac:dyDescent="0.15">
      <c r="A112" s="57">
        <f t="shared" si="20"/>
        <v>8.1318410280660665</v>
      </c>
      <c r="B112" s="12">
        <f t="shared" si="37"/>
        <v>1.2942226960541945</v>
      </c>
      <c r="C112" s="57" t="str">
        <f t="shared" si="21"/>
        <v>-0.0758838947553855-19979.4279521465i</v>
      </c>
      <c r="D112" s="57" t="str">
        <f t="shared" si="22"/>
        <v>7.97999999986806-4918.93534634911i</v>
      </c>
      <c r="E112" s="57" t="str">
        <f t="shared" si="23"/>
        <v>81.2347680630672-0.0000839413551844984i</v>
      </c>
      <c r="F112" s="57" t="str">
        <f t="shared" si="24"/>
        <v>4.17867867864444-461611.797487849i</v>
      </c>
      <c r="G112" s="57" t="str">
        <f t="shared" si="25"/>
        <v>0.999999999991807-2.86240804185581E-06i</v>
      </c>
      <c r="H112" s="57" t="str">
        <f t="shared" si="26"/>
        <v>120.000010910998+0.192666088857626i</v>
      </c>
      <c r="I112" s="57" t="str">
        <f t="shared" si="27"/>
        <v>504.618799249263-312534.291363938i</v>
      </c>
      <c r="K112" s="57" t="str">
        <f t="shared" si="28"/>
        <v>0.0999997331289193-0.000162506272821269i</v>
      </c>
      <c r="L112" s="57" t="str">
        <f t="shared" si="29"/>
        <v>0.00025-170.796365066079i</v>
      </c>
      <c r="M112" s="57" t="str">
        <f t="shared" si="30"/>
        <v>0.0025-96.1931968457261i</v>
      </c>
      <c r="N112" s="57">
        <f t="shared" si="31"/>
        <v>89.999782384815376</v>
      </c>
      <c r="O112" s="57">
        <f t="shared" si="32"/>
        <v>86.011660988389721</v>
      </c>
      <c r="P112" s="374">
        <f t="shared" si="33"/>
        <v>86.011660988389721</v>
      </c>
      <c r="Q112" s="374">
        <f t="shared" si="34"/>
        <v>-90.000217615184624</v>
      </c>
      <c r="R112" s="12">
        <f t="shared" si="35"/>
        <v>89.999782384815376</v>
      </c>
      <c r="S112" s="57">
        <f t="shared" si="36"/>
        <v>1.2942226960541946E-3</v>
      </c>
      <c r="T112" s="12">
        <f t="shared" si="19"/>
        <v>86.011660988389721</v>
      </c>
    </row>
    <row r="113" spans="1:20" x14ac:dyDescent="0.15">
      <c r="A113" s="57">
        <f t="shared" si="20"/>
        <v>8.1627420239727186</v>
      </c>
      <c r="B113" s="12">
        <f t="shared" si="37"/>
        <v>1.2991407422992005</v>
      </c>
      <c r="C113" s="57" t="str">
        <f t="shared" si="21"/>
        <v>-0.0758838869537044-19903.7935320211i</v>
      </c>
      <c r="D113" s="57" t="str">
        <f t="shared" si="22"/>
        <v>7.97999999986705-4900.31415281547i</v>
      </c>
      <c r="E113" s="57" t="str">
        <f t="shared" si="23"/>
        <v>81.2347680598853-0.0000842603269892476i</v>
      </c>
      <c r="F113" s="57" t="str">
        <f t="shared" si="24"/>
        <v>4.17867867864416-459864.313098167i</v>
      </c>
      <c r="G113" s="57" t="str">
        <f t="shared" si="25"/>
        <v>0.999999999991744-2.87328519241468E-06i</v>
      </c>
      <c r="H113" s="57" t="str">
        <f t="shared" si="26"/>
        <v>120.000010994079+0.193398220039219i</v>
      </c>
      <c r="I113" s="57" t="str">
        <f t="shared" si="27"/>
        <v>504.618799365311-311351.157148628i</v>
      </c>
      <c r="K113" s="57" t="str">
        <f t="shared" si="28"/>
        <v>0.0999997310968511-0.000163123793308034i</v>
      </c>
      <c r="L113" s="57" t="str">
        <f t="shared" si="29"/>
        <v>0.00025-170.149795841879i</v>
      </c>
      <c r="M113" s="57" t="str">
        <f t="shared" si="30"/>
        <v>0.0025-95.8290464691439i</v>
      </c>
      <c r="N113" s="57">
        <f t="shared" si="31"/>
        <v>89.999781557900093</v>
      </c>
      <c r="O113" s="57">
        <f t="shared" si="32"/>
        <v>85.978717159424534</v>
      </c>
      <c r="P113" s="374">
        <f t="shared" si="33"/>
        <v>85.978717159424534</v>
      </c>
      <c r="Q113" s="374">
        <f t="shared" si="34"/>
        <v>-90.000218442099907</v>
      </c>
      <c r="R113" s="12">
        <f t="shared" si="35"/>
        <v>89.999781557900093</v>
      </c>
      <c r="S113" s="57">
        <f t="shared" si="36"/>
        <v>1.2991407422992005E-3</v>
      </c>
      <c r="T113" s="12">
        <f t="shared" si="19"/>
        <v>85.978717159424534</v>
      </c>
    </row>
    <row r="114" spans="1:20" x14ac:dyDescent="0.15">
      <c r="A114" s="57">
        <f t="shared" si="20"/>
        <v>8.1937604436638143</v>
      </c>
      <c r="B114" s="12">
        <f t="shared" si="37"/>
        <v>1.3040774771199375</v>
      </c>
      <c r="C114" s="57" t="str">
        <f t="shared" si="21"/>
        <v>-0.0758838790927996-19828.4454346481i</v>
      </c>
      <c r="D114" s="57" t="str">
        <f t="shared" si="22"/>
        <v>7.97999999986605-4881.76345194608i</v>
      </c>
      <c r="E114" s="57" t="str">
        <f t="shared" si="23"/>
        <v>81.2347680566794-0.00008458051082664i</v>
      </c>
      <c r="F114" s="57" t="str">
        <f t="shared" si="24"/>
        <v>4.17867867864391-458123.444011017i</v>
      </c>
      <c r="G114" s="57" t="str">
        <f t="shared" si="25"/>
        <v>0.999999999991681-2.88420367614567E-06i</v>
      </c>
      <c r="H114" s="57" t="str">
        <f t="shared" si="26"/>
        <v>120.000011077792+0.194133133319803i</v>
      </c>
      <c r="I114" s="57" t="str">
        <f t="shared" si="27"/>
        <v>504.618799482239-310172.50182424i</v>
      </c>
      <c r="K114" s="57" t="str">
        <f t="shared" si="28"/>
        <v>0.0999997290493106-0.000163743660334315i</v>
      </c>
      <c r="L114" s="57" t="str">
        <f t="shared" si="29"/>
        <v>0.00025-169.505674279617i</v>
      </c>
      <c r="M114" s="57" t="str">
        <f t="shared" si="30"/>
        <v>0.0025-95.4662746255667i</v>
      </c>
      <c r="N114" s="57">
        <f t="shared" si="31"/>
        <v>89.999780727842762</v>
      </c>
      <c r="O114" s="57">
        <f t="shared" si="32"/>
        <v>85.94577333044387</v>
      </c>
      <c r="P114" s="374">
        <f t="shared" si="33"/>
        <v>85.94577333044387</v>
      </c>
      <c r="Q114" s="374">
        <f t="shared" si="34"/>
        <v>-90.000219272157238</v>
      </c>
      <c r="R114" s="12">
        <f t="shared" si="35"/>
        <v>89.999780727842762</v>
      </c>
      <c r="S114" s="57">
        <f t="shared" si="36"/>
        <v>1.3040774771199376E-3</v>
      </c>
      <c r="T114" s="12">
        <f t="shared" si="19"/>
        <v>85.94577333044387</v>
      </c>
    </row>
    <row r="115" spans="1:20" x14ac:dyDescent="0.15">
      <c r="A115" s="57">
        <f t="shared" si="20"/>
        <v>8.2248967333497376</v>
      </c>
      <c r="B115" s="12">
        <f t="shared" si="37"/>
        <v>1.3090329715329934</v>
      </c>
      <c r="C115" s="57" t="str">
        <f t="shared" si="21"/>
        <v>-0.0758838711714134-19753.3825761193i</v>
      </c>
      <c r="D115" s="57" t="str">
        <f t="shared" si="22"/>
        <v>7.97999999986505-4863.28297688286i</v>
      </c>
      <c r="E115" s="57" t="str">
        <f t="shared" si="23"/>
        <v>81.2347680534491-0.0000849019113000811i</v>
      </c>
      <c r="F115" s="57" t="str">
        <f t="shared" si="24"/>
        <v>4.17867867864364-456389.165183411i</v>
      </c>
      <c r="G115" s="57" t="str">
        <f t="shared" si="25"/>
        <v>0.999999999991618-2.89516365011484E-06i</v>
      </c>
      <c r="H115" s="57" t="str">
        <f t="shared" si="26"/>
        <v>120.000011162143+0.194870839271361i</v>
      </c>
      <c r="I115" s="57" t="str">
        <f t="shared" si="27"/>
        <v>504.618799600054-308998.308435424i</v>
      </c>
      <c r="K115" s="57" t="str">
        <f t="shared" si="28"/>
        <v>0.0999997269861782-0.000164365882816519i</v>
      </c>
      <c r="L115" s="57" t="str">
        <f t="shared" si="29"/>
        <v>0.00025-168.863991113386i</v>
      </c>
      <c r="M115" s="57" t="str">
        <f t="shared" si="30"/>
        <v>0.0025-95.1048760964002i</v>
      </c>
      <c r="N115" s="57">
        <f t="shared" si="31"/>
        <v>89.999779894631473</v>
      </c>
      <c r="O115" s="57">
        <f t="shared" si="32"/>
        <v>85.912829501447433</v>
      </c>
      <c r="P115" s="374">
        <f t="shared" si="33"/>
        <v>85.912829501447433</v>
      </c>
      <c r="Q115" s="374">
        <f t="shared" si="34"/>
        <v>-90.000220105368527</v>
      </c>
      <c r="R115" s="12">
        <f t="shared" si="35"/>
        <v>89.999779894631473</v>
      </c>
      <c r="S115" s="57">
        <f t="shared" si="36"/>
        <v>1.3090329715329933E-3</v>
      </c>
      <c r="T115" s="12">
        <f t="shared" si="19"/>
        <v>85.912829501447433</v>
      </c>
    </row>
    <row r="116" spans="1:20" x14ac:dyDescent="0.15">
      <c r="A116" s="57">
        <f t="shared" si="20"/>
        <v>8.2561513409364675</v>
      </c>
      <c r="B116" s="12">
        <f t="shared" si="37"/>
        <v>1.3140072968248189</v>
      </c>
      <c r="C116" s="57" t="str">
        <f t="shared" si="21"/>
        <v>-0.0758838631902705-19678.6038766307i</v>
      </c>
      <c r="D116" s="57" t="str">
        <f t="shared" si="22"/>
        <v>7.97999999986399-4844.87246177799i</v>
      </c>
      <c r="E116" s="57" t="str">
        <f t="shared" si="23"/>
        <v>81.2347680501945-0.0000852245330334226i</v>
      </c>
      <c r="F116" s="57" t="str">
        <f t="shared" si="24"/>
        <v>4.17867867864338-454661.451667168i</v>
      </c>
      <c r="G116" s="57" t="str">
        <f t="shared" si="25"/>
        <v>0.999999999991554-0.0000029061652719851i</v>
      </c>
      <c r="H116" s="57" t="str">
        <f t="shared" si="26"/>
        <v>120.000011247137+0.195611348506051i</v>
      </c>
      <c r="I116" s="57" t="str">
        <f t="shared" si="27"/>
        <v>504.618799718772-307828.560091015i</v>
      </c>
      <c r="K116" s="57" t="str">
        <f t="shared" si="28"/>
        <v>0.0999997249073363-0.000164990469704939i</v>
      </c>
      <c r="L116" s="57" t="str">
        <f t="shared" si="29"/>
        <v>0.00025-168.224737112359i</v>
      </c>
      <c r="M116" s="57" t="str">
        <f t="shared" si="30"/>
        <v>0.0025-94.7448456828054i</v>
      </c>
      <c r="N116" s="57">
        <f t="shared" si="31"/>
        <v>89.99977905825429</v>
      </c>
      <c r="O116" s="57">
        <f t="shared" si="32"/>
        <v>85.87988567243525</v>
      </c>
      <c r="P116" s="374">
        <f t="shared" si="33"/>
        <v>85.87988567243525</v>
      </c>
      <c r="Q116" s="374">
        <f t="shared" si="34"/>
        <v>-90.00022094174571</v>
      </c>
      <c r="R116" s="12">
        <f t="shared" si="35"/>
        <v>89.99977905825429</v>
      </c>
      <c r="S116" s="57">
        <f t="shared" si="36"/>
        <v>1.3140072968248189E-3</v>
      </c>
      <c r="T116" s="12">
        <f t="shared" si="19"/>
        <v>85.87988567243525</v>
      </c>
    </row>
    <row r="117" spans="1:20" x14ac:dyDescent="0.15">
      <c r="A117" s="57">
        <f t="shared" si="20"/>
        <v>8.287524716032026</v>
      </c>
      <c r="B117" s="12">
        <f t="shared" si="37"/>
        <v>1.3190005245527532</v>
      </c>
      <c r="C117" s="57" t="str">
        <f t="shared" si="21"/>
        <v>-0.0758838551482341-19604.1082604654i</v>
      </c>
      <c r="D117" s="57" t="str">
        <f t="shared" si="22"/>
        <v>7.979999999863-4826.53164179002i</v>
      </c>
      <c r="E117" s="57" t="str">
        <f t="shared" si="23"/>
        <v>81.2347680469149-0.0000855483806660327i</v>
      </c>
      <c r="F117" s="57" t="str">
        <f t="shared" si="24"/>
        <v>4.1786786786431-452940.278608548i</v>
      </c>
      <c r="G117" s="57" t="str">
        <f t="shared" si="25"/>
        <v>0.99999999999149-2.91720870001844E-06i</v>
      </c>
      <c r="H117" s="57" t="str">
        <f t="shared" si="26"/>
        <v>120.000011332778+0.196354671676354i</v>
      </c>
      <c r="I117" s="57" t="str">
        <f t="shared" si="27"/>
        <v>504.618799838396-306663.239963788i</v>
      </c>
      <c r="K117" s="57" t="str">
        <f t="shared" si="28"/>
        <v>0.0999997228126656-0.000165617429983871i</v>
      </c>
      <c r="L117" s="57" t="str">
        <f t="shared" si="29"/>
        <v>0.00025-167.587903080653i</v>
      </c>
      <c r="M117" s="57" t="str">
        <f t="shared" si="30"/>
        <v>0.0025-94.3861782056245i</v>
      </c>
      <c r="N117" s="57">
        <f t="shared" si="31"/>
        <v>89.999778218699106</v>
      </c>
      <c r="O117" s="57">
        <f t="shared" si="32"/>
        <v>85.846941843407123</v>
      </c>
      <c r="P117" s="374">
        <f t="shared" si="33"/>
        <v>85.846941843407123</v>
      </c>
      <c r="Q117" s="374">
        <f t="shared" si="34"/>
        <v>-90.000221781300894</v>
      </c>
      <c r="R117" s="12">
        <f t="shared" si="35"/>
        <v>89.999778218699106</v>
      </c>
      <c r="S117" s="57">
        <f t="shared" si="36"/>
        <v>1.3190005245527531E-3</v>
      </c>
      <c r="T117" s="12">
        <f t="shared" si="19"/>
        <v>85.846941843407123</v>
      </c>
    </row>
    <row r="118" spans="1:20" x14ac:dyDescent="0.15">
      <c r="A118" s="57">
        <f t="shared" si="20"/>
        <v>8.3190173099529474</v>
      </c>
      <c r="B118" s="12">
        <f t="shared" si="37"/>
        <v>1.3240127265460537</v>
      </c>
      <c r="C118" s="57" t="str">
        <f t="shared" si="21"/>
        <v>-0.0758838470446506-19529.8946559788i</v>
      </c>
      <c r="D118" s="57" t="str">
        <f t="shared" si="22"/>
        <v>7.97999999986193-4808.26025308011i</v>
      </c>
      <c r="E118" s="57" t="str">
        <f t="shared" si="23"/>
        <v>81.23476804361-0.0000858734588550128i</v>
      </c>
      <c r="F118" s="57" t="str">
        <f t="shared" si="24"/>
        <v>4.17867867864287-451225.621247899i</v>
      </c>
      <c r="G118" s="57" t="str">
        <f t="shared" si="25"/>
        <v>0.999999999991425-2.92829409307833E-06i</v>
      </c>
      <c r="H118" s="57" t="str">
        <f t="shared" si="26"/>
        <v>120.000011419071+0.197100819475227i</v>
      </c>
      <c r="I118" s="57" t="str">
        <f t="shared" si="27"/>
        <v>504.618799958923-305502.331290223i</v>
      </c>
      <c r="K118" s="57" t="str">
        <f t="shared" si="28"/>
        <v>0.0999997207020449-0.00016624677267174i</v>
      </c>
      <c r="L118" s="57" t="str">
        <f t="shared" si="29"/>
        <v>0.00025-166.953479857195i</v>
      </c>
      <c r="M118" s="57" t="str">
        <f t="shared" si="30"/>
        <v>0.0025-94.0288685053044i</v>
      </c>
      <c r="N118" s="57">
        <f t="shared" si="31"/>
        <v>89.999777375953883</v>
      </c>
      <c r="O118" s="57">
        <f t="shared" si="32"/>
        <v>85.813998014362852</v>
      </c>
      <c r="P118" s="374">
        <f t="shared" si="33"/>
        <v>85.813998014362852</v>
      </c>
      <c r="Q118" s="374">
        <f t="shared" si="34"/>
        <v>-90.000222624046117</v>
      </c>
      <c r="R118" s="12">
        <f t="shared" si="35"/>
        <v>89.999777375953883</v>
      </c>
      <c r="S118" s="57">
        <f t="shared" si="36"/>
        <v>1.3240127265460536E-3</v>
      </c>
      <c r="T118" s="12">
        <f t="shared" si="19"/>
        <v>85.813998014362852</v>
      </c>
    </row>
    <row r="119" spans="1:20" x14ac:dyDescent="0.15">
      <c r="A119" s="57">
        <f t="shared" si="20"/>
        <v>8.3506295757307694</v>
      </c>
      <c r="B119" s="12">
        <f t="shared" si="37"/>
        <v>1.3290439749069287</v>
      </c>
      <c r="C119" s="57" t="str">
        <f t="shared" si="21"/>
        <v>-0.075883838880074-19455.9619955838i</v>
      </c>
      <c r="D119" s="57" t="str">
        <f t="shared" si="22"/>
        <v>7.97999999986086-4790.05803280818i</v>
      </c>
      <c r="E119" s="57" t="str">
        <f t="shared" si="23"/>
        <v>81.2347680402803-0.0000861997722769662i</v>
      </c>
      <c r="F119" s="57" t="str">
        <f t="shared" si="24"/>
        <v>4.17867867864256-449517.454919299i</v>
      </c>
      <c r="G119" s="57" t="str">
        <f t="shared" si="25"/>
        <v>0.99999999999136-2.93942161063183E-06i</v>
      </c>
      <c r="H119" s="57" t="str">
        <f t="shared" si="26"/>
        <v>120.00001150602+0.197849802636272i</v>
      </c>
      <c r="I119" s="57" t="str">
        <f t="shared" si="27"/>
        <v>504.618800080378-304345.817370255i</v>
      </c>
      <c r="K119" s="57" t="str">
        <f t="shared" si="28"/>
        <v>0.099999718575354-0.000166878506821249i</v>
      </c>
      <c r="L119" s="57" t="str">
        <f t="shared" si="29"/>
        <v>0.00025-166.321458315596i</v>
      </c>
      <c r="M119" s="57" t="str">
        <f t="shared" si="30"/>
        <v>0.0025-93.6729114418252i</v>
      </c>
      <c r="N119" s="57">
        <f t="shared" si="31"/>
        <v>89.999776530006486</v>
      </c>
      <c r="O119" s="57">
        <f t="shared" si="32"/>
        <v>85.781054185302551</v>
      </c>
      <c r="P119" s="374">
        <f t="shared" si="33"/>
        <v>85.781054185302551</v>
      </c>
      <c r="Q119" s="374">
        <f t="shared" si="34"/>
        <v>-90.000223469993514</v>
      </c>
      <c r="R119" s="12">
        <f t="shared" si="35"/>
        <v>89.999776530006486</v>
      </c>
      <c r="S119" s="57">
        <f t="shared" si="36"/>
        <v>1.3290439749069286E-3</v>
      </c>
      <c r="T119" s="12">
        <f t="shared" si="19"/>
        <v>85.781054185302551</v>
      </c>
    </row>
    <row r="120" spans="1:20" x14ac:dyDescent="0.15">
      <c r="A120" s="57">
        <f t="shared" si="20"/>
        <v>8.3823619681185466</v>
      </c>
      <c r="B120" s="12">
        <f t="shared" si="37"/>
        <v>1.3340943420115752</v>
      </c>
      <c r="C120" s="57" t="str">
        <f t="shared" si="21"/>
        <v>-0.0758838306527565-19382.3092157338i</v>
      </c>
      <c r="D120" s="57" t="str">
        <f t="shared" si="22"/>
        <v>7.97999999985982-4771.92471912919i</v>
      </c>
      <c r="E120" s="57" t="str">
        <f t="shared" si="23"/>
        <v>81.2347680369252-0.0000865273256237995i</v>
      </c>
      <c r="F120" s="57" t="str">
        <f t="shared" si="24"/>
        <v>4.1786786786423-447815.755050201i</v>
      </c>
      <c r="G120" s="57" t="str">
        <f t="shared" si="25"/>
        <v>0.999999999991294-2.95059141275204E-06i</v>
      </c>
      <c r="H120" s="57" t="str">
        <f t="shared" si="26"/>
        <v>120.000011593633+0.198601631933866i</v>
      </c>
      <c r="I120" s="57" t="str">
        <f t="shared" si="27"/>
        <v>504.618800202754-303193.68156705i</v>
      </c>
      <c r="K120" s="57" t="str">
        <f t="shared" si="28"/>
        <v>0.0999997164324687-0.00016751264151948i</v>
      </c>
      <c r="L120" s="57" t="str">
        <f t="shared" si="29"/>
        <v>0.00025-165.691829364013i</v>
      </c>
      <c r="M120" s="57" t="str">
        <f t="shared" si="30"/>
        <v>0.0025-93.3183018946251i</v>
      </c>
      <c r="N120" s="57">
        <f t="shared" si="31"/>
        <v>89.999775680844763</v>
      </c>
      <c r="O120" s="57">
        <f t="shared" si="32"/>
        <v>85.748110356225894</v>
      </c>
      <c r="P120" s="374">
        <f t="shared" si="33"/>
        <v>85.748110356225894</v>
      </c>
      <c r="Q120" s="374">
        <f t="shared" si="34"/>
        <v>-90.000224319155237</v>
      </c>
      <c r="R120" s="12">
        <f t="shared" si="35"/>
        <v>89.999775680844763</v>
      </c>
      <c r="S120" s="57">
        <f t="shared" si="36"/>
        <v>1.3340943420115752E-3</v>
      </c>
      <c r="T120" s="12">
        <f t="shared" si="19"/>
        <v>85.748110356225894</v>
      </c>
    </row>
    <row r="121" spans="1:20" x14ac:dyDescent="0.15">
      <c r="A121" s="57">
        <f t="shared" si="20"/>
        <v>8.4142149435973987</v>
      </c>
      <c r="B121" s="12">
        <f t="shared" si="37"/>
        <v>1.3391639005112193</v>
      </c>
      <c r="C121" s="57" t="str">
        <f t="shared" si="21"/>
        <v>-0.0758838223626768-19308.9352569091i</v>
      </c>
      <c r="D121" s="57" t="str">
        <f t="shared" si="22"/>
        <v>7.97999999985876-4753.86005118934i</v>
      </c>
      <c r="E121" s="57" t="str">
        <f t="shared" si="23"/>
        <v>81.2347680335448-0.0000868561236081953i</v>
      </c>
      <c r="F121" s="57" t="str">
        <f t="shared" si="24"/>
        <v>4.17867867864203-446120.497161083i</v>
      </c>
      <c r="G121" s="57" t="str">
        <f t="shared" si="25"/>
        <v>0.999999999991228-0.0000029618036601203i</v>
      </c>
      <c r="H121" s="57" t="str">
        <f t="shared" si="26"/>
        <v>120.000011681911+0.199356318183332i</v>
      </c>
      <c r="I121" s="57" t="str">
        <f t="shared" si="27"/>
        <v>504.618800326054-302045.907306739i</v>
      </c>
      <c r="K121" s="57" t="str">
        <f t="shared" si="28"/>
        <v>0.0999997142732671-0.00016814918588805i</v>
      </c>
      <c r="L121" s="57" t="str">
        <f t="shared" si="29"/>
        <v>0.00025-165.064583945022i</v>
      </c>
      <c r="M121" s="57" t="str">
        <f t="shared" si="30"/>
        <v>0.0025-92.965034762528i</v>
      </c>
      <c r="N121" s="57">
        <f t="shared" si="31"/>
        <v>89.999774828456538</v>
      </c>
      <c r="O121" s="57">
        <f t="shared" si="32"/>
        <v>85.71516652713288</v>
      </c>
      <c r="P121" s="374">
        <f t="shared" si="33"/>
        <v>85.71516652713288</v>
      </c>
      <c r="Q121" s="374">
        <f t="shared" si="34"/>
        <v>-90.000225171543462</v>
      </c>
      <c r="R121" s="12">
        <f t="shared" si="35"/>
        <v>89.999774828456538</v>
      </c>
      <c r="S121" s="57">
        <f t="shared" si="36"/>
        <v>1.3391639005112192E-3</v>
      </c>
      <c r="T121" s="12">
        <f t="shared" si="19"/>
        <v>85.71516652713288</v>
      </c>
    </row>
    <row r="122" spans="1:20" x14ac:dyDescent="0.15">
      <c r="A122" s="57">
        <f t="shared" si="20"/>
        <v>8.4461889603830684</v>
      </c>
      <c r="B122" s="12">
        <f t="shared" si="37"/>
        <v>1.3442527233331618</v>
      </c>
      <c r="C122" s="57" t="str">
        <f t="shared" si="21"/>
        <v>-0.0758838140100835-19235.8390636004i</v>
      </c>
      <c r="D122" s="57" t="str">
        <f t="shared" si="22"/>
        <v>7.97999999985766-4735.86376912231i</v>
      </c>
      <c r="E122" s="57" t="str">
        <f t="shared" si="23"/>
        <v>81.2347680301384-0.0000871861709575119i</v>
      </c>
      <c r="F122" s="57" t="str">
        <f t="shared" si="24"/>
        <v>4.17867867864176-444431.65686509i</v>
      </c>
      <c r="G122" s="57" t="str">
        <f t="shared" si="25"/>
        <v>0.999999999991161-2.97305851402856E-06i</v>
      </c>
      <c r="H122" s="57" t="str">
        <f t="shared" si="26"/>
        <v>120.000011770863+0.200113872241101i</v>
      </c>
      <c r="I122" s="57" t="str">
        <f t="shared" si="27"/>
        <v>504.618800450304-300902.478078213i</v>
      </c>
      <c r="K122" s="57" t="str">
        <f t="shared" si="28"/>
        <v>0.0999997120976241-0.000168788149083235i</v>
      </c>
      <c r="L122" s="57" t="str">
        <f t="shared" si="29"/>
        <v>0.00025-164.439713035487i</v>
      </c>
      <c r="M122" s="57" t="str">
        <f t="shared" si="30"/>
        <v>0.0025-92.6131049636661i</v>
      </c>
      <c r="N122" s="57">
        <f t="shared" si="31"/>
        <v>89.999773972829487</v>
      </c>
      <c r="O122" s="57">
        <f t="shared" si="32"/>
        <v>85.682222698023267</v>
      </c>
      <c r="P122" s="374">
        <f t="shared" si="33"/>
        <v>85.682222698023267</v>
      </c>
      <c r="Q122" s="374">
        <f t="shared" si="34"/>
        <v>-90.000226027170513</v>
      </c>
      <c r="R122" s="12">
        <f t="shared" si="35"/>
        <v>89.999773972829487</v>
      </c>
      <c r="S122" s="57">
        <f t="shared" si="36"/>
        <v>1.3442527233331618E-3</v>
      </c>
      <c r="T122" s="12">
        <f t="shared" si="19"/>
        <v>85.682222698023267</v>
      </c>
    </row>
    <row r="123" spans="1:20" x14ac:dyDescent="0.15">
      <c r="A123" s="57">
        <f t="shared" si="20"/>
        <v>8.4782844784325224</v>
      </c>
      <c r="B123" s="12">
        <f t="shared" si="37"/>
        <v>1.3493608836818278</v>
      </c>
      <c r="C123" s="57" t="str">
        <f t="shared" si="21"/>
        <v>-0.0758838055937332-19163.0195842947i</v>
      </c>
      <c r="D123" s="57" t="str">
        <f t="shared" si="22"/>
        <v>7.97999999985658-4717.93561404555i</v>
      </c>
      <c r="E123" s="57" t="str">
        <f t="shared" si="23"/>
        <v>81.2347680267058-0.0000875174724181932i</v>
      </c>
      <c r="F123" s="57" t="str">
        <f t="shared" si="24"/>
        <v>4.17867867864144-442749.209867688i</v>
      </c>
      <c r="G123" s="57" t="str">
        <f t="shared" si="25"/>
        <v>0.999999999991094-2.98435613638167E-06i</v>
      </c>
      <c r="H123" s="57" t="str">
        <f t="shared" si="26"/>
        <v>120.00001186049+0.200874305004844i</v>
      </c>
      <c r="I123" s="57" t="str">
        <f t="shared" si="27"/>
        <v>504.618800575494-299763.37743285i</v>
      </c>
      <c r="K123" s="57" t="str">
        <f t="shared" si="28"/>
        <v>0.0999997099054161-0.000169429540296096i</v>
      </c>
      <c r="L123" s="57" t="str">
        <f t="shared" si="29"/>
        <v>0.00025-163.81720764643i</v>
      </c>
      <c r="M123" s="57" t="str">
        <f t="shared" si="30"/>
        <v>0.0025-92.2625074354117i</v>
      </c>
      <c r="N123" s="57">
        <f t="shared" si="31"/>
        <v>89.999773113951349</v>
      </c>
      <c r="O123" s="57">
        <f t="shared" si="32"/>
        <v>85.649278868897042</v>
      </c>
      <c r="P123" s="374">
        <f t="shared" si="33"/>
        <v>85.649278868897042</v>
      </c>
      <c r="Q123" s="374">
        <f t="shared" si="34"/>
        <v>-90.000226886048651</v>
      </c>
      <c r="R123" s="12">
        <f t="shared" si="35"/>
        <v>89.999773113951349</v>
      </c>
      <c r="S123" s="57">
        <f t="shared" si="36"/>
        <v>1.3493608836818278E-3</v>
      </c>
      <c r="T123" s="12">
        <f t="shared" si="19"/>
        <v>85.649278868897042</v>
      </c>
    </row>
    <row r="124" spans="1:20" x14ac:dyDescent="0.15">
      <c r="A124" s="57">
        <f t="shared" si="20"/>
        <v>8.5105019594505666</v>
      </c>
      <c r="B124" s="12">
        <f t="shared" si="37"/>
        <v>1.3544884550398189</v>
      </c>
      <c r="C124" s="57" t="str">
        <f t="shared" si="21"/>
        <v>-0.0758837971126809-19090.475771459i</v>
      </c>
      <c r="D124" s="57" t="str">
        <f t="shared" si="22"/>
        <v>7.97999999985549-4700.07532805652i</v>
      </c>
      <c r="E124" s="57" t="str">
        <f t="shared" si="23"/>
        <v>81.2347680232472-0.0000878500327562381i</v>
      </c>
      <c r="F124" s="57" t="str">
        <f t="shared" si="24"/>
        <v>4.17867867864119-441073.13196631i</v>
      </c>
      <c r="G124" s="57" t="str">
        <f t="shared" si="25"/>
        <v>0.999999999991026-2.99569668969972E-06i</v>
      </c>
      <c r="H124" s="57" t="str">
        <f t="shared" si="26"/>
        <v>120.000011950802+0.201637627413653i</v>
      </c>
      <c r="I124" s="57" t="str">
        <f t="shared" si="27"/>
        <v>504.618800701637-298628.588984314i</v>
      </c>
      <c r="K124" s="57" t="str">
        <f t="shared" si="28"/>
        <v>0.099999707696514-0.000170073368752605i</v>
      </c>
      <c r="L124" s="57" t="str">
        <f t="shared" si="29"/>
        <v>0.00025-163.197058822903i</v>
      </c>
      <c r="M124" s="57" t="str">
        <f t="shared" si="30"/>
        <v>0.0025-91.9132371343011i</v>
      </c>
      <c r="N124" s="57">
        <f t="shared" si="31"/>
        <v>89.999772251809759</v>
      </c>
      <c r="O124" s="57">
        <f t="shared" si="32"/>
        <v>85.61633503975392</v>
      </c>
      <c r="P124" s="374">
        <f t="shared" si="33"/>
        <v>85.61633503975392</v>
      </c>
      <c r="Q124" s="374">
        <f t="shared" si="34"/>
        <v>-90.000227748190241</v>
      </c>
      <c r="R124" s="12">
        <f t="shared" si="35"/>
        <v>89.999772251809759</v>
      </c>
      <c r="S124" s="57">
        <f t="shared" si="36"/>
        <v>1.3544884550398188E-3</v>
      </c>
      <c r="T124" s="12">
        <f t="shared" si="19"/>
        <v>85.61633503975392</v>
      </c>
    </row>
    <row r="125" spans="1:20" x14ac:dyDescent="0.15">
      <c r="A125" s="57">
        <f t="shared" si="20"/>
        <v>8.5428418668964792</v>
      </c>
      <c r="B125" s="12">
        <f t="shared" si="37"/>
        <v>1.3596355111689702</v>
      </c>
      <c r="C125" s="57" t="str">
        <f t="shared" si="21"/>
        <v>-0.0758837885673813-19018.2065815265i</v>
      </c>
      <c r="D125" s="57" t="str">
        <f t="shared" si="22"/>
        <v>7.97999999985442-4682.28265422901i</v>
      </c>
      <c r="E125" s="57" t="str">
        <f t="shared" si="23"/>
        <v>81.2347680197623-0.0000881838567547149i</v>
      </c>
      <c r="F125" s="57" t="str">
        <f t="shared" si="24"/>
        <v>4.17867867864088-439403.399050016i</v>
      </c>
      <c r="G125" s="57" t="str">
        <f t="shared" si="25"/>
        <v>0.999999999990957-3.00708033712037E-06i</v>
      </c>
      <c r="H125" s="57" t="str">
        <f t="shared" si="26"/>
        <v>120.000012041801+0.202403850448185i</v>
      </c>
      <c r="I125" s="57" t="str">
        <f t="shared" si="27"/>
        <v>504.618800828742-297498.096408287i</v>
      </c>
      <c r="K125" s="57" t="str">
        <f t="shared" si="28"/>
        <v>0.0999997054707932-0.000170719643713806i</v>
      </c>
      <c r="L125" s="57" t="str">
        <f t="shared" si="29"/>
        <v>0.00025-162.579257643857i</v>
      </c>
      <c r="M125" s="57" t="str">
        <f t="shared" si="30"/>
        <v>0.0025-91.565289035964i</v>
      </c>
      <c r="N125" s="57">
        <f t="shared" si="31"/>
        <v>89.999771386392311</v>
      </c>
      <c r="O125" s="57">
        <f t="shared" si="32"/>
        <v>85.583391210593916</v>
      </c>
      <c r="P125" s="374">
        <f t="shared" si="33"/>
        <v>85.583391210593916</v>
      </c>
      <c r="Q125" s="374">
        <f t="shared" si="34"/>
        <v>-90.000228613607689</v>
      </c>
      <c r="R125" s="12">
        <f t="shared" si="35"/>
        <v>89.999771386392311</v>
      </c>
      <c r="S125" s="57">
        <f t="shared" si="36"/>
        <v>1.3596355111689701E-3</v>
      </c>
      <c r="T125" s="12">
        <f t="shared" si="19"/>
        <v>85.583391210593916</v>
      </c>
    </row>
    <row r="126" spans="1:20" x14ac:dyDescent="0.15">
      <c r="A126" s="57">
        <f t="shared" si="20"/>
        <v>8.5753046659906857</v>
      </c>
      <c r="B126" s="12">
        <f t="shared" si="37"/>
        <v>1.3648021261114123</v>
      </c>
      <c r="C126" s="57" t="str">
        <f t="shared" si="21"/>
        <v>-0.0758837799572234-18946.2109748806i</v>
      </c>
      <c r="D126" s="57" t="str">
        <f t="shared" si="22"/>
        <v>7.97999999985331-4664.55733660944i</v>
      </c>
      <c r="E126" s="57" t="str">
        <f t="shared" si="23"/>
        <v>81.2347680162512-0.0000885189492140994i</v>
      </c>
      <c r="F126" s="57" t="str">
        <f t="shared" si="24"/>
        <v>4.17867867864062-437739.987099135i</v>
      </c>
      <c r="G126" s="57" t="str">
        <f t="shared" si="25"/>
        <v>0.999999999990889-3.01850724240122E-06i</v>
      </c>
      <c r="H126" s="57" t="str">
        <f t="shared" si="26"/>
        <v>120.000012133493+0.203172985130826i</v>
      </c>
      <c r="I126" s="57" t="str">
        <f t="shared" si="27"/>
        <v>504.618800956817-296371.883442253i</v>
      </c>
      <c r="K126" s="57" t="str">
        <f t="shared" si="28"/>
        <v>0.0999997032281249-0.000171368374475917i</v>
      </c>
      <c r="L126" s="57" t="str">
        <f t="shared" si="29"/>
        <v>0.00025-161.963795222013i</v>
      </c>
      <c r="M126" s="57" t="str">
        <f t="shared" si="30"/>
        <v>0.0025-91.2186581350511i</v>
      </c>
      <c r="N126" s="57">
        <f t="shared" si="31"/>
        <v>89.999770517686585</v>
      </c>
      <c r="O126" s="57">
        <f t="shared" si="32"/>
        <v>85.550447381416902</v>
      </c>
      <c r="P126" s="374">
        <f t="shared" si="33"/>
        <v>85.550447381416902</v>
      </c>
      <c r="Q126" s="374">
        <f t="shared" si="34"/>
        <v>-90.000229482313415</v>
      </c>
      <c r="R126" s="12">
        <f t="shared" si="35"/>
        <v>89.999770517686585</v>
      </c>
      <c r="S126" s="57">
        <f t="shared" si="36"/>
        <v>1.3648021261114124E-3</v>
      </c>
      <c r="T126" s="12">
        <f t="shared" si="19"/>
        <v>85.550447381416902</v>
      </c>
    </row>
    <row r="127" spans="1:20" x14ac:dyDescent="0.15">
      <c r="A127" s="57">
        <f t="shared" si="20"/>
        <v>8.6078908237214513</v>
      </c>
      <c r="B127" s="12">
        <f t="shared" si="37"/>
        <v>1.3699883741906356</v>
      </c>
      <c r="C127" s="57" t="str">
        <f t="shared" si="21"/>
        <v>-0.0758837712816884-18874.4879158403i</v>
      </c>
      <c r="D127" s="57" t="str">
        <f t="shared" si="22"/>
        <v>7.97999999985218-4646.89912021316i</v>
      </c>
      <c r="E127" s="57" t="str">
        <f t="shared" si="23"/>
        <v>81.2347680127131-0.0000888553149542779i</v>
      </c>
      <c r="F127" s="57" t="str">
        <f t="shared" si="24"/>
        <v>4.17867867864033-436082.872184928i</v>
      </c>
      <c r="G127" s="57" t="str">
        <f t="shared" si="25"/>
        <v>0.999999999990819-3.02997756992213E-06i</v>
      </c>
      <c r="H127" s="57" t="str">
        <f t="shared" si="26"/>
        <v>120.000012225882+0.203945042525844i</v>
      </c>
      <c r="I127" s="57" t="str">
        <f t="shared" si="27"/>
        <v>504.618801085868-295249.933885259i</v>
      </c>
      <c r="K127" s="57" t="str">
        <f t="shared" si="28"/>
        <v>0.0999997009683803-0.000172019570370479i</v>
      </c>
      <c r="L127" s="57" t="str">
        <f t="shared" si="29"/>
        <v>0.00025-161.350662703739i</v>
      </c>
      <c r="M127" s="57" t="str">
        <f t="shared" si="30"/>
        <v>0.0025-90.8733394451596i</v>
      </c>
      <c r="N127" s="57">
        <f t="shared" si="31"/>
        <v>89.999769645680075</v>
      </c>
      <c r="O127" s="57">
        <f t="shared" si="32"/>
        <v>85.517503552222706</v>
      </c>
      <c r="P127" s="374">
        <f t="shared" si="33"/>
        <v>85.517503552222706</v>
      </c>
      <c r="Q127" s="374">
        <f t="shared" si="34"/>
        <v>-90.000230354319925</v>
      </c>
      <c r="R127" s="12">
        <f t="shared" si="35"/>
        <v>89.999769645680075</v>
      </c>
      <c r="S127" s="57">
        <f t="shared" si="36"/>
        <v>1.3699883741906357E-3</v>
      </c>
      <c r="T127" s="12">
        <f t="shared" si="19"/>
        <v>85.517503552222706</v>
      </c>
    </row>
    <row r="128" spans="1:20" x14ac:dyDescent="0.15">
      <c r="A128" s="57">
        <f t="shared" si="20"/>
        <v>8.6406008088515911</v>
      </c>
      <c r="B128" s="12">
        <f t="shared" si="37"/>
        <v>1.37519433001256</v>
      </c>
      <c r="C128" s="57" t="str">
        <f t="shared" si="21"/>
        <v>-0.0758837625395685-18803.0363726452i</v>
      </c>
      <c r="D128" s="57" t="str">
        <f t="shared" si="22"/>
        <v>7.97999999985106-4629.30775102081i</v>
      </c>
      <c r="E128" s="57" t="str">
        <f t="shared" si="23"/>
        <v>81.2347680091477-0.0000891929588116184i</v>
      </c>
      <c r="F128" s="57" t="str">
        <f t="shared" si="24"/>
        <v>4.17867867864001-434432.030469242i</v>
      </c>
      <c r="G128" s="57" t="str">
        <f t="shared" si="25"/>
        <v>0.999999999990749-3.04149148468762E-06i</v>
      </c>
      <c r="H128" s="57" t="str">
        <f t="shared" si="26"/>
        <v>120.000012318975+0.20472003373955i</v>
      </c>
      <c r="I128" s="57" t="str">
        <f t="shared" si="27"/>
        <v>504.618801215896-294132.231597689i</v>
      </c>
      <c r="K128" s="57" t="str">
        <f t="shared" si="28"/>
        <v>0.099999698691429-0.000172673240764484i</v>
      </c>
      <c r="L128" s="57" t="str">
        <f t="shared" si="29"/>
        <v>0.00025-160.739851268917i</v>
      </c>
      <c r="M128" s="57" t="str">
        <f t="shared" si="30"/>
        <v>0.0025-90.5293279987641i</v>
      </c>
      <c r="N128" s="57">
        <f t="shared" si="31"/>
        <v>89.999768770360234</v>
      </c>
      <c r="O128" s="57">
        <f t="shared" si="32"/>
        <v>85.484559723011159</v>
      </c>
      <c r="P128" s="374">
        <f t="shared" si="33"/>
        <v>85.484559723011159</v>
      </c>
      <c r="Q128" s="374">
        <f t="shared" si="34"/>
        <v>-90.000231229639766</v>
      </c>
      <c r="R128" s="12">
        <f t="shared" si="35"/>
        <v>89.999768770360234</v>
      </c>
      <c r="S128" s="57">
        <f t="shared" si="36"/>
        <v>1.37519433001256E-3</v>
      </c>
      <c r="T128" s="12">
        <f t="shared" si="19"/>
        <v>85.484559723011159</v>
      </c>
    </row>
    <row r="129" spans="1:20" x14ac:dyDescent="0.15">
      <c r="A129" s="57">
        <f t="shared" si="20"/>
        <v>8.6734350919252279</v>
      </c>
      <c r="B129" s="12">
        <f t="shared" si="37"/>
        <v>1.3804200684666077</v>
      </c>
      <c r="C129" s="57" t="str">
        <f t="shared" si="21"/>
        <v>-0.0758837537312331-18731.8553174412i</v>
      </c>
      <c r="D129" s="57" t="str">
        <f t="shared" si="22"/>
        <v>7.97999999984994-4611.78297597462i</v>
      </c>
      <c r="E129" s="57" t="str">
        <f t="shared" si="23"/>
        <v>81.234768005556-0.000089531885644473i</v>
      </c>
      <c r="F129" s="57" t="str">
        <f t="shared" si="24"/>
        <v>4.17867867863971-432787.438204162i</v>
      </c>
      <c r="G129" s="57" t="str">
        <f t="shared" si="25"/>
        <v>0.999999999990679-3.05304915232922E-06i</v>
      </c>
      <c r="H129" s="57" t="str">
        <f t="shared" si="26"/>
        <v>120.000012412777+0.205497969920465i</v>
      </c>
      <c r="I129" s="57" t="str">
        <f t="shared" si="27"/>
        <v>504.618801346913-293018.760501016i</v>
      </c>
      <c r="K129" s="57" t="str">
        <f t="shared" si="28"/>
        <v>0.0999996963971401-0.000173329395060518i</v>
      </c>
      <c r="L129" s="57" t="str">
        <f t="shared" si="29"/>
        <v>0.00025-160.13135213082i</v>
      </c>
      <c r="M129" s="57" t="str">
        <f t="shared" si="30"/>
        <v>0.0025-90.1866188471452i</v>
      </c>
      <c r="N129" s="57">
        <f t="shared" si="31"/>
        <v>89.99976789171447</v>
      </c>
      <c r="O129" s="57">
        <f t="shared" si="32"/>
        <v>85.451615893782275</v>
      </c>
      <c r="P129" s="374">
        <f t="shared" si="33"/>
        <v>85.451615893782275</v>
      </c>
      <c r="Q129" s="374">
        <f t="shared" si="34"/>
        <v>-90.00023210828553</v>
      </c>
      <c r="R129" s="12">
        <f t="shared" si="35"/>
        <v>89.99976789171447</v>
      </c>
      <c r="S129" s="57">
        <f t="shared" si="36"/>
        <v>1.3804200684666076E-3</v>
      </c>
      <c r="T129" s="12">
        <f t="shared" si="19"/>
        <v>85.451615893782275</v>
      </c>
    </row>
    <row r="130" spans="1:20" x14ac:dyDescent="0.15">
      <c r="A130" s="57">
        <f t="shared" si="20"/>
        <v>8.7063941452745439</v>
      </c>
      <c r="B130" s="12">
        <f t="shared" si="37"/>
        <v>1.3856656647267809</v>
      </c>
      <c r="C130" s="57" t="str">
        <f t="shared" si="21"/>
        <v>-0.0758837448560712-18660.9437262645i</v>
      </c>
      <c r="D130" s="57" t="str">
        <f t="shared" si="22"/>
        <v>7.97999999984878-4594.32454297483i</v>
      </c>
      <c r="E130" s="57" t="str">
        <f t="shared" si="23"/>
        <v>81.2347680019364-0.000089872100324962i</v>
      </c>
      <c r="F130" s="57" t="str">
        <f t="shared" si="24"/>
        <v>4.17867867863945-431149.071731679i</v>
      </c>
      <c r="G130" s="57" t="str">
        <f t="shared" si="25"/>
        <v>0.999999999990608-3.06465073910786E-06i</v>
      </c>
      <c r="H130" s="57" t="str">
        <f t="shared" si="26"/>
        <v>120.000012507293+0.206278862259473i</v>
      </c>
      <c r="I130" s="57" t="str">
        <f t="shared" si="27"/>
        <v>504.618801478936-291909.504577587i</v>
      </c>
      <c r="K130" s="57" t="str">
        <f t="shared" si="28"/>
        <v>0.099999694085382-0.00017398804269689i</v>
      </c>
      <c r="L130" s="57" t="str">
        <f t="shared" si="29"/>
        <v>0.00025-159.525156535983i</v>
      </c>
      <c r="M130" s="57" t="str">
        <f t="shared" si="30"/>
        <v>0.0025-89.8452070603157i</v>
      </c>
      <c r="N130" s="57">
        <f t="shared" si="31"/>
        <v>89.999767009730192</v>
      </c>
      <c r="O130" s="57">
        <f t="shared" si="32"/>
        <v>85.418672064535755</v>
      </c>
      <c r="P130" s="374">
        <f t="shared" si="33"/>
        <v>85.418672064535755</v>
      </c>
      <c r="Q130" s="374">
        <f t="shared" si="34"/>
        <v>-90.000232990269808</v>
      </c>
      <c r="R130" s="12">
        <f t="shared" si="35"/>
        <v>89.999767009730192</v>
      </c>
      <c r="S130" s="57">
        <f t="shared" si="36"/>
        <v>1.3856656647267809E-3</v>
      </c>
      <c r="T130" s="12">
        <f t="shared" si="19"/>
        <v>85.418672064535755</v>
      </c>
    </row>
    <row r="131" spans="1:20" x14ac:dyDescent="0.15">
      <c r="A131" s="57">
        <f t="shared" si="20"/>
        <v>8.7394784430265879</v>
      </c>
      <c r="B131" s="12">
        <f t="shared" si="37"/>
        <v>1.3909311942527427</v>
      </c>
      <c r="C131" s="57" t="str">
        <f t="shared" si="21"/>
        <v>-0.0758837359128606-18590.3005790281i</v>
      </c>
      <c r="D131" s="57" t="str">
        <f t="shared" si="22"/>
        <v>7.97999999984764-4576.93220087601i</v>
      </c>
      <c r="E131" s="57" t="str">
        <f t="shared" si="23"/>
        <v>81.2347679982892-0.0000902136077472878i</v>
      </c>
      <c r="F131" s="57" t="str">
        <f t="shared" si="24"/>
        <v>4.17867867863915-429516.90748334i</v>
      </c>
      <c r="G131" s="57" t="str">
        <f t="shared" si="25"/>
        <v>0.999999999990536-3.07629641191625E-06i</v>
      </c>
      <c r="H131" s="57" t="str">
        <f t="shared" si="26"/>
        <v>120.00001260253+0.207062721989979i</v>
      </c>
      <c r="I131" s="57" t="str">
        <f t="shared" si="27"/>
        <v>504.618801611963-290804.447870386i</v>
      </c>
      <c r="K131" s="57" t="str">
        <f t="shared" si="28"/>
        <v>0.0999996917560202-0.000174649193147761i</v>
      </c>
      <c r="L131" s="57" t="str">
        <f t="shared" si="29"/>
        <v>0.00025-158.92125576408i</v>
      </c>
      <c r="M131" s="57" t="str">
        <f t="shared" si="30"/>
        <v>0.0025-89.5050877269534i</v>
      </c>
      <c r="N131" s="57">
        <f t="shared" si="31"/>
        <v>89.999766124394654</v>
      </c>
      <c r="O131" s="57">
        <f t="shared" si="32"/>
        <v>85.385728235271444</v>
      </c>
      <c r="P131" s="374">
        <f t="shared" si="33"/>
        <v>85.385728235271444</v>
      </c>
      <c r="Q131" s="374">
        <f t="shared" si="34"/>
        <v>-90.000233875605346</v>
      </c>
      <c r="R131" s="12">
        <f t="shared" si="35"/>
        <v>89.999766124394654</v>
      </c>
      <c r="S131" s="57">
        <f t="shared" si="36"/>
        <v>1.3909311942527428E-3</v>
      </c>
      <c r="T131" s="12">
        <f t="shared" si="19"/>
        <v>85.385728235271444</v>
      </c>
    </row>
    <row r="132" spans="1:20" x14ac:dyDescent="0.15">
      <c r="A132" s="57">
        <f t="shared" si="20"/>
        <v>8.7726884611100893</v>
      </c>
      <c r="B132" s="12">
        <f t="shared" si="37"/>
        <v>1.3962167327909032</v>
      </c>
      <c r="C132" s="57" t="str">
        <f t="shared" si="21"/>
        <v>-0.0758837269013597-18519.9248595068i</v>
      </c>
      <c r="D132" s="57" t="str">
        <f t="shared" si="22"/>
        <v>7.97999999984648-4559.6056994835i</v>
      </c>
      <c r="E132" s="57" t="str">
        <f t="shared" si="23"/>
        <v>81.2347679946142-0.0000905564128220247i</v>
      </c>
      <c r="F132" s="57" t="str">
        <f t="shared" si="24"/>
        <v>4.17867867863884-427890.921979914i</v>
      </c>
      <c r="G132" s="57" t="str">
        <f t="shared" si="25"/>
        <v>0.999999999990464-0.0000030879863382813i</v>
      </c>
      <c r="H132" s="57" t="str">
        <f t="shared" si="26"/>
        <v>120.000012698491+0.207849560388076i</v>
      </c>
      <c r="I132" s="57" t="str">
        <f t="shared" si="27"/>
        <v>504.618801745997-289703.574482795i</v>
      </c>
      <c r="K132" s="57" t="str">
        <f t="shared" si="28"/>
        <v>0.099999689408922-0.000175312855923297i</v>
      </c>
      <c r="L132" s="57" t="str">
        <f t="shared" si="29"/>
        <v>0.00025-158.319641127794i</v>
      </c>
      <c r="M132" s="57" t="str">
        <f t="shared" si="30"/>
        <v>0.0025-89.1662559543274i</v>
      </c>
      <c r="N132" s="57">
        <f t="shared" si="31"/>
        <v>89.999765235695165</v>
      </c>
      <c r="O132" s="57">
        <f t="shared" si="32"/>
        <v>85.352784405989311</v>
      </c>
      <c r="P132" s="374">
        <f t="shared" si="33"/>
        <v>85.352784405989311</v>
      </c>
      <c r="Q132" s="374">
        <f t="shared" si="34"/>
        <v>-90.000234764304835</v>
      </c>
      <c r="R132" s="12">
        <f t="shared" si="35"/>
        <v>89.999765235695165</v>
      </c>
      <c r="S132" s="57">
        <f t="shared" si="36"/>
        <v>1.3962167327909033E-3</v>
      </c>
      <c r="T132" s="12">
        <f t="shared" si="19"/>
        <v>85.352784405989311</v>
      </c>
    </row>
    <row r="133" spans="1:20" x14ac:dyDescent="0.15">
      <c r="A133" s="57">
        <f t="shared" si="20"/>
        <v>8.8060246772623074</v>
      </c>
      <c r="B133" s="12">
        <f t="shared" si="37"/>
        <v>1.4015223563755086</v>
      </c>
      <c r="C133" s="57" t="str">
        <f t="shared" si="21"/>
        <v>-0.0758837178215117-18449.8155553223i</v>
      </c>
      <c r="D133" s="57" t="str">
        <f t="shared" si="22"/>
        <v>7.97999999984529-4542.34478954973i</v>
      </c>
      <c r="E133" s="57" t="str">
        <f t="shared" si="23"/>
        <v>81.2347679909114-0.0000909005204806795i</v>
      </c>
      <c r="F133" s="57" t="str">
        <f t="shared" si="24"/>
        <v>4.17867867863852-426271.091831054i</v>
      </c>
      <c r="G133" s="57" t="str">
        <f t="shared" si="25"/>
        <v>0.999999999990392-3.09972068636655E-06i</v>
      </c>
      <c r="H133" s="57" t="str">
        <f t="shared" si="26"/>
        <v>120.000012795183+0.208639388772709i</v>
      </c>
      <c r="I133" s="57" t="str">
        <f t="shared" si="27"/>
        <v>504.61880188105-288606.868578383i</v>
      </c>
      <c r="K133" s="57" t="str">
        <f t="shared" si="28"/>
        <v>0.0999996870439527-0.000175979040569796i</v>
      </c>
      <c r="L133" s="57" t="str">
        <f t="shared" si="29"/>
        <v>0.00025-157.720303972698i</v>
      </c>
      <c r="M133" s="57" t="str">
        <f t="shared" si="30"/>
        <v>0.0025-88.828706868228i</v>
      </c>
      <c r="N133" s="57">
        <f t="shared" si="31"/>
        <v>89.999764343618949</v>
      </c>
      <c r="O133" s="57">
        <f t="shared" si="32"/>
        <v>85.319840576689273</v>
      </c>
      <c r="P133" s="374">
        <f t="shared" si="33"/>
        <v>85.319840576689273</v>
      </c>
      <c r="Q133" s="374">
        <f t="shared" si="34"/>
        <v>-90.000235656381051</v>
      </c>
      <c r="R133" s="12">
        <f t="shared" si="35"/>
        <v>89.999764343618949</v>
      </c>
      <c r="S133" s="57">
        <f t="shared" si="36"/>
        <v>1.4015223563755086E-3</v>
      </c>
      <c r="T133" s="12">
        <f t="shared" si="19"/>
        <v>85.319840576689273</v>
      </c>
    </row>
    <row r="134" spans="1:20" x14ac:dyDescent="0.15">
      <c r="A134" s="57">
        <f t="shared" si="20"/>
        <v>8.8394875710359049</v>
      </c>
      <c r="B134" s="12">
        <f t="shared" si="37"/>
        <v>1.4068481413297356</v>
      </c>
      <c r="C134" s="57" t="str">
        <f t="shared" si="21"/>
        <v>-0.07588370867267-18379.9716579287i</v>
      </c>
      <c r="D134" s="57" t="str">
        <f t="shared" si="22"/>
        <v>7.97999999984412-4525.14922277075i</v>
      </c>
      <c r="E134" s="57" t="str">
        <f t="shared" si="23"/>
        <v>81.23476798718-0.0000912459356714823i</v>
      </c>
      <c r="F134" s="57" t="str">
        <f t="shared" si="24"/>
        <v>4.17867867863822-424657.39373496i</v>
      </c>
      <c r="G134" s="57" t="str">
        <f t="shared" si="25"/>
        <v>0.999999999990319-3.11149962497452E-06i</v>
      </c>
      <c r="H134" s="57" t="str">
        <f t="shared" si="26"/>
        <v>120.00001289261+0.209432218505835i</v>
      </c>
      <c r="I134" s="57" t="str">
        <f t="shared" si="27"/>
        <v>504.618802017133-287514.314380666i</v>
      </c>
      <c r="K134" s="57" t="str">
        <f t="shared" si="28"/>
        <v>0.0999996846609757-0.000176647756669822i</v>
      </c>
      <c r="L134" s="57" t="str">
        <f t="shared" si="29"/>
        <v>0.00025-157.123235677125i</v>
      </c>
      <c r="M134" s="57" t="str">
        <f t="shared" si="30"/>
        <v>0.0025-88.4924356128988i</v>
      </c>
      <c r="N134" s="57">
        <f t="shared" si="31"/>
        <v>89.999763448153161</v>
      </c>
      <c r="O134" s="57">
        <f t="shared" si="32"/>
        <v>85.286896747371117</v>
      </c>
      <c r="P134" s="374">
        <f t="shared" si="33"/>
        <v>85.286896747371117</v>
      </c>
      <c r="Q134" s="374">
        <f t="shared" si="34"/>
        <v>-90.000236551846839</v>
      </c>
      <c r="R134" s="12">
        <f t="shared" si="35"/>
        <v>89.999763448153161</v>
      </c>
      <c r="S134" s="57">
        <f t="shared" si="36"/>
        <v>1.4068481413297355E-3</v>
      </c>
      <c r="T134" s="12">
        <f t="shared" si="19"/>
        <v>85.286896747371117</v>
      </c>
    </row>
    <row r="135" spans="1:20" x14ac:dyDescent="0.15">
      <c r="A135" s="57">
        <f t="shared" si="20"/>
        <v>8.8730776238058411</v>
      </c>
      <c r="B135" s="12">
        <f t="shared" si="37"/>
        <v>1.4121941642667886</v>
      </c>
      <c r="C135" s="57" t="str">
        <f t="shared" si="21"/>
        <v>-0.0758836994543586-18310.3921625979i</v>
      </c>
      <c r="D135" s="57" t="str">
        <f t="shared" si="22"/>
        <v>7.97999999984294-4508.01875178253i</v>
      </c>
      <c r="E135" s="57" t="str">
        <f t="shared" si="23"/>
        <v>81.2347679834209-0.000091592663363557i</v>
      </c>
      <c r="F135" s="57" t="str">
        <f t="shared" si="24"/>
        <v>4.1786786786379-423049.804478043i</v>
      </c>
      <c r="G135" s="57" t="str">
        <f t="shared" si="25"/>
        <v>0.999999999990245-3.12332332354919E-06i</v>
      </c>
      <c r="H135" s="57" t="str">
        <f t="shared" si="26"/>
        <v>120.00001299078+0.210228060992589i</v>
      </c>
      <c r="I135" s="57" t="str">
        <f t="shared" si="27"/>
        <v>504.618802154261-286425.896172889i</v>
      </c>
      <c r="K135" s="57" t="str">
        <f t="shared" si="28"/>
        <v>0.0999996822598534-0.000177319013842346i</v>
      </c>
      <c r="L135" s="57" t="str">
        <f t="shared" si="29"/>
        <v>0.00025-156.528427652047i</v>
      </c>
      <c r="M135" s="57" t="str">
        <f t="shared" si="30"/>
        <v>0.0025-88.157437350965i</v>
      </c>
      <c r="N135" s="57">
        <f t="shared" si="31"/>
        <v>89.99976254928491</v>
      </c>
      <c r="O135" s="57">
        <f t="shared" si="32"/>
        <v>85.253952918034699</v>
      </c>
      <c r="P135" s="374">
        <f t="shared" si="33"/>
        <v>85.253952918034699</v>
      </c>
      <c r="Q135" s="374">
        <f t="shared" si="34"/>
        <v>-90.00023745071509</v>
      </c>
      <c r="R135" s="12">
        <f t="shared" si="35"/>
        <v>89.99976254928491</v>
      </c>
      <c r="S135" s="57">
        <f t="shared" si="36"/>
        <v>1.4121941642667886E-3</v>
      </c>
      <c r="T135" s="12">
        <f t="shared" si="19"/>
        <v>85.253952918034699</v>
      </c>
    </row>
    <row r="136" spans="1:20" x14ac:dyDescent="0.15">
      <c r="A136" s="57">
        <f t="shared" si="20"/>
        <v>8.9067953187763038</v>
      </c>
      <c r="B136" s="12">
        <f t="shared" si="37"/>
        <v>1.4175605020910025</v>
      </c>
      <c r="C136" s="57" t="str">
        <f t="shared" si="21"/>
        <v>-0.07588369016554-18241.0760684056i</v>
      </c>
      <c r="D136" s="57" t="str">
        <f t="shared" si="22"/>
        <v>7.97999999984173-4490.95313015751i</v>
      </c>
      <c r="E136" s="57" t="str">
        <f t="shared" si="23"/>
        <v>81.2347679796328-0.0000919407085410181i</v>
      </c>
      <c r="F136" s="57" t="str">
        <f t="shared" si="24"/>
        <v>4.17867867863759-421448.300934591i</v>
      </c>
      <c r="G136" s="57" t="str">
        <f t="shared" si="25"/>
        <v>0.999999999990171-3.13519195217844E-06i</v>
      </c>
      <c r="H136" s="57" t="str">
        <f t="shared" si="26"/>
        <v>120.000013089698+0.211026927681436i</v>
      </c>
      <c r="I136" s="57" t="str">
        <f t="shared" si="27"/>
        <v>504.618802292427-285341.59829779i</v>
      </c>
      <c r="K136" s="57" t="str">
        <f t="shared" si="28"/>
        <v>0.0999996798404479-0.000177992821742886i</v>
      </c>
      <c r="L136" s="57" t="str">
        <f t="shared" si="29"/>
        <v>0.00025-155.935871340951i</v>
      </c>
      <c r="M136" s="57" t="str">
        <f t="shared" si="30"/>
        <v>0.0025-87.8237072633645i</v>
      </c>
      <c r="N136" s="57">
        <f t="shared" si="31"/>
        <v>89.999761647001307</v>
      </c>
      <c r="O136" s="57">
        <f t="shared" si="32"/>
        <v>85.221009088679864</v>
      </c>
      <c r="P136" s="374">
        <f t="shared" si="33"/>
        <v>85.221009088679864</v>
      </c>
      <c r="Q136" s="374">
        <f t="shared" si="34"/>
        <v>-90.000238352998693</v>
      </c>
      <c r="R136" s="12">
        <f t="shared" si="35"/>
        <v>89.999761647001307</v>
      </c>
      <c r="S136" s="57">
        <f t="shared" si="36"/>
        <v>1.4175605020910025E-3</v>
      </c>
      <c r="T136" s="12">
        <f t="shared" si="19"/>
        <v>85.221009088679864</v>
      </c>
    </row>
    <row r="137" spans="1:20" x14ac:dyDescent="0.15">
      <c r="A137" s="57">
        <f t="shared" si="20"/>
        <v>8.9406411409876529</v>
      </c>
      <c r="B137" s="12">
        <f t="shared" si="37"/>
        <v>1.4229472319989482</v>
      </c>
      <c r="C137" s="57" t="str">
        <f t="shared" si="21"/>
        <v>-0.0758836808058021-18172.0223782164i</v>
      </c>
      <c r="D137" s="57" t="str">
        <f t="shared" si="22"/>
        <v>7.97999999984053-4473.95211240099i</v>
      </c>
      <c r="E137" s="57" t="str">
        <f t="shared" si="23"/>
        <v>81.2347679758159-0.0000922900762109018i</v>
      </c>
      <c r="F137" s="57" t="str">
        <f t="shared" si="24"/>
        <v>4.1786786786373-419852.860066438i</v>
      </c>
      <c r="G137" s="57" t="str">
        <f t="shared" si="25"/>
        <v>0.999999999990096-3.14710568159648E-06i</v>
      </c>
      <c r="H137" s="57" t="str">
        <f t="shared" si="26"/>
        <v>120.000013189369+0.211828830064354i</v>
      </c>
      <c r="I137" s="57" t="str">
        <f t="shared" si="27"/>
        <v>504.618802431645-284261.405157378i</v>
      </c>
      <c r="K137" s="57" t="str">
        <f t="shared" si="28"/>
        <v>0.0999996774026195-0.000178669190063644i</v>
      </c>
      <c r="L137" s="57" t="str">
        <f t="shared" si="29"/>
        <v>0.00025-155.345558219716i</v>
      </c>
      <c r="M137" s="57" t="str">
        <f t="shared" si="30"/>
        <v>0.0025-87.4912405492772i</v>
      </c>
      <c r="N137" s="57">
        <f t="shared" si="31"/>
        <v>89.99976074128935</v>
      </c>
      <c r="O137" s="57">
        <f t="shared" si="32"/>
        <v>85.188065259306441</v>
      </c>
      <c r="P137" s="374">
        <f t="shared" si="33"/>
        <v>85.188065259306441</v>
      </c>
      <c r="Q137" s="374">
        <f t="shared" si="34"/>
        <v>-90.00023925871065</v>
      </c>
      <c r="R137" s="12">
        <f t="shared" si="35"/>
        <v>89.99976074128935</v>
      </c>
      <c r="S137" s="57">
        <f t="shared" si="36"/>
        <v>1.4229472319989482E-3</v>
      </c>
      <c r="T137" s="12">
        <f t="shared" si="19"/>
        <v>85.188065259306441</v>
      </c>
    </row>
    <row r="138" spans="1:20" x14ac:dyDescent="0.15">
      <c r="A138" s="57">
        <f t="shared" si="20"/>
        <v>8.9746155773234069</v>
      </c>
      <c r="B138" s="12">
        <f t="shared" si="37"/>
        <v>1.4283544314805443</v>
      </c>
      <c r="C138" s="57" t="str">
        <f t="shared" si="21"/>
        <v>-0.0758836713750952-18103.23009867i</v>
      </c>
      <c r="D138" s="57" t="str">
        <f t="shared" si="22"/>
        <v>7.97999999983931-4457.01545394762i</v>
      </c>
      <c r="E138" s="57" t="str">
        <f t="shared" si="23"/>
        <v>81.23476797197-0.0000926407713976607i</v>
      </c>
      <c r="F138" s="57" t="str">
        <f t="shared" si="24"/>
        <v>4.17867867863699-418263.458922632i</v>
      </c>
      <c r="G138" s="57" t="str">
        <f t="shared" si="25"/>
        <v>0.99999999999002-3.15906468318631E-06i</v>
      </c>
      <c r="H138" s="57" t="str">
        <f t="shared" si="26"/>
        <v>120.000013289799+0.212633779676986i</v>
      </c>
      <c r="I138" s="57" t="str">
        <f t="shared" si="27"/>
        <v>504.618802571919-283185.301212712i</v>
      </c>
      <c r="K138" s="57" t="str">
        <f t="shared" si="28"/>
        <v>0.0999996749462295-0.000179348128533652i</v>
      </c>
      <c r="L138" s="57" t="str">
        <f t="shared" si="29"/>
        <v>0.00025-154.75747979649i</v>
      </c>
      <c r="M138" s="57" t="str">
        <f t="shared" si="30"/>
        <v>0.0025-87.1600324260584i</v>
      </c>
      <c r="N138" s="57">
        <f t="shared" si="31"/>
        <v>89.99975983213605</v>
      </c>
      <c r="O138" s="57">
        <f t="shared" si="32"/>
        <v>85.155121429914402</v>
      </c>
      <c r="P138" s="374">
        <f t="shared" si="33"/>
        <v>85.155121429914402</v>
      </c>
      <c r="Q138" s="374">
        <f t="shared" si="34"/>
        <v>-90.00024016786395</v>
      </c>
      <c r="R138" s="12">
        <f t="shared" si="35"/>
        <v>89.99975983213605</v>
      </c>
      <c r="S138" s="57">
        <f t="shared" si="36"/>
        <v>1.4283544314805444E-3</v>
      </c>
      <c r="T138" s="12">
        <f t="shared" si="19"/>
        <v>85.155121429914402</v>
      </c>
    </row>
    <row r="139" spans="1:20" x14ac:dyDescent="0.15">
      <c r="A139" s="57">
        <f t="shared" si="20"/>
        <v>9.008719116517236</v>
      </c>
      <c r="B139" s="12">
        <f t="shared" si="37"/>
        <v>1.4337821783201705</v>
      </c>
      <c r="C139" s="57" t="str">
        <f t="shared" si="21"/>
        <v>-0.0758836618722754-18034.6982401662i</v>
      </c>
      <c r="D139" s="57" t="str">
        <f t="shared" si="22"/>
        <v>7.9799999998381-4440.14291115788i</v>
      </c>
      <c r="E139" s="57" t="str">
        <f t="shared" si="23"/>
        <v>81.2347679680946-0.0000929927991451396i</v>
      </c>
      <c r="F139" s="57" t="str">
        <f t="shared" si="24"/>
        <v>4.17867867863668-416680.074639104i</v>
      </c>
      <c r="G139" s="57" t="str">
        <f t="shared" si="25"/>
        <v>0.999999999989944-3.17106912898218E-06i</v>
      </c>
      <c r="H139" s="57" t="str">
        <f t="shared" si="26"/>
        <v>120.000013390994+0.213441788098816i</v>
      </c>
      <c r="I139" s="57" t="str">
        <f t="shared" si="27"/>
        <v>504.618802713267-282113.270983678i</v>
      </c>
      <c r="K139" s="57" t="str">
        <f t="shared" si="28"/>
        <v>0.0999996724711349-0.000180029646918895i</v>
      </c>
      <c r="L139" s="57" t="str">
        <f t="shared" si="29"/>
        <v>0.00025-154.171627611566i</v>
      </c>
      <c r="M139" s="57" t="str">
        <f t="shared" si="30"/>
        <v>0.0025-86.8300781291674i</v>
      </c>
      <c r="N139" s="57">
        <f t="shared" si="31"/>
        <v>89.999758919528276</v>
      </c>
      <c r="O139" s="57">
        <f t="shared" si="32"/>
        <v>85.122177600503505</v>
      </c>
      <c r="P139" s="374">
        <f t="shared" si="33"/>
        <v>85.122177600503505</v>
      </c>
      <c r="Q139" s="374">
        <f t="shared" si="34"/>
        <v>-90.000241080471724</v>
      </c>
      <c r="R139" s="12">
        <f t="shared" si="35"/>
        <v>89.999758919528276</v>
      </c>
      <c r="S139" s="57">
        <f t="shared" si="36"/>
        <v>1.4337821783201705E-3</v>
      </c>
      <c r="T139" s="12">
        <f t="shared" si="19"/>
        <v>85.122177600503505</v>
      </c>
    </row>
    <row r="140" spans="1:20" x14ac:dyDescent="0.15">
      <c r="A140" s="57">
        <f t="shared" si="20"/>
        <v>9.0429522491600025</v>
      </c>
      <c r="B140" s="12">
        <f t="shared" si="37"/>
        <v>1.4392305505977872</v>
      </c>
      <c r="C140" s="57" t="str">
        <f t="shared" si="21"/>
        <v>-0.0758836522975059-17966.4258168514i</v>
      </c>
      <c r="D140" s="57" t="str">
        <f t="shared" si="22"/>
        <v>7.97999999983686-4423.33424131459i</v>
      </c>
      <c r="E140" s="57" t="str">
        <f t="shared" si="23"/>
        <v>81.2347679641897-0.0000933461645153366i</v>
      </c>
      <c r="F140" s="57" t="str">
        <f t="shared" si="24"/>
        <v>4.17867867863633-415102.684438339i</v>
      </c>
      <c r="G140" s="57" t="str">
        <f t="shared" si="25"/>
        <v>0.999999999989868-3.18311919167207E-06i</v>
      </c>
      <c r="H140" s="57" t="str">
        <f t="shared" si="26"/>
        <v>120.000013492958+0.214252866953325i</v>
      </c>
      <c r="I140" s="57" t="str">
        <f t="shared" si="27"/>
        <v>504.61880285569-281045.299048755i</v>
      </c>
      <c r="K140" s="57" t="str">
        <f t="shared" si="28"/>
        <v>0.0999996699771948-0.000180713755022474i</v>
      </c>
      <c r="L140" s="57" t="str">
        <f t="shared" si="29"/>
        <v>0.00025-153.587993237264i</v>
      </c>
      <c r="M140" s="57" t="str">
        <f t="shared" si="30"/>
        <v>0.0025-86.5013729121015i</v>
      </c>
      <c r="N140" s="57">
        <f t="shared" si="31"/>
        <v>89.999758003452953</v>
      </c>
      <c r="O140" s="57">
        <f t="shared" si="32"/>
        <v>85.089233771073722</v>
      </c>
      <c r="P140" s="374">
        <f t="shared" si="33"/>
        <v>85.089233771073722</v>
      </c>
      <c r="Q140" s="374">
        <f t="shared" si="34"/>
        <v>-90.000241996547047</v>
      </c>
      <c r="R140" s="12">
        <f t="shared" si="35"/>
        <v>89.999758003452953</v>
      </c>
      <c r="S140" s="57">
        <f t="shared" si="36"/>
        <v>1.4392305505977871E-3</v>
      </c>
      <c r="T140" s="12">
        <f t="shared" si="19"/>
        <v>85.089233771073722</v>
      </c>
    </row>
    <row r="141" spans="1:20" x14ac:dyDescent="0.15">
      <c r="A141" s="57">
        <f t="shared" si="20"/>
        <v>9.0773154677068106</v>
      </c>
      <c r="B141" s="12">
        <f t="shared" si="37"/>
        <v>1.4446996266900587</v>
      </c>
      <c r="C141" s="57" t="str">
        <f t="shared" si="21"/>
        <v>-0.0758836426496146-17898.4118466036i</v>
      </c>
      <c r="D141" s="57" t="str">
        <f t="shared" si="22"/>
        <v>7.97999999983561-4406.58920261937i</v>
      </c>
      <c r="E141" s="57" t="str">
        <f t="shared" si="23"/>
        <v>81.2347679602554-0.0000937008725913612i</v>
      </c>
      <c r="F141" s="57" t="str">
        <f t="shared" si="24"/>
        <v>4.17867867863601-413531.26562905i</v>
      </c>
      <c r="G141" s="57" t="str">
        <f t="shared" si="25"/>
        <v>0.999999999989791-3.19521504460018E-06i</v>
      </c>
      <c r="H141" s="57" t="str">
        <f t="shared" si="26"/>
        <v>120.000013595699+0.215067027908163i</v>
      </c>
      <c r="I141" s="57" t="str">
        <f t="shared" si="27"/>
        <v>504.618802999194-279981.370044814i</v>
      </c>
      <c r="K141" s="57" t="str">
        <f t="shared" si="28"/>
        <v>0.0999996674642642-0.000181400462684723i</v>
      </c>
      <c r="L141" s="57" t="str">
        <f t="shared" si="29"/>
        <v>0.00025-153.006568277809i</v>
      </c>
      <c r="M141" s="57" t="str">
        <f t="shared" si="30"/>
        <v>0.0025-86.1739120463251i</v>
      </c>
      <c r="N141" s="57">
        <f t="shared" si="31"/>
        <v>89.999757083896881</v>
      </c>
      <c r="O141" s="57">
        <f t="shared" si="32"/>
        <v>85.056289941624755</v>
      </c>
      <c r="P141" s="374">
        <f t="shared" si="33"/>
        <v>85.056289941624755</v>
      </c>
      <c r="Q141" s="374">
        <f t="shared" si="34"/>
        <v>-90.000242916103119</v>
      </c>
      <c r="R141" s="12">
        <f t="shared" si="35"/>
        <v>89.999757083896881</v>
      </c>
      <c r="S141" s="57">
        <f t="shared" si="36"/>
        <v>1.4446996266900586E-3</v>
      </c>
      <c r="T141" s="12">
        <f t="shared" si="19"/>
        <v>85.056289941624755</v>
      </c>
    </row>
    <row r="142" spans="1:20" x14ac:dyDescent="0.15">
      <c r="A142" s="57">
        <f t="shared" si="20"/>
        <v>9.1118092664840962</v>
      </c>
      <c r="B142" s="12">
        <f t="shared" si="37"/>
        <v>1.4501894852714809</v>
      </c>
      <c r="C142" s="57" t="str">
        <f t="shared" si="21"/>
        <v>-0.075883632928047-17830.6553510191i</v>
      </c>
      <c r="D142" s="57" t="str">
        <f t="shared" si="22"/>
        <v>7.97999999983436-4389.90755418924i</v>
      </c>
      <c r="E142" s="57" t="str">
        <f t="shared" si="23"/>
        <v>81.2347679562905-0.0000940569284726701i</v>
      </c>
      <c r="F142" s="57" t="str">
        <f t="shared" si="24"/>
        <v>4.17867867863569-411965.795605849i</v>
      </c>
      <c r="G142" s="57" t="str">
        <f t="shared" si="25"/>
        <v>0.999999999989713-3.20735686176941E-06i</v>
      </c>
      <c r="H142" s="57" t="str">
        <f t="shared" si="26"/>
        <v>120.000013699223+0.215884282675323i</v>
      </c>
      <c r="I142" s="57" t="str">
        <f t="shared" si="27"/>
        <v>504.618803143796-278921.46866688i</v>
      </c>
      <c r="K142" s="57" t="str">
        <f t="shared" si="28"/>
        <v>0.0999996649321991-0.000182089779783371i</v>
      </c>
      <c r="L142" s="57" t="str">
        <f t="shared" si="29"/>
        <v>0.00025-152.427344369205i</v>
      </c>
      <c r="M142" s="57" t="str">
        <f t="shared" si="30"/>
        <v>0.0025-85.8476908212044i</v>
      </c>
      <c r="N142" s="57">
        <f t="shared" si="31"/>
        <v>89.999756160846857</v>
      </c>
      <c r="O142" s="57">
        <f t="shared" si="32"/>
        <v>85.023346112156517</v>
      </c>
      <c r="P142" s="374">
        <f t="shared" si="33"/>
        <v>85.023346112156517</v>
      </c>
      <c r="Q142" s="374">
        <f t="shared" si="34"/>
        <v>-90.000243839153143</v>
      </c>
      <c r="R142" s="12">
        <f t="shared" si="35"/>
        <v>89.999756160846857</v>
      </c>
      <c r="S142" s="57">
        <f t="shared" si="36"/>
        <v>1.4501894852714809E-3</v>
      </c>
      <c r="T142" s="12">
        <f t="shared" si="19"/>
        <v>85.023346112156517</v>
      </c>
    </row>
    <row r="143" spans="1:20" x14ac:dyDescent="0.15">
      <c r="A143" s="57">
        <f t="shared" si="20"/>
        <v>9.1464341416967354</v>
      </c>
      <c r="B143" s="12">
        <f t="shared" si="37"/>
        <v>1.4557002053155126</v>
      </c>
      <c r="C143" s="57" t="str">
        <f t="shared" si="21"/>
        <v>-0.075883623132917-17763.1553553983i</v>
      </c>
      <c r="D143" s="57" t="str">
        <f t="shared" si="22"/>
        <v>7.97999999983311-4373.28905605306i</v>
      </c>
      <c r="E143" s="57" t="str">
        <f t="shared" si="23"/>
        <v>81.2347679522963-0.0000944143372830971i</v>
      </c>
      <c r="F143" s="57" t="str">
        <f t="shared" si="24"/>
        <v>4.17867867863538-410406.251848925i</v>
      </c>
      <c r="G143" s="57" t="str">
        <f t="shared" si="25"/>
        <v>0.999999999989635-3.21954481784388E-06i</v>
      </c>
      <c r="H143" s="57" t="str">
        <f t="shared" si="26"/>
        <v>120.000013803535+0.216704643011297i</v>
      </c>
      <c r="I143" s="57" t="str">
        <f t="shared" si="27"/>
        <v>504.618803289498-277865.579667912i</v>
      </c>
      <c r="K143" s="57" t="str">
        <f t="shared" si="28"/>
        <v>0.0999996623808543-0.000182781716233675i</v>
      </c>
      <c r="L143" s="57" t="str">
        <f t="shared" si="29"/>
        <v>0.00025-151.850313179125i</v>
      </c>
      <c r="M143" s="57" t="str">
        <f t="shared" si="30"/>
        <v>0.0025-85.5227045439377i</v>
      </c>
      <c r="N143" s="57">
        <f t="shared" si="31"/>
        <v>89.999755234289594</v>
      </c>
      <c r="O143" s="57">
        <f t="shared" si="32"/>
        <v>84.990402282669038</v>
      </c>
      <c r="P143" s="374">
        <f t="shared" si="33"/>
        <v>84.990402282669038</v>
      </c>
      <c r="Q143" s="374">
        <f t="shared" si="34"/>
        <v>-90.000244765710406</v>
      </c>
      <c r="R143" s="12">
        <f t="shared" si="35"/>
        <v>89.999755234289594</v>
      </c>
      <c r="S143" s="57">
        <f t="shared" si="36"/>
        <v>1.4557002053155125E-3</v>
      </c>
      <c r="T143" s="12">
        <f t="shared" si="19"/>
        <v>84.990402282669038</v>
      </c>
    </row>
    <row r="144" spans="1:20" x14ac:dyDescent="0.15">
      <c r="A144" s="57">
        <f t="shared" si="20"/>
        <v>9.1811905914351826</v>
      </c>
      <c r="B144" s="12">
        <f t="shared" si="37"/>
        <v>1.4612318660957115</v>
      </c>
      <c r="C144" s="57" t="str">
        <f t="shared" si="21"/>
        <v>-0.0758836132628815-17695.9108887306i</v>
      </c>
      <c r="D144" s="57" t="str">
        <f t="shared" si="22"/>
        <v>7.97999999983185-4356.73346914819i</v>
      </c>
      <c r="E144" s="57" t="str">
        <f t="shared" si="23"/>
        <v>81.2347679482711-0.000094773104159637i</v>
      </c>
      <c r="F144" s="57" t="str">
        <f t="shared" si="24"/>
        <v>4.17867867863503-408852.611923718i</v>
      </c>
      <c r="G144" s="57" t="str">
        <f t="shared" si="25"/>
        <v>0.999999999989556-3.23177908815143E-06i</v>
      </c>
      <c r="H144" s="57" t="str">
        <f t="shared" si="26"/>
        <v>120.000013908641+0.217528120717255i</v>
      </c>
      <c r="I144" s="57" t="str">
        <f t="shared" si="27"/>
        <v>504.61880343631-276813.687858594i</v>
      </c>
      <c r="K144" s="57" t="str">
        <f t="shared" si="28"/>
        <v>0.0999996598100824-0.000183476281988558i</v>
      </c>
      <c r="L144" s="57" t="str">
        <f t="shared" si="29"/>
        <v>0.00025-151.275466406779i</v>
      </c>
      <c r="M144" s="57" t="str">
        <f t="shared" si="30"/>
        <v>0.0025-85.1989485394878i</v>
      </c>
      <c r="N144" s="57">
        <f t="shared" si="31"/>
        <v>89.999754304211791</v>
      </c>
      <c r="O144" s="57">
        <f t="shared" si="32"/>
        <v>84.957458453161905</v>
      </c>
      <c r="P144" s="374">
        <f t="shared" si="33"/>
        <v>84.957458453161905</v>
      </c>
      <c r="Q144" s="374">
        <f t="shared" si="34"/>
        <v>-90.000245695788209</v>
      </c>
      <c r="R144" s="12">
        <f t="shared" si="35"/>
        <v>89.999754304211791</v>
      </c>
      <c r="S144" s="57">
        <f t="shared" si="36"/>
        <v>1.4612318660957115E-3</v>
      </c>
      <c r="T144" s="12">
        <f t="shared" si="19"/>
        <v>84.957458453161905</v>
      </c>
    </row>
    <row r="145" spans="1:20" x14ac:dyDescent="0.15">
      <c r="A145" s="57">
        <f t="shared" si="20"/>
        <v>9.2160791156826374</v>
      </c>
      <c r="B145" s="12">
        <f t="shared" si="37"/>
        <v>1.4667845471868752</v>
      </c>
      <c r="C145" s="57" t="str">
        <f t="shared" si="21"/>
        <v>-0.0758836033180472-17628.920983682i</v>
      </c>
      <c r="D145" s="57" t="str">
        <f t="shared" si="22"/>
        <v>7.97999999983056-4340.24055531692i</v>
      </c>
      <c r="E145" s="57" t="str">
        <f t="shared" si="23"/>
        <v>81.2347679442151-0.000095133234263669i</v>
      </c>
      <c r="F145" s="57" t="str">
        <f t="shared" si="24"/>
        <v>4.1786786786347-407304.853480594i</v>
      </c>
      <c r="G145" s="57" t="str">
        <f t="shared" si="25"/>
        <v>0.999999999989476-3.24405984868615E-06i</v>
      </c>
      <c r="H145" s="57" t="str">
        <f t="shared" si="26"/>
        <v>120.000014014547+0.21835472763921i</v>
      </c>
      <c r="I145" s="57" t="str">
        <f t="shared" si="27"/>
        <v>504.618803584237-275765.778107107i</v>
      </c>
      <c r="K145" s="57" t="str">
        <f t="shared" si="28"/>
        <v>0.0999996572197361-0.000184173487038764i</v>
      </c>
      <c r="L145" s="57" t="str">
        <f t="shared" si="29"/>
        <v>0.00025-150.702795782804i</v>
      </c>
      <c r="M145" s="57" t="str">
        <f t="shared" si="30"/>
        <v>0.0025-84.8764181505155i</v>
      </c>
      <c r="N145" s="57">
        <f t="shared" si="31"/>
        <v>89.999753370600033</v>
      </c>
      <c r="O145" s="57">
        <f t="shared" si="32"/>
        <v>84.924514623635062</v>
      </c>
      <c r="P145" s="374">
        <f t="shared" si="33"/>
        <v>84.924514623635062</v>
      </c>
      <c r="Q145" s="374">
        <f t="shared" si="34"/>
        <v>-90.000246629399967</v>
      </c>
      <c r="R145" s="12">
        <f t="shared" si="35"/>
        <v>89.999753370600033</v>
      </c>
      <c r="S145" s="57">
        <f t="shared" si="36"/>
        <v>1.4667845471868753E-3</v>
      </c>
      <c r="T145" s="12">
        <f t="shared" si="19"/>
        <v>84.924514623635062</v>
      </c>
    </row>
    <row r="146" spans="1:20" x14ac:dyDescent="0.15">
      <c r="A146" s="57">
        <f t="shared" si="20"/>
        <v>9.2511002163222322</v>
      </c>
      <c r="B146" s="12">
        <f t="shared" si="37"/>
        <v>1.4723583284661854</v>
      </c>
      <c r="C146" s="57" t="str">
        <f t="shared" si="21"/>
        <v>-0.0758835932967727-17562.1846765802i</v>
      </c>
      <c r="D146" s="57" t="str">
        <f t="shared" si="22"/>
        <v>7.97999999982928-4323.81007730317i</v>
      </c>
      <c r="E146" s="57" t="str">
        <f t="shared" si="23"/>
        <v>81.2347679401287-0.00009549473277479i</v>
      </c>
      <c r="F146" s="57" t="str">
        <f t="shared" si="24"/>
        <v>4.17867867863435-405762.95425453i</v>
      </c>
      <c r="G146" s="57" t="str">
        <f t="shared" si="25"/>
        <v>0.999999999989396-0.0000032563872761109i</v>
      </c>
      <c r="H146" s="57" t="str">
        <f t="shared" si="26"/>
        <v>120.000014121261+0.21918447566819i</v>
      </c>
      <c r="I146" s="57" t="str">
        <f t="shared" si="27"/>
        <v>504.618803733286-274721.835338923i</v>
      </c>
      <c r="K146" s="57" t="str">
        <f t="shared" si="28"/>
        <v>0.099999654609665-0.000184873341412982i</v>
      </c>
      <c r="L146" s="57" t="str">
        <f t="shared" si="29"/>
        <v>0.00025-150.132293069142i</v>
      </c>
      <c r="M146" s="57" t="str">
        <f t="shared" si="30"/>
        <v>0.0025-84.5551087373141i</v>
      </c>
      <c r="N146" s="57">
        <f t="shared" si="31"/>
        <v>89.999752433440918</v>
      </c>
      <c r="O146" s="57">
        <f t="shared" si="32"/>
        <v>84.891570794088395</v>
      </c>
      <c r="P146" s="374">
        <f t="shared" si="33"/>
        <v>84.891570794088395</v>
      </c>
      <c r="Q146" s="374">
        <f t="shared" si="34"/>
        <v>-90.000247566559082</v>
      </c>
      <c r="R146" s="12">
        <f t="shared" si="35"/>
        <v>89.999752433440918</v>
      </c>
      <c r="S146" s="57">
        <f t="shared" si="36"/>
        <v>1.4723583284661855E-3</v>
      </c>
      <c r="T146" s="12">
        <f t="shared" si="19"/>
        <v>84.891570794088395</v>
      </c>
    </row>
    <row r="147" spans="1:20" x14ac:dyDescent="0.15">
      <c r="A147" s="57">
        <f t="shared" si="20"/>
        <v>9.2862543971442566</v>
      </c>
      <c r="B147" s="12">
        <f t="shared" si="37"/>
        <v>1.4779532901143571</v>
      </c>
      <c r="C147" s="57" t="str">
        <f t="shared" si="21"/>
        <v>-0.0758835831998752-17495.701007401i</v>
      </c>
      <c r="D147" s="57" t="str">
        <f t="shared" si="22"/>
        <v>7.97999999982795-4307.44179874898i</v>
      </c>
      <c r="E147" s="57" t="str">
        <f t="shared" si="23"/>
        <v>81.2347679360109-0.0000958576048901509i</v>
      </c>
      <c r="F147" s="57" t="str">
        <f t="shared" si="24"/>
        <v>4.17867867863404-404226.892064788i</v>
      </c>
      <c r="G147" s="57" t="str">
        <f t="shared" si="25"/>
        <v>0.999999999989315-3.26876154775985E-06i</v>
      </c>
      <c r="H147" s="57" t="str">
        <f t="shared" si="26"/>
        <v>120.000014228786+0.220017376740416i</v>
      </c>
      <c r="I147" s="57" t="str">
        <f t="shared" si="27"/>
        <v>504.61880388348-273681.844536569i</v>
      </c>
      <c r="K147" s="57" t="str">
        <f t="shared" si="28"/>
        <v>0.0999996519797203-0.000185575855178024i</v>
      </c>
      <c r="L147" s="57" t="str">
        <f t="shared" si="29"/>
        <v>0.00025-149.563950058918i</v>
      </c>
      <c r="M147" s="57" t="str">
        <f t="shared" si="30"/>
        <v>0.0025-84.2350156777385i</v>
      </c>
      <c r="N147" s="57">
        <f t="shared" si="31"/>
        <v>89.999751492720989</v>
      </c>
      <c r="O147" s="57">
        <f t="shared" si="32"/>
        <v>84.858626964521719</v>
      </c>
      <c r="P147" s="374">
        <f t="shared" si="33"/>
        <v>84.858626964521719</v>
      </c>
      <c r="Q147" s="374">
        <f t="shared" si="34"/>
        <v>-90.000248507279011</v>
      </c>
      <c r="R147" s="12">
        <f t="shared" si="35"/>
        <v>89.999751492720989</v>
      </c>
      <c r="S147" s="57">
        <f t="shared" si="36"/>
        <v>1.477953290114357E-3</v>
      </c>
      <c r="T147" s="12">
        <f t="shared" si="19"/>
        <v>84.858626964521719</v>
      </c>
    </row>
    <row r="148" spans="1:20" x14ac:dyDescent="0.15">
      <c r="A148" s="57">
        <f t="shared" si="20"/>
        <v>9.3215421638534046</v>
      </c>
      <c r="B148" s="12">
        <f t="shared" si="37"/>
        <v>1.4835695126167916</v>
      </c>
      <c r="C148" s="57" t="str">
        <f t="shared" si="21"/>
        <v>-0.0758835730258198-17429.4690197546i</v>
      </c>
      <c r="D148" s="57" t="str">
        <f t="shared" si="22"/>
        <v>7.97999999982665-4291.13548419119i</v>
      </c>
      <c r="E148" s="57" t="str">
        <f t="shared" si="23"/>
        <v>81.2347679318617-0.0000962218558297684i</v>
      </c>
      <c r="F148" s="57" t="str">
        <f t="shared" si="24"/>
        <v>4.17867867863369-402696.644814597i</v>
      </c>
      <c r="G148" s="57" t="str">
        <f t="shared" si="25"/>
        <v>0.999999999989234-3.28118284164107E-06i</v>
      </c>
      <c r="H148" s="57" t="str">
        <f t="shared" si="26"/>
        <v>120.00001433713+0.220853442837454i</v>
      </c>
      <c r="I148" s="57" t="str">
        <f t="shared" si="27"/>
        <v>504.618804034811-272645.79073943i</v>
      </c>
      <c r="K148" s="57" t="str">
        <f t="shared" si="28"/>
        <v>0.0999996493297505-0.00018628103843893i</v>
      </c>
      <c r="L148" s="57" t="str">
        <f t="shared" si="29"/>
        <v>0.00025-148.997758576328i</v>
      </c>
      <c r="M148" s="57" t="str">
        <f t="shared" si="30"/>
        <v>0.0025-83.9161343671432i</v>
      </c>
      <c r="N148" s="57">
        <f t="shared" si="31"/>
        <v>89.999750548426704</v>
      </c>
      <c r="O148" s="57">
        <f t="shared" si="32"/>
        <v>84.825683134934934</v>
      </c>
      <c r="P148" s="374">
        <f t="shared" si="33"/>
        <v>84.825683134934934</v>
      </c>
      <c r="Q148" s="374">
        <f t="shared" si="34"/>
        <v>-90.000249451573296</v>
      </c>
      <c r="R148" s="12">
        <f t="shared" si="35"/>
        <v>89.999750548426704</v>
      </c>
      <c r="S148" s="57">
        <f t="shared" si="36"/>
        <v>1.4835695126167916E-3</v>
      </c>
      <c r="T148" s="12">
        <f t="shared" si="19"/>
        <v>84.825683134934934</v>
      </c>
    </row>
    <row r="149" spans="1:20" x14ac:dyDescent="0.15">
      <c r="A149" s="57">
        <f t="shared" si="20"/>
        <v>9.3569640240760474</v>
      </c>
      <c r="B149" s="12">
        <f t="shared" si="37"/>
        <v>1.4892070767647354</v>
      </c>
      <c r="C149" s="57" t="str">
        <f t="shared" si="21"/>
        <v>-0.0758835627743224-17363.4877608716i</v>
      </c>
      <c r="D149" s="57" t="str">
        <f t="shared" si="22"/>
        <v>7.97999999982533-4274.89089905797i</v>
      </c>
      <c r="E149" s="57" t="str">
        <f t="shared" si="23"/>
        <v>81.2347679276814-0.0000965874908326987i</v>
      </c>
      <c r="F149" s="57" t="str">
        <f t="shared" si="24"/>
        <v>4.17867867863334-401172.190490835i</v>
      </c>
      <c r="G149" s="57" t="str">
        <f t="shared" si="25"/>
        <v>0.999999999989152-3.29365133643904E-06i</v>
      </c>
      <c r="H149" s="57" t="str">
        <f t="shared" si="26"/>
        <v>120.000014446299+0.22169268598641i</v>
      </c>
      <c r="I149" s="57" t="str">
        <f t="shared" si="27"/>
        <v>504.618804187294-271613.659043524i</v>
      </c>
      <c r="K149" s="57" t="str">
        <f t="shared" si="28"/>
        <v>0.0999996466596025-0.000186988901339138i</v>
      </c>
      <c r="L149" s="57" t="str">
        <f t="shared" si="29"/>
        <v>0.00025-148.433710476517i</v>
      </c>
      <c r="M149" s="57" t="str">
        <f t="shared" si="30"/>
        <v>0.0025-83.5984602183138i</v>
      </c>
      <c r="N149" s="57">
        <f t="shared" si="31"/>
        <v>89.999749600544462</v>
      </c>
      <c r="O149" s="57">
        <f t="shared" si="32"/>
        <v>84.792739305327871</v>
      </c>
      <c r="P149" s="374">
        <f t="shared" si="33"/>
        <v>84.792739305327871</v>
      </c>
      <c r="Q149" s="374">
        <f t="shared" si="34"/>
        <v>-90.000250399455538</v>
      </c>
      <c r="R149" s="12">
        <f t="shared" si="35"/>
        <v>89.999749600544462</v>
      </c>
      <c r="S149" s="57">
        <f t="shared" si="36"/>
        <v>1.4892070767647354E-3</v>
      </c>
      <c r="T149" s="12">
        <f t="shared" si="19"/>
        <v>84.792739305327871</v>
      </c>
    </row>
    <row r="150" spans="1:20" x14ac:dyDescent="0.15">
      <c r="A150" s="57">
        <f t="shared" si="20"/>
        <v>9.3925204873675376</v>
      </c>
      <c r="B150" s="12">
        <f t="shared" si="37"/>
        <v>1.4948660636564415</v>
      </c>
      <c r="C150" s="57" t="str">
        <f t="shared" si="21"/>
        <v>-0.0758835524446226-17297.7562815891i</v>
      </c>
      <c r="D150" s="57" t="str">
        <f t="shared" si="22"/>
        <v>7.97999999982401-4258.70780966552i</v>
      </c>
      <c r="E150" s="57" t="str">
        <f t="shared" si="23"/>
        <v>81.2347679234686-0.0000969545151553196i</v>
      </c>
      <c r="F150" s="57" t="str">
        <f t="shared" si="24"/>
        <v>4.17867867863299-399653.507163718i</v>
      </c>
      <c r="G150" s="57" t="str">
        <f t="shared" si="25"/>
        <v>0.999999999989069-3.30616721151723E-06i</v>
      </c>
      <c r="H150" s="57" t="str">
        <f t="shared" si="26"/>
        <v>120.000014556301+0.222535118260091i</v>
      </c>
      <c r="I150" s="57" t="str">
        <f t="shared" si="27"/>
        <v>504.618804340943-270585.434601295i</v>
      </c>
      <c r="K150" s="57" t="str">
        <f t="shared" si="28"/>
        <v>0.0999996439691223-0.000187699454060625i</v>
      </c>
      <c r="L150" s="57" t="str">
        <f t="shared" si="29"/>
        <v>0.00025-147.871797645464i</v>
      </c>
      <c r="M150" s="57" t="str">
        <f t="shared" si="30"/>
        <v>0.0025-83.2819886614001i</v>
      </c>
      <c r="N150" s="57">
        <f t="shared" si="31"/>
        <v>89.999748649060692</v>
      </c>
      <c r="O150" s="57">
        <f t="shared" si="32"/>
        <v>84.759795475700216</v>
      </c>
      <c r="P150" s="374">
        <f t="shared" si="33"/>
        <v>84.759795475700216</v>
      </c>
      <c r="Q150" s="374">
        <f t="shared" si="34"/>
        <v>-90.000251350939308</v>
      </c>
      <c r="R150" s="12">
        <f t="shared" si="35"/>
        <v>89.999748649060692</v>
      </c>
      <c r="S150" s="57">
        <f t="shared" si="36"/>
        <v>1.4948660636564415E-3</v>
      </c>
      <c r="T150" s="12">
        <f t="shared" si="19"/>
        <v>84.759795475700216</v>
      </c>
    </row>
    <row r="151" spans="1:20" x14ac:dyDescent="0.15">
      <c r="A151" s="57">
        <f t="shared" si="20"/>
        <v>9.4282120652195349</v>
      </c>
      <c r="B151" s="12">
        <f t="shared" si="37"/>
        <v>1.5005465546983361</v>
      </c>
      <c r="C151" s="57" t="str">
        <f t="shared" si="21"/>
        <v>-0.0758835420367987-17232.2736363383i</v>
      </c>
      <c r="D151" s="57" t="str">
        <f t="shared" si="22"/>
        <v>7.97999999982268-4242.58598321467i</v>
      </c>
      <c r="E151" s="57" t="str">
        <f t="shared" si="23"/>
        <v>81.2347679192242-0.0000973229340780322i</v>
      </c>
      <c r="F151" s="57" t="str">
        <f t="shared" si="24"/>
        <v>4.17867867863268-398140.572986475i</v>
      </c>
      <c r="G151" s="57" t="str">
        <f t="shared" si="25"/>
        <v>0.999999999988986-3.31873064692073E-06i</v>
      </c>
      <c r="H151" s="57" t="str">
        <f t="shared" si="26"/>
        <v>120.000014667138+0.223380751777177i</v>
      </c>
      <c r="I151" s="57" t="str">
        <f t="shared" si="27"/>
        <v>504.618804495761-269561.102621379i</v>
      </c>
      <c r="K151" s="57" t="str">
        <f t="shared" si="28"/>
        <v>0.0999996412581567-0.000188412706824055i</v>
      </c>
      <c r="L151" s="57" t="str">
        <f t="shared" si="29"/>
        <v>0.00025-147.312011999865i</v>
      </c>
      <c r="M151" s="57" t="str">
        <f t="shared" si="30"/>
        <v>0.0025-82.9667151438534i</v>
      </c>
      <c r="N151" s="57">
        <f t="shared" si="31"/>
        <v>89.999747693961638</v>
      </c>
      <c r="O151" s="57">
        <f t="shared" si="32"/>
        <v>84.726851646052111</v>
      </c>
      <c r="P151" s="374">
        <f t="shared" si="33"/>
        <v>84.726851646052111</v>
      </c>
      <c r="Q151" s="374">
        <f t="shared" si="34"/>
        <v>-90.000252306038362</v>
      </c>
      <c r="R151" s="12">
        <f t="shared" si="35"/>
        <v>89.999747693961638</v>
      </c>
      <c r="S151" s="57">
        <f t="shared" si="36"/>
        <v>1.500546554698336E-3</v>
      </c>
      <c r="T151" s="12">
        <f t="shared" si="19"/>
        <v>84.726851646052111</v>
      </c>
    </row>
    <row r="152" spans="1:20" x14ac:dyDescent="0.15">
      <c r="A152" s="57">
        <f t="shared" si="20"/>
        <v>9.4640392710673691</v>
      </c>
      <c r="B152" s="12">
        <f t="shared" si="37"/>
        <v>1.5062486316061898</v>
      </c>
      <c r="C152" s="57" t="str">
        <f t="shared" si="21"/>
        <v>-0.0758835315492945-17167.0388831289i</v>
      </c>
      <c r="D152" s="57" t="str">
        <f t="shared" si="22"/>
        <v>7.97999999982129-4226.52518778752i</v>
      </c>
      <c r="E152" s="57" t="str">
        <f t="shared" si="23"/>
        <v>81.234767914947-0.0000976927528981127i</v>
      </c>
      <c r="F152" s="57" t="str">
        <f t="shared" si="24"/>
        <v>4.1786786786323-396633.366195039i</v>
      </c>
      <c r="G152" s="57" t="str">
        <f t="shared" si="25"/>
        <v>0.999999999988902-3.33134182337874E-06i</v>
      </c>
      <c r="H152" s="57" t="str">
        <f t="shared" si="26"/>
        <v>120.00001477882+0.224229598702402i</v>
      </c>
      <c r="I152" s="57" t="str">
        <f t="shared" si="27"/>
        <v>504.618804651755-268540.648368425i</v>
      </c>
      <c r="K152" s="57" t="str">
        <f t="shared" si="28"/>
        <v>0.0999996385265484-0.000189128669888912i</v>
      </c>
      <c r="L152" s="57" t="str">
        <f t="shared" si="29"/>
        <v>0.00025-146.754345487014i</v>
      </c>
      <c r="M152" s="57" t="str">
        <f t="shared" si="30"/>
        <v>0.0025-82.6526351303585i</v>
      </c>
      <c r="N152" s="57">
        <f t="shared" si="31"/>
        <v>89.999746735233614</v>
      </c>
      <c r="O152" s="57">
        <f t="shared" si="32"/>
        <v>84.693907816383174</v>
      </c>
      <c r="P152" s="374">
        <f t="shared" si="33"/>
        <v>84.693907816383174</v>
      </c>
      <c r="Q152" s="374">
        <f t="shared" si="34"/>
        <v>-90.000253264766386</v>
      </c>
      <c r="R152" s="12">
        <f t="shared" si="35"/>
        <v>89.999746735233614</v>
      </c>
      <c r="S152" s="57">
        <f t="shared" si="36"/>
        <v>1.5062486316061898E-3</v>
      </c>
      <c r="T152" s="12">
        <f t="shared" si="19"/>
        <v>84.693907816383174</v>
      </c>
    </row>
    <row r="153" spans="1:20" x14ac:dyDescent="0.15">
      <c r="A153" s="57">
        <f t="shared" si="20"/>
        <v>9.5000026202974244</v>
      </c>
      <c r="B153" s="12">
        <f t="shared" si="37"/>
        <v>1.5119723764062933</v>
      </c>
      <c r="C153" s="57" t="str">
        <f t="shared" si="21"/>
        <v>-0.0758835209822024-17102.0510835373i</v>
      </c>
      <c r="D153" s="57" t="str">
        <f t="shared" si="22"/>
        <v>7.97999999981993-4210.52519234415i</v>
      </c>
      <c r="E153" s="57" t="str">
        <f t="shared" si="23"/>
        <v>81.2347679106376-0.0000980639769342266i</v>
      </c>
      <c r="F153" s="57" t="str">
        <f t="shared" si="24"/>
        <v>4.17867867863196-395131.865107736i</v>
      </c>
      <c r="G153" s="57" t="str">
        <f t="shared" si="25"/>
        <v>0.999999999988818-0.0000033440009223073i</v>
      </c>
      <c r="H153" s="57" t="str">
        <f t="shared" si="26"/>
        <v>120.000014891352+0.225081671246728i</v>
      </c>
      <c r="I153" s="57" t="str">
        <f t="shared" si="27"/>
        <v>504.618804808942-267524.057162853i</v>
      </c>
      <c r="K153" s="57" t="str">
        <f t="shared" si="28"/>
        <v>0.0999996357741409-0.000189847353553672i</v>
      </c>
      <c r="L153" s="57" t="str">
        <f t="shared" si="29"/>
        <v>0.00025-146.198790084692i</v>
      </c>
      <c r="M153" s="57" t="str">
        <f t="shared" si="30"/>
        <v>0.0025-82.339744102768i</v>
      </c>
      <c r="N153" s="57">
        <f t="shared" si="31"/>
        <v>89.999745772862823</v>
      </c>
      <c r="O153" s="57">
        <f t="shared" si="32"/>
        <v>84.660963986693332</v>
      </c>
      <c r="P153" s="374">
        <f t="shared" si="33"/>
        <v>84.660963986693332</v>
      </c>
      <c r="Q153" s="374">
        <f t="shared" si="34"/>
        <v>-90.000254227137177</v>
      </c>
      <c r="R153" s="12">
        <f t="shared" si="35"/>
        <v>89.999745772862823</v>
      </c>
      <c r="S153" s="57">
        <f t="shared" si="36"/>
        <v>1.5119723764062934E-3</v>
      </c>
      <c r="T153" s="12">
        <f t="shared" si="19"/>
        <v>84.660963986693332</v>
      </c>
    </row>
    <row r="154" spans="1:20" x14ac:dyDescent="0.15">
      <c r="A154" s="57">
        <f t="shared" si="20"/>
        <v>9.5361026302545557</v>
      </c>
      <c r="B154" s="12">
        <f t="shared" si="37"/>
        <v>1.5177178714366373</v>
      </c>
      <c r="C154" s="57" t="str">
        <f t="shared" si="21"/>
        <v>-0.075883510334485-17037.3093026922i</v>
      </c>
      <c r="D154" s="57" t="str">
        <f t="shared" si="22"/>
        <v>7.97999999981857-4194.58576671924i</v>
      </c>
      <c r="E154" s="57" t="str">
        <f t="shared" si="23"/>
        <v>81.2347679062955-0.0000984366115255952i</v>
      </c>
      <c r="F154" s="57" t="str">
        <f t="shared" si="24"/>
        <v>4.1786786786316-393636.048124967i</v>
      </c>
      <c r="G154" s="57" t="str">
        <f t="shared" si="25"/>
        <v>0.999999999988733-3.35670812581178E-06i</v>
      </c>
      <c r="H154" s="57" t="str">
        <f t="shared" si="26"/>
        <v>120.000015004742+0.225936981667513i</v>
      </c>
      <c r="I154" s="57" t="str">
        <f t="shared" si="27"/>
        <v>504.618804967319-266511.314380659i</v>
      </c>
      <c r="K154" s="57" t="str">
        <f t="shared" si="28"/>
        <v>0.0999996330007754-0.000190568768155927i</v>
      </c>
      <c r="L154" s="57" t="str">
        <f t="shared" si="29"/>
        <v>0.00025-145.645337801048i</v>
      </c>
      <c r="M154" s="57" t="str">
        <f t="shared" si="30"/>
        <v>0.0025-82.0280375600398i</v>
      </c>
      <c r="N154" s="57">
        <f t="shared" si="31"/>
        <v>89.999744806835423</v>
      </c>
      <c r="O154" s="57">
        <f t="shared" si="32"/>
        <v>84.628020156982444</v>
      </c>
      <c r="P154" s="374">
        <f t="shared" si="33"/>
        <v>84.628020156982444</v>
      </c>
      <c r="Q154" s="374">
        <f t="shared" si="34"/>
        <v>-90.000255193164577</v>
      </c>
      <c r="R154" s="12">
        <f t="shared" si="35"/>
        <v>89.999744806835423</v>
      </c>
      <c r="S154" s="57">
        <f t="shared" si="36"/>
        <v>1.5177178714366373E-3</v>
      </c>
      <c r="T154" s="12">
        <f t="shared" si="19"/>
        <v>84.628020156982444</v>
      </c>
    </row>
    <row r="155" spans="1:20" x14ac:dyDescent="0.15">
      <c r="A155" s="57">
        <f t="shared" si="20"/>
        <v>9.5723398202495229</v>
      </c>
      <c r="B155" s="12">
        <f t="shared" si="37"/>
        <v>1.5234851993480965</v>
      </c>
      <c r="C155" s="57" t="str">
        <f t="shared" si="21"/>
        <v>-0.0758834996056379-16972.812609261i</v>
      </c>
      <c r="D155" s="57" t="str">
        <f t="shared" si="22"/>
        <v>7.97999999981718-4178.70668161881i</v>
      </c>
      <c r="E155" s="57" t="str">
        <f t="shared" si="23"/>
        <v>81.2347679019201-0.0000988106620312053i</v>
      </c>
      <c r="F155" s="57" t="str">
        <f t="shared" si="24"/>
        <v>4.17867867863124-392145.893728904i</v>
      </c>
      <c r="G155" s="57" t="str">
        <f t="shared" si="25"/>
        <v>0.999999999988647-3.36946361668958E-06i</v>
      </c>
      <c r="H155" s="57" t="str">
        <f t="shared" si="26"/>
        <v>120.000015118995+0.226795542268699i</v>
      </c>
      <c r="I155" s="57" t="str">
        <f t="shared" si="27"/>
        <v>504.618805126905-265502.405453196i</v>
      </c>
      <c r="K155" s="57" t="str">
        <f t="shared" si="28"/>
        <v>0.099999630206292-0.000191292924072547i</v>
      </c>
      <c r="L155" s="57" t="str">
        <f t="shared" si="29"/>
        <v>0.00025-145.093980674485i</v>
      </c>
      <c r="M155" s="57" t="str">
        <f t="shared" si="30"/>
        <v>0.0025-81.7175110181705i</v>
      </c>
      <c r="N155" s="57">
        <f t="shared" si="31"/>
        <v>89.999743837137544</v>
      </c>
      <c r="O155" s="57">
        <f t="shared" si="32"/>
        <v>84.595076327250197</v>
      </c>
      <c r="P155" s="374">
        <f t="shared" si="33"/>
        <v>84.595076327250197</v>
      </c>
      <c r="Q155" s="374">
        <f t="shared" si="34"/>
        <v>-90.000256162862456</v>
      </c>
      <c r="R155" s="12">
        <f t="shared" si="35"/>
        <v>89.999743837137544</v>
      </c>
      <c r="S155" s="57">
        <f t="shared" si="36"/>
        <v>1.5234851993480964E-3</v>
      </c>
      <c r="T155" s="12">
        <f t="shared" si="19"/>
        <v>84.595076327250197</v>
      </c>
    </row>
    <row r="156" spans="1:20" x14ac:dyDescent="0.15">
      <c r="A156" s="57">
        <f t="shared" si="20"/>
        <v>9.6087147115664706</v>
      </c>
      <c r="B156" s="12">
        <f t="shared" si="37"/>
        <v>1.5292744431056193</v>
      </c>
      <c r="C156" s="57" t="str">
        <f t="shared" si="21"/>
        <v>-0.0758834887949504-16908.5600754375i</v>
      </c>
      <c r="D156" s="57" t="str">
        <f t="shared" si="22"/>
        <v>7.97999999981579-4162.88770861689i</v>
      </c>
      <c r="E156" s="57" t="str">
        <f t="shared" si="23"/>
        <v>81.2347678975112-0.0000991861338290769i</v>
      </c>
      <c r="F156" s="57" t="str">
        <f t="shared" si="24"/>
        <v>4.17867867863088-390661.380483175i</v>
      </c>
      <c r="G156" s="57" t="str">
        <f t="shared" si="25"/>
        <v>0.99999999998856-3.38226757843271E-06i</v>
      </c>
      <c r="H156" s="57" t="str">
        <f t="shared" si="26"/>
        <v>120.000015234117+0.22765736540098i</v>
      </c>
      <c r="I156" s="57" t="str">
        <f t="shared" si="27"/>
        <v>504.618805287705-264497.315866969i</v>
      </c>
      <c r="K156" s="57" t="str">
        <f t="shared" si="28"/>
        <v>0.0999996273905305-0.00019201983171983i</v>
      </c>
      <c r="L156" s="57" t="str">
        <f t="shared" si="29"/>
        <v>0.00025-144.544710773546i</v>
      </c>
      <c r="M156" s="57" t="str">
        <f t="shared" si="30"/>
        <v>0.0025-81.408160010132i</v>
      </c>
      <c r="N156" s="57">
        <f t="shared" si="31"/>
        <v>89.999742863755202</v>
      </c>
      <c r="O156" s="57">
        <f t="shared" si="32"/>
        <v>84.562132497496592</v>
      </c>
      <c r="P156" s="374">
        <f t="shared" si="33"/>
        <v>84.562132497496592</v>
      </c>
      <c r="Q156" s="374">
        <f t="shared" si="34"/>
        <v>-90.000257136244798</v>
      </c>
      <c r="R156" s="12">
        <f t="shared" si="35"/>
        <v>89.999742863755202</v>
      </c>
      <c r="S156" s="57">
        <f t="shared" si="36"/>
        <v>1.5292744431056194E-3</v>
      </c>
      <c r="T156" s="12">
        <f t="shared" si="19"/>
        <v>84.562132497496592</v>
      </c>
    </row>
    <row r="157" spans="1:20" x14ac:dyDescent="0.15">
      <c r="A157" s="57">
        <f t="shared" si="20"/>
        <v>9.6452278274704231</v>
      </c>
      <c r="B157" s="12">
        <f t="shared" si="37"/>
        <v>1.5350856859894206</v>
      </c>
      <c r="C157" s="57" t="str">
        <f t="shared" si="21"/>
        <v>-0.0758834779023232-16844.5507769273i</v>
      </c>
      <c r="D157" s="57" t="str">
        <f t="shared" si="22"/>
        <v>7.97999999981439-4147.12862015224i</v>
      </c>
      <c r="E157" s="57" t="str">
        <f t="shared" si="23"/>
        <v>81.2347678930693-0.0000995630323212833i</v>
      </c>
      <c r="F157" s="57" t="str">
        <f t="shared" si="24"/>
        <v>4.17867867863053-389182.487032559i</v>
      </c>
      <c r="G157" s="57" t="str">
        <f t="shared" si="25"/>
        <v>0.999999999988473-3.39512019523046E-06i</v>
      </c>
      <c r="H157" s="57" t="str">
        <f t="shared" si="26"/>
        <v>120.000015350117+0.228522463461985i</v>
      </c>
      <c r="I157" s="57" t="str">
        <f t="shared" si="27"/>
        <v>504.618805449732-263496.031163432i</v>
      </c>
      <c r="K157" s="57" t="str">
        <f t="shared" si="28"/>
        <v>0.0999996245533288-0.000192749501553645i</v>
      </c>
      <c r="L157" s="57" t="str">
        <f t="shared" si="29"/>
        <v>0.00025-143.997520196798i</v>
      </c>
      <c r="M157" s="57" t="str">
        <f t="shared" si="30"/>
        <v>0.0025-81.099980085806i</v>
      </c>
      <c r="N157" s="57">
        <f t="shared" si="31"/>
        <v>89.999741886674443</v>
      </c>
      <c r="O157" s="57">
        <f t="shared" si="32"/>
        <v>84.529188667721428</v>
      </c>
      <c r="P157" s="374">
        <f t="shared" si="33"/>
        <v>84.529188667721428</v>
      </c>
      <c r="Q157" s="374">
        <f t="shared" si="34"/>
        <v>-90.000258113325557</v>
      </c>
      <c r="R157" s="12">
        <f t="shared" si="35"/>
        <v>89.999741886674443</v>
      </c>
      <c r="S157" s="57">
        <f t="shared" si="36"/>
        <v>1.5350856859894207E-3</v>
      </c>
      <c r="T157" s="12">
        <f t="shared" si="19"/>
        <v>84.529188667721428</v>
      </c>
    </row>
    <row r="158" spans="1:20" x14ac:dyDescent="0.15">
      <c r="A158" s="57">
        <f t="shared" si="20"/>
        <v>9.6818796932148103</v>
      </c>
      <c r="B158" s="12">
        <f t="shared" si="37"/>
        <v>1.5409190115961804</v>
      </c>
      <c r="C158" s="57" t="str">
        <f t="shared" si="21"/>
        <v>-0.0758834669262711-16780.783792935i</v>
      </c>
      <c r="D158" s="57" t="str">
        <f t="shared" si="22"/>
        <v>7.97999999981298-4131.42918952508i</v>
      </c>
      <c r="E158" s="57" t="str">
        <f t="shared" si="23"/>
        <v>81.2347678885931-0.0000999413629259822i</v>
      </c>
      <c r="F158" s="57" t="str">
        <f t="shared" si="24"/>
        <v>4.17867867863013-387709.192102677i</v>
      </c>
      <c r="G158" s="57" t="str">
        <f t="shared" si="25"/>
        <v>0.999999999988385-3.40802165197203E-06i</v>
      </c>
      <c r="H158" s="57" t="str">
        <f t="shared" si="26"/>
        <v>120.000015467+0.22939084889645i</v>
      </c>
      <c r="I158" s="57" t="str">
        <f t="shared" si="27"/>
        <v>504.61880561299-262498.536938765i</v>
      </c>
      <c r="K158" s="57" t="str">
        <f t="shared" si="28"/>
        <v>0.0999996216945231-0.000193481944069582i</v>
      </c>
      <c r="L158" s="57" t="str">
        <f t="shared" si="29"/>
        <v>0.00025-143.452401072722i</v>
      </c>
      <c r="M158" s="57" t="str">
        <f t="shared" si="30"/>
        <v>0.0025-80.7929668119208i</v>
      </c>
      <c r="N158" s="57">
        <f t="shared" si="31"/>
        <v>89.999740905881183</v>
      </c>
      <c r="O158" s="57">
        <f t="shared" si="32"/>
        <v>84.496244837924465</v>
      </c>
      <c r="P158" s="374">
        <f t="shared" si="33"/>
        <v>84.496244837924465</v>
      </c>
      <c r="Q158" s="374">
        <f t="shared" si="34"/>
        <v>-90.000259094118817</v>
      </c>
      <c r="R158" s="12">
        <f t="shared" si="35"/>
        <v>89.999740905881183</v>
      </c>
      <c r="S158" s="57">
        <f t="shared" si="36"/>
        <v>1.5409190115961804E-3</v>
      </c>
      <c r="T158" s="12">
        <f t="shared" si="19"/>
        <v>84.496244837924465</v>
      </c>
    </row>
    <row r="159" spans="1:20" x14ac:dyDescent="0.15">
      <c r="A159" s="57">
        <f t="shared" si="20"/>
        <v>9.7186708360490268</v>
      </c>
      <c r="B159" s="12">
        <f t="shared" si="37"/>
        <v>1.5467745038402458</v>
      </c>
      <c r="C159" s="57" t="str">
        <f t="shared" si="21"/>
        <v>-0.0758834558667445-16717.2582061514i</v>
      </c>
      <c r="D159" s="57" t="str">
        <f t="shared" si="22"/>
        <v>7.97999999981158-4115.78919089383i</v>
      </c>
      <c r="E159" s="57" t="str">
        <f t="shared" si="23"/>
        <v>81.2347678840829-0.000100321131084918i</v>
      </c>
      <c r="F159" s="57" t="str">
        <f t="shared" si="24"/>
        <v>4.17867867862976-386241.474499687i</v>
      </c>
      <c r="G159" s="57" t="str">
        <f t="shared" si="25"/>
        <v>0.999999999988297-3.42097213424922E-06i</v>
      </c>
      <c r="H159" s="57" t="str">
        <f t="shared" si="26"/>
        <v>120.000015584772+0.230262534196405i</v>
      </c>
      <c r="I159" s="57" t="str">
        <f t="shared" si="27"/>
        <v>504.618805777492-261504.818843677i</v>
      </c>
      <c r="K159" s="57" t="str">
        <f t="shared" si="28"/>
        <v>0.0999996188139499-0.000194217169803114i</v>
      </c>
      <c r="L159" s="57" t="str">
        <f t="shared" si="29"/>
        <v>0.00025-142.909345559595i</v>
      </c>
      <c r="M159" s="57" t="str">
        <f t="shared" si="30"/>
        <v>0.0025-80.487115771987i</v>
      </c>
      <c r="N159" s="57">
        <f t="shared" si="31"/>
        <v>89.999739921361368</v>
      </c>
      <c r="O159" s="57">
        <f t="shared" si="32"/>
        <v>84.463301008105631</v>
      </c>
      <c r="P159" s="374">
        <f t="shared" si="33"/>
        <v>84.463301008105631</v>
      </c>
      <c r="Q159" s="374">
        <f t="shared" si="34"/>
        <v>-90.000260078638632</v>
      </c>
      <c r="R159" s="12">
        <f t="shared" si="35"/>
        <v>89.999739921361368</v>
      </c>
      <c r="S159" s="57">
        <f t="shared" si="36"/>
        <v>1.5467745038402459E-3</v>
      </c>
      <c r="T159" s="12">
        <f t="shared" si="19"/>
        <v>84.463301008105631</v>
      </c>
    </row>
    <row r="160" spans="1:20" x14ac:dyDescent="0.15">
      <c r="A160" s="57">
        <f t="shared" si="20"/>
        <v>9.7556017852260126</v>
      </c>
      <c r="B160" s="12">
        <f t="shared" si="37"/>
        <v>1.5526522469548387</v>
      </c>
      <c r="C160" s="57" t="str">
        <f t="shared" si="21"/>
        <v>-0.0758834447230328-16653.9731027395i</v>
      </c>
      <c r="D160" s="57" t="str">
        <f t="shared" si="22"/>
        <v>7.97999999981012-4100.20839927187i</v>
      </c>
      <c r="E160" s="57" t="str">
        <f t="shared" si="23"/>
        <v>81.2347678795383-0.000100702342259811i</v>
      </c>
      <c r="F160" s="57" t="str">
        <f t="shared" si="24"/>
        <v>4.17867867862942-384779.313109978i</v>
      </c>
      <c r="G160" s="57" t="str">
        <f t="shared" si="25"/>
        <v>0.999999999988208-3.43397182835907E-06i</v>
      </c>
      <c r="H160" s="57" t="str">
        <f t="shared" si="26"/>
        <v>120.000015703442+0.231137531901348i</v>
      </c>
      <c r="I160" s="57" t="str">
        <f t="shared" si="27"/>
        <v>504.618805943246-260514.862583204i</v>
      </c>
      <c r="K160" s="57" t="str">
        <f t="shared" si="28"/>
        <v>0.0999996159114429-0.000194955189329732i</v>
      </c>
      <c r="L160" s="57" t="str">
        <f t="shared" si="29"/>
        <v>0.00025-142.368345845383i</v>
      </c>
      <c r="M160" s="57" t="str">
        <f t="shared" si="30"/>
        <v>0.0025-80.1824225662357i</v>
      </c>
      <c r="N160" s="57">
        <f t="shared" si="31"/>
        <v>89.999738933100787</v>
      </c>
      <c r="O160" s="57">
        <f t="shared" si="32"/>
        <v>84.430357178264757</v>
      </c>
      <c r="P160" s="374">
        <f t="shared" si="33"/>
        <v>84.430357178264757</v>
      </c>
      <c r="Q160" s="374">
        <f t="shared" si="34"/>
        <v>-90.000261066899213</v>
      </c>
      <c r="R160" s="12">
        <f t="shared" si="35"/>
        <v>89.999738933100787</v>
      </c>
      <c r="S160" s="57">
        <f t="shared" si="36"/>
        <v>1.5526522469548388E-3</v>
      </c>
      <c r="T160" s="12">
        <f t="shared" si="19"/>
        <v>84.430357178264757</v>
      </c>
    </row>
    <row r="161" spans="1:20" x14ac:dyDescent="0.15">
      <c r="A161" s="57">
        <f t="shared" si="20"/>
        <v>9.7926730720098725</v>
      </c>
      <c r="B161" s="12">
        <f t="shared" si="37"/>
        <v>1.5585523254932672</v>
      </c>
      <c r="C161" s="57" t="str">
        <f t="shared" si="21"/>
        <v>-0.0758834334949157-16590.9275723219i</v>
      </c>
      <c r="D161" s="57" t="str">
        <f t="shared" si="22"/>
        <v>7.97999999980867-4084.68659052427i</v>
      </c>
      <c r="E161" s="57" t="str">
        <f t="shared" si="23"/>
        <v>81.2347678749596-0.000101085001933583i</v>
      </c>
      <c r="F161" s="57" t="str">
        <f t="shared" si="24"/>
        <v>4.17867867862904-383322.686899867i</v>
      </c>
      <c r="G161" s="57" t="str">
        <f t="shared" si="25"/>
        <v>0.999999999988118-3.44702092130652E-06i</v>
      </c>
      <c r="H161" s="57" t="str">
        <f t="shared" si="26"/>
        <v>120.000015823015+0.23201585459843i</v>
      </c>
      <c r="I161" s="57" t="str">
        <f t="shared" si="27"/>
        <v>504.618806110265-259528.653916488i</v>
      </c>
      <c r="K161" s="57" t="str">
        <f t="shared" si="28"/>
        <v>0.0999996129868349-0.000195696013265113i</v>
      </c>
      <c r="L161" s="57" t="str">
        <f t="shared" si="29"/>
        <v>0.00025-141.829394147622i</v>
      </c>
      <c r="M161" s="57" t="str">
        <f t="shared" si="30"/>
        <v>0.0025-79.8788828115517i</v>
      </c>
      <c r="N161" s="57">
        <f t="shared" si="31"/>
        <v>89.999737941085257</v>
      </c>
      <c r="O161" s="57">
        <f t="shared" si="32"/>
        <v>84.397413348401699</v>
      </c>
      <c r="P161" s="374">
        <f t="shared" si="33"/>
        <v>84.397413348401699</v>
      </c>
      <c r="Q161" s="374">
        <f t="shared" si="34"/>
        <v>-90.000262058914743</v>
      </c>
      <c r="R161" s="12">
        <f t="shared" si="35"/>
        <v>89.999737941085257</v>
      </c>
      <c r="S161" s="57">
        <f t="shared" si="36"/>
        <v>1.5585523254932673E-3</v>
      </c>
      <c r="T161" s="12">
        <f t="shared" si="19"/>
        <v>84.397413348401699</v>
      </c>
    </row>
    <row r="162" spans="1:20" x14ac:dyDescent="0.15">
      <c r="A162" s="57">
        <f t="shared" si="20"/>
        <v>9.8298852296835104</v>
      </c>
      <c r="B162" s="12">
        <f t="shared" si="37"/>
        <v>1.5644748243301416</v>
      </c>
      <c r="C162" s="57" t="str">
        <f t="shared" si="21"/>
        <v>-0.0758834221810574-16528.1207079674i</v>
      </c>
      <c r="D162" s="57" t="str">
        <f t="shared" si="22"/>
        <v>7.97999999980722-4069.2235413646i</v>
      </c>
      <c r="E162" s="57" t="str">
        <f t="shared" si="23"/>
        <v>81.2347678703456-0.000101469115607503i</v>
      </c>
      <c r="F162" s="57" t="str">
        <f t="shared" si="24"/>
        <v>4.17867867862866-381871.574915299i</v>
      </c>
      <c r="G162" s="57" t="str">
        <f t="shared" si="25"/>
        <v>0.999999999988028-3.46011960080717E-06i</v>
      </c>
      <c r="H162" s="57" t="str">
        <f t="shared" si="26"/>
        <v>120.000015943498+0.232897514922627i</v>
      </c>
      <c r="I162" s="57" t="str">
        <f t="shared" si="27"/>
        <v>504.618806278553-258546.178656589i</v>
      </c>
      <c r="K162" s="57" t="str">
        <f t="shared" si="28"/>
        <v>0.0999996100399585-0.000196439652265261i</v>
      </c>
      <c r="L162" s="57" t="str">
        <f t="shared" si="29"/>
        <v>0.00025-141.292482713311i</v>
      </c>
      <c r="M162" s="57" t="str">
        <f t="shared" si="30"/>
        <v>0.0025-79.5764921414142i</v>
      </c>
      <c r="N162" s="57">
        <f t="shared" si="31"/>
        <v>89.999736945300512</v>
      </c>
      <c r="O162" s="57">
        <f t="shared" si="32"/>
        <v>84.364469518516216</v>
      </c>
      <c r="P162" s="374">
        <f t="shared" si="33"/>
        <v>84.364469518516216</v>
      </c>
      <c r="Q162" s="374">
        <f t="shared" si="34"/>
        <v>-90.000263054699488</v>
      </c>
      <c r="R162" s="12">
        <f t="shared" si="35"/>
        <v>89.999736945300512</v>
      </c>
      <c r="S162" s="57">
        <f t="shared" si="36"/>
        <v>1.5644748243301416E-3</v>
      </c>
      <c r="T162" s="12">
        <f t="shared" si="19"/>
        <v>84.364469518516216</v>
      </c>
    </row>
    <row r="163" spans="1:20" x14ac:dyDescent="0.15">
      <c r="A163" s="57">
        <f t="shared" si="20"/>
        <v>9.8672387935563073</v>
      </c>
      <c r="B163" s="12">
        <f t="shared" si="37"/>
        <v>1.5704198286625961</v>
      </c>
      <c r="C163" s="57" t="str">
        <f t="shared" si="21"/>
        <v>-0.0758834107808894-16465.5516061781i</v>
      </c>
      <c r="D163" s="57" t="str">
        <f t="shared" si="22"/>
        <v>7.97999999980575-4053.81902935171i</v>
      </c>
      <c r="E163" s="57" t="str">
        <f t="shared" si="23"/>
        <v>81.2347678656962-0.000101854688806431i</v>
      </c>
      <c r="F163" s="57" t="str">
        <f t="shared" si="24"/>
        <v>4.17867867862827-380425.956281539i</v>
      </c>
      <c r="G163" s="57" t="str">
        <f t="shared" si="25"/>
        <v>0.999999999987936-3.47326805528992E-06i</v>
      </c>
      <c r="H163" s="57" t="str">
        <f t="shared" si="26"/>
        <v>120.000016064898+0.233782525556934i</v>
      </c>
      <c r="I163" s="57" t="str">
        <f t="shared" si="27"/>
        <v>504.618806448122-257567.422670269i</v>
      </c>
      <c r="K163" s="57" t="str">
        <f t="shared" si="28"/>
        <v>0.0999996070706429-0.000197186117026661i</v>
      </c>
      <c r="L163" s="57" t="str">
        <f t="shared" si="29"/>
        <v>0.00025-140.7576038188i</v>
      </c>
      <c r="M163" s="57" t="str">
        <f t="shared" si="30"/>
        <v>0.0025-79.275246205832i</v>
      </c>
      <c r="N163" s="57">
        <f t="shared" si="31"/>
        <v>89.99973594573224</v>
      </c>
      <c r="O163" s="57">
        <f t="shared" si="32"/>
        <v>84.331525688608124</v>
      </c>
      <c r="P163" s="374">
        <f t="shared" si="33"/>
        <v>84.331525688608124</v>
      </c>
      <c r="Q163" s="374">
        <f t="shared" si="34"/>
        <v>-90.00026405426776</v>
      </c>
      <c r="R163" s="12">
        <f t="shared" si="35"/>
        <v>89.99973594573224</v>
      </c>
      <c r="S163" s="57">
        <f t="shared" si="36"/>
        <v>1.5704198286625962E-3</v>
      </c>
      <c r="T163" s="12">
        <f t="shared" si="19"/>
        <v>84.331525688608124</v>
      </c>
    </row>
    <row r="164" spans="1:20" x14ac:dyDescent="0.15">
      <c r="A164" s="57">
        <f t="shared" si="20"/>
        <v>9.9047343009718212</v>
      </c>
      <c r="B164" s="12">
        <f t="shared" si="37"/>
        <v>1.5763874240115141</v>
      </c>
      <c r="C164" s="57" t="str">
        <f t="shared" si="21"/>
        <v>-0.0758833992939145-16403.2193668766i</v>
      </c>
      <c r="D164" s="57" t="str">
        <f t="shared" si="22"/>
        <v>7.97999999980427-4038.47283288653i</v>
      </c>
      <c r="E164" s="57" t="str">
        <f t="shared" si="23"/>
        <v>81.2347678610117-0.000102241727076131i</v>
      </c>
      <c r="F164" s="57" t="str">
        <f t="shared" si="24"/>
        <v>4.17867867862789-378985.810202879i</v>
      </c>
      <c r="G164" s="57" t="str">
        <f t="shared" si="25"/>
        <v>0.999999999987845-0.0000034864664738997i</v>
      </c>
      <c r="H164" s="57" t="str">
        <f t="shared" si="26"/>
        <v>120.000016187224+0.234670899232539i</v>
      </c>
      <c r="I164" s="57" t="str">
        <f t="shared" si="27"/>
        <v>504.618806618982-256592.3718778i</v>
      </c>
      <c r="K164" s="57" t="str">
        <f t="shared" si="28"/>
        <v>0.0999996040787179-0.000197935418286441i</v>
      </c>
      <c r="L164" s="57" t="str">
        <f t="shared" si="29"/>
        <v>0.00025-140.224749769675i</v>
      </c>
      <c r="M164" s="57" t="str">
        <f t="shared" si="30"/>
        <v>0.0025-78.9751406712811i</v>
      </c>
      <c r="N164" s="57">
        <f t="shared" si="31"/>
        <v>89.999734942366047</v>
      </c>
      <c r="O164" s="57">
        <f t="shared" si="32"/>
        <v>84.298581858677323</v>
      </c>
      <c r="P164" s="374">
        <f t="shared" si="33"/>
        <v>84.298581858677323</v>
      </c>
      <c r="Q164" s="374">
        <f t="shared" si="34"/>
        <v>-90.000265057633953</v>
      </c>
      <c r="R164" s="12">
        <f t="shared" si="35"/>
        <v>89.999734942366047</v>
      </c>
      <c r="S164" s="57">
        <f t="shared" si="36"/>
        <v>1.5763874240115141E-3</v>
      </c>
      <c r="T164" s="12">
        <f t="shared" si="19"/>
        <v>84.298581858677323</v>
      </c>
    </row>
    <row r="165" spans="1:20" x14ac:dyDescent="0.15">
      <c r="A165" s="57">
        <f t="shared" si="20"/>
        <v>9.9423722913155146</v>
      </c>
      <c r="B165" s="12">
        <f t="shared" si="37"/>
        <v>1.5823776962227578</v>
      </c>
      <c r="C165" s="57" t="str">
        <f t="shared" si="21"/>
        <v>-0.0758833877199834-16341.1230933926i</v>
      </c>
      <c r="D165" s="57" t="str">
        <f t="shared" si="22"/>
        <v>7.97999999980279-4023.18473120886i</v>
      </c>
      <c r="E165" s="57" t="str">
        <f t="shared" si="23"/>
        <v>81.2347678562921-0.00010263023598222i</v>
      </c>
      <c r="F165" s="57" t="str">
        <f t="shared" si="24"/>
        <v>4.17867867862751-377551.115962333i</v>
      </c>
      <c r="G165" s="57" t="str">
        <f t="shared" si="25"/>
        <v>0.999999999987752-0.0000034997150465002i</v>
      </c>
      <c r="H165" s="57" t="str">
        <f t="shared" si="26"/>
        <v>120.00001631048+0.235562648729012i</v>
      </c>
      <c r="I165" s="57" t="str">
        <f t="shared" si="27"/>
        <v>504.618806791147-255621.01225274i</v>
      </c>
      <c r="K165" s="57" t="str">
        <f t="shared" si="28"/>
        <v>0.0999996010640112-0.000198687566822524i</v>
      </c>
      <c r="L165" s="57" t="str">
        <f t="shared" si="29"/>
        <v>0.00025-139.693912900652i</v>
      </c>
      <c r="M165" s="57" t="str">
        <f t="shared" si="30"/>
        <v>0.0025-78.6761712206425i</v>
      </c>
      <c r="N165" s="57">
        <f t="shared" si="31"/>
        <v>89.999733935187521</v>
      </c>
      <c r="O165" s="57">
        <f t="shared" si="32"/>
        <v>84.265638028723572</v>
      </c>
      <c r="P165" s="374">
        <f t="shared" si="33"/>
        <v>84.265638028723572</v>
      </c>
      <c r="Q165" s="374">
        <f t="shared" si="34"/>
        <v>-90.000266064812479</v>
      </c>
      <c r="R165" s="12">
        <f t="shared" si="35"/>
        <v>89.999733935187521</v>
      </c>
      <c r="S165" s="57">
        <f t="shared" si="36"/>
        <v>1.5823776962227579E-3</v>
      </c>
      <c r="T165" s="12">
        <f t="shared" si="19"/>
        <v>84.265638028723572</v>
      </c>
    </row>
    <row r="166" spans="1:20" x14ac:dyDescent="0.15">
      <c r="A166" s="57">
        <f t="shared" si="20"/>
        <v>9.9801533060225136</v>
      </c>
      <c r="B166" s="12">
        <f t="shared" si="37"/>
        <v>1.5883907314684043</v>
      </c>
      <c r="C166" s="57" t="str">
        <f t="shared" si="21"/>
        <v>-0.0758833760571065-16279.2618924504i</v>
      </c>
      <c r="D166" s="57" t="str">
        <f t="shared" si="22"/>
        <v>7.97999999980128-4007.95450439422i</v>
      </c>
      <c r="E166" s="57" t="str">
        <f t="shared" si="23"/>
        <v>81.2347678515356-0.000103020221110641i</v>
      </c>
      <c r="F166" s="57" t="str">
        <f t="shared" si="24"/>
        <v>4.17867867862712-376121.852921343i</v>
      </c>
      <c r="G166" s="57" t="str">
        <f t="shared" si="25"/>
        <v>0.999999999987659-3.51301396367657E-06i</v>
      </c>
      <c r="H166" s="57" t="str">
        <f t="shared" si="26"/>
        <v>120.000016434676+0.236457786874478i</v>
      </c>
      <c r="I166" s="57" t="str">
        <f t="shared" si="27"/>
        <v>504.618806964619-254653.329821763i</v>
      </c>
      <c r="K166" s="57" t="str">
        <f t="shared" si="28"/>
        <v>0.0999995980263492-0.000199442573453769i</v>
      </c>
      <c r="L166" s="57" t="str">
        <f t="shared" si="29"/>
        <v>0.00025-139.165085575466i</v>
      </c>
      <c r="M166" s="57" t="str">
        <f t="shared" si="30"/>
        <v>0.0025-78.3783335531407i</v>
      </c>
      <c r="N166" s="57">
        <f t="shared" si="31"/>
        <v>89.999732924182197</v>
      </c>
      <c r="O166" s="57">
        <f t="shared" si="32"/>
        <v>84.232694198746714</v>
      </c>
      <c r="P166" s="374">
        <f t="shared" si="33"/>
        <v>84.232694198746714</v>
      </c>
      <c r="Q166" s="374">
        <f t="shared" si="34"/>
        <v>-90.000267075817803</v>
      </c>
      <c r="R166" s="12">
        <f t="shared" si="35"/>
        <v>89.999732924182197</v>
      </c>
      <c r="S166" s="57">
        <f t="shared" si="36"/>
        <v>1.5883907314684044E-3</v>
      </c>
      <c r="T166" s="12">
        <f t="shared" si="19"/>
        <v>84.232694198746714</v>
      </c>
    </row>
    <row r="167" spans="1:20" x14ac:dyDescent="0.15">
      <c r="A167" s="57">
        <f t="shared" si="20"/>
        <v>10.018077888585399</v>
      </c>
      <c r="B167" s="12">
        <f t="shared" si="37"/>
        <v>1.5944266162479843</v>
      </c>
      <c r="C167" s="57" t="str">
        <f t="shared" si="21"/>
        <v>-0.0758833643059518-16217.6348741559i</v>
      </c>
      <c r="D167" s="57" t="str">
        <f t="shared" si="22"/>
        <v>7.97999999979978-3992.7819333507i</v>
      </c>
      <c r="E167" s="57" t="str">
        <f t="shared" si="23"/>
        <v>81.2347678467434-0.000103411688071902i</v>
      </c>
      <c r="F167" s="57" t="str">
        <f t="shared" si="24"/>
        <v>4.17867867862671-374698.000519481i</v>
      </c>
      <c r="G167" s="57" t="str">
        <f t="shared" si="25"/>
        <v>0.999999999987565-3.52636341673821E-06i</v>
      </c>
      <c r="H167" s="57" t="str">
        <f t="shared" si="26"/>
        <v>120.000016559816+0.237356326545816i</v>
      </c>
      <c r="I167" s="57" t="str">
        <f t="shared" si="27"/>
        <v>504.618807139414-253689.310664426i</v>
      </c>
      <c r="K167" s="57" t="str">
        <f t="shared" si="28"/>
        <v>0.0999995949655578-0.000200200449040152i</v>
      </c>
      <c r="L167" s="57" t="str">
        <f t="shared" si="29"/>
        <v>0.00025-138.638260186756i</v>
      </c>
      <c r="M167" s="57" t="str">
        <f t="shared" si="30"/>
        <v>0.0025-78.0816233842804i</v>
      </c>
      <c r="N167" s="57">
        <f t="shared" si="31"/>
        <v>89.999731909335509</v>
      </c>
      <c r="O167" s="57">
        <f t="shared" si="32"/>
        <v>84.199750368746606</v>
      </c>
      <c r="P167" s="374">
        <f t="shared" si="33"/>
        <v>84.199750368746606</v>
      </c>
      <c r="Q167" s="374">
        <f t="shared" si="34"/>
        <v>-90.000268090664491</v>
      </c>
      <c r="R167" s="12">
        <f t="shared" si="35"/>
        <v>89.999731909335509</v>
      </c>
      <c r="S167" s="57">
        <f t="shared" si="36"/>
        <v>1.5944266162479844E-3</v>
      </c>
      <c r="T167" s="12">
        <f t="shared" si="19"/>
        <v>84.199750368746606</v>
      </c>
    </row>
    <row r="168" spans="1:20" x14ac:dyDescent="0.15">
      <c r="A168" s="57">
        <f t="shared" si="20"/>
        <v>10.056146584562024</v>
      </c>
      <c r="B168" s="12">
        <f t="shared" si="37"/>
        <v>1.6004854373897266</v>
      </c>
      <c r="C168" s="57" t="str">
        <f t="shared" si="21"/>
        <v>-0.0758833524652616-16156.2411519838i</v>
      </c>
      <c r="D168" s="57" t="str">
        <f t="shared" si="22"/>
        <v>7.97999999979825-3977.66679981578i</v>
      </c>
      <c r="E168" s="57" t="str">
        <f t="shared" si="23"/>
        <v>81.2347678419147-0.000103804642493978i</v>
      </c>
      <c r="F168" s="57" t="str">
        <f t="shared" si="24"/>
        <v>4.17867867862633-373279.538274152i</v>
      </c>
      <c r="G168" s="57" t="str">
        <f t="shared" si="25"/>
        <v>0.99999999998747-3.53976359772148E-06i</v>
      </c>
      <c r="H168" s="57" t="str">
        <f t="shared" si="26"/>
        <v>120.00001668591+0.238258280668833i</v>
      </c>
      <c r="I168" s="57" t="str">
        <f t="shared" si="27"/>
        <v>504.618807315536-252728.940912995i</v>
      </c>
      <c r="K168" s="57" t="str">
        <f t="shared" si="28"/>
        <v>0.0999995918814599-0.000200961204482896i</v>
      </c>
      <c r="L168" s="57" t="str">
        <f t="shared" si="29"/>
        <v>0.00025-138.113429155963i</v>
      </c>
      <c r="M168" s="57" t="str">
        <f t="shared" si="30"/>
        <v>0.0025-77.7860364457865i</v>
      </c>
      <c r="N168" s="57">
        <f t="shared" si="31"/>
        <v>89.999730890632875</v>
      </c>
      <c r="O168" s="57">
        <f t="shared" si="32"/>
        <v>84.166806538723108</v>
      </c>
      <c r="P168" s="374">
        <f t="shared" si="33"/>
        <v>84.166806538723108</v>
      </c>
      <c r="Q168" s="374">
        <f t="shared" si="34"/>
        <v>-90.000269109367125</v>
      </c>
      <c r="R168" s="12">
        <f t="shared" si="35"/>
        <v>89.999730890632875</v>
      </c>
      <c r="S168" s="57">
        <f t="shared" si="36"/>
        <v>1.6004854373897267E-3</v>
      </c>
      <c r="T168" s="12">
        <f t="shared" si="19"/>
        <v>84.166806538723108</v>
      </c>
    </row>
    <row r="169" spans="1:20" x14ac:dyDescent="0.15">
      <c r="A169" s="57">
        <f t="shared" si="20"/>
        <v>10.09435994158336</v>
      </c>
      <c r="B169" s="12">
        <f t="shared" si="37"/>
        <v>1.6065672820518075</v>
      </c>
      <c r="C169" s="57" t="str">
        <f t="shared" si="21"/>
        <v>-0.0758833405341761-16095.0798427644i</v>
      </c>
      <c r="D169" s="57" t="str">
        <f t="shared" si="22"/>
        <v>7.97999999979668-3962.60888635313i</v>
      </c>
      <c r="E169" s="57" t="str">
        <f t="shared" si="23"/>
        <v>81.2347678370488-0.000104199090028171i</v>
      </c>
      <c r="F169" s="57" t="str">
        <f t="shared" si="24"/>
        <v>4.17867867862589-371866.445780297i</v>
      </c>
      <c r="G169" s="57" t="str">
        <f t="shared" si="25"/>
        <v>0.999999999987375-3.55321469939248E-06i</v>
      </c>
      <c r="H169" s="57" t="str">
        <f t="shared" si="26"/>
        <v>120.000016812964+0.239163662218459i</v>
      </c>
      <c r="I169" s="57" t="str">
        <f t="shared" si="27"/>
        <v>504.618807492999-251772.206752224i</v>
      </c>
      <c r="K169" s="57" t="str">
        <f t="shared" si="28"/>
        <v>0.0999995887738788-0.000201724850724647i</v>
      </c>
      <c r="L169" s="57" t="str">
        <f t="shared" si="29"/>
        <v>0.00025-137.590584933217i</v>
      </c>
      <c r="M169" s="57" t="str">
        <f t="shared" si="30"/>
        <v>0.0025-77.4915684855413i</v>
      </c>
      <c r="N169" s="57">
        <f t="shared" si="31"/>
        <v>89.999729868059674</v>
      </c>
      <c r="O169" s="57">
        <f t="shared" si="32"/>
        <v>84.133862708675792</v>
      </c>
      <c r="P169" s="374">
        <f t="shared" si="33"/>
        <v>84.133862708675792</v>
      </c>
      <c r="Q169" s="374">
        <f t="shared" si="34"/>
        <v>-90.000270131940326</v>
      </c>
      <c r="R169" s="12">
        <f t="shared" si="35"/>
        <v>89.999729868059674</v>
      </c>
      <c r="S169" s="57">
        <f t="shared" si="36"/>
        <v>1.6065672820518076E-3</v>
      </c>
      <c r="T169" s="12">
        <f t="shared" si="19"/>
        <v>84.133862708675792</v>
      </c>
    </row>
    <row r="170" spans="1:20" x14ac:dyDescent="0.15">
      <c r="A170" s="57">
        <f t="shared" si="20"/>
        <v>10.132718509361377</v>
      </c>
      <c r="B170" s="12">
        <f t="shared" si="37"/>
        <v>1.6126722377236045</v>
      </c>
      <c r="C170" s="57" t="str">
        <f t="shared" si="21"/>
        <v>-0.0758833285125675-16034.1500666724i</v>
      </c>
      <c r="D170" s="57" t="str">
        <f t="shared" si="22"/>
        <v>7.97999999979517-3947.60797634969i</v>
      </c>
      <c r="E170" s="57" t="str">
        <f t="shared" si="23"/>
        <v>81.2347678321467-0.000104595036348317i</v>
      </c>
      <c r="F170" s="57" t="str">
        <f t="shared" si="24"/>
        <v>4.17867867862552-370458.702710113i</v>
      </c>
      <c r="G170" s="57" t="str">
        <f t="shared" si="25"/>
        <v>0.999999999987279-3.56671691524983E-06i</v>
      </c>
      <c r="H170" s="57" t="str">
        <f t="shared" si="26"/>
        <v>120.000016940985+0.240072484218925i</v>
      </c>
      <c r="I170" s="57" t="str">
        <f t="shared" si="27"/>
        <v>504.61880767182-250819.094419174i</v>
      </c>
      <c r="K170" s="57" t="str">
        <f t="shared" si="28"/>
        <v>0.0999995856426355-0.000202491398749621i</v>
      </c>
      <c r="L170" s="57" t="str">
        <f t="shared" si="29"/>
        <v>0.00025-137.069719997228i</v>
      </c>
      <c r="M170" s="57" t="str">
        <f t="shared" si="30"/>
        <v>0.0025-77.1982152675248i</v>
      </c>
      <c r="N170" s="57">
        <f t="shared" si="31"/>
        <v>89.999728841601154</v>
      </c>
      <c r="O170" s="57">
        <f t="shared" si="32"/>
        <v>84.100918878604887</v>
      </c>
      <c r="P170" s="374">
        <f t="shared" si="33"/>
        <v>84.100918878604887</v>
      </c>
      <c r="Q170" s="374">
        <f t="shared" si="34"/>
        <v>-90.000271158398846</v>
      </c>
      <c r="R170" s="12">
        <f t="shared" si="35"/>
        <v>89.999728841601154</v>
      </c>
      <c r="S170" s="57">
        <f t="shared" si="36"/>
        <v>1.6126722377236044E-3</v>
      </c>
      <c r="T170" s="12">
        <f t="shared" si="19"/>
        <v>84.100918878604887</v>
      </c>
    </row>
    <row r="171" spans="1:20" x14ac:dyDescent="0.15">
      <c r="A171" s="57">
        <f t="shared" si="20"/>
        <v>10.17122283969695</v>
      </c>
      <c r="B171" s="12">
        <f t="shared" si="37"/>
        <v>1.6188003922269543</v>
      </c>
      <c r="C171" s="57" t="str">
        <f t="shared" si="21"/>
        <v>-0.0758833163992421-15973.4509472118i</v>
      </c>
      <c r="D171" s="57" t="str">
        <f t="shared" si="22"/>
        <v>7.97999999979357-3932.66385401228i</v>
      </c>
      <c r="E171" s="57" t="str">
        <f t="shared" si="23"/>
        <v>81.2347678272064-0.000104992487146616i</v>
      </c>
      <c r="F171" s="57" t="str">
        <f t="shared" si="24"/>
        <v>4.17867867862511-369056.288812737i</v>
      </c>
      <c r="G171" s="57" t="str">
        <f t="shared" si="25"/>
        <v>0.999999999987182-3.58027043952744E-06i</v>
      </c>
      <c r="H171" s="57" t="str">
        <f t="shared" si="26"/>
        <v>120.000017069982+0.240984759743955i</v>
      </c>
      <c r="I171" s="57" t="str">
        <f t="shared" si="27"/>
        <v>504.618807852-249869.590203005i</v>
      </c>
      <c r="K171" s="57" t="str">
        <f t="shared" si="28"/>
        <v>0.0999995824875489-0.000203260859583761i</v>
      </c>
      <c r="L171" s="57" t="str">
        <f t="shared" si="29"/>
        <v>0.00025-136.550826855178i</v>
      </c>
      <c r="M171" s="57" t="str">
        <f t="shared" si="30"/>
        <v>0.0025-76.9059725717521i</v>
      </c>
      <c r="N171" s="57">
        <f t="shared" si="31"/>
        <v>89.999727811242579</v>
      </c>
      <c r="O171" s="57">
        <f t="shared" si="32"/>
        <v>84.06797504850978</v>
      </c>
      <c r="P171" s="374">
        <f t="shared" si="33"/>
        <v>84.06797504850978</v>
      </c>
      <c r="Q171" s="374">
        <f t="shared" si="34"/>
        <v>-90.000272188757421</v>
      </c>
      <c r="R171" s="12">
        <f t="shared" si="35"/>
        <v>89.999727811242579</v>
      </c>
      <c r="S171" s="57">
        <f t="shared" si="36"/>
        <v>1.6188003922269544E-3</v>
      </c>
      <c r="T171" s="12">
        <f t="shared" si="19"/>
        <v>84.06797504850978</v>
      </c>
    </row>
    <row r="172" spans="1:20" x14ac:dyDescent="0.15">
      <c r="A172" s="57">
        <f t="shared" si="20"/>
        <v>10.209873486487799</v>
      </c>
      <c r="B172" s="12">
        <f t="shared" si="37"/>
        <v>1.6249518337174167</v>
      </c>
      <c r="C172" s="57" t="str">
        <f t="shared" si="21"/>
        <v>-0.07588330419388-15912.9816112062i</v>
      </c>
      <c r="D172" s="57" t="str">
        <f t="shared" si="22"/>
        <v>7.97999999979204-3917.77630436473i</v>
      </c>
      <c r="E172" s="57" t="str">
        <f t="shared" si="23"/>
        <v>81.2347678222291-0.000105391448140225i</v>
      </c>
      <c r="F172" s="57" t="str">
        <f t="shared" si="24"/>
        <v>4.1786786786247-367659.183913979i</v>
      </c>
      <c r="G172" s="57" t="str">
        <f t="shared" si="25"/>
        <v>0.999999999987084-3.59387546719729E-06i</v>
      </c>
      <c r="H172" s="57" t="str">
        <f t="shared" si="26"/>
        <v>120.00001719996+0.241900501916952i</v>
      </c>
      <c r="I172" s="57" t="str">
        <f t="shared" si="27"/>
        <v>504.618808033554-248923.680444777i</v>
      </c>
      <c r="K172" s="57" t="str">
        <f t="shared" si="28"/>
        <v>0.0999995793084391-0.000204033244294908i</v>
      </c>
      <c r="L172" s="57" t="str">
        <f t="shared" si="29"/>
        <v>0.00025-136.033898042616i</v>
      </c>
      <c r="M172" s="57" t="str">
        <f t="shared" si="30"/>
        <v>0.0025-76.6148361942142i</v>
      </c>
      <c r="N172" s="57">
        <f t="shared" si="31"/>
        <v>89.999726776969155</v>
      </c>
      <c r="O172" s="57">
        <f t="shared" si="32"/>
        <v>84.03503121839077</v>
      </c>
      <c r="P172" s="374">
        <f t="shared" si="33"/>
        <v>84.03503121839077</v>
      </c>
      <c r="Q172" s="374">
        <f t="shared" si="34"/>
        <v>-90.000273223030845</v>
      </c>
      <c r="R172" s="12">
        <f t="shared" si="35"/>
        <v>89.999726776969155</v>
      </c>
      <c r="S172" s="57">
        <f t="shared" si="36"/>
        <v>1.6249518337174166E-3</v>
      </c>
      <c r="T172" s="12">
        <f t="shared" ref="T172:T235" si="38">P172</f>
        <v>84.03503121839077</v>
      </c>
    </row>
    <row r="173" spans="1:20" x14ac:dyDescent="0.15">
      <c r="A173" s="57">
        <f t="shared" ref="A173:A236" si="39">2*PI()*B173</f>
        <v>10.248671005736453</v>
      </c>
      <c r="B173" s="12">
        <f t="shared" si="37"/>
        <v>1.6311266506855429</v>
      </c>
      <c r="C173" s="57" t="str">
        <f t="shared" ref="C173:C236" si="40">IMPRODUCT(D173,E173,$C$40,,K173,$C$41)</f>
        <v>-0.0758832918952095-15852.7411887831i</v>
      </c>
      <c r="D173" s="57" t="str">
        <f t="shared" ref="D173:D236" si="41">IMDIV(IMPRODUCT($C$37,$C$38,COMPLEX(1,A173/$C$38)),IMSUM(-1*A173*A173/$C$39,COMPLEX(0,1*A173)))</f>
        <v>7.97999999979042-3902.94511324458i</v>
      </c>
      <c r="E173" s="57" t="str">
        <f t="shared" ref="E173:E236" si="42">IMDIV(IMPRODUCT(IMSUM(F173,G173),$C$29,H173),IMSUM(1,I173))</f>
        <v>81.2347678172136-0.000105791925065421i</v>
      </c>
      <c r="F173" s="57" t="str">
        <f t="shared" ref="F173:F236" si="43">IMDIV(IMPRODUCT($C$14,$C$15,COMPLEX(1,A173/$C$15)),IMSUM(-1*A173*A173/$C$16,COMPLEX(0,A173)))</f>
        <v>4.17867867862427-366267.367916011i</v>
      </c>
      <c r="G173" s="57" t="str">
        <f t="shared" ref="G173:G236" si="44">IMDIV(1,COMPLEX(1,A173*$C$9*$C$10))</f>
        <v>0.999999999986986-3.60753219397228E-06i</v>
      </c>
      <c r="H173" s="57" t="str">
        <f t="shared" ref="H173:H236" si="45">IMDIV($C$3,IMSUM(K173,COMPLEX(0,$C$28*A173)))</f>
        <v>120.000017330928+0.242819723911188i</v>
      </c>
      <c r="I173" s="57" t="str">
        <f t="shared" ref="I173:I236" si="46">IMPRODUCT(F173,$C$29,H173,$C$31)</f>
        <v>504.618808216482-247981.351537261i</v>
      </c>
      <c r="K173" s="57" t="str">
        <f t="shared" ref="K173:K236" si="47">IF($C$26&lt;=0,IMDIV(1,IMSUM(IMDIV(1,L173),1/$C$18)),IMDIV(1,IMSUM(IMDIV(1,L173),1/$C$18,IMDIV(1,M173))))</f>
        <v>0.0999995761051222-0.000204808563992941i</v>
      </c>
      <c r="L173" s="57" t="str">
        <f t="shared" ref="L173:L236" si="48">IMSUM($C$21/$C$22,IMDIV(1,COMPLEX(0,$C$20*$C$22*A173)))</f>
        <v>0.00025-135.518926123347i</v>
      </c>
      <c r="M173" s="57" t="str">
        <f t="shared" ref="M173:M236" si="49">IMSUM($C$25/$C$26,IMDIV(1,COMPLEX(0,$C$24*$C$26*A173)))</f>
        <v>0.0025-76.3248019468162i</v>
      </c>
      <c r="N173" s="57">
        <f t="shared" ref="N173:N236" si="50">ABS(R173)</f>
        <v>89.999725738765989</v>
      </c>
      <c r="O173" s="57">
        <f t="shared" ref="O173:O236" si="51">ABS(P173)</f>
        <v>84.002087388247176</v>
      </c>
      <c r="P173" s="374">
        <f t="shared" ref="P173:P236" si="52">20*LOG10(IMABS(C173))</f>
        <v>84.002087388247176</v>
      </c>
      <c r="Q173" s="374">
        <f t="shared" ref="Q173:Q236" si="53">IMARGUMENT(C173)*180/PI()</f>
        <v>-90.000274261234011</v>
      </c>
      <c r="R173" s="12">
        <f t="shared" ref="R173:R236" si="54">IF(Q173&lt;0,Q173+180,Q173-180)</f>
        <v>89.999725738765989</v>
      </c>
      <c r="S173" s="57">
        <f t="shared" ref="S173:S236" si="55">B173/1000</f>
        <v>1.6311266506855429E-3</v>
      </c>
      <c r="T173" s="12">
        <f t="shared" si="38"/>
        <v>84.002087388247176</v>
      </c>
    </row>
    <row r="174" spans="1:20" x14ac:dyDescent="0.15">
      <c r="A174" s="57">
        <f t="shared" si="39"/>
        <v>10.287615955558252</v>
      </c>
      <c r="B174" s="12">
        <f t="shared" ref="B174:B237" si="56">B173*(1+B$42)</f>
        <v>1.637324931958148</v>
      </c>
      <c r="C174" s="57" t="str">
        <f t="shared" si="40"/>
        <v>-0.0758832795031097-15792.7288133642i</v>
      </c>
      <c r="D174" s="57" t="str">
        <f t="shared" si="41"/>
        <v>7.97999999978882-3888.17006730021i</v>
      </c>
      <c r="E174" s="57" t="str">
        <f t="shared" si="42"/>
        <v>81.2347678121594-0.00010619392368134i</v>
      </c>
      <c r="F174" s="57" t="str">
        <f t="shared" si="43"/>
        <v>4.17867867862389-364880.820797097i</v>
      </c>
      <c r="G174" s="57" t="str">
        <f t="shared" si="44"/>
        <v>0.999999999986887-3.62124081630901E-06i</v>
      </c>
      <c r="H174" s="57" t="str">
        <f t="shared" si="45"/>
        <v>120.000017462893+0.24374243895i</v>
      </c>
      <c r="I174" s="57" t="str">
        <f t="shared" si="46"/>
        <v>504.618808400811-247042.589924741i</v>
      </c>
      <c r="K174" s="57" t="str">
        <f t="shared" si="47"/>
        <v>0.0999995728774139-0.000205586829829956i</v>
      </c>
      <c r="L174" s="57" t="str">
        <f t="shared" si="48"/>
        <v>0.00025-135.005903689328i</v>
      </c>
      <c r="M174" s="57" t="str">
        <f t="shared" si="49"/>
        <v>0.0025-76.0358656573183i</v>
      </c>
      <c r="N174" s="57">
        <f t="shared" si="50"/>
        <v>89.999724696618131</v>
      </c>
      <c r="O174" s="57">
        <f t="shared" si="51"/>
        <v>83.969143558079097</v>
      </c>
      <c r="P174" s="374">
        <f t="shared" si="52"/>
        <v>83.969143558079097</v>
      </c>
      <c r="Q174" s="374">
        <f t="shared" si="53"/>
        <v>-90.000275303381869</v>
      </c>
      <c r="R174" s="12">
        <f t="shared" si="54"/>
        <v>89.999724696618131</v>
      </c>
      <c r="S174" s="57">
        <f t="shared" si="55"/>
        <v>1.6373249319581479E-3</v>
      </c>
      <c r="T174" s="12">
        <f t="shared" si="38"/>
        <v>83.969143558079097</v>
      </c>
    </row>
    <row r="175" spans="1:20" x14ac:dyDescent="0.15">
      <c r="A175" s="57">
        <f t="shared" si="39"/>
        <v>10.326708896189373</v>
      </c>
      <c r="B175" s="12">
        <f t="shared" si="56"/>
        <v>1.6435467666995891</v>
      </c>
      <c r="C175" s="57" t="str">
        <f t="shared" si="40"/>
        <v>-0.0758832670168346-15732.9436216515i</v>
      </c>
      <c r="D175" s="57" t="str">
        <f t="shared" si="41"/>
        <v>7.97999999978721-3873.45095398762i</v>
      </c>
      <c r="E175" s="57" t="str">
        <f t="shared" si="42"/>
        <v>81.2347678070675-0.00010659744977056i</v>
      </c>
      <c r="F175" s="57" t="str">
        <f t="shared" si="43"/>
        <v>4.17867867862347-363499.52261129i</v>
      </c>
      <c r="G175" s="57" t="str">
        <f t="shared" si="44"/>
        <v>0.999999999986787-3.63500153141063E-06i</v>
      </c>
      <c r="H175" s="57" t="str">
        <f t="shared" si="45"/>
        <v>120.000017595863+0.244668660306965i</v>
      </c>
      <c r="I175" s="57" t="str">
        <f t="shared" si="46"/>
        <v>504.618808586542-246107.382102815i</v>
      </c>
      <c r="K175" s="57" t="str">
        <f t="shared" si="47"/>
        <v>0.0999995696251293-0.000206368053000412i</v>
      </c>
      <c r="L175" s="57" t="str">
        <f t="shared" si="48"/>
        <v>0.00025-134.494823360558i</v>
      </c>
      <c r="M175" s="57" t="str">
        <f t="shared" si="49"/>
        <v>0.0025-75.7480231692752i</v>
      </c>
      <c r="N175" s="57">
        <f t="shared" si="50"/>
        <v>89.999723650510674</v>
      </c>
      <c r="O175" s="57">
        <f t="shared" si="51"/>
        <v>83.936199727886404</v>
      </c>
      <c r="P175" s="374">
        <f t="shared" si="52"/>
        <v>83.936199727886404</v>
      </c>
      <c r="Q175" s="374">
        <f t="shared" si="53"/>
        <v>-90.000276349489326</v>
      </c>
      <c r="R175" s="12">
        <f t="shared" si="54"/>
        <v>89.999723650510674</v>
      </c>
      <c r="S175" s="57">
        <f t="shared" si="55"/>
        <v>1.6435467666995891E-3</v>
      </c>
      <c r="T175" s="12">
        <f t="shared" si="38"/>
        <v>83.936199727886404</v>
      </c>
    </row>
    <row r="176" spans="1:20" x14ac:dyDescent="0.15">
      <c r="A176" s="57">
        <f t="shared" si="39"/>
        <v>10.365950389994893</v>
      </c>
      <c r="B176" s="12">
        <f t="shared" si="56"/>
        <v>1.6497922444130475</v>
      </c>
      <c r="C176" s="57" t="str">
        <f t="shared" si="40"/>
        <v>-0.0758832544348067-15673.3847536145i</v>
      </c>
      <c r="D176" s="57" t="str">
        <f t="shared" si="41"/>
        <v>7.97999999978563-3858.78756156741i</v>
      </c>
      <c r="E176" s="57" t="str">
        <f t="shared" si="42"/>
        <v>81.2347678019365-0.000107002509134372i</v>
      </c>
      <c r="F176" s="57" t="str">
        <f t="shared" si="43"/>
        <v>4.17867867862303-362123.453488151i</v>
      </c>
      <c r="G176" s="57" t="str">
        <f t="shared" si="44"/>
        <v>0.999999999986686-3.64881453722962E-06i</v>
      </c>
      <c r="H176" s="57" t="str">
        <f t="shared" si="45"/>
        <v>120.000017729846+0.245598401306103i</v>
      </c>
      <c r="I176" s="57" t="str">
        <f t="shared" si="46"/>
        <v>504.618808773684-245175.714618206i</v>
      </c>
      <c r="K176" s="57" t="str">
        <f t="shared" si="47"/>
        <v>0.0999995663480793-0.000207152244741292i</v>
      </c>
      <c r="L176" s="57" t="str">
        <f t="shared" si="48"/>
        <v>0.00025-133.985677784975i</v>
      </c>
      <c r="M176" s="57" t="str">
        <f t="shared" si="49"/>
        <v>0.0025-75.4612703419756i</v>
      </c>
      <c r="N176" s="57">
        <f t="shared" si="50"/>
        <v>89.999722600428498</v>
      </c>
      <c r="O176" s="57">
        <f t="shared" si="51"/>
        <v>83.903255897668672</v>
      </c>
      <c r="P176" s="374">
        <f t="shared" si="52"/>
        <v>83.903255897668672</v>
      </c>
      <c r="Q176" s="374">
        <f t="shared" si="53"/>
        <v>-90.000277399571502</v>
      </c>
      <c r="R176" s="12">
        <f t="shared" si="54"/>
        <v>89.999722600428498</v>
      </c>
      <c r="S176" s="57">
        <f t="shared" si="55"/>
        <v>1.6497922444130475E-3</v>
      </c>
      <c r="T176" s="12">
        <f t="shared" si="38"/>
        <v>83.903255897668672</v>
      </c>
    </row>
    <row r="177" spans="1:20" x14ac:dyDescent="0.15">
      <c r="A177" s="57">
        <f t="shared" si="39"/>
        <v>10.405341001476874</v>
      </c>
      <c r="B177" s="12">
        <f t="shared" si="56"/>
        <v>1.6560614549418171</v>
      </c>
      <c r="C177" s="57" t="str">
        <f t="shared" si="40"/>
        <v>-0.0758832417580848-15614.0513524793i</v>
      </c>
      <c r="D177" s="57" t="str">
        <f t="shared" si="41"/>
        <v>7.97999999978396-3844.17967910175i</v>
      </c>
      <c r="E177" s="57" t="str">
        <f t="shared" si="42"/>
        <v>81.2347677967667-0.000107409107599656i</v>
      </c>
      <c r="F177" s="57" t="str">
        <f t="shared" si="43"/>
        <v>4.17867867862261-360752.593632463i</v>
      </c>
      <c r="G177" s="57" t="str">
        <f t="shared" si="44"/>
        <v>0.999999999986585-3.66268003247072E-06i</v>
      </c>
      <c r="H177" s="57" t="str">
        <f t="shared" si="45"/>
        <v>120.000017864848+0.24653167532207i</v>
      </c>
      <c r="I177" s="57" t="str">
        <f t="shared" si="46"/>
        <v>504.618808962256-244247.57406856i</v>
      </c>
      <c r="K177" s="57" t="str">
        <f t="shared" si="47"/>
        <v>0.0999995630460782-0.000207939416332288i</v>
      </c>
      <c r="L177" s="57" t="str">
        <f t="shared" si="48"/>
        <v>0.00025-133.478459638349i</v>
      </c>
      <c r="M177" s="57" t="str">
        <f t="shared" si="49"/>
        <v>0.0025-75.1756030503845i</v>
      </c>
      <c r="N177" s="57">
        <f t="shared" si="50"/>
        <v>89.999721546356525</v>
      </c>
      <c r="O177" s="57">
        <f t="shared" si="51"/>
        <v>83.870312067425942</v>
      </c>
      <c r="P177" s="374">
        <f t="shared" si="52"/>
        <v>83.870312067425942</v>
      </c>
      <c r="Q177" s="374">
        <f t="shared" si="53"/>
        <v>-90.000278453643475</v>
      </c>
      <c r="R177" s="12">
        <f t="shared" si="54"/>
        <v>89.999721546356525</v>
      </c>
      <c r="S177" s="57">
        <f t="shared" si="55"/>
        <v>1.6560614549418172E-3</v>
      </c>
      <c r="T177" s="12">
        <f t="shared" si="38"/>
        <v>83.870312067425942</v>
      </c>
    </row>
    <row r="178" spans="1:20" x14ac:dyDescent="0.15">
      <c r="A178" s="57">
        <f t="shared" si="39"/>
        <v>10.444881297282485</v>
      </c>
      <c r="B178" s="12">
        <f t="shared" si="56"/>
        <v>1.6623544884705961</v>
      </c>
      <c r="C178" s="57" t="str">
        <f t="shared" si="40"/>
        <v>-0.0758832289837912-15554.9425647146i</v>
      </c>
      <c r="D178" s="57" t="str">
        <f t="shared" si="41"/>
        <v>7.97999999978235-3829.62709645137i</v>
      </c>
      <c r="E178" s="57" t="str">
        <f t="shared" si="42"/>
        <v>81.2347677915574-0.000107817251011789i</v>
      </c>
      <c r="F178" s="57" t="str">
        <f t="shared" si="43"/>
        <v>4.17867867862219-359386.923323949i</v>
      </c>
      <c r="G178" s="57" t="str">
        <f t="shared" si="44"/>
        <v>0.999999999986483-3.67659821659373E-06i</v>
      </c>
      <c r="H178" s="57" t="str">
        <f t="shared" si="45"/>
        <v>120.00001800088+0.247468495780336i</v>
      </c>
      <c r="I178" s="57" t="str">
        <f t="shared" si="46"/>
        <v>504.618809152258-243322.947102272i</v>
      </c>
      <c r="K178" s="57" t="str">
        <f t="shared" si="47"/>
        <v>0.0999995597189331-0.000208729579095917i</v>
      </c>
      <c r="L178" s="57" t="str">
        <f t="shared" si="48"/>
        <v>0.00025-132.973161624177i</v>
      </c>
      <c r="M178" s="57" t="str">
        <f t="shared" si="49"/>
        <v>0.0025-74.8910171850812i</v>
      </c>
      <c r="N178" s="57">
        <f t="shared" si="50"/>
        <v>89.999720488279635</v>
      </c>
      <c r="O178" s="57">
        <f t="shared" si="51"/>
        <v>83.83736823715779</v>
      </c>
      <c r="P178" s="374">
        <f t="shared" si="52"/>
        <v>83.83736823715779</v>
      </c>
      <c r="Q178" s="374">
        <f t="shared" si="53"/>
        <v>-90.000279511720365</v>
      </c>
      <c r="R178" s="12">
        <f t="shared" si="54"/>
        <v>89.999720488279635</v>
      </c>
      <c r="S178" s="57">
        <f t="shared" si="55"/>
        <v>1.662354488470596E-3</v>
      </c>
      <c r="T178" s="12">
        <f t="shared" si="38"/>
        <v>83.83736823715779</v>
      </c>
    </row>
    <row r="179" spans="1:20" x14ac:dyDescent="0.15">
      <c r="A179" s="57">
        <f t="shared" si="39"/>
        <v>10.484571846212161</v>
      </c>
      <c r="B179" s="12">
        <f t="shared" si="56"/>
        <v>1.6686714355267844</v>
      </c>
      <c r="C179" s="57" t="str">
        <f t="shared" si="40"/>
        <v>-0.0758832161127003-15496.0575400211i</v>
      </c>
      <c r="D179" s="57" t="str">
        <f t="shared" si="41"/>
        <v>7.97999999978066-3815.12960427246i</v>
      </c>
      <c r="E179" s="57" t="str">
        <f t="shared" si="42"/>
        <v>81.2347677863084-0.000108226945240618i</v>
      </c>
      <c r="F179" s="57" t="str">
        <f t="shared" si="43"/>
        <v>4.17867867862177-358026.422916981i</v>
      </c>
      <c r="G179" s="57" t="str">
        <f t="shared" si="44"/>
        <v>0.99999999998638-3.69056928981641E-06i</v>
      </c>
      <c r="H179" s="57" t="str">
        <f t="shared" si="45"/>
        <v>120.000018137946+0.248408876157398i</v>
      </c>
      <c r="I179" s="57" t="str">
        <f t="shared" si="46"/>
        <v>504.618809343709-242401.820418263i</v>
      </c>
      <c r="K179" s="57" t="str">
        <f t="shared" si="47"/>
        <v>0.0999995563664545-0.000209522744397737i</v>
      </c>
      <c r="L179" s="57" t="str">
        <f t="shared" si="48"/>
        <v>0.00025-132.469776473577i</v>
      </c>
      <c r="M179" s="57" t="str">
        <f t="shared" si="49"/>
        <v>0.0025-74.6075086522028i</v>
      </c>
      <c r="N179" s="57">
        <f t="shared" si="50"/>
        <v>89.99971942618258</v>
      </c>
      <c r="O179" s="57">
        <f t="shared" si="51"/>
        <v>83.804424406864285</v>
      </c>
      <c r="P179" s="374">
        <f t="shared" si="52"/>
        <v>83.804424406864285</v>
      </c>
      <c r="Q179" s="374">
        <f t="shared" si="53"/>
        <v>-90.00028057381742</v>
      </c>
      <c r="R179" s="12">
        <f t="shared" si="54"/>
        <v>89.99971942618258</v>
      </c>
      <c r="S179" s="57">
        <f t="shared" si="55"/>
        <v>1.6686714355267844E-3</v>
      </c>
      <c r="T179" s="12">
        <f t="shared" si="38"/>
        <v>83.804424406864285</v>
      </c>
    </row>
    <row r="180" spans="1:20" x14ac:dyDescent="0.15">
      <c r="A180" s="57">
        <f t="shared" si="39"/>
        <v>10.524413219227768</v>
      </c>
      <c r="B180" s="12">
        <f t="shared" si="56"/>
        <v>1.6750123869817863</v>
      </c>
      <c r="C180" s="57" t="str">
        <f t="shared" si="40"/>
        <v>-0.0758832031435333-15437.3954313175i</v>
      </c>
      <c r="D180" s="57" t="str">
        <f t="shared" si="41"/>
        <v>7.97999999977899-3800.68699401375i</v>
      </c>
      <c r="E180" s="57" t="str">
        <f t="shared" si="42"/>
        <v>81.2347677810192-0.000108638196177825i</v>
      </c>
      <c r="F180" s="57" t="str">
        <f t="shared" si="43"/>
        <v>4.17867867862131-356671.072840305i</v>
      </c>
      <c r="G180" s="57" t="str">
        <f t="shared" si="44"/>
        <v>0.999999999986276-3.70459345311733E-06i</v>
      </c>
      <c r="H180" s="57" t="str">
        <f t="shared" si="45"/>
        <v>120.000018276057+0.249352829980958i</v>
      </c>
      <c r="I180" s="57" t="str">
        <f t="shared" si="46"/>
        <v>504.618809536617-241484.180765824i</v>
      </c>
      <c r="K180" s="57" t="str">
        <f t="shared" si="47"/>
        <v>0.0999995529884485-0.00021031892364647i</v>
      </c>
      <c r="L180" s="57" t="str">
        <f t="shared" si="48"/>
        <v>0.00025-131.968296945186i</v>
      </c>
      <c r="M180" s="57" t="str">
        <f t="shared" si="49"/>
        <v>0.0025-74.3250733733836i</v>
      </c>
      <c r="N180" s="57">
        <f t="shared" si="50"/>
        <v>89.999718360050096</v>
      </c>
      <c r="O180" s="57">
        <f t="shared" si="51"/>
        <v>83.771480576544974</v>
      </c>
      <c r="P180" s="374">
        <f t="shared" si="52"/>
        <v>83.771480576544974</v>
      </c>
      <c r="Q180" s="374">
        <f t="shared" si="53"/>
        <v>-90.000281639949904</v>
      </c>
      <c r="R180" s="12">
        <f t="shared" si="54"/>
        <v>89.999718360050096</v>
      </c>
      <c r="S180" s="57">
        <f t="shared" si="55"/>
        <v>1.6750123869817863E-3</v>
      </c>
      <c r="T180" s="12">
        <f t="shared" si="38"/>
        <v>83.771480576544974</v>
      </c>
    </row>
    <row r="181" spans="1:20" x14ac:dyDescent="0.15">
      <c r="A181" s="57">
        <f t="shared" si="39"/>
        <v>10.564405989460832</v>
      </c>
      <c r="B181" s="12">
        <f t="shared" si="56"/>
        <v>1.6813774340523171</v>
      </c>
      <c r="C181" s="57" t="str">
        <f t="shared" si="40"/>
        <v>-0.0758831900756789-15378.9553947302i</v>
      </c>
      <c r="D181" s="57" t="str">
        <f t="shared" si="41"/>
        <v>7.97999999977738-3786.29905791345i</v>
      </c>
      <c r="E181" s="57" t="str">
        <f t="shared" si="42"/>
        <v>81.2347677756903-0.000109051009738323i</v>
      </c>
      <c r="F181" s="57" t="str">
        <f t="shared" si="43"/>
        <v>4.1786786786209-355320.853596758i</v>
      </c>
      <c r="G181" s="57" t="str">
        <f t="shared" si="44"/>
        <v>0.999999999986172-3.71867090823879E-06i</v>
      </c>
      <c r="H181" s="57" t="str">
        <f t="shared" si="45"/>
        <v>120.000018415218+0.250300370830125i</v>
      </c>
      <c r="I181" s="57" t="str">
        <f t="shared" si="46"/>
        <v>504.618809730999-240570.014944396i</v>
      </c>
      <c r="K181" s="57" t="str">
        <f t="shared" si="47"/>
        <v>0.0999995495847217-0.000211118128294187i</v>
      </c>
      <c r="L181" s="57" t="str">
        <f t="shared" si="48"/>
        <v>0.00025-131.468715825051i</v>
      </c>
      <c r="M181" s="57" t="str">
        <f t="shared" si="49"/>
        <v>0.0025-74.0437072856983i</v>
      </c>
      <c r="N181" s="57">
        <f t="shared" si="50"/>
        <v>89.999717289866865</v>
      </c>
      <c r="O181" s="57">
        <f t="shared" si="51"/>
        <v>83.738536746199955</v>
      </c>
      <c r="P181" s="374">
        <f t="shared" si="52"/>
        <v>83.738536746199955</v>
      </c>
      <c r="Q181" s="374">
        <f t="shared" si="53"/>
        <v>-90.000282710133135</v>
      </c>
      <c r="R181" s="12">
        <f t="shared" si="54"/>
        <v>89.999717289866865</v>
      </c>
      <c r="S181" s="57">
        <f t="shared" si="55"/>
        <v>1.6813774340523171E-3</v>
      </c>
      <c r="T181" s="12">
        <f t="shared" si="38"/>
        <v>83.738536746199955</v>
      </c>
    </row>
    <row r="182" spans="1:20" x14ac:dyDescent="0.15">
      <c r="A182" s="57">
        <f t="shared" si="39"/>
        <v>10.604550732220783</v>
      </c>
      <c r="B182" s="12">
        <f t="shared" si="56"/>
        <v>1.6877666683017158</v>
      </c>
      <c r="C182" s="57" t="str">
        <f t="shared" si="40"/>
        <v>-0.0758831769084125-15320.7365895791i</v>
      </c>
      <c r="D182" s="57" t="str">
        <f t="shared" si="41"/>
        <v>7.97999999977565-3771.96558899621i</v>
      </c>
      <c r="E182" s="57" t="str">
        <f t="shared" si="42"/>
        <v>81.2347677703204-0.000109465391857003i</v>
      </c>
      <c r="F182" s="57" t="str">
        <f t="shared" si="43"/>
        <v>4.17867867862045-353975.745762975i</v>
      </c>
      <c r="G182" s="57" t="str">
        <f t="shared" si="44"/>
        <v>0.999999999986066-3.73280185768971E-06i</v>
      </c>
      <c r="H182" s="57" t="str">
        <f t="shared" si="45"/>
        <v>120.00001855544+0.251251512335611i</v>
      </c>
      <c r="I182" s="57" t="str">
        <f t="shared" si="46"/>
        <v>504.618809926858-239659.309803397i</v>
      </c>
      <c r="K182" s="57" t="str">
        <f t="shared" si="47"/>
        <v>0.0999995461550775-0.000211920369836463i</v>
      </c>
      <c r="L182" s="57" t="str">
        <f t="shared" si="48"/>
        <v>0.00025-130.97102592653i</v>
      </c>
      <c r="M182" s="57" t="str">
        <f t="shared" si="49"/>
        <v>0.0025-73.7634063415997i</v>
      </c>
      <c r="N182" s="57">
        <f t="shared" si="50"/>
        <v>89.999716215617482</v>
      </c>
      <c r="O182" s="57">
        <f t="shared" si="51"/>
        <v>83.705592915828731</v>
      </c>
      <c r="P182" s="374">
        <f t="shared" si="52"/>
        <v>83.705592915828731</v>
      </c>
      <c r="Q182" s="374">
        <f t="shared" si="53"/>
        <v>-90.000283784382518</v>
      </c>
      <c r="R182" s="12">
        <f t="shared" si="54"/>
        <v>89.999716215617482</v>
      </c>
      <c r="S182" s="57">
        <f t="shared" si="55"/>
        <v>1.6877666683017159E-3</v>
      </c>
      <c r="T182" s="12">
        <f t="shared" si="38"/>
        <v>83.705592915828731</v>
      </c>
    </row>
    <row r="183" spans="1:20" x14ac:dyDescent="0.15">
      <c r="A183" s="57">
        <f t="shared" si="39"/>
        <v>10.644848025003222</v>
      </c>
      <c r="B183" s="12">
        <f t="shared" si="56"/>
        <v>1.6941801816412625</v>
      </c>
      <c r="C183" s="57" t="str">
        <f t="shared" si="40"/>
        <v>-0.0758831636406896-15262.7381783674i</v>
      </c>
      <c r="D183" s="57" t="str">
        <f t="shared" si="41"/>
        <v>7.97999999977394-3757.68638107034i</v>
      </c>
      <c r="E183" s="57" t="str">
        <f t="shared" si="42"/>
        <v>81.2347677649095-0.000109881348493688i</v>
      </c>
      <c r="F183" s="57" t="str">
        <f t="shared" si="43"/>
        <v>4.17867867862001-352635.729989137i</v>
      </c>
      <c r="G183" s="57" t="str">
        <f t="shared" si="44"/>
        <v>0.99999999998596-3.74698650474852E-06i</v>
      </c>
      <c r="H183" s="57" t="str">
        <f t="shared" si="45"/>
        <v>120.000018696729+0.252206268179917i</v>
      </c>
      <c r="I183" s="57" t="str">
        <f t="shared" si="46"/>
        <v>504.618810124208-238752.052242031i</v>
      </c>
      <c r="K183" s="57" t="str">
        <f t="shared" si="47"/>
        <v>0.0999995426993184-0.000212725659812543i</v>
      </c>
      <c r="L183" s="57" t="str">
        <f t="shared" si="48"/>
        <v>0.00025-130.475220090187i</v>
      </c>
      <c r="M183" s="57" t="str">
        <f t="shared" si="49"/>
        <v>0.0025-73.4841665088664i</v>
      </c>
      <c r="N183" s="57">
        <f t="shared" si="50"/>
        <v>89.999715137286529</v>
      </c>
      <c r="O183" s="57">
        <f t="shared" si="51"/>
        <v>83.67264908543126</v>
      </c>
      <c r="P183" s="374">
        <f t="shared" si="52"/>
        <v>83.67264908543126</v>
      </c>
      <c r="Q183" s="374">
        <f t="shared" si="53"/>
        <v>-90.000284862713471</v>
      </c>
      <c r="R183" s="12">
        <f t="shared" si="54"/>
        <v>89.999715137286529</v>
      </c>
      <c r="S183" s="57">
        <f t="shared" si="55"/>
        <v>1.6941801816412626E-3</v>
      </c>
      <c r="T183" s="12">
        <f t="shared" si="38"/>
        <v>83.67264908543126</v>
      </c>
    </row>
    <row r="184" spans="1:20" x14ac:dyDescent="0.15">
      <c r="A184" s="57">
        <f t="shared" si="39"/>
        <v>10.685298447498235</v>
      </c>
      <c r="B184" s="12">
        <f t="shared" si="56"/>
        <v>1.7006180663314994</v>
      </c>
      <c r="C184" s="57" t="str">
        <f t="shared" si="40"/>
        <v>-0.0758831502719559-15204.9593267685i</v>
      </c>
      <c r="D184" s="57" t="str">
        <f t="shared" si="41"/>
        <v>7.97999999977226-3743.4612287246i</v>
      </c>
      <c r="E184" s="57" t="str">
        <f t="shared" si="42"/>
        <v>81.2347677594578-0.000110298885630658i</v>
      </c>
      <c r="F184" s="57" t="str">
        <f t="shared" si="43"/>
        <v>4.17867867861957-351300.786998661i</v>
      </c>
      <c r="G184" s="57" t="str">
        <f t="shared" si="44"/>
        <v>0.999999999985853-3.76122505346617E-06i</v>
      </c>
      <c r="H184" s="57" t="str">
        <f t="shared" si="45"/>
        <v>120.000018839094+0.253164652097548i</v>
      </c>
      <c r="I184" s="57" t="str">
        <f t="shared" si="46"/>
        <v>504.618810323061-237848.22920909i</v>
      </c>
      <c r="K184" s="57" t="str">
        <f t="shared" si="47"/>
        <v>0.0999995392172458-0.000213534009805517i</v>
      </c>
      <c r="L184" s="57" t="str">
        <f t="shared" si="48"/>
        <v>0.00025-129.981291183689i</v>
      </c>
      <c r="M184" s="57" t="str">
        <f t="shared" si="49"/>
        <v>0.0025-73.2059837705385i</v>
      </c>
      <c r="N184" s="57">
        <f t="shared" si="50"/>
        <v>89.999714054858487</v>
      </c>
      <c r="O184" s="57">
        <f t="shared" si="51"/>
        <v>83.639705255007314</v>
      </c>
      <c r="P184" s="374">
        <f t="shared" si="52"/>
        <v>83.639705255007314</v>
      </c>
      <c r="Q184" s="374">
        <f t="shared" si="53"/>
        <v>-90.000285945141513</v>
      </c>
      <c r="R184" s="12">
        <f t="shared" si="54"/>
        <v>89.999714054858487</v>
      </c>
      <c r="S184" s="57">
        <f t="shared" si="55"/>
        <v>1.7006180663314994E-3</v>
      </c>
      <c r="T184" s="12">
        <f t="shared" si="38"/>
        <v>83.639705255007314</v>
      </c>
    </row>
    <row r="185" spans="1:20" x14ac:dyDescent="0.15">
      <c r="A185" s="57">
        <f t="shared" si="39"/>
        <v>10.725902581598728</v>
      </c>
      <c r="B185" s="12">
        <f t="shared" si="56"/>
        <v>1.707080414983559</v>
      </c>
      <c r="C185" s="57" t="str">
        <f t="shared" si="40"/>
        <v>-0.0758831368013944-15147.3992036141i</v>
      </c>
      <c r="D185" s="57" t="str">
        <f t="shared" si="41"/>
        <v>7.97999999977052-3729.2899273254i</v>
      </c>
      <c r="E185" s="57" t="str">
        <f t="shared" si="42"/>
        <v>81.2347677539642-0.000110718009271048i</v>
      </c>
      <c r="F185" s="57" t="str">
        <f t="shared" si="43"/>
        <v>4.17867867861914-349970.897587946i</v>
      </c>
      <c r="G185" s="57" t="str">
        <f t="shared" si="44"/>
        <v>0.999999999985745-3.77551770866893E-06i</v>
      </c>
      <c r="H185" s="57" t="str">
        <f t="shared" si="45"/>
        <v>120.000018982544+0.254126677875193i</v>
      </c>
      <c r="I185" s="57" t="str">
        <f t="shared" si="46"/>
        <v>504.618810523427-236947.827702779i</v>
      </c>
      <c r="K185" s="57" t="str">
        <f t="shared" si="47"/>
        <v>0.0999995357086593-0.000214345431442475i</v>
      </c>
      <c r="L185" s="57" t="str">
        <f t="shared" si="48"/>
        <v>0.00025-129.489232101703i</v>
      </c>
      <c r="M185" s="57" t="str">
        <f t="shared" si="49"/>
        <v>0.0025-72.9288541248639i</v>
      </c>
      <c r="N185" s="57">
        <f t="shared" si="50"/>
        <v>89.999712968317766</v>
      </c>
      <c r="O185" s="57">
        <f t="shared" si="51"/>
        <v>83.606761424556623</v>
      </c>
      <c r="P185" s="374">
        <f t="shared" si="52"/>
        <v>83.606761424556623</v>
      </c>
      <c r="Q185" s="374">
        <f t="shared" si="53"/>
        <v>-90.000287031682234</v>
      </c>
      <c r="R185" s="12">
        <f t="shared" si="54"/>
        <v>89.999712968317766</v>
      </c>
      <c r="S185" s="57">
        <f t="shared" si="55"/>
        <v>1.7070804149835589E-3</v>
      </c>
      <c r="T185" s="12">
        <f t="shared" si="38"/>
        <v>83.606761424556623</v>
      </c>
    </row>
    <row r="186" spans="1:20" x14ac:dyDescent="0.15">
      <c r="A186" s="57">
        <f t="shared" si="39"/>
        <v>10.766661011408805</v>
      </c>
      <c r="B186" s="12">
        <f t="shared" si="56"/>
        <v>1.7135673205604967</v>
      </c>
      <c r="C186" s="57" t="str">
        <f t="shared" si="40"/>
        <v>-0.0758831232285857-15090.0569808828i</v>
      </c>
      <c r="D186" s="57" t="str">
        <f t="shared" si="41"/>
        <v>7.97999999976874-3715.17227301381i</v>
      </c>
      <c r="E186" s="57" t="str">
        <f t="shared" si="42"/>
        <v>81.2347677484291-0.000111138725442533i</v>
      </c>
      <c r="F186" s="57" t="str">
        <f t="shared" si="43"/>
        <v>4.17867867861867-348646.042626087i</v>
      </c>
      <c r="G186" s="57" t="str">
        <f t="shared" si="44"/>
        <v>0.999999999985637-3.78986467596147E-06i</v>
      </c>
      <c r="H186" s="57" t="str">
        <f t="shared" si="45"/>
        <v>120.000019127085+0.255092359351934i</v>
      </c>
      <c r="I186" s="57" t="str">
        <f t="shared" si="46"/>
        <v>504.618810725319-236050.834770517i</v>
      </c>
      <c r="K186" s="57" t="str">
        <f t="shared" si="47"/>
        <v>0.0999995321733582-0.000215159936394685i</v>
      </c>
      <c r="L186" s="57" t="str">
        <f t="shared" si="48"/>
        <v>0.00025-128.999035765793i</v>
      </c>
      <c r="M186" s="57" t="str">
        <f t="shared" si="49"/>
        <v>0.0025-72.65277358524i</v>
      </c>
      <c r="N186" s="57">
        <f t="shared" si="50"/>
        <v>89.999711877648792</v>
      </c>
      <c r="O186" s="57">
        <f t="shared" si="51"/>
        <v>83.573817594079216</v>
      </c>
      <c r="P186" s="374">
        <f t="shared" si="52"/>
        <v>83.573817594079216</v>
      </c>
      <c r="Q186" s="374">
        <f t="shared" si="53"/>
        <v>-90.000288122351208</v>
      </c>
      <c r="R186" s="12">
        <f t="shared" si="54"/>
        <v>89.999711877648792</v>
      </c>
      <c r="S186" s="57">
        <f t="shared" si="55"/>
        <v>1.7135673205604966E-3</v>
      </c>
      <c r="T186" s="12">
        <f t="shared" si="38"/>
        <v>83.573817594079216</v>
      </c>
    </row>
    <row r="187" spans="1:20" x14ac:dyDescent="0.15">
      <c r="A187" s="57">
        <f t="shared" si="39"/>
        <v>10.807574323252158</v>
      </c>
      <c r="B187" s="12">
        <f t="shared" si="56"/>
        <v>1.7200788763786266</v>
      </c>
      <c r="C187" s="57" t="str">
        <f t="shared" si="40"/>
        <v>-0.075883109552187-15032.931833687i</v>
      </c>
      <c r="D187" s="57" t="str">
        <f t="shared" si="41"/>
        <v>7.97999999976694-3701.10806270263i</v>
      </c>
      <c r="E187" s="57" t="str">
        <f t="shared" si="42"/>
        <v>81.2347677428514-0.000111561040194106i</v>
      </c>
      <c r="F187" s="57" t="str">
        <f t="shared" si="43"/>
        <v>4.17867867861821-347326.203054598i</v>
      </c>
      <c r="G187" s="57" t="str">
        <f t="shared" si="44"/>
        <v>0.999999999985528-0.0000038042661617297i</v>
      </c>
      <c r="H187" s="57" t="str">
        <f t="shared" si="45"/>
        <v>120.000019272727+0.256061710419441i</v>
      </c>
      <c r="I187" s="57" t="str">
        <f t="shared" si="46"/>
        <v>504.618810928747-235157.237508761i</v>
      </c>
      <c r="K187" s="57" t="str">
        <f t="shared" si="47"/>
        <v>0.0999995286111372-0.000215977536377744i</v>
      </c>
      <c r="L187" s="57" t="str">
        <f t="shared" si="48"/>
        <v>0.00025-128.51069512432i</v>
      </c>
      <c r="M187" s="57" t="str">
        <f t="shared" si="49"/>
        <v>0.0025-72.3777381801551i</v>
      </c>
      <c r="N187" s="57">
        <f t="shared" si="50"/>
        <v>89.999710782835876</v>
      </c>
      <c r="O187" s="57">
        <f t="shared" si="51"/>
        <v>83.540873763574552</v>
      </c>
      <c r="P187" s="374">
        <f t="shared" si="52"/>
        <v>83.540873763574552</v>
      </c>
      <c r="Q187" s="374">
        <f t="shared" si="53"/>
        <v>-90.000289217164124</v>
      </c>
      <c r="R187" s="12">
        <f t="shared" si="54"/>
        <v>89.999710782835876</v>
      </c>
      <c r="S187" s="57">
        <f t="shared" si="55"/>
        <v>1.7200788763786265E-3</v>
      </c>
      <c r="T187" s="12">
        <f t="shared" si="38"/>
        <v>83.540873763574552</v>
      </c>
    </row>
    <row r="188" spans="1:20" x14ac:dyDescent="0.15">
      <c r="A188" s="57">
        <f t="shared" si="39"/>
        <v>10.848643105680516</v>
      </c>
      <c r="B188" s="12">
        <f t="shared" si="56"/>
        <v>1.7266151761088653</v>
      </c>
      <c r="C188" s="57" t="str">
        <f t="shared" si="40"/>
        <v>-0.0758830957716299-14976.0229402627i</v>
      </c>
      <c r="D188" s="57" t="str">
        <f t="shared" si="41"/>
        <v>7.9799999997652-3687.09709407352i</v>
      </c>
      <c r="E188" s="57" t="str">
        <f t="shared" si="42"/>
        <v>81.234767737232-0.000111984959601601i</v>
      </c>
      <c r="F188" s="57" t="str">
        <f t="shared" si="43"/>
        <v>4.17867867861776-346011.35988715i</v>
      </c>
      <c r="G188" s="57" t="str">
        <f t="shared" si="44"/>
        <v>0.999999999985417-3.81872237314385E-06i</v>
      </c>
      <c r="H188" s="57" t="str">
        <f t="shared" si="45"/>
        <v>120.000019419479+0.257034745022173i</v>
      </c>
      <c r="I188" s="57" t="str">
        <f t="shared" si="46"/>
        <v>504.618811133733-234267.023062818i</v>
      </c>
      <c r="K188" s="57" t="str">
        <f t="shared" si="47"/>
        <v>0.0999995250217914-0.00021679824315176i</v>
      </c>
      <c r="L188" s="57" t="str">
        <f t="shared" si="48"/>
        <v>0.00025-128.024203152341i</v>
      </c>
      <c r="M188" s="57" t="str">
        <f t="shared" si="49"/>
        <v>0.0025-72.1037439531332i</v>
      </c>
      <c r="N188" s="57">
        <f t="shared" si="50"/>
        <v>89.999709683863259</v>
      </c>
      <c r="O188" s="57">
        <f t="shared" si="51"/>
        <v>83.507929933042675</v>
      </c>
      <c r="P188" s="374">
        <f t="shared" si="52"/>
        <v>83.507929933042675</v>
      </c>
      <c r="Q188" s="374">
        <f t="shared" si="53"/>
        <v>-90.000290316136741</v>
      </c>
      <c r="R188" s="12">
        <f t="shared" si="54"/>
        <v>89.999709683863259</v>
      </c>
      <c r="S188" s="57">
        <f t="shared" si="55"/>
        <v>1.7266151761088653E-3</v>
      </c>
      <c r="T188" s="12">
        <f t="shared" si="38"/>
        <v>83.507929933042675</v>
      </c>
    </row>
    <row r="189" spans="1:20" x14ac:dyDescent="0.15">
      <c r="A189" s="57">
        <f t="shared" si="39"/>
        <v>10.889867949482102</v>
      </c>
      <c r="B189" s="12">
        <f t="shared" si="56"/>
        <v>1.7331763137780789</v>
      </c>
      <c r="C189" s="57" t="str">
        <f t="shared" si="40"/>
        <v>-0.0758830818862037-14919.3294819563i</v>
      </c>
      <c r="D189" s="57" t="str">
        <f t="shared" si="41"/>
        <v>7.97999999976341-3673.13916557393i</v>
      </c>
      <c r="E189" s="57" t="str">
        <f t="shared" si="42"/>
        <v>81.2347677315692-0.000112410489758633i</v>
      </c>
      <c r="F189" s="57" t="str">
        <f t="shared" si="43"/>
        <v>4.17867867861729-344701.494209276i</v>
      </c>
      <c r="G189" s="57" t="str">
        <f t="shared" si="44"/>
        <v>0.999999999985306-3.83323351816138E-06i</v>
      </c>
      <c r="H189" s="57" t="str">
        <f t="shared" si="45"/>
        <v>120.000019567346+0.258011477157571i</v>
      </c>
      <c r="I189" s="57" t="str">
        <f t="shared" si="46"/>
        <v>504.618811340268-233380.178626645i</v>
      </c>
      <c r="K189" s="57" t="str">
        <f t="shared" si="47"/>
        <v>0.0999995214051166-0.00021762206852153i</v>
      </c>
      <c r="L189" s="57" t="str">
        <f t="shared" si="48"/>
        <v>0.00025-127.539552851506i</v>
      </c>
      <c r="M189" s="57" t="str">
        <f t="shared" si="49"/>
        <v>0.0025-71.8307869626753i</v>
      </c>
      <c r="N189" s="57">
        <f t="shared" si="50"/>
        <v>89.999708580715136</v>
      </c>
      <c r="O189" s="57">
        <f t="shared" si="51"/>
        <v>83.474986102483371</v>
      </c>
      <c r="P189" s="374">
        <f t="shared" si="52"/>
        <v>83.474986102483371</v>
      </c>
      <c r="Q189" s="374">
        <f t="shared" si="53"/>
        <v>-90.000291419284864</v>
      </c>
      <c r="R189" s="12">
        <f t="shared" si="54"/>
        <v>89.999708580715136</v>
      </c>
      <c r="S189" s="57">
        <f t="shared" si="55"/>
        <v>1.7331763137780789E-3</v>
      </c>
      <c r="T189" s="12">
        <f t="shared" si="38"/>
        <v>83.474986102483371</v>
      </c>
    </row>
    <row r="190" spans="1:20" x14ac:dyDescent="0.15">
      <c r="A190" s="57">
        <f t="shared" si="39"/>
        <v>10.931249447690135</v>
      </c>
      <c r="B190" s="12">
        <f t="shared" si="56"/>
        <v>1.7397623837704357</v>
      </c>
      <c r="C190" s="57" t="str">
        <f t="shared" si="40"/>
        <v>-0.0758830678946723-14862.8506432131i</v>
      </c>
      <c r="D190" s="57" t="str">
        <f t="shared" si="41"/>
        <v>7.97999999976165-3659.23407641442i</v>
      </c>
      <c r="E190" s="57" t="str">
        <f t="shared" si="42"/>
        <v>81.2347677258633-0.000112837636784143i</v>
      </c>
      <c r="F190" s="57" t="str">
        <f t="shared" si="43"/>
        <v>4.17867867861683-343396.587178122i</v>
      </c>
      <c r="G190" s="57" t="str">
        <f t="shared" si="44"/>
        <v>0.999999999985195-3.84779980552996E-06i</v>
      </c>
      <c r="H190" s="57" t="str">
        <f t="shared" si="45"/>
        <v>120.000019716341+0.25899192087628i</v>
      </c>
      <c r="I190" s="57" t="str">
        <f t="shared" si="46"/>
        <v>504.618811548382-232496.691442698i</v>
      </c>
      <c r="K190" s="57" t="str">
        <f t="shared" si="47"/>
        <v>0.0999995177609017-0.000218449024336678i</v>
      </c>
      <c r="L190" s="57" t="str">
        <f t="shared" si="48"/>
        <v>0.00025-127.056737249956i</v>
      </c>
      <c r="M190" s="57" t="str">
        <f t="shared" si="49"/>
        <v>0.0025-71.5588632822027i</v>
      </c>
      <c r="N190" s="57">
        <f t="shared" si="50"/>
        <v>89.999707473375665</v>
      </c>
      <c r="O190" s="57">
        <f t="shared" si="51"/>
        <v>83.442042271896241</v>
      </c>
      <c r="P190" s="374">
        <f t="shared" si="52"/>
        <v>83.442042271896241</v>
      </c>
      <c r="Q190" s="374">
        <f t="shared" si="53"/>
        <v>-90.000292526624335</v>
      </c>
      <c r="R190" s="12">
        <f t="shared" si="54"/>
        <v>89.999707473375665</v>
      </c>
      <c r="S190" s="57">
        <f t="shared" si="55"/>
        <v>1.7397623837704357E-3</v>
      </c>
      <c r="T190" s="12">
        <f t="shared" si="38"/>
        <v>83.442042271896241</v>
      </c>
    </row>
    <row r="191" spans="1:20" x14ac:dyDescent="0.15">
      <c r="A191" s="57">
        <f t="shared" si="39"/>
        <v>10.972788195591358</v>
      </c>
      <c r="B191" s="12">
        <f t="shared" si="56"/>
        <v>1.7463734808287634</v>
      </c>
      <c r="C191" s="57" t="str">
        <f t="shared" si="40"/>
        <v>-0.0758830537971704-14806.5856115662i</v>
      </c>
      <c r="D191" s="57" t="str">
        <f t="shared" si="41"/>
        <v>7.97999999975976-3645.38162656556i</v>
      </c>
      <c r="E191" s="57" t="str">
        <f t="shared" si="42"/>
        <v>81.234767720114-0.000113266406822261i</v>
      </c>
      <c r="F191" s="57" t="str">
        <f t="shared" si="43"/>
        <v>4.17867867861634-342096.620022158i</v>
      </c>
      <c r="G191" s="57" t="str">
        <f t="shared" si="44"/>
        <v>0.999999999985082-3.86242144479054E-06i</v>
      </c>
      <c r="H191" s="57" t="str">
        <f t="shared" si="45"/>
        <v>120.00001986647+0.259976090282327i</v>
      </c>
      <c r="I191" s="57" t="str">
        <f t="shared" si="46"/>
        <v>504.618811758076-231616.548801709i</v>
      </c>
      <c r="K191" s="57" t="str">
        <f t="shared" si="47"/>
        <v>0.0999995140889392-0.000219279122491863i</v>
      </c>
      <c r="L191" s="57" t="str">
        <f t="shared" si="48"/>
        <v>0.00025-126.575749402227i</v>
      </c>
      <c r="M191" s="57" t="str">
        <f t="shared" si="49"/>
        <v>0.0025-71.2879690000028i</v>
      </c>
      <c r="N191" s="57">
        <f t="shared" si="50"/>
        <v>89.999706361828927</v>
      </c>
      <c r="O191" s="57">
        <f t="shared" si="51"/>
        <v>83.409098441281202</v>
      </c>
      <c r="P191" s="374">
        <f t="shared" si="52"/>
        <v>83.409098441281202</v>
      </c>
      <c r="Q191" s="374">
        <f t="shared" si="53"/>
        <v>-90.000293638171073</v>
      </c>
      <c r="R191" s="12">
        <f t="shared" si="54"/>
        <v>89.999706361828927</v>
      </c>
      <c r="S191" s="57">
        <f t="shared" si="55"/>
        <v>1.7463734808287634E-3</v>
      </c>
      <c r="T191" s="12">
        <f t="shared" si="38"/>
        <v>83.409098441281202</v>
      </c>
    </row>
    <row r="192" spans="1:20" x14ac:dyDescent="0.15">
      <c r="A192" s="57">
        <f t="shared" si="39"/>
        <v>11.014484790734604</v>
      </c>
      <c r="B192" s="12">
        <f t="shared" si="56"/>
        <v>1.7530097000559128</v>
      </c>
      <c r="C192" s="57" t="str">
        <f t="shared" si="40"/>
        <v>-0.0758830395921066-14750.5335776244i</v>
      </c>
      <c r="D192" s="57" t="str">
        <f t="shared" si="41"/>
        <v>7.97999999975797-3631.58161675527i</v>
      </c>
      <c r="E192" s="57" t="str">
        <f t="shared" si="42"/>
        <v>81.2347677143209-0.000113696806038129i</v>
      </c>
      <c r="F192" s="57" t="str">
        <f t="shared" si="43"/>
        <v>4.17867867861586-340801.574040927i</v>
      </c>
      <c r="G192" s="57" t="str">
        <f t="shared" si="44"/>
        <v>0.999999999984968-0.0000038770986462803i</v>
      </c>
      <c r="H192" s="57" t="str">
        <f t="shared" si="45"/>
        <v>120.000020017742+0.260963999533339i</v>
      </c>
      <c r="I192" s="57" t="str">
        <f t="shared" si="46"/>
        <v>504.618811969374-230739.738042537i</v>
      </c>
      <c r="K192" s="57" t="str">
        <f t="shared" si="47"/>
        <v>0.0999995103890171-0.00022011237492692i</v>
      </c>
      <c r="L192" s="57" t="str">
        <f t="shared" si="48"/>
        <v>0.00025-126.096582389148i</v>
      </c>
      <c r="M192" s="57" t="str">
        <f t="shared" si="49"/>
        <v>0.0025-71.0181002191701i</v>
      </c>
      <c r="N192" s="57">
        <f t="shared" si="50"/>
        <v>89.999705246058895</v>
      </c>
      <c r="O192" s="57">
        <f t="shared" si="51"/>
        <v>83.37615461063811</v>
      </c>
      <c r="P192" s="374">
        <f t="shared" si="52"/>
        <v>83.37615461063811</v>
      </c>
      <c r="Q192" s="374">
        <f t="shared" si="53"/>
        <v>-90.000294753941105</v>
      </c>
      <c r="R192" s="12">
        <f t="shared" si="54"/>
        <v>89.999705246058895</v>
      </c>
      <c r="S192" s="57">
        <f t="shared" si="55"/>
        <v>1.7530097000559128E-3</v>
      </c>
      <c r="T192" s="12">
        <f t="shared" si="38"/>
        <v>83.37615461063811</v>
      </c>
    </row>
    <row r="193" spans="1:20" x14ac:dyDescent="0.15">
      <c r="A193" s="57">
        <f t="shared" si="39"/>
        <v>11.056339832939397</v>
      </c>
      <c r="B193" s="12">
        <f t="shared" si="56"/>
        <v>1.7596711369161253</v>
      </c>
      <c r="C193" s="57" t="str">
        <f t="shared" si="40"/>
        <v>-0.0758830252785216-14694.6937350602i</v>
      </c>
      <c r="D193" s="57" t="str">
        <f t="shared" si="41"/>
        <v>7.97999999975613-3617.83384846574i</v>
      </c>
      <c r="E193" s="57" t="str">
        <f t="shared" si="42"/>
        <v>81.234767708484-0.000114128840620586i</v>
      </c>
      <c r="F193" s="57" t="str">
        <f t="shared" si="43"/>
        <v>4.17867867861539-339511.430604752i</v>
      </c>
      <c r="G193" s="57" t="str">
        <f t="shared" si="44"/>
        <v>0.999999999984854-3.89183162113572E-06i</v>
      </c>
      <c r="H193" s="57" t="str">
        <f t="shared" si="45"/>
        <v>120.000020170166+0.261955662840738i</v>
      </c>
      <c r="I193" s="57" t="str">
        <f t="shared" si="46"/>
        <v>504.618812182273-229866.246551959i</v>
      </c>
      <c r="K193" s="57" t="str">
        <f t="shared" si="47"/>
        <v>0.0999995066609218-0.000220948793627043i</v>
      </c>
      <c r="L193" s="57" t="str">
        <f t="shared" si="48"/>
        <v>0.00025-125.619229317741i</v>
      </c>
      <c r="M193" s="57" t="str">
        <f t="shared" si="49"/>
        <v>0.0025-70.7492530575514i</v>
      </c>
      <c r="N193" s="57">
        <f t="shared" si="50"/>
        <v>89.999704126049622</v>
      </c>
      <c r="O193" s="57">
        <f t="shared" si="51"/>
        <v>83.343210779966654</v>
      </c>
      <c r="P193" s="374">
        <f t="shared" si="52"/>
        <v>83.343210779966654</v>
      </c>
      <c r="Q193" s="374">
        <f t="shared" si="53"/>
        <v>-90.000295873950378</v>
      </c>
      <c r="R193" s="12">
        <f t="shared" si="54"/>
        <v>89.999704126049622</v>
      </c>
      <c r="S193" s="57">
        <f t="shared" si="55"/>
        <v>1.7596711369161253E-3</v>
      </c>
      <c r="T193" s="12">
        <f t="shared" si="38"/>
        <v>83.343210779966654</v>
      </c>
    </row>
    <row r="194" spans="1:20" x14ac:dyDescent="0.15">
      <c r="A194" s="57">
        <f t="shared" si="39"/>
        <v>11.098353924304567</v>
      </c>
      <c r="B194" s="12">
        <f t="shared" si="56"/>
        <v>1.7663578872364067</v>
      </c>
      <c r="C194" s="57" t="str">
        <f t="shared" si="40"/>
        <v>-0.0758830108566002-14639.0652805986i</v>
      </c>
      <c r="D194" s="57" t="str">
        <f t="shared" si="41"/>
        <v>7.97999999975423-3604.1381239307i</v>
      </c>
      <c r="E194" s="57" t="str">
        <f t="shared" si="42"/>
        <v>81.2347677026023-0.000114562516782218i</v>
      </c>
      <c r="F194" s="57" t="str">
        <f t="shared" si="43"/>
        <v>4.17867867861488-338226.171154487i</v>
      </c>
      <c r="G194" s="57" t="str">
        <f t="shared" si="44"/>
        <v>0.999999999984738-3.90662058129559E-06i</v>
      </c>
      <c r="H194" s="57" t="str">
        <f t="shared" si="45"/>
        <v>120.000020323751+0.262951094469957i</v>
      </c>
      <c r="I194" s="57" t="str">
        <f t="shared" si="46"/>
        <v>504.618812396797-228996.06176451i</v>
      </c>
      <c r="K194" s="57" t="str">
        <f t="shared" si="47"/>
        <v>0.0999995029044399-0.000221788390622971i</v>
      </c>
      <c r="L194" s="57" t="str">
        <f t="shared" si="48"/>
        <v>0.00025-125.143683321121i</v>
      </c>
      <c r="M194" s="57" t="str">
        <f t="shared" si="49"/>
        <v>0.0025-70.4814236476899i</v>
      </c>
      <c r="N194" s="57">
        <f t="shared" si="50"/>
        <v>89.999703001784923</v>
      </c>
      <c r="O194" s="57">
        <f t="shared" si="51"/>
        <v>83.310266949266563</v>
      </c>
      <c r="P194" s="374">
        <f t="shared" si="52"/>
        <v>83.310266949266563</v>
      </c>
      <c r="Q194" s="374">
        <f t="shared" si="53"/>
        <v>-90.000296998215077</v>
      </c>
      <c r="R194" s="12">
        <f t="shared" si="54"/>
        <v>89.999703001784923</v>
      </c>
      <c r="S194" s="57">
        <f t="shared" si="55"/>
        <v>1.7663578872364068E-3</v>
      </c>
      <c r="T194" s="12">
        <f t="shared" si="38"/>
        <v>83.310266949266563</v>
      </c>
    </row>
    <row r="195" spans="1:20" x14ac:dyDescent="0.15">
      <c r="A195" s="57">
        <f t="shared" si="39"/>
        <v>11.140527669216924</v>
      </c>
      <c r="B195" s="12">
        <f t="shared" si="56"/>
        <v>1.7730700472079051</v>
      </c>
      <c r="C195" s="57" t="str">
        <f t="shared" si="40"/>
        <v>-0.0758829963246157-14583.647414006i</v>
      </c>
      <c r="D195" s="57" t="str">
        <f t="shared" si="41"/>
        <v>7.9799999997524-3590.4942461326i</v>
      </c>
      <c r="E195" s="57" t="str">
        <f t="shared" si="42"/>
        <v>81.2347676966757-0.000114997840759554i</v>
      </c>
      <c r="F195" s="57" t="str">
        <f t="shared" si="43"/>
        <v>4.17867867861441-336945.777201249i</v>
      </c>
      <c r="G195" s="57" t="str">
        <f t="shared" si="44"/>
        <v>0.999999999984622-3.92146573950406E-06i</v>
      </c>
      <c r="H195" s="57" t="str">
        <f t="shared" si="45"/>
        <v>120.000020478504+0.263950308740628i</v>
      </c>
      <c r="I195" s="57" t="str">
        <f t="shared" si="46"/>
        <v>504.618812612955-228129.171162289i</v>
      </c>
      <c r="K195" s="57" t="str">
        <f t="shared" si="47"/>
        <v>0.0999994991193555-0.000222631177991133i</v>
      </c>
      <c r="L195" s="57" t="str">
        <f t="shared" si="48"/>
        <v>0.00025-124.669937558399i</v>
      </c>
      <c r="M195" s="57" t="str">
        <f t="shared" si="49"/>
        <v>0.0025-70.2146081367704i</v>
      </c>
      <c r="N195" s="57">
        <f t="shared" si="50"/>
        <v>89.999701873248668</v>
      </c>
      <c r="O195" s="57">
        <f t="shared" si="51"/>
        <v>83.277323118537851</v>
      </c>
      <c r="P195" s="374">
        <f t="shared" si="52"/>
        <v>83.277323118537851</v>
      </c>
      <c r="Q195" s="374">
        <f t="shared" si="53"/>
        <v>-90.000298126751332</v>
      </c>
      <c r="R195" s="12">
        <f t="shared" si="54"/>
        <v>89.999701873248668</v>
      </c>
      <c r="S195" s="57">
        <f t="shared" si="55"/>
        <v>1.773070047207905E-3</v>
      </c>
      <c r="T195" s="12">
        <f t="shared" si="38"/>
        <v>83.277323118537851</v>
      </c>
    </row>
    <row r="196" spans="1:20" x14ac:dyDescent="0.15">
      <c r="A196" s="57">
        <f t="shared" si="39"/>
        <v>11.182861674359948</v>
      </c>
      <c r="B196" s="12">
        <f t="shared" si="56"/>
        <v>1.7798077133872952</v>
      </c>
      <c r="C196" s="57" t="str">
        <f t="shared" si="40"/>
        <v>-0.07588298168195-14528.4393380774i</v>
      </c>
      <c r="D196" s="57" t="str">
        <f t="shared" si="41"/>
        <v>7.97999999975055-3576.90201879964i</v>
      </c>
      <c r="E196" s="57" t="str">
        <f t="shared" si="42"/>
        <v>81.2347676907041-0.000115434818812137i</v>
      </c>
      <c r="F196" s="57" t="str">
        <f t="shared" si="43"/>
        <v>4.17867867861394-335670.230326135i</v>
      </c>
      <c r="G196" s="57" t="str">
        <f t="shared" si="44"/>
        <v>0.999999999984505-3.93636730931371E-06i</v>
      </c>
      <c r="H196" s="57" t="str">
        <f t="shared" si="45"/>
        <v>120.000020634437+0.264953320026809i</v>
      </c>
      <c r="I196" s="57" t="str">
        <f t="shared" si="46"/>
        <v>504.618812830763-227265.562274786i</v>
      </c>
      <c r="K196" s="57" t="str">
        <f t="shared" si="47"/>
        <v>0.0999994953054492-0.000223477167853839i</v>
      </c>
      <c r="L196" s="57" t="str">
        <f t="shared" si="48"/>
        <v>0.00025-124.197985214583i</v>
      </c>
      <c r="M196" s="57" t="str">
        <f t="shared" si="49"/>
        <v>0.0025-69.9488026865612i</v>
      </c>
      <c r="N196" s="57">
        <f t="shared" si="50"/>
        <v>89.999700740424629</v>
      </c>
      <c r="O196" s="57">
        <f t="shared" si="51"/>
        <v>83.244379287780035</v>
      </c>
      <c r="P196" s="374">
        <f t="shared" si="52"/>
        <v>83.244379287780035</v>
      </c>
      <c r="Q196" s="374">
        <f t="shared" si="53"/>
        <v>-90.000299259575371</v>
      </c>
      <c r="R196" s="12">
        <f t="shared" si="54"/>
        <v>89.999700740424629</v>
      </c>
      <c r="S196" s="57">
        <f t="shared" si="55"/>
        <v>1.7798077133872952E-3</v>
      </c>
      <c r="T196" s="12">
        <f t="shared" si="38"/>
        <v>83.244379287780035</v>
      </c>
    </row>
    <row r="197" spans="1:20" x14ac:dyDescent="0.15">
      <c r="A197" s="57">
        <f t="shared" si="39"/>
        <v>11.225356548722516</v>
      </c>
      <c r="B197" s="12">
        <f t="shared" si="56"/>
        <v>1.7865709826981668</v>
      </c>
      <c r="C197" s="57" t="str">
        <f t="shared" si="40"/>
        <v>-0.0758829669277432-14473.4402586263i</v>
      </c>
      <c r="D197" s="57" t="str">
        <f t="shared" si="41"/>
        <v>7.97999999974861-3563.36124640305i</v>
      </c>
      <c r="E197" s="57" t="str">
        <f t="shared" si="42"/>
        <v>81.2347676846874-0.000115873457225142i</v>
      </c>
      <c r="F197" s="57" t="str">
        <f t="shared" si="43"/>
        <v>4.17867867861343-334399.512179975i</v>
      </c>
      <c r="G197" s="57" t="str">
        <f t="shared" si="44"/>
        <v>0.999999999984387-3.95132550508864E-06i</v>
      </c>
      <c r="H197" s="57" t="str">
        <f t="shared" si="45"/>
        <v>120.000020791556+0.265960142757167i</v>
      </c>
      <c r="I197" s="57" t="str">
        <f t="shared" si="46"/>
        <v>504.61881305022-226405.22267869i</v>
      </c>
      <c r="K197" s="57" t="str">
        <f t="shared" si="47"/>
        <v>0.0999994914625027-0.000224326372379453i</v>
      </c>
      <c r="L197" s="57" t="str">
        <f t="shared" si="48"/>
        <v>0.00025-123.727819500482i</v>
      </c>
      <c r="M197" s="57" t="str">
        <f t="shared" si="49"/>
        <v>0.0025-69.6840034733625i</v>
      </c>
      <c r="N197" s="57">
        <f t="shared" si="50"/>
        <v>89.99969960329652</v>
      </c>
      <c r="O197" s="57">
        <f t="shared" si="51"/>
        <v>83.211435456993073</v>
      </c>
      <c r="P197" s="374">
        <f t="shared" si="52"/>
        <v>83.211435456993073</v>
      </c>
      <c r="Q197" s="374">
        <f t="shared" si="53"/>
        <v>-90.00030039670348</v>
      </c>
      <c r="R197" s="12">
        <f t="shared" si="54"/>
        <v>89.99969960329652</v>
      </c>
      <c r="S197" s="57">
        <f t="shared" si="55"/>
        <v>1.7865709826981669E-3</v>
      </c>
      <c r="T197" s="12">
        <f t="shared" si="38"/>
        <v>83.211435456993073</v>
      </c>
    </row>
    <row r="198" spans="1:20" x14ac:dyDescent="0.15">
      <c r="A198" s="57">
        <f t="shared" si="39"/>
        <v>11.268012903607662</v>
      </c>
      <c r="B198" s="12">
        <f t="shared" si="56"/>
        <v>1.79335995243242</v>
      </c>
      <c r="C198" s="57" t="str">
        <f t="shared" si="40"/>
        <v>-0.0758829520610362-14418.6493844722i</v>
      </c>
      <c r="D198" s="57" t="str">
        <f t="shared" si="41"/>
        <v>7.97999999974666-3549.87173415429i</v>
      </c>
      <c r="E198" s="57" t="str">
        <f t="shared" si="42"/>
        <v>81.2347676786248-0.000116313762305237i</v>
      </c>
      <c r="F198" s="57" t="str">
        <f t="shared" si="43"/>
        <v>4.17867867861292-333133.604483064i</v>
      </c>
      <c r="G198" s="57" t="str">
        <f t="shared" si="44"/>
        <v>0.999999999984268-0.0000039663405420075i</v>
      </c>
      <c r="H198" s="57" t="str">
        <f t="shared" si="45"/>
        <v>120.000020949872+0.266970791415206i</v>
      </c>
      <c r="I198" s="57" t="str">
        <f t="shared" si="46"/>
        <v>504.618813271346-225548.139997734i</v>
      </c>
      <c r="K198" s="57" t="str">
        <f t="shared" si="47"/>
        <v>0.0999994875902943-0.000225178803782566i</v>
      </c>
      <c r="L198" s="57" t="str">
        <f t="shared" si="48"/>
        <v>0.00025-123.259433652602i</v>
      </c>
      <c r="M198" s="57" t="str">
        <f t="shared" si="49"/>
        <v>0.0025-69.4202066879486i</v>
      </c>
      <c r="N198" s="57">
        <f t="shared" si="50"/>
        <v>89.999698461847984</v>
      </c>
      <c r="O198" s="57">
        <f t="shared" si="51"/>
        <v>83.178491626176537</v>
      </c>
      <c r="P198" s="374">
        <f t="shared" si="52"/>
        <v>83.178491626176537</v>
      </c>
      <c r="Q198" s="374">
        <f t="shared" si="53"/>
        <v>-90.000301538152016</v>
      </c>
      <c r="R198" s="12">
        <f t="shared" si="54"/>
        <v>89.999698461847984</v>
      </c>
      <c r="S198" s="57">
        <f t="shared" si="55"/>
        <v>1.7933599524324201E-3</v>
      </c>
      <c r="T198" s="12">
        <f t="shared" si="38"/>
        <v>83.178491626176537</v>
      </c>
    </row>
    <row r="199" spans="1:20" x14ac:dyDescent="0.15">
      <c r="A199" s="57">
        <f t="shared" si="39"/>
        <v>11.310831352641372</v>
      </c>
      <c r="B199" s="12">
        <f t="shared" si="56"/>
        <v>1.8001747202516631</v>
      </c>
      <c r="C199" s="57" t="str">
        <f t="shared" si="40"/>
        <v>-0.0758829370812606-14364.0659274303i</v>
      </c>
      <c r="D199" s="57" t="str">
        <f t="shared" si="41"/>
        <v>7.97999999974473-3536.43328800222i</v>
      </c>
      <c r="E199" s="57" t="str">
        <f t="shared" si="42"/>
        <v>81.2347676725158-0.000116755740382513i</v>
      </c>
      <c r="F199" s="57" t="str">
        <f t="shared" si="43"/>
        <v>4.17867867861242-331872.489024896i</v>
      </c>
      <c r="G199" s="57" t="str">
        <f t="shared" si="44"/>
        <v>0.999999999984148-3.98141263606665E-06i</v>
      </c>
      <c r="H199" s="57" t="str">
        <f t="shared" si="45"/>
        <v>120.000021109394+0.267985280539473i</v>
      </c>
      <c r="I199" s="57" t="str">
        <f t="shared" si="46"/>
        <v>504.618813494166-224694.301902495i</v>
      </c>
      <c r="K199" s="57" t="str">
        <f t="shared" si="47"/>
        <v>0.0999994836886015-0.000226034474324176i</v>
      </c>
      <c r="L199" s="57" t="str">
        <f t="shared" si="48"/>
        <v>0.00025-122.792820933056i</v>
      </c>
      <c r="M199" s="57" t="str">
        <f t="shared" si="49"/>
        <v>0.0025-69.1574085355136i</v>
      </c>
      <c r="N199" s="57">
        <f t="shared" si="50"/>
        <v>89.999697316062623</v>
      </c>
      <c r="O199" s="57">
        <f t="shared" si="51"/>
        <v>83.145547795330401</v>
      </c>
      <c r="P199" s="374">
        <f t="shared" si="52"/>
        <v>83.145547795330401</v>
      </c>
      <c r="Q199" s="374">
        <f t="shared" si="53"/>
        <v>-90.000302683937377</v>
      </c>
      <c r="R199" s="12">
        <f t="shared" si="54"/>
        <v>89.999697316062623</v>
      </c>
      <c r="S199" s="57">
        <f t="shared" si="55"/>
        <v>1.8001747202516631E-3</v>
      </c>
      <c r="T199" s="12">
        <f t="shared" si="38"/>
        <v>83.145547795330401</v>
      </c>
    </row>
    <row r="200" spans="1:20" x14ac:dyDescent="0.15">
      <c r="A200" s="57">
        <f t="shared" si="39"/>
        <v>11.353812511781408</v>
      </c>
      <c r="B200" s="12">
        <f t="shared" si="56"/>
        <v>1.8070153841886194</v>
      </c>
      <c r="C200" s="57" t="str">
        <f t="shared" si="40"/>
        <v>-0.0758829219876915-14309.6891022993i</v>
      </c>
      <c r="D200" s="57" t="str">
        <f t="shared" si="41"/>
        <v>7.97999999974283-3523.04571463028i</v>
      </c>
      <c r="E200" s="57" t="str">
        <f t="shared" si="42"/>
        <v>81.2347676663606-0.000117199397815046i</v>
      </c>
      <c r="F200" s="57" t="str">
        <f t="shared" si="43"/>
        <v>4.17867867861193-330616.147663901i</v>
      </c>
      <c r="G200" s="57" t="str">
        <f t="shared" si="44"/>
        <v>0.999999999984028-3.99654200408323E-06i</v>
      </c>
      <c r="H200" s="57" t="str">
        <f t="shared" si="45"/>
        <v>120.00002127013+0.269003624723748i</v>
      </c>
      <c r="I200" s="57" t="str">
        <f t="shared" si="46"/>
        <v>504.618813718682-223843.696110224i</v>
      </c>
      <c r="K200" s="57" t="str">
        <f t="shared" si="47"/>
        <v>0.0999994797572002-0.000226893396311854i</v>
      </c>
      <c r="L200" s="57" t="str">
        <f t="shared" si="48"/>
        <v>0.00025-122.327974629464i</v>
      </c>
      <c r="M200" s="57" t="str">
        <f t="shared" si="49"/>
        <v>0.0025-68.8956052356179i</v>
      </c>
      <c r="N200" s="57">
        <f t="shared" si="50"/>
        <v>89.99969616592395</v>
      </c>
      <c r="O200" s="57">
        <f t="shared" si="51"/>
        <v>83.112603964454479</v>
      </c>
      <c r="P200" s="374">
        <f t="shared" si="52"/>
        <v>83.112603964454479</v>
      </c>
      <c r="Q200" s="374">
        <f t="shared" si="53"/>
        <v>-90.00030383407605</v>
      </c>
      <c r="R200" s="12">
        <f t="shared" si="54"/>
        <v>89.99969616592395</v>
      </c>
      <c r="S200" s="57">
        <f t="shared" si="55"/>
        <v>1.8070153841886194E-3</v>
      </c>
      <c r="T200" s="12">
        <f t="shared" si="38"/>
        <v>83.112603964454479</v>
      </c>
    </row>
    <row r="201" spans="1:20" x14ac:dyDescent="0.15">
      <c r="A201" s="57">
        <f t="shared" si="39"/>
        <v>11.396956999326179</v>
      </c>
      <c r="B201" s="12">
        <f t="shared" si="56"/>
        <v>1.8138820426485363</v>
      </c>
      <c r="C201" s="57" t="str">
        <f t="shared" si="40"/>
        <v>-0.0758829067787303-14255.5181268499i</v>
      </c>
      <c r="D201" s="57" t="str">
        <f t="shared" si="41"/>
        <v>7.97999999974087-3509.7088214537i</v>
      </c>
      <c r="E201" s="57" t="str">
        <f t="shared" si="42"/>
        <v>81.2347676601581-0.000117644740979769i</v>
      </c>
      <c r="F201" s="57" t="str">
        <f t="shared" si="43"/>
        <v>4.17867867861141-329364.562327184i</v>
      </c>
      <c r="G201" s="57" t="str">
        <f t="shared" si="44"/>
        <v>0.999999999983906-4.01172886369825E-06i</v>
      </c>
      <c r="H201" s="57" t="str">
        <f t="shared" si="45"/>
        <v>120.000021432091+0.270025838617277i</v>
      </c>
      <c r="I201" s="57" t="str">
        <f t="shared" si="46"/>
        <v>504.618813944905-222996.310384673i</v>
      </c>
      <c r="K201" s="57" t="str">
        <f t="shared" si="47"/>
        <v>0.0999994757958633-0.000227755582099924i</v>
      </c>
      <c r="L201" s="57" t="str">
        <f t="shared" si="48"/>
        <v>0.00025-121.864888054856i</v>
      </c>
      <c r="M201" s="57" t="str">
        <f t="shared" si="49"/>
        <v>0.0025-68.6347930221339i</v>
      </c>
      <c r="N201" s="57">
        <f t="shared" si="50"/>
        <v>89.999695011415454</v>
      </c>
      <c r="O201" s="57">
        <f t="shared" si="51"/>
        <v>83.079660133548288</v>
      </c>
      <c r="P201" s="374">
        <f t="shared" si="52"/>
        <v>83.079660133548288</v>
      </c>
      <c r="Q201" s="374">
        <f t="shared" si="53"/>
        <v>-90.000304988584546</v>
      </c>
      <c r="R201" s="12">
        <f t="shared" si="54"/>
        <v>89.999695011415454</v>
      </c>
      <c r="S201" s="57">
        <f t="shared" si="55"/>
        <v>1.8138820426485363E-3</v>
      </c>
      <c r="T201" s="12">
        <f t="shared" si="38"/>
        <v>83.079660133548288</v>
      </c>
    </row>
    <row r="202" spans="1:20" x14ac:dyDescent="0.15">
      <c r="A202" s="57">
        <f t="shared" si="39"/>
        <v>11.440265435923619</v>
      </c>
      <c r="B202" s="12">
        <f t="shared" si="56"/>
        <v>1.8207747944106007</v>
      </c>
      <c r="C202" s="57" t="str">
        <f t="shared" si="40"/>
        <v>-0.075882891454377-14201.5522218148i</v>
      </c>
      <c r="D202" s="57" t="str">
        <f t="shared" si="41"/>
        <v>7.97999999973889-3496.42241661682i</v>
      </c>
      <c r="E202" s="57" t="str">
        <f t="shared" si="42"/>
        <v>81.2347676539086-0.000118091776283072i</v>
      </c>
      <c r="F202" s="57" t="str">
        <f t="shared" si="43"/>
        <v>4.17867867861093-328117.715010273i</v>
      </c>
      <c r="G202" s="57" t="str">
        <f t="shared" si="44"/>
        <v>0.999999999983783-4.02697343337981E-06i</v>
      </c>
      <c r="H202" s="57" t="str">
        <f t="shared" si="45"/>
        <v>120.000021595284+0.271051936924969i</v>
      </c>
      <c r="I202" s="57" t="str">
        <f t="shared" si="46"/>
        <v>504.618814172851-222152.132535909i</v>
      </c>
      <c r="K202" s="57" t="str">
        <f t="shared" si="47"/>
        <v>0.0999994718043635-0.000228621044089651i</v>
      </c>
      <c r="L202" s="57" t="str">
        <f t="shared" si="48"/>
        <v>0.00025-121.403554547575i</v>
      </c>
      <c r="M202" s="57" t="str">
        <f t="shared" si="49"/>
        <v>0.0025-68.3749681431897i</v>
      </c>
      <c r="N202" s="57">
        <f t="shared" si="50"/>
        <v>89.999693852520508</v>
      </c>
      <c r="O202" s="57">
        <f t="shared" si="51"/>
        <v>83.046716302611841</v>
      </c>
      <c r="P202" s="374">
        <f t="shared" si="52"/>
        <v>83.046716302611841</v>
      </c>
      <c r="Q202" s="374">
        <f t="shared" si="53"/>
        <v>-90.000306147479492</v>
      </c>
      <c r="R202" s="12">
        <f t="shared" si="54"/>
        <v>89.999693852520508</v>
      </c>
      <c r="S202" s="57">
        <f t="shared" si="55"/>
        <v>1.8207747944106007E-3</v>
      </c>
      <c r="T202" s="12">
        <f t="shared" si="38"/>
        <v>83.046716302611841</v>
      </c>
    </row>
    <row r="203" spans="1:20" x14ac:dyDescent="0.15">
      <c r="A203" s="57">
        <f t="shared" si="39"/>
        <v>11.483738444580128</v>
      </c>
      <c r="B203" s="12">
        <f t="shared" si="56"/>
        <v>1.827693738629361</v>
      </c>
      <c r="C203" s="57" t="str">
        <f t="shared" si="40"/>
        <v>-0.0758828760131181-14147.7906108763i</v>
      </c>
      <c r="D203" s="57" t="str">
        <f t="shared" si="41"/>
        <v>7.97999999973694-3483.18630899024i</v>
      </c>
      <c r="E203" s="57" t="str">
        <f t="shared" si="42"/>
        <v>81.2347676476115-0.000118540510152705i</v>
      </c>
      <c r="F203" s="57" t="str">
        <f t="shared" si="43"/>
        <v>4.17867867861041-326875.58777685i</v>
      </c>
      <c r="G203" s="57" t="str">
        <f t="shared" si="44"/>
        <v>0.99999999998366-4.04227593242615E-06i</v>
      </c>
      <c r="H203" s="57" t="str">
        <f t="shared" si="45"/>
        <v>120.00002175972+0.272081934407613i</v>
      </c>
      <c r="I203" s="57" t="str">
        <f t="shared" si="46"/>
        <v>504.618814402532-221311.150420155i</v>
      </c>
      <c r="K203" s="57" t="str">
        <f t="shared" si="47"/>
        <v>0.0999994677824715-0.000229489794729406i</v>
      </c>
      <c r="L203" s="57" t="str">
        <f t="shared" si="48"/>
        <v>0.00025-120.943967471184i</v>
      </c>
      <c r="M203" s="57" t="str">
        <f t="shared" si="49"/>
        <v>0.0025-68.1161268611178i</v>
      </c>
      <c r="N203" s="57">
        <f t="shared" si="50"/>
        <v>89.999692689222485</v>
      </c>
      <c r="O203" s="57">
        <f t="shared" si="51"/>
        <v>83.013772471644842</v>
      </c>
      <c r="P203" s="374">
        <f t="shared" si="52"/>
        <v>83.013772471644842</v>
      </c>
      <c r="Q203" s="374">
        <f t="shared" si="53"/>
        <v>-90.000307310777515</v>
      </c>
      <c r="R203" s="12">
        <f t="shared" si="54"/>
        <v>89.999692689222485</v>
      </c>
      <c r="S203" s="57">
        <f t="shared" si="55"/>
        <v>1.827693738629361E-3</v>
      </c>
      <c r="T203" s="12">
        <f t="shared" si="38"/>
        <v>83.013772471644842</v>
      </c>
    </row>
    <row r="204" spans="1:20" x14ac:dyDescent="0.15">
      <c r="A204" s="57">
        <f t="shared" si="39"/>
        <v>11.527376650669533</v>
      </c>
      <c r="B204" s="12">
        <f t="shared" si="56"/>
        <v>1.8346389748361527</v>
      </c>
      <c r="C204" s="57" t="str">
        <f t="shared" si="40"/>
        <v>-0.075882860454314-14094.2325206554i</v>
      </c>
      <c r="D204" s="57" t="str">
        <f t="shared" si="41"/>
        <v>7.97999999973494-3470.00030816809i</v>
      </c>
      <c r="E204" s="57" t="str">
        <f t="shared" si="42"/>
        <v>81.2347676412667-0.000118990949040098i</v>
      </c>
      <c r="F204" s="57" t="str">
        <f t="shared" si="43"/>
        <v>4.17867867860989-325638.162758496i</v>
      </c>
      <c r="G204" s="57" t="str">
        <f t="shared" si="44"/>
        <v>0.999999999983536-4.05763658096887E-06i</v>
      </c>
      <c r="H204" s="57" t="str">
        <f t="shared" si="45"/>
        <v>120.000021925408+0.273115845882091i</v>
      </c>
      <c r="I204" s="57" t="str">
        <f t="shared" si="46"/>
        <v>504.618814633959-220473.351939599i</v>
      </c>
      <c r="K204" s="57" t="str">
        <f t="shared" si="47"/>
        <v>0.0999994637299552-0.000230361846514852i</v>
      </c>
      <c r="L204" s="57" t="str">
        <f t="shared" si="48"/>
        <v>0.00025-120.48612021437i</v>
      </c>
      <c r="M204" s="57" t="str">
        <f t="shared" si="49"/>
        <v>0.0025-67.8582654523987i</v>
      </c>
      <c r="N204" s="57">
        <f t="shared" si="50"/>
        <v>89.99969152150463</v>
      </c>
      <c r="O204" s="57">
        <f t="shared" si="51"/>
        <v>82.98082864064699</v>
      </c>
      <c r="P204" s="374">
        <f t="shared" si="52"/>
        <v>82.98082864064699</v>
      </c>
      <c r="Q204" s="374">
        <f t="shared" si="53"/>
        <v>-90.00030847849537</v>
      </c>
      <c r="R204" s="12">
        <f t="shared" si="54"/>
        <v>89.99969152150463</v>
      </c>
      <c r="S204" s="57">
        <f t="shared" si="55"/>
        <v>1.8346389748361528E-3</v>
      </c>
      <c r="T204" s="12">
        <f t="shared" si="38"/>
        <v>82.98082864064699</v>
      </c>
    </row>
    <row r="205" spans="1:20" x14ac:dyDescent="0.15">
      <c r="A205" s="57">
        <f t="shared" si="39"/>
        <v>11.571180681942078</v>
      </c>
      <c r="B205" s="12">
        <f t="shared" si="56"/>
        <v>1.8416106029405301</v>
      </c>
      <c r="C205" s="57" t="str">
        <f t="shared" si="40"/>
        <v>-0.0758828447769488-14040.877180701i</v>
      </c>
      <c r="D205" s="57" t="str">
        <f t="shared" si="41"/>
        <v>7.97999999973289-3456.86422446533i</v>
      </c>
      <c r="E205" s="57" t="str">
        <f t="shared" si="42"/>
        <v>81.2347676348733-0.000119443099423053i</v>
      </c>
      <c r="F205" s="57" t="str">
        <f t="shared" si="43"/>
        <v>4.17867867860934-324405.422154437i</v>
      </c>
      <c r="G205" s="57" t="str">
        <f t="shared" si="44"/>
        <v>0.99999999998341-4.07305559997604E-06i</v>
      </c>
      <c r="H205" s="57" t="str">
        <f t="shared" si="45"/>
        <v>120.000022092358+0.274153686221589i</v>
      </c>
      <c r="I205" s="57" t="str">
        <f t="shared" si="46"/>
        <v>504.618814867149-219638.725042228i</v>
      </c>
      <c r="K205" s="57" t="str">
        <f t="shared" si="47"/>
        <v>0.0999994596465809-0.000231237211989118i</v>
      </c>
      <c r="L205" s="57" t="str">
        <f t="shared" si="48"/>
        <v>0.00025-120.030006190845i</v>
      </c>
      <c r="M205" s="57" t="str">
        <f t="shared" si="49"/>
        <v>0.0025-67.6013802076094i</v>
      </c>
      <c r="N205" s="57">
        <f t="shared" si="50"/>
        <v>89.999690349350175</v>
      </c>
      <c r="O205" s="57">
        <f t="shared" si="51"/>
        <v>82.94788480961806</v>
      </c>
      <c r="P205" s="374">
        <f t="shared" si="52"/>
        <v>82.94788480961806</v>
      </c>
      <c r="Q205" s="374">
        <f t="shared" si="53"/>
        <v>-90.000309650649825</v>
      </c>
      <c r="R205" s="12">
        <f t="shared" si="54"/>
        <v>89.999690349350175</v>
      </c>
      <c r="S205" s="57">
        <f t="shared" si="55"/>
        <v>1.8416106029405302E-3</v>
      </c>
      <c r="T205" s="12">
        <f t="shared" si="38"/>
        <v>82.94788480961806</v>
      </c>
    </row>
    <row r="206" spans="1:20" x14ac:dyDescent="0.15">
      <c r="A206" s="57">
        <f t="shared" si="39"/>
        <v>11.615151168533458</v>
      </c>
      <c r="B206" s="12">
        <f t="shared" si="56"/>
        <v>1.8486087232317041</v>
      </c>
      <c r="C206" s="57" t="str">
        <f t="shared" si="40"/>
        <v>-0.0758828289805464-13987.7238234787i</v>
      </c>
      <c r="D206" s="57" t="str">
        <f t="shared" si="41"/>
        <v>7.97999999973082-3443.777868915i</v>
      </c>
      <c r="E206" s="57" t="str">
        <f t="shared" si="42"/>
        <v>81.2347676284309-0.00011989696780258i</v>
      </c>
      <c r="F206" s="57" t="str">
        <f t="shared" si="43"/>
        <v>4.17867867860881-323177.348231287i</v>
      </c>
      <c r="G206" s="57" t="str">
        <f t="shared" si="44"/>
        <v>0.999999999983284-4.08853321125544E-06i</v>
      </c>
      <c r="H206" s="57" t="str">
        <f t="shared" si="45"/>
        <v>120.000022260579+0.27519547035581i</v>
      </c>
      <c r="I206" s="57" t="str">
        <f t="shared" si="46"/>
        <v>504.618815102118-218807.257721655i</v>
      </c>
      <c r="K206" s="57" t="str">
        <f t="shared" si="47"/>
        <v>0.0999994555321151-0.000232115903742993i</v>
      </c>
      <c r="L206" s="57" t="str">
        <f t="shared" si="48"/>
        <v>0.00025-119.575618839255i</v>
      </c>
      <c r="M206" s="57" t="str">
        <f t="shared" si="49"/>
        <v>0.0025-67.3454674313703i</v>
      </c>
      <c r="N206" s="57">
        <f t="shared" si="50"/>
        <v>89.999689172742265</v>
      </c>
      <c r="O206" s="57">
        <f t="shared" si="51"/>
        <v>82.914940978557823</v>
      </c>
      <c r="P206" s="374">
        <f t="shared" si="52"/>
        <v>82.914940978557823</v>
      </c>
      <c r="Q206" s="374">
        <f t="shared" si="53"/>
        <v>-90.000310827257735</v>
      </c>
      <c r="R206" s="12">
        <f t="shared" si="54"/>
        <v>89.999689172742265</v>
      </c>
      <c r="S206" s="57">
        <f t="shared" si="55"/>
        <v>1.8486087232317042E-3</v>
      </c>
      <c r="T206" s="12">
        <f t="shared" si="38"/>
        <v>82.914940978557823</v>
      </c>
    </row>
    <row r="207" spans="1:20" x14ac:dyDescent="0.15">
      <c r="A207" s="57">
        <f t="shared" si="39"/>
        <v>11.659288742973885</v>
      </c>
      <c r="B207" s="12">
        <f t="shared" si="56"/>
        <v>1.8556334363799847</v>
      </c>
      <c r="C207" s="57" t="str">
        <f t="shared" si="40"/>
        <v>-0.0758828130632168-13934.7716843597i</v>
      </c>
      <c r="D207" s="57" t="str">
        <f t="shared" si="41"/>
        <v>7.9799999997288-3430.74105326548i</v>
      </c>
      <c r="E207" s="57" t="str">
        <f t="shared" si="42"/>
        <v>81.23476762194-0.000120352560706469i</v>
      </c>
      <c r="F207" s="57" t="str">
        <f t="shared" si="43"/>
        <v>4.17867867860828-321953.923322791i</v>
      </c>
      <c r="G207" s="57" t="str">
        <f t="shared" si="44"/>
        <v>0.999999999983157-4.10406963745768E-06i</v>
      </c>
      <c r="H207" s="57" t="str">
        <f t="shared" si="45"/>
        <v>120.000022430081+0.276241213271187i</v>
      </c>
      <c r="I207" s="57" t="str">
        <f t="shared" si="46"/>
        <v>504.618815338873-217978.938016945i</v>
      </c>
      <c r="K207" s="57" t="str">
        <f t="shared" si="47"/>
        <v>0.0999994513863196-0.00023299793441508i</v>
      </c>
      <c r="L207" s="57" t="str">
        <f t="shared" si="48"/>
        <v>0.00025-119.122951623088i</v>
      </c>
      <c r="M207" s="57" t="str">
        <f t="shared" si="49"/>
        <v>0.0025-67.0905234422898i</v>
      </c>
      <c r="N207" s="57">
        <f t="shared" si="50"/>
        <v>89.99968799166399</v>
      </c>
      <c r="O207" s="57">
        <f t="shared" si="51"/>
        <v>82.881997147466123</v>
      </c>
      <c r="P207" s="374">
        <f t="shared" si="52"/>
        <v>82.881997147466123</v>
      </c>
      <c r="Q207" s="374">
        <f t="shared" si="53"/>
        <v>-90.00031200833601</v>
      </c>
      <c r="R207" s="12">
        <f t="shared" si="54"/>
        <v>89.99968799166399</v>
      </c>
      <c r="S207" s="57">
        <f t="shared" si="55"/>
        <v>1.8556334363799846E-3</v>
      </c>
      <c r="T207" s="12">
        <f t="shared" si="38"/>
        <v>82.881997147466123</v>
      </c>
    </row>
    <row r="208" spans="1:20" x14ac:dyDescent="0.15">
      <c r="A208" s="57">
        <f t="shared" si="39"/>
        <v>11.703594040197185</v>
      </c>
      <c r="B208" s="12">
        <f t="shared" si="56"/>
        <v>1.8626848434382286</v>
      </c>
      <c r="C208" s="57" t="str">
        <f t="shared" si="40"/>
        <v>-0.0758827970253151-13882.0200016097i</v>
      </c>
      <c r="D208" s="57" t="str">
        <f t="shared" si="41"/>
        <v>7.97999999972674-3417.7535899778i</v>
      </c>
      <c r="E208" s="57" t="str">
        <f t="shared" si="42"/>
        <v>81.2347676153995-0.000120809884685072i</v>
      </c>
      <c r="F208" s="57" t="str">
        <f t="shared" si="43"/>
        <v>4.17867867860775-320735.12982957i</v>
      </c>
      <c r="G208" s="57" t="str">
        <f t="shared" si="44"/>
        <v>0.999999999983028-4.11966510207949E-06i</v>
      </c>
      <c r="H208" s="57" t="str">
        <f t="shared" si="45"/>
        <v>120.000022600873+0.27729093001111i</v>
      </c>
      <c r="I208" s="57" t="str">
        <f t="shared" si="46"/>
        <v>504.618815577435-217153.754012437i</v>
      </c>
      <c r="K208" s="57" t="str">
        <f t="shared" si="47"/>
        <v>0.0999994472089572-0.000233883316692015i</v>
      </c>
      <c r="L208" s="57" t="str">
        <f t="shared" si="48"/>
        <v>0.00025-118.671998030572i</v>
      </c>
      <c r="M208" s="57" t="str">
        <f t="shared" si="49"/>
        <v>0.0025-66.8365445729125i</v>
      </c>
      <c r="N208" s="57">
        <f t="shared" si="50"/>
        <v>89.999686806098353</v>
      </c>
      <c r="O208" s="57">
        <f t="shared" si="51"/>
        <v>82.849053316342705</v>
      </c>
      <c r="P208" s="374">
        <f t="shared" si="52"/>
        <v>82.849053316342705</v>
      </c>
      <c r="Q208" s="374">
        <f t="shared" si="53"/>
        <v>-90.000313193901647</v>
      </c>
      <c r="R208" s="12">
        <f t="shared" si="54"/>
        <v>89.999686806098353</v>
      </c>
      <c r="S208" s="57">
        <f t="shared" si="55"/>
        <v>1.8626848434382286E-3</v>
      </c>
      <c r="T208" s="12">
        <f t="shared" si="38"/>
        <v>82.849053316342705</v>
      </c>
    </row>
    <row r="209" spans="1:20" x14ac:dyDescent="0.15">
      <c r="A209" s="57">
        <f t="shared" si="39"/>
        <v>11.748067697549935</v>
      </c>
      <c r="B209" s="12">
        <f t="shared" si="56"/>
        <v>1.8697630458432939</v>
      </c>
      <c r="C209" s="57" t="str">
        <f t="shared" si="40"/>
        <v>-0.0758827808651787-13829.468016378i</v>
      </c>
      <c r="D209" s="57" t="str">
        <f t="shared" si="41"/>
        <v>7.97999999972469-3404.81529222294i</v>
      </c>
      <c r="E209" s="57" t="str">
        <f t="shared" si="42"/>
        <v>81.2347676088091-0.000121268946314744i</v>
      </c>
      <c r="F209" s="57" t="str">
        <f t="shared" si="43"/>
        <v>4.17867867860724-319520.95021887i</v>
      </c>
      <c r="G209" s="57" t="str">
        <f t="shared" si="44"/>
        <v>0.999999999982899-4.13531982946686E-06i</v>
      </c>
      <c r="H209" s="57" t="str">
        <f t="shared" si="45"/>
        <v>120.000022772966+0.278344635676124i</v>
      </c>
      <c r="I209" s="57" t="str">
        <f t="shared" si="46"/>
        <v>504.618815817809-216331.693837586i</v>
      </c>
      <c r="K209" s="57" t="str">
        <f t="shared" si="47"/>
        <v>0.0999994429997871-0.000234772063308613i</v>
      </c>
      <c r="L209" s="57" t="str">
        <f t="shared" si="48"/>
        <v>0.00025-118.222751574588i</v>
      </c>
      <c r="M209" s="57" t="str">
        <f t="shared" si="49"/>
        <v>0.0025-66.583527169668i</v>
      </c>
      <c r="N209" s="57">
        <f t="shared" si="50"/>
        <v>89.999685616028316</v>
      </c>
      <c r="O209" s="57">
        <f t="shared" si="51"/>
        <v>82.816109485187326</v>
      </c>
      <c r="P209" s="374">
        <f t="shared" si="52"/>
        <v>82.816109485187326</v>
      </c>
      <c r="Q209" s="374">
        <f t="shared" si="53"/>
        <v>-90.000314383971684</v>
      </c>
      <c r="R209" s="12">
        <f t="shared" si="54"/>
        <v>89.999685616028316</v>
      </c>
      <c r="S209" s="57">
        <f t="shared" si="55"/>
        <v>1.869763045843294E-3</v>
      </c>
      <c r="T209" s="12">
        <f t="shared" si="38"/>
        <v>82.816109485187326</v>
      </c>
    </row>
    <row r="210" spans="1:20" x14ac:dyDescent="0.15">
      <c r="A210" s="57">
        <f t="shared" si="39"/>
        <v>11.792710354800626</v>
      </c>
      <c r="B210" s="12">
        <f t="shared" si="56"/>
        <v>1.8768681454174985</v>
      </c>
      <c r="C210" s="57" t="str">
        <f t="shared" si="40"/>
        <v>-0.075882764581884-13777.1149726865i</v>
      </c>
      <c r="D210" s="57" t="str">
        <f t="shared" si="41"/>
        <v>7.97999999972259-3391.92597387912i</v>
      </c>
      <c r="E210" s="57" t="str">
        <f t="shared" si="42"/>
        <v>81.2347676021684-0.000121729752195569i</v>
      </c>
      <c r="F210" s="57" t="str">
        <f t="shared" si="43"/>
        <v>4.17867867860669-318311.367024309i</v>
      </c>
      <c r="G210" s="57" t="str">
        <f t="shared" si="44"/>
        <v>0.999999999982769-4.15103404481829E-06i</v>
      </c>
      <c r="H210" s="57" t="str">
        <f t="shared" si="45"/>
        <v>120.000022946369+0.279402345424166i</v>
      </c>
      <c r="I210" s="57" t="str">
        <f t="shared" si="46"/>
        <v>504.618816060017-215512.745666777i</v>
      </c>
      <c r="K210" s="57" t="str">
        <f t="shared" si="47"/>
        <v>0.0999994387585668-0.000235664187048072i</v>
      </c>
      <c r="L210" s="57" t="str">
        <f t="shared" si="48"/>
        <v>0.00025-117.775205792576i</v>
      </c>
      <c r="M210" s="57" t="str">
        <f t="shared" si="49"/>
        <v>0.0025-66.3314675928153i</v>
      </c>
      <c r="N210" s="57">
        <f t="shared" si="50"/>
        <v>89.999684421436783</v>
      </c>
      <c r="O210" s="57">
        <f t="shared" si="51"/>
        <v>82.783165653999632</v>
      </c>
      <c r="P210" s="374">
        <f t="shared" si="52"/>
        <v>82.783165653999632</v>
      </c>
      <c r="Q210" s="374">
        <f t="shared" si="53"/>
        <v>-90.000315578563217</v>
      </c>
      <c r="R210" s="12">
        <f t="shared" si="54"/>
        <v>89.999684421436783</v>
      </c>
      <c r="S210" s="57">
        <f t="shared" si="55"/>
        <v>1.8768681454174984E-3</v>
      </c>
      <c r="T210" s="12">
        <f t="shared" si="38"/>
        <v>82.783165653999632</v>
      </c>
    </row>
    <row r="211" spans="1:20" x14ac:dyDescent="0.15">
      <c r="A211" s="57">
        <f t="shared" si="39"/>
        <v>11.837522654148868</v>
      </c>
      <c r="B211" s="12">
        <f t="shared" si="56"/>
        <v>1.884000244370085</v>
      </c>
      <c r="C211" s="57" t="str">
        <f t="shared" si="40"/>
        <v>-0.0758827481748057-13724.9601174191i</v>
      </c>
      <c r="D211" s="57" t="str">
        <f t="shared" si="41"/>
        <v>7.97999999972041-3379.08544952917i</v>
      </c>
      <c r="E211" s="57" t="str">
        <f t="shared" si="42"/>
        <v>81.2347675954777-0.000122192308955695i</v>
      </c>
      <c r="F211" s="57" t="str">
        <f t="shared" si="43"/>
        <v>4.17867867860611-317106.362845626i</v>
      </c>
      <c r="G211" s="57" t="str">
        <f t="shared" si="44"/>
        <v>0.999999999982638-4.16680797418805E-06i</v>
      </c>
      <c r="H211" s="57" t="str">
        <f t="shared" si="45"/>
        <v>120.000023121093+0.280464074470766i</v>
      </c>
      <c r="I211" s="57" t="str">
        <f t="shared" si="46"/>
        <v>504.618816304065-214696.897719167i</v>
      </c>
      <c r="K211" s="57" t="str">
        <f t="shared" si="47"/>
        <v>0.0999994344850515-0.000236559700742148i</v>
      </c>
      <c r="L211" s="57" t="str">
        <f t="shared" si="48"/>
        <v>0.00025-117.32935424644i</v>
      </c>
      <c r="M211" s="57" t="str">
        <f t="shared" si="49"/>
        <v>0.0025-66.0803622163929i</v>
      </c>
      <c r="N211" s="57">
        <f t="shared" si="50"/>
        <v>89.999683222306587</v>
      </c>
      <c r="O211" s="57">
        <f t="shared" si="51"/>
        <v>82.75022182277938</v>
      </c>
      <c r="P211" s="374">
        <f t="shared" si="52"/>
        <v>82.75022182277938</v>
      </c>
      <c r="Q211" s="374">
        <f t="shared" si="53"/>
        <v>-90.000316777693413</v>
      </c>
      <c r="R211" s="12">
        <f t="shared" si="54"/>
        <v>89.999683222306587</v>
      </c>
      <c r="S211" s="57">
        <f t="shared" si="55"/>
        <v>1.884000244370085E-3</v>
      </c>
      <c r="T211" s="12">
        <f t="shared" si="38"/>
        <v>82.75022182277938</v>
      </c>
    </row>
    <row r="212" spans="1:20" x14ac:dyDescent="0.15">
      <c r="A212" s="57">
        <f t="shared" si="39"/>
        <v>11.882505240234634</v>
      </c>
      <c r="B212" s="12">
        <f t="shared" si="56"/>
        <v>1.8911594452986913</v>
      </c>
      <c r="C212" s="57" t="str">
        <f t="shared" si="40"/>
        <v>-0.0758827316423307-13673.0027003109i</v>
      </c>
      <c r="D212" s="57" t="str">
        <f t="shared" si="41"/>
        <v>7.97999999971835-3366.29353445789i</v>
      </c>
      <c r="E212" s="57" t="str">
        <f t="shared" si="42"/>
        <v>81.2347675887357-0.00012265662324387i</v>
      </c>
      <c r="F212" s="57" t="str">
        <f t="shared" si="43"/>
        <v>4.17867867860559-315905.920348437i</v>
      </c>
      <c r="G212" s="57" t="str">
        <f t="shared" si="44"/>
        <v>0.999999999982506-4.18264184448942E-06i</v>
      </c>
      <c r="H212" s="57" t="str">
        <f t="shared" si="45"/>
        <v>120.000023297148+0.281529838089278i</v>
      </c>
      <c r="I212" s="57" t="str">
        <f t="shared" si="46"/>
        <v>504.618816549981-213884.138258514i</v>
      </c>
      <c r="K212" s="57" t="str">
        <f t="shared" si="47"/>
        <v>0.0999994301789961-0.000237458617271348i</v>
      </c>
      <c r="L212" s="57" t="str">
        <f t="shared" si="48"/>
        <v>0.00025-116.885190522454i</v>
      </c>
      <c r="M212" s="57" t="str">
        <f t="shared" si="49"/>
        <v>0.0025-65.8302074281657i</v>
      </c>
      <c r="N212" s="57">
        <f t="shared" si="50"/>
        <v>89.999682018620462</v>
      </c>
      <c r="O212" s="57">
        <f t="shared" si="51"/>
        <v>82.717277991526487</v>
      </c>
      <c r="P212" s="374">
        <f t="shared" si="52"/>
        <v>82.717277991526487</v>
      </c>
      <c r="Q212" s="374">
        <f t="shared" si="53"/>
        <v>-90.000317981379538</v>
      </c>
      <c r="R212" s="12">
        <f t="shared" si="54"/>
        <v>89.999682018620462</v>
      </c>
      <c r="S212" s="57">
        <f t="shared" si="55"/>
        <v>1.8911594452986913E-3</v>
      </c>
      <c r="T212" s="12">
        <f t="shared" si="38"/>
        <v>82.717277991526487</v>
      </c>
    </row>
    <row r="213" spans="1:20" x14ac:dyDescent="0.15">
      <c r="A213" s="57">
        <f t="shared" si="39"/>
        <v>11.927658760147526</v>
      </c>
      <c r="B213" s="12">
        <f t="shared" si="56"/>
        <v>1.8983458511908264</v>
      </c>
      <c r="C213" s="57" t="str">
        <f t="shared" si="40"/>
        <v>-0.0758827149842958-13621.2419739369i</v>
      </c>
      <c r="D213" s="57" t="str">
        <f t="shared" si="41"/>
        <v>7.97999999971621-3353.55004464923i</v>
      </c>
      <c r="E213" s="57" t="str">
        <f t="shared" si="42"/>
        <v>81.234767581942-0.000123122701737616i</v>
      </c>
      <c r="F213" s="57" t="str">
        <f t="shared" si="43"/>
        <v>4.17867867860504-314710.022263966i</v>
      </c>
      <c r="G213" s="57" t="str">
        <f t="shared" si="44"/>
        <v>0.999999999982372-4.19853588349792E-06i</v>
      </c>
      <c r="H213" s="57" t="str">
        <f t="shared" si="45"/>
        <v>120.000023474542+0.282599651611088i</v>
      </c>
      <c r="I213" s="57" t="str">
        <f t="shared" si="46"/>
        <v>504.618816797758-213074.455592991i</v>
      </c>
      <c r="K213" s="57" t="str">
        <f t="shared" si="47"/>
        <v>0.0999994258401544-0.000238360949565114i</v>
      </c>
      <c r="L213" s="57" t="str">
        <f t="shared" si="48"/>
        <v>0.00025-116.442708231176i</v>
      </c>
      <c r="M213" s="57" t="str">
        <f t="shared" si="49"/>
        <v>0.0025-65.5809996295735i</v>
      </c>
      <c r="N213" s="57">
        <f t="shared" si="50"/>
        <v>89.999680810361141</v>
      </c>
      <c r="O213" s="57">
        <f t="shared" si="51"/>
        <v>82.684334160240581</v>
      </c>
      <c r="P213" s="374">
        <f t="shared" si="52"/>
        <v>82.684334160240581</v>
      </c>
      <c r="Q213" s="374">
        <f t="shared" si="53"/>
        <v>-90.000319189638859</v>
      </c>
      <c r="R213" s="12">
        <f t="shared" si="54"/>
        <v>89.999680810361141</v>
      </c>
      <c r="S213" s="57">
        <f t="shared" si="55"/>
        <v>1.8983458511908264E-3</v>
      </c>
      <c r="T213" s="12">
        <f t="shared" si="38"/>
        <v>82.684334160240581</v>
      </c>
    </row>
    <row r="214" spans="1:20" x14ac:dyDescent="0.15">
      <c r="A214" s="57">
        <f t="shared" si="39"/>
        <v>11.972983863436086</v>
      </c>
      <c r="B214" s="12">
        <f t="shared" si="56"/>
        <v>1.9055595654253517</v>
      </c>
      <c r="C214" s="57" t="str">
        <f t="shared" si="40"/>
        <v>-0.0758826981996776-13569.6771937017i</v>
      </c>
      <c r="D214" s="57" t="str">
        <f t="shared" si="41"/>
        <v>7.97999999971401-3340.85479678383i</v>
      </c>
      <c r="E214" s="57" t="str">
        <f t="shared" si="42"/>
        <v>81.234767575097-0.000123590551139643i</v>
      </c>
      <c r="F214" s="57" t="str">
        <f t="shared" si="43"/>
        <v>4.17867867860447-313518.651388821i</v>
      </c>
      <c r="G214" s="57" t="str">
        <f t="shared" si="44"/>
        <v>0.999999999982238-4.21449031985464E-06i</v>
      </c>
      <c r="H214" s="57" t="str">
        <f t="shared" si="45"/>
        <v>120.000023653287+0.28367353042585i</v>
      </c>
      <c r="I214" s="57" t="str">
        <f t="shared" si="46"/>
        <v>504.618817047423-212267.838075046i</v>
      </c>
      <c r="K214" s="57" t="str">
        <f t="shared" si="47"/>
        <v>0.0999994214682743-0.00023926671060199i</v>
      </c>
      <c r="L214" s="57" t="str">
        <f t="shared" si="48"/>
        <v>0.00025-116.001901007348i</v>
      </c>
      <c r="M214" s="57" t="str">
        <f t="shared" si="49"/>
        <v>0.0025-65.3327352356779i</v>
      </c>
      <c r="N214" s="57">
        <f t="shared" si="50"/>
        <v>89.999679597511218</v>
      </c>
      <c r="O214" s="57">
        <f t="shared" si="51"/>
        <v>82.651390328921451</v>
      </c>
      <c r="P214" s="374">
        <f t="shared" si="52"/>
        <v>82.651390328921451</v>
      </c>
      <c r="Q214" s="374">
        <f t="shared" si="53"/>
        <v>-90.000320402488782</v>
      </c>
      <c r="R214" s="12">
        <f t="shared" si="54"/>
        <v>89.999679597511218</v>
      </c>
      <c r="S214" s="57">
        <f t="shared" si="55"/>
        <v>1.9055595654253518E-3</v>
      </c>
      <c r="T214" s="12">
        <f t="shared" si="38"/>
        <v>82.651390328921451</v>
      </c>
    </row>
    <row r="215" spans="1:20" x14ac:dyDescent="0.15">
      <c r="A215" s="57">
        <f t="shared" si="39"/>
        <v>12.018481202117144</v>
      </c>
      <c r="B215" s="12">
        <f t="shared" si="56"/>
        <v>1.9128006917739679</v>
      </c>
      <c r="C215" s="57" t="str">
        <f t="shared" si="40"/>
        <v>-0.0758826812867781-13518.3076178285i</v>
      </c>
      <c r="D215" s="57" t="str">
        <f t="shared" si="41"/>
        <v>7.97999999971187-3328.2076082363i</v>
      </c>
      <c r="E215" s="57" t="str">
        <f t="shared" si="42"/>
        <v>81.2347675681999-0.000124060178175578i</v>
      </c>
      <c r="F215" s="57" t="str">
        <f t="shared" si="43"/>
        <v>4.17867867860389-312331.790584735i</v>
      </c>
      <c r="G215" s="57" t="str">
        <f t="shared" si="44"/>
        <v>0.999999999982103-4.23050538306952E-06i</v>
      </c>
      <c r="H215" s="57" t="str">
        <f t="shared" si="45"/>
        <v>120.000023833394+0.284751489981696i</v>
      </c>
      <c r="I215" s="57" t="str">
        <f t="shared" si="46"/>
        <v>504.618817298996-211464.274101219i</v>
      </c>
      <c r="K215" s="57" t="str">
        <f t="shared" si="47"/>
        <v>0.0999994170631049-0.000240175913409832i</v>
      </c>
      <c r="L215" s="57" t="str">
        <f t="shared" si="48"/>
        <v>0.00025-115.562762509811i</v>
      </c>
      <c r="M215" s="57" t="str">
        <f t="shared" si="49"/>
        <v>0.0025-65.0854106751123i</v>
      </c>
      <c r="N215" s="57">
        <f t="shared" si="50"/>
        <v>89.999678380053282</v>
      </c>
      <c r="O215" s="57">
        <f t="shared" si="51"/>
        <v>82.618446497568783</v>
      </c>
      <c r="P215" s="374">
        <f t="shared" si="52"/>
        <v>82.618446497568783</v>
      </c>
      <c r="Q215" s="374">
        <f t="shared" si="53"/>
        <v>-90.000321619946718</v>
      </c>
      <c r="R215" s="12">
        <f t="shared" si="54"/>
        <v>89.999678380053282</v>
      </c>
      <c r="S215" s="57">
        <f t="shared" si="55"/>
        <v>1.9128006917739678E-3</v>
      </c>
      <c r="T215" s="12">
        <f t="shared" si="38"/>
        <v>82.618446497568783</v>
      </c>
    </row>
    <row r="216" spans="1:20" x14ac:dyDescent="0.15">
      <c r="A216" s="57">
        <f t="shared" si="39"/>
        <v>12.06415143068519</v>
      </c>
      <c r="B216" s="12">
        <f t="shared" si="56"/>
        <v>1.9200693344027091</v>
      </c>
      <c r="C216" s="57" t="str">
        <f t="shared" si="40"/>
        <v>-0.0758826642453414-13467.1325073489i</v>
      </c>
      <c r="D216" s="57" t="str">
        <f t="shared" si="41"/>
        <v>7.97999999970964-3315.60829707255i</v>
      </c>
      <c r="E216" s="57" t="str">
        <f t="shared" si="42"/>
        <v>81.2347675612502-0.000124531589599231i</v>
      </c>
      <c r="F216" s="57" t="str">
        <f t="shared" si="43"/>
        <v>4.17867867860331-311149.422778311i</v>
      </c>
      <c r="G216" s="57" t="str">
        <f t="shared" si="44"/>
        <v>0.999999999981967-4.24658130352461E-06i</v>
      </c>
      <c r="H216" s="57" t="str">
        <f t="shared" si="45"/>
        <v>120.000024014872+0.28583354578546i</v>
      </c>
      <c r="I216" s="57" t="str">
        <f t="shared" si="46"/>
        <v>504.618817552482-210663.752111966i</v>
      </c>
      <c r="K216" s="57" t="str">
        <f t="shared" si="47"/>
        <v>0.0999994126243933-0.000241088571065989i</v>
      </c>
      <c r="L216" s="57" t="str">
        <f t="shared" si="48"/>
        <v>0.00025-115.125286421409i</v>
      </c>
      <c r="M216" s="57" t="str">
        <f t="shared" si="49"/>
        <v>0.0025-64.8390223900305i</v>
      </c>
      <c r="N216" s="57">
        <f t="shared" si="50"/>
        <v>89.999677157969813</v>
      </c>
      <c r="O216" s="57">
        <f t="shared" si="51"/>
        <v>82.585502666182407</v>
      </c>
      <c r="P216" s="374">
        <f t="shared" si="52"/>
        <v>82.585502666182407</v>
      </c>
      <c r="Q216" s="374">
        <f t="shared" si="53"/>
        <v>-90.000322842030187</v>
      </c>
      <c r="R216" s="12">
        <f t="shared" si="54"/>
        <v>89.999677157969813</v>
      </c>
      <c r="S216" s="57">
        <f t="shared" si="55"/>
        <v>1.920069334402709E-3</v>
      </c>
      <c r="T216" s="12">
        <f t="shared" si="38"/>
        <v>82.585502666182407</v>
      </c>
    </row>
    <row r="217" spans="1:20" x14ac:dyDescent="0.15">
      <c r="A217" s="57">
        <f t="shared" si="39"/>
        <v>12.109995206121793</v>
      </c>
      <c r="B217" s="12">
        <f t="shared" si="56"/>
        <v>1.9273655978734394</v>
      </c>
      <c r="C217" s="57" t="str">
        <f t="shared" si="40"/>
        <v>-0.0758826470738114-13416.1511260916i</v>
      </c>
      <c r="D217" s="57" t="str">
        <f t="shared" si="41"/>
        <v>7.97999999970743-3303.0566820473i</v>
      </c>
      <c r="E217" s="57" t="str">
        <f t="shared" si="42"/>
        <v>81.2347675542472-0.000125004792188223i</v>
      </c>
      <c r="F217" s="57" t="str">
        <f t="shared" si="43"/>
        <v>4.17867867860276-309971.530960795i</v>
      </c>
      <c r="G217" s="57" t="str">
        <f t="shared" si="44"/>
        <v>0.999999999981829-4.26271831247741E-06i</v>
      </c>
      <c r="H217" s="57" t="str">
        <f t="shared" si="45"/>
        <v>120.000024197732+0.286919713402897i</v>
      </c>
      <c r="I217" s="57" t="str">
        <f t="shared" si="46"/>
        <v>504.618817807892-209866.260591513i</v>
      </c>
      <c r="K217" s="57" t="str">
        <f t="shared" si="47"/>
        <v>0.0999994081518839-0.000242004696697481i</v>
      </c>
      <c r="L217" s="57" t="str">
        <f t="shared" si="48"/>
        <v>0.00025-114.689466448904i</v>
      </c>
      <c r="M217" s="57" t="str">
        <f t="shared" si="49"/>
        <v>0.0025-64.5935668360533i</v>
      </c>
      <c r="N217" s="57">
        <f t="shared" si="50"/>
        <v>89.999675931243274</v>
      </c>
      <c r="O217" s="57">
        <f t="shared" si="51"/>
        <v>82.55255883476201</v>
      </c>
      <c r="P217" s="374">
        <f t="shared" si="52"/>
        <v>82.55255883476201</v>
      </c>
      <c r="Q217" s="374">
        <f t="shared" si="53"/>
        <v>-90.000324068756726</v>
      </c>
      <c r="R217" s="12">
        <f t="shared" si="54"/>
        <v>89.999675931243274</v>
      </c>
      <c r="S217" s="57">
        <f t="shared" si="55"/>
        <v>1.9273655978734395E-3</v>
      </c>
      <c r="T217" s="12">
        <f t="shared" si="38"/>
        <v>82.55255883476201</v>
      </c>
    </row>
    <row r="218" spans="1:20" x14ac:dyDescent="0.15">
      <c r="A218" s="57">
        <f t="shared" si="39"/>
        <v>12.156013187905057</v>
      </c>
      <c r="B218" s="12">
        <f t="shared" si="56"/>
        <v>1.9346895871453584</v>
      </c>
      <c r="C218" s="57" t="str">
        <f t="shared" si="40"/>
        <v>-0.0758826297719466-13365.3627406723i</v>
      </c>
      <c r="D218" s="57" t="str">
        <f t="shared" si="41"/>
        <v>7.97999999970517-3290.55258260133i</v>
      </c>
      <c r="E218" s="57" t="str">
        <f t="shared" si="42"/>
        <v>81.2347675471914-0.000125479792748551i</v>
      </c>
      <c r="F218" s="57" t="str">
        <f t="shared" si="43"/>
        <v>4.17867867860216-308798.098187816i</v>
      </c>
      <c r="G218" s="57" t="str">
        <f t="shared" si="44"/>
        <v>0.999999999981691-4.27891664206424E-06i</v>
      </c>
      <c r="H218" s="57" t="str">
        <f t="shared" si="45"/>
        <v>120.000024381984+0.288010008458925i</v>
      </c>
      <c r="I218" s="57" t="str">
        <f t="shared" si="46"/>
        <v>504.618818065251-209071.788067674i</v>
      </c>
      <c r="K218" s="57" t="str">
        <f t="shared" si="47"/>
        <v>0.0999994036453189-0.0002429243034812i</v>
      </c>
      <c r="L218" s="57" t="str">
        <f t="shared" si="48"/>
        <v>0.00025-114.255296322877i</v>
      </c>
      <c r="M218" s="57" t="str">
        <f t="shared" si="49"/>
        <v>0.0025-64.349040482221i</v>
      </c>
      <c r="N218" s="57">
        <f t="shared" si="50"/>
        <v>89.999674699855987</v>
      </c>
      <c r="O218" s="57">
        <f t="shared" si="51"/>
        <v>82.51961500330728</v>
      </c>
      <c r="P218" s="374">
        <f t="shared" si="52"/>
        <v>82.51961500330728</v>
      </c>
      <c r="Q218" s="374">
        <f t="shared" si="53"/>
        <v>-90.000325300144013</v>
      </c>
      <c r="R218" s="12">
        <f t="shared" si="54"/>
        <v>89.999674699855987</v>
      </c>
      <c r="S218" s="57">
        <f t="shared" si="55"/>
        <v>1.9346895871453584E-3</v>
      </c>
      <c r="T218" s="12">
        <f t="shared" si="38"/>
        <v>82.51961500330728</v>
      </c>
    </row>
    <row r="219" spans="1:20" x14ac:dyDescent="0.15">
      <c r="A219" s="57">
        <f t="shared" si="39"/>
        <v>12.202206038019096</v>
      </c>
      <c r="B219" s="12">
        <f t="shared" si="56"/>
        <v>1.9420414075765109</v>
      </c>
      <c r="C219" s="57" t="str">
        <f t="shared" si="40"/>
        <v>-0.075882612337935-13314.7666204832i</v>
      </c>
      <c r="D219" s="57" t="str">
        <f t="shared" si="41"/>
        <v>7.97999999970296-3278.09581885899i</v>
      </c>
      <c r="E219" s="57" t="str">
        <f t="shared" si="42"/>
        <v>81.2347675400818-0.000125956598109415i</v>
      </c>
      <c r="F219" s="57" t="str">
        <f t="shared" si="43"/>
        <v>4.1786786786016-307629.107579152i</v>
      </c>
      <c r="G219" s="57" t="str">
        <f t="shared" si="44"/>
        <v>0.999999999981551-4.29517652530348E-06i</v>
      </c>
      <c r="H219" s="57" t="str">
        <f t="shared" si="45"/>
        <v>120.00002456764+0.289104446637825i</v>
      </c>
      <c r="I219" s="57" t="str">
        <f t="shared" si="46"/>
        <v>504.61881832457-208280.3231117i</v>
      </c>
      <c r="K219" s="57" t="str">
        <f t="shared" si="47"/>
        <v>0.0999993991044388-0.000243847404644088i</v>
      </c>
      <c r="L219" s="57" t="str">
        <f t="shared" si="48"/>
        <v>0.00025-113.822769797646i</v>
      </c>
      <c r="M219" s="57" t="str">
        <f t="shared" si="49"/>
        <v>0.0025-64.1054398109394i</v>
      </c>
      <c r="N219" s="57">
        <f t="shared" si="50"/>
        <v>89.999673463790302</v>
      </c>
      <c r="O219" s="57">
        <f t="shared" si="51"/>
        <v>82.486671171818102</v>
      </c>
      <c r="P219" s="374">
        <f t="shared" si="52"/>
        <v>82.486671171818102</v>
      </c>
      <c r="Q219" s="374">
        <f t="shared" si="53"/>
        <v>-90.000326536209698</v>
      </c>
      <c r="R219" s="12">
        <f t="shared" si="54"/>
        <v>89.999673463790302</v>
      </c>
      <c r="S219" s="57">
        <f t="shared" si="55"/>
        <v>1.942041407576511E-3</v>
      </c>
      <c r="T219" s="12">
        <f t="shared" si="38"/>
        <v>82.486671171818102</v>
      </c>
    </row>
    <row r="220" spans="1:20" x14ac:dyDescent="0.15">
      <c r="A220" s="57">
        <f t="shared" si="39"/>
        <v>12.248574420963569</v>
      </c>
      <c r="B220" s="12">
        <f t="shared" si="56"/>
        <v>1.9494211649253017</v>
      </c>
      <c r="C220" s="57" t="str">
        <f t="shared" si="40"/>
        <v>-0.0758825947716062-13264.362037682i</v>
      </c>
      <c r="D220" s="57" t="str">
        <f t="shared" si="41"/>
        <v>7.97999999970066-3265.68621162553i</v>
      </c>
      <c r="E220" s="57" t="str">
        <f t="shared" si="42"/>
        <v>81.2347675329177-0.000126435215125311i</v>
      </c>
      <c r="F220" s="57" t="str">
        <f t="shared" si="43"/>
        <v>4.17867867860099-306464.542318478i</v>
      </c>
      <c r="G220" s="57" t="str">
        <f t="shared" si="44"/>
        <v>0.999999999981411-4.31149819609903E-06i</v>
      </c>
      <c r="H220" s="57" t="str">
        <f t="shared" si="45"/>
        <v>120.000024754708+0.290203043683485i</v>
      </c>
      <c r="I220" s="57" t="str">
        <f t="shared" si="46"/>
        <v>504.618818585863-207491.854338095i</v>
      </c>
      <c r="K220" s="57" t="str">
        <f t="shared" si="47"/>
        <v>0.0999993945289841-0.000244774013463347i</v>
      </c>
      <c r="L220" s="57" t="str">
        <f t="shared" si="48"/>
        <v>0.00025-113.391880651171i</v>
      </c>
      <c r="M220" s="57" t="str">
        <f t="shared" si="49"/>
        <v>0.0025-63.8627613179313i</v>
      </c>
      <c r="N220" s="57">
        <f t="shared" si="50"/>
        <v>89.999672223028398</v>
      </c>
      <c r="O220" s="57">
        <f t="shared" si="51"/>
        <v>82.453727340294108</v>
      </c>
      <c r="P220" s="374">
        <f t="shared" si="52"/>
        <v>82.453727340294108</v>
      </c>
      <c r="Q220" s="374">
        <f t="shared" si="53"/>
        <v>-90.000327776971602</v>
      </c>
      <c r="R220" s="12">
        <f t="shared" si="54"/>
        <v>89.999672223028398</v>
      </c>
      <c r="S220" s="57">
        <f t="shared" si="55"/>
        <v>1.9494211649253017E-3</v>
      </c>
      <c r="T220" s="12">
        <f t="shared" si="38"/>
        <v>82.453727340294108</v>
      </c>
    </row>
    <row r="221" spans="1:20" x14ac:dyDescent="0.15">
      <c r="A221" s="57">
        <f t="shared" si="39"/>
        <v>12.295119003763231</v>
      </c>
      <c r="B221" s="12">
        <f t="shared" si="56"/>
        <v>1.9568289653520179</v>
      </c>
      <c r="C221" s="57" t="str">
        <f t="shared" si="40"/>
        <v>-0.0758825770715958-13214.1482671821i</v>
      </c>
      <c r="D221" s="57" t="str">
        <f t="shared" si="41"/>
        <v>7.97999999969845-3253.32358238462i</v>
      </c>
      <c r="E221" s="57" t="str">
        <f t="shared" si="42"/>
        <v>81.2347675256997-0.000126915650680117i</v>
      </c>
      <c r="F221" s="57" t="str">
        <f t="shared" si="43"/>
        <v>4.17867867860042-305304.385653135i</v>
      </c>
      <c r="G221" s="57" t="str">
        <f t="shared" si="44"/>
        <v>0.999999999981269-0.0000043278818892436i</v>
      </c>
      <c r="H221" s="57" t="str">
        <f t="shared" si="45"/>
        <v>120.000024943201+0.291305815399619i</v>
      </c>
      <c r="I221" s="57" t="str">
        <f t="shared" si="46"/>
        <v>504.618818849153-206706.370404477i</v>
      </c>
      <c r="K221" s="57" t="str">
        <f t="shared" si="47"/>
        <v>0.0999993899186901-0.0002457041432666i</v>
      </c>
      <c r="L221" s="57" t="str">
        <f t="shared" si="48"/>
        <v>0.00025-112.962622684968i</v>
      </c>
      <c r="M221" s="57" t="str">
        <f t="shared" si="49"/>
        <v>0.0025-63.6210015121849i</v>
      </c>
      <c r="N221" s="57">
        <f t="shared" si="50"/>
        <v>89.999670977552483</v>
      </c>
      <c r="O221" s="57">
        <f t="shared" si="51"/>
        <v>82.420783508735241</v>
      </c>
      <c r="P221" s="374">
        <f t="shared" si="52"/>
        <v>82.420783508735241</v>
      </c>
      <c r="Q221" s="374">
        <f t="shared" si="53"/>
        <v>-90.000329022447517</v>
      </c>
      <c r="R221" s="12">
        <f t="shared" si="54"/>
        <v>89.999670977552483</v>
      </c>
      <c r="S221" s="57">
        <f t="shared" si="55"/>
        <v>1.9568289653520178E-3</v>
      </c>
      <c r="T221" s="12">
        <f t="shared" si="38"/>
        <v>82.420783508735241</v>
      </c>
    </row>
    <row r="222" spans="1:20" x14ac:dyDescent="0.15">
      <c r="A222" s="57">
        <f t="shared" si="39"/>
        <v>12.341840455977531</v>
      </c>
      <c r="B222" s="12">
        <f t="shared" si="56"/>
        <v>1.9642649154203555</v>
      </c>
      <c r="C222" s="57" t="str">
        <f t="shared" si="40"/>
        <v>-0.0758825592365255-13164.1245866411i</v>
      </c>
      <c r="D222" s="57" t="str">
        <f t="shared" si="41"/>
        <v>7.97999999969615-3241.00775329564i</v>
      </c>
      <c r="E222" s="57" t="str">
        <f t="shared" si="42"/>
        <v>81.2347675184261-0.000127397911679776i</v>
      </c>
      <c r="F222" s="57" t="str">
        <f t="shared" si="43"/>
        <v>4.17867867859983-304148.620893876i</v>
      </c>
      <c r="G222" s="57" t="str">
        <f t="shared" si="44"/>
        <v>0.999999999981127-0.0000043443278404221i</v>
      </c>
      <c r="H222" s="57" t="str">
        <f t="shared" si="45"/>
        <v>120.00002513313+0.29241277764999i</v>
      </c>
      <c r="I222" s="57" t="str">
        <f t="shared" si="46"/>
        <v>504.61881911444-205923.860011394i</v>
      </c>
      <c r="K222" s="57" t="str">
        <f t="shared" si="47"/>
        <v>0.0999993852732915-0.000246637807432102i</v>
      </c>
      <c r="L222" s="57" t="str">
        <f t="shared" si="48"/>
        <v>0.00025-112.534989724017i</v>
      </c>
      <c r="M222" s="57" t="str">
        <f t="shared" si="49"/>
        <v>0.0025-63.3801569159044i</v>
      </c>
      <c r="N222" s="57">
        <f t="shared" si="50"/>
        <v>89.999669727344639</v>
      </c>
      <c r="O222" s="57">
        <f t="shared" si="51"/>
        <v>82.38783967714086</v>
      </c>
      <c r="P222" s="374">
        <f t="shared" si="52"/>
        <v>82.38783967714086</v>
      </c>
      <c r="Q222" s="374">
        <f t="shared" si="53"/>
        <v>-90.000330272655361</v>
      </c>
      <c r="R222" s="12">
        <f t="shared" si="54"/>
        <v>89.999669727344639</v>
      </c>
      <c r="S222" s="57">
        <f t="shared" si="55"/>
        <v>1.9642649154203557E-3</v>
      </c>
      <c r="T222" s="12">
        <f t="shared" si="38"/>
        <v>82.38783967714086</v>
      </c>
    </row>
    <row r="223" spans="1:20" x14ac:dyDescent="0.15">
      <c r="A223" s="57">
        <f t="shared" si="39"/>
        <v>12.388739449710245</v>
      </c>
      <c r="B223" s="12">
        <f t="shared" si="56"/>
        <v>1.971729122098953</v>
      </c>
      <c r="C223" s="57" t="str">
        <f t="shared" si="40"/>
        <v>-0.0758825412654929-13114.2902764518i</v>
      </c>
      <c r="D223" s="57" t="str">
        <f t="shared" si="41"/>
        <v>7.97999999969384-3228.73854719128i</v>
      </c>
      <c r="E223" s="57" t="str">
        <f t="shared" si="42"/>
        <v>81.2347675110976-0.000127882005060965i</v>
      </c>
      <c r="F223" s="57" t="str">
        <f t="shared" si="43"/>
        <v>4.17867867859924-302997.231414639i</v>
      </c>
      <c r="G223" s="57" t="str">
        <f t="shared" si="44"/>
        <v>0.999999999980983-4.36083628621508E-06i</v>
      </c>
      <c r="H223" s="57" t="str">
        <f t="shared" si="45"/>
        <v>120.000025324505+0.293523946358651i</v>
      </c>
      <c r="I223" s="57" t="str">
        <f t="shared" si="46"/>
        <v>504.61881938175-205144.311902171i</v>
      </c>
      <c r="K223" s="57" t="str">
        <f t="shared" si="47"/>
        <v>0.0999993805925206-0.000247575019388928i</v>
      </c>
      <c r="L223" s="57" t="str">
        <f t="shared" si="48"/>
        <v>0.00025-112.108975616674i</v>
      </c>
      <c r="M223" s="57" t="str">
        <f t="shared" si="49"/>
        <v>0.0025-63.1402240644594i</v>
      </c>
      <c r="N223" s="57">
        <f t="shared" si="50"/>
        <v>89.999668472386887</v>
      </c>
      <c r="O223" s="57">
        <f t="shared" si="51"/>
        <v>82.354895845510924</v>
      </c>
      <c r="P223" s="374">
        <f t="shared" si="52"/>
        <v>82.354895845510924</v>
      </c>
      <c r="Q223" s="374">
        <f t="shared" si="53"/>
        <v>-90.000331527613113</v>
      </c>
      <c r="R223" s="12">
        <f t="shared" si="54"/>
        <v>89.999668472386887</v>
      </c>
      <c r="S223" s="57">
        <f t="shared" si="55"/>
        <v>1.9717291220989531E-3</v>
      </c>
      <c r="T223" s="12">
        <f t="shared" si="38"/>
        <v>82.354895845510924</v>
      </c>
    </row>
    <row r="224" spans="1:20" x14ac:dyDescent="0.15">
      <c r="A224" s="57">
        <f t="shared" si="39"/>
        <v>12.435816659619146</v>
      </c>
      <c r="B224" s="12">
        <f t="shared" si="56"/>
        <v>1.9792216927629291</v>
      </c>
      <c r="C224" s="57" t="str">
        <f t="shared" si="40"/>
        <v>-0.0758825231576026-13064.6446197309i</v>
      </c>
      <c r="D224" s="57" t="str">
        <f t="shared" si="41"/>
        <v>7.97999999969151-3216.51578757489i</v>
      </c>
      <c r="E224" s="57" t="str">
        <f t="shared" si="42"/>
        <v>81.2347675037129-0.000128367937782528i</v>
      </c>
      <c r="F224" s="57" t="str">
        <f t="shared" si="43"/>
        <v>4.17867867859863-301850.200652299i</v>
      </c>
      <c r="G224" s="57" t="str">
        <f t="shared" si="44"/>
        <v>0.999999999980838-4.37740746410206E-06i</v>
      </c>
      <c r="H224" s="57" t="str">
        <f t="shared" si="45"/>
        <v>120.000025517337+0.294639337510159i</v>
      </c>
      <c r="I224" s="57" t="str">
        <f t="shared" si="46"/>
        <v>504.618819651088-204367.714862746i</v>
      </c>
      <c r="K224" s="57" t="str">
        <f t="shared" si="47"/>
        <v>0.099999375876109-0.000248515792617174i</v>
      </c>
      <c r="L224" s="57" t="str">
        <f t="shared" si="48"/>
        <v>0.00025-111.684574234582i</v>
      </c>
      <c r="M224" s="57" t="str">
        <f t="shared" si="49"/>
        <v>0.0025-62.9011995063355i</v>
      </c>
      <c r="N224" s="57">
        <f t="shared" si="50"/>
        <v>89.99966721266118</v>
      </c>
      <c r="O224" s="57">
        <f t="shared" si="51"/>
        <v>82.32195201384512</v>
      </c>
      <c r="P224" s="374">
        <f t="shared" si="52"/>
        <v>82.32195201384512</v>
      </c>
      <c r="Q224" s="374">
        <f t="shared" si="53"/>
        <v>-90.00033278733882</v>
      </c>
      <c r="R224" s="12">
        <f t="shared" si="54"/>
        <v>89.99966721266118</v>
      </c>
      <c r="S224" s="57">
        <f t="shared" si="55"/>
        <v>1.9792216927629292E-3</v>
      </c>
      <c r="T224" s="12">
        <f t="shared" si="38"/>
        <v>82.32195201384512</v>
      </c>
    </row>
    <row r="225" spans="1:20" x14ac:dyDescent="0.15">
      <c r="A225" s="57">
        <f t="shared" si="39"/>
        <v>12.483072762925699</v>
      </c>
      <c r="B225" s="12">
        <f t="shared" si="56"/>
        <v>1.9867427351954283</v>
      </c>
      <c r="C225" s="57" t="str">
        <f t="shared" si="40"/>
        <v>-0.075882504912407-13015.186902309i</v>
      </c>
      <c r="D225" s="57" t="str">
        <f t="shared" si="41"/>
        <v>7.97999999968912-3204.33929861795i</v>
      </c>
      <c r="E225" s="57" t="str">
        <f t="shared" si="42"/>
        <v>81.2347674962718-0.000128855716831387i</v>
      </c>
      <c r="F225" s="57" t="str">
        <f t="shared" si="43"/>
        <v>4.17867867859799-300707.512106432i</v>
      </c>
      <c r="G225" s="57" t="str">
        <f t="shared" si="44"/>
        <v>0.999999999980692-4.39404161246501E-06i</v>
      </c>
      <c r="H225" s="57" t="str">
        <f t="shared" si="45"/>
        <v>120.000025711637+0.295758967149826i</v>
      </c>
      <c r="I225" s="57" t="str">
        <f t="shared" si="46"/>
        <v>504.618819922484-203594.057721509i</v>
      </c>
      <c r="K225" s="57" t="str">
        <f t="shared" si="47"/>
        <v>0.0999993711237862-0.000249460140648145i</v>
      </c>
      <c r="L225" s="57" t="str">
        <f t="shared" si="48"/>
        <v>0.00025-111.261779472586i</v>
      </c>
      <c r="M225" s="57" t="str">
        <f t="shared" si="49"/>
        <v>0.0025-62.6630798030838i</v>
      </c>
      <c r="N225" s="57">
        <f t="shared" si="50"/>
        <v>89.999665948149428</v>
      </c>
      <c r="O225" s="57">
        <f t="shared" si="51"/>
        <v>82.289008182143206</v>
      </c>
      <c r="P225" s="374">
        <f t="shared" si="52"/>
        <v>82.289008182143206</v>
      </c>
      <c r="Q225" s="374">
        <f t="shared" si="53"/>
        <v>-90.000334051850572</v>
      </c>
      <c r="R225" s="12">
        <f t="shared" si="54"/>
        <v>89.999665948149428</v>
      </c>
      <c r="S225" s="57">
        <f t="shared" si="55"/>
        <v>1.9867427351954285E-3</v>
      </c>
      <c r="T225" s="12">
        <f t="shared" si="38"/>
        <v>82.289008182143206</v>
      </c>
    </row>
    <row r="226" spans="1:20" x14ac:dyDescent="0.15">
      <c r="A226" s="57">
        <f t="shared" si="39"/>
        <v>12.530508439424816</v>
      </c>
      <c r="B226" s="12">
        <f t="shared" si="56"/>
        <v>1.9942923575891709</v>
      </c>
      <c r="C226" s="57" t="str">
        <f t="shared" si="40"/>
        <v>-0.0758824865280658-12965.9164127203i</v>
      </c>
      <c r="D226" s="57" t="str">
        <f t="shared" si="41"/>
        <v>7.97999999968673-3192.20890515761i</v>
      </c>
      <c r="E226" s="57" t="str">
        <f t="shared" si="42"/>
        <v>81.2347674887746-0.000129345349223717i</v>
      </c>
      <c r="F226" s="57" t="str">
        <f t="shared" si="43"/>
        <v>4.17867867859737-299569.149339084i</v>
      </c>
      <c r="G226" s="57" t="str">
        <f t="shared" si="44"/>
        <v>0.999999999980545-4.41073897059173E-06i</v>
      </c>
      <c r="H226" s="57" t="str">
        <f t="shared" si="45"/>
        <v>120.000025907416+0.296882851383919i</v>
      </c>
      <c r="I226" s="57" t="str">
        <f t="shared" si="46"/>
        <v>504.618820195946-202823.329349144i</v>
      </c>
      <c r="K226" s="57" t="str">
        <f t="shared" si="47"/>
        <v>0.0999993663352765-0.000250408077064525i</v>
      </c>
      <c r="L226" s="57" t="str">
        <f t="shared" si="48"/>
        <v>0.00025-110.840585248642i</v>
      </c>
      <c r="M226" s="57" t="str">
        <f t="shared" si="49"/>
        <v>0.0025-62.4258615292724i</v>
      </c>
      <c r="N226" s="57">
        <f t="shared" si="50"/>
        <v>89.999664678833454</v>
      </c>
      <c r="O226" s="57">
        <f t="shared" si="51"/>
        <v>82.256064350404927</v>
      </c>
      <c r="P226" s="374">
        <f t="shared" si="52"/>
        <v>82.256064350404927</v>
      </c>
      <c r="Q226" s="374">
        <f t="shared" si="53"/>
        <v>-90.000335321166546</v>
      </c>
      <c r="R226" s="12">
        <f t="shared" si="54"/>
        <v>89.999664678833454</v>
      </c>
      <c r="S226" s="57">
        <f t="shared" si="55"/>
        <v>1.9942923575891709E-3</v>
      </c>
      <c r="T226" s="12">
        <f t="shared" si="38"/>
        <v>82.256064350404927</v>
      </c>
    </row>
    <row r="227" spans="1:20" x14ac:dyDescent="0.15">
      <c r="A227" s="57">
        <f t="shared" si="39"/>
        <v>12.57812437149463</v>
      </c>
      <c r="B227" s="12">
        <f t="shared" si="56"/>
        <v>2.0018706685480097</v>
      </c>
      <c r="C227" s="57" t="str">
        <f t="shared" si="40"/>
        <v>-0.0758824680033641-12916.8324421921i</v>
      </c>
      <c r="D227" s="57" t="str">
        <f t="shared" si="41"/>
        <v>7.97999999968439-3180.12443269407i</v>
      </c>
      <c r="E227" s="57" t="str">
        <f t="shared" si="42"/>
        <v>81.2347674812204-0.000129836841997571i</v>
      </c>
      <c r="F227" s="57" t="str">
        <f t="shared" si="43"/>
        <v>4.17867867859676-298435.095974522i</v>
      </c>
      <c r="G227" s="57" t="str">
        <f t="shared" si="44"/>
        <v>0.999999999980397-4.42749977867932E-06i</v>
      </c>
      <c r="H227" s="57" t="str">
        <f t="shared" si="45"/>
        <v>120.000026104687+0.29801100637992i</v>
      </c>
      <c r="I227" s="57" t="str">
        <f t="shared" si="46"/>
        <v>504.61882047149-202055.518658467i</v>
      </c>
      <c r="K227" s="57" t="str">
        <f t="shared" si="47"/>
        <v>0.0999993615103053-0.000251359615500616i</v>
      </c>
      <c r="L227" s="57" t="str">
        <f t="shared" si="48"/>
        <v>0.00025-110.420985503727i</v>
      </c>
      <c r="M227" s="57" t="str">
        <f t="shared" si="49"/>
        <v>0.0025-62.1895412724373i</v>
      </c>
      <c r="N227" s="57">
        <f t="shared" si="50"/>
        <v>89.999663404695013</v>
      </c>
      <c r="O227" s="57">
        <f t="shared" si="51"/>
        <v>82.223120518629941</v>
      </c>
      <c r="P227" s="374">
        <f t="shared" si="52"/>
        <v>82.223120518629941</v>
      </c>
      <c r="Q227" s="374">
        <f t="shared" si="53"/>
        <v>-90.000336595304987</v>
      </c>
      <c r="R227" s="12">
        <f t="shared" si="54"/>
        <v>89.999663404695013</v>
      </c>
      <c r="S227" s="57">
        <f t="shared" si="55"/>
        <v>2.0018706685480097E-3</v>
      </c>
      <c r="T227" s="12">
        <f t="shared" si="38"/>
        <v>82.223120518629941</v>
      </c>
    </row>
    <row r="228" spans="1:20" x14ac:dyDescent="0.15">
      <c r="A228" s="57">
        <f t="shared" si="39"/>
        <v>12.62592124410631</v>
      </c>
      <c r="B228" s="12">
        <f t="shared" si="56"/>
        <v>2.0094777770884922</v>
      </c>
      <c r="C228" s="57" t="str">
        <f t="shared" si="40"/>
        <v>-0.075882449337989-12867.9342846351i</v>
      </c>
      <c r="D228" s="57" t="str">
        <f t="shared" si="41"/>
        <v>7.97999999968194-3168.08570738814i</v>
      </c>
      <c r="E228" s="57" t="str">
        <f t="shared" si="42"/>
        <v>81.2347674736078-0.0001303302022185i</v>
      </c>
      <c r="F228" s="57" t="str">
        <f t="shared" si="43"/>
        <v>4.17867867859615-297305.335699006i</v>
      </c>
      <c r="G228" s="57" t="str">
        <f t="shared" si="44"/>
        <v>0.999999999980248-4.44432427783764E-06i</v>
      </c>
      <c r="H228" s="57" t="str">
        <f t="shared" si="45"/>
        <v>120.000026303459+0.299143448366745i</v>
      </c>
      <c r="I228" s="57" t="str">
        <f t="shared" si="46"/>
        <v>504.618820749129-201290.614604258i</v>
      </c>
      <c r="K228" s="57" t="str">
        <f t="shared" si="47"/>
        <v>0.0999993566485959-0.000252314769642511i</v>
      </c>
      <c r="L228" s="57" t="str">
        <f t="shared" si="48"/>
        <v>0.00025-110.002974201761i</v>
      </c>
      <c r="M228" s="57" t="str">
        <f t="shared" si="49"/>
        <v>0.0025-61.9541156330317i</v>
      </c>
      <c r="N228" s="57">
        <f t="shared" si="50"/>
        <v>89.999662125715759</v>
      </c>
      <c r="O228" s="57">
        <f t="shared" si="51"/>
        <v>82.190176686818006</v>
      </c>
      <c r="P228" s="374">
        <f t="shared" si="52"/>
        <v>82.190176686818006</v>
      </c>
      <c r="Q228" s="374">
        <f t="shared" si="53"/>
        <v>-90.000337874284241</v>
      </c>
      <c r="R228" s="12">
        <f t="shared" si="54"/>
        <v>89.999662125715759</v>
      </c>
      <c r="S228" s="57">
        <f t="shared" si="55"/>
        <v>2.009477777088492E-3</v>
      </c>
      <c r="T228" s="12">
        <f t="shared" si="38"/>
        <v>82.190176686818006</v>
      </c>
    </row>
    <row r="229" spans="1:20" x14ac:dyDescent="0.15">
      <c r="A229" s="57">
        <f t="shared" si="39"/>
        <v>12.673899744833916</v>
      </c>
      <c r="B229" s="12">
        <f t="shared" si="56"/>
        <v>2.0171137926414286</v>
      </c>
      <c r="C229" s="57" t="str">
        <f t="shared" si="40"/>
        <v>-0.0758824305301005-12819.2212366327i</v>
      </c>
      <c r="D229" s="57" t="str">
        <f t="shared" si="41"/>
        <v>7.97999999967953-3156.09255605871i</v>
      </c>
      <c r="E229" s="57" t="str">
        <f t="shared" si="42"/>
        <v>81.2347674659381-0.000130825436983756i</v>
      </c>
      <c r="F229" s="57" t="str">
        <f t="shared" si="43"/>
        <v>4.17867867859553-296179.852260557i</v>
      </c>
      <c r="G229" s="57" t="str">
        <f t="shared" si="44"/>
        <v>0.999999999980097-4.46121271009275E-06i</v>
      </c>
      <c r="H229" s="57" t="str">
        <f t="shared" si="45"/>
        <v>120.000026503747+0.300280193634982i</v>
      </c>
      <c r="I229" s="57" t="str">
        <f t="shared" si="46"/>
        <v>504.618821028885-200528.606183122i</v>
      </c>
      <c r="K229" s="57" t="str">
        <f t="shared" si="47"/>
        <v>0.0999993517498664-0.000253273553228276i</v>
      </c>
      <c r="L229" s="57" t="str">
        <f t="shared" si="48"/>
        <v>0.00025-109.586545329509i</v>
      </c>
      <c r="M229" s="57" t="str">
        <f t="shared" si="49"/>
        <v>0.0025-61.719581224379i</v>
      </c>
      <c r="N229" s="57">
        <f t="shared" si="50"/>
        <v>89.999660841877358</v>
      </c>
      <c r="O229" s="57">
        <f t="shared" si="51"/>
        <v>82.157232854968726</v>
      </c>
      <c r="P229" s="374">
        <f t="shared" si="52"/>
        <v>82.157232854968726</v>
      </c>
      <c r="Q229" s="374">
        <f t="shared" si="53"/>
        <v>-90.000339158122642</v>
      </c>
      <c r="R229" s="12">
        <f t="shared" si="54"/>
        <v>89.999660841877358</v>
      </c>
      <c r="S229" s="57">
        <f t="shared" si="55"/>
        <v>2.0171137926414287E-3</v>
      </c>
      <c r="T229" s="12">
        <f t="shared" si="38"/>
        <v>82.157232854968726</v>
      </c>
    </row>
    <row r="230" spans="1:20" x14ac:dyDescent="0.15">
      <c r="A230" s="57">
        <f t="shared" si="39"/>
        <v>12.722060563864284</v>
      </c>
      <c r="B230" s="12">
        <f t="shared" si="56"/>
        <v>2.024778825053466</v>
      </c>
      <c r="C230" s="57" t="str">
        <f t="shared" si="40"/>
        <v>-0.075882411579336-12770.6925974317i</v>
      </c>
      <c r="D230" s="57" t="str">
        <f t="shared" si="41"/>
        <v>7.97999999967708-3144.14480618027i</v>
      </c>
      <c r="E230" s="57" t="str">
        <f t="shared" si="42"/>
        <v>81.2347674582095-0.000131322553411321i</v>
      </c>
      <c r="F230" s="57" t="str">
        <f t="shared" si="43"/>
        <v>4.17867867859486-295058.629468717i</v>
      </c>
      <c r="G230" s="57" t="str">
        <f t="shared" si="44"/>
        <v>0.999999999979946-4.47816531839042E-06i</v>
      </c>
      <c r="H230" s="57" t="str">
        <f t="shared" si="45"/>
        <v>120.000026705557+0.30142125853712i</v>
      </c>
      <c r="I230" s="57" t="str">
        <f t="shared" si="46"/>
        <v>504.61882131077-199769.482433303i</v>
      </c>
      <c r="K230" s="57" t="str">
        <f t="shared" si="47"/>
        <v>0.099999346813838-0.000254235980048189i</v>
      </c>
      <c r="L230" s="57" t="str">
        <f t="shared" si="48"/>
        <v>0.00025-109.171692896502i</v>
      </c>
      <c r="M230" s="57" t="str">
        <f t="shared" si="49"/>
        <v>0.0025-61.4859346726231i</v>
      </c>
      <c r="N230" s="57">
        <f t="shared" si="50"/>
        <v>89.999659553161308</v>
      </c>
      <c r="O230" s="57">
        <f t="shared" si="51"/>
        <v>82.124289023082042</v>
      </c>
      <c r="P230" s="374">
        <f t="shared" si="52"/>
        <v>82.124289023082042</v>
      </c>
      <c r="Q230" s="374">
        <f t="shared" si="53"/>
        <v>-90.000340446838692</v>
      </c>
      <c r="R230" s="12">
        <f t="shared" si="54"/>
        <v>89.999659553161308</v>
      </c>
      <c r="S230" s="57">
        <f t="shared" si="55"/>
        <v>2.0247788250534662E-3</v>
      </c>
      <c r="T230" s="12">
        <f t="shared" si="38"/>
        <v>82.124289023082042</v>
      </c>
    </row>
    <row r="231" spans="1:20" x14ac:dyDescent="0.15">
      <c r="A231" s="57">
        <f t="shared" si="39"/>
        <v>12.770404394006967</v>
      </c>
      <c r="B231" s="12">
        <f t="shared" si="56"/>
        <v>2.0324729845886691</v>
      </c>
      <c r="C231" s="57" t="str">
        <f t="shared" si="40"/>
        <v>-0.0758823924839049-12722.347668931i</v>
      </c>
      <c r="D231" s="57" t="str">
        <f t="shared" si="41"/>
        <v>7.97999999967465-3132.24228588044i</v>
      </c>
      <c r="E231" s="57" t="str">
        <f t="shared" si="42"/>
        <v>81.2347674504225-0.000131821558650659i</v>
      </c>
      <c r="F231" s="57" t="str">
        <f t="shared" si="43"/>
        <v>4.17867867859423-293941.651194321i</v>
      </c>
      <c r="G231" s="57" t="str">
        <f t="shared" si="44"/>
        <v>0.999999999979793-4.49518234659962E-06i</v>
      </c>
      <c r="H231" s="57" t="str">
        <f t="shared" si="45"/>
        <v>120.000026908906+0.302566659487787i</v>
      </c>
      <c r="I231" s="57" t="str">
        <f t="shared" si="46"/>
        <v>504.6188215948-199013.232434561i</v>
      </c>
      <c r="K231" s="57" t="str">
        <f t="shared" si="47"/>
        <v>0.0999993418402236-0.000255202063944883i</v>
      </c>
      <c r="L231" s="57" t="str">
        <f t="shared" si="48"/>
        <v>0.00025-108.758410934949i</v>
      </c>
      <c r="M231" s="57" t="str">
        <f t="shared" si="49"/>
        <v>0.0025-61.2531726166797i</v>
      </c>
      <c r="N231" s="57">
        <f t="shared" si="50"/>
        <v>89.999658259549122</v>
      </c>
      <c r="O231" s="57">
        <f t="shared" si="51"/>
        <v>82.09134519115743</v>
      </c>
      <c r="P231" s="374">
        <f t="shared" si="52"/>
        <v>82.09134519115743</v>
      </c>
      <c r="Q231" s="374">
        <f t="shared" si="53"/>
        <v>-90.000341740450878</v>
      </c>
      <c r="R231" s="12">
        <f t="shared" si="54"/>
        <v>89.999658259549122</v>
      </c>
      <c r="S231" s="57">
        <f t="shared" si="55"/>
        <v>2.0324729845886693E-3</v>
      </c>
      <c r="T231" s="12">
        <f t="shared" si="38"/>
        <v>82.09134519115743</v>
      </c>
    </row>
    <row r="232" spans="1:20" x14ac:dyDescent="0.15">
      <c r="A232" s="57">
        <f t="shared" si="39"/>
        <v>12.818931930704194</v>
      </c>
      <c r="B232" s="12">
        <f t="shared" si="56"/>
        <v>2.0401963819301061</v>
      </c>
      <c r="C232" s="57" t="str">
        <f t="shared" si="40"/>
        <v>-0.0758823732436653-12674.185755673i</v>
      </c>
      <c r="D232" s="57" t="str">
        <f t="shared" si="41"/>
        <v>7.9799999996722-3120.38482393747i</v>
      </c>
      <c r="E232" s="57" t="str">
        <f t="shared" si="42"/>
        <v>81.2347674425758-0.000132322459874773i</v>
      </c>
      <c r="F232" s="57" t="str">
        <f t="shared" si="43"/>
        <v>4.1786786785936-292828.901369261i</v>
      </c>
      <c r="G232" s="57" t="str">
        <f t="shared" si="44"/>
        <v>0.999999999979639-4.51226403951601E-06i</v>
      </c>
      <c r="H232" s="57" t="str">
        <f t="shared" si="45"/>
        <v>120.000027113801+0.303716412963995i</v>
      </c>
      <c r="I232" s="57" t="str">
        <f t="shared" si="46"/>
        <v>504.618821880998-198259.845307977i</v>
      </c>
      <c r="K232" s="57" t="str">
        <f t="shared" si="47"/>
        <v>0.0999993368287399-0.000256171818813605i</v>
      </c>
      <c r="L232" s="57" t="str">
        <f t="shared" si="48"/>
        <v>0.00025-108.34669349965i</v>
      </c>
      <c r="M232" s="57" t="str">
        <f t="shared" si="49"/>
        <v>0.0025-61.0212917081887i</v>
      </c>
      <c r="N232" s="57">
        <f t="shared" si="50"/>
        <v>89.999656961022197</v>
      </c>
      <c r="O232" s="57">
        <f t="shared" si="51"/>
        <v>82.058401359194932</v>
      </c>
      <c r="P232" s="374">
        <f t="shared" si="52"/>
        <v>82.058401359194932</v>
      </c>
      <c r="Q232" s="374">
        <f t="shared" si="53"/>
        <v>-90.000343038977803</v>
      </c>
      <c r="R232" s="12">
        <f t="shared" si="54"/>
        <v>89.999656961022197</v>
      </c>
      <c r="S232" s="57">
        <f t="shared" si="55"/>
        <v>2.0401963819301062E-3</v>
      </c>
      <c r="T232" s="12">
        <f t="shared" si="38"/>
        <v>82.058401359194932</v>
      </c>
    </row>
    <row r="233" spans="1:20" x14ac:dyDescent="0.15">
      <c r="A233" s="57">
        <f t="shared" si="39"/>
        <v>12.867643872040871</v>
      </c>
      <c r="B233" s="12">
        <f t="shared" si="56"/>
        <v>2.0479491281814406</v>
      </c>
      <c r="C233" s="57" t="str">
        <f t="shared" si="40"/>
        <v>-0.0758823538567341-12626.2061648318i</v>
      </c>
      <c r="D233" s="57" t="str">
        <f t="shared" si="41"/>
        <v>7.97999999966966-3108.57224977777i</v>
      </c>
      <c r="E233" s="57" t="str">
        <f t="shared" si="42"/>
        <v>81.2347674346697-0.000132825264287997i</v>
      </c>
      <c r="F233" s="57" t="str">
        <f t="shared" si="43"/>
        <v>4.17867867859295-291720.363986257i</v>
      </c>
      <c r="G233" s="57" t="str">
        <f t="shared" si="44"/>
        <v>0.999999999979484-4.52941064286547E-06i</v>
      </c>
      <c r="H233" s="57" t="str">
        <f t="shared" si="45"/>
        <v>120.000027320258+0.304870535505358i</v>
      </c>
      <c r="I233" s="57" t="str">
        <f t="shared" si="46"/>
        <v>504.618822169372-197509.310215832i</v>
      </c>
      <c r="K233" s="57" t="str">
        <f t="shared" si="47"/>
        <v>0.0999993317790957-0.000257145258602352i</v>
      </c>
      <c r="L233" s="57" t="str">
        <f t="shared" si="48"/>
        <v>0.00025-107.936534667912i</v>
      </c>
      <c r="M233" s="57" t="str">
        <f t="shared" si="49"/>
        <v>0.0025-60.7902886114652i</v>
      </c>
      <c r="N233" s="57">
        <f t="shared" si="50"/>
        <v>89.999655657561846</v>
      </c>
      <c r="O233" s="57">
        <f t="shared" si="51"/>
        <v>82.025457527193794</v>
      </c>
      <c r="P233" s="374">
        <f t="shared" si="52"/>
        <v>82.025457527193794</v>
      </c>
      <c r="Q233" s="374">
        <f t="shared" si="53"/>
        <v>-90.000344342438154</v>
      </c>
      <c r="R233" s="12">
        <f t="shared" si="54"/>
        <v>89.999655657561846</v>
      </c>
      <c r="S233" s="57">
        <f t="shared" si="55"/>
        <v>2.0479491281814406E-3</v>
      </c>
      <c r="T233" s="12">
        <f t="shared" si="38"/>
        <v>82.025457527193794</v>
      </c>
    </row>
    <row r="234" spans="1:20" x14ac:dyDescent="0.15">
      <c r="A234" s="57">
        <f t="shared" si="39"/>
        <v>12.916540918754626</v>
      </c>
      <c r="B234" s="12">
        <f t="shared" si="56"/>
        <v>2.05573133486853</v>
      </c>
      <c r="C234" s="57" t="str">
        <f t="shared" si="40"/>
        <v>-0.0758823343220669-12578.4082062055i</v>
      </c>
      <c r="D234" s="57" t="str">
        <f t="shared" si="41"/>
        <v>7.97999999966718-3096.80439347352i</v>
      </c>
      <c r="E234" s="57" t="str">
        <f t="shared" si="42"/>
        <v>81.2347674267033-0.000133329979117724i</v>
      </c>
      <c r="F234" s="57" t="str">
        <f t="shared" si="43"/>
        <v>4.17867867859231-290616.023098627i</v>
      </c>
      <c r="G234" s="57" t="str">
        <f t="shared" si="44"/>
        <v>0.999999999979328-4.54662240330764E-06i</v>
      </c>
      <c r="H234" s="57" t="str">
        <f t="shared" si="45"/>
        <v>120.000027528286+0.306029043714348i</v>
      </c>
      <c r="I234" s="57" t="str">
        <f t="shared" si="46"/>
        <v>504.618822459944-196761.616361421i</v>
      </c>
      <c r="K234" s="57" t="str">
        <f t="shared" si="47"/>
        <v>0.0999993266910024-0.000258122397312132i</v>
      </c>
      <c r="L234" s="57" t="str">
        <f t="shared" si="48"/>
        <v>0.00025-107.527928539462i</v>
      </c>
      <c r="M234" s="57" t="str">
        <f t="shared" si="49"/>
        <v>0.0025-60.5601600034519i</v>
      </c>
      <c r="N234" s="57">
        <f t="shared" si="50"/>
        <v>89.999654349149367</v>
      </c>
      <c r="O234" s="57">
        <f t="shared" si="51"/>
        <v>81.992513695154202</v>
      </c>
      <c r="P234" s="374">
        <f t="shared" si="52"/>
        <v>81.992513695154202</v>
      </c>
      <c r="Q234" s="374">
        <f t="shared" si="53"/>
        <v>-90.000345650850633</v>
      </c>
      <c r="R234" s="12">
        <f t="shared" si="54"/>
        <v>89.999654349149367</v>
      </c>
      <c r="S234" s="57">
        <f t="shared" si="55"/>
        <v>2.0557313348685299E-3</v>
      </c>
      <c r="T234" s="12">
        <f t="shared" si="38"/>
        <v>81.992513695154202</v>
      </c>
    </row>
    <row r="235" spans="1:20" x14ac:dyDescent="0.15">
      <c r="A235" s="57">
        <f t="shared" si="39"/>
        <v>12.965623774245893</v>
      </c>
      <c r="B235" s="12">
        <f t="shared" si="56"/>
        <v>2.0635431139410305</v>
      </c>
      <c r="C235" s="57" t="str">
        <f t="shared" si="40"/>
        <v>-0.0758823146385339-12530.7911922039i</v>
      </c>
      <c r="D235" s="57" t="str">
        <f t="shared" si="41"/>
        <v>7.97999999966461-3085.08108574013i</v>
      </c>
      <c r="E235" s="57" t="str">
        <f t="shared" si="42"/>
        <v>81.2347674186761-0.00013383661162128i</v>
      </c>
      <c r="F235" s="57" t="str">
        <f t="shared" si="43"/>
        <v>4.17867867859165-289515.862820055i</v>
      </c>
      <c r="G235" s="57" t="str">
        <f t="shared" si="44"/>
        <v>0.999999999979171-4.56389956843949E-06i</v>
      </c>
      <c r="H235" s="57" t="str">
        <f t="shared" si="45"/>
        <v>120.000027737899+0.307191954256522i</v>
      </c>
      <c r="I235" s="57" t="str">
        <f t="shared" si="46"/>
        <v>504.618822752723-196016.75298892i</v>
      </c>
      <c r="K235" s="57" t="str">
        <f t="shared" si="47"/>
        <v>0.0999993215641664-0.000259103248997121i</v>
      </c>
      <c r="L235" s="57" t="str">
        <f t="shared" si="48"/>
        <v>0.00025-107.120869236364i</v>
      </c>
      <c r="M235" s="57" t="str">
        <f t="shared" si="49"/>
        <v>0.0025-60.3309025736721i</v>
      </c>
      <c r="N235" s="57">
        <f t="shared" si="50"/>
        <v>89.999653035765931</v>
      </c>
      <c r="O235" s="57">
        <f t="shared" si="51"/>
        <v>81.959569863075444</v>
      </c>
      <c r="P235" s="374">
        <f t="shared" si="52"/>
        <v>81.959569863075444</v>
      </c>
      <c r="Q235" s="374">
        <f t="shared" si="53"/>
        <v>-90.000346964234069</v>
      </c>
      <c r="R235" s="12">
        <f t="shared" si="54"/>
        <v>89.999653035765931</v>
      </c>
      <c r="S235" s="57">
        <f t="shared" si="55"/>
        <v>2.0635431139410304E-3</v>
      </c>
      <c r="T235" s="12">
        <f t="shared" si="38"/>
        <v>81.959569863075444</v>
      </c>
    </row>
    <row r="236" spans="1:20" x14ac:dyDescent="0.15">
      <c r="A236" s="57">
        <f t="shared" si="39"/>
        <v>13.014893144588029</v>
      </c>
      <c r="B236" s="12">
        <f t="shared" si="56"/>
        <v>2.0713845777740065</v>
      </c>
      <c r="C236" s="57" t="str">
        <f t="shared" si="40"/>
        <v>-0.0758822948051687-12483.3544378406i</v>
      </c>
      <c r="D236" s="57" t="str">
        <f t="shared" si="41"/>
        <v>7.97999999966207-3073.4021579339i</v>
      </c>
      <c r="E236" s="57" t="str">
        <f t="shared" si="42"/>
        <v>81.2347674105878-0.0001343451690824i</v>
      </c>
      <c r="F236" s="57" t="str">
        <f t="shared" si="43"/>
        <v>4.17867867859099-288419.867324368i</v>
      </c>
      <c r="G236" s="57" t="str">
        <f t="shared" si="44"/>
        <v>0.999999999979012-4.58124238679884E-06i</v>
      </c>
      <c r="H236" s="57" t="str">
        <f t="shared" si="45"/>
        <v>120.000027949107+0.308359283860772i</v>
      </c>
      <c r="I236" s="57" t="str">
        <f t="shared" si="46"/>
        <v>504.618823047734-195274.709383217i</v>
      </c>
      <c r="K236" s="57" t="str">
        <f t="shared" si="47"/>
        <v>0.0999993163982937-0.000260087827764894i</v>
      </c>
      <c r="L236" s="57" t="str">
        <f t="shared" si="48"/>
        <v>0.00025-106.715350902933i</v>
      </c>
      <c r="M236" s="57" t="str">
        <f t="shared" si="49"/>
        <v>0.0025-60.1025130241802i</v>
      </c>
      <c r="N236" s="57">
        <f t="shared" si="50"/>
        <v>89.999651717392652</v>
      </c>
      <c r="O236" s="57">
        <f t="shared" si="51"/>
        <v>81.926626030957522</v>
      </c>
      <c r="P236" s="374">
        <f t="shared" si="52"/>
        <v>81.926626030957522</v>
      </c>
      <c r="Q236" s="374">
        <f t="shared" si="53"/>
        <v>-90.000348282607348</v>
      </c>
      <c r="R236" s="12">
        <f t="shared" si="54"/>
        <v>89.999651717392652</v>
      </c>
      <c r="S236" s="57">
        <f t="shared" si="55"/>
        <v>2.0713845777740065E-3</v>
      </c>
      <c r="T236" s="12">
        <f t="shared" ref="T236:T299" si="57">P236</f>
        <v>81.926626030957522</v>
      </c>
    </row>
    <row r="237" spans="1:20" x14ac:dyDescent="0.15">
      <c r="A237" s="57">
        <f t="shared" ref="A237:A300" si="58">2*PI()*B237</f>
        <v>13.064349738537464</v>
      </c>
      <c r="B237" s="12">
        <f t="shared" si="56"/>
        <v>2.0792558391695479</v>
      </c>
      <c r="C237" s="57" t="str">
        <f t="shared" ref="C237:C300" si="59">IMPRODUCT(D237,E237,$C$40,,K237,$C$41)</f>
        <v>-0.0758822748207209-12436.0972607217i</v>
      </c>
      <c r="D237" s="57" t="str">
        <f t="shared" ref="D237:D300" si="60">IMDIV(IMPRODUCT($C$37,$C$38,COMPLEX(1,A237/$C$38)),IMSUM(-1*A237*A237/$C$39,COMPLEX(0,1*A237)))</f>
        <v>7.9799999996595-3061.76744204951i</v>
      </c>
      <c r="E237" s="57" t="str">
        <f t="shared" ref="E237:E300" si="61">IMDIV(IMPRODUCT(IMSUM(F237,G237),$C$29,H237),IMSUM(1,I237))</f>
        <v>81.2347674024382-0.000134855658815453i</v>
      </c>
      <c r="F237" s="57" t="str">
        <f t="shared" ref="F237:F300" si="62">IMDIV(IMPRODUCT($C$14,$C$15,COMPLEX(1,A237/$C$15)),IMSUM(-1*A237*A237/$C$16,COMPLEX(0,A237)))</f>
        <v>4.17867867859031-287328.0208453i</v>
      </c>
      <c r="G237" s="57" t="str">
        <f t="shared" ref="G237:G300" si="63">IMDIV(1,COMPLEX(1,A237*$C$9*$C$10))</f>
        <v>0.999999999978852-4.59865110786794E-06i</v>
      </c>
      <c r="H237" s="57" t="str">
        <f t="shared" ref="H237:H300" si="64">IMDIV($C$3,IMSUM(K237,COMPLEX(0,$C$28*A237)))</f>
        <v>120.000028161925+0.309531049319557i</v>
      </c>
      <c r="I237" s="57" t="str">
        <f t="shared" ref="I237:I300" si="65">IMPRODUCT(F237,$C$29,H237,$C$31)</f>
        <v>504.61882334499-194535.474869769i</v>
      </c>
      <c r="K237" s="57" t="str">
        <f t="shared" ref="K237:K300" si="66">IF($C$26&lt;=0,IMDIV(1,IMSUM(IMDIV(1,L237),1/$C$18)),IMDIV(1,IMSUM(IMDIV(1,L237),1/$C$18,IMDIV(1,M237))))</f>
        <v>0.0999993111930852-0.000261076147776599i</v>
      </c>
      <c r="L237" s="57" t="str">
        <f t="shared" ref="L237:L300" si="67">IMSUM($C$21/$C$22,IMDIV(1,COMPLEX(0,$C$20*$C$22*A237)))</f>
        <v>0.00025-106.311367705652i</v>
      </c>
      <c r="M237" s="57" t="str">
        <f t="shared" ref="M237:M300" si="68">IMSUM($C$25/$C$26,IMDIV(1,COMPLEX(0,$C$24*$C$26*A237)))</f>
        <v>0.0025-59.8749880695159i</v>
      </c>
      <c r="N237" s="57">
        <f t="shared" ref="N237:N300" si="69">ABS(R237)</f>
        <v>89.999650394010615</v>
      </c>
      <c r="O237" s="57">
        <f t="shared" ref="O237:O300" si="70">ABS(P237)</f>
        <v>81.893682198799894</v>
      </c>
      <c r="P237" s="374">
        <f t="shared" ref="P237:P300" si="71">20*LOG10(IMABS(C237))</f>
        <v>81.893682198799894</v>
      </c>
      <c r="Q237" s="374">
        <f t="shared" ref="Q237:Q300" si="72">IMARGUMENT(C237)*180/PI()</f>
        <v>-90.000349605989385</v>
      </c>
      <c r="R237" s="12">
        <f t="shared" ref="R237:R300" si="73">IF(Q237&lt;0,Q237+180,Q237-180)</f>
        <v>89.999650394010615</v>
      </c>
      <c r="S237" s="57">
        <f t="shared" ref="S237:S300" si="74">B237/1000</f>
        <v>2.079255839169548E-3</v>
      </c>
      <c r="T237" s="12">
        <f t="shared" si="57"/>
        <v>81.893682198799894</v>
      </c>
    </row>
    <row r="238" spans="1:20" x14ac:dyDescent="0.15">
      <c r="A238" s="57">
        <f t="shared" si="58"/>
        <v>13.113994267543907</v>
      </c>
      <c r="B238" s="12">
        <f t="shared" ref="B238:B301" si="75">B237*(1+B$42)</f>
        <v>2.0871570113583924</v>
      </c>
      <c r="C238" s="57" t="str">
        <f t="shared" si="59"/>
        <v>-0.0758822546845721-12389.0189810372i</v>
      </c>
      <c r="D238" s="57" t="str">
        <f t="shared" si="60"/>
        <v>7.97999999965689-3050.17677071771i</v>
      </c>
      <c r="E238" s="57" t="str">
        <f t="shared" si="61"/>
        <v>81.2347673942262-0.000135368088157951i</v>
      </c>
      <c r="F238" s="57" t="str">
        <f t="shared" si="62"/>
        <v>4.17867867858963-286240.307676278i</v>
      </c>
      <c r="G238" s="57" t="str">
        <f t="shared" si="63"/>
        <v>0.999999999978691-0.0000046161259820771i</v>
      </c>
      <c r="H238" s="57" t="str">
        <f t="shared" si="64"/>
        <v>120.000028376361+0.310707267489147i</v>
      </c>
      <c r="I238" s="57" t="str">
        <f t="shared" si="65"/>
        <v>504.618823644515-193799.038814435i</v>
      </c>
      <c r="K238" s="57" t="str">
        <f t="shared" si="66"/>
        <v>0.0999993059482434-0.000262068223247193i</v>
      </c>
      <c r="L238" s="57" t="str">
        <f t="shared" si="67"/>
        <v>0.00025-105.908913833086i</v>
      </c>
      <c r="M238" s="57" t="str">
        <f t="shared" si="68"/>
        <v>0.0025-59.6483244366567i</v>
      </c>
      <c r="N238" s="57">
        <f t="shared" si="69"/>
        <v>89.99964906560075</v>
      </c>
      <c r="O238" s="57">
        <f t="shared" si="70"/>
        <v>81.860738366602561</v>
      </c>
      <c r="P238" s="374">
        <f t="shared" si="71"/>
        <v>81.860738366602561</v>
      </c>
      <c r="Q238" s="374">
        <f t="shared" si="72"/>
        <v>-90.00035093439925</v>
      </c>
      <c r="R238" s="12">
        <f t="shared" si="73"/>
        <v>89.99964906560075</v>
      </c>
      <c r="S238" s="57">
        <f t="shared" si="74"/>
        <v>2.0871570113583922E-3</v>
      </c>
      <c r="T238" s="12">
        <f t="shared" si="57"/>
        <v>81.860738366602561</v>
      </c>
    </row>
    <row r="239" spans="1:20" x14ac:dyDescent="0.15">
      <c r="A239" s="57">
        <f t="shared" si="58"/>
        <v>13.163827445760575</v>
      </c>
      <c r="B239" s="12">
        <f t="shared" si="75"/>
        <v>2.0950882080015543</v>
      </c>
      <c r="C239" s="57" t="str">
        <f t="shared" si="59"/>
        <v>-0.0758822343946335-12342.1189215499i</v>
      </c>
      <c r="D239" s="57" t="str">
        <f t="shared" si="60"/>
        <v>7.97999999965431-3038.62997720276i</v>
      </c>
      <c r="E239" s="57" t="str">
        <f t="shared" si="61"/>
        <v>81.2347673859518-0.000135882464479454i</v>
      </c>
      <c r="F239" s="57" t="str">
        <f t="shared" si="62"/>
        <v>4.17867867858896-285156.712170177i</v>
      </c>
      <c r="G239" s="57" t="str">
        <f t="shared" si="63"/>
        <v>0.999999999978529-4.63366726080823E-06i</v>
      </c>
      <c r="H239" s="57" t="str">
        <f t="shared" si="64"/>
        <v>120.000028592432+0.311887955289866i</v>
      </c>
      <c r="I239" s="57" t="str">
        <f t="shared" si="65"/>
        <v>504.618823946317-193065.390623339i</v>
      </c>
      <c r="K239" s="57" t="str">
        <f t="shared" si="66"/>
        <v>0.0999993006634648-0.000263064068445613i</v>
      </c>
      <c r="L239" s="57" t="str">
        <f t="shared" si="67"/>
        <v>0.00025-105.507983495802i</v>
      </c>
      <c r="M239" s="57" t="str">
        <f t="shared" si="68"/>
        <v>0.0025-59.4225188649698i</v>
      </c>
      <c r="N239" s="57">
        <f t="shared" si="69"/>
        <v>89.999647732144027</v>
      </c>
      <c r="O239" s="57">
        <f t="shared" si="70"/>
        <v>81.827794534364941</v>
      </c>
      <c r="P239" s="374">
        <f t="shared" si="71"/>
        <v>81.827794534364941</v>
      </c>
      <c r="Q239" s="374">
        <f t="shared" si="72"/>
        <v>-90.000352267855973</v>
      </c>
      <c r="R239" s="12">
        <f t="shared" si="73"/>
        <v>89.999647732144027</v>
      </c>
      <c r="S239" s="57">
        <f t="shared" si="74"/>
        <v>2.0950882080015541E-3</v>
      </c>
      <c r="T239" s="12">
        <f t="shared" si="57"/>
        <v>81.827794534364941</v>
      </c>
    </row>
    <row r="240" spans="1:20" x14ac:dyDescent="0.15">
      <c r="A240" s="57">
        <f t="shared" si="58"/>
        <v>13.213849990054465</v>
      </c>
      <c r="B240" s="12">
        <f t="shared" si="75"/>
        <v>2.1030495431919602</v>
      </c>
      <c r="C240" s="57" t="str">
        <f t="shared" si="59"/>
        <v>-0.0758822139500523-12295.3964075868i</v>
      </c>
      <c r="D240" s="57" t="str">
        <f t="shared" si="60"/>
        <v>7.97999999965166-3027.12689540017i</v>
      </c>
      <c r="E240" s="57" t="str">
        <f t="shared" si="61"/>
        <v>81.2347673776143-0.000136398795172493i</v>
      </c>
      <c r="F240" s="57" t="str">
        <f t="shared" si="62"/>
        <v>4.17867867858827-284077.218739116i</v>
      </c>
      <c r="G240" s="57" t="str">
        <f t="shared" si="63"/>
        <v>0.999999999978366-4.65127519639854E-06i</v>
      </c>
      <c r="H240" s="57" t="str">
        <f t="shared" si="64"/>
        <v>120.000028810148+0.313073129706335i</v>
      </c>
      <c r="I240" s="57" t="str">
        <f t="shared" si="65"/>
        <v>504.618824250416-192334.519742705i</v>
      </c>
      <c r="K240" s="57" t="str">
        <f t="shared" si="66"/>
        <v>0.0999992953384465-0.000264063697695011i</v>
      </c>
      <c r="L240" s="57" t="str">
        <f t="shared" si="67"/>
        <v>0.00025-105.108570926282i</v>
      </c>
      <c r="M240" s="57" t="str">
        <f t="shared" si="68"/>
        <v>0.0025-59.1975681061664i</v>
      </c>
      <c r="N240" s="57">
        <f t="shared" si="69"/>
        <v>89.999646393621219</v>
      </c>
      <c r="O240" s="57">
        <f t="shared" si="70"/>
        <v>81.794850702086791</v>
      </c>
      <c r="P240" s="374">
        <f t="shared" si="71"/>
        <v>81.794850702086791</v>
      </c>
      <c r="Q240" s="374">
        <f t="shared" si="72"/>
        <v>-90.000353606378781</v>
      </c>
      <c r="R240" s="12">
        <f t="shared" si="73"/>
        <v>89.999646393621219</v>
      </c>
      <c r="S240" s="57">
        <f t="shared" si="74"/>
        <v>2.1030495431919602E-3</v>
      </c>
      <c r="T240" s="12">
        <f t="shared" si="57"/>
        <v>81.794850702086791</v>
      </c>
    </row>
    <row r="241" spans="1:20" x14ac:dyDescent="0.15">
      <c r="A241" s="57">
        <f t="shared" si="58"/>
        <v>13.264062620016672</v>
      </c>
      <c r="B241" s="12">
        <f t="shared" si="75"/>
        <v>2.1110411314560897</v>
      </c>
      <c r="C241" s="57" t="str">
        <f t="shared" si="59"/>
        <v>-0.0758821933506226-12248.8507670291i</v>
      </c>
      <c r="D241" s="57" t="str">
        <f t="shared" si="60"/>
        <v>7.97999999964896-3015.66735983426i</v>
      </c>
      <c r="E241" s="57" t="str">
        <f t="shared" si="61"/>
        <v>81.2347673692136-0.000136917087664505i</v>
      </c>
      <c r="F241" s="57" t="str">
        <f t="shared" si="62"/>
        <v>4.17867867858758-283001.811854218i</v>
      </c>
      <c r="G241" s="57" t="str">
        <f t="shared" si="63"/>
        <v>0.999999999978201-4.66895004214409E-06i</v>
      </c>
      <c r="H241" s="57" t="str">
        <f t="shared" si="64"/>
        <v>120.00002902952+0.314262807787721i</v>
      </c>
      <c r="I241" s="57" t="str">
        <f t="shared" si="65"/>
        <v>504.618824556834-191606.415658705i</v>
      </c>
      <c r="K241" s="57" t="str">
        <f t="shared" si="66"/>
        <v>0.0999992899728823-0.000265067125372944i</v>
      </c>
      <c r="L241" s="57" t="str">
        <f t="shared" si="67"/>
        <v>0.00025-104.710670378842i</v>
      </c>
      <c r="M241" s="57" t="str">
        <f t="shared" si="68"/>
        <v>0.0025-58.9734689242541i</v>
      </c>
      <c r="N241" s="57">
        <f t="shared" si="69"/>
        <v>89.9996450500131</v>
      </c>
      <c r="O241" s="57">
        <f t="shared" si="70"/>
        <v>81.761906869768026</v>
      </c>
      <c r="P241" s="374">
        <f t="shared" si="71"/>
        <v>81.761906869768026</v>
      </c>
      <c r="Q241" s="374">
        <f t="shared" si="72"/>
        <v>-90.0003549499869</v>
      </c>
      <c r="R241" s="12">
        <f t="shared" si="73"/>
        <v>89.9996450500131</v>
      </c>
      <c r="S241" s="57">
        <f t="shared" si="74"/>
        <v>2.1110411314560896E-3</v>
      </c>
      <c r="T241" s="12">
        <f t="shared" si="57"/>
        <v>81.761906869768026</v>
      </c>
    </row>
    <row r="242" spans="1:20" x14ac:dyDescent="0.15">
      <c r="A242" s="57">
        <f t="shared" si="58"/>
        <v>13.314466057972735</v>
      </c>
      <c r="B242" s="12">
        <f t="shared" si="75"/>
        <v>2.1190630877556229</v>
      </c>
      <c r="C242" s="57" t="str">
        <f t="shared" si="59"/>
        <v>-0.0758821725935803-12202.4813303019i</v>
      </c>
      <c r="D242" s="57" t="str">
        <f t="shared" si="60"/>
        <v>7.97999999964637-3004.25120565577i</v>
      </c>
      <c r="E242" s="57" t="str">
        <f t="shared" si="61"/>
        <v>81.2347673607488-0.000137437349405059i</v>
      </c>
      <c r="F242" s="57" t="str">
        <f t="shared" si="62"/>
        <v>4.17867867858691-281930.476045395i</v>
      </c>
      <c r="G242" s="57" t="str">
        <f t="shared" si="63"/>
        <v>0.999999999978035-4.68669205230346E-06i</v>
      </c>
      <c r="H242" s="57" t="str">
        <f t="shared" si="64"/>
        <v>120.000029250564+0.315457006647971i</v>
      </c>
      <c r="I242" s="57" t="str">
        <f t="shared" si="65"/>
        <v>504.618824865583-190881.067897325i</v>
      </c>
      <c r="K242" s="57" t="str">
        <f t="shared" si="66"/>
        <v>0.0999992845664626-0.000266074365911572i</v>
      </c>
      <c r="L242" s="57" t="str">
        <f t="shared" si="67"/>
        <v>0.00025-104.31427612955i</v>
      </c>
      <c r="M242" s="57" t="str">
        <f t="shared" si="68"/>
        <v>0.0025-58.7502180954914i</v>
      </c>
      <c r="N242" s="57">
        <f t="shared" si="69"/>
        <v>89.999643701300414</v>
      </c>
      <c r="O242" s="57">
        <f t="shared" si="70"/>
        <v>81.728963037408136</v>
      </c>
      <c r="P242" s="374">
        <f t="shared" si="71"/>
        <v>81.728963037408136</v>
      </c>
      <c r="Q242" s="374">
        <f t="shared" si="72"/>
        <v>-90.000356298699586</v>
      </c>
      <c r="R242" s="12">
        <f t="shared" si="73"/>
        <v>89.999643701300414</v>
      </c>
      <c r="S242" s="57">
        <f t="shared" si="74"/>
        <v>2.1190630877556231E-3</v>
      </c>
      <c r="T242" s="12">
        <f t="shared" si="57"/>
        <v>81.728963037408136</v>
      </c>
    </row>
    <row r="243" spans="1:20" x14ac:dyDescent="0.15">
      <c r="A243" s="57">
        <f t="shared" si="58"/>
        <v>13.365061028993034</v>
      </c>
      <c r="B243" s="12">
        <f t="shared" si="75"/>
        <v>2.1271155274890945</v>
      </c>
      <c r="C243" s="57" t="str">
        <f t="shared" si="59"/>
        <v>-0.0758821516786625-12156.2874303651i</v>
      </c>
      <c r="D243" s="57" t="str">
        <f t="shared" si="60"/>
        <v>7.97999999964364-2992.87826863945i</v>
      </c>
      <c r="E243" s="57" t="str">
        <f t="shared" si="61"/>
        <v>81.2347673522189-0.000137959587872946i</v>
      </c>
      <c r="F243" s="57" t="str">
        <f t="shared" si="62"/>
        <v>4.1786786785862-280863.19590112i</v>
      </c>
      <c r="G243" s="57" t="str">
        <f t="shared" si="63"/>
        <v>0.999999999977868-4.70450148210143E-06i</v>
      </c>
      <c r="H243" s="57" t="str">
        <f t="shared" si="64"/>
        <v>120.00002947329+0.316655743466074i</v>
      </c>
      <c r="I243" s="57" t="str">
        <f t="shared" si="65"/>
        <v>504.618825176685-190158.466024188i</v>
      </c>
      <c r="K243" s="57" t="str">
        <f t="shared" si="66"/>
        <v>0.0999992791188767-0.000267085433797889i</v>
      </c>
      <c r="L243" s="57" t="str">
        <f t="shared" si="67"/>
        <v>0.00025-103.919382476141i</v>
      </c>
      <c r="M243" s="57" t="str">
        <f t="shared" si="68"/>
        <v>0.0025-58.5278124083395i</v>
      </c>
      <c r="N243" s="57">
        <f t="shared" si="69"/>
        <v>89.999642347463691</v>
      </c>
      <c r="O243" s="57">
        <f t="shared" si="70"/>
        <v>81.696019205006678</v>
      </c>
      <c r="P243" s="374">
        <f t="shared" si="71"/>
        <v>81.696019205006678</v>
      </c>
      <c r="Q243" s="374">
        <f t="shared" si="72"/>
        <v>-90.000357652536309</v>
      </c>
      <c r="R243" s="12">
        <f t="shared" si="73"/>
        <v>89.999642347463691</v>
      </c>
      <c r="S243" s="57">
        <f t="shared" si="74"/>
        <v>2.1271155274890947E-3</v>
      </c>
      <c r="T243" s="12">
        <f t="shared" si="57"/>
        <v>81.696019205006678</v>
      </c>
    </row>
    <row r="244" spans="1:20" x14ac:dyDescent="0.15">
      <c r="A244" s="57">
        <f t="shared" si="58"/>
        <v>13.415848260903207</v>
      </c>
      <c r="B244" s="12">
        <f t="shared" si="75"/>
        <v>2.1351985664935529</v>
      </c>
      <c r="C244" s="57" t="str">
        <f t="shared" si="59"/>
        <v>-0.0758821306043913-12110.2684027042i</v>
      </c>
      <c r="D244" s="57" t="str">
        <f t="shared" si="60"/>
        <v>7.97999999964096-2981.54838518181i</v>
      </c>
      <c r="E244" s="57" t="str">
        <f t="shared" si="61"/>
        <v>81.2347673436247-0.000138483810581587i</v>
      </c>
      <c r="F244" s="57" t="str">
        <f t="shared" si="62"/>
        <v>4.1786786785855-279799.95606821i</v>
      </c>
      <c r="G244" s="57" t="str">
        <f t="shared" si="63"/>
        <v>0.999999999977699-4.72237858773262E-06i</v>
      </c>
      <c r="H244" s="57" t="str">
        <f t="shared" si="64"/>
        <v>120.000029697714+0.31785903548629i</v>
      </c>
      <c r="I244" s="57" t="str">
        <f t="shared" si="65"/>
        <v>504.618825490151-189438.599644428i</v>
      </c>
      <c r="K244" s="57" t="str">
        <f t="shared" si="66"/>
        <v>0.0999992736298103-0.000268100343573906i</v>
      </c>
      <c r="L244" s="57" t="str">
        <f t="shared" si="67"/>
        <v>0.00025-103.525983737936i</v>
      </c>
      <c r="M244" s="57" t="str">
        <f t="shared" si="68"/>
        <v>0.0025-58.3062486634184i</v>
      </c>
      <c r="N244" s="57">
        <f t="shared" si="69"/>
        <v>89.999640988483534</v>
      </c>
      <c r="O244" s="57">
        <f t="shared" si="70"/>
        <v>81.663075372563554</v>
      </c>
      <c r="P244" s="374">
        <f t="shared" si="71"/>
        <v>81.663075372563554</v>
      </c>
      <c r="Q244" s="374">
        <f t="shared" si="72"/>
        <v>-90.000359011516466</v>
      </c>
      <c r="R244" s="12">
        <f t="shared" si="73"/>
        <v>89.999640988483534</v>
      </c>
      <c r="S244" s="57">
        <f t="shared" si="74"/>
        <v>2.1351985664935531E-3</v>
      </c>
      <c r="T244" s="12">
        <f t="shared" si="57"/>
        <v>81.663075372563554</v>
      </c>
    </row>
    <row r="245" spans="1:20" x14ac:dyDescent="0.15">
      <c r="A245" s="57">
        <f t="shared" si="58"/>
        <v>13.46682848429464</v>
      </c>
      <c r="B245" s="12">
        <f t="shared" si="75"/>
        <v>2.1433123210462286</v>
      </c>
      <c r="C245" s="57" t="str">
        <f t="shared" si="59"/>
        <v>-0.0758821093696724-12064.42358532i</v>
      </c>
      <c r="D245" s="57" t="str">
        <f t="shared" si="60"/>
        <v>7.97999999963821-2970.26139229867i</v>
      </c>
      <c r="E245" s="57" t="str">
        <f t="shared" si="61"/>
        <v>81.2347673349647-0.000139010025063234i</v>
      </c>
      <c r="F245" s="57" t="str">
        <f t="shared" si="62"/>
        <v>4.17867867858479-278740.741251605i</v>
      </c>
      <c r="G245" s="57" t="str">
        <f t="shared" si="63"/>
        <v>0.999999999977529-4.74032362636519E-06i</v>
      </c>
      <c r="H245" s="57" t="str">
        <f t="shared" si="64"/>
        <v>120.000029923845+0.319066900018416i</v>
      </c>
      <c r="I245" s="57" t="str">
        <f t="shared" si="65"/>
        <v>504.618825806008-188721.458402521i</v>
      </c>
      <c r="K245" s="57" t="str">
        <f t="shared" si="66"/>
        <v>0.0999992680989489-0.000269119109836885i</v>
      </c>
      <c r="L245" s="57" t="str">
        <f t="shared" si="67"/>
        <v>0.00025-103.134074255765i</v>
      </c>
      <c r="M245" s="57" t="str">
        <f t="shared" si="68"/>
        <v>0.0025-58.0855236734593i</v>
      </c>
      <c r="N245" s="57">
        <f t="shared" si="69"/>
        <v>89.999639624340389</v>
      </c>
      <c r="O245" s="57">
        <f t="shared" si="70"/>
        <v>81.630131540078352</v>
      </c>
      <c r="P245" s="374">
        <f t="shared" si="71"/>
        <v>81.630131540078352</v>
      </c>
      <c r="Q245" s="374">
        <f t="shared" si="72"/>
        <v>-90.000360375659611</v>
      </c>
      <c r="R245" s="12">
        <f t="shared" si="73"/>
        <v>89.999639624340389</v>
      </c>
      <c r="S245" s="57">
        <f t="shared" si="74"/>
        <v>2.1433123210462287E-3</v>
      </c>
      <c r="T245" s="12">
        <f t="shared" si="57"/>
        <v>81.630131540078352</v>
      </c>
    </row>
    <row r="246" spans="1:20" x14ac:dyDescent="0.15">
      <c r="A246" s="57">
        <f t="shared" si="58"/>
        <v>13.51800243253496</v>
      </c>
      <c r="B246" s="12">
        <f t="shared" si="75"/>
        <v>2.1514569078662045</v>
      </c>
      <c r="C246" s="57" t="str">
        <f t="shared" si="59"/>
        <v>-0.075882087973774-12018.7523187195i</v>
      </c>
      <c r="D246" s="57" t="str">
        <f t="shared" si="60"/>
        <v>7.97999999963544-2959.01712762283i</v>
      </c>
      <c r="E246" s="57" t="str">
        <f t="shared" si="61"/>
        <v>81.2347673262395-0.000139538238886416i</v>
      </c>
      <c r="F246" s="57" t="str">
        <f t="shared" si="62"/>
        <v>4.17867867858405-277685.53621414i</v>
      </c>
      <c r="G246" s="57" t="str">
        <f t="shared" si="63"/>
        <v>0.999999999977358-4.75833685614457E-06i</v>
      </c>
      <c r="H246" s="57" t="str">
        <f t="shared" si="64"/>
        <v>120.000030151698+0.320279354438024i</v>
      </c>
      <c r="I246" s="57" t="str">
        <f t="shared" si="65"/>
        <v>504.618826124268-188007.031982149i</v>
      </c>
      <c r="K246" s="57" t="str">
        <f t="shared" si="66"/>
        <v>0.0999992625259747-0.000270141747239534i</v>
      </c>
      <c r="L246" s="57" t="str">
        <f t="shared" si="67"/>
        <v>0.00025-102.743648391875i</v>
      </c>
      <c r="M246" s="57" t="str">
        <f t="shared" si="68"/>
        <v>0.0025-57.865634263259i</v>
      </c>
      <c r="N246" s="57">
        <f t="shared" si="69"/>
        <v>89.999638255014659</v>
      </c>
      <c r="O246" s="57">
        <f t="shared" si="70"/>
        <v>81.597187707550887</v>
      </c>
      <c r="P246" s="374">
        <f t="shared" si="71"/>
        <v>81.597187707550887</v>
      </c>
      <c r="Q246" s="374">
        <f t="shared" si="72"/>
        <v>-90.000361744985341</v>
      </c>
      <c r="R246" s="12">
        <f t="shared" si="73"/>
        <v>89.999638255014659</v>
      </c>
      <c r="S246" s="57">
        <f t="shared" si="74"/>
        <v>2.1514569078662045E-3</v>
      </c>
      <c r="T246" s="12">
        <f t="shared" si="57"/>
        <v>81.597187707550887</v>
      </c>
    </row>
    <row r="247" spans="1:20" x14ac:dyDescent="0.15">
      <c r="A247" s="57">
        <f t="shared" si="58"/>
        <v>13.569370841778595</v>
      </c>
      <c r="B247" s="12">
        <f t="shared" si="75"/>
        <v>2.1596324441160961</v>
      </c>
      <c r="C247" s="57" t="str">
        <f t="shared" si="59"/>
        <v>-0.075882066414394-11973.253945906i</v>
      </c>
      <c r="D247" s="57" t="str">
        <f t="shared" si="60"/>
        <v>7.97999999963268-2947.81542940181i</v>
      </c>
      <c r="E247" s="57" t="str">
        <f t="shared" si="61"/>
        <v>81.2347673174469-0.000140068459642634i</v>
      </c>
      <c r="F247" s="57" t="str">
        <f t="shared" si="62"/>
        <v>4.17867867858335-276634.325776342i</v>
      </c>
      <c r="G247" s="57" t="str">
        <f t="shared" si="63"/>
        <v>0.999999999977186-0.0000047764185361971i</v>
      </c>
      <c r="H247" s="57" t="str">
        <f t="shared" si="64"/>
        <v>120.000030381286+0.321496416186706i</v>
      </c>
      <c r="I247" s="57" t="str">
        <f t="shared" si="65"/>
        <v>504.618826444951-187295.310106054i</v>
      </c>
      <c r="K247" s="57" t="str">
        <f t="shared" si="66"/>
        <v>0.0999992569105653-0.000271168270490201i</v>
      </c>
      <c r="L247" s="57" t="str">
        <f t="shared" si="67"/>
        <v>0.00025-102.354700529862i</v>
      </c>
      <c r="M247" s="57" t="str">
        <f t="shared" si="68"/>
        <v>0.0025-57.6465772696342i</v>
      </c>
      <c r="N247" s="57">
        <f t="shared" si="69"/>
        <v>89.999636880486648</v>
      </c>
      <c r="O247" s="57">
        <f t="shared" si="70"/>
        <v>81.564243874980633</v>
      </c>
      <c r="P247" s="374">
        <f t="shared" si="71"/>
        <v>81.564243874980633</v>
      </c>
      <c r="Q247" s="374">
        <f t="shared" si="72"/>
        <v>-90.000363119513352</v>
      </c>
      <c r="R247" s="12">
        <f t="shared" si="73"/>
        <v>89.999636880486648</v>
      </c>
      <c r="S247" s="57">
        <f t="shared" si="74"/>
        <v>2.1596324441160962E-3</v>
      </c>
      <c r="T247" s="12">
        <f t="shared" si="57"/>
        <v>81.564243874980633</v>
      </c>
    </row>
    <row r="248" spans="1:20" x14ac:dyDescent="0.15">
      <c r="A248" s="57">
        <f t="shared" si="58"/>
        <v>13.620934450977352</v>
      </c>
      <c r="B248" s="12">
        <f t="shared" si="75"/>
        <v>2.1678390474037372</v>
      </c>
      <c r="C248" s="57" t="str">
        <f t="shared" si="59"/>
        <v>-0.0758820446910846-11927.9278123702i</v>
      </c>
      <c r="D248" s="57" t="str">
        <f t="shared" si="60"/>
        <v>7.97999999962985-2936.65613649538i</v>
      </c>
      <c r="E248" s="57" t="str">
        <f t="shared" si="61"/>
        <v>81.2347673085883-0.000140600694958772i</v>
      </c>
      <c r="F248" s="57" t="str">
        <f t="shared" si="62"/>
        <v>4.17867867858261-275587.094816192i</v>
      </c>
      <c r="G248" s="57" t="str">
        <f t="shared" si="63"/>
        <v>0.999999999977012-4.79456892663381E-06i</v>
      </c>
      <c r="H248" s="57" t="str">
        <f t="shared" si="64"/>
        <v>120.000030612623+0.322718102772343i</v>
      </c>
      <c r="I248" s="57" t="str">
        <f t="shared" si="65"/>
        <v>504.618826768074-186586.282535874i</v>
      </c>
      <c r="K248" s="57" t="str">
        <f t="shared" si="66"/>
        <v>0.0999992512523979-0.00027219869435312i</v>
      </c>
      <c r="L248" s="57" t="str">
        <f t="shared" si="67"/>
        <v>0.00025-101.967225074579i</v>
      </c>
      <c r="M248" s="57" t="str">
        <f t="shared" si="68"/>
        <v>0.0025-57.4283495413773i</v>
      </c>
      <c r="N248" s="57">
        <f t="shared" si="69"/>
        <v>89.999635500736602</v>
      </c>
      <c r="O248" s="57">
        <f t="shared" si="70"/>
        <v>81.531300042367363</v>
      </c>
      <c r="P248" s="374">
        <f t="shared" si="71"/>
        <v>81.531300042367363</v>
      </c>
      <c r="Q248" s="374">
        <f t="shared" si="72"/>
        <v>-90.000364499263398</v>
      </c>
      <c r="R248" s="12">
        <f t="shared" si="73"/>
        <v>89.999635500736602</v>
      </c>
      <c r="S248" s="57">
        <f t="shared" si="74"/>
        <v>2.1678390474037371E-3</v>
      </c>
      <c r="T248" s="12">
        <f t="shared" si="57"/>
        <v>81.531300042367363</v>
      </c>
    </row>
    <row r="249" spans="1:20" x14ac:dyDescent="0.15">
      <c r="A249" s="57">
        <f t="shared" si="58"/>
        <v>13.672694001891067</v>
      </c>
      <c r="B249" s="12">
        <f t="shared" si="75"/>
        <v>2.1760768357838716</v>
      </c>
      <c r="C249" s="57" t="str">
        <f t="shared" si="59"/>
        <v>-0.0758820228025385-11882.7732660806i</v>
      </c>
      <c r="D249" s="57" t="str">
        <f t="shared" si="60"/>
        <v>7.97999999962699-2925.53908837339i</v>
      </c>
      <c r="E249" s="57" t="str">
        <f t="shared" si="61"/>
        <v>81.2347672996621-0.00014113495248476i</v>
      </c>
      <c r="F249" s="57" t="str">
        <f t="shared" si="62"/>
        <v>4.17867867858188-274543.828268923i</v>
      </c>
      <c r="G249" s="57" t="str">
        <f t="shared" si="63"/>
        <v>0.999999999976837-4.81278828855418E-06i</v>
      </c>
      <c r="H249" s="57" t="str">
        <f t="shared" si="64"/>
        <v>120.000030845721+0.323944431769343i</v>
      </c>
      <c r="I249" s="57" t="str">
        <f t="shared" si="65"/>
        <v>504.618827093662-185879.939072009i</v>
      </c>
      <c r="K249" s="57" t="str">
        <f t="shared" si="66"/>
        <v>0.0999992455511474-0.000273233033648605i</v>
      </c>
      <c r="L249" s="57" t="str">
        <f t="shared" si="67"/>
        <v>0.00025-101.581216452061i</v>
      </c>
      <c r="M249" s="57" t="str">
        <f t="shared" si="68"/>
        <v>0.0025-57.2109479392083i</v>
      </c>
      <c r="N249" s="57">
        <f t="shared" si="69"/>
        <v>89.999634115744698</v>
      </c>
      <c r="O249" s="57">
        <f t="shared" si="70"/>
        <v>81.498356209710835</v>
      </c>
      <c r="P249" s="374">
        <f t="shared" si="71"/>
        <v>81.498356209710835</v>
      </c>
      <c r="Q249" s="374">
        <f t="shared" si="72"/>
        <v>-90.000365884255302</v>
      </c>
      <c r="R249" s="12">
        <f t="shared" si="73"/>
        <v>89.999634115744698</v>
      </c>
      <c r="S249" s="57">
        <f t="shared" si="74"/>
        <v>2.1760768357838717E-3</v>
      </c>
      <c r="T249" s="12">
        <f t="shared" si="57"/>
        <v>81.498356209710835</v>
      </c>
    </row>
    <row r="250" spans="1:20" x14ac:dyDescent="0.15">
      <c r="A250" s="57">
        <f t="shared" si="58"/>
        <v>13.724650239098253</v>
      </c>
      <c r="B250" s="12">
        <f t="shared" si="75"/>
        <v>2.1843459277598503</v>
      </c>
      <c r="C250" s="57" t="str">
        <f t="shared" si="59"/>
        <v>-0.0758820007469723-11837.7896574736i</v>
      </c>
      <c r="D250" s="57" t="str">
        <f t="shared" si="60"/>
        <v>7.97999999962418-2914.46412511336i</v>
      </c>
      <c r="E250" s="57" t="str">
        <f t="shared" si="61"/>
        <v>81.2347672906673-0.000141671239900913i</v>
      </c>
      <c r="F250" s="57" t="str">
        <f t="shared" si="62"/>
        <v>4.17867867858115-273504.511126794i</v>
      </c>
      <c r="G250" s="57" t="str">
        <f t="shared" si="63"/>
        <v>0.999999999976661-4.83107688404984E-06i</v>
      </c>
      <c r="H250" s="57" t="str">
        <f t="shared" si="64"/>
        <v>120.000031080594+0.325175420818893i</v>
      </c>
      <c r="I250" s="57" t="str">
        <f t="shared" si="65"/>
        <v>504.618827421726-185176.269553473i</v>
      </c>
      <c r="K250" s="57" t="str">
        <f t="shared" si="66"/>
        <v>0.0999992398064862-0.000274271303253263i</v>
      </c>
      <c r="L250" s="57" t="str">
        <f t="shared" si="67"/>
        <v>0.00025-101.196669109445i</v>
      </c>
      <c r="M250" s="57" t="str">
        <f t="shared" si="68"/>
        <v>0.0025-56.9943693357324i</v>
      </c>
      <c r="N250" s="57">
        <f t="shared" si="69"/>
        <v>89.99963272549104</v>
      </c>
      <c r="O250" s="57">
        <f t="shared" si="70"/>
        <v>81.465412377010509</v>
      </c>
      <c r="P250" s="374">
        <f t="shared" si="71"/>
        <v>81.465412377010509</v>
      </c>
      <c r="Q250" s="374">
        <f t="shared" si="72"/>
        <v>-90.00036727450896</v>
      </c>
      <c r="R250" s="12">
        <f t="shared" si="73"/>
        <v>89.99963272549104</v>
      </c>
      <c r="S250" s="57">
        <f t="shared" si="74"/>
        <v>2.1843459277598501E-3</v>
      </c>
      <c r="T250" s="12">
        <f t="shared" si="57"/>
        <v>81.465412377010509</v>
      </c>
    </row>
    <row r="251" spans="1:20" x14ac:dyDescent="0.15">
      <c r="A251" s="57">
        <f t="shared" si="58"/>
        <v>13.776803910006825</v>
      </c>
      <c r="B251" s="12">
        <f t="shared" si="75"/>
        <v>2.1926464422853376</v>
      </c>
      <c r="C251" s="57" t="str">
        <f t="shared" si="59"/>
        <v>-0.0758819785237748-11792.9763394452i</v>
      </c>
      <c r="D251" s="57" t="str">
        <f t="shared" si="60"/>
        <v>7.97999999962132-2903.43108739824i</v>
      </c>
      <c r="E251" s="57" t="str">
        <f t="shared" si="61"/>
        <v>81.234767281604-0.00014220956491867i</v>
      </c>
      <c r="F251" s="57" t="str">
        <f t="shared" si="62"/>
        <v>4.17867867858041-272469.128438881i</v>
      </c>
      <c r="G251" s="57" t="str">
        <f t="shared" si="63"/>
        <v>0.999999999976483-4.84943497620836E-06i</v>
      </c>
      <c r="H251" s="57" t="str">
        <f t="shared" si="64"/>
        <v>120.000031317255+0.326411087629222i</v>
      </c>
      <c r="I251" s="57" t="str">
        <f t="shared" si="65"/>
        <v>504.618827752292-184475.263857742i</v>
      </c>
      <c r="K251" s="57" t="str">
        <f t="shared" si="66"/>
        <v>0.0999992340180831-0.000275313518100205i</v>
      </c>
      <c r="L251" s="57" t="str">
        <f t="shared" si="67"/>
        <v>0.00025-100.813577514888i</v>
      </c>
      <c r="M251" s="57" t="str">
        <f t="shared" si="68"/>
        <v>0.0025-56.778610615394i</v>
      </c>
      <c r="N251" s="57">
        <f t="shared" si="69"/>
        <v>89.999631329955619</v>
      </c>
      <c r="O251" s="57">
        <f t="shared" si="70"/>
        <v>81.432468544266285</v>
      </c>
      <c r="P251" s="374">
        <f t="shared" si="71"/>
        <v>81.432468544266285</v>
      </c>
      <c r="Q251" s="374">
        <f t="shared" si="72"/>
        <v>-90.000368670044381</v>
      </c>
      <c r="R251" s="12">
        <f t="shared" si="73"/>
        <v>89.999631329955619</v>
      </c>
      <c r="S251" s="57">
        <f t="shared" si="74"/>
        <v>2.1926464422853376E-3</v>
      </c>
      <c r="T251" s="12">
        <f t="shared" si="57"/>
        <v>81.432468544266285</v>
      </c>
    </row>
    <row r="252" spans="1:20" x14ac:dyDescent="0.15">
      <c r="A252" s="57">
        <f t="shared" si="58"/>
        <v>13.829155764864852</v>
      </c>
      <c r="B252" s="12">
        <f t="shared" si="75"/>
        <v>2.2009784987660219</v>
      </c>
      <c r="C252" s="57" t="str">
        <f t="shared" si="59"/>
        <v>-0.075881956130992-11748.3326673405i</v>
      </c>
      <c r="D252" s="57" t="str">
        <f t="shared" si="60"/>
        <v>7.97999999961845-2892.43981651403i</v>
      </c>
      <c r="E252" s="57" t="str">
        <f t="shared" si="61"/>
        <v>81.2347672724725-0.000142749935278476i</v>
      </c>
      <c r="F252" s="57" t="str">
        <f t="shared" si="62"/>
        <v>4.17867867857965-271437.665310853i</v>
      </c>
      <c r="G252" s="57" t="str">
        <f t="shared" si="63"/>
        <v>0.999999999976304-4.86786282911708E-06i</v>
      </c>
      <c r="H252" s="57" t="str">
        <f t="shared" si="64"/>
        <v>120.000031555719+0.327651449975848i</v>
      </c>
      <c r="I252" s="57" t="str">
        <f t="shared" si="65"/>
        <v>504.618828085372-183776.911900615i</v>
      </c>
      <c r="K252" s="57" t="str">
        <f t="shared" si="66"/>
        <v>0.0999992281856048-0.000276359693179265i</v>
      </c>
      <c r="L252" s="57" t="str">
        <f t="shared" si="67"/>
        <v>0.00025-100.43193615749i</v>
      </c>
      <c r="M252" s="57" t="str">
        <f t="shared" si="68"/>
        <v>0.0025-56.5636686744311i</v>
      </c>
      <c r="N252" s="57">
        <f t="shared" si="69"/>
        <v>89.999629929118413</v>
      </c>
      <c r="O252" s="57">
        <f t="shared" si="70"/>
        <v>81.399524711477639</v>
      </c>
      <c r="P252" s="374">
        <f t="shared" si="71"/>
        <v>81.399524711477639</v>
      </c>
      <c r="Q252" s="374">
        <f t="shared" si="72"/>
        <v>-90.000370070881587</v>
      </c>
      <c r="R252" s="12">
        <f t="shared" si="73"/>
        <v>89.999629929118413</v>
      </c>
      <c r="S252" s="57">
        <f t="shared" si="74"/>
        <v>2.2009784987660221E-3</v>
      </c>
      <c r="T252" s="12">
        <f t="shared" si="57"/>
        <v>81.399524711477639</v>
      </c>
    </row>
    <row r="253" spans="1:20" x14ac:dyDescent="0.15">
      <c r="A253" s="57">
        <f t="shared" si="58"/>
        <v>13.881706556771338</v>
      </c>
      <c r="B253" s="12">
        <f t="shared" si="75"/>
        <v>2.2093422170613328</v>
      </c>
      <c r="C253" s="57" t="str">
        <f t="shared" si="59"/>
        <v>-0.0758819335681196-11703.8579989456i</v>
      </c>
      <c r="D253" s="57" t="str">
        <f t="shared" si="60"/>
        <v>7.9799999996156-2881.49015434768i</v>
      </c>
      <c r="E253" s="57" t="str">
        <f t="shared" si="61"/>
        <v>81.234767263271-0.000143292358747945i</v>
      </c>
      <c r="F253" s="57" t="str">
        <f t="shared" si="62"/>
        <v>4.17867867857893-270410.106904771i</v>
      </c>
      <c r="G253" s="57" t="str">
        <f t="shared" si="63"/>
        <v>0.999999999976124-4.88636070786684E-06i</v>
      </c>
      <c r="H253" s="57" t="str">
        <f t="shared" si="64"/>
        <v>120.000031795998+0.328896525701836i</v>
      </c>
      <c r="I253" s="57" t="str">
        <f t="shared" si="65"/>
        <v>504.618828420993-183081.203636064i</v>
      </c>
      <c r="K253" s="57" t="str">
        <f t="shared" si="66"/>
        <v>0.0999992223087169-0.000277409843537222i</v>
      </c>
      <c r="L253" s="57" t="str">
        <f t="shared" si="67"/>
        <v>0.00025-100.05173954721i</v>
      </c>
      <c r="M253" s="57" t="str">
        <f t="shared" si="68"/>
        <v>0.0025-56.3495404208318i</v>
      </c>
      <c r="N253" s="57">
        <f t="shared" si="69"/>
        <v>89.999628522959256</v>
      </c>
      <c r="O253" s="57">
        <f t="shared" si="70"/>
        <v>81.366580878644413</v>
      </c>
      <c r="P253" s="374">
        <f t="shared" si="71"/>
        <v>81.366580878644413</v>
      </c>
      <c r="Q253" s="374">
        <f t="shared" si="72"/>
        <v>-90.000371477040744</v>
      </c>
      <c r="R253" s="12">
        <f t="shared" si="73"/>
        <v>89.999628522959256</v>
      </c>
      <c r="S253" s="57">
        <f t="shared" si="74"/>
        <v>2.2093422170613329E-3</v>
      </c>
      <c r="T253" s="12">
        <f t="shared" si="57"/>
        <v>81.366580878644413</v>
      </c>
    </row>
    <row r="254" spans="1:20" x14ac:dyDescent="0.15">
      <c r="A254" s="57">
        <f t="shared" si="58"/>
        <v>13.934457041687072</v>
      </c>
      <c r="B254" s="12">
        <f t="shared" si="75"/>
        <v>2.2177377174861661</v>
      </c>
      <c r="C254" s="57" t="str">
        <f t="shared" si="59"/>
        <v>-0.0758819108331181-11659.5516944771i</v>
      </c>
      <c r="D254" s="57" t="str">
        <f t="shared" si="60"/>
        <v>7.97999999961258-2870.58194338455i</v>
      </c>
      <c r="E254" s="57" t="str">
        <f t="shared" si="61"/>
        <v>81.2347672539991-0.000143836843123883i</v>
      </c>
      <c r="F254" s="57" t="str">
        <f t="shared" si="62"/>
        <v>4.17867867857814-269386.438438858i</v>
      </c>
      <c r="G254" s="57" t="str">
        <f t="shared" si="63"/>
        <v>0.999999999975942-4.90492887855585E-06i</v>
      </c>
      <c r="H254" s="57" t="str">
        <f t="shared" si="64"/>
        <v>120.000032038107+0.330146332718055i</v>
      </c>
      <c r="I254" s="57" t="str">
        <f t="shared" si="65"/>
        <v>504.618828759165-182388.129056092i</v>
      </c>
      <c r="K254" s="57" t="str">
        <f t="shared" si="66"/>
        <v>0.0999992163870799-0.000278463984277995i</v>
      </c>
      <c r="L254" s="57" t="str">
        <f t="shared" si="67"/>
        <v>0.00025-99.6729822147941i</v>
      </c>
      <c r="M254" s="57" t="str">
        <f t="shared" si="68"/>
        <v>0.0025-56.1362227742894i</v>
      </c>
      <c r="N254" s="57">
        <f t="shared" si="69"/>
        <v>89.999627111457968</v>
      </c>
      <c r="O254" s="57">
        <f t="shared" si="70"/>
        <v>81.333637045766039</v>
      </c>
      <c r="P254" s="374">
        <f t="shared" si="71"/>
        <v>81.333637045766039</v>
      </c>
      <c r="Q254" s="374">
        <f t="shared" si="72"/>
        <v>-90.000372888542032</v>
      </c>
      <c r="R254" s="12">
        <f t="shared" si="73"/>
        <v>89.999627111457968</v>
      </c>
      <c r="S254" s="57">
        <f t="shared" si="74"/>
        <v>2.217737717486166E-3</v>
      </c>
      <c r="T254" s="12">
        <f t="shared" si="57"/>
        <v>81.333637045766039</v>
      </c>
    </row>
    <row r="255" spans="1:20" x14ac:dyDescent="0.15">
      <c r="A255" s="57">
        <f t="shared" si="58"/>
        <v>13.987407978445482</v>
      </c>
      <c r="B255" s="12">
        <f t="shared" si="75"/>
        <v>2.2261651208126136</v>
      </c>
      <c r="C255" s="57" t="str">
        <f t="shared" si="59"/>
        <v>-0.0758818879250285-11615.4131165743i</v>
      </c>
      <c r="D255" s="57" t="str">
        <f t="shared" si="60"/>
        <v>7.97999999960968-2859.71502670642i</v>
      </c>
      <c r="E255" s="57" t="str">
        <f t="shared" si="61"/>
        <v>81.234767244657-0.000144383396237841i</v>
      </c>
      <c r="F255" s="57" t="str">
        <f t="shared" si="62"/>
        <v>4.17867867857737-268366.645187302i</v>
      </c>
      <c r="G255" s="57" t="str">
        <f t="shared" si="63"/>
        <v>0.999999999975759-4.92356760829346E-06i</v>
      </c>
      <c r="H255" s="57" t="str">
        <f t="shared" si="64"/>
        <v>120.000032282058+0.331400889003434i</v>
      </c>
      <c r="I255" s="57" t="str">
        <f t="shared" si="65"/>
        <v>504.618829099909-181697.678190586i</v>
      </c>
      <c r="K255" s="57" t="str">
        <f t="shared" si="66"/>
        <v>0.0999992104203547-0.000279522130562889i</v>
      </c>
      <c r="L255" s="57" t="str">
        <f t="shared" si="67"/>
        <v>0.00025-99.2956587116902i</v>
      </c>
      <c r="M255" s="57" t="str">
        <f t="shared" si="68"/>
        <v>0.0025-55.9237126661582i</v>
      </c>
      <c r="N255" s="57">
        <f t="shared" si="69"/>
        <v>89.999625694594258</v>
      </c>
      <c r="O255" s="57">
        <f t="shared" si="70"/>
        <v>81.300693212842447</v>
      </c>
      <c r="P255" s="374">
        <f t="shared" si="71"/>
        <v>81.300693212842447</v>
      </c>
      <c r="Q255" s="374">
        <f t="shared" si="72"/>
        <v>-90.000374305405742</v>
      </c>
      <c r="R255" s="12">
        <f t="shared" si="73"/>
        <v>89.999625694594258</v>
      </c>
      <c r="S255" s="57">
        <f t="shared" si="74"/>
        <v>2.2261651208126138E-3</v>
      </c>
      <c r="T255" s="12">
        <f t="shared" si="57"/>
        <v>81.300693212842447</v>
      </c>
    </row>
    <row r="256" spans="1:20" x14ac:dyDescent="0.15">
      <c r="A256" s="57">
        <f t="shared" si="58"/>
        <v>14.040560128763575</v>
      </c>
      <c r="B256" s="12">
        <f t="shared" si="75"/>
        <v>2.2346245482717015</v>
      </c>
      <c r="C256" s="57" t="str">
        <f t="shared" si="59"/>
        <v>-0.0758818648428488-11571.4416302886i</v>
      </c>
      <c r="D256" s="57" t="str">
        <f t="shared" si="60"/>
        <v>7.97999999960665-2848.88924798902i</v>
      </c>
      <c r="E256" s="57" t="str">
        <f t="shared" si="61"/>
        <v>81.2347672352438-0.000144932025946671i</v>
      </c>
      <c r="F256" s="57" t="str">
        <f t="shared" si="62"/>
        <v>4.17867867857661-267350.712480035i</v>
      </c>
      <c r="G256" s="57" t="str">
        <f t="shared" si="63"/>
        <v>0.999999999975574-4.94227716520406E-06i</v>
      </c>
      <c r="H256" s="57" t="str">
        <f t="shared" si="64"/>
        <v>120.000032527869+0.332660212605231i</v>
      </c>
      <c r="I256" s="57" t="str">
        <f t="shared" si="65"/>
        <v>504.618829443255-181009.841107185i</v>
      </c>
      <c r="K256" s="57" t="str">
        <f t="shared" si="66"/>
        <v>0.0999992044081955-0.00028058429761078i</v>
      </c>
      <c r="L256" s="57" t="str">
        <f t="shared" si="67"/>
        <v>0.00025-98.9197636099716i</v>
      </c>
      <c r="M256" s="57" t="str">
        <f t="shared" si="68"/>
        <v>0.0025-55.7120070394083i</v>
      </c>
      <c r="N256" s="57">
        <f t="shared" si="69"/>
        <v>89.999624272347745</v>
      </c>
      <c r="O256" s="57">
        <f t="shared" si="70"/>
        <v>81.267749379873038</v>
      </c>
      <c r="P256" s="374">
        <f t="shared" si="71"/>
        <v>81.267749379873038</v>
      </c>
      <c r="Q256" s="374">
        <f t="shared" si="72"/>
        <v>-90.000375727652255</v>
      </c>
      <c r="R256" s="12">
        <f t="shared" si="73"/>
        <v>89.999624272347745</v>
      </c>
      <c r="S256" s="57">
        <f t="shared" si="74"/>
        <v>2.2346245482717016E-3</v>
      </c>
      <c r="T256" s="12">
        <f t="shared" si="57"/>
        <v>81.267749379873038</v>
      </c>
    </row>
    <row r="257" spans="1:20" x14ac:dyDescent="0.15">
      <c r="A257" s="57">
        <f t="shared" si="58"/>
        <v>14.093914257252877</v>
      </c>
      <c r="B257" s="12">
        <f t="shared" si="75"/>
        <v>2.2431161215551341</v>
      </c>
      <c r="C257" s="57" t="str">
        <f t="shared" si="59"/>
        <v>-0.0758818415846036-11527.6366030756i</v>
      </c>
      <c r="D257" s="57" t="str">
        <f t="shared" si="60"/>
        <v>7.9799999996037-2838.1044514999i</v>
      </c>
      <c r="E257" s="57" t="str">
        <f t="shared" si="61"/>
        <v>81.2347672257585-0.000145482740135717i</v>
      </c>
      <c r="F257" s="57" t="str">
        <f t="shared" si="62"/>
        <v>4.17867867857583-266338.625702523i</v>
      </c>
      <c r="G257" s="57" t="str">
        <f t="shared" si="63"/>
        <v>0.999999999975388-4.96105781843091E-06i</v>
      </c>
      <c r="H257" s="57" t="str">
        <f t="shared" si="64"/>
        <v>120.00003277555+0.33392432163927i</v>
      </c>
      <c r="I257" s="57" t="str">
        <f t="shared" si="65"/>
        <v>504.61882978921-180324.607911116i</v>
      </c>
      <c r="K257" s="57" t="str">
        <f t="shared" si="66"/>
        <v>0.099999198350259-0.000281650500698371i</v>
      </c>
      <c r="L257" s="57" t="str">
        <f t="shared" si="67"/>
        <v>0.00025-98.545291502263i</v>
      </c>
      <c r="M257" s="57" t="str">
        <f t="shared" si="68"/>
        <v>0.0025-55.5011028485837i</v>
      </c>
      <c r="N257" s="57">
        <f t="shared" si="69"/>
        <v>89.99962284469801</v>
      </c>
      <c r="O257" s="57">
        <f t="shared" si="70"/>
        <v>81.234805546857572</v>
      </c>
      <c r="P257" s="374">
        <f t="shared" si="71"/>
        <v>81.234805546857572</v>
      </c>
      <c r="Q257" s="374">
        <f t="shared" si="72"/>
        <v>-90.00037715530199</v>
      </c>
      <c r="R257" s="12">
        <f t="shared" si="73"/>
        <v>89.99962284469801</v>
      </c>
      <c r="S257" s="57">
        <f t="shared" si="74"/>
        <v>2.2431161215551339E-3</v>
      </c>
      <c r="T257" s="12">
        <f t="shared" si="57"/>
        <v>81.234805546857572</v>
      </c>
    </row>
    <row r="258" spans="1:20" x14ac:dyDescent="0.15">
      <c r="A258" s="57">
        <f t="shared" si="58"/>
        <v>14.147471131430439</v>
      </c>
      <c r="B258" s="12">
        <f t="shared" si="75"/>
        <v>2.2516399628170438</v>
      </c>
      <c r="C258" s="57" t="str">
        <f t="shared" si="59"/>
        <v>-0.0758818181492344-11483.9974047854i</v>
      </c>
      <c r="D258" s="57" t="str">
        <f t="shared" si="60"/>
        <v>7.97999999960076-2827.36048209614i</v>
      </c>
      <c r="E258" s="57" t="str">
        <f t="shared" si="61"/>
        <v>81.2347672162019-0.00014603554672537i</v>
      </c>
      <c r="F258" s="57" t="str">
        <f t="shared" si="62"/>
        <v>4.17867867857507-265330.370295558i</v>
      </c>
      <c r="G258" s="57" t="str">
        <f t="shared" si="63"/>
        <v>0.999999999975201-4.97990983814002E-06i</v>
      </c>
      <c r="H258" s="57" t="str">
        <f t="shared" si="64"/>
        <v>120.000033025117+0.335193234290227i</v>
      </c>
      <c r="I258" s="57" t="str">
        <f t="shared" si="65"/>
        <v>504.6188301378-179641.96874507i</v>
      </c>
      <c r="K258" s="57" t="str">
        <f t="shared" si="66"/>
        <v>0.0999991922461952-0.000282720755160373i</v>
      </c>
      <c r="L258" s="57" t="str">
        <f t="shared" si="67"/>
        <v>0.00025-98.1722370016571i</v>
      </c>
      <c r="M258" s="57" t="str">
        <f t="shared" si="68"/>
        <v>0.0025-55.2909970597566i</v>
      </c>
      <c r="N258" s="57">
        <f t="shared" si="69"/>
        <v>89.999621411624517</v>
      </c>
      <c r="O258" s="57">
        <f t="shared" si="70"/>
        <v>81.201861713795836</v>
      </c>
      <c r="P258" s="374">
        <f t="shared" si="71"/>
        <v>81.201861713795836</v>
      </c>
      <c r="Q258" s="374">
        <f t="shared" si="72"/>
        <v>-90.000378588375483</v>
      </c>
      <c r="R258" s="12">
        <f t="shared" si="73"/>
        <v>89.999621411624517</v>
      </c>
      <c r="S258" s="57">
        <f t="shared" si="74"/>
        <v>2.2516399628170437E-3</v>
      </c>
      <c r="T258" s="12">
        <f t="shared" si="57"/>
        <v>81.201861713795836</v>
      </c>
    </row>
    <row r="259" spans="1:20" x14ac:dyDescent="0.15">
      <c r="A259" s="57">
        <f t="shared" si="58"/>
        <v>14.201231521729875</v>
      </c>
      <c r="B259" s="12">
        <f t="shared" si="75"/>
        <v>2.2601961946757485</v>
      </c>
      <c r="C259" s="57" t="str">
        <f t="shared" si="59"/>
        <v>-0.0758817945354195-11440.5234076531i</v>
      </c>
      <c r="D259" s="57" t="str">
        <f t="shared" si="60"/>
        <v>7.97999999959764-2816.6571852221i</v>
      </c>
      <c r="E259" s="57" t="str">
        <f t="shared" si="61"/>
        <v>81.2347672065716-0.000146590453660058i</v>
      </c>
      <c r="F259" s="57" t="str">
        <f t="shared" si="62"/>
        <v>4.17867867857426-264325.931755046i</v>
      </c>
      <c r="G259" s="57" t="str">
        <f t="shared" si="63"/>
        <v>0.999999999975012-4.99883349552401E-06i</v>
      </c>
      <c r="H259" s="57" t="str">
        <f t="shared" si="64"/>
        <v>120.000033276585+0.336466968811876i</v>
      </c>
      <c r="I259" s="57" t="str">
        <f t="shared" si="65"/>
        <v>504.618830489043-178961.913789056i</v>
      </c>
      <c r="K259" s="57" t="str">
        <f t="shared" si="66"/>
        <v>0.0999991860956527-0.000283795076389751i</v>
      </c>
      <c r="L259" s="57" t="str">
        <f t="shared" si="67"/>
        <v>0.00025-97.8005947416388i</v>
      </c>
      <c r="M259" s="57" t="str">
        <f t="shared" si="68"/>
        <v>0.0025-55.0816866504848i</v>
      </c>
      <c r="N259" s="57">
        <f t="shared" si="69"/>
        <v>89.999619973106661</v>
      </c>
      <c r="O259" s="57">
        <f t="shared" si="70"/>
        <v>81.168917880687147</v>
      </c>
      <c r="P259" s="374">
        <f t="shared" si="71"/>
        <v>81.168917880687147</v>
      </c>
      <c r="Q259" s="374">
        <f t="shared" si="72"/>
        <v>-90.000380026893339</v>
      </c>
      <c r="R259" s="12">
        <f t="shared" si="73"/>
        <v>89.999619973106661</v>
      </c>
      <c r="S259" s="57">
        <f t="shared" si="74"/>
        <v>2.2601961946757485E-3</v>
      </c>
      <c r="T259" s="12">
        <f t="shared" si="57"/>
        <v>81.168917880687147</v>
      </c>
    </row>
    <row r="260" spans="1:20" x14ac:dyDescent="0.15">
      <c r="A260" s="57">
        <f t="shared" si="58"/>
        <v>14.255196201512447</v>
      </c>
      <c r="B260" s="12">
        <f t="shared" si="75"/>
        <v>2.2687849402155162</v>
      </c>
      <c r="C260" s="57" t="str">
        <f t="shared" si="59"/>
        <v>-0.0758817707419581-11397.2139862911i</v>
      </c>
      <c r="D260" s="57" t="str">
        <f t="shared" si="60"/>
        <v>7.97999999959465-2805.99440690733i</v>
      </c>
      <c r="E260" s="57" t="str">
        <f t="shared" si="61"/>
        <v>81.2347671968686-0.000147147468920864i</v>
      </c>
      <c r="F260" s="57" t="str">
        <f t="shared" si="62"/>
        <v>4.17867867857347-263325.295631806i</v>
      </c>
      <c r="G260" s="57" t="str">
        <f t="shared" si="63"/>
        <v>0.999999999974821-5.01782906280604E-06i</v>
      </c>
      <c r="H260" s="57" t="str">
        <f t="shared" si="64"/>
        <v>120.000033529968+0.337745543527353i</v>
      </c>
      <c r="I260" s="57" t="str">
        <f t="shared" si="65"/>
        <v>504.618830842965-178284.433260255i</v>
      </c>
      <c r="K260" s="57" t="str">
        <f t="shared" si="66"/>
        <v>0.0999991798982782-0.00028487347983794i</v>
      </c>
      <c r="L260" s="57" t="str">
        <f t="shared" si="67"/>
        <v>0.00025-97.4303593760095i</v>
      </c>
      <c r="M260" s="57" t="str">
        <f t="shared" si="68"/>
        <v>0.0025-54.8731686097678i</v>
      </c>
      <c r="N260" s="57">
        <f t="shared" si="69"/>
        <v>89.999618529123836</v>
      </c>
      <c r="O260" s="57">
        <f t="shared" si="70"/>
        <v>81.135974047531533</v>
      </c>
      <c r="P260" s="374">
        <f t="shared" si="71"/>
        <v>81.135974047531533</v>
      </c>
      <c r="Q260" s="374">
        <f t="shared" si="72"/>
        <v>-90.000381470876164</v>
      </c>
      <c r="R260" s="12">
        <f t="shared" si="73"/>
        <v>89.999618529123836</v>
      </c>
      <c r="S260" s="57">
        <f t="shared" si="74"/>
        <v>2.2687849402155164E-3</v>
      </c>
      <c r="T260" s="12">
        <f t="shared" si="57"/>
        <v>81.135974047531533</v>
      </c>
    </row>
    <row r="261" spans="1:20" x14ac:dyDescent="0.15">
      <c r="A261" s="57">
        <f t="shared" si="58"/>
        <v>14.309365947078195</v>
      </c>
      <c r="B261" s="12">
        <f t="shared" si="75"/>
        <v>2.2774063229883352</v>
      </c>
      <c r="C261" s="57" t="str">
        <f t="shared" si="59"/>
        <v>-0.0758817467671875-11354.0685176784i</v>
      </c>
      <c r="D261" s="57" t="str">
        <f t="shared" si="60"/>
        <v>7.97999999959154-2795.37199376411i</v>
      </c>
      <c r="E261" s="57" t="str">
        <f t="shared" si="61"/>
        <v>81.2347671870913-0.000147706600512241i</v>
      </c>
      <c r="F261" s="57" t="str">
        <f t="shared" si="62"/>
        <v>4.17867867857267-262328.447531346i</v>
      </c>
      <c r="G261" s="57" t="str">
        <f t="shared" si="63"/>
        <v>0.99999999997463-5.03689681324373E-06i</v>
      </c>
      <c r="H261" s="57" t="str">
        <f t="shared" si="64"/>
        <v>120.00003378528+0.339028976829429i</v>
      </c>
      <c r="I261" s="57" t="str">
        <f t="shared" si="65"/>
        <v>504.61883119958-177609.517412879i</v>
      </c>
      <c r="K261" s="57" t="str">
        <f t="shared" si="66"/>
        <v>0.0999991736537148-0.000285955981015061i</v>
      </c>
      <c r="L261" s="57" t="str">
        <f t="shared" si="67"/>
        <v>0.00025-97.0615255788104i</v>
      </c>
      <c r="M261" s="57" t="str">
        <f t="shared" si="68"/>
        <v>0.0025-54.6654399380033i</v>
      </c>
      <c r="N261" s="57">
        <f t="shared" si="69"/>
        <v>89.999617079655209</v>
      </c>
      <c r="O261" s="57">
        <f t="shared" si="70"/>
        <v>81.103030214328271</v>
      </c>
      <c r="P261" s="374">
        <f t="shared" si="71"/>
        <v>81.103030214328271</v>
      </c>
      <c r="Q261" s="374">
        <f t="shared" si="72"/>
        <v>-90.000382920344791</v>
      </c>
      <c r="R261" s="12">
        <f t="shared" si="73"/>
        <v>89.999617079655209</v>
      </c>
      <c r="S261" s="57">
        <f t="shared" si="74"/>
        <v>2.2774063229883353E-3</v>
      </c>
      <c r="T261" s="12">
        <f t="shared" si="57"/>
        <v>81.103030214328271</v>
      </c>
    </row>
    <row r="262" spans="1:20" x14ac:dyDescent="0.15">
      <c r="A262" s="57">
        <f t="shared" si="58"/>
        <v>14.363741537677093</v>
      </c>
      <c r="B262" s="12">
        <f t="shared" si="75"/>
        <v>2.286060467015691</v>
      </c>
      <c r="C262" s="57" t="str">
        <f t="shared" si="59"/>
        <v>-0.0758817226100703-11311.0863811533i</v>
      </c>
      <c r="D262" s="57" t="str">
        <f t="shared" si="60"/>
        <v>7.97999999958841-2784.78979298551i</v>
      </c>
      <c r="E262" s="57" t="str">
        <f t="shared" si="61"/>
        <v>81.2347671772394-0.000148267856474039i</v>
      </c>
      <c r="F262" s="57" t="str">
        <f t="shared" si="62"/>
        <v>4.17867867857186-261335.373113674i</v>
      </c>
      <c r="G262" s="57" t="str">
        <f t="shared" si="63"/>
        <v>0.999999999974436-5.05603702113309E-06i</v>
      </c>
      <c r="H262" s="57" t="str">
        <f t="shared" si="64"/>
        <v>120.000034042535+0.34031728718076i</v>
      </c>
      <c r="I262" s="57" t="str">
        <f t="shared" si="65"/>
        <v>504.618831558909-176937.156538038i</v>
      </c>
      <c r="K262" s="57" t="str">
        <f t="shared" si="66"/>
        <v>0.0999991673616041-0.00028704259549015i</v>
      </c>
      <c r="L262" s="57" t="str">
        <f t="shared" si="67"/>
        <v>0.00025-96.6940880442423i</v>
      </c>
      <c r="M262" s="57" t="str">
        <f t="shared" si="68"/>
        <v>0.0025-54.458497646945i</v>
      </c>
      <c r="N262" s="57">
        <f t="shared" si="69"/>
        <v>89.999615624679976</v>
      </c>
      <c r="O262" s="57">
        <f t="shared" si="70"/>
        <v>81.070086381077274</v>
      </c>
      <c r="P262" s="374">
        <f t="shared" si="71"/>
        <v>81.070086381077274</v>
      </c>
      <c r="Q262" s="374">
        <f t="shared" si="72"/>
        <v>-90.000384375320024</v>
      </c>
      <c r="R262" s="12">
        <f t="shared" si="73"/>
        <v>89.999615624679976</v>
      </c>
      <c r="S262" s="57">
        <f t="shared" si="74"/>
        <v>2.2860604670156908E-3</v>
      </c>
      <c r="T262" s="12">
        <f t="shared" si="57"/>
        <v>81.070086381077274</v>
      </c>
    </row>
    <row r="263" spans="1:20" x14ac:dyDescent="0.15">
      <c r="A263" s="57">
        <f t="shared" si="58"/>
        <v>14.418323755520266</v>
      </c>
      <c r="B263" s="12">
        <f t="shared" si="75"/>
        <v>2.2947474967903507</v>
      </c>
      <c r="C263" s="57" t="str">
        <f t="shared" si="59"/>
        <v>-0.0758816982691002-11268.2669584031i</v>
      </c>
      <c r="D263" s="57" t="str">
        <f t="shared" si="60"/>
        <v>7.97999999958524-2774.24765234299i</v>
      </c>
      <c r="E263" s="57" t="str">
        <f t="shared" si="61"/>
        <v>81.2347671673128-0.000148831244876893i</v>
      </c>
      <c r="F263" s="57" t="str">
        <f t="shared" si="62"/>
        <v>4.17867867857104-260346.058093081i</v>
      </c>
      <c r="G263" s="57" t="str">
        <f t="shared" si="63"/>
        <v>0.999999999974242-0.0000050752499618124i</v>
      </c>
      <c r="H263" s="57" t="str">
        <f t="shared" si="64"/>
        <v>120.000034301751+0.341610493114166i</v>
      </c>
      <c r="I263" s="57" t="str">
        <f t="shared" si="65"/>
        <v>504.618831920976-176267.340963598i</v>
      </c>
      <c r="K263" s="57" t="str">
        <f t="shared" si="66"/>
        <v>0.0999991610215826-0.000288133338891371i</v>
      </c>
      <c r="L263" s="57" t="str">
        <f t="shared" si="67"/>
        <v>0.00025-96.3280414865932i</v>
      </c>
      <c r="M263" s="57" t="str">
        <f t="shared" si="68"/>
        <v>0.0025-54.2523387596583i</v>
      </c>
      <c r="N263" s="57">
        <f t="shared" si="69"/>
        <v>89.999614164177245</v>
      </c>
      <c r="O263" s="57">
        <f t="shared" si="70"/>
        <v>81.037142547778004</v>
      </c>
      <c r="P263" s="374">
        <f t="shared" si="71"/>
        <v>81.037142547778004</v>
      </c>
      <c r="Q263" s="374">
        <f t="shared" si="72"/>
        <v>-90.000385835822755</v>
      </c>
      <c r="R263" s="12">
        <f t="shared" si="73"/>
        <v>89.999614164177245</v>
      </c>
      <c r="S263" s="57">
        <f t="shared" si="74"/>
        <v>2.2947474967903508E-3</v>
      </c>
      <c r="T263" s="12">
        <f t="shared" si="57"/>
        <v>81.037142547778004</v>
      </c>
    </row>
    <row r="264" spans="1:20" x14ac:dyDescent="0.15">
      <c r="A264" s="57">
        <f t="shared" si="58"/>
        <v>14.473113385791242</v>
      </c>
      <c r="B264" s="12">
        <f t="shared" si="75"/>
        <v>2.3034675372781539</v>
      </c>
      <c r="C264" s="57" t="str">
        <f t="shared" si="59"/>
        <v>-0.0758816737424297-11225.6096334562i</v>
      </c>
      <c r="D264" s="57" t="str">
        <f t="shared" si="60"/>
        <v>7.97999999958213-2763.74542018436i</v>
      </c>
      <c r="E264" s="57" t="str">
        <f t="shared" si="61"/>
        <v>81.2347671573113-0.000149396773819068i</v>
      </c>
      <c r="F264" s="57" t="str">
        <f t="shared" si="62"/>
        <v>4.17867867857023-259360.488237939i</v>
      </c>
      <c r="G264" s="57" t="str">
        <f t="shared" si="63"/>
        <v>0.999999999974046-5.09453591166629E-06i</v>
      </c>
      <c r="H264" s="57" t="str">
        <f t="shared" si="64"/>
        <v>120.00003456294+0.342908613232888i</v>
      </c>
      <c r="I264" s="57" t="str">
        <f t="shared" si="65"/>
        <v>504.618832285799-175600.061054035i</v>
      </c>
      <c r="K264" s="57" t="str">
        <f t="shared" si="66"/>
        <v>0.0999991546332856-0.00028922822690625i</v>
      </c>
      <c r="L264" s="57" t="str">
        <f t="shared" si="67"/>
        <v>0.00025-95.9633806401606i</v>
      </c>
      <c r="M264" s="57" t="str">
        <f t="shared" si="68"/>
        <v>0.0025-54.0469603104785i</v>
      </c>
      <c r="N264" s="57">
        <f t="shared" si="69"/>
        <v>89.999612698126001</v>
      </c>
      <c r="O264" s="57">
        <f t="shared" si="70"/>
        <v>81.004198714430217</v>
      </c>
      <c r="P264" s="374">
        <f t="shared" si="71"/>
        <v>81.004198714430217</v>
      </c>
      <c r="Q264" s="374">
        <f t="shared" si="72"/>
        <v>-90.000387301873999</v>
      </c>
      <c r="R264" s="12">
        <f t="shared" si="73"/>
        <v>89.999612698126001</v>
      </c>
      <c r="S264" s="57">
        <f t="shared" si="74"/>
        <v>2.3034675372781538E-3</v>
      </c>
      <c r="T264" s="12">
        <f t="shared" si="57"/>
        <v>81.004198714430217</v>
      </c>
    </row>
    <row r="265" spans="1:20" x14ac:dyDescent="0.15">
      <c r="A265" s="57">
        <f t="shared" si="58"/>
        <v>14.528111216657248</v>
      </c>
      <c r="B265" s="12">
        <f t="shared" si="75"/>
        <v>2.3122207139198108</v>
      </c>
      <c r="C265" s="57" t="str">
        <f t="shared" si="59"/>
        <v>-0.0758816490288936-11183.1137926726i</v>
      </c>
      <c r="D265" s="57" t="str">
        <f t="shared" si="60"/>
        <v>7.97999999957895-2753.28294543143i</v>
      </c>
      <c r="E265" s="57" t="str">
        <f t="shared" si="61"/>
        <v>81.2347671472325-0.000149964451428056i</v>
      </c>
      <c r="F265" s="57" t="str">
        <f t="shared" si="62"/>
        <v>4.17867867856941-258378.649370494i</v>
      </c>
      <c r="G265" s="57" t="str">
        <f t="shared" si="63"/>
        <v>0.999999999973848-5.11389514812961E-06i</v>
      </c>
      <c r="H265" s="57" t="str">
        <f t="shared" si="64"/>
        <v>120.000034826117+0.344211666210863i</v>
      </c>
      <c r="I265" s="57" t="str">
        <f t="shared" si="65"/>
        <v>504.618832653399-174935.307210303i</v>
      </c>
      <c r="K265" s="57" t="str">
        <f t="shared" si="66"/>
        <v>0.0999991481963472-0.000290327275281913i</v>
      </c>
      <c r="L265" s="57" t="str">
        <f t="shared" si="67"/>
        <v>0.00025-95.6001002591759i</v>
      </c>
      <c r="M265" s="57" t="str">
        <f t="shared" si="68"/>
        <v>0.0025-53.8423593449677i</v>
      </c>
      <c r="N265" s="57">
        <f t="shared" si="69"/>
        <v>89.999611226505223</v>
      </c>
      <c r="O265" s="57">
        <f t="shared" si="70"/>
        <v>80.971254881033502</v>
      </c>
      <c r="P265" s="374">
        <f t="shared" si="71"/>
        <v>80.971254881033502</v>
      </c>
      <c r="Q265" s="374">
        <f t="shared" si="72"/>
        <v>-90.000388773494777</v>
      </c>
      <c r="R265" s="12">
        <f t="shared" si="73"/>
        <v>89.999611226505223</v>
      </c>
      <c r="S265" s="57">
        <f t="shared" si="74"/>
        <v>2.3122207139198107E-3</v>
      </c>
      <c r="T265" s="12">
        <f t="shared" si="57"/>
        <v>80.971254881033502</v>
      </c>
    </row>
    <row r="266" spans="1:20" x14ac:dyDescent="0.15">
      <c r="A266" s="57">
        <f t="shared" si="58"/>
        <v>14.583318039280547</v>
      </c>
      <c r="B266" s="12">
        <f t="shared" si="75"/>
        <v>2.3210071526327063</v>
      </c>
      <c r="C266" s="57" t="str">
        <f t="shared" si="59"/>
        <v>-0.0758816241278808-11140.7788247354i</v>
      </c>
      <c r="D266" s="57" t="str">
        <f t="shared" si="60"/>
        <v>7.97999999957572-2742.86007757803i</v>
      </c>
      <c r="E266" s="57" t="str">
        <f t="shared" si="61"/>
        <v>81.2347671370774-0.000150534285868891i</v>
      </c>
      <c r="F266" s="57" t="str">
        <f t="shared" si="62"/>
        <v>4.17867867856859-257400.527366663i</v>
      </c>
      <c r="G266" s="57" t="str">
        <f t="shared" si="63"/>
        <v>0.999999999973649-5.13332794969148E-06i</v>
      </c>
      <c r="H266" s="57" t="str">
        <f t="shared" si="64"/>
        <v>120.000035091298+0.345519670792991i</v>
      </c>
      <c r="I266" s="57" t="str">
        <f t="shared" si="65"/>
        <v>504.6188330238-174273.069869693i</v>
      </c>
      <c r="K266" s="57" t="str">
        <f t="shared" si="66"/>
        <v>0.0999991417103959-0.000291430499825281i</v>
      </c>
      <c r="L266" s="57" t="str">
        <f t="shared" si="67"/>
        <v>0.00025-95.2381951177283i</v>
      </c>
      <c r="M266" s="57" t="str">
        <f t="shared" si="68"/>
        <v>0.0025-53.6385329198719i</v>
      </c>
      <c r="N266" s="57">
        <f t="shared" si="69"/>
        <v>89.999609749293711</v>
      </c>
      <c r="O266" s="57">
        <f t="shared" si="70"/>
        <v>80.938311047587518</v>
      </c>
      <c r="P266" s="374">
        <f t="shared" si="71"/>
        <v>80.938311047587518</v>
      </c>
      <c r="Q266" s="374">
        <f t="shared" si="72"/>
        <v>-90.000390250706289</v>
      </c>
      <c r="R266" s="12">
        <f t="shared" si="73"/>
        <v>89.999609749293711</v>
      </c>
      <c r="S266" s="57">
        <f t="shared" si="74"/>
        <v>2.3210071526327063E-3</v>
      </c>
      <c r="T266" s="12">
        <f t="shared" si="57"/>
        <v>80.938311047587518</v>
      </c>
    </row>
    <row r="267" spans="1:20" x14ac:dyDescent="0.15">
      <c r="A267" s="57">
        <f t="shared" si="58"/>
        <v>14.638734647829814</v>
      </c>
      <c r="B267" s="12">
        <f t="shared" si="75"/>
        <v>2.3298269798127107</v>
      </c>
      <c r="C267" s="57" t="str">
        <f t="shared" si="59"/>
        <v>-0.0758815990368404-11098.6041206417i</v>
      </c>
      <c r="D267" s="57" t="str">
        <f t="shared" si="60"/>
        <v>7.97999999957246-2732.47666668767i</v>
      </c>
      <c r="E267" s="57" t="str">
        <f t="shared" si="61"/>
        <v>81.2347671268453-0.000151106285331562i</v>
      </c>
      <c r="F267" s="57" t="str">
        <f t="shared" si="62"/>
        <v>4.17867867856772-256426.108155834i</v>
      </c>
      <c r="G267" s="57" t="str">
        <f t="shared" si="63"/>
        <v>0.999999999973448-5.15283459589927E-06i</v>
      </c>
      <c r="H267" s="57" t="str">
        <f t="shared" si="64"/>
        <v>120.000035358499+0.346832645795397i</v>
      </c>
      <c r="I267" s="57" t="str">
        <f t="shared" si="65"/>
        <v>504.61883339702-173613.339505703i</v>
      </c>
      <c r="K267" s="57" t="str">
        <f t="shared" si="66"/>
        <v>0.0999991351750584-0.000292537916403315i</v>
      </c>
      <c r="L267" s="57" t="str">
        <f t="shared" si="67"/>
        <v>0.00025-94.8776600096912i</v>
      </c>
      <c r="M267" s="57" t="str">
        <f t="shared" si="68"/>
        <v>0.0025-53.4354781030804i</v>
      </c>
      <c r="N267" s="57">
        <f t="shared" si="69"/>
        <v>89.999608266470261</v>
      </c>
      <c r="O267" s="57">
        <f t="shared" si="70"/>
        <v>80.905367214091768</v>
      </c>
      <c r="P267" s="374">
        <f t="shared" si="71"/>
        <v>80.905367214091768</v>
      </c>
      <c r="Q267" s="374">
        <f t="shared" si="72"/>
        <v>-90.000391733529739</v>
      </c>
      <c r="R267" s="12">
        <f t="shared" si="73"/>
        <v>89.999608266470261</v>
      </c>
      <c r="S267" s="57">
        <f t="shared" si="74"/>
        <v>2.3298269798127107E-3</v>
      </c>
      <c r="T267" s="12">
        <f t="shared" si="57"/>
        <v>80.905367214091768</v>
      </c>
    </row>
    <row r="268" spans="1:20" x14ac:dyDescent="0.15">
      <c r="A268" s="57">
        <f t="shared" si="58"/>
        <v>14.694361839491567</v>
      </c>
      <c r="B268" s="12">
        <f t="shared" si="75"/>
        <v>2.3386803223359989</v>
      </c>
      <c r="C268" s="57" t="str">
        <f t="shared" si="59"/>
        <v>-0.0758815737545149-11056.5890736943i</v>
      </c>
      <c r="D268" s="57" t="str">
        <f t="shared" si="60"/>
        <v>7.97999999956918-2722.13256339152i</v>
      </c>
      <c r="E268" s="57" t="str">
        <f t="shared" si="61"/>
        <v>81.2347671165345-0.000151680458038306i</v>
      </c>
      <c r="F268" s="57" t="str">
        <f t="shared" si="62"/>
        <v>4.17867867856687-255455.377720658i</v>
      </c>
      <c r="G268" s="57" t="str">
        <f t="shared" si="63"/>
        <v>0.999999999973246-5.17241536736265E-06i</v>
      </c>
      <c r="H268" s="57" t="str">
        <f t="shared" si="64"/>
        <v>120.000035627734+0.348150610105711i</v>
      </c>
      <c r="I268" s="57" t="str">
        <f t="shared" si="65"/>
        <v>504.618833773078-172956.106627887i</v>
      </c>
      <c r="K268" s="57" t="str">
        <f t="shared" si="66"/>
        <v>0.0999991285899586-0.000293649540943246i</v>
      </c>
      <c r="L268" s="57" t="str">
        <f t="shared" si="67"/>
        <v>0.00025-94.5184897486469i</v>
      </c>
      <c r="M268" s="57" t="str">
        <f t="shared" si="68"/>
        <v>0.0025-53.2331919735808i</v>
      </c>
      <c r="N268" s="57">
        <f t="shared" si="69"/>
        <v>89.999606778013558</v>
      </c>
      <c r="O268" s="57">
        <f t="shared" si="70"/>
        <v>80.872423380545882</v>
      </c>
      <c r="P268" s="374">
        <f t="shared" si="71"/>
        <v>80.872423380545882</v>
      </c>
      <c r="Q268" s="374">
        <f t="shared" si="72"/>
        <v>-90.000393221986442</v>
      </c>
      <c r="R268" s="12">
        <f t="shared" si="73"/>
        <v>89.999606778013558</v>
      </c>
      <c r="S268" s="57">
        <f t="shared" si="74"/>
        <v>2.3386803223359987E-3</v>
      </c>
      <c r="T268" s="12">
        <f t="shared" si="57"/>
        <v>80.872423380545882</v>
      </c>
    </row>
    <row r="269" spans="1:20" x14ac:dyDescent="0.15">
      <c r="A269" s="57">
        <f t="shared" si="58"/>
        <v>14.750200414481634</v>
      </c>
      <c r="B269" s="12">
        <f t="shared" si="75"/>
        <v>2.3475673075608756</v>
      </c>
      <c r="C269" s="57" t="str">
        <f t="shared" si="59"/>
        <v>-0.0758815482796464-11014.7330794928i</v>
      </c>
      <c r="D269" s="57" t="str">
        <f t="shared" si="60"/>
        <v>7.97999999956596-2711.82761888621i</v>
      </c>
      <c r="E269" s="57" t="str">
        <f t="shared" si="61"/>
        <v>81.2347671061454-0.000152256812244662i</v>
      </c>
      <c r="F269" s="57" t="str">
        <f t="shared" si="62"/>
        <v>4.17867867856604-254488.322096856i</v>
      </c>
      <c r="G269" s="57" t="str">
        <f t="shared" si="63"/>
        <v>0.999999999973042-5.19207054575757E-06i</v>
      </c>
      <c r="H269" s="57" t="str">
        <f t="shared" si="64"/>
        <v>120.00003589902+0.349473582683337i</v>
      </c>
      <c r="I269" s="57" t="str">
        <f t="shared" si="65"/>
        <v>504.618834152005-172301.361781733i</v>
      </c>
      <c r="K269" s="57" t="str">
        <f t="shared" si="66"/>
        <v>0.0999991219547176-0.000294765389432799i</v>
      </c>
      <c r="L269" s="57" t="str">
        <f t="shared" si="67"/>
        <v>0.00025-94.1606791678088i</v>
      </c>
      <c r="M269" s="57" t="str">
        <f t="shared" si="68"/>
        <v>0.0025-53.0316716214194i</v>
      </c>
      <c r="N269" s="57">
        <f t="shared" si="69"/>
        <v>89.999605283902213</v>
      </c>
      <c r="O269" s="57">
        <f t="shared" si="70"/>
        <v>80.839479546949661</v>
      </c>
      <c r="P269" s="374">
        <f t="shared" si="71"/>
        <v>80.839479546949661</v>
      </c>
      <c r="Q269" s="374">
        <f t="shared" si="72"/>
        <v>-90.000394716097787</v>
      </c>
      <c r="R269" s="12">
        <f t="shared" si="73"/>
        <v>89.999605283902213</v>
      </c>
      <c r="S269" s="57">
        <f t="shared" si="74"/>
        <v>2.3475673075608757E-3</v>
      </c>
      <c r="T269" s="12">
        <f t="shared" si="57"/>
        <v>80.839479546949661</v>
      </c>
    </row>
    <row r="270" spans="1:20" x14ac:dyDescent="0.15">
      <c r="A270" s="57">
        <f t="shared" si="58"/>
        <v>14.806251176056666</v>
      </c>
      <c r="B270" s="12">
        <f t="shared" si="75"/>
        <v>2.356488063329607</v>
      </c>
      <c r="C270" s="57" t="str">
        <f t="shared" si="59"/>
        <v>-0.0758815226113896-10973.0355359246i</v>
      </c>
      <c r="D270" s="57" t="str">
        <f t="shared" si="60"/>
        <v>7.97999999956261-2701.56168493159i</v>
      </c>
      <c r="E270" s="57" t="str">
        <f t="shared" si="61"/>
        <v>81.2347670956778-0.000152835356237401i</v>
      </c>
      <c r="F270" s="57" t="str">
        <f t="shared" si="62"/>
        <v>4.17867867856517-253524.927373002i</v>
      </c>
      <c r="G270" s="57" t="str">
        <f t="shared" si="63"/>
        <v>0.999999999972837-5.21180041383038E-06i</v>
      </c>
      <c r="H270" s="57" t="str">
        <f t="shared" si="64"/>
        <v>120.00003617237+0.350801582559727i</v>
      </c>
      <c r="I270" s="57" t="str">
        <f t="shared" si="65"/>
        <v>504.618834533815-171649.095548509i</v>
      </c>
      <c r="K270" s="57" t="str">
        <f t="shared" si="66"/>
        <v>0.0999991152689547-0.000295885477920431i</v>
      </c>
      <c r="L270" s="57" t="str">
        <f t="shared" si="67"/>
        <v>0.00025-93.8042231199532i</v>
      </c>
      <c r="M270" s="57" t="str">
        <f t="shared" si="68"/>
        <v>0.0025-52.8309141476584i</v>
      </c>
      <c r="N270" s="57">
        <f t="shared" si="69"/>
        <v>89.999603784114782</v>
      </c>
      <c r="O270" s="57">
        <f t="shared" si="70"/>
        <v>80.806535713302623</v>
      </c>
      <c r="P270" s="374">
        <f t="shared" si="71"/>
        <v>80.806535713302623</v>
      </c>
      <c r="Q270" s="374">
        <f t="shared" si="72"/>
        <v>-90.000396215885218</v>
      </c>
      <c r="R270" s="12">
        <f t="shared" si="73"/>
        <v>89.999603784114782</v>
      </c>
      <c r="S270" s="57">
        <f t="shared" si="74"/>
        <v>2.3564880633296071E-3</v>
      </c>
      <c r="T270" s="12">
        <f t="shared" si="57"/>
        <v>80.806535713302623</v>
      </c>
    </row>
    <row r="271" spans="1:20" x14ac:dyDescent="0.15">
      <c r="A271" s="57">
        <f t="shared" si="58"/>
        <v>14.862514930525681</v>
      </c>
      <c r="B271" s="12">
        <f t="shared" si="75"/>
        <v>2.3654427179702595</v>
      </c>
      <c r="C271" s="57" t="str">
        <f t="shared" si="59"/>
        <v>-0.0758814967470656-10931.4958431564i</v>
      </c>
      <c r="D271" s="57" t="str">
        <f t="shared" si="60"/>
        <v>7.97999999955934-2691.3346138488i</v>
      </c>
      <c r="E271" s="57" t="str">
        <f t="shared" si="61"/>
        <v>81.2347670851303-0.000153416098332448i</v>
      </c>
      <c r="F271" s="57" t="str">
        <f t="shared" si="62"/>
        <v>4.1786786785643-252565.179690345i</v>
      </c>
      <c r="G271" s="57" t="str">
        <f t="shared" si="63"/>
        <v>0.99999999997263-5.23160525540185E-06i</v>
      </c>
      <c r="H271" s="57" t="str">
        <f t="shared" si="64"/>
        <v>120.000036447803+0.352134628838645i</v>
      </c>
      <c r="I271" s="57" t="str">
        <f t="shared" si="65"/>
        <v>504.618834918533-170999.298545155i</v>
      </c>
      <c r="K271" s="57" t="str">
        <f t="shared" si="66"/>
        <v>0.099999108532284-0.000297009822515536i</v>
      </c>
      <c r="L271" s="57" t="str">
        <f t="shared" si="67"/>
        <v>0.00025-93.4491164773392i</v>
      </c>
      <c r="M271" s="57" t="str">
        <f t="shared" si="68"/>
        <v>0.0025-52.6309166643339i</v>
      </c>
      <c r="N271" s="57">
        <f t="shared" si="69"/>
        <v>89.999602278629666</v>
      </c>
      <c r="O271" s="57">
        <f t="shared" si="70"/>
        <v>80.773591879604311</v>
      </c>
      <c r="P271" s="374">
        <f t="shared" si="71"/>
        <v>80.773591879604311</v>
      </c>
      <c r="Q271" s="374">
        <f t="shared" si="72"/>
        <v>-90.000397721370334</v>
      </c>
      <c r="R271" s="12">
        <f t="shared" si="73"/>
        <v>89.999602278629666</v>
      </c>
      <c r="S271" s="57">
        <f t="shared" si="74"/>
        <v>2.3654427179702594E-3</v>
      </c>
      <c r="T271" s="12">
        <f t="shared" si="57"/>
        <v>80.773591879604311</v>
      </c>
    </row>
    <row r="272" spans="1:20" x14ac:dyDescent="0.15">
      <c r="A272" s="57">
        <f t="shared" si="58"/>
        <v>14.918992487261679</v>
      </c>
      <c r="B272" s="12">
        <f t="shared" si="75"/>
        <v>2.3744314002985467</v>
      </c>
      <c r="C272" s="57" t="str">
        <f t="shared" si="59"/>
        <v>-0.0758814706857152-10890.1134036259i</v>
      </c>
      <c r="D272" s="57" t="str">
        <f t="shared" si="60"/>
        <v>7.97999999955599-2681.14625851798i</v>
      </c>
      <c r="E272" s="57" t="str">
        <f t="shared" si="61"/>
        <v>81.2347670745017-0.000153999046875963i</v>
      </c>
      <c r="F272" s="57" t="str">
        <f t="shared" si="62"/>
        <v>4.17867867856343-251609.06524259i</v>
      </c>
      <c r="G272" s="57" t="str">
        <f t="shared" si="63"/>
        <v>0.999999999972422-5.25148535537128E-06i</v>
      </c>
      <c r="H272" s="57" t="str">
        <f t="shared" si="64"/>
        <v>120.000036725333+0.353472740696457i</v>
      </c>
      <c r="I272" s="57" t="str">
        <f t="shared" si="65"/>
        <v>504.618835306179-170351.96142412i</v>
      </c>
      <c r="K272" s="57" t="str">
        <f t="shared" si="66"/>
        <v>0.0999991017443181-0.000298138439388708i</v>
      </c>
      <c r="L272" s="57" t="str">
        <f t="shared" si="67"/>
        <v>0.00025-93.0953541316392i</v>
      </c>
      <c r="M272" s="57" t="str">
        <f t="shared" si="68"/>
        <v>0.0025-52.4316762944151i</v>
      </c>
      <c r="N272" s="57">
        <f t="shared" si="69"/>
        <v>89.999600767425235</v>
      </c>
      <c r="O272" s="57">
        <f t="shared" si="70"/>
        <v>80.7406480458544</v>
      </c>
      <c r="P272" s="374">
        <f t="shared" si="71"/>
        <v>80.7406480458544</v>
      </c>
      <c r="Q272" s="374">
        <f t="shared" si="72"/>
        <v>-90.000399232574765</v>
      </c>
      <c r="R272" s="12">
        <f t="shared" si="73"/>
        <v>89.999600767425235</v>
      </c>
      <c r="S272" s="57">
        <f t="shared" si="74"/>
        <v>2.3744314002985467E-3</v>
      </c>
      <c r="T272" s="12">
        <f t="shared" si="57"/>
        <v>80.7406480458544</v>
      </c>
    </row>
    <row r="273" spans="1:20" x14ac:dyDescent="0.15">
      <c r="A273" s="57">
        <f t="shared" si="58"/>
        <v>14.975684658713275</v>
      </c>
      <c r="B273" s="12">
        <f t="shared" si="75"/>
        <v>2.3834542396196814</v>
      </c>
      <c r="C273" s="57" t="str">
        <f t="shared" si="59"/>
        <v>-0.0758814444266704-10848.8876220327i</v>
      </c>
      <c r="D273" s="57" t="str">
        <f t="shared" si="60"/>
        <v>7.97999999955255-2670.99647237621i</v>
      </c>
      <c r="E273" s="57" t="str">
        <f t="shared" si="61"/>
        <v>81.2347670637928-0.00015458421025236i</v>
      </c>
      <c r="F273" s="57" t="str">
        <f t="shared" si="62"/>
        <v>4.17867867856256-250656.570275709i</v>
      </c>
      <c r="G273" s="57" t="str">
        <f t="shared" si="63"/>
        <v>0.999999999972212-5.27144099972059E-06i</v>
      </c>
      <c r="H273" s="57" t="str">
        <f t="shared" si="64"/>
        <v>120.000037004976+0.354815937382402i</v>
      </c>
      <c r="I273" s="57" t="str">
        <f t="shared" si="65"/>
        <v>504.618835696781-169707.074873239i</v>
      </c>
      <c r="K273" s="57" t="str">
        <f t="shared" si="66"/>
        <v>0.0999990949046665-0.000299271344771959i</v>
      </c>
      <c r="L273" s="57" t="str">
        <f t="shared" si="67"/>
        <v>0.00025-92.742930993862i</v>
      </c>
      <c r="M273" s="57" t="str">
        <f t="shared" si="68"/>
        <v>0.0025-52.2331901717622i</v>
      </c>
      <c r="N273" s="57">
        <f t="shared" si="69"/>
        <v>89.999599250479832</v>
      </c>
      <c r="O273" s="57">
        <f t="shared" si="70"/>
        <v>80.70770421205242</v>
      </c>
      <c r="P273" s="374">
        <f t="shared" si="71"/>
        <v>80.70770421205242</v>
      </c>
      <c r="Q273" s="374">
        <f t="shared" si="72"/>
        <v>-90.000400749520168</v>
      </c>
      <c r="R273" s="12">
        <f t="shared" si="73"/>
        <v>89.999599250479832</v>
      </c>
      <c r="S273" s="57">
        <f t="shared" si="74"/>
        <v>2.3834542396196814E-3</v>
      </c>
      <c r="T273" s="12">
        <f t="shared" si="57"/>
        <v>80.70770421205242</v>
      </c>
    </row>
    <row r="274" spans="1:20" x14ac:dyDescent="0.15">
      <c r="A274" s="57">
        <f t="shared" si="58"/>
        <v>15.032592260416385</v>
      </c>
      <c r="B274" s="12">
        <f t="shared" si="75"/>
        <v>2.3925113657302362</v>
      </c>
      <c r="C274" s="57" t="str">
        <f t="shared" si="59"/>
        <v>-0.0758814179673024-10807.8179053303i</v>
      </c>
      <c r="D274" s="57" t="str">
        <f t="shared" si="60"/>
        <v>7.97999999954916-2660.88510941542i</v>
      </c>
      <c r="E274" s="57" t="str">
        <f t="shared" si="61"/>
        <v>81.2347670530026-0.000155171596872964i</v>
      </c>
      <c r="F274" s="57" t="str">
        <f t="shared" si="62"/>
        <v>4.17867867856168-249707.681087744i</v>
      </c>
      <c r="G274" s="57" t="str">
        <f t="shared" si="63"/>
        <v>0.999999999972-5.29147247551841E-06i</v>
      </c>
      <c r="H274" s="57" t="str">
        <f t="shared" si="64"/>
        <v>120.000037286748+0.356164238218855i</v>
      </c>
      <c r="I274" s="57" t="str">
        <f t="shared" si="65"/>
        <v>504.618836090355-169064.629615606i</v>
      </c>
      <c r="K274" s="57" t="str">
        <f t="shared" si="66"/>
        <v>0.0999990880129357-0.000300408554958944i</v>
      </c>
      <c r="L274" s="57" t="str">
        <f t="shared" si="67"/>
        <v>0.00025-92.3918419942841i</v>
      </c>
      <c r="M274" s="57" t="str">
        <f t="shared" si="68"/>
        <v>0.0025-52.0354554410862i</v>
      </c>
      <c r="N274" s="57">
        <f t="shared" si="69"/>
        <v>89.999597727771601</v>
      </c>
      <c r="O274" s="57">
        <f t="shared" si="70"/>
        <v>80.674760378198158</v>
      </c>
      <c r="P274" s="374">
        <f t="shared" si="71"/>
        <v>80.674760378198158</v>
      </c>
      <c r="Q274" s="374">
        <f t="shared" si="72"/>
        <v>-90.000402272228399</v>
      </c>
      <c r="R274" s="12">
        <f t="shared" si="73"/>
        <v>89.999597727771601</v>
      </c>
      <c r="S274" s="57">
        <f t="shared" si="74"/>
        <v>2.392511365730236E-3</v>
      </c>
      <c r="T274" s="12">
        <f t="shared" si="57"/>
        <v>80.674760378198158</v>
      </c>
    </row>
    <row r="275" spans="1:20" x14ac:dyDescent="0.15">
      <c r="A275" s="57">
        <f t="shared" si="58"/>
        <v>15.089716111005968</v>
      </c>
      <c r="B275" s="12">
        <f t="shared" si="75"/>
        <v>2.4016029089200113</v>
      </c>
      <c r="C275" s="57" t="str">
        <f t="shared" si="59"/>
        <v>-0.0758813913065381-10766.903662717i</v>
      </c>
      <c r="D275" s="57" t="str">
        <f t="shared" si="60"/>
        <v>7.97999999954574-2650.81202418025i</v>
      </c>
      <c r="E275" s="57" t="str">
        <f t="shared" si="61"/>
        <v>81.2347670421306-0.000155761215180936i</v>
      </c>
      <c r="F275" s="57" t="str">
        <f t="shared" si="62"/>
        <v>4.17867867856077-248762.384028603i</v>
      </c>
      <c r="G275" s="57" t="str">
        <f t="shared" si="63"/>
        <v>0.999999999971787-5.31158007092424E-06i</v>
      </c>
      <c r="H275" s="57" t="str">
        <f t="shared" si="64"/>
        <v>120.000037570666+0.357517662601627i</v>
      </c>
      <c r="I275" s="57" t="str">
        <f t="shared" si="65"/>
        <v>504.618836486924-168424.616409428i</v>
      </c>
      <c r="K275" s="57" t="str">
        <f t="shared" si="66"/>
        <v>0.0999990810687293-0.000301550086305212i</v>
      </c>
      <c r="L275" s="57" t="str">
        <f t="shared" si="67"/>
        <v>0.00025-92.0420820823711i</v>
      </c>
      <c r="M275" s="57" t="str">
        <f t="shared" si="68"/>
        <v>0.0025-51.8384692579062i</v>
      </c>
      <c r="N275" s="57">
        <f t="shared" si="69"/>
        <v>89.999596199278699</v>
      </c>
      <c r="O275" s="57">
        <f t="shared" si="70"/>
        <v>80.641816544291146</v>
      </c>
      <c r="P275" s="374">
        <f t="shared" si="71"/>
        <v>80.641816544291146</v>
      </c>
      <c r="Q275" s="374">
        <f t="shared" si="72"/>
        <v>-90.000403800721301</v>
      </c>
      <c r="R275" s="12">
        <f t="shared" si="73"/>
        <v>89.999596199278699</v>
      </c>
      <c r="S275" s="57">
        <f t="shared" si="74"/>
        <v>2.4016029089200114E-3</v>
      </c>
      <c r="T275" s="12">
        <f t="shared" si="57"/>
        <v>80.641816544291146</v>
      </c>
    </row>
    <row r="276" spans="1:20" x14ac:dyDescent="0.15">
      <c r="A276" s="57">
        <f t="shared" si="58"/>
        <v>15.147057032227792</v>
      </c>
      <c r="B276" s="12">
        <f t="shared" si="75"/>
        <v>2.4107289999739074</v>
      </c>
      <c r="C276" s="57" t="str">
        <f t="shared" si="59"/>
        <v>-0.0758813644426226-10726.1443056275i</v>
      </c>
      <c r="D276" s="57" t="str">
        <f t="shared" si="60"/>
        <v>7.97999999954225-2640.77707176599i</v>
      </c>
      <c r="E276" s="57" t="str">
        <f t="shared" si="61"/>
        <v>81.2347670311746-0.000156353073649085i</v>
      </c>
      <c r="F276" s="57" t="str">
        <f t="shared" si="62"/>
        <v>4.1786786785599-247820.665499873i</v>
      </c>
      <c r="G276" s="57" t="str">
        <f t="shared" si="63"/>
        <v>0.999999999971572-5.33176407519261E-06i</v>
      </c>
      <c r="H276" s="57" t="str">
        <f t="shared" si="64"/>
        <v>120.000037856745+0.358876230000229i</v>
      </c>
      <c r="I276" s="57" t="str">
        <f t="shared" si="65"/>
        <v>504.618836886514-167787.026047902i</v>
      </c>
      <c r="K276" s="57" t="str">
        <f t="shared" si="66"/>
        <v>0.0999990740716479-0.000302695955228429i</v>
      </c>
      <c r="L276" s="57" t="str">
        <f t="shared" si="67"/>
        <v>0.00025-91.6936462267097i</v>
      </c>
      <c r="M276" s="57" t="str">
        <f t="shared" si="68"/>
        <v>0.0025-51.6422287885098i</v>
      </c>
      <c r="N276" s="57">
        <f t="shared" si="69"/>
        <v>89.999594664979114</v>
      </c>
      <c r="O276" s="57">
        <f t="shared" si="70"/>
        <v>80.608872710330871</v>
      </c>
      <c r="P276" s="374">
        <f t="shared" si="71"/>
        <v>80.608872710330871</v>
      </c>
      <c r="Q276" s="374">
        <f t="shared" si="72"/>
        <v>-90.000405335020886</v>
      </c>
      <c r="R276" s="12">
        <f t="shared" si="73"/>
        <v>89.999594664979114</v>
      </c>
      <c r="S276" s="57">
        <f t="shared" si="74"/>
        <v>2.4107289999739075E-3</v>
      </c>
      <c r="T276" s="12">
        <f t="shared" si="57"/>
        <v>80.608872710330871</v>
      </c>
    </row>
    <row r="277" spans="1:20" x14ac:dyDescent="0.15">
      <c r="A277" s="57">
        <f t="shared" si="58"/>
        <v>15.204615848950258</v>
      </c>
      <c r="B277" s="12">
        <f t="shared" si="75"/>
        <v>2.4198897701738082</v>
      </c>
      <c r="C277" s="57" t="str">
        <f t="shared" si="59"/>
        <v>-0.0758813373744971-10685.5392477249i</v>
      </c>
      <c r="D277" s="57" t="str">
        <f t="shared" si="60"/>
        <v>7.97999999953877-2630.78010781648i</v>
      </c>
      <c r="E277" s="57" t="str">
        <f t="shared" si="61"/>
        <v>81.2347670201355-0.000156947180789609i</v>
      </c>
      <c r="F277" s="57" t="str">
        <f t="shared" si="62"/>
        <v>4.17867867855897-246882.511954614i</v>
      </c>
      <c r="G277" s="57" t="str">
        <f t="shared" si="63"/>
        <v>0.999999999971356-5.35202477867719E-06i</v>
      </c>
      <c r="H277" s="57" t="str">
        <f t="shared" si="64"/>
        <v>120.000038145003+0.360239959958161i</v>
      </c>
      <c r="I277" s="57" t="str">
        <f t="shared" si="65"/>
        <v>504.618837289147-167151.849359075i</v>
      </c>
      <c r="K277" s="57" t="str">
        <f t="shared" si="66"/>
        <v>0.0999990670212892-0.00030384617820862i</v>
      </c>
      <c r="L277" s="57" t="str">
        <f t="shared" si="67"/>
        <v>0.00025-91.3465294149327i</v>
      </c>
      <c r="M277" s="57" t="str">
        <f t="shared" si="68"/>
        <v>0.0025-51.4467312099121i</v>
      </c>
      <c r="N277" s="57">
        <f t="shared" si="69"/>
        <v>89.999593124850833</v>
      </c>
      <c r="O277" s="57">
        <f t="shared" si="70"/>
        <v>80.575928876317022</v>
      </c>
      <c r="P277" s="374">
        <f t="shared" si="71"/>
        <v>80.575928876317022</v>
      </c>
      <c r="Q277" s="374">
        <f t="shared" si="72"/>
        <v>-90.000406875149167</v>
      </c>
      <c r="R277" s="12">
        <f t="shared" si="73"/>
        <v>89.999593124850833</v>
      </c>
      <c r="S277" s="57">
        <f t="shared" si="74"/>
        <v>2.4198897701738081E-3</v>
      </c>
      <c r="T277" s="12">
        <f t="shared" si="57"/>
        <v>80.575928876317022</v>
      </c>
    </row>
    <row r="278" spans="1:20" x14ac:dyDescent="0.15">
      <c r="A278" s="57">
        <f t="shared" si="58"/>
        <v>15.262393389176269</v>
      </c>
      <c r="B278" s="12">
        <f t="shared" si="75"/>
        <v>2.4290853513004689</v>
      </c>
      <c r="C278" s="57" t="str">
        <f t="shared" si="59"/>
        <v>-0.0758813101000015-10645.0879048917i</v>
      </c>
      <c r="D278" s="57" t="str">
        <f t="shared" si="60"/>
        <v>7.97999999953526-2620.82098852204i</v>
      </c>
      <c r="E278" s="57" t="str">
        <f t="shared" si="61"/>
        <v>81.2347670090129-0.000157543545144215i</v>
      </c>
      <c r="F278" s="57" t="str">
        <f t="shared" si="62"/>
        <v>4.17867867855808-245947.909897176i</v>
      </c>
      <c r="G278" s="57" t="str">
        <f t="shared" si="63"/>
        <v>0.999999999971138-5.37236247283499E-06i</v>
      </c>
      <c r="H278" s="57" t="str">
        <f t="shared" si="64"/>
        <v>120.000038435456+0.361608872093179i</v>
      </c>
      <c r="I278" s="57" t="str">
        <f t="shared" si="65"/>
        <v>504.618837694846-166519.077205719i</v>
      </c>
      <c r="K278" s="57" t="str">
        <f t="shared" si="66"/>
        <v>0.0999990599172458-0.000305000771788384i</v>
      </c>
      <c r="L278" s="57" t="str">
        <f t="shared" si="67"/>
        <v>0.00025-91.0007266536491i</v>
      </c>
      <c r="M278" s="57" t="str">
        <f t="shared" si="68"/>
        <v>0.0025-51.2519737098149i</v>
      </c>
      <c r="N278" s="57">
        <f t="shared" si="69"/>
        <v>89.999591578871744</v>
      </c>
      <c r="O278" s="57">
        <f t="shared" si="70"/>
        <v>80.542985042249114</v>
      </c>
      <c r="P278" s="374">
        <f t="shared" si="71"/>
        <v>80.542985042249114</v>
      </c>
      <c r="Q278" s="374">
        <f t="shared" si="72"/>
        <v>-90.000408421128256</v>
      </c>
      <c r="R278" s="12">
        <f t="shared" si="73"/>
        <v>89.999591578871744</v>
      </c>
      <c r="S278" s="57">
        <f t="shared" si="74"/>
        <v>2.4290853513004688E-3</v>
      </c>
      <c r="T278" s="12">
        <f t="shared" si="57"/>
        <v>80.542985042249114</v>
      </c>
    </row>
    <row r="279" spans="1:20" x14ac:dyDescent="0.15">
      <c r="A279" s="57">
        <f t="shared" si="58"/>
        <v>15.320390484055139</v>
      </c>
      <c r="B279" s="12">
        <f t="shared" si="75"/>
        <v>2.4383158756354106</v>
      </c>
      <c r="C279" s="57" t="str">
        <f t="shared" si="59"/>
        <v>-0.075881282618063-10604.789695222i</v>
      </c>
      <c r="D279" s="57" t="str">
        <f t="shared" si="60"/>
        <v>7.97999999953176-2610.8995706174i</v>
      </c>
      <c r="E279" s="57" t="str">
        <f t="shared" si="61"/>
        <v>81.2347669978057-0.000158142175282705i</v>
      </c>
      <c r="F279" s="57" t="str">
        <f t="shared" si="62"/>
        <v>4.17867867855717-245016.845882992i</v>
      </c>
      <c r="G279" s="57" t="str">
        <f t="shared" si="63"/>
        <v>0.999999999970918-5.39277745023058E-06i</v>
      </c>
      <c r="H279" s="57" t="str">
        <f t="shared" si="64"/>
        <v>120.00003872812+0.362982986097598i</v>
      </c>
      <c r="I279" s="57" t="str">
        <f t="shared" si="65"/>
        <v>504.618838103635-165888.700485193i</v>
      </c>
      <c r="K279" s="57" t="str">
        <f t="shared" si="66"/>
        <v>0.0999990527591111-0.000306159752573181i</v>
      </c>
      <c r="L279" s="57" t="str">
        <f t="shared" si="67"/>
        <v>0.00025-90.6562329683692i</v>
      </c>
      <c r="M279" s="57" t="str">
        <f t="shared" si="68"/>
        <v>0.0025-51.0579534865658i</v>
      </c>
      <c r="N279" s="57">
        <f t="shared" si="69"/>
        <v>89.999590027019607</v>
      </c>
      <c r="O279" s="57">
        <f t="shared" si="70"/>
        <v>80.510041208126921</v>
      </c>
      <c r="P279" s="374">
        <f t="shared" si="71"/>
        <v>80.510041208126921</v>
      </c>
      <c r="Q279" s="374">
        <f t="shared" si="72"/>
        <v>-90.000409972980393</v>
      </c>
      <c r="R279" s="12">
        <f t="shared" si="73"/>
        <v>89.999590027019607</v>
      </c>
      <c r="S279" s="57">
        <f t="shared" si="74"/>
        <v>2.4383158756354105E-3</v>
      </c>
      <c r="T279" s="12">
        <f t="shared" si="57"/>
        <v>80.510041208126921</v>
      </c>
    </row>
    <row r="280" spans="1:20" x14ac:dyDescent="0.15">
      <c r="A280" s="57">
        <f t="shared" si="58"/>
        <v>15.378607967894549</v>
      </c>
      <c r="B280" s="12">
        <f t="shared" si="75"/>
        <v>2.4475814759628252</v>
      </c>
      <c r="C280" s="57" t="str">
        <f t="shared" si="59"/>
        <v>-0.0758812549265784-10564.6440390122i</v>
      </c>
      <c r="D280" s="57" t="str">
        <f t="shared" si="60"/>
        <v>7.97999999952818-2601.01571137961i</v>
      </c>
      <c r="E280" s="57" t="str">
        <f t="shared" si="61"/>
        <v>81.2347669865127-0.000158743079810975i</v>
      </c>
      <c r="F280" s="57" t="str">
        <f t="shared" si="62"/>
        <v>4.17867867855624-244089.306518394i</v>
      </c>
      <c r="G280" s="57" t="str">
        <f t="shared" si="63"/>
        <v>0.999999999970697-5.41327000454025E-06i</v>
      </c>
      <c r="H280" s="57" t="str">
        <f t="shared" si="64"/>
        <v>120.000039023013+0.364362321738557i</v>
      </c>
      <c r="I280" s="57" t="str">
        <f t="shared" si="65"/>
        <v>504.618838515536-165260.710129316i</v>
      </c>
      <c r="K280" s="57" t="str">
        <f t="shared" si="66"/>
        <v>0.0999990455464716-0.000307323137231511i</v>
      </c>
      <c r="L280" s="57" t="str">
        <f t="shared" si="67"/>
        <v>0.00025-90.3130434034359i</v>
      </c>
      <c r="M280" s="57" t="str">
        <f t="shared" si="68"/>
        <v>0.0025-50.8646677491192i</v>
      </c>
      <c r="N280" s="57">
        <f t="shared" si="69"/>
        <v>89.999588469272098</v>
      </c>
      <c r="O280" s="57">
        <f t="shared" si="70"/>
        <v>80.477097373949761</v>
      </c>
      <c r="P280" s="374">
        <f t="shared" si="71"/>
        <v>80.477097373949761</v>
      </c>
      <c r="Q280" s="374">
        <f t="shared" si="72"/>
        <v>-90.000411530727902</v>
      </c>
      <c r="R280" s="12">
        <f t="shared" si="73"/>
        <v>89.999588469272098</v>
      </c>
      <c r="S280" s="57">
        <f t="shared" si="74"/>
        <v>2.447581475962825E-3</v>
      </c>
      <c r="T280" s="12">
        <f t="shared" si="57"/>
        <v>80.477097373949761</v>
      </c>
    </row>
    <row r="281" spans="1:20" x14ac:dyDescent="0.15">
      <c r="A281" s="57">
        <f t="shared" si="58"/>
        <v>15.437046678172548</v>
      </c>
      <c r="B281" s="12">
        <f t="shared" si="75"/>
        <v>2.456882285571484</v>
      </c>
      <c r="C281" s="57" t="str">
        <f t="shared" si="59"/>
        <v>-0.0758812270238778-10524.6503587536i</v>
      </c>
      <c r="D281" s="57" t="str">
        <f t="shared" si="60"/>
        <v>7.97999999952459-2591.16926862606i</v>
      </c>
      <c r="E281" s="57" t="str">
        <f t="shared" si="61"/>
        <v>81.2347669751333-0.000159346267365776i</v>
      </c>
      <c r="F281" s="57" t="str">
        <f t="shared" si="62"/>
        <v>4.1786786785553-243165.278460417i</v>
      </c>
      <c r="G281" s="57" t="str">
        <f t="shared" si="63"/>
        <v>0.999999999970473-0.0000054338404305563i</v>
      </c>
      <c r="H281" s="57" t="str">
        <f t="shared" si="64"/>
        <v>120.000039320152+0.365746898858314i</v>
      </c>
      <c r="I281" s="57" t="str">
        <f t="shared" si="65"/>
        <v>504.618838930574-164635.097104238i</v>
      </c>
      <c r="K281" s="57" t="str">
        <f t="shared" si="66"/>
        <v>0.0999990382789125-0.000308490942495195i</v>
      </c>
      <c r="L281" s="57" t="str">
        <f t="shared" si="67"/>
        <v>0.00025-89.971153021953i</v>
      </c>
      <c r="M281" s="57" t="str">
        <f t="shared" si="68"/>
        <v>0.0025-50.6721137169946i</v>
      </c>
      <c r="N281" s="57">
        <f t="shared" si="69"/>
        <v>89.99958690560689</v>
      </c>
      <c r="O281" s="57">
        <f t="shared" si="70"/>
        <v>80.444153539717263</v>
      </c>
      <c r="P281" s="374">
        <f t="shared" si="71"/>
        <v>80.444153539717263</v>
      </c>
      <c r="Q281" s="374">
        <f t="shared" si="72"/>
        <v>-90.00041309439311</v>
      </c>
      <c r="R281" s="12">
        <f t="shared" si="73"/>
        <v>89.99958690560689</v>
      </c>
      <c r="S281" s="57">
        <f t="shared" si="74"/>
        <v>2.4568822855714841E-3</v>
      </c>
      <c r="T281" s="12">
        <f t="shared" si="57"/>
        <v>80.444153539717263</v>
      </c>
    </row>
    <row r="282" spans="1:20" x14ac:dyDescent="0.15">
      <c r="A282" s="57">
        <f t="shared" si="58"/>
        <v>15.495707455549606</v>
      </c>
      <c r="B282" s="12">
        <f t="shared" si="75"/>
        <v>2.4662184382566559</v>
      </c>
      <c r="C282" s="57" t="str">
        <f t="shared" si="59"/>
        <v>-0.075881198909201-10484.808079124i</v>
      </c>
      <c r="D282" s="57" t="str">
        <f t="shared" si="60"/>
        <v>7.97999999952098-2581.36010071235i</v>
      </c>
      <c r="E282" s="57" t="str">
        <f t="shared" si="61"/>
        <v>81.2347669636679-0.000159951746621949i</v>
      </c>
      <c r="F282" s="57" t="str">
        <f t="shared" si="62"/>
        <v>4.17867867855436-242244.748416606i</v>
      </c>
      <c r="G282" s="57" t="str">
        <f t="shared" si="63"/>
        <v>0.999999999970248-5.45448902419118E-06i</v>
      </c>
      <c r="H282" s="57" t="str">
        <f t="shared" si="64"/>
        <v>120.000039619553+0.367136737374525i</v>
      </c>
      <c r="I282" s="57" t="str">
        <f t="shared" si="65"/>
        <v>504.618839348768-164011.852410302i</v>
      </c>
      <c r="K282" s="57" t="str">
        <f t="shared" si="66"/>
        <v>0.0999990309560172-0.000309663185159609i</v>
      </c>
      <c r="L282" s="57" t="str">
        <f t="shared" si="67"/>
        <v>0.00025-89.6305569057111i</v>
      </c>
      <c r="M282" s="57" t="str">
        <f t="shared" si="68"/>
        <v>0.0025-50.4802886202378i</v>
      </c>
      <c r="N282" s="57">
        <f t="shared" si="69"/>
        <v>89.999585336001473</v>
      </c>
      <c r="O282" s="57">
        <f t="shared" si="70"/>
        <v>80.411209705429258</v>
      </c>
      <c r="P282" s="374">
        <f t="shared" si="71"/>
        <v>80.411209705429258</v>
      </c>
      <c r="Q282" s="374">
        <f t="shared" si="72"/>
        <v>-90.000414663998527</v>
      </c>
      <c r="R282" s="12">
        <f t="shared" si="73"/>
        <v>89.999585336001473</v>
      </c>
      <c r="S282" s="57">
        <f t="shared" si="74"/>
        <v>2.4662184382566558E-3</v>
      </c>
      <c r="T282" s="12">
        <f t="shared" si="57"/>
        <v>80.411209705429258</v>
      </c>
    </row>
    <row r="283" spans="1:20" x14ac:dyDescent="0.15">
      <c r="A283" s="57">
        <f t="shared" si="58"/>
        <v>15.554591143880694</v>
      </c>
      <c r="B283" s="12">
        <f t="shared" si="75"/>
        <v>2.4755900683220311</v>
      </c>
      <c r="C283" s="57" t="str">
        <f t="shared" si="59"/>
        <v>-0.0758811705803382-10445.1166269785i</v>
      </c>
      <c r="D283" s="57" t="str">
        <f t="shared" si="60"/>
        <v>7.97999999951734-2571.58806653032i</v>
      </c>
      <c r="E283" s="57" t="str">
        <f t="shared" si="61"/>
        <v>81.2347669521152-0.000160559526280129i</v>
      </c>
      <c r="F283" s="57" t="str">
        <f t="shared" si="62"/>
        <v>4.17867867855341-241327.703144829i</v>
      </c>
      <c r="G283" s="57" t="str">
        <f t="shared" si="63"/>
        <v>0.999999999970022-5.47521608248186E-06i</v>
      </c>
      <c r="H283" s="57" t="str">
        <f t="shared" si="64"/>
        <v>120.000039921234+0.368531857280538i</v>
      </c>
      <c r="I283" s="57" t="str">
        <f t="shared" si="65"/>
        <v>504.618839770148-163390.967081926i</v>
      </c>
      <c r="K283" s="57" t="str">
        <f t="shared" si="66"/>
        <v>0.0999990235773627-0.0003108398820839i</v>
      </c>
      <c r="L283" s="57" t="str">
        <f t="shared" si="67"/>
        <v>0.00025-89.2912501551215i</v>
      </c>
      <c r="M283" s="57" t="str">
        <f t="shared" si="68"/>
        <v>0.0025-50.28918969938i</v>
      </c>
      <c r="N283" s="57">
        <f t="shared" si="69"/>
        <v>89.999583760433325</v>
      </c>
      <c r="O283" s="57">
        <f t="shared" si="70"/>
        <v>80.378265871085048</v>
      </c>
      <c r="P283" s="374">
        <f t="shared" si="71"/>
        <v>80.378265871085048</v>
      </c>
      <c r="Q283" s="374">
        <f t="shared" si="72"/>
        <v>-90.000416239566675</v>
      </c>
      <c r="R283" s="12">
        <f t="shared" si="73"/>
        <v>89.999583760433325</v>
      </c>
      <c r="S283" s="57">
        <f t="shared" si="74"/>
        <v>2.4755900683220309E-3</v>
      </c>
      <c r="T283" s="12">
        <f t="shared" si="57"/>
        <v>80.378265871085048</v>
      </c>
    </row>
    <row r="284" spans="1:20" x14ac:dyDescent="0.15">
      <c r="A284" s="57">
        <f t="shared" si="58"/>
        <v>15.613698590227441</v>
      </c>
      <c r="B284" s="12">
        <f t="shared" si="75"/>
        <v>2.484997310581655</v>
      </c>
      <c r="C284" s="57" t="str">
        <f t="shared" si="59"/>
        <v>-0.0758811420360104-10405.5754313425i</v>
      </c>
      <c r="D284" s="57" t="str">
        <f t="shared" si="60"/>
        <v>7.9799999995137-2561.85302550598i</v>
      </c>
      <c r="E284" s="57" t="str">
        <f t="shared" si="61"/>
        <v>81.2347669404746-0.000161169615078539i</v>
      </c>
      <c r="F284" s="57" t="str">
        <f t="shared" si="62"/>
        <v>4.17867867855246-240414.129453082i</v>
      </c>
      <c r="G284" s="57" t="str">
        <f t="shared" si="63"/>
        <v>0.999999999969794-5.49602190359405E-06i</v>
      </c>
      <c r="H284" s="57" t="str">
        <f t="shared" si="64"/>
        <v>120.000040225212+0.369932278645674i</v>
      </c>
      <c r="I284" s="57" t="str">
        <f t="shared" si="65"/>
        <v>504.618840194741-162772.432187466i</v>
      </c>
      <c r="K284" s="57" t="str">
        <f t="shared" si="66"/>
        <v>0.0999990161425248-0.000312021050191258i</v>
      </c>
      <c r="L284" s="57" t="str">
        <f t="shared" si="67"/>
        <v>0.00025-88.9532278891424i</v>
      </c>
      <c r="M284" s="57" t="str">
        <f t="shared" si="68"/>
        <v>0.0025-50.0988142053995i</v>
      </c>
      <c r="N284" s="57">
        <f t="shared" si="69"/>
        <v>89.999582178879791</v>
      </c>
      <c r="O284" s="57">
        <f t="shared" si="70"/>
        <v>80.34532203668445</v>
      </c>
      <c r="P284" s="374">
        <f t="shared" si="71"/>
        <v>80.34532203668445</v>
      </c>
      <c r="Q284" s="374">
        <f t="shared" si="72"/>
        <v>-90.000417821120209</v>
      </c>
      <c r="R284" s="12">
        <f t="shared" si="73"/>
        <v>89.999582178879791</v>
      </c>
      <c r="S284" s="57">
        <f t="shared" si="74"/>
        <v>2.4849973105816551E-3</v>
      </c>
      <c r="T284" s="12">
        <f t="shared" si="57"/>
        <v>80.34532203668445</v>
      </c>
    </row>
    <row r="285" spans="1:20" x14ac:dyDescent="0.15">
      <c r="A285" s="57">
        <f t="shared" si="58"/>
        <v>15.673030644870305</v>
      </c>
      <c r="B285" s="12">
        <f t="shared" si="75"/>
        <v>2.4944403003618651</v>
      </c>
      <c r="C285" s="57" t="str">
        <f t="shared" si="59"/>
        <v>-0.0758811132745336-10366.1839234024i</v>
      </c>
      <c r="D285" s="57" t="str">
        <f t="shared" si="60"/>
        <v>7.97999999950992-2552.15483759747i</v>
      </c>
      <c r="E285" s="57" t="str">
        <f t="shared" si="61"/>
        <v>81.2347669287455-0.000161782021787508i</v>
      </c>
      <c r="F285" s="57" t="str">
        <f t="shared" si="62"/>
        <v>4.17867867855151-239504.014199299i</v>
      </c>
      <c r="G285" s="57" t="str">
        <f t="shared" si="63"/>
        <v>0.999999999969564-5.51690678682644E-06i</v>
      </c>
      <c r="H285" s="57" t="str">
        <f t="shared" si="64"/>
        <v>120.000040531504+0.371338021615515i</v>
      </c>
      <c r="I285" s="57" t="str">
        <f t="shared" si="65"/>
        <v>504.618840622564-162156.238829088i</v>
      </c>
      <c r="K285" s="57" t="str">
        <f t="shared" si="66"/>
        <v>0.0999990086510762-0.000313206706469142i</v>
      </c>
      <c r="L285" s="57" t="str">
        <f t="shared" si="67"/>
        <v>0.00025-88.6164852452111i</v>
      </c>
      <c r="M285" s="57" t="str">
        <f t="shared" si="68"/>
        <v>0.0025-49.9091593996808i</v>
      </c>
      <c r="N285" s="57">
        <f t="shared" si="69"/>
        <v>89.999580591318136</v>
      </c>
      <c r="O285" s="57">
        <f t="shared" si="70"/>
        <v>80.312378202226824</v>
      </c>
      <c r="P285" s="374">
        <f t="shared" si="71"/>
        <v>80.312378202226824</v>
      </c>
      <c r="Q285" s="374">
        <f t="shared" si="72"/>
        <v>-90.000419408681864</v>
      </c>
      <c r="R285" s="12">
        <f t="shared" si="73"/>
        <v>89.999580591318136</v>
      </c>
      <c r="S285" s="57">
        <f t="shared" si="74"/>
        <v>2.4944403003618653E-3</v>
      </c>
      <c r="T285" s="12">
        <f t="shared" si="57"/>
        <v>80.312378202226824</v>
      </c>
    </row>
    <row r="286" spans="1:20" x14ac:dyDescent="0.15">
      <c r="A286" s="57">
        <f t="shared" si="58"/>
        <v>15.732588161320814</v>
      </c>
      <c r="B286" s="12">
        <f t="shared" si="75"/>
        <v>2.5039191735032404</v>
      </c>
      <c r="C286" s="57" t="str">
        <f t="shared" si="59"/>
        <v>-0.0758810842934921-10326.9415364982i</v>
      </c>
      <c r="D286" s="57" t="str">
        <f t="shared" si="60"/>
        <v>7.97999999950618-2542.49336329313i</v>
      </c>
      <c r="E286" s="57" t="str">
        <f t="shared" si="61"/>
        <v>81.2347669169265-0.000162396755206096i</v>
      </c>
      <c r="F286" s="57" t="str">
        <f t="shared" si="62"/>
        <v>4.17867867855054-238597.344291168i</v>
      </c>
      <c r="G286" s="57" t="str">
        <f t="shared" si="63"/>
        <v>0.999999999969332-5.53787103261509E-06i</v>
      </c>
      <c r="H286" s="57" t="str">
        <f t="shared" si="64"/>
        <v>120.000040840129+0.372749106412198i</v>
      </c>
      <c r="I286" s="57" t="str">
        <f t="shared" si="65"/>
        <v>504.618841053642-161542.378142647i</v>
      </c>
      <c r="K286" s="57" t="str">
        <f t="shared" si="66"/>
        <v>0.0999990011025855-0.00031439686796953i</v>
      </c>
      <c r="L286" s="57" t="str">
        <f t="shared" si="67"/>
        <v>0.00025-88.28101737917i</v>
      </c>
      <c r="M286" s="57" t="str">
        <f t="shared" si="68"/>
        <v>0.0025-49.7202225539757i</v>
      </c>
      <c r="N286" s="57">
        <f t="shared" si="69"/>
        <v>89.999578997725578</v>
      </c>
      <c r="O286" s="57">
        <f t="shared" si="70"/>
        <v>80.279434367711787</v>
      </c>
      <c r="P286" s="374">
        <f t="shared" si="71"/>
        <v>80.279434367711787</v>
      </c>
      <c r="Q286" s="374">
        <f t="shared" si="72"/>
        <v>-90.000421002274422</v>
      </c>
      <c r="R286" s="12">
        <f t="shared" si="73"/>
        <v>89.999578997725578</v>
      </c>
      <c r="S286" s="57">
        <f t="shared" si="74"/>
        <v>2.5039191735032403E-3</v>
      </c>
      <c r="T286" s="12">
        <f t="shared" si="57"/>
        <v>80.279434367711787</v>
      </c>
    </row>
    <row r="287" spans="1:20" x14ac:dyDescent="0.15">
      <c r="A287" s="57">
        <f t="shared" si="58"/>
        <v>15.792371996333834</v>
      </c>
      <c r="B287" s="12">
        <f t="shared" si="75"/>
        <v>2.513434066362553</v>
      </c>
      <c r="C287" s="57" t="str">
        <f t="shared" si="59"/>
        <v>-0.0758810550917204-10287.847706115i</v>
      </c>
      <c r="D287" s="57" t="str">
        <f t="shared" si="60"/>
        <v>7.97999999950249-2532.8684636094i</v>
      </c>
      <c r="E287" s="57" t="str">
        <f t="shared" si="61"/>
        <v>81.2347669050175-0.000163013824173901i</v>
      </c>
      <c r="F287" s="57" t="str">
        <f t="shared" si="62"/>
        <v>4.17867867854955-237694.106685938i</v>
      </c>
      <c r="G287" s="57" t="str">
        <f t="shared" si="63"/>
        <v>0.999999999969098-5.55891494253773E-06i</v>
      </c>
      <c r="H287" s="57" t="str">
        <f t="shared" si="64"/>
        <v>120.000041151104+0.374165553334711i</v>
      </c>
      <c r="I287" s="57" t="str">
        <f t="shared" si="65"/>
        <v>504.618841488007-160930.84129755i</v>
      </c>
      <c r="K287" s="57" t="str">
        <f t="shared" si="66"/>
        <v>0.0999989934966187-0.000315591551809166i</v>
      </c>
      <c r="L287" s="57" t="str">
        <f t="shared" si="67"/>
        <v>0.00025-87.946819465202i</v>
      </c>
      <c r="M287" s="57" t="str">
        <f t="shared" si="68"/>
        <v>0.0025-49.5320009503642i</v>
      </c>
      <c r="N287" s="57">
        <f t="shared" si="69"/>
        <v>89.999577398079182</v>
      </c>
      <c r="O287" s="57">
        <f t="shared" si="70"/>
        <v>80.246490533138925</v>
      </c>
      <c r="P287" s="374">
        <f t="shared" si="71"/>
        <v>80.246490533138925</v>
      </c>
      <c r="Q287" s="374">
        <f t="shared" si="72"/>
        <v>-90.000422601920818</v>
      </c>
      <c r="R287" s="12">
        <f t="shared" si="73"/>
        <v>89.999577398079182</v>
      </c>
      <c r="S287" s="57">
        <f t="shared" si="74"/>
        <v>2.5134340663625528E-3</v>
      </c>
      <c r="T287" s="12">
        <f t="shared" si="57"/>
        <v>80.246490533138925</v>
      </c>
    </row>
    <row r="288" spans="1:20" x14ac:dyDescent="0.15">
      <c r="A288" s="57">
        <f t="shared" si="58"/>
        <v>15.852383009919901</v>
      </c>
      <c r="B288" s="12">
        <f t="shared" si="75"/>
        <v>2.5229851158147305</v>
      </c>
      <c r="C288" s="57" t="str">
        <f t="shared" si="59"/>
        <v>-0.0758810256679254-10248.9018698749i</v>
      </c>
      <c r="D288" s="57" t="str">
        <f t="shared" si="60"/>
        <v>7.97999999949865-2523.28000008885i</v>
      </c>
      <c r="E288" s="57" t="str">
        <f t="shared" si="61"/>
        <v>81.2347668930181-0.000163633237562472i</v>
      </c>
      <c r="F288" s="57" t="str">
        <f t="shared" si="62"/>
        <v>4.17867867854856-236794.288390232i</v>
      </c>
      <c r="G288" s="57" t="str">
        <f t="shared" si="63"/>
        <v>0.999999999968863-5.58003881931806E-06i</v>
      </c>
      <c r="H288" s="57" t="str">
        <f t="shared" si="64"/>
        <v>120.000041464446+0.375587382759167i</v>
      </c>
      <c r="I288" s="57" t="str">
        <f t="shared" si="65"/>
        <v>504.618841925675-160321.619496632i</v>
      </c>
      <c r="K288" s="57" t="str">
        <f t="shared" si="66"/>
        <v>0.0999989858327379-0.000316790775169794i</v>
      </c>
      <c r="L288" s="57" t="str">
        <f t="shared" si="67"/>
        <v>0.00025-87.6138866957587i</v>
      </c>
      <c r="M288" s="57" t="str">
        <f t="shared" si="68"/>
        <v>0.0025-49.3444918812157i</v>
      </c>
      <c r="N288" s="57">
        <f t="shared" si="69"/>
        <v>89.999575792356012</v>
      </c>
      <c r="O288" s="57">
        <f t="shared" si="70"/>
        <v>80.21354669850777</v>
      </c>
      <c r="P288" s="374">
        <f t="shared" si="71"/>
        <v>80.21354669850777</v>
      </c>
      <c r="Q288" s="374">
        <f t="shared" si="72"/>
        <v>-90.000424207643988</v>
      </c>
      <c r="R288" s="12">
        <f t="shared" si="73"/>
        <v>89.999575792356012</v>
      </c>
      <c r="S288" s="57">
        <f t="shared" si="74"/>
        <v>2.5229851158147304E-3</v>
      </c>
      <c r="T288" s="12">
        <f t="shared" si="57"/>
        <v>80.21354669850777</v>
      </c>
    </row>
    <row r="289" spans="1:20" x14ac:dyDescent="0.15">
      <c r="A289" s="57">
        <f t="shared" si="58"/>
        <v>15.912622065357597</v>
      </c>
      <c r="B289" s="12">
        <f t="shared" si="75"/>
        <v>2.5325724592548267</v>
      </c>
      <c r="C289" s="57" t="str">
        <f t="shared" si="59"/>
        <v>-0.0758809960199969-10210.103467529i</v>
      </c>
      <c r="D289" s="57" t="str">
        <f t="shared" si="60"/>
        <v>7.97999999949486-2513.72783479824i</v>
      </c>
      <c r="E289" s="57" t="str">
        <f t="shared" si="61"/>
        <v>81.234766880927-0.000164255004273524i</v>
      </c>
      <c r="F289" s="57" t="str">
        <f t="shared" si="62"/>
        <v>4.17867867854759-235897.876459862i</v>
      </c>
      <c r="G289" s="57" t="str">
        <f t="shared" si="63"/>
        <v>0.999999999968626-5.60124296683014E-06i</v>
      </c>
      <c r="H289" s="57" t="str">
        <f t="shared" si="64"/>
        <v>120.000041780175+0.377014615139122i</v>
      </c>
      <c r="I289" s="57" t="str">
        <f t="shared" si="65"/>
        <v>504.618842366681-159714.703976035i</v>
      </c>
      <c r="K289" s="57" t="str">
        <f t="shared" si="66"/>
        <v>0.0999989781105016-0.000317994555298418i</v>
      </c>
      <c r="L289" s="57" t="str">
        <f t="shared" si="67"/>
        <v>0.00025-87.2822142814886i</v>
      </c>
      <c r="M289" s="57" t="str">
        <f t="shared" si="68"/>
        <v>0.0025-49.1576926491488i</v>
      </c>
      <c r="N289" s="57">
        <f t="shared" si="69"/>
        <v>89.999574180532946</v>
      </c>
      <c r="O289" s="57">
        <f t="shared" si="70"/>
        <v>80.180602863817882</v>
      </c>
      <c r="P289" s="374">
        <f t="shared" si="71"/>
        <v>80.180602863817882</v>
      </c>
      <c r="Q289" s="374">
        <f t="shared" si="72"/>
        <v>-90.000425819467054</v>
      </c>
      <c r="R289" s="12">
        <f t="shared" si="73"/>
        <v>89.999574180532946</v>
      </c>
      <c r="S289" s="57">
        <f t="shared" si="74"/>
        <v>2.5325724592548267E-3</v>
      </c>
      <c r="T289" s="12">
        <f t="shared" si="57"/>
        <v>80.180602863817882</v>
      </c>
    </row>
    <row r="290" spans="1:20" x14ac:dyDescent="0.15">
      <c r="A290" s="57">
        <f t="shared" si="58"/>
        <v>15.973090029205958</v>
      </c>
      <c r="B290" s="12">
        <f t="shared" si="75"/>
        <v>2.5421962345999951</v>
      </c>
      <c r="C290" s="57" t="str">
        <f t="shared" si="59"/>
        <v>-0.0758809661463715-10171.4519409494i</v>
      </c>
      <c r="D290" s="57" t="str">
        <f t="shared" si="60"/>
        <v>7.979999999491-2504.21183032644i</v>
      </c>
      <c r="E290" s="57" t="str">
        <f t="shared" si="61"/>
        <v>81.2347668687447-0.000164879133246515i</v>
      </c>
      <c r="F290" s="57" t="str">
        <f t="shared" si="62"/>
        <v>4.17867867854658-235004.857999641i</v>
      </c>
      <c r="G290" s="57" t="str">
        <f t="shared" si="63"/>
        <v>0.999999999968387-5.62252769010276E-06i</v>
      </c>
      <c r="H290" s="57" t="str">
        <f t="shared" si="64"/>
        <v>120.000042098308+0.378447271005843i</v>
      </c>
      <c r="I290" s="57" t="str">
        <f t="shared" si="65"/>
        <v>504.61884281104-159110.086005074i</v>
      </c>
      <c r="K290" s="57" t="str">
        <f t="shared" si="66"/>
        <v>0.0999989703294663-0.000319202909507544i</v>
      </c>
      <c r="L290" s="57" t="str">
        <f t="shared" si="67"/>
        <v>0.00025-86.9517974511743i</v>
      </c>
      <c r="M290" s="57" t="str">
        <f t="shared" si="68"/>
        <v>0.0025-48.9716005669943i</v>
      </c>
      <c r="N290" s="57">
        <f t="shared" si="69"/>
        <v>89.999572562586877</v>
      </c>
      <c r="O290" s="57">
        <f t="shared" si="70"/>
        <v>80.147659029068961</v>
      </c>
      <c r="P290" s="374">
        <f t="shared" si="71"/>
        <v>80.147659029068961</v>
      </c>
      <c r="Q290" s="374">
        <f t="shared" si="72"/>
        <v>-90.000427437413123</v>
      </c>
      <c r="R290" s="12">
        <f t="shared" si="73"/>
        <v>89.999572562586877</v>
      </c>
      <c r="S290" s="57">
        <f t="shared" si="74"/>
        <v>2.5421962345999953E-3</v>
      </c>
      <c r="T290" s="12">
        <f t="shared" si="57"/>
        <v>80.147659029068961</v>
      </c>
    </row>
    <row r="291" spans="1:20" x14ac:dyDescent="0.15">
      <c r="A291" s="57">
        <f t="shared" si="58"/>
        <v>16.033787771316941</v>
      </c>
      <c r="B291" s="12">
        <f t="shared" si="75"/>
        <v>2.5518565802914752</v>
      </c>
      <c r="C291" s="57" t="str">
        <f t="shared" si="59"/>
        <v>-0.075880936045067-10132.9467341207i</v>
      </c>
      <c r="D291" s="57" t="str">
        <f t="shared" si="60"/>
        <v>7.97999999948717-2494.73184978257i</v>
      </c>
      <c r="E291" s="57" t="str">
        <f t="shared" si="61"/>
        <v>81.2347668564689-0.000165505633449472i</v>
      </c>
      <c r="F291" s="57" t="str">
        <f t="shared" si="62"/>
        <v>4.17867867854558-234115.220163201i</v>
      </c>
      <c r="G291" s="57" t="str">
        <f t="shared" si="63"/>
        <v>0.999999999968146-5.64389329532378E-06i</v>
      </c>
      <c r="H291" s="57" t="str">
        <f t="shared" si="64"/>
        <v>120.000042418863+0.379885370968624i</v>
      </c>
      <c r="I291" s="57" t="str">
        <f t="shared" si="65"/>
        <v>504.618843258786-158507.756886119i</v>
      </c>
      <c r="K291" s="57" t="str">
        <f t="shared" si="66"/>
        <v>0.0999989624891838-0.000320415855175427i</v>
      </c>
      <c r="L291" s="57" t="str">
        <f t="shared" si="67"/>
        <v>0.00025-86.622631451658i</v>
      </c>
      <c r="M291" s="57" t="str">
        <f t="shared" si="68"/>
        <v>0.0025-48.7862129577548i</v>
      </c>
      <c r="N291" s="57">
        <f t="shared" si="69"/>
        <v>89.999570938494514</v>
      </c>
      <c r="O291" s="57">
        <f t="shared" si="70"/>
        <v>80.114715194260384</v>
      </c>
      <c r="P291" s="374">
        <f t="shared" si="71"/>
        <v>80.114715194260384</v>
      </c>
      <c r="Q291" s="374">
        <f t="shared" si="72"/>
        <v>-90.000429061505486</v>
      </c>
      <c r="R291" s="12">
        <f t="shared" si="73"/>
        <v>89.999570938494514</v>
      </c>
      <c r="S291" s="57">
        <f t="shared" si="74"/>
        <v>2.5518565802914754E-3</v>
      </c>
      <c r="T291" s="12">
        <f t="shared" si="57"/>
        <v>80.114715194260384</v>
      </c>
    </row>
    <row r="292" spans="1:20" x14ac:dyDescent="0.15">
      <c r="A292" s="57">
        <f t="shared" si="58"/>
        <v>16.094716164847945</v>
      </c>
      <c r="B292" s="12">
        <f t="shared" si="75"/>
        <v>2.5615536352965829</v>
      </c>
      <c r="C292" s="57" t="str">
        <f t="shared" si="59"/>
        <v>-0.0758809057150742-10094.5872931327i</v>
      </c>
      <c r="D292" s="57" t="str">
        <f t="shared" si="60"/>
        <v>7.97999999948326-2485.28775679389i</v>
      </c>
      <c r="E292" s="57" t="str">
        <f t="shared" si="61"/>
        <v>81.2347668441003-0.000166134513891886i</v>
      </c>
      <c r="F292" s="57" t="str">
        <f t="shared" si="62"/>
        <v>4.17867867854456-233228.9501528i</v>
      </c>
      <c r="G292" s="57" t="str">
        <f t="shared" si="63"/>
        <v>0.999999999967904-5.66534008984464E-06i</v>
      </c>
      <c r="H292" s="57" t="str">
        <f t="shared" si="64"/>
        <v>120.000042741858+0.381328935715073i</v>
      </c>
      <c r="I292" s="57" t="str">
        <f t="shared" si="65"/>
        <v>504.618843709938-157907.707954459i</v>
      </c>
      <c r="K292" s="57" t="str">
        <f t="shared" si="66"/>
        <v>0.0999989545892039-0.000321633409746329i</v>
      </c>
      <c r="L292" s="57" t="str">
        <f t="shared" si="67"/>
        <v>0.00025-86.2947115477766i</v>
      </c>
      <c r="M292" s="57" t="str">
        <f t="shared" si="68"/>
        <v>0.0025-48.6015271545675i</v>
      </c>
      <c r="N292" s="57">
        <f t="shared" si="69"/>
        <v>89.999569308232537</v>
      </c>
      <c r="O292" s="57">
        <f t="shared" si="70"/>
        <v>80.08177135939178</v>
      </c>
      <c r="P292" s="374">
        <f t="shared" si="71"/>
        <v>80.08177135939178</v>
      </c>
      <c r="Q292" s="374">
        <f t="shared" si="72"/>
        <v>-90.000430691767463</v>
      </c>
      <c r="R292" s="12">
        <f t="shared" si="73"/>
        <v>89.999569308232537</v>
      </c>
      <c r="S292" s="57">
        <f t="shared" si="74"/>
        <v>2.561553635296583E-3</v>
      </c>
      <c r="T292" s="12">
        <f t="shared" si="57"/>
        <v>80.08177135939178</v>
      </c>
    </row>
    <row r="293" spans="1:20" x14ac:dyDescent="0.15">
      <c r="A293" s="57">
        <f t="shared" si="58"/>
        <v>16.155876086274368</v>
      </c>
      <c r="B293" s="12">
        <f t="shared" si="75"/>
        <v>2.5712875391107097</v>
      </c>
      <c r="C293" s="57" t="str">
        <f t="shared" si="59"/>
        <v>-0.0758808751536577-10056.3730661718i</v>
      </c>
      <c r="D293" s="57" t="str">
        <f t="shared" si="60"/>
        <v>7.97999999947927-2475.87941550394i</v>
      </c>
      <c r="E293" s="57" t="str">
        <f t="shared" si="61"/>
        <v>81.2347668316368-0.000166765783608362i</v>
      </c>
      <c r="F293" s="57" t="str">
        <f t="shared" si="62"/>
        <v>4.17867867854353-232346.035219146i</v>
      </c>
      <c r="G293" s="57" t="str">
        <f t="shared" si="63"/>
        <v>0.999999999967659-5.68686838218466E-06i</v>
      </c>
      <c r="H293" s="57" t="str">
        <f t="shared" si="64"/>
        <v>120.000043067314+0.382777986011416i</v>
      </c>
      <c r="I293" s="57" t="str">
        <f t="shared" si="65"/>
        <v>504.618844164527-157309.930578193i</v>
      </c>
      <c r="K293" s="57" t="str">
        <f t="shared" si="66"/>
        <v>0.0999989466290706-0.00032285559073075i</v>
      </c>
      <c r="L293" s="57" t="str">
        <f t="shared" si="67"/>
        <v>0.00025-85.9680330222921i</v>
      </c>
      <c r="M293" s="57" t="str">
        <f t="shared" si="68"/>
        <v>0.0025-48.4175405006648i</v>
      </c>
      <c r="N293" s="57">
        <f t="shared" si="69"/>
        <v>89.999567671777555</v>
      </c>
      <c r="O293" s="57">
        <f t="shared" si="70"/>
        <v>80.048827524462581</v>
      </c>
      <c r="P293" s="374">
        <f t="shared" si="71"/>
        <v>80.048827524462581</v>
      </c>
      <c r="Q293" s="374">
        <f t="shared" si="72"/>
        <v>-90.000432328222445</v>
      </c>
      <c r="R293" s="12">
        <f t="shared" si="73"/>
        <v>89.999567671777555</v>
      </c>
      <c r="S293" s="57">
        <f t="shared" si="74"/>
        <v>2.5712875391107099E-3</v>
      </c>
      <c r="T293" s="12">
        <f t="shared" si="57"/>
        <v>80.048827524462581</v>
      </c>
    </row>
    <row r="294" spans="1:20" x14ac:dyDescent="0.15">
      <c r="A294" s="57">
        <f t="shared" si="58"/>
        <v>16.217268415402209</v>
      </c>
      <c r="B294" s="12">
        <f t="shared" si="75"/>
        <v>2.5810584317593306</v>
      </c>
      <c r="C294" s="57" t="str">
        <f t="shared" si="59"/>
        <v>-0.0758808443595953-10018.3035035136i</v>
      </c>
      <c r="D294" s="57" t="str">
        <f t="shared" si="60"/>
        <v>7.97999999947534-2466.50669057062i</v>
      </c>
      <c r="E294" s="57" t="str">
        <f t="shared" si="61"/>
        <v>81.2347668190782-0.000167399451676141i</v>
      </c>
      <c r="F294" s="57" t="str">
        <f t="shared" si="62"/>
        <v>4.17867867854251-231466.462661215i</v>
      </c>
      <c r="G294" s="57" t="str">
        <f t="shared" si="63"/>
        <v>0.999999999967413-5.70847848203556E-06i</v>
      </c>
      <c r="H294" s="57" t="str">
        <f t="shared" si="64"/>
        <v>120.000043395248+0.384232542702782i</v>
      </c>
      <c r="I294" s="57" t="str">
        <f t="shared" si="65"/>
        <v>504.61884462258-156714.416158092i</v>
      </c>
      <c r="K294" s="57" t="str">
        <f t="shared" si="66"/>
        <v>0.0999989386083267-0.000324082415705702i</v>
      </c>
      <c r="L294" s="57" t="str">
        <f t="shared" si="67"/>
        <v>0.00025-85.6425911758236i</v>
      </c>
      <c r="M294" s="57" t="str">
        <f t="shared" si="68"/>
        <v>0.0025-48.2342503493374i</v>
      </c>
      <c r="N294" s="57">
        <f t="shared" si="69"/>
        <v>89.99956602910602</v>
      </c>
      <c r="O294" s="57">
        <f t="shared" si="70"/>
        <v>80.015883689472375</v>
      </c>
      <c r="P294" s="374">
        <f t="shared" si="71"/>
        <v>80.015883689472375</v>
      </c>
      <c r="Q294" s="374">
        <f t="shared" si="72"/>
        <v>-90.00043397089398</v>
      </c>
      <c r="R294" s="12">
        <f t="shared" si="73"/>
        <v>89.99956602910602</v>
      </c>
      <c r="S294" s="57">
        <f t="shared" si="74"/>
        <v>2.5810584317593308E-3</v>
      </c>
      <c r="T294" s="12">
        <f t="shared" si="57"/>
        <v>80.015883689472375</v>
      </c>
    </row>
    <row r="295" spans="1:20" x14ac:dyDescent="0.15">
      <c r="A295" s="57">
        <f t="shared" si="58"/>
        <v>16.278894035380738</v>
      </c>
      <c r="B295" s="12">
        <f t="shared" si="75"/>
        <v>2.5908664538000159</v>
      </c>
      <c r="C295" s="57" t="str">
        <f t="shared" si="59"/>
        <v>-0.075880813330869-9980.37805751474i</v>
      </c>
      <c r="D295" s="57" t="str">
        <f t="shared" si="60"/>
        <v>7.97999999947135-2457.16944716411i</v>
      </c>
      <c r="E295" s="57" t="str">
        <f t="shared" si="61"/>
        <v>81.2347668064242-0.000168035527202657i</v>
      </c>
      <c r="F295" s="57" t="str">
        <f t="shared" si="62"/>
        <v>4.17867867854149-230590.219826058i</v>
      </c>
      <c r="G295" s="57" t="str">
        <f t="shared" si="63"/>
        <v>0.999999999967165-5.73017070026587E-06i</v>
      </c>
      <c r="H295" s="57" t="str">
        <f t="shared" si="64"/>
        <v>120.000043725679+0.385692626713516i</v>
      </c>
      <c r="I295" s="57" t="str">
        <f t="shared" si="65"/>
        <v>504.618845084118-156121.156127481i</v>
      </c>
      <c r="K295" s="57" t="str">
        <f t="shared" si="66"/>
        <v>0.0999989305265106-0.000325313902314945i</v>
      </c>
      <c r="L295" s="57" t="str">
        <f t="shared" si="67"/>
        <v>0.00025-85.3183813267821i</v>
      </c>
      <c r="M295" s="57" t="str">
        <f t="shared" si="68"/>
        <v>0.0025-48.0516540638948i</v>
      </c>
      <c r="N295" s="57">
        <f t="shared" si="69"/>
        <v>89.999564380194357</v>
      </c>
      <c r="O295" s="57">
        <f t="shared" si="70"/>
        <v>79.982939854420763</v>
      </c>
      <c r="P295" s="374">
        <f t="shared" si="71"/>
        <v>79.982939854420763</v>
      </c>
      <c r="Q295" s="374">
        <f t="shared" si="72"/>
        <v>-90.000435619805643</v>
      </c>
      <c r="R295" s="12">
        <f t="shared" si="73"/>
        <v>89.999564380194357</v>
      </c>
      <c r="S295" s="57">
        <f t="shared" si="74"/>
        <v>2.5908664538000161E-3</v>
      </c>
      <c r="T295" s="12">
        <f t="shared" si="57"/>
        <v>79.982939854420763</v>
      </c>
    </row>
    <row r="296" spans="1:20" x14ac:dyDescent="0.15">
      <c r="A296" s="57">
        <f t="shared" si="58"/>
        <v>16.340753832715187</v>
      </c>
      <c r="B296" s="12">
        <f t="shared" si="75"/>
        <v>2.600711746324456</v>
      </c>
      <c r="C296" s="57" t="str">
        <f t="shared" si="59"/>
        <v>-0.0758807820664273-9942.59618260499i</v>
      </c>
      <c r="D296" s="57" t="str">
        <f t="shared" si="60"/>
        <v>7.97999999946732-2447.86755096501i</v>
      </c>
      <c r="E296" s="57" t="str">
        <f t="shared" si="61"/>
        <v>81.2347667936746-0.000168674019333547i</v>
      </c>
      <c r="F296" s="57" t="str">
        <f t="shared" si="62"/>
        <v>4.17867867854042-229717.294108627i</v>
      </c>
      <c r="G296" s="57" t="str">
        <f t="shared" si="63"/>
        <v>0.999999999966915-5.75194534892545E-06i</v>
      </c>
      <c r="H296" s="57" t="str">
        <f t="shared" si="64"/>
        <v>120.000044058625+0.387158259047479i</v>
      </c>
      <c r="I296" s="57" t="str">
        <f t="shared" si="65"/>
        <v>504.61884554917-155530.141952111i</v>
      </c>
      <c r="K296" s="57" t="str">
        <f t="shared" si="66"/>
        <v>0.0999989223831581-0.000326550068269259i</v>
      </c>
      <c r="L296" s="57" t="str">
        <f t="shared" si="67"/>
        <v>0.00025-84.9953988112992i</v>
      </c>
      <c r="M296" s="57" t="str">
        <f t="shared" si="68"/>
        <v>0.0025-47.8697490176277i</v>
      </c>
      <c r="N296" s="57">
        <f t="shared" si="69"/>
        <v>89.999562725018833</v>
      </c>
      <c r="O296" s="57">
        <f t="shared" si="70"/>
        <v>79.949996019307321</v>
      </c>
      <c r="P296" s="374">
        <f t="shared" si="71"/>
        <v>79.949996019307321</v>
      </c>
      <c r="Q296" s="374">
        <f t="shared" si="72"/>
        <v>-90.000437274981167</v>
      </c>
      <c r="R296" s="12">
        <f t="shared" si="73"/>
        <v>89.999562725018833</v>
      </c>
      <c r="S296" s="57">
        <f t="shared" si="74"/>
        <v>2.6007117463244561E-3</v>
      </c>
      <c r="T296" s="12">
        <f t="shared" si="57"/>
        <v>79.949996019307321</v>
      </c>
    </row>
    <row r="297" spans="1:20" x14ac:dyDescent="0.15">
      <c r="A297" s="57">
        <f t="shared" si="58"/>
        <v>16.402848697279502</v>
      </c>
      <c r="B297" s="12">
        <f t="shared" si="75"/>
        <v>2.6105944509604888</v>
      </c>
      <c r="C297" s="57" t="str">
        <f t="shared" si="59"/>
        <v>-0.0758807505635062-9904.95733527916i</v>
      </c>
      <c r="D297" s="57" t="str">
        <f t="shared" si="60"/>
        <v>7.97999999946324-2438.60086816246i</v>
      </c>
      <c r="E297" s="57" t="str">
        <f t="shared" si="61"/>
        <v>81.2347667808271-0.000169314937241658i</v>
      </c>
      <c r="F297" s="57" t="str">
        <f t="shared" si="62"/>
        <v>4.17867867853937-228847.672951594i</v>
      </c>
      <c r="G297" s="57" t="str">
        <f t="shared" si="63"/>
        <v>0.999999999966663-0.0000057738027412499i</v>
      </c>
      <c r="H297" s="57" t="str">
        <f t="shared" si="64"/>
        <v>120.000044394107+0.388629460788344i</v>
      </c>
      <c r="I297" s="57" t="str">
        <f t="shared" si="65"/>
        <v>504.618846017763-154941.365130051i</v>
      </c>
      <c r="K297" s="57" t="str">
        <f t="shared" si="66"/>
        <v>0.0999989141777986-0.00032779093134666i</v>
      </c>
      <c r="L297" s="57" t="str">
        <f t="shared" si="67"/>
        <v>0.00025-84.6736389831632i</v>
      </c>
      <c r="M297" s="57" t="str">
        <f t="shared" si="68"/>
        <v>0.0025-47.6885325937714i</v>
      </c>
      <c r="N297" s="57">
        <f t="shared" si="69"/>
        <v>89.999561063555731</v>
      </c>
      <c r="O297" s="57">
        <f t="shared" si="70"/>
        <v>79.917052184131379</v>
      </c>
      <c r="P297" s="374">
        <f t="shared" si="71"/>
        <v>79.917052184131379</v>
      </c>
      <c r="Q297" s="374">
        <f t="shared" si="72"/>
        <v>-90.000438936444269</v>
      </c>
      <c r="R297" s="12">
        <f t="shared" si="73"/>
        <v>89.999561063555731</v>
      </c>
      <c r="S297" s="57">
        <f t="shared" si="74"/>
        <v>2.6105944509604889E-3</v>
      </c>
      <c r="T297" s="12">
        <f t="shared" si="57"/>
        <v>79.917052184131379</v>
      </c>
    </row>
    <row r="298" spans="1:20" x14ac:dyDescent="0.15">
      <c r="A298" s="57">
        <f t="shared" si="58"/>
        <v>16.465179522329162</v>
      </c>
      <c r="B298" s="12">
        <f t="shared" si="75"/>
        <v>2.6205147098741386</v>
      </c>
      <c r="C298" s="57" t="str">
        <f t="shared" si="59"/>
        <v>-0.0758807188213595-9867.46097409009i</v>
      </c>
      <c r="D298" s="57" t="str">
        <f t="shared" si="60"/>
        <v>7.97999999945911-2429.36926545208i</v>
      </c>
      <c r="E298" s="57" t="str">
        <f t="shared" si="61"/>
        <v>81.2347667678823-0.000169958290142991i</v>
      </c>
      <c r="F298" s="57" t="str">
        <f t="shared" si="62"/>
        <v>4.17867867853831-227981.343845166i</v>
      </c>
      <c r="G298" s="57" t="str">
        <f t="shared" si="63"/>
        <v>0.999999999966409-5.79574319166519E-06i</v>
      </c>
      <c r="H298" s="57" t="str">
        <f t="shared" si="64"/>
        <v>120.000044732143+0.390106253099905i</v>
      </c>
      <c r="I298" s="57" t="str">
        <f t="shared" si="65"/>
        <v>504.618846489927-154354.817191544i</v>
      </c>
      <c r="K298" s="57" t="str">
        <f t="shared" si="66"/>
        <v>0.0999989059099629-0.000329036509392717i</v>
      </c>
      <c r="L298" s="57" t="str">
        <f t="shared" si="67"/>
        <v>0.00025-84.3530972137507i</v>
      </c>
      <c r="M298" s="57" t="str">
        <f t="shared" si="68"/>
        <v>0.0025-47.5080021854666i</v>
      </c>
      <c r="N298" s="57">
        <f t="shared" si="69"/>
        <v>89.99955939578112</v>
      </c>
      <c r="O298" s="57">
        <f t="shared" si="70"/>
        <v>79.884108348892724</v>
      </c>
      <c r="P298" s="374">
        <f t="shared" si="71"/>
        <v>79.884108348892724</v>
      </c>
      <c r="Q298" s="374">
        <f t="shared" si="72"/>
        <v>-90.00044060421888</v>
      </c>
      <c r="R298" s="12">
        <f t="shared" si="73"/>
        <v>89.99955939578112</v>
      </c>
      <c r="S298" s="57">
        <f t="shared" si="74"/>
        <v>2.6205147098741386E-3</v>
      </c>
      <c r="T298" s="12">
        <f t="shared" si="57"/>
        <v>79.884108348892724</v>
      </c>
    </row>
    <row r="299" spans="1:20" x14ac:dyDescent="0.15">
      <c r="A299" s="57">
        <f t="shared" si="58"/>
        <v>16.527747204514014</v>
      </c>
      <c r="B299" s="12">
        <f t="shared" si="75"/>
        <v>2.6304726657716602</v>
      </c>
      <c r="C299" s="57" t="str">
        <f t="shared" si="59"/>
        <v>-0.0758806868370314-9830.10655963983i</v>
      </c>
      <c r="D299" s="57" t="str">
        <f t="shared" si="60"/>
        <v>7.97999999945503-2420.1726100342i</v>
      </c>
      <c r="E299" s="57" t="str">
        <f t="shared" si="61"/>
        <v>81.2347667548392-0.000170604087284765i</v>
      </c>
      <c r="F299" s="57" t="str">
        <f t="shared" si="62"/>
        <v>4.17867867853724-227118.294326908i</v>
      </c>
      <c r="G299" s="57" t="str">
        <f t="shared" si="63"/>
        <v>0.999999999966154-5.81776701579202E-06i</v>
      </c>
      <c r="H299" s="57" t="str">
        <f t="shared" si="64"/>
        <v>120.000045072754+0.391588657226375i</v>
      </c>
      <c r="I299" s="57" t="str">
        <f t="shared" si="65"/>
        <v>504.618846965683-153770.489698905i</v>
      </c>
      <c r="K299" s="57" t="str">
        <f t="shared" si="66"/>
        <v>0.0999988975791722-0.00033028682032073i</v>
      </c>
      <c r="L299" s="57" t="str">
        <f t="shared" si="67"/>
        <v>0.00025-84.0337688919612i</v>
      </c>
      <c r="M299" s="57" t="str">
        <f t="shared" si="68"/>
        <v>0.0025-47.3281551957229i</v>
      </c>
      <c r="N299" s="57">
        <f t="shared" si="69"/>
        <v>89.999557721671096</v>
      </c>
      <c r="O299" s="57">
        <f t="shared" si="70"/>
        <v>79.851164513590689</v>
      </c>
      <c r="P299" s="374">
        <f t="shared" si="71"/>
        <v>79.851164513590689</v>
      </c>
      <c r="Q299" s="374">
        <f t="shared" si="72"/>
        <v>-90.000442278328904</v>
      </c>
      <c r="R299" s="12">
        <f t="shared" si="73"/>
        <v>89.999557721671096</v>
      </c>
      <c r="S299" s="57">
        <f t="shared" si="74"/>
        <v>2.63047266577166E-3</v>
      </c>
      <c r="T299" s="12">
        <f t="shared" si="57"/>
        <v>79.851164513590689</v>
      </c>
    </row>
    <row r="300" spans="1:20" x14ac:dyDescent="0.15">
      <c r="A300" s="57">
        <f t="shared" si="58"/>
        <v>16.590552643891165</v>
      </c>
      <c r="B300" s="12">
        <f t="shared" si="75"/>
        <v>2.6404684619015923</v>
      </c>
      <c r="C300" s="57" t="str">
        <f t="shared" si="59"/>
        <v>-0.0758806546088167-9792.89355457246i</v>
      </c>
      <c r="D300" s="57" t="str">
        <f t="shared" si="60"/>
        <v>7.97999999945085-2411.0107696118i</v>
      </c>
      <c r="E300" s="57" t="str">
        <f t="shared" si="61"/>
        <v>81.2347667416956-0.000171252337943499i</v>
      </c>
      <c r="F300" s="57" t="str">
        <f t="shared" si="62"/>
        <v>4.17867867853616-226258.511981563i</v>
      </c>
      <c r="G300" s="57" t="str">
        <f t="shared" si="63"/>
        <v>0.999999999965896-5.83987453045053E-06i</v>
      </c>
      <c r="H300" s="57" t="str">
        <f t="shared" si="64"/>
        <v>120.000045415957+0.393076694492699i</v>
      </c>
      <c r="I300" s="57" t="str">
        <f t="shared" si="65"/>
        <v>504.618847445063-153188.374246383i</v>
      </c>
      <c r="K300" s="57" t="str">
        <f t="shared" si="66"/>
        <v>0.0999988891849492-0.000331541882112065i</v>
      </c>
      <c r="L300" s="57" t="str">
        <f t="shared" si="67"/>
        <v>0.00025-83.7156494241497i</v>
      </c>
      <c r="M300" s="57" t="str">
        <f t="shared" si="68"/>
        <v>0.0025-47.1489890373807i</v>
      </c>
      <c r="N300" s="57">
        <f t="shared" si="69"/>
        <v>89.999556041201572</v>
      </c>
      <c r="O300" s="57">
        <f t="shared" si="70"/>
        <v>79.818220678224677</v>
      </c>
      <c r="P300" s="374">
        <f t="shared" si="71"/>
        <v>79.818220678224677</v>
      </c>
      <c r="Q300" s="374">
        <f t="shared" si="72"/>
        <v>-90.000443958798428</v>
      </c>
      <c r="R300" s="12">
        <f t="shared" si="73"/>
        <v>89.999556041201572</v>
      </c>
      <c r="S300" s="57">
        <f t="shared" si="74"/>
        <v>2.6404684619015925E-3</v>
      </c>
      <c r="T300" s="12">
        <f t="shared" ref="T300:T363" si="76">P300</f>
        <v>79.818220678224677</v>
      </c>
    </row>
    <row r="301" spans="1:20" x14ac:dyDescent="0.15">
      <c r="A301" s="57">
        <f t="shared" ref="A301:A364" si="77">2*PI()*B301</f>
        <v>16.653596743937953</v>
      </c>
      <c r="B301" s="12">
        <f t="shared" si="75"/>
        <v>2.6505022420568185</v>
      </c>
      <c r="C301" s="57" t="str">
        <f t="shared" ref="C301:C364" si="78">IMPRODUCT(D301,E301,$C$40,,K301,$C$41)</f>
        <v>-0.0758806221355428-9755.82142356677i</v>
      </c>
      <c r="D301" s="57" t="str">
        <f t="shared" ref="D301:D364" si="79">IMDIV(IMPRODUCT($C$37,$C$38,COMPLEX(1,A301/$C$38)),IMSUM(-1*A301*A301/$C$39,COMPLEX(0,1*A301)))</f>
        <v>7.9799999994467-2401.88361238877i</v>
      </c>
      <c r="E301" s="57" t="str">
        <f t="shared" ref="E301:E364" si="80">IMDIV(IMPRODUCT(IMSUM(F301,G301),$C$29,H301),IMSUM(1,I301))</f>
        <v>81.2347667284524-0.000171903051443852i</v>
      </c>
      <c r="F301" s="57" t="str">
        <f t="shared" ref="F301:F364" si="81">IMDIV(IMPRODUCT($C$14,$C$15,COMPLEX(1,A301/$C$15)),IMSUM(-1*A301*A301/$C$16,COMPLEX(0,A301)))</f>
        <v>4.17867867853508-225401.984440873i</v>
      </c>
      <c r="G301" s="57" t="str">
        <f t="shared" ref="G301:G364" si="82">IMDIV(1,COMPLEX(1,A301*$C$9*$C$10))</f>
        <v>0.999999999965636-5.86206605366472E-06i</v>
      </c>
      <c r="H301" s="57" t="str">
        <f t="shared" ref="H301:H364" si="83">IMDIV($C$3,IMSUM(K301,COMPLEX(0,$C$28*A301)))</f>
        <v>120.000045761774+0.394570386304855i</v>
      </c>
      <c r="I301" s="57" t="str">
        <f t="shared" ref="I301:I364" si="84">IMPRODUCT(F301,$C$29,H301,$C$31)</f>
        <v>504.618847928091-152608.462460054i</v>
      </c>
      <c r="K301" s="57" t="str">
        <f t="shared" ref="K301:K364" si="85">IF($C$26&lt;=0,IMDIV(1,IMSUM(IMDIV(1,L301),1/$C$18)),IMDIV(1,IMSUM(IMDIV(1,L301),1/$C$18,IMDIV(1,M301))))</f>
        <v>0.099998880726811-0.00033280171281636i</v>
      </c>
      <c r="L301" s="57" t="str">
        <f t="shared" ref="L301:L364" si="86">IMSUM($C$21/$C$22,IMDIV(1,COMPLEX(0,$C$20*$C$22*A301)))</f>
        <v>0.00025-83.3987342340602i</v>
      </c>
      <c r="M301" s="57" t="str">
        <f t="shared" ref="M301:M364" si="87">IMSUM($C$25/$C$26,IMDIV(1,COMPLEX(0,$C$24*$C$26*A301)))</f>
        <v>0.0025-46.9705011330751i</v>
      </c>
      <c r="N301" s="57">
        <f t="shared" ref="N301:N364" si="88">ABS(R301)</f>
        <v>89.999554354348419</v>
      </c>
      <c r="O301" s="57">
        <f t="shared" ref="O301:O364" si="89">ABS(P301)</f>
        <v>79.785276842794531</v>
      </c>
      <c r="P301" s="374">
        <f t="shared" ref="P301:P364" si="90">20*LOG10(IMABS(C301))</f>
        <v>79.785276842794531</v>
      </c>
      <c r="Q301" s="374">
        <f t="shared" ref="Q301:Q364" si="91">IMARGUMENT(C301)*180/PI()</f>
        <v>-90.000445645651581</v>
      </c>
      <c r="R301" s="12">
        <f t="shared" ref="R301:R364" si="92">IF(Q301&lt;0,Q301+180,Q301-180)</f>
        <v>89.999554354348419</v>
      </c>
      <c r="S301" s="57">
        <f t="shared" ref="S301:S364" si="93">B301/1000</f>
        <v>2.6505022420568185E-3</v>
      </c>
      <c r="T301" s="12">
        <f t="shared" si="76"/>
        <v>79.785276842794531</v>
      </c>
    </row>
    <row r="302" spans="1:20" x14ac:dyDescent="0.15">
      <c r="A302" s="57">
        <f t="shared" si="77"/>
        <v>16.716880411564915</v>
      </c>
      <c r="B302" s="12">
        <f t="shared" ref="B302:B365" si="94">B301*(1+B$42)</f>
        <v>2.6605741505766343</v>
      </c>
      <c r="C302" s="57" t="str">
        <f t="shared" si="78"/>
        <v>-0.0758805894150925-9718.88963332748i</v>
      </c>
      <c r="D302" s="57" t="str">
        <f t="shared" si="79"/>
        <v>7.97999999944248-2392.79100706789i</v>
      </c>
      <c r="E302" s="57" t="str">
        <f t="shared" si="80"/>
        <v>81.2347667151087-0.000172556237136757i</v>
      </c>
      <c r="F302" s="57" t="str">
        <f t="shared" si="81"/>
        <v>4.17867867853399-224548.699383404i</v>
      </c>
      <c r="G302" s="57" t="str">
        <f t="shared" si="82"/>
        <v>0.999999999965375-0.0000058843419046671i</v>
      </c>
      <c r="H302" s="57" t="str">
        <f t="shared" si="83"/>
        <v>120.000046110225+0.396069754150167i</v>
      </c>
      <c r="I302" s="57" t="str">
        <f t="shared" si="84"/>
        <v>504.618848414801-152030.745997694i</v>
      </c>
      <c r="K302" s="57" t="str">
        <f t="shared" si="85"/>
        <v>0.0999988722042689-0.00033406633055179i</v>
      </c>
      <c r="L302" s="57" t="str">
        <f t="shared" si="86"/>
        <v>0.00025-83.0830187627618i</v>
      </c>
      <c r="M302" s="57" t="str">
        <f t="shared" si="87"/>
        <v>0.0025-46.7926889151973i</v>
      </c>
      <c r="N302" s="57">
        <f t="shared" si="88"/>
        <v>89.999552661087392</v>
      </c>
      <c r="O302" s="57">
        <f t="shared" si="89"/>
        <v>79.752333007299541</v>
      </c>
      <c r="P302" s="374">
        <f t="shared" si="90"/>
        <v>79.752333007299541</v>
      </c>
      <c r="Q302" s="374">
        <f t="shared" si="91"/>
        <v>-90.000447338912608</v>
      </c>
      <c r="R302" s="12">
        <f t="shared" si="92"/>
        <v>89.999552661087392</v>
      </c>
      <c r="S302" s="57">
        <f t="shared" si="93"/>
        <v>2.6605741505766342E-3</v>
      </c>
      <c r="T302" s="12">
        <f t="shared" si="76"/>
        <v>79.752333007299541</v>
      </c>
    </row>
    <row r="303" spans="1:20" x14ac:dyDescent="0.15">
      <c r="A303" s="57">
        <f t="shared" si="77"/>
        <v>16.780404557128861</v>
      </c>
      <c r="B303" s="12">
        <f t="shared" si="94"/>
        <v>2.6706843323488254</v>
      </c>
      <c r="C303" s="57" t="str">
        <f t="shared" si="78"/>
        <v>-0.0758805564455116-9682.09765257849i</v>
      </c>
      <c r="D303" s="57" t="str">
        <f t="shared" si="79"/>
        <v>7.97999999943823-2383.73282284894i</v>
      </c>
      <c r="E303" s="57" t="str">
        <f t="shared" si="80"/>
        <v>81.2347667016638-0.00017321190441087i</v>
      </c>
      <c r="F303" s="57" t="str">
        <f t="shared" si="81"/>
        <v>4.17867867853288-223698.64453436i</v>
      </c>
      <c r="G303" s="57" t="str">
        <f t="shared" si="82"/>
        <v>0.999999999965111-5.90670240390328E-06i</v>
      </c>
      <c r="H303" s="57" t="str">
        <f t="shared" si="83"/>
        <v>120.000046461328+0.39757481959761i</v>
      </c>
      <c r="I303" s="57" t="str">
        <f t="shared" si="84"/>
        <v>504.618848905214-151455.216548653i</v>
      </c>
      <c r="K303" s="57" t="str">
        <f t="shared" si="85"/>
        <v>0.0999988636168348-0.000335335753505362i</v>
      </c>
      <c r="L303" s="57" t="str">
        <f t="shared" si="86"/>
        <v>0.00025-82.7684984685808i</v>
      </c>
      <c r="M303" s="57" t="str">
        <f t="shared" si="87"/>
        <v>0.0025-46.6155498258592i</v>
      </c>
      <c r="N303" s="57">
        <f t="shared" si="88"/>
        <v>89.999550961394178</v>
      </c>
      <c r="O303" s="57">
        <f t="shared" si="89"/>
        <v>79.719389171739323</v>
      </c>
      <c r="P303" s="374">
        <f t="shared" si="90"/>
        <v>79.719389171739323</v>
      </c>
      <c r="Q303" s="374">
        <f t="shared" si="91"/>
        <v>-90.000449038605822</v>
      </c>
      <c r="R303" s="12">
        <f t="shared" si="92"/>
        <v>89.999550961394178</v>
      </c>
      <c r="S303" s="57">
        <f t="shared" si="93"/>
        <v>2.6706843323488255E-3</v>
      </c>
      <c r="T303" s="12">
        <f t="shared" si="76"/>
        <v>79.719389171739323</v>
      </c>
    </row>
    <row r="304" spans="1:20" x14ac:dyDescent="0.15">
      <c r="A304" s="57">
        <f t="shared" si="77"/>
        <v>16.844170094445953</v>
      </c>
      <c r="B304" s="12">
        <f t="shared" si="94"/>
        <v>2.6808329328117511</v>
      </c>
      <c r="C304" s="57" t="str">
        <f t="shared" si="78"/>
        <v>-0.0758805232248818-9645.4449520547i</v>
      </c>
      <c r="D304" s="57" t="str">
        <f t="shared" si="79"/>
        <v>7.97999999943397-2374.70892942693i</v>
      </c>
      <c r="E304" s="57" t="str">
        <f t="shared" si="80"/>
        <v>81.234766688116-0.000173870062688052i</v>
      </c>
      <c r="F304" s="57" t="str">
        <f t="shared" si="81"/>
        <v>4.17867867853177-222851.807665419i</v>
      </c>
      <c r="G304" s="57" t="str">
        <f t="shared" si="82"/>
        <v>0.999999999964845-5.92914787303654E-06i</v>
      </c>
      <c r="H304" s="57" t="str">
        <f t="shared" si="83"/>
        <v>120.000046815105+0.399085604298122i</v>
      </c>
      <c r="I304" s="57" t="str">
        <f t="shared" si="84"/>
        <v>504.618849399363-150881.865833749i</v>
      </c>
      <c r="K304" s="57" t="str">
        <f t="shared" si="85"/>
        <v>0.0999988549640137-0.000336609999933133i</v>
      </c>
      <c r="L304" s="57" t="str">
        <f t="shared" si="86"/>
        <v>0.00025-82.4551688270381i</v>
      </c>
      <c r="M304" s="57" t="str">
        <f t="shared" si="87"/>
        <v>0.0025-46.4390813168551i</v>
      </c>
      <c r="N304" s="57">
        <f t="shared" si="88"/>
        <v>89.999549255244375</v>
      </c>
      <c r="O304" s="57">
        <f t="shared" si="89"/>
        <v>79.686445336113266</v>
      </c>
      <c r="P304" s="374">
        <f t="shared" si="90"/>
        <v>79.686445336113266</v>
      </c>
      <c r="Q304" s="374">
        <f t="shared" si="91"/>
        <v>-90.000450744755625</v>
      </c>
      <c r="R304" s="12">
        <f t="shared" si="92"/>
        <v>89.999549255244375</v>
      </c>
      <c r="S304" s="57">
        <f t="shared" si="93"/>
        <v>2.6808329328117512E-3</v>
      </c>
      <c r="T304" s="12">
        <f t="shared" si="76"/>
        <v>79.686445336113266</v>
      </c>
    </row>
    <row r="305" spans="1:20" x14ac:dyDescent="0.15">
      <c r="A305" s="57">
        <f t="shared" si="77"/>
        <v>16.908177940804848</v>
      </c>
      <c r="B305" s="12">
        <f t="shared" si="94"/>
        <v>2.6910200979564358</v>
      </c>
      <c r="C305" s="57" t="str">
        <f t="shared" si="78"/>
        <v>-0.0758804897511851-9608.93100449478i</v>
      </c>
      <c r="D305" s="57" t="str">
        <f t="shared" si="79"/>
        <v>7.97999999942969-2365.71919699014i</v>
      </c>
      <c r="E305" s="57" t="str">
        <f t="shared" si="80"/>
        <v>81.2347666744651-0.000174530721429665i</v>
      </c>
      <c r="F305" s="57" t="str">
        <f t="shared" si="81"/>
        <v>4.17867867853067-222008.176594549i</v>
      </c>
      <c r="G305" s="57" t="str">
        <f t="shared" si="82"/>
        <v>0.999999999964577-5.95167863495249E-06i</v>
      </c>
      <c r="H305" s="57" t="str">
        <f t="shared" si="83"/>
        <v>120.000047171577+0.400602129984912i</v>
      </c>
      <c r="I305" s="57" t="str">
        <f t="shared" si="84"/>
        <v>504.618849897275-150310.685605143i</v>
      </c>
      <c r="K305" s="57" t="str">
        <f t="shared" si="85"/>
        <v>0.099998846245307-0.000337889088160486i</v>
      </c>
      <c r="L305" s="57" t="str">
        <f t="shared" si="86"/>
        <v>0.00025-82.1430253307812i</v>
      </c>
      <c r="M305" s="57" t="str">
        <f t="shared" si="87"/>
        <v>0.0025-46.2632808496265i</v>
      </c>
      <c r="N305" s="57">
        <f t="shared" si="88"/>
        <v>89.999547542613428</v>
      </c>
      <c r="O305" s="57">
        <f t="shared" si="89"/>
        <v>79.653501500420958</v>
      </c>
      <c r="P305" s="374">
        <f t="shared" si="90"/>
        <v>79.653501500420958</v>
      </c>
      <c r="Q305" s="374">
        <f t="shared" si="91"/>
        <v>-90.000452457386572</v>
      </c>
      <c r="R305" s="12">
        <f t="shared" si="92"/>
        <v>89.999547542613428</v>
      </c>
      <c r="S305" s="57">
        <f t="shared" si="93"/>
        <v>2.6910200979564356E-3</v>
      </c>
      <c r="T305" s="12">
        <f t="shared" si="76"/>
        <v>79.653501500420958</v>
      </c>
    </row>
    <row r="306" spans="1:20" x14ac:dyDescent="0.15">
      <c r="A306" s="57">
        <f t="shared" si="77"/>
        <v>16.972429016979905</v>
      </c>
      <c r="B306" s="12">
        <f t="shared" si="94"/>
        <v>2.7012459743286703</v>
      </c>
      <c r="C306" s="57" t="str">
        <f t="shared" si="78"/>
        <v>-0.0758804560230359-9572.5552846333i</v>
      </c>
      <c r="D306" s="57" t="str">
        <f t="shared" si="79"/>
        <v>7.9799999994253-2356.7634962182i</v>
      </c>
      <c r="E306" s="57" t="str">
        <f t="shared" si="80"/>
        <v>81.2347666607099-0.000175193890130565i</v>
      </c>
      <c r="F306" s="57" t="str">
        <f t="shared" si="81"/>
        <v>4.17867867852955-221167.739185832i</v>
      </c>
      <c r="G306" s="57" t="str">
        <f t="shared" si="82"/>
        <v>0.999999999964308-5.97429501376369E-06i</v>
      </c>
      <c r="H306" s="57" t="str">
        <f t="shared" si="83"/>
        <v>120.000047530761+0.402124418473781i</v>
      </c>
      <c r="I306" s="57" t="str">
        <f t="shared" si="84"/>
        <v>504.618850398978-149741.667646209i</v>
      </c>
      <c r="K306" s="57" t="str">
        <f t="shared" si="85"/>
        <v>0.0999988374602152-0.000339173036582422i</v>
      </c>
      <c r="L306" s="57" t="str">
        <f t="shared" si="86"/>
        <v>0.00025-81.8320634895213i</v>
      </c>
      <c r="M306" s="57" t="str">
        <f t="shared" si="87"/>
        <v>0.0025-46.0881458952246i</v>
      </c>
      <c r="N306" s="57">
        <f t="shared" si="88"/>
        <v>89.999545823476794</v>
      </c>
      <c r="O306" s="57">
        <f t="shared" si="89"/>
        <v>79.620557664661845</v>
      </c>
      <c r="P306" s="374">
        <f t="shared" si="90"/>
        <v>79.620557664661845</v>
      </c>
      <c r="Q306" s="374">
        <f t="shared" si="91"/>
        <v>-90.000454176523206</v>
      </c>
      <c r="R306" s="12">
        <f t="shared" si="92"/>
        <v>89.999545823476794</v>
      </c>
      <c r="S306" s="57">
        <f t="shared" si="93"/>
        <v>2.7012459743286704E-3</v>
      </c>
      <c r="T306" s="12">
        <f t="shared" si="76"/>
        <v>79.620557664661845</v>
      </c>
    </row>
    <row r="307" spans="1:20" x14ac:dyDescent="0.15">
      <c r="A307" s="57">
        <f t="shared" si="77"/>
        <v>17.036924247244432</v>
      </c>
      <c r="B307" s="12">
        <f t="shared" si="94"/>
        <v>2.7115107090311192</v>
      </c>
      <c r="C307" s="57" t="str">
        <f t="shared" si="78"/>
        <v>-0.0758804220373932-9536.31726919332i</v>
      </c>
      <c r="D307" s="57" t="str">
        <f t="shared" si="79"/>
        <v>7.97999999942098-2347.84169828039i</v>
      </c>
      <c r="E307" s="57" t="str">
        <f t="shared" si="80"/>
        <v>81.2347666468505-0.000175859578322296i</v>
      </c>
      <c r="F307" s="57" t="str">
        <f t="shared" si="81"/>
        <v>4.17867867852839-220330.483349295i</v>
      </c>
      <c r="G307" s="57" t="str">
        <f t="shared" si="82"/>
        <v>0.999999999964036-5.99699733481436E-06i</v>
      </c>
      <c r="H307" s="57" t="str">
        <f t="shared" si="83"/>
        <v>120.000047892682+0.403652491663426i</v>
      </c>
      <c r="I307" s="57" t="str">
        <f t="shared" si="84"/>
        <v>504.6188509045-149174.803771438i</v>
      </c>
      <c r="K307" s="57" t="str">
        <f t="shared" si="85"/>
        <v>0.0999988286082301-0.000340461863663763i</v>
      </c>
      <c r="L307" s="57" t="str">
        <f t="shared" si="86"/>
        <v>0.00025-81.5222788299671i</v>
      </c>
      <c r="M307" s="57" t="str">
        <f t="shared" si="87"/>
        <v>0.0025-45.9136739342743i</v>
      </c>
      <c r="N307" s="57">
        <f t="shared" si="88"/>
        <v>89.999544097809718</v>
      </c>
      <c r="O307" s="57">
        <f t="shared" si="89"/>
        <v>79.58761382883543</v>
      </c>
      <c r="P307" s="374">
        <f t="shared" si="90"/>
        <v>79.58761382883543</v>
      </c>
      <c r="Q307" s="374">
        <f t="shared" si="91"/>
        <v>-90.000455902190282</v>
      </c>
      <c r="R307" s="12">
        <f t="shared" si="92"/>
        <v>89.999544097809718</v>
      </c>
      <c r="S307" s="57">
        <f t="shared" si="93"/>
        <v>2.7115107090311193E-3</v>
      </c>
      <c r="T307" s="12">
        <f t="shared" si="76"/>
        <v>79.58761382883543</v>
      </c>
    </row>
    <row r="308" spans="1:20" x14ac:dyDescent="0.15">
      <c r="A308" s="57">
        <f t="shared" si="77"/>
        <v>17.101664559383959</v>
      </c>
      <c r="B308" s="12">
        <f t="shared" si="94"/>
        <v>2.7218144497254375</v>
      </c>
      <c r="C308" s="57" t="str">
        <f t="shared" si="78"/>
        <v>-0.0758803877933261-9500.21643687879i</v>
      </c>
      <c r="D308" s="57" t="str">
        <f t="shared" si="79"/>
        <v>7.97999999941653-2338.95367483362i</v>
      </c>
      <c r="E308" s="57" t="str">
        <f t="shared" si="80"/>
        <v>81.2347666328857-0.000176527795575169i</v>
      </c>
      <c r="F308" s="57" t="str">
        <f t="shared" si="81"/>
        <v>4.17867867852725-219496.39704073i</v>
      </c>
      <c r="G308" s="57" t="str">
        <f t="shared" si="82"/>
        <v>0.999999999963762-6.01978592468501E-06i</v>
      </c>
      <c r="H308" s="57" t="str">
        <f t="shared" si="83"/>
        <v>120.000048257358+0.405186371535763i</v>
      </c>
      <c r="I308" s="57" t="str">
        <f t="shared" si="84"/>
        <v>504.61885141387-148610.085826299i</v>
      </c>
      <c r="K308" s="57" t="str">
        <f t="shared" si="85"/>
        <v>0.0999988196888438-0.00034175558793948i</v>
      </c>
      <c r="L308" s="57" t="str">
        <f t="shared" si="86"/>
        <v>0.00025-81.2136668957629i</v>
      </c>
      <c r="M308" s="57" t="str">
        <f t="shared" si="87"/>
        <v>0.0025-45.7398624569379i</v>
      </c>
      <c r="N308" s="57">
        <f t="shared" si="88"/>
        <v>89.999542365587445</v>
      </c>
      <c r="O308" s="57">
        <f t="shared" si="89"/>
        <v>79.554669992941157</v>
      </c>
      <c r="P308" s="374">
        <f t="shared" si="90"/>
        <v>79.554669992941157</v>
      </c>
      <c r="Q308" s="374">
        <f t="shared" si="91"/>
        <v>-90.000457634412555</v>
      </c>
      <c r="R308" s="12">
        <f t="shared" si="92"/>
        <v>89.999542365587445</v>
      </c>
      <c r="S308" s="57">
        <f t="shared" si="93"/>
        <v>2.7218144497254374E-3</v>
      </c>
      <c r="T308" s="12">
        <f t="shared" si="76"/>
        <v>79.554669992941157</v>
      </c>
    </row>
    <row r="309" spans="1:20" x14ac:dyDescent="0.15">
      <c r="A309" s="57">
        <f t="shared" si="77"/>
        <v>17.166650884709618</v>
      </c>
      <c r="B309" s="12">
        <f t="shared" si="94"/>
        <v>2.7321573446343943</v>
      </c>
      <c r="C309" s="57" t="str">
        <f t="shared" si="78"/>
        <v>-0.0758803532881984-9464.25226836719i</v>
      </c>
      <c r="D309" s="57" t="str">
        <f t="shared" si="79"/>
        <v>7.9799999994121-2330.09929802072i</v>
      </c>
      <c r="E309" s="57" t="str">
        <f t="shared" si="80"/>
        <v>81.234766618814-0.000177198551488452i</v>
      </c>
      <c r="F309" s="57" t="str">
        <f t="shared" si="81"/>
        <v>4.17867867852609-218665.468261529i</v>
      </c>
      <c r="G309" s="57" t="str">
        <f t="shared" si="82"/>
        <v>0.999999999963486-6.04266111119715E-06i</v>
      </c>
      <c r="H309" s="57" t="str">
        <f t="shared" si="83"/>
        <v>120.000048624811+0.406726080156237i</v>
      </c>
      <c r="I309" s="57" t="str">
        <f t="shared" si="84"/>
        <v>504.618851927121-148047.505687139i</v>
      </c>
      <c r="K309" s="57" t="str">
        <f t="shared" si="85"/>
        <v>0.0999988107015434-0.000343054228014925i</v>
      </c>
      <c r="L309" s="57" t="str">
        <f t="shared" si="86"/>
        <v>0.00025-80.9062232474232i</v>
      </c>
      <c r="M309" s="57" t="str">
        <f t="shared" si="87"/>
        <v>0.0025-45.566708962879i</v>
      </c>
      <c r="N309" s="57">
        <f t="shared" si="88"/>
        <v>89.999540626785091</v>
      </c>
      <c r="O309" s="57">
        <f t="shared" si="89"/>
        <v>79.521726156978588</v>
      </c>
      <c r="P309" s="374">
        <f t="shared" si="90"/>
        <v>79.521726156978588</v>
      </c>
      <c r="Q309" s="374">
        <f t="shared" si="91"/>
        <v>-90.000459373214909</v>
      </c>
      <c r="R309" s="12">
        <f t="shared" si="92"/>
        <v>89.999540626785091</v>
      </c>
      <c r="S309" s="57">
        <f t="shared" si="93"/>
        <v>2.7321573446343942E-3</v>
      </c>
      <c r="T309" s="12">
        <f t="shared" si="76"/>
        <v>79.521726156978588</v>
      </c>
    </row>
    <row r="310" spans="1:20" x14ac:dyDescent="0.15">
      <c r="A310" s="57">
        <f t="shared" si="77"/>
        <v>17.231884158071516</v>
      </c>
      <c r="B310" s="12">
        <f t="shared" si="94"/>
        <v>2.7425395425440051</v>
      </c>
      <c r="C310" s="57" t="str">
        <f t="shared" si="78"/>
        <v>-0.0758803185203476-9428.42424630176i</v>
      </c>
      <c r="D310" s="57" t="str">
        <f t="shared" si="79"/>
        <v>7.97999999940761-2321.27844046849i</v>
      </c>
      <c r="E310" s="57" t="str">
        <f t="shared" si="80"/>
        <v>81.2347666046347-0.00017787185570474i</v>
      </c>
      <c r="F310" s="57" t="str">
        <f t="shared" si="81"/>
        <v>4.17867867852495-217837.685058499i</v>
      </c>
      <c r="G310" s="57" t="str">
        <f t="shared" si="82"/>
        <v>0.999999999963208-6.06562322341801E-06i</v>
      </c>
      <c r="H310" s="57" t="str">
        <f t="shared" si="83"/>
        <v>120.000048995062+0.408271639674146i</v>
      </c>
      <c r="I310" s="57" t="str">
        <f t="shared" si="84"/>
        <v>504.61885244428-147487.055261051i</v>
      </c>
      <c r="K310" s="57" t="str">
        <f t="shared" si="85"/>
        <v>0.0999988016458112-0.000344357802566101i</v>
      </c>
      <c r="L310" s="57" t="str">
        <f t="shared" si="86"/>
        <v>0.00025-80.5999434622664i</v>
      </c>
      <c r="M310" s="57" t="str">
        <f t="shared" si="87"/>
        <v>0.0025-45.3942109612265i</v>
      </c>
      <c r="N310" s="57">
        <f t="shared" si="88"/>
        <v>89.999538881377674</v>
      </c>
      <c r="O310" s="57">
        <f t="shared" si="89"/>
        <v>79.488782320947095</v>
      </c>
      <c r="P310" s="374">
        <f t="shared" si="90"/>
        <v>79.488782320947095</v>
      </c>
      <c r="Q310" s="374">
        <f t="shared" si="91"/>
        <v>-90.000461118622326</v>
      </c>
      <c r="R310" s="12">
        <f t="shared" si="92"/>
        <v>89.999538881377674</v>
      </c>
      <c r="S310" s="57">
        <f t="shared" si="93"/>
        <v>2.7425395425440049E-3</v>
      </c>
      <c r="T310" s="12">
        <f t="shared" si="76"/>
        <v>79.488782320947095</v>
      </c>
    </row>
    <row r="311" spans="1:20" x14ac:dyDescent="0.15">
      <c r="A311" s="57">
        <f t="shared" si="77"/>
        <v>17.297365317872188</v>
      </c>
      <c r="B311" s="12">
        <f t="shared" si="94"/>
        <v>2.7529611928056723</v>
      </c>
      <c r="C311" s="57" t="str">
        <f t="shared" si="78"/>
        <v>-0.0758802834882601-9392.7318552846i</v>
      </c>
      <c r="D311" s="57" t="str">
        <f t="shared" si="79"/>
        <v>7.97999999940312-2312.49097528594i</v>
      </c>
      <c r="E311" s="57" t="str">
        <f t="shared" si="80"/>
        <v>81.2347665903482-0.00017854771790398i</v>
      </c>
      <c r="F311" s="57" t="str">
        <f t="shared" si="81"/>
        <v>4.17867867852375-217013.035523701i</v>
      </c>
      <c r="G311" s="57" t="str">
        <f t="shared" si="82"/>
        <v>0.999999999962928-6.08867259166529E-06i</v>
      </c>
      <c r="H311" s="57" t="str">
        <f t="shared" si="83"/>
        <v>120.000049368132+0.409823072322955i</v>
      </c>
      <c r="I311" s="57" t="str">
        <f t="shared" si="84"/>
        <v>504.618852965377-146928.726485766i</v>
      </c>
      <c r="K311" s="57" t="str">
        <f t="shared" si="85"/>
        <v>0.0999987925211265-0.00034566633033994i</v>
      </c>
      <c r="L311" s="57" t="str">
        <f t="shared" si="86"/>
        <v>0.00025-80.2948231343557i</v>
      </c>
      <c r="M311" s="57" t="str">
        <f t="shared" si="87"/>
        <v>0.0025-45.2223659705384i</v>
      </c>
      <c r="N311" s="57">
        <f t="shared" si="88"/>
        <v>89.999537129340112</v>
      </c>
      <c r="O311" s="57">
        <f t="shared" si="89"/>
        <v>79.455838484846353</v>
      </c>
      <c r="P311" s="374">
        <f t="shared" si="90"/>
        <v>79.455838484846353</v>
      </c>
      <c r="Q311" s="374">
        <f t="shared" si="91"/>
        <v>-90.000462870659888</v>
      </c>
      <c r="R311" s="12">
        <f t="shared" si="92"/>
        <v>89.999537129340112</v>
      </c>
      <c r="S311" s="57">
        <f t="shared" si="93"/>
        <v>2.7529611928056724E-3</v>
      </c>
      <c r="T311" s="12">
        <f t="shared" si="76"/>
        <v>79.455838484846353</v>
      </c>
    </row>
    <row r="312" spans="1:20" x14ac:dyDescent="0.15">
      <c r="A312" s="57">
        <f t="shared" si="77"/>
        <v>17.363095306080105</v>
      </c>
      <c r="B312" s="12">
        <f t="shared" si="94"/>
        <v>2.763422445338334</v>
      </c>
      <c r="C312" s="57" t="str">
        <f t="shared" si="78"/>
        <v>-0.0758802481894492-9357.17458186856i</v>
      </c>
      <c r="D312" s="57" t="str">
        <f t="shared" si="79"/>
        <v>7.97999999939857-2303.73677606242i</v>
      </c>
      <c r="E312" s="57" t="str">
        <f t="shared" si="80"/>
        <v>81.2347665759528-0.000179226147797202i</v>
      </c>
      <c r="F312" s="57" t="str">
        <f t="shared" si="81"/>
        <v>4.1786786785226-216191.507794277i</v>
      </c>
      <c r="G312" s="57" t="str">
        <f t="shared" si="82"/>
        <v>0.999999999962646-0.0000061118095475119i</v>
      </c>
      <c r="H312" s="57" t="str">
        <f t="shared" si="83"/>
        <v>120.000049744042+0.411380400420612i</v>
      </c>
      <c r="I312" s="57" t="str">
        <f t="shared" si="84"/>
        <v>504.618853490443-146372.51132954i</v>
      </c>
      <c r="K312" s="57" t="str">
        <f t="shared" si="85"/>
        <v>0.0999987833269649-0.000346979830154561i</v>
      </c>
      <c r="L312" s="57" t="str">
        <f t="shared" si="86"/>
        <v>0.00025-79.9908578744329i</v>
      </c>
      <c r="M312" s="57" t="str">
        <f t="shared" si="87"/>
        <v>0.0025-45.051171518767i</v>
      </c>
      <c r="N312" s="57">
        <f t="shared" si="88"/>
        <v>89.999535370647251</v>
      </c>
      <c r="O312" s="57">
        <f t="shared" si="89"/>
        <v>79.422894648675722</v>
      </c>
      <c r="P312" s="374">
        <f t="shared" si="90"/>
        <v>79.422894648675722</v>
      </c>
      <c r="Q312" s="374">
        <f t="shared" si="91"/>
        <v>-90.000464629352749</v>
      </c>
      <c r="R312" s="12">
        <f t="shared" si="92"/>
        <v>89.999535370647251</v>
      </c>
      <c r="S312" s="57">
        <f t="shared" si="93"/>
        <v>2.7634224453383341E-3</v>
      </c>
      <c r="T312" s="12">
        <f t="shared" si="76"/>
        <v>79.422894648675722</v>
      </c>
    </row>
    <row r="313" spans="1:20" x14ac:dyDescent="0.15">
      <c r="A313" s="57">
        <f t="shared" si="77"/>
        <v>17.429075068243208</v>
      </c>
      <c r="B313" s="12">
        <f t="shared" si="94"/>
        <v>2.7739234506306198</v>
      </c>
      <c r="C313" s="57" t="str">
        <f t="shared" si="78"/>
        <v>-0.0758802126212998-9321.75191455022i</v>
      </c>
      <c r="D313" s="57" t="str">
        <f t="shared" si="79"/>
        <v>7.979999999394-2295.01571686585i</v>
      </c>
      <c r="E313" s="57" t="str">
        <f t="shared" si="80"/>
        <v>81.2347665614481-0.00017990715513684i</v>
      </c>
      <c r="F313" s="57" t="str">
        <f t="shared" si="81"/>
        <v>4.17867867852139-215373.090052273i</v>
      </c>
      <c r="G313" s="57" t="str">
        <f t="shared" si="82"/>
        <v>0.999999999962361-0.0000061350344237907i</v>
      </c>
      <c r="H313" s="57" t="str">
        <f t="shared" si="83"/>
        <v>120.000050122816+0.412943646369876i</v>
      </c>
      <c r="I313" s="57" t="str">
        <f t="shared" si="84"/>
        <v>504.618854019503-145818.401791031i</v>
      </c>
      <c r="K313" s="57" t="str">
        <f t="shared" si="85"/>
        <v>0.099998774062795-0.000348298320899528i</v>
      </c>
      <c r="L313" s="57" t="str">
        <f t="shared" si="86"/>
        <v>0.00025-79.6880433098556i</v>
      </c>
      <c r="M313" s="57" t="str">
        <f t="shared" si="87"/>
        <v>0.0025-44.8806251432228i</v>
      </c>
      <c r="N313" s="57">
        <f t="shared" si="88"/>
        <v>89.999533605273825</v>
      </c>
      <c r="O313" s="57">
        <f t="shared" si="89"/>
        <v>79.389950812434577</v>
      </c>
      <c r="P313" s="374">
        <f t="shared" si="90"/>
        <v>79.389950812434577</v>
      </c>
      <c r="Q313" s="374">
        <f t="shared" si="91"/>
        <v>-90.000466394726175</v>
      </c>
      <c r="R313" s="12">
        <f t="shared" si="92"/>
        <v>89.999533605273825</v>
      </c>
      <c r="S313" s="57">
        <f t="shared" si="93"/>
        <v>2.7739234506306198E-3</v>
      </c>
      <c r="T313" s="12">
        <f t="shared" si="76"/>
        <v>79.389950812434577</v>
      </c>
    </row>
    <row r="314" spans="1:20" x14ac:dyDescent="0.15">
      <c r="A314" s="57">
        <f t="shared" si="77"/>
        <v>17.495305553502533</v>
      </c>
      <c r="B314" s="12">
        <f t="shared" si="94"/>
        <v>2.7844643597430161</v>
      </c>
      <c r="C314" s="57" t="str">
        <f t="shared" si="78"/>
        <v>-0.0758801767831585-9286.46334376287i</v>
      </c>
      <c r="D314" s="57" t="str">
        <f t="shared" si="79"/>
        <v>7.97999999938936-2286.32767224086i</v>
      </c>
      <c r="E314" s="57" t="str">
        <f t="shared" si="80"/>
        <v>81.2347665468329-0.000180590749708448i</v>
      </c>
      <c r="F314" s="57" t="str">
        <f t="shared" si="81"/>
        <v>4.1786786785202-214557.770524475i</v>
      </c>
      <c r="G314" s="57" t="str">
        <f t="shared" si="82"/>
        <v>0.999999999962075-6.15834755459933E-06i</v>
      </c>
      <c r="H314" s="57" t="str">
        <f t="shared" si="83"/>
        <v>120.000050504472+0.414512832658643i</v>
      </c>
      <c r="I314" s="57" t="str">
        <f t="shared" si="84"/>
        <v>504.618854552593-145266.389899184i</v>
      </c>
      <c r="K314" s="57" t="str">
        <f t="shared" si="85"/>
        <v>0.0999987647280871-0.000349621821536182i</v>
      </c>
      <c r="L314" s="57" t="str">
        <f t="shared" si="86"/>
        <v>0.00025-79.3863750845345i</v>
      </c>
      <c r="M314" s="57" t="str">
        <f t="shared" si="87"/>
        <v>0.0025-44.7107243905388i</v>
      </c>
      <c r="N314" s="57">
        <f t="shared" si="88"/>
        <v>89.999531833194482</v>
      </c>
      <c r="O314" s="57">
        <f t="shared" si="89"/>
        <v>79.357006976122605</v>
      </c>
      <c r="P314" s="374">
        <f t="shared" si="90"/>
        <v>79.357006976122605</v>
      </c>
      <c r="Q314" s="374">
        <f t="shared" si="91"/>
        <v>-90.000468166805518</v>
      </c>
      <c r="R314" s="12">
        <f t="shared" si="92"/>
        <v>89.999531833194482</v>
      </c>
      <c r="S314" s="57">
        <f t="shared" si="93"/>
        <v>2.7844643597430161E-3</v>
      </c>
      <c r="T314" s="12">
        <f t="shared" si="76"/>
        <v>79.357006976122605</v>
      </c>
    </row>
    <row r="315" spans="1:20" x14ac:dyDescent="0.15">
      <c r="A315" s="57">
        <f t="shared" si="77"/>
        <v>17.561787714605842</v>
      </c>
      <c r="B315" s="12">
        <f t="shared" si="94"/>
        <v>2.7950453243100397</v>
      </c>
      <c r="C315" s="57" t="str">
        <f t="shared" si="78"/>
        <v>-0.0758801406710816-9251.3083618682i</v>
      </c>
      <c r="D315" s="57" t="str">
        <f t="shared" si="79"/>
        <v>7.97999999938474-2277.67251720701i</v>
      </c>
      <c r="E315" s="57" t="str">
        <f t="shared" si="80"/>
        <v>81.2347665321058-0.000181276941335169i</v>
      </c>
      <c r="F315" s="57" t="str">
        <f t="shared" si="81"/>
        <v>4.17867867851901-213745.537482239i</v>
      </c>
      <c r="G315" s="57" t="str">
        <f t="shared" si="82"/>
        <v>0.999999999961786-6.18174927530503E-06i</v>
      </c>
      <c r="H315" s="57" t="str">
        <f t="shared" si="83"/>
        <v>120.000050889036+0.416087981860258i</v>
      </c>
      <c r="I315" s="57" t="str">
        <f t="shared" si="84"/>
        <v>504.618855089745-144716.467713129i</v>
      </c>
      <c r="K315" s="57" t="str">
        <f t="shared" si="85"/>
        <v>0.0999987553223009-0.000350950351097816i</v>
      </c>
      <c r="L315" s="57" t="str">
        <f t="shared" si="86"/>
        <v>0.00025-79.0858488588707i</v>
      </c>
      <c r="M315" s="57" t="str">
        <f t="shared" si="87"/>
        <v>0.0025-44.5414668166355i</v>
      </c>
      <c r="N315" s="57">
        <f t="shared" si="88"/>
        <v>89.999530054383769</v>
      </c>
      <c r="O315" s="57">
        <f t="shared" si="89"/>
        <v>79.324063139738939</v>
      </c>
      <c r="P315" s="374">
        <f t="shared" si="90"/>
        <v>79.324063139738939</v>
      </c>
      <c r="Q315" s="374">
        <f t="shared" si="91"/>
        <v>-90.000469945616231</v>
      </c>
      <c r="R315" s="12">
        <f t="shared" si="92"/>
        <v>89.999530054383769</v>
      </c>
      <c r="S315" s="57">
        <f t="shared" si="93"/>
        <v>2.7950453243100397E-3</v>
      </c>
      <c r="T315" s="12">
        <f t="shared" si="76"/>
        <v>79.324063139738939</v>
      </c>
    </row>
    <row r="316" spans="1:20" x14ac:dyDescent="0.15">
      <c r="A316" s="57">
        <f t="shared" si="77"/>
        <v>17.628522507921346</v>
      </c>
      <c r="B316" s="12">
        <f t="shared" si="94"/>
        <v>2.8056664965424178</v>
      </c>
      <c r="C316" s="57" t="str">
        <f t="shared" si="78"/>
        <v>-0.0758801042848916-9216.28646315033i</v>
      </c>
      <c r="D316" s="57" t="str">
        <f t="shared" si="79"/>
        <v>7.97999999938006-2269.05012725699i</v>
      </c>
      <c r="E316" s="57" t="str">
        <f t="shared" si="80"/>
        <v>81.2347665172668-0.000181965739882811i</v>
      </c>
      <c r="F316" s="57" t="str">
        <f t="shared" si="81"/>
        <v>4.1786786785178-212936.379241319i</v>
      </c>
      <c r="G316" s="57" t="str">
        <f t="shared" si="82"/>
        <v>0.999999999961495-6.20523992254938E-06i</v>
      </c>
      <c r="H316" s="57" t="str">
        <f t="shared" si="83"/>
        <v>120.000051276527+0.417669116633846i</v>
      </c>
      <c r="I316" s="57" t="str">
        <f t="shared" si="84"/>
        <v>504.618855630987-144168.627322044i</v>
      </c>
      <c r="K316" s="57" t="str">
        <f t="shared" si="85"/>
        <v>0.0999987458448978-0.000352283928690047i</v>
      </c>
      <c r="L316" s="57" t="str">
        <f t="shared" si="86"/>
        <v>0.00025-78.7864603096936i</v>
      </c>
      <c r="M316" s="57" t="str">
        <f t="shared" si="87"/>
        <v>0.0025-44.372849986686i</v>
      </c>
      <c r="N316" s="57">
        <f t="shared" si="88"/>
        <v>89.999528268816093</v>
      </c>
      <c r="O316" s="57">
        <f t="shared" si="89"/>
        <v>79.291119303283324</v>
      </c>
      <c r="P316" s="374">
        <f t="shared" si="90"/>
        <v>79.291119303283324</v>
      </c>
      <c r="Q316" s="374">
        <f t="shared" si="91"/>
        <v>-90.000471731183907</v>
      </c>
      <c r="R316" s="12">
        <f t="shared" si="92"/>
        <v>89.999528268816093</v>
      </c>
      <c r="S316" s="57">
        <f t="shared" si="93"/>
        <v>2.8056664965424179E-3</v>
      </c>
      <c r="T316" s="12">
        <f t="shared" si="76"/>
        <v>79.291119303283324</v>
      </c>
    </row>
    <row r="317" spans="1:20" x14ac:dyDescent="0.15">
      <c r="A317" s="57">
        <f t="shared" si="77"/>
        <v>17.695510893451445</v>
      </c>
      <c r="B317" s="12">
        <f t="shared" si="94"/>
        <v>2.8163280292292789</v>
      </c>
      <c r="C317" s="57" t="str">
        <f t="shared" si="78"/>
        <v>-0.0758800676209859-9181.39714380735i</v>
      </c>
      <c r="D317" s="57" t="str">
        <f t="shared" si="79"/>
        <v>7.97999999937535-2260.46037835483i</v>
      </c>
      <c r="E317" s="57" t="str">
        <f t="shared" si="80"/>
        <v>81.2347665023147-0.000182657155246636i</v>
      </c>
      <c r="F317" s="57" t="str">
        <f t="shared" si="81"/>
        <v>4.17867867851657-212130.284161702i</v>
      </c>
      <c r="G317" s="57" t="str">
        <f t="shared" si="82"/>
        <v>0.999999999961202-6.22881983425324E-06i</v>
      </c>
      <c r="H317" s="57" t="str">
        <f t="shared" si="83"/>
        <v>120.000051666969+0.419256259724634i</v>
      </c>
      <c r="I317" s="57" t="str">
        <f t="shared" si="84"/>
        <v>504.618856176345-143622.860845065i</v>
      </c>
      <c r="K317" s="57" t="str">
        <f t="shared" si="85"/>
        <v>0.0999987362953312-0.000353622573491008i</v>
      </c>
      <c r="L317" s="57" t="str">
        <f t="shared" si="86"/>
        <v>0.00025-78.4882051301993i</v>
      </c>
      <c r="M317" s="57" t="str">
        <f t="shared" si="87"/>
        <v>0.0025-44.2048714750809i</v>
      </c>
      <c r="N317" s="57">
        <f t="shared" si="88"/>
        <v>89.999526476465874</v>
      </c>
      <c r="O317" s="57">
        <f t="shared" si="89"/>
        <v>79.258175466755091</v>
      </c>
      <c r="P317" s="374">
        <f t="shared" si="90"/>
        <v>79.258175466755091</v>
      </c>
      <c r="Q317" s="374">
        <f t="shared" si="91"/>
        <v>-90.000473523534126</v>
      </c>
      <c r="R317" s="12">
        <f t="shared" si="92"/>
        <v>89.999526476465874</v>
      </c>
      <c r="S317" s="57">
        <f t="shared" si="93"/>
        <v>2.816328029229279E-3</v>
      </c>
      <c r="T317" s="12">
        <f t="shared" si="76"/>
        <v>79.258175466755091</v>
      </c>
    </row>
    <row r="318" spans="1:20" x14ac:dyDescent="0.15">
      <c r="A318" s="57">
        <f t="shared" si="77"/>
        <v>17.76275383484656</v>
      </c>
      <c r="B318" s="12">
        <f t="shared" si="94"/>
        <v>2.8270300757403501</v>
      </c>
      <c r="C318" s="57" t="str">
        <f t="shared" si="78"/>
        <v>-0.0758800306786895-9146.63990194463i</v>
      </c>
      <c r="D318" s="57" t="str">
        <f t="shared" si="79"/>
        <v>7.9799999993705-2251.90314693409i</v>
      </c>
      <c r="E318" s="57" t="str">
        <f t="shared" si="80"/>
        <v>81.234766487249-0.000183351197369423i</v>
      </c>
      <c r="F318" s="57" t="str">
        <f t="shared" si="81"/>
        <v>4.17867867851532-211327.240647439i</v>
      </c>
      <c r="G318" s="57" t="str">
        <f t="shared" si="82"/>
        <v>0.999999999960906-6.25248934962156E-06i</v>
      </c>
      <c r="H318" s="57" t="str">
        <f t="shared" si="83"/>
        <v>120.000052060385+0.420849433964293i</v>
      </c>
      <c r="I318" s="57" t="str">
        <f t="shared" si="84"/>
        <v>504.618856725859-143079.160431157i</v>
      </c>
      <c r="K318" s="57" t="str">
        <f t="shared" si="85"/>
        <v>0.0999987266730514-0.000354966304751679i</v>
      </c>
      <c r="L318" s="57" t="str">
        <f t="shared" si="86"/>
        <v>0.00025-78.1910790298856i</v>
      </c>
      <c r="M318" s="57" t="str">
        <f t="shared" si="87"/>
        <v>0.0025-44.0375288653924i</v>
      </c>
      <c r="N318" s="57">
        <f t="shared" si="88"/>
        <v>89.999524677307335</v>
      </c>
      <c r="O318" s="57">
        <f t="shared" si="89"/>
        <v>79.225231630153644</v>
      </c>
      <c r="P318" s="374">
        <f t="shared" si="90"/>
        <v>79.225231630153644</v>
      </c>
      <c r="Q318" s="374">
        <f t="shared" si="91"/>
        <v>-90.000475322692665</v>
      </c>
      <c r="R318" s="12">
        <f t="shared" si="92"/>
        <v>89.999524677307335</v>
      </c>
      <c r="S318" s="57">
        <f t="shared" si="93"/>
        <v>2.8270300757403501E-3</v>
      </c>
      <c r="T318" s="12">
        <f t="shared" si="76"/>
        <v>79.225231630153644</v>
      </c>
    </row>
    <row r="319" spans="1:20" x14ac:dyDescent="0.15">
      <c r="A319" s="57">
        <f t="shared" si="77"/>
        <v>17.830252299418976</v>
      </c>
      <c r="B319" s="12">
        <f t="shared" si="94"/>
        <v>2.8377727900281635</v>
      </c>
      <c r="C319" s="57" t="str">
        <f t="shared" si="78"/>
        <v>-0.0758799934546275-9112.01423756774i</v>
      </c>
      <c r="D319" s="57" t="str">
        <f t="shared" si="79"/>
        <v>7.97999999936575-2243.37830989614i</v>
      </c>
      <c r="E319" s="57" t="str">
        <f t="shared" si="80"/>
        <v>81.234766472069-0.000184047876220964i</v>
      </c>
      <c r="F319" s="57" t="str">
        <f t="shared" si="81"/>
        <v>4.17867867851408-210527.237146481i</v>
      </c>
      <c r="G319" s="57" t="str">
        <f t="shared" si="82"/>
        <v>0.999999999960609-6.27624880914825E-06i</v>
      </c>
      <c r="H319" s="57" t="str">
        <f t="shared" si="83"/>
        <v>120.000052456795+0.422448662271243i</v>
      </c>
      <c r="I319" s="57" t="str">
        <f t="shared" si="84"/>
        <v>504.618857279558-142537.518259006i</v>
      </c>
      <c r="K319" s="57" t="str">
        <f t="shared" si="85"/>
        <v>0.0999987169775055-0.000356315141796141i</v>
      </c>
      <c r="L319" s="57" t="str">
        <f t="shared" si="86"/>
        <v>0.00025-77.8950777344942i</v>
      </c>
      <c r="M319" s="57" t="str">
        <f t="shared" si="87"/>
        <v>0.0025-43.8708197503411i</v>
      </c>
      <c r="N319" s="57">
        <f t="shared" si="88"/>
        <v>89.999522871314625</v>
      </c>
      <c r="O319" s="57">
        <f t="shared" si="89"/>
        <v>79.192287793478584</v>
      </c>
      <c r="P319" s="374">
        <f t="shared" si="90"/>
        <v>79.192287793478584</v>
      </c>
      <c r="Q319" s="374">
        <f t="shared" si="91"/>
        <v>-90.000477128685375</v>
      </c>
      <c r="R319" s="12">
        <f t="shared" si="92"/>
        <v>89.999522871314625</v>
      </c>
      <c r="S319" s="57">
        <f t="shared" si="93"/>
        <v>2.8377727900281637E-3</v>
      </c>
      <c r="T319" s="12">
        <f t="shared" si="76"/>
        <v>79.192287793478584</v>
      </c>
    </row>
    <row r="320" spans="1:20" x14ac:dyDescent="0.15">
      <c r="A320" s="57">
        <f t="shared" si="77"/>
        <v>17.89800725815677</v>
      </c>
      <c r="B320" s="12">
        <f t="shared" si="94"/>
        <v>2.8485563266302707</v>
      </c>
      <c r="C320" s="57" t="str">
        <f t="shared" si="78"/>
        <v>-0.0758799559472294-9077.51965257478i</v>
      </c>
      <c r="D320" s="57" t="str">
        <f t="shared" si="79"/>
        <v>7.9799999993609-2234.88574460834i</v>
      </c>
      <c r="E320" s="57" t="str">
        <f t="shared" si="80"/>
        <v>81.2347664567731-0.000184747201814453i</v>
      </c>
      <c r="F320" s="57" t="str">
        <f t="shared" si="81"/>
        <v>4.17867867851282-209730.262150509i</v>
      </c>
      <c r="G320" s="57" t="str">
        <f t="shared" si="82"/>
        <v>0.999999999960309-6.30009855462112E-06i</v>
      </c>
      <c r="H320" s="57" t="str">
        <f t="shared" si="83"/>
        <v>120.000052856224+0.424053967650996i</v>
      </c>
      <c r="I320" s="57" t="str">
        <f t="shared" si="84"/>
        <v>504.61885783747-141997.926536909i</v>
      </c>
      <c r="K320" s="57" t="str">
        <f t="shared" si="85"/>
        <v>0.0999987072081356-0.000357669104021848i</v>
      </c>
      <c r="L320" s="57" t="str">
        <f t="shared" si="86"/>
        <v>0.00025-77.6001969859476i</v>
      </c>
      <c r="M320" s="57" t="str">
        <f t="shared" si="87"/>
        <v>0.0025-43.7047417317604i</v>
      </c>
      <c r="N320" s="57">
        <f t="shared" si="88"/>
        <v>89.999521058461823</v>
      </c>
      <c r="O320" s="57">
        <f t="shared" si="89"/>
        <v>79.159343956729231</v>
      </c>
      <c r="P320" s="374">
        <f t="shared" si="90"/>
        <v>79.159343956729231</v>
      </c>
      <c r="Q320" s="374">
        <f t="shared" si="91"/>
        <v>-90.000478941538177</v>
      </c>
      <c r="R320" s="12">
        <f t="shared" si="92"/>
        <v>89.999521058461823</v>
      </c>
      <c r="S320" s="57">
        <f t="shared" si="93"/>
        <v>2.8485563266302705E-3</v>
      </c>
      <c r="T320" s="12">
        <f t="shared" si="76"/>
        <v>79.159343956729231</v>
      </c>
    </row>
    <row r="321" spans="1:20" x14ac:dyDescent="0.15">
      <c r="A321" s="57">
        <f t="shared" si="77"/>
        <v>17.966019685737766</v>
      </c>
      <c r="B321" s="12">
        <f t="shared" si="94"/>
        <v>2.8593808406714656</v>
      </c>
      <c r="C321" s="57" t="str">
        <f t="shared" si="78"/>
        <v>-0.0758799181539445-9043.15565074945i</v>
      </c>
      <c r="D321" s="57" t="str">
        <f t="shared" si="79"/>
        <v>7.97999999935603-2226.42532890228i</v>
      </c>
      <c r="E321" s="57" t="str">
        <f t="shared" si="80"/>
        <v>81.2347664413605-0.00018544918420015i</v>
      </c>
      <c r="F321" s="57" t="str">
        <f t="shared" si="81"/>
        <v>4.17867867851156-208936.304194769i</v>
      </c>
      <c r="G321" s="57" t="str">
        <f t="shared" si="82"/>
        <v>0.999999999960006-6.32403892912677E-06i</v>
      </c>
      <c r="H321" s="57" t="str">
        <f t="shared" si="83"/>
        <v>120.000053258696+0.425665373196495i</v>
      </c>
      <c r="I321" s="57" t="str">
        <f t="shared" si="84"/>
        <v>504.618858399634-141460.377502659i</v>
      </c>
      <c r="K321" s="57" t="str">
        <f t="shared" si="85"/>
        <v>0.0999986973643783-0.000359028210899913i</v>
      </c>
      <c r="L321" s="57" t="str">
        <f t="shared" si="86"/>
        <v>0.00025-77.3064325422871i</v>
      </c>
      <c r="M321" s="57" t="str">
        <f t="shared" si="87"/>
        <v>0.0025-43.5392924205621i</v>
      </c>
      <c r="N321" s="57">
        <f t="shared" si="88"/>
        <v>89.999519238722883</v>
      </c>
      <c r="O321" s="57">
        <f t="shared" si="89"/>
        <v>79.126400119904929</v>
      </c>
      <c r="P321" s="374">
        <f t="shared" si="90"/>
        <v>79.126400119904929</v>
      </c>
      <c r="Q321" s="374">
        <f t="shared" si="91"/>
        <v>-90.000480761277117</v>
      </c>
      <c r="R321" s="12">
        <f t="shared" si="92"/>
        <v>89.999519238722883</v>
      </c>
      <c r="S321" s="57">
        <f t="shared" si="93"/>
        <v>2.8593808406714655E-3</v>
      </c>
      <c r="T321" s="12">
        <f t="shared" si="76"/>
        <v>79.126400119904929</v>
      </c>
    </row>
    <row r="322" spans="1:20" x14ac:dyDescent="0.15">
      <c r="A322" s="57">
        <f t="shared" si="77"/>
        <v>18.034290560543571</v>
      </c>
      <c r="B322" s="12">
        <f t="shared" si="94"/>
        <v>2.8702464878660172</v>
      </c>
      <c r="C322" s="57" t="str">
        <f t="shared" si="78"/>
        <v>-0.0758798800732805-9008.92173775426i</v>
      </c>
      <c r="D322" s="57" t="str">
        <f t="shared" si="79"/>
        <v>7.97999999935111-2217.99694107205i</v>
      </c>
      <c r="E322" s="57" t="str">
        <f t="shared" si="80"/>
        <v>81.2347664258304-0.000186153833466032i</v>
      </c>
      <c r="F322" s="57" t="str">
        <f t="shared" si="81"/>
        <v>4.17867867851028-208145.35185791i</v>
      </c>
      <c r="G322" s="57" t="str">
        <f t="shared" si="82"/>
        <v>0.999999999959702-6.34807027705553E-06i</v>
      </c>
      <c r="H322" s="57" t="str">
        <f t="shared" si="83"/>
        <v>120.000053664231+0.427282902088427i</v>
      </c>
      <c r="I322" s="57" t="str">
        <f t="shared" si="84"/>
        <v>504.618858966078-140924.863423429i</v>
      </c>
      <c r="K322" s="57" t="str">
        <f t="shared" si="85"/>
        <v>0.0999986874456692-0.000360392481975403i</v>
      </c>
      <c r="L322" s="57" t="str">
        <f t="shared" si="86"/>
        <v>0.00025-77.013780177612i</v>
      </c>
      <c r="M322" s="57" t="str">
        <f t="shared" si="87"/>
        <v>0.0025-43.3744694367027i</v>
      </c>
      <c r="N322" s="57">
        <f t="shared" si="88"/>
        <v>89.999517412071654</v>
      </c>
      <c r="O322" s="57">
        <f t="shared" si="89"/>
        <v>79.09345628300531</v>
      </c>
      <c r="P322" s="374">
        <f t="shared" si="90"/>
        <v>79.09345628300531</v>
      </c>
      <c r="Q322" s="374">
        <f t="shared" si="91"/>
        <v>-90.000482587928346</v>
      </c>
      <c r="R322" s="12">
        <f t="shared" si="92"/>
        <v>89.999517412071654</v>
      </c>
      <c r="S322" s="57">
        <f t="shared" si="93"/>
        <v>2.870246487866017E-3</v>
      </c>
      <c r="T322" s="12">
        <f t="shared" si="76"/>
        <v>79.09345628300531</v>
      </c>
    </row>
    <row r="323" spans="1:20" x14ac:dyDescent="0.15">
      <c r="A323" s="57">
        <f t="shared" si="77"/>
        <v>18.102820864673635</v>
      </c>
      <c r="B323" s="12">
        <f t="shared" si="94"/>
        <v>2.881153424519908</v>
      </c>
      <c r="C323" s="57" t="str">
        <f t="shared" si="78"/>
        <v>-0.0758798417026512-8974.8174211229i</v>
      </c>
      <c r="D323" s="57" t="str">
        <f t="shared" si="79"/>
        <v>7.97999999934622-2209.60045987245i</v>
      </c>
      <c r="E323" s="57" t="str">
        <f t="shared" si="80"/>
        <v>81.2347664101832-0.000186861159744186i</v>
      </c>
      <c r="F323" s="57" t="str">
        <f t="shared" si="81"/>
        <v>4.17867867850901-207357.393761818i</v>
      </c>
      <c r="G323" s="57" t="str">
        <f t="shared" si="82"/>
        <v>0.999999999959395-6.37219294410638E-06i</v>
      </c>
      <c r="H323" s="57" t="str">
        <f t="shared" si="83"/>
        <v>120.000054072854+0.428906577595566i</v>
      </c>
      <c r="I323" s="57" t="str">
        <f t="shared" si="84"/>
        <v>504.618859536833-140391.376595672i</v>
      </c>
      <c r="K323" s="57" t="str">
        <f t="shared" si="85"/>
        <v>0.0999986774514366-0.000361761936867582i</v>
      </c>
      <c r="L323" s="57" t="str">
        <f t="shared" si="86"/>
        <v>0.00025-76.7222356820206i</v>
      </c>
      <c r="M323" s="57" t="str">
        <f t="shared" si="87"/>
        <v>0.0025-43.2102704091479i</v>
      </c>
      <c r="N323" s="57">
        <f t="shared" si="88"/>
        <v>89.999515578481933</v>
      </c>
      <c r="O323" s="57">
        <f t="shared" si="89"/>
        <v>79.060512446029833</v>
      </c>
      <c r="P323" s="374">
        <f t="shared" si="90"/>
        <v>79.060512446029833</v>
      </c>
      <c r="Q323" s="374">
        <f t="shared" si="91"/>
        <v>-90.000484421518067</v>
      </c>
      <c r="R323" s="12">
        <f t="shared" si="92"/>
        <v>89.999515578481933</v>
      </c>
      <c r="S323" s="57">
        <f t="shared" si="93"/>
        <v>2.881153424519908E-3</v>
      </c>
      <c r="T323" s="12">
        <f t="shared" si="76"/>
        <v>79.060512446029833</v>
      </c>
    </row>
    <row r="324" spans="1:20" x14ac:dyDescent="0.15">
      <c r="A324" s="57">
        <f t="shared" si="77"/>
        <v>18.171611583959397</v>
      </c>
      <c r="B324" s="12">
        <f t="shared" si="94"/>
        <v>2.8921018075330838</v>
      </c>
      <c r="C324" s="57" t="str">
        <f t="shared" si="78"/>
        <v>-0.0758798030394914-8940.84221025299i</v>
      </c>
      <c r="D324" s="57" t="str">
        <f t="shared" si="79"/>
        <v>7.97999999934123-2201.23576451727i</v>
      </c>
      <c r="E324" s="57" t="str">
        <f t="shared" si="80"/>
        <v>81.2347663944154-0.000187571173189645i</v>
      </c>
      <c r="F324" s="57" t="str">
        <f t="shared" si="81"/>
        <v>4.17867867850771-206572.418571449i</v>
      </c>
      <c r="G324" s="57" t="str">
        <f t="shared" si="82"/>
        <v>0.999999999959086-6.39640727729201E-06i</v>
      </c>
      <c r="H324" s="57" t="str">
        <f t="shared" si="83"/>
        <v>120.000054484589+0.43053642307512i</v>
      </c>
      <c r="I324" s="57" t="str">
        <f t="shared" si="84"/>
        <v>504.618860111936-139859.909345001i</v>
      </c>
      <c r="K324" s="57" t="str">
        <f t="shared" si="85"/>
        <v>0.0999986673811055-0.000363136595270227i</v>
      </c>
      <c r="L324" s="57" t="str">
        <f t="shared" si="86"/>
        <v>0.00025-76.4317948615464i</v>
      </c>
      <c r="M324" s="57" t="str">
        <f t="shared" si="87"/>
        <v>0.0025-43.0466929758398i</v>
      </c>
      <c r="N324" s="57">
        <f t="shared" si="88"/>
        <v>89.999513737927359</v>
      </c>
      <c r="O324" s="57">
        <f t="shared" si="89"/>
        <v>79.027568608977575</v>
      </c>
      <c r="P324" s="374">
        <f t="shared" si="90"/>
        <v>79.027568608977575</v>
      </c>
      <c r="Q324" s="374">
        <f t="shared" si="91"/>
        <v>-90.000486262072641</v>
      </c>
      <c r="R324" s="12">
        <f t="shared" si="92"/>
        <v>89.999513737927359</v>
      </c>
      <c r="S324" s="57">
        <f t="shared" si="93"/>
        <v>2.8921018075330836E-3</v>
      </c>
      <c r="T324" s="12">
        <f t="shared" si="76"/>
        <v>79.027568608977575</v>
      </c>
    </row>
    <row r="325" spans="1:20" x14ac:dyDescent="0.15">
      <c r="A325" s="57">
        <f t="shared" si="77"/>
        <v>18.240663707978442</v>
      </c>
      <c r="B325" s="12">
        <f t="shared" si="94"/>
        <v>2.9030917944017096</v>
      </c>
      <c r="C325" s="57" t="str">
        <f t="shared" si="78"/>
        <v>-0.0758797640823019-8906.99561640016i</v>
      </c>
      <c r="D325" s="57" t="str">
        <f t="shared" si="79"/>
        <v>7.97999999933626-2192.90273467759i</v>
      </c>
      <c r="E325" s="57" t="str">
        <f t="shared" si="80"/>
        <v>81.2347663785282-0.000188283884012715i</v>
      </c>
      <c r="F325" s="57" t="str">
        <f t="shared" si="81"/>
        <v>4.17867867850639-205790.414994673i</v>
      </c>
      <c r="G325" s="57" t="str">
        <f t="shared" si="82"/>
        <v>0.999999999958775-6.42071362494371E-06i</v>
      </c>
      <c r="H325" s="57" t="str">
        <f t="shared" si="83"/>
        <v>120.000054899458+0.432172461973041i</v>
      </c>
      <c r="I325" s="57" t="str">
        <f t="shared" si="84"/>
        <v>504.618860691417-139330.454026078i</v>
      </c>
      <c r="K325" s="57" t="str">
        <f t="shared" si="85"/>
        <v>0.0999986572340974-0.000364516476951897i</v>
      </c>
      <c r="L325" s="57" t="str">
        <f t="shared" si="86"/>
        <v>0.00025-76.1424535381017i</v>
      </c>
      <c r="M325" s="57" t="str">
        <f t="shared" si="87"/>
        <v>0.0025-42.8837347836619i</v>
      </c>
      <c r="N325" s="57">
        <f t="shared" si="88"/>
        <v>89.999511890381513</v>
      </c>
      <c r="O325" s="57">
        <f t="shared" si="89"/>
        <v>78.994624771848393</v>
      </c>
      <c r="P325" s="374">
        <f t="shared" si="90"/>
        <v>78.994624771848393</v>
      </c>
      <c r="Q325" s="374">
        <f t="shared" si="91"/>
        <v>-90.000488109618487</v>
      </c>
      <c r="R325" s="12">
        <f t="shared" si="92"/>
        <v>89.999511890381513</v>
      </c>
      <c r="S325" s="57">
        <f t="shared" si="93"/>
        <v>2.9030917944017098E-3</v>
      </c>
      <c r="T325" s="12">
        <f t="shared" si="76"/>
        <v>78.994624771848393</v>
      </c>
    </row>
    <row r="326" spans="1:20" x14ac:dyDescent="0.15">
      <c r="A326" s="57">
        <f t="shared" si="77"/>
        <v>18.309978230068761</v>
      </c>
      <c r="B326" s="12">
        <f t="shared" si="94"/>
        <v>2.9141235432204362</v>
      </c>
      <c r="C326" s="57" t="str">
        <f t="shared" si="78"/>
        <v>-0.075879724828205-8873.27715266931i</v>
      </c>
      <c r="D326" s="57" t="str">
        <f t="shared" si="79"/>
        <v>7.97999999933114-2184.60125047993i</v>
      </c>
      <c r="E326" s="57" t="str">
        <f t="shared" si="80"/>
        <v>81.2347663625195-0.000188999302453642i</v>
      </c>
      <c r="F326" s="57" t="str">
        <f t="shared" si="81"/>
        <v>4.17867867850509-205011.371782105i</v>
      </c>
      <c r="G326" s="57" t="str">
        <f t="shared" si="82"/>
        <v>0.999999999958461-6.44511233671647E-06i</v>
      </c>
      <c r="H326" s="57" t="str">
        <f t="shared" si="83"/>
        <v>120.000055317487+0.433814717824386i</v>
      </c>
      <c r="I326" s="57" t="str">
        <f t="shared" si="84"/>
        <v>504.618861275311-138803.003022515i</v>
      </c>
      <c r="K326" s="57" t="str">
        <f t="shared" si="85"/>
        <v>0.0999986470098267-0.000365901601756202i</v>
      </c>
      <c r="L326" s="57" t="str">
        <f t="shared" si="86"/>
        <v>0.00025-75.8542075494141i</v>
      </c>
      <c r="M326" s="57" t="str">
        <f t="shared" si="87"/>
        <v>0.0025-42.7213934884059i</v>
      </c>
      <c r="N326" s="57">
        <f t="shared" si="88"/>
        <v>89.999510035817849</v>
      </c>
      <c r="O326" s="57">
        <f t="shared" si="89"/>
        <v>78.961680934641237</v>
      </c>
      <c r="P326" s="374">
        <f t="shared" si="90"/>
        <v>78.961680934641237</v>
      </c>
      <c r="Q326" s="374">
        <f t="shared" si="91"/>
        <v>-90.000489964182151</v>
      </c>
      <c r="R326" s="12">
        <f t="shared" si="92"/>
        <v>89.999510035817849</v>
      </c>
      <c r="S326" s="57">
        <f t="shared" si="93"/>
        <v>2.9141235432204363E-3</v>
      </c>
      <c r="T326" s="12">
        <f t="shared" si="76"/>
        <v>78.961680934641237</v>
      </c>
    </row>
    <row r="327" spans="1:20" x14ac:dyDescent="0.15">
      <c r="A327" s="57">
        <f t="shared" si="77"/>
        <v>18.379556147343024</v>
      </c>
      <c r="B327" s="12">
        <f t="shared" si="94"/>
        <v>2.9251972126846741</v>
      </c>
      <c r="C327" s="57" t="str">
        <f t="shared" si="78"/>
        <v>-0.0758796852755381-8839.6863340095i</v>
      </c>
      <c r="D327" s="57" t="str">
        <f t="shared" si="79"/>
        <v>7.97999999932607-2176.33119250471i</v>
      </c>
      <c r="E327" s="57" t="str">
        <f t="shared" si="80"/>
        <v>81.2347663463897-0.000189717438797079i</v>
      </c>
      <c r="F327" s="57" t="str">
        <f t="shared" si="81"/>
        <v>4.1786786785038-204235.277726948i</v>
      </c>
      <c r="G327" s="57" t="str">
        <f t="shared" si="82"/>
        <v>0.999999999958144-6.46960376359395E-06i</v>
      </c>
      <c r="H327" s="57" t="str">
        <f t="shared" si="83"/>
        <v>120.000055738698+0.435463214253638i</v>
      </c>
      <c r="I327" s="57" t="str">
        <f t="shared" si="84"/>
        <v>504.618861863651-138277.548746748i</v>
      </c>
      <c r="K327" s="57" t="str">
        <f t="shared" si="85"/>
        <v>0.0999986367077062-0.000367291989602119i</v>
      </c>
      <c r="L327" s="57" t="str">
        <f t="shared" si="86"/>
        <v>0.00025-75.5670527489678i</v>
      </c>
      <c r="M327" s="57" t="str">
        <f t="shared" si="87"/>
        <v>0.0025-42.5596667547379i</v>
      </c>
      <c r="N327" s="57">
        <f t="shared" si="88"/>
        <v>89.999508174209737</v>
      </c>
      <c r="O327" s="57">
        <f t="shared" si="89"/>
        <v>78.928737097355977</v>
      </c>
      <c r="P327" s="374">
        <f t="shared" si="90"/>
        <v>78.928737097355977</v>
      </c>
      <c r="Q327" s="374">
        <f t="shared" si="91"/>
        <v>-90.000491825790263</v>
      </c>
      <c r="R327" s="12">
        <f t="shared" si="92"/>
        <v>89.999508174209737</v>
      </c>
      <c r="S327" s="57">
        <f t="shared" si="93"/>
        <v>2.9251972126846742E-3</v>
      </c>
      <c r="T327" s="12">
        <f t="shared" si="76"/>
        <v>78.928737097355977</v>
      </c>
    </row>
    <row r="328" spans="1:20" x14ac:dyDescent="0.15">
      <c r="A328" s="57">
        <f t="shared" si="77"/>
        <v>18.449398460702927</v>
      </c>
      <c r="B328" s="12">
        <f t="shared" si="94"/>
        <v>2.9363129620928761</v>
      </c>
      <c r="C328" s="57" t="str">
        <f t="shared" si="78"/>
        <v>-0.0758796454210753-8806.22267720513i</v>
      </c>
      <c r="D328" s="57" t="str">
        <f t="shared" si="79"/>
        <v>7.97999999932099-2168.09244178433i</v>
      </c>
      <c r="E328" s="57" t="str">
        <f t="shared" si="80"/>
        <v>81.2347663301364-0.000190438303359007i</v>
      </c>
      <c r="F328" s="57" t="str">
        <f t="shared" si="81"/>
        <v>4.17867867850245-203462.121664827i</v>
      </c>
      <c r="G328" s="57" t="str">
        <f t="shared" si="82"/>
        <v>0.999999999957826-6.49418825789354E-06i</v>
      </c>
      <c r="H328" s="57" t="str">
        <f t="shared" si="83"/>
        <v>120.000056163118+0.43711797497506i</v>
      </c>
      <c r="I328" s="57" t="str">
        <f t="shared" si="84"/>
        <v>504.618862456468-137754.083639945i</v>
      </c>
      <c r="K328" s="57" t="str">
        <f t="shared" si="85"/>
        <v>0.0999986263271424-0.000368687660484251i</v>
      </c>
      <c r="L328" s="57" t="str">
        <f t="shared" si="86"/>
        <v>0.00025-75.2809850059454i</v>
      </c>
      <c r="M328" s="57" t="str">
        <f t="shared" si="87"/>
        <v>0.0025-42.3985522561645i</v>
      </c>
      <c r="N328" s="57">
        <f t="shared" si="88"/>
        <v>89.999506305530431</v>
      </c>
      <c r="O328" s="57">
        <f t="shared" si="89"/>
        <v>78.895793259991621</v>
      </c>
      <c r="P328" s="374">
        <f t="shared" si="90"/>
        <v>78.895793259991621</v>
      </c>
      <c r="Q328" s="374">
        <f t="shared" si="91"/>
        <v>-90.000493694469569</v>
      </c>
      <c r="R328" s="12">
        <f t="shared" si="92"/>
        <v>89.999506305530431</v>
      </c>
      <c r="S328" s="57">
        <f t="shared" si="93"/>
        <v>2.9363129620928762E-3</v>
      </c>
      <c r="T328" s="12">
        <f t="shared" si="76"/>
        <v>78.895793259991621</v>
      </c>
    </row>
    <row r="329" spans="1:20" x14ac:dyDescent="0.15">
      <c r="A329" s="57">
        <f t="shared" si="77"/>
        <v>18.5195061748536</v>
      </c>
      <c r="B329" s="12">
        <f t="shared" si="94"/>
        <v>2.9474709513488291</v>
      </c>
      <c r="C329" s="57" t="str">
        <f t="shared" si="78"/>
        <v>-0.0758796052638786-8772.88570087057i</v>
      </c>
      <c r="D329" s="57" t="str">
        <f t="shared" si="79"/>
        <v>7.97999999931578-2159.8848798016i</v>
      </c>
      <c r="E329" s="57" t="str">
        <f t="shared" si="80"/>
        <v>81.2347663137603-0.000191161906502714i</v>
      </c>
      <c r="F329" s="57" t="str">
        <f t="shared" si="81"/>
        <v>4.17867867850112-202691.892473634i</v>
      </c>
      <c r="G329" s="57" t="str">
        <f t="shared" si="82"/>
        <v>0.999999999957504-6.51886617327145E-06i</v>
      </c>
      <c r="H329" s="57" t="str">
        <f t="shared" si="83"/>
        <v>120.000056590769+0.438779023793029i</v>
      </c>
      <c r="I329" s="57" t="str">
        <f t="shared" si="84"/>
        <v>504.618863053802-137232.600171882i</v>
      </c>
      <c r="K329" s="57" t="str">
        <f t="shared" si="85"/>
        <v>0.0999986158675393-0.000370088634473137i</v>
      </c>
      <c r="L329" s="57" t="str">
        <f t="shared" si="86"/>
        <v>0.00025-74.9960002051657i</v>
      </c>
      <c r="M329" s="57" t="str">
        <f t="shared" si="87"/>
        <v>0.0025-42.2380476749996i</v>
      </c>
      <c r="N329" s="57">
        <f t="shared" si="88"/>
        <v>89.999504429753117</v>
      </c>
      <c r="O329" s="57">
        <f t="shared" si="89"/>
        <v>78.862849422547882</v>
      </c>
      <c r="P329" s="374">
        <f t="shared" si="90"/>
        <v>78.862849422547882</v>
      </c>
      <c r="Q329" s="374">
        <f t="shared" si="91"/>
        <v>-90.000495570246883</v>
      </c>
      <c r="R329" s="12">
        <f t="shared" si="92"/>
        <v>89.999504429753117</v>
      </c>
      <c r="S329" s="57">
        <f t="shared" si="93"/>
        <v>2.9474709513488289E-3</v>
      </c>
      <c r="T329" s="12">
        <f t="shared" si="76"/>
        <v>78.862849422547882</v>
      </c>
    </row>
    <row r="330" spans="1:20" x14ac:dyDescent="0.15">
      <c r="A330" s="57">
        <f t="shared" si="77"/>
        <v>18.589880298318043</v>
      </c>
      <c r="B330" s="12">
        <f t="shared" si="94"/>
        <v>2.9586713409639547</v>
      </c>
      <c r="C330" s="57" t="str">
        <f t="shared" si="78"/>
        <v>-0.0758795648008004-8739.67492544208i</v>
      </c>
      <c r="D330" s="57" t="str">
        <f t="shared" si="79"/>
        <v>7.97999999931056-2151.70838848801i</v>
      </c>
      <c r="E330" s="57" t="str">
        <f t="shared" si="80"/>
        <v>81.2347662972588-0.000191888258620836i</v>
      </c>
      <c r="F330" s="57" t="str">
        <f t="shared" si="81"/>
        <v>4.17867867849975-201924.579073363i</v>
      </c>
      <c r="G330" s="57" t="str">
        <f t="shared" si="82"/>
        <v>0.999999999957181-6.54363786472776E-06i</v>
      </c>
      <c r="H330" s="57" t="str">
        <f t="shared" si="83"/>
        <v>120.000057021676+0.440446384602379i</v>
      </c>
      <c r="I330" s="57" t="str">
        <f t="shared" si="84"/>
        <v>504.618863655686-136713.090840844i</v>
      </c>
      <c r="K330" s="57" t="str">
        <f t="shared" si="85"/>
        <v>0.0999986053282943-0.000371494931715514i</v>
      </c>
      <c r="L330" s="57" t="str">
        <f t="shared" si="86"/>
        <v>0.00025-74.712094247027i</v>
      </c>
      <c r="M330" s="57" t="str">
        <f t="shared" si="87"/>
        <v>0.0025-42.0781507023306i</v>
      </c>
      <c r="N330" s="57">
        <f t="shared" si="88"/>
        <v>89.999502546850849</v>
      </c>
      <c r="O330" s="57">
        <f t="shared" si="89"/>
        <v>78.829905585023994</v>
      </c>
      <c r="P330" s="374">
        <f t="shared" si="90"/>
        <v>78.829905585023994</v>
      </c>
      <c r="Q330" s="374">
        <f t="shared" si="91"/>
        <v>-90.000497453149151</v>
      </c>
      <c r="R330" s="12">
        <f t="shared" si="92"/>
        <v>89.999502546850849</v>
      </c>
      <c r="S330" s="57">
        <f t="shared" si="93"/>
        <v>2.9586713409639545E-3</v>
      </c>
      <c r="T330" s="12">
        <f t="shared" si="76"/>
        <v>78.829905585023994</v>
      </c>
    </row>
    <row r="331" spans="1:20" x14ac:dyDescent="0.15">
      <c r="A331" s="57">
        <f t="shared" si="77"/>
        <v>18.660521843451654</v>
      </c>
      <c r="B331" s="12">
        <f t="shared" si="94"/>
        <v>2.969914292059618</v>
      </c>
      <c r="C331" s="57" t="str">
        <f t="shared" si="78"/>
        <v>-0.0758795240294674-8706.58987317143i</v>
      </c>
      <c r="D331" s="57" t="str">
        <f t="shared" si="79"/>
        <v>7.97999999930528-2143.56285022194i</v>
      </c>
      <c r="E331" s="57" t="str">
        <f t="shared" si="80"/>
        <v>81.2347662806318-0.000192617370156201i</v>
      </c>
      <c r="F331" s="57" t="str">
        <f t="shared" si="81"/>
        <v>4.17867867849837-201160.170425952i</v>
      </c>
      <c r="G331" s="57" t="str">
        <f t="shared" si="82"/>
        <v>0.999999999956855-6.56850368861158E-06i</v>
      </c>
      <c r="H331" s="57" t="str">
        <f t="shared" si="83"/>
        <v>120.000057455864+0.442120081388742i</v>
      </c>
      <c r="I331" s="57" t="str">
        <f t="shared" si="84"/>
        <v>504.61886426215-136195.548173515i</v>
      </c>
      <c r="K331" s="57" t="str">
        <f t="shared" si="85"/>
        <v>0.0999985947088013-0.000372906572434623i</v>
      </c>
      <c r="L331" s="57" t="str">
        <f t="shared" si="86"/>
        <v>0.00025-74.4292630474467i</v>
      </c>
      <c r="M331" s="57" t="str">
        <f t="shared" si="87"/>
        <v>0.0025-41.9188590379863i</v>
      </c>
      <c r="N331" s="57">
        <f t="shared" si="88"/>
        <v>89.99950065679657</v>
      </c>
      <c r="O331" s="57">
        <f t="shared" si="89"/>
        <v>78.796961747419303</v>
      </c>
      <c r="P331" s="374">
        <f t="shared" si="90"/>
        <v>78.796961747419303</v>
      </c>
      <c r="Q331" s="374">
        <f t="shared" si="91"/>
        <v>-90.00049934320343</v>
      </c>
      <c r="R331" s="12">
        <f t="shared" si="92"/>
        <v>89.99950065679657</v>
      </c>
      <c r="S331" s="57">
        <f t="shared" si="93"/>
        <v>2.969914292059618E-3</v>
      </c>
      <c r="T331" s="12">
        <f t="shared" si="76"/>
        <v>78.796961747419303</v>
      </c>
    </row>
    <row r="332" spans="1:20" x14ac:dyDescent="0.15">
      <c r="A332" s="57">
        <f t="shared" si="77"/>
        <v>18.73143182645677</v>
      </c>
      <c r="B332" s="12">
        <f t="shared" si="94"/>
        <v>2.9811999663694446</v>
      </c>
      <c r="C332" s="57" t="str">
        <f t="shared" si="78"/>
        <v>-0.0758794829476912-8673.63006811913i</v>
      </c>
      <c r="D332" s="57" t="str">
        <f t="shared" si="79"/>
        <v>7.9799999993-2135.44814782714i</v>
      </c>
      <c r="E332" s="57" t="str">
        <f t="shared" si="80"/>
        <v>81.2347662638777-0.000193349251583954i</v>
      </c>
      <c r="F332" s="57" t="str">
        <f t="shared" si="81"/>
        <v>4.178678678497-200398.655535127i</v>
      </c>
      <c r="G332" s="57" t="str">
        <f t="shared" si="82"/>
        <v>0.999999999956526-6.59346400262614E-06i</v>
      </c>
      <c r="H332" s="57" t="str">
        <f t="shared" si="83"/>
        <v>120.000057893358+0.443800138228899i</v>
      </c>
      <c r="I332" s="57" t="str">
        <f t="shared" si="84"/>
        <v>504.618864873231-135679.964724871i</v>
      </c>
      <c r="K332" s="57" t="str">
        <f t="shared" si="85"/>
        <v>0.0999985840084488-0.000374323576930491i</v>
      </c>
      <c r="L332" s="57" t="str">
        <f t="shared" si="86"/>
        <v>0.00025-74.1475025378029i</v>
      </c>
      <c r="M332" s="57" t="str">
        <f t="shared" si="87"/>
        <v>0.0025-41.7601703905024i</v>
      </c>
      <c r="N332" s="57">
        <f t="shared" si="88"/>
        <v>89.999498759563139</v>
      </c>
      <c r="O332" s="57">
        <f t="shared" si="89"/>
        <v>78.764017909733269</v>
      </c>
      <c r="P332" s="374">
        <f t="shared" si="90"/>
        <v>78.764017909733269</v>
      </c>
      <c r="Q332" s="374">
        <f t="shared" si="91"/>
        <v>-90.000501240436861</v>
      </c>
      <c r="R332" s="12">
        <f t="shared" si="92"/>
        <v>89.999498759563139</v>
      </c>
      <c r="S332" s="57">
        <f t="shared" si="93"/>
        <v>2.9811999663694445E-3</v>
      </c>
      <c r="T332" s="12">
        <f t="shared" si="76"/>
        <v>78.764017909733269</v>
      </c>
    </row>
    <row r="333" spans="1:20" x14ac:dyDescent="0.15">
      <c r="A333" s="57">
        <f t="shared" si="77"/>
        <v>18.802611267397307</v>
      </c>
      <c r="B333" s="12">
        <f t="shared" si="94"/>
        <v>2.9925285262416486</v>
      </c>
      <c r="C333" s="57" t="str">
        <f t="shared" si="78"/>
        <v>-0.0758794415530986-8640.79503614738i</v>
      </c>
      <c r="D333" s="57" t="str">
        <f t="shared" si="79"/>
        <v>7.97999999929467-2127.36416457086i</v>
      </c>
      <c r="E333" s="57" t="str">
        <f t="shared" si="80"/>
        <v>81.234766246997-0.000194083913423412i</v>
      </c>
      <c r="F333" s="57" t="str">
        <f t="shared" si="81"/>
        <v>4.17867867849563-199640.023446242i</v>
      </c>
      <c r="G333" s="57" t="str">
        <f t="shared" si="82"/>
        <v>0.999999999956195-6.61851916583393E-06i</v>
      </c>
      <c r="H333" s="57" t="str">
        <f t="shared" si="83"/>
        <v>120.000058334184+0.445486579291124i</v>
      </c>
      <c r="I333" s="57" t="str">
        <f t="shared" si="84"/>
        <v>504.61886548897-135166.333078072i</v>
      </c>
      <c r="K333" s="57" t="str">
        <f t="shared" si="85"/>
        <v>0.0999985732266215-0.000375745965580231i</v>
      </c>
      <c r="L333" s="57" t="str">
        <f t="shared" si="86"/>
        <v>0.00025-73.8668086648763i</v>
      </c>
      <c r="M333" s="57" t="str">
        <f t="shared" si="87"/>
        <v>0.0025-41.6020824770895i</v>
      </c>
      <c r="N333" s="57">
        <f t="shared" si="88"/>
        <v>89.99949685512334</v>
      </c>
      <c r="O333" s="57">
        <f t="shared" si="89"/>
        <v>78.731074071965324</v>
      </c>
      <c r="P333" s="374">
        <f t="shared" si="90"/>
        <v>78.731074071965324</v>
      </c>
      <c r="Q333" s="374">
        <f t="shared" si="91"/>
        <v>-90.00050314487666</v>
      </c>
      <c r="R333" s="12">
        <f t="shared" si="92"/>
        <v>89.99949685512334</v>
      </c>
      <c r="S333" s="57">
        <f t="shared" si="93"/>
        <v>2.9925285262416487E-3</v>
      </c>
      <c r="T333" s="12">
        <f t="shared" si="76"/>
        <v>78.731074071965324</v>
      </c>
    </row>
    <row r="334" spans="1:20" x14ac:dyDescent="0.15">
      <c r="A334" s="57">
        <f t="shared" si="77"/>
        <v>18.874061190213418</v>
      </c>
      <c r="B334" s="12">
        <f t="shared" si="94"/>
        <v>3.0039001346413667</v>
      </c>
      <c r="C334" s="57" t="str">
        <f t="shared" si="78"/>
        <v>-0.0758793998432594-8608.08430491309i</v>
      </c>
      <c r="D334" s="57" t="str">
        <f t="shared" si="79"/>
        <v>7.97999999928931-2119.3107841623i</v>
      </c>
      <c r="E334" s="57" t="str">
        <f t="shared" si="80"/>
        <v>81.2347662299872-0.000194821366229492i</v>
      </c>
      <c r="F334" s="57" t="str">
        <f t="shared" si="81"/>
        <v>4.17867867849425-198884.263246117i</v>
      </c>
      <c r="G334" s="57" t="str">
        <f t="shared" si="82"/>
        <v>0.999999999955862-6.64366953866188E-06i</v>
      </c>
      <c r="H334" s="57" t="str">
        <f t="shared" si="83"/>
        <v>120.000058778367+0.447179428835531i</v>
      </c>
      <c r="I334" s="57" t="str">
        <f t="shared" si="84"/>
        <v>504.618866109394-134654.645844353i</v>
      </c>
      <c r="K334" s="57" t="str">
        <f t="shared" si="85"/>
        <v>0.0999985623626986-0.000377173758838326i</v>
      </c>
      <c r="L334" s="57" t="str">
        <f t="shared" si="86"/>
        <v>0.00025-73.5871773907913i</v>
      </c>
      <c r="M334" s="57" t="str">
        <f t="shared" si="87"/>
        <v>0.0025-41.4445930235998i</v>
      </c>
      <c r="N334" s="57">
        <f t="shared" si="88"/>
        <v>89.999494943449804</v>
      </c>
      <c r="O334" s="57">
        <f t="shared" si="89"/>
        <v>78.698130234114728</v>
      </c>
      <c r="P334" s="374">
        <f t="shared" si="90"/>
        <v>78.698130234114728</v>
      </c>
      <c r="Q334" s="374">
        <f t="shared" si="91"/>
        <v>-90.000505056550196</v>
      </c>
      <c r="R334" s="12">
        <f t="shared" si="92"/>
        <v>89.999494943449804</v>
      </c>
      <c r="S334" s="57">
        <f t="shared" si="93"/>
        <v>3.003900134641367E-3</v>
      </c>
      <c r="T334" s="12">
        <f t="shared" si="76"/>
        <v>78.698130234114728</v>
      </c>
    </row>
    <row r="335" spans="1:20" x14ac:dyDescent="0.15">
      <c r="A335" s="57">
        <f t="shared" si="77"/>
        <v>18.945782622736228</v>
      </c>
      <c r="B335" s="12">
        <f t="shared" si="94"/>
        <v>3.0153149551530039</v>
      </c>
      <c r="C335" s="57" t="str">
        <f t="shared" si="78"/>
        <v>-0.0758793578163193-8575.49740386164i</v>
      </c>
      <c r="D335" s="57" t="str">
        <f t="shared" si="79"/>
        <v>7.97999999928393-2111.28789075088i</v>
      </c>
      <c r="E335" s="57" t="str">
        <f t="shared" si="80"/>
        <v>81.2347662128485-0.00019556162060314i</v>
      </c>
      <c r="F335" s="57" t="str">
        <f t="shared" si="81"/>
        <v>4.17867867849283-198131.36406289i</v>
      </c>
      <c r="G335" s="57" t="str">
        <f t="shared" si="82"/>
        <v>0.999999999955526-6.66891548290655E-06i</v>
      </c>
      <c r="H335" s="57" t="str">
        <f t="shared" si="83"/>
        <v>120.000059225931+0.448878711214419i</v>
      </c>
      <c r="I335" s="57" t="str">
        <f t="shared" si="84"/>
        <v>504.618866734543-134144.89566292i</v>
      </c>
      <c r="K335" s="57" t="str">
        <f t="shared" si="85"/>
        <v>0.0999985514160564-0.000378606977236934i</v>
      </c>
      <c r="L335" s="57" t="str">
        <f t="shared" si="86"/>
        <v>0.00025-73.3086046929582i</v>
      </c>
      <c r="M335" s="57" t="str">
        <f t="shared" si="87"/>
        <v>0.0025-41.2876997644947i</v>
      </c>
      <c r="N335" s="57">
        <f t="shared" si="88"/>
        <v>89.999493024515061</v>
      </c>
      <c r="O335" s="57">
        <f t="shared" si="89"/>
        <v>78.665186396181099</v>
      </c>
      <c r="P335" s="374">
        <f t="shared" si="90"/>
        <v>78.665186396181099</v>
      </c>
      <c r="Q335" s="374">
        <f t="shared" si="91"/>
        <v>-90.000506975484939</v>
      </c>
      <c r="R335" s="12">
        <f t="shared" si="92"/>
        <v>89.999493024515061</v>
      </c>
      <c r="S335" s="57">
        <f t="shared" si="93"/>
        <v>3.0153149551530038E-3</v>
      </c>
      <c r="T335" s="12">
        <f t="shared" si="76"/>
        <v>78.665186396181099</v>
      </c>
    </row>
    <row r="336" spans="1:20" x14ac:dyDescent="0.15">
      <c r="A336" s="57">
        <f t="shared" si="77"/>
        <v>19.017776596702625</v>
      </c>
      <c r="B336" s="12">
        <f t="shared" si="94"/>
        <v>3.0267731519825856</v>
      </c>
      <c r="C336" s="57" t="str">
        <f t="shared" si="78"/>
        <v>-0.075879315468832-8543.03386421916i</v>
      </c>
      <c r="D336" s="57" t="str">
        <f t="shared" si="79"/>
        <v>7.97999999927847-2103.29536892456i</v>
      </c>
      <c r="E336" s="57" t="str">
        <f t="shared" si="80"/>
        <v>81.2347661955785-0.000196304687175961i</v>
      </c>
      <c r="F336" s="57" t="str">
        <f t="shared" si="81"/>
        <v>4.1786786784914-197381.315065852i</v>
      </c>
      <c r="G336" s="57" t="str">
        <f t="shared" si="82"/>
        <v>0.999999999955187-6.69425736173933E-06i</v>
      </c>
      <c r="H336" s="57" t="str">
        <f t="shared" si="83"/>
        <v>120.000059676903+0.450584450872633i</v>
      </c>
      <c r="I336" s="57" t="str">
        <f t="shared" si="84"/>
        <v>504.61886736445-133637.075200847i</v>
      </c>
      <c r="K336" s="57" t="str">
        <f t="shared" si="85"/>
        <v>0.0999985403860638-0.000380045641386158i</v>
      </c>
      <c r="L336" s="57" t="str">
        <f t="shared" si="86"/>
        <v>0.00025-73.031086564015i</v>
      </c>
      <c r="M336" s="57" t="str">
        <f t="shared" si="87"/>
        <v>0.0025-41.131400442812i</v>
      </c>
      <c r="N336" s="57">
        <f t="shared" si="88"/>
        <v>89.999491098291571</v>
      </c>
      <c r="O336" s="57">
        <f t="shared" si="89"/>
        <v>78.632242558163398</v>
      </c>
      <c r="P336" s="374">
        <f t="shared" si="90"/>
        <v>78.632242558163398</v>
      </c>
      <c r="Q336" s="374">
        <f t="shared" si="91"/>
        <v>-90.000508901708429</v>
      </c>
      <c r="R336" s="12">
        <f t="shared" si="92"/>
        <v>89.999491098291571</v>
      </c>
      <c r="S336" s="57">
        <f t="shared" si="93"/>
        <v>3.0267731519825858E-3</v>
      </c>
      <c r="T336" s="12">
        <f t="shared" si="76"/>
        <v>78.632242558163398</v>
      </c>
    </row>
    <row r="337" spans="1:20" x14ac:dyDescent="0.15">
      <c r="A337" s="57">
        <f t="shared" si="77"/>
        <v>19.090044147770097</v>
      </c>
      <c r="B337" s="12">
        <f t="shared" si="94"/>
        <v>3.0382748899601193</v>
      </c>
      <c r="C337" s="57" t="str">
        <f t="shared" si="78"/>
        <v>-0.075879272798673-8510.69321898688i</v>
      </c>
      <c r="D337" s="57" t="str">
        <f t="shared" si="79"/>
        <v>7.97999999927297-2095.33310370826i</v>
      </c>
      <c r="E337" s="57" t="str">
        <f t="shared" si="80"/>
        <v>81.2347661781768-0.000197050576626105i</v>
      </c>
      <c r="F337" s="57" t="str">
        <f t="shared" si="81"/>
        <v>4.17867867848996-196634.105465296i</v>
      </c>
      <c r="G337" s="57" t="str">
        <f t="shared" si="82"/>
        <v>0.999999999954846-6.71969553971166E-06i</v>
      </c>
      <c r="H337" s="57" t="str">
        <f t="shared" si="83"/>
        <v>120.00006013131+0.452296672347909i</v>
      </c>
      <c r="I337" s="57" t="str">
        <f t="shared" si="84"/>
        <v>504.618867999155-133131.177152967i</v>
      </c>
      <c r="K337" s="57" t="str">
        <f t="shared" si="85"/>
        <v>0.0999985292720857-0.000381489771974364i</v>
      </c>
      <c r="L337" s="57" t="str">
        <f t="shared" si="86"/>
        <v>0.00025-72.7546190117701i</v>
      </c>
      <c r="M337" s="57" t="str">
        <f t="shared" si="87"/>
        <v>0.0025-40.9756928101335i</v>
      </c>
      <c r="N337" s="57">
        <f t="shared" si="88"/>
        <v>89.999489164751694</v>
      </c>
      <c r="O337" s="57">
        <f t="shared" si="89"/>
        <v>78.599298720061185</v>
      </c>
      <c r="P337" s="374">
        <f t="shared" si="90"/>
        <v>78.599298720061185</v>
      </c>
      <c r="Q337" s="374">
        <f t="shared" si="91"/>
        <v>-90.000510835248306</v>
      </c>
      <c r="R337" s="12">
        <f t="shared" si="92"/>
        <v>89.999489164751694</v>
      </c>
      <c r="S337" s="57">
        <f t="shared" si="93"/>
        <v>3.0382748899601192E-3</v>
      </c>
      <c r="T337" s="12">
        <f t="shared" si="76"/>
        <v>78.599298720061185</v>
      </c>
    </row>
    <row r="338" spans="1:20" x14ac:dyDescent="0.15">
      <c r="A338" s="57">
        <f t="shared" si="77"/>
        <v>19.162586315531623</v>
      </c>
      <c r="B338" s="12">
        <f t="shared" si="94"/>
        <v>3.0498203345419679</v>
      </c>
      <c r="C338" s="57" t="str">
        <f t="shared" si="78"/>
        <v>-0.0758792298042721-8478.47500293398i</v>
      </c>
      <c r="D338" s="57" t="str">
        <f t="shared" si="79"/>
        <v>7.97999999926744-2087.40098056211i</v>
      </c>
      <c r="E338" s="57" t="str">
        <f t="shared" si="80"/>
        <v>81.2347661606435-0.000197799299678813i</v>
      </c>
      <c r="F338" s="57" t="str">
        <f t="shared" si="81"/>
        <v>4.17867867848857-195889.724512363i</v>
      </c>
      <c r="G338" s="57" t="str">
        <f t="shared" si="82"/>
        <v>0.999999999954502-6.74523038276024E-06i</v>
      </c>
      <c r="H338" s="57" t="str">
        <f t="shared" si="83"/>
        <v>120.000060589176+0.454015400271218i</v>
      </c>
      <c r="I338" s="57" t="str">
        <f t="shared" si="84"/>
        <v>504.618868638691-132627.194241764i</v>
      </c>
      <c r="K338" s="57" t="str">
        <f t="shared" si="85"/>
        <v>0.0999985180734844-0.000382939389768483i</v>
      </c>
      <c r="L338" s="57" t="str">
        <f t="shared" si="86"/>
        <v>0.00025-72.4791980591454i</v>
      </c>
      <c r="M338" s="57" t="str">
        <f t="shared" si="87"/>
        <v>0.0025-40.8205746265526i</v>
      </c>
      <c r="N338" s="57">
        <f t="shared" si="88"/>
        <v>89.999487223867632</v>
      </c>
      <c r="O338" s="57">
        <f t="shared" si="89"/>
        <v>78.566354881873991</v>
      </c>
      <c r="P338" s="374">
        <f t="shared" si="90"/>
        <v>78.566354881873991</v>
      </c>
      <c r="Q338" s="374">
        <f t="shared" si="91"/>
        <v>-90.000512776132368</v>
      </c>
      <c r="R338" s="12">
        <f t="shared" si="92"/>
        <v>89.999487223867632</v>
      </c>
      <c r="S338" s="57">
        <f t="shared" si="93"/>
        <v>3.0498203345419679E-3</v>
      </c>
      <c r="T338" s="12">
        <f t="shared" si="76"/>
        <v>78.566354881873991</v>
      </c>
    </row>
    <row r="339" spans="1:20" x14ac:dyDescent="0.15">
      <c r="A339" s="57">
        <f t="shared" si="77"/>
        <v>19.235404143530641</v>
      </c>
      <c r="B339" s="12">
        <f t="shared" si="94"/>
        <v>3.0614096518132272</v>
      </c>
      <c r="C339" s="57" t="str">
        <f t="shared" si="78"/>
        <v>-0.075879186482247-8446.37875259035i</v>
      </c>
      <c r="D339" s="57" t="str">
        <f t="shared" si="79"/>
        <v>7.97999999926186-2079.49888537986i</v>
      </c>
      <c r="E339" s="57" t="str">
        <f t="shared" si="80"/>
        <v>81.2347661429761-0.000198550867084216i</v>
      </c>
      <c r="F339" s="57" t="str">
        <f t="shared" si="81"/>
        <v>4.17867867848715-195148.161498882i</v>
      </c>
      <c r="G339" s="57" t="str">
        <f t="shared" si="82"/>
        <v>0.999999999954155-6.77086225821238E-06i</v>
      </c>
      <c r="H339" s="57" t="str">
        <f t="shared" si="83"/>
        <v>120.000061050528+0.455740659367145i</v>
      </c>
      <c r="I339" s="57" t="str">
        <f t="shared" si="84"/>
        <v>504.618869283102-132125.119217277i</v>
      </c>
      <c r="K339" s="57" t="str">
        <f t="shared" si="85"/>
        <v>0.0999985067896142-0.00038439451561428i</v>
      </c>
      <c r="L339" s="57" t="str">
        <f t="shared" si="86"/>
        <v>0.00025-72.2048197441177i</v>
      </c>
      <c r="M339" s="57" t="str">
        <f t="shared" si="87"/>
        <v>0.0025-40.6660436606421i</v>
      </c>
      <c r="N339" s="57">
        <f t="shared" si="88"/>
        <v>89.999485275611548</v>
      </c>
      <c r="O339" s="57">
        <f t="shared" si="89"/>
        <v>78.53341104360095</v>
      </c>
      <c r="P339" s="374">
        <f t="shared" si="90"/>
        <v>78.53341104360095</v>
      </c>
      <c r="Q339" s="374">
        <f t="shared" si="91"/>
        <v>-90.000514724388452</v>
      </c>
      <c r="R339" s="12">
        <f t="shared" si="92"/>
        <v>89.999485275611548</v>
      </c>
      <c r="S339" s="57">
        <f t="shared" si="93"/>
        <v>3.0614096518132273E-3</v>
      </c>
      <c r="T339" s="12">
        <f t="shared" si="76"/>
        <v>78.53341104360095</v>
      </c>
    </row>
    <row r="340" spans="1:20" x14ac:dyDescent="0.15">
      <c r="A340" s="57">
        <f t="shared" si="77"/>
        <v>19.30849867927606</v>
      </c>
      <c r="B340" s="12">
        <f t="shared" si="94"/>
        <v>3.0730430084901177</v>
      </c>
      <c r="C340" s="57" t="str">
        <f t="shared" si="78"/>
        <v>-0.0758791428303667-8414.40400624071i</v>
      </c>
      <c r="D340" s="57" t="str">
        <f t="shared" si="79"/>
        <v>7.97999999925619-2071.62670448721i</v>
      </c>
      <c r="E340" s="57" t="str">
        <f t="shared" si="80"/>
        <v>81.2347661251745-0.000199305289646438i</v>
      </c>
      <c r="F340" s="57" t="str">
        <f t="shared" si="81"/>
        <v>4.17867867848563-194409.40575722i</v>
      </c>
      <c r="G340" s="57" t="str">
        <f t="shared" si="82"/>
        <v>0.999999999953806-6.79659153479121E-06i</v>
      </c>
      <c r="H340" s="57" t="str">
        <f t="shared" si="83"/>
        <v>120.000061515395+0.457472474454212i</v>
      </c>
      <c r="I340" s="57" t="str">
        <f t="shared" si="84"/>
        <v>504.618869932416-131624.944856989i</v>
      </c>
      <c r="K340" s="57" t="str">
        <f t="shared" si="85"/>
        <v>0.0999984954198258-0.000385855170436673i</v>
      </c>
      <c r="L340" s="57" t="str">
        <f t="shared" si="86"/>
        <v>0.00025-71.931480119663i</v>
      </c>
      <c r="M340" s="57" t="str">
        <f t="shared" si="87"/>
        <v>0.0025-40.5120976894223i</v>
      </c>
      <c r="N340" s="57">
        <f t="shared" si="88"/>
        <v>89.999483319955417</v>
      </c>
      <c r="O340" s="57">
        <f t="shared" si="89"/>
        <v>78.500467205241421</v>
      </c>
      <c r="P340" s="374">
        <f t="shared" si="90"/>
        <v>78.500467205241421</v>
      </c>
      <c r="Q340" s="374">
        <f t="shared" si="91"/>
        <v>-90.000516680044583</v>
      </c>
      <c r="R340" s="12">
        <f t="shared" si="92"/>
        <v>89.999483319955417</v>
      </c>
      <c r="S340" s="57">
        <f t="shared" si="93"/>
        <v>3.0730430084901176E-3</v>
      </c>
      <c r="T340" s="12">
        <f t="shared" si="76"/>
        <v>78.500467205241421</v>
      </c>
    </row>
    <row r="341" spans="1:20" x14ac:dyDescent="0.15">
      <c r="A341" s="57">
        <f t="shared" si="77"/>
        <v>19.381870974257307</v>
      </c>
      <c r="B341" s="12">
        <f t="shared" si="94"/>
        <v>3.08472057192238</v>
      </c>
      <c r="C341" s="57" t="str">
        <f t="shared" si="78"/>
        <v>-0.0758790988461016-8382.55030391758i</v>
      </c>
      <c r="D341" s="57" t="str">
        <f t="shared" si="79"/>
        <v>7.97999999925054-2063.7843246402i</v>
      </c>
      <c r="E341" s="57" t="str">
        <f t="shared" si="80"/>
        <v>81.2347661072368-0.000200062578206308i</v>
      </c>
      <c r="F341" s="57" t="str">
        <f t="shared" si="81"/>
        <v>4.17867867848417-193673.446660128i</v>
      </c>
      <c r="G341" s="57" t="str">
        <f t="shared" si="82"/>
        <v>0.999999999953455-6.82241858262102E-06i</v>
      </c>
      <c r="H341" s="57" t="str">
        <f t="shared" si="83"/>
        <v>120.0000619838+0.459210870445264i</v>
      </c>
      <c r="I341" s="57" t="str">
        <f t="shared" si="84"/>
        <v>504.618870586676-131126.663965721i</v>
      </c>
      <c r="K341" s="57" t="str">
        <f t="shared" si="85"/>
        <v>0.0999984839634657-0.000387321375240039i</v>
      </c>
      <c r="L341" s="57" t="str">
        <f t="shared" si="86"/>
        <v>0.00025-71.6591752536989i</v>
      </c>
      <c r="M341" s="57" t="str">
        <f t="shared" si="87"/>
        <v>0.0025-40.3587344983287i</v>
      </c>
      <c r="N341" s="57">
        <f t="shared" si="88"/>
        <v>89.999481356871186</v>
      </c>
      <c r="O341" s="57">
        <f t="shared" si="89"/>
        <v>78.467523366794779</v>
      </c>
      <c r="P341" s="374">
        <f t="shared" si="90"/>
        <v>78.467523366794779</v>
      </c>
      <c r="Q341" s="374">
        <f t="shared" si="91"/>
        <v>-90.000518643128814</v>
      </c>
      <c r="R341" s="12">
        <f t="shared" si="92"/>
        <v>89.999481356871186</v>
      </c>
      <c r="S341" s="57">
        <f t="shared" si="93"/>
        <v>3.0847205719223801E-3</v>
      </c>
      <c r="T341" s="12">
        <f t="shared" si="76"/>
        <v>78.467523366794779</v>
      </c>
    </row>
    <row r="342" spans="1:20" x14ac:dyDescent="0.15">
      <c r="A342" s="57">
        <f t="shared" si="77"/>
        <v>19.455522083959487</v>
      </c>
      <c r="B342" s="12">
        <f t="shared" si="94"/>
        <v>3.0964425100956849</v>
      </c>
      <c r="C342" s="57" t="str">
        <f t="shared" si="78"/>
        <v>-0.0758790545266095-8350.81718739488i</v>
      </c>
      <c r="D342" s="57" t="str">
        <f t="shared" si="79"/>
        <v>7.97999999924486-2055.97163302356i</v>
      </c>
      <c r="E342" s="57" t="str">
        <f t="shared" si="80"/>
        <v>81.2347660891631-0.000200822743643091i</v>
      </c>
      <c r="F342" s="57" t="str">
        <f t="shared" si="81"/>
        <v>4.17867867848269-192940.273620586i</v>
      </c>
      <c r="G342" s="57" t="str">
        <f t="shared" si="82"/>
        <v>0.9999999999531-6.84834377323255E-06i</v>
      </c>
      <c r="H342" s="57" t="str">
        <f t="shared" si="83"/>
        <v>120.000062455772+0.460955872347811i</v>
      </c>
      <c r="I342" s="57" t="str">
        <f t="shared" si="84"/>
        <v>504.618871245912-130630.269375536i</v>
      </c>
      <c r="K342" s="57" t="str">
        <f t="shared" si="85"/>
        <v>0.0999984724198748-0.000388793151108498i</v>
      </c>
      <c r="L342" s="57" t="str">
        <f t="shared" si="86"/>
        <v>0.00025-71.387901229029i</v>
      </c>
      <c r="M342" s="57" t="str">
        <f t="shared" si="87"/>
        <v>0.0025-40.2059518811802i</v>
      </c>
      <c r="N342" s="57">
        <f t="shared" si="88"/>
        <v>89.999479386330691</v>
      </c>
      <c r="O342" s="57">
        <f t="shared" si="89"/>
        <v>78.434579528260443</v>
      </c>
      <c r="P342" s="374">
        <f t="shared" si="90"/>
        <v>78.434579528260443</v>
      </c>
      <c r="Q342" s="374">
        <f t="shared" si="91"/>
        <v>-90.000520613669309</v>
      </c>
      <c r="R342" s="12">
        <f t="shared" si="92"/>
        <v>89.999479386330691</v>
      </c>
      <c r="S342" s="57">
        <f t="shared" si="93"/>
        <v>3.0964425100956849E-3</v>
      </c>
      <c r="T342" s="12">
        <f t="shared" si="76"/>
        <v>78.434579528260443</v>
      </c>
    </row>
    <row r="343" spans="1:20" x14ac:dyDescent="0.15">
      <c r="A343" s="57">
        <f t="shared" si="77"/>
        <v>19.529453067878531</v>
      </c>
      <c r="B343" s="12">
        <f t="shared" si="94"/>
        <v>3.1082089916340485</v>
      </c>
      <c r="C343" s="57" t="str">
        <f t="shared" si="78"/>
        <v>-0.0758790098698228-8319.20420018096i</v>
      </c>
      <c r="D343" s="57" t="str">
        <f t="shared" si="79"/>
        <v>7.97999999923911-2048.18851724911i</v>
      </c>
      <c r="E343" s="57" t="str">
        <f t="shared" si="80"/>
        <v>81.234766070951-0.000201585796878566i</v>
      </c>
      <c r="F343" s="57" t="str">
        <f t="shared" si="81"/>
        <v>4.17867867848121-192209.876091657i</v>
      </c>
      <c r="G343" s="57" t="str">
        <f t="shared" si="82"/>
        <v>0.999999999952743-6.87436747956838E-06i</v>
      </c>
      <c r="H343" s="57" t="str">
        <f t="shared" si="83"/>
        <v>120.000062931338+0.462707505264394i</v>
      </c>
      <c r="I343" s="57" t="str">
        <f t="shared" si="84"/>
        <v>504.618871910174-130135.753945634i</v>
      </c>
      <c r="K343" s="57" t="str">
        <f t="shared" si="85"/>
        <v>0.0999984607883887-0.000390270519206227i</v>
      </c>
      <c r="L343" s="57" t="str">
        <f t="shared" si="86"/>
        <v>0.00025-71.1176541432846i</v>
      </c>
      <c r="M343" s="57" t="str">
        <f t="shared" si="87"/>
        <v>0.0025-40.0537476401477i</v>
      </c>
      <c r="N343" s="57">
        <f t="shared" si="88"/>
        <v>89.999477408305609</v>
      </c>
      <c r="O343" s="57">
        <f t="shared" si="89"/>
        <v>78.401635689637644</v>
      </c>
      <c r="P343" s="374">
        <f t="shared" si="90"/>
        <v>78.401635689637644</v>
      </c>
      <c r="Q343" s="374">
        <f t="shared" si="91"/>
        <v>-90.000522591694391</v>
      </c>
      <c r="R343" s="12">
        <f t="shared" si="92"/>
        <v>89.999477408305609</v>
      </c>
      <c r="S343" s="57">
        <f t="shared" si="93"/>
        <v>3.1082089916340486E-3</v>
      </c>
      <c r="T343" s="12">
        <f t="shared" si="76"/>
        <v>78.401635689637644</v>
      </c>
    </row>
    <row r="344" spans="1:20" x14ac:dyDescent="0.15">
      <c r="A344" s="57">
        <f t="shared" si="77"/>
        <v>19.603664989536469</v>
      </c>
      <c r="B344" s="12">
        <f t="shared" si="94"/>
        <v>3.1200201858022578</v>
      </c>
      <c r="C344" s="57" t="str">
        <f t="shared" si="78"/>
        <v>-0.075878964873425-8287.71088751249i</v>
      </c>
      <c r="D344" s="57" t="str">
        <f t="shared" si="79"/>
        <v>7.97999999923332-2040.43486535409i</v>
      </c>
      <c r="E344" s="57" t="str">
        <f t="shared" si="80"/>
        <v>81.2347660526015-0.000202351748882441i</v>
      </c>
      <c r="F344" s="57" t="str">
        <f t="shared" si="81"/>
        <v>4.17867867847967-191482.243566323i</v>
      </c>
      <c r="G344" s="57" t="str">
        <f t="shared" si="82"/>
        <v>0.999999999952383-6.90049007598826E-06i</v>
      </c>
      <c r="H344" s="57" t="str">
        <f t="shared" si="83"/>
        <v>120.000063410524+0.46446579439295i</v>
      </c>
      <c r="I344" s="57" t="str">
        <f t="shared" si="84"/>
        <v>504.618872579494-129643.110562239i</v>
      </c>
      <c r="K344" s="57" t="str">
        <f t="shared" si="85"/>
        <v>0.0999984490683383-0.000391753500777761i</v>
      </c>
      <c r="L344" s="57" t="str">
        <f t="shared" si="86"/>
        <v>0.00025-70.8484301088704i</v>
      </c>
      <c r="M344" s="57" t="str">
        <f t="shared" si="87"/>
        <v>0.0025-39.9021195857219i</v>
      </c>
      <c r="N344" s="57">
        <f t="shared" si="88"/>
        <v>89.999475422767517</v>
      </c>
      <c r="O344" s="57">
        <f t="shared" si="89"/>
        <v>78.368691850925828</v>
      </c>
      <c r="P344" s="374">
        <f t="shared" si="90"/>
        <v>78.368691850925828</v>
      </c>
      <c r="Q344" s="374">
        <f t="shared" si="91"/>
        <v>-90.000524577232483</v>
      </c>
      <c r="R344" s="12">
        <f t="shared" si="92"/>
        <v>89.999475422767517</v>
      </c>
      <c r="S344" s="57">
        <f t="shared" si="93"/>
        <v>3.120020185802258E-3</v>
      </c>
      <c r="T344" s="12">
        <f t="shared" si="76"/>
        <v>78.368691850925828</v>
      </c>
    </row>
    <row r="345" spans="1:20" x14ac:dyDescent="0.15">
      <c r="A345" s="57">
        <f t="shared" si="77"/>
        <v>19.678158916496706</v>
      </c>
      <c r="B345" s="12">
        <f t="shared" si="94"/>
        <v>3.1318762625083063</v>
      </c>
      <c r="C345" s="57" t="str">
        <f t="shared" si="78"/>
        <v>-0.0758789195338991-8256.33679634745i</v>
      </c>
      <c r="D345" s="57" t="str">
        <f t="shared" si="79"/>
        <v>7.9799999992275-2032.71056579965i</v>
      </c>
      <c r="E345" s="57" t="str">
        <f t="shared" si="80"/>
        <v>81.2347660341115-0.0002031206106548i</v>
      </c>
      <c r="F345" s="57" t="str">
        <f t="shared" si="81"/>
        <v>4.1786786784782-190757.365577349i</v>
      </c>
      <c r="G345" s="57" t="str">
        <f t="shared" si="82"/>
        <v>0.999999999952021-0.0000069267119382745i</v>
      </c>
      <c r="H345" s="57" t="str">
        <f t="shared" si="83"/>
        <v>120.000063893361+0.466230765027155i</v>
      </c>
      <c r="I345" s="57" t="str">
        <f t="shared" si="84"/>
        <v>504.618873253909-129152.332138517i</v>
      </c>
      <c r="K345" s="57" t="str">
        <f t="shared" si="85"/>
        <v>0.0999984372590482-0.000393242117148279i</v>
      </c>
      <c r="L345" s="57" t="str">
        <f t="shared" si="86"/>
        <v>0.00025-70.5802252529097i</v>
      </c>
      <c r="M345" s="57" t="str">
        <f t="shared" si="87"/>
        <v>0.0025-39.7510655366825i</v>
      </c>
      <c r="N345" s="57">
        <f t="shared" si="88"/>
        <v>89.999473429687967</v>
      </c>
      <c r="O345" s="57">
        <f t="shared" si="89"/>
        <v>78.335748012124142</v>
      </c>
      <c r="P345" s="374">
        <f t="shared" si="90"/>
        <v>78.335748012124142</v>
      </c>
      <c r="Q345" s="374">
        <f t="shared" si="91"/>
        <v>-90.000526570312033</v>
      </c>
      <c r="R345" s="12">
        <f t="shared" si="92"/>
        <v>89.999473429687967</v>
      </c>
      <c r="S345" s="57">
        <f t="shared" si="93"/>
        <v>3.1318762625083063E-3</v>
      </c>
      <c r="T345" s="12">
        <f t="shared" si="76"/>
        <v>78.335748012124142</v>
      </c>
    </row>
    <row r="346" spans="1:20" x14ac:dyDescent="0.15">
      <c r="A346" s="57">
        <f t="shared" si="77"/>
        <v>19.752935920379397</v>
      </c>
      <c r="B346" s="12">
        <f t="shared" si="94"/>
        <v>3.1437773923058381</v>
      </c>
      <c r="C346" s="57" t="str">
        <f t="shared" si="78"/>
        <v>-0.0758788738497955-8225.08147535915i</v>
      </c>
      <c r="D346" s="57" t="str">
        <f t="shared" si="79"/>
        <v>7.97999999922158-2025.01550746912i</v>
      </c>
      <c r="E346" s="57" t="str">
        <f t="shared" si="80"/>
        <v>81.2347660154808-0.000203892393245821i</v>
      </c>
      <c r="F346" s="57" t="str">
        <f t="shared" si="81"/>
        <v>4.17867867847668-190035.23169712i</v>
      </c>
      <c r="G346" s="57" t="str">
        <f t="shared" si="82"/>
        <v>0.999999999951655-6.95303344363741E-06i</v>
      </c>
      <c r="H346" s="57" t="str">
        <f t="shared" si="83"/>
        <v>120.000064379872+0.468002442556814i</v>
      </c>
      <c r="I346" s="57" t="str">
        <f t="shared" si="84"/>
        <v>504.618873933458-128663.411614449i</v>
      </c>
      <c r="K346" s="57" t="str">
        <f t="shared" si="85"/>
        <v>0.0999984253598411-0.000394736389723962i</v>
      </c>
      <c r="L346" s="57" t="str">
        <f t="shared" si="86"/>
        <v>0.00025-70.3130357171841i</v>
      </c>
      <c r="M346" s="57" t="str">
        <f t="shared" si="87"/>
        <v>0.0025-39.6005833200663i</v>
      </c>
      <c r="N346" s="57">
        <f t="shared" si="88"/>
        <v>89.99947142903828</v>
      </c>
      <c r="O346" s="57">
        <f t="shared" si="89"/>
        <v>78.302804173232062</v>
      </c>
      <c r="P346" s="374">
        <f t="shared" si="90"/>
        <v>78.302804173232062</v>
      </c>
      <c r="Q346" s="374">
        <f t="shared" si="91"/>
        <v>-90.00052857096172</v>
      </c>
      <c r="R346" s="12">
        <f t="shared" si="92"/>
        <v>89.99947142903828</v>
      </c>
      <c r="S346" s="57">
        <f t="shared" si="93"/>
        <v>3.1437773923058379E-3</v>
      </c>
      <c r="T346" s="12">
        <f t="shared" si="76"/>
        <v>78.302804173232062</v>
      </c>
    </row>
    <row r="347" spans="1:20" x14ac:dyDescent="0.15">
      <c r="A347" s="57">
        <f t="shared" si="77"/>
        <v>19.827997076876837</v>
      </c>
      <c r="B347" s="12">
        <f t="shared" si="94"/>
        <v>3.1557237463966001</v>
      </c>
      <c r="C347" s="57" t="str">
        <f t="shared" si="78"/>
        <v>-0.0758788278168154-8193.94447492907i</v>
      </c>
      <c r="D347" s="57" t="str">
        <f t="shared" si="79"/>
        <v>7.9799999992157-2017.34957966652i</v>
      </c>
      <c r="E347" s="57" t="str">
        <f t="shared" si="80"/>
        <v>81.2347659967076-0.000204667107741976i</v>
      </c>
      <c r="F347" s="57" t="str">
        <f t="shared" si="81"/>
        <v>4.1786786784751-189315.831537499i</v>
      </c>
      <c r="G347" s="57" t="str">
        <f t="shared" si="82"/>
        <v>0.999999999951287-6.97945497072066E-06i</v>
      </c>
      <c r="H347" s="57" t="str">
        <f t="shared" si="83"/>
        <v>120.00006487009+0.46978085246821i</v>
      </c>
      <c r="I347" s="57" t="str">
        <f t="shared" si="84"/>
        <v>504.618874618183-128176.341956756i</v>
      </c>
      <c r="K347" s="57" t="str">
        <f t="shared" si="85"/>
        <v>0.0999984133700294-0.000396236339992219i</v>
      </c>
      <c r="L347" s="57" t="str">
        <f t="shared" si="86"/>
        <v>0.00025-70.0468576580837i</v>
      </c>
      <c r="M347" s="57" t="str">
        <f t="shared" si="87"/>
        <v>0.0025-39.450670771136i</v>
      </c>
      <c r="N347" s="57">
        <f t="shared" si="88"/>
        <v>89.999469420789765</v>
      </c>
      <c r="O347" s="57">
        <f t="shared" si="89"/>
        <v>78.269860334248662</v>
      </c>
      <c r="P347" s="374">
        <f t="shared" si="90"/>
        <v>78.269860334248662</v>
      </c>
      <c r="Q347" s="374">
        <f t="shared" si="91"/>
        <v>-90.000530579210235</v>
      </c>
      <c r="R347" s="12">
        <f t="shared" si="92"/>
        <v>89.999469420789765</v>
      </c>
      <c r="S347" s="57">
        <f t="shared" si="93"/>
        <v>3.1557237463965999E-3</v>
      </c>
      <c r="T347" s="12">
        <f t="shared" si="76"/>
        <v>78.269860334248662</v>
      </c>
    </row>
    <row r="348" spans="1:20" x14ac:dyDescent="0.15">
      <c r="A348" s="57">
        <f t="shared" si="77"/>
        <v>19.903343465768966</v>
      </c>
      <c r="B348" s="12">
        <f t="shared" si="94"/>
        <v>3.1677154966329071</v>
      </c>
      <c r="C348" s="57" t="str">
        <f t="shared" si="78"/>
        <v>-0.0758787814342838-8162.92534714135i</v>
      </c>
      <c r="D348" s="57" t="str">
        <f t="shared" si="79"/>
        <v>7.97999999920969-2009.71267211488i</v>
      </c>
      <c r="E348" s="57" t="str">
        <f t="shared" si="80"/>
        <v>81.2347659777924-0.000205444765278826i</v>
      </c>
      <c r="F348" s="57" t="str">
        <f t="shared" si="81"/>
        <v>4.17867867847355-188599.154749672i</v>
      </c>
      <c r="G348" s="57" t="str">
        <f t="shared" si="82"/>
        <v>0.999999999950916-0.0000070059768996068i</v>
      </c>
      <c r="H348" s="57" t="str">
        <f t="shared" si="83"/>
        <v>120.000065364039+0.471566020344475i</v>
      </c>
      <c r="I348" s="57" t="str">
        <f t="shared" si="84"/>
        <v>504.61887530812-127691.116158772i</v>
      </c>
      <c r="K348" s="57" t="str">
        <f t="shared" si="85"/>
        <v>0.0999984012889267-0.000397741989522095i</v>
      </c>
      <c r="L348" s="57" t="str">
        <f t="shared" si="86"/>
        <v>0.00025-69.7816872465465i</v>
      </c>
      <c r="M348" s="57" t="str">
        <f t="shared" si="87"/>
        <v>0.0025-39.3013257333493i</v>
      </c>
      <c r="N348" s="57">
        <f t="shared" si="88"/>
        <v>89.999467404913574</v>
      </c>
      <c r="O348" s="57">
        <f t="shared" si="89"/>
        <v>78.236916495173602</v>
      </c>
      <c r="P348" s="374">
        <f t="shared" si="90"/>
        <v>78.236916495173602</v>
      </c>
      <c r="Q348" s="374">
        <f t="shared" si="91"/>
        <v>-90.000532595086426</v>
      </c>
      <c r="R348" s="12">
        <f t="shared" si="92"/>
        <v>89.999467404913574</v>
      </c>
      <c r="S348" s="57">
        <f t="shared" si="93"/>
        <v>3.1677154966329069E-3</v>
      </c>
      <c r="T348" s="12">
        <f t="shared" si="76"/>
        <v>78.236916495173602</v>
      </c>
    </row>
    <row r="349" spans="1:20" x14ac:dyDescent="0.15">
      <c r="A349" s="57">
        <f t="shared" si="77"/>
        <v>19.978976170938889</v>
      </c>
      <c r="B349" s="12">
        <f t="shared" si="94"/>
        <v>3.179752815520112</v>
      </c>
      <c r="C349" s="57" t="str">
        <f t="shared" si="78"/>
        <v>-0.0758787346980512-8132.02364577513i</v>
      </c>
      <c r="D349" s="57" t="str">
        <f t="shared" si="79"/>
        <v>7.97999999920367-2002.10467495475i</v>
      </c>
      <c r="E349" s="57" t="str">
        <f t="shared" si="80"/>
        <v>81.2347659587326-0.00020622537702573i</v>
      </c>
      <c r="F349" s="57" t="str">
        <f t="shared" si="81"/>
        <v>4.17867867847202-187885.191024004i</v>
      </c>
      <c r="G349" s="57" t="str">
        <f t="shared" si="82"/>
        <v>0.999999999950542-7.03259961182267E-06i</v>
      </c>
      <c r="H349" s="57" t="str">
        <f t="shared" si="83"/>
        <v>120.00006586175+0.473357971865959i</v>
      </c>
      <c r="I349" s="57" t="str">
        <f t="shared" si="84"/>
        <v>504.618876003314-127207.727240364i</v>
      </c>
      <c r="K349" s="57" t="str">
        <f t="shared" si="85"/>
        <v>0.099998389115835-0.000399253359964473i</v>
      </c>
      <c r="L349" s="57" t="str">
        <f t="shared" si="86"/>
        <v>0.00025-69.5175206680083i</v>
      </c>
      <c r="M349" s="57" t="str">
        <f t="shared" si="87"/>
        <v>0.0025-39.1525460583275i</v>
      </c>
      <c r="N349" s="57">
        <f t="shared" si="88"/>
        <v>89.999465381380787</v>
      </c>
      <c r="O349" s="57">
        <f t="shared" si="89"/>
        <v>78.203972656005888</v>
      </c>
      <c r="P349" s="374">
        <f t="shared" si="90"/>
        <v>78.203972656005888</v>
      </c>
      <c r="Q349" s="374">
        <f t="shared" si="91"/>
        <v>-90.000534618619213</v>
      </c>
      <c r="R349" s="12">
        <f t="shared" si="92"/>
        <v>89.999465381380787</v>
      </c>
      <c r="S349" s="57">
        <f t="shared" si="93"/>
        <v>3.179752815520112E-3</v>
      </c>
      <c r="T349" s="12">
        <f t="shared" si="76"/>
        <v>78.203972656005888</v>
      </c>
    </row>
    <row r="350" spans="1:20" x14ac:dyDescent="0.15">
      <c r="A350" s="57">
        <f t="shared" si="77"/>
        <v>20.054896280388459</v>
      </c>
      <c r="B350" s="12">
        <f t="shared" si="94"/>
        <v>3.1918358762190886</v>
      </c>
      <c r="C350" s="57" t="str">
        <f t="shared" si="78"/>
        <v>-0.075878687606199-8101.23892629923i</v>
      </c>
      <c r="D350" s="57" t="str">
        <f t="shared" si="79"/>
        <v>7.97999999919761-1994.52547874252i</v>
      </c>
      <c r="E350" s="57" t="str">
        <f t="shared" si="80"/>
        <v>81.2347659395282-0.000207008954204231i</v>
      </c>
      <c r="F350" s="57" t="str">
        <f t="shared" si="81"/>
        <v>4.17867867847046-187173.930089886i</v>
      </c>
      <c r="G350" s="57" t="str">
        <f t="shared" si="82"/>
        <v>0.999999999950166-7.05932349034494E-06i</v>
      </c>
      <c r="H350" s="57" t="str">
        <f t="shared" si="83"/>
        <v>120.000066363251+0.475156732810594i</v>
      </c>
      <c r="I350" s="57" t="str">
        <f t="shared" si="84"/>
        <v>504.618876703798-126726.168247818i</v>
      </c>
      <c r="K350" s="57" t="str">
        <f t="shared" si="85"/>
        <v>0.0999983768500552-0.000400770473052471i</v>
      </c>
      <c r="L350" s="57" t="str">
        <f t="shared" si="86"/>
        <v>0.00025-69.2543541223433i</v>
      </c>
      <c r="M350" s="57" t="str">
        <f t="shared" si="87"/>
        <v>0.0025-39.0043296058254i</v>
      </c>
      <c r="N350" s="57">
        <f t="shared" si="88"/>
        <v>89.999463350162344</v>
      </c>
      <c r="O350" s="57">
        <f t="shared" si="89"/>
        <v>78.171028816744979</v>
      </c>
      <c r="P350" s="374">
        <f t="shared" si="90"/>
        <v>78.171028816744979</v>
      </c>
      <c r="Q350" s="374">
        <f t="shared" si="91"/>
        <v>-90.000536649837656</v>
      </c>
      <c r="R350" s="12">
        <f t="shared" si="92"/>
        <v>89.999463350162344</v>
      </c>
      <c r="S350" s="57">
        <f t="shared" si="93"/>
        <v>3.1918358762190887E-3</v>
      </c>
      <c r="T350" s="12">
        <f t="shared" si="76"/>
        <v>78.171028816744979</v>
      </c>
    </row>
    <row r="351" spans="1:20" x14ac:dyDescent="0.15">
      <c r="A351" s="57">
        <f t="shared" si="77"/>
        <v>20.131104886253937</v>
      </c>
      <c r="B351" s="12">
        <f t="shared" si="94"/>
        <v>3.2039648525487214</v>
      </c>
      <c r="C351" s="57" t="str">
        <f t="shared" si="78"/>
        <v>-0.0758786401558496-8070.57074586512i</v>
      </c>
      <c r="D351" s="57" t="str">
        <f t="shared" si="79"/>
        <v>7.97999999919154-1986.97497444892i</v>
      </c>
      <c r="E351" s="57" t="str">
        <f t="shared" si="80"/>
        <v>81.2347659201774-0.000207795508067363i</v>
      </c>
      <c r="F351" s="57" t="str">
        <f t="shared" si="81"/>
        <v>4.17867867846887-186465.361715592i</v>
      </c>
      <c r="G351" s="57" t="str">
        <f t="shared" si="82"/>
        <v>0.999999999949786-7.08614891960557E-06i</v>
      </c>
      <c r="H351" s="57" t="str">
        <f t="shared" si="83"/>
        <v>120.000066868569+0.476962329054276i</v>
      </c>
      <c r="I351" s="57" t="str">
        <f t="shared" si="84"/>
        <v>504.618877409619-126246.432253747i</v>
      </c>
      <c r="K351" s="57" t="str">
        <f t="shared" si="85"/>
        <v>0.099998364490882-0.000402293350601716i</v>
      </c>
      <c r="L351" s="57" t="str">
        <f t="shared" si="86"/>
        <v>0.00025-68.992183823813i</v>
      </c>
      <c r="M351" s="57" t="str">
        <f t="shared" si="87"/>
        <v>0.0025-38.8566742436994i</v>
      </c>
      <c r="N351" s="57">
        <f t="shared" si="88"/>
        <v>89.999461311229041</v>
      </c>
      <c r="O351" s="57">
        <f t="shared" si="89"/>
        <v>78.13808497739015</v>
      </c>
      <c r="P351" s="374">
        <f t="shared" si="90"/>
        <v>78.13808497739015</v>
      </c>
      <c r="Q351" s="374">
        <f t="shared" si="91"/>
        <v>-90.000538688770959</v>
      </c>
      <c r="R351" s="12">
        <f t="shared" si="92"/>
        <v>89.999461311229041</v>
      </c>
      <c r="S351" s="57">
        <f t="shared" si="93"/>
        <v>3.2039648525487214E-3</v>
      </c>
      <c r="T351" s="12">
        <f t="shared" si="76"/>
        <v>78.13808497739015</v>
      </c>
    </row>
    <row r="352" spans="1:20" x14ac:dyDescent="0.15">
      <c r="A352" s="57">
        <f t="shared" si="77"/>
        <v>20.207603084821702</v>
      </c>
      <c r="B352" s="12">
        <f t="shared" si="94"/>
        <v>3.2161399189884068</v>
      </c>
      <c r="C352" s="57" t="str">
        <f t="shared" si="78"/>
        <v>-0.0758785923439689-8040.01866330059i</v>
      </c>
      <c r="D352" s="57" t="str">
        <f t="shared" si="79"/>
        <v>7.97999999918537-1979.4530534574i</v>
      </c>
      <c r="E352" s="57" t="str">
        <f t="shared" si="80"/>
        <v>81.2347659006792-0.00020858504991747i</v>
      </c>
      <c r="F352" s="57" t="str">
        <f t="shared" si="81"/>
        <v>4.17867867846724-185759.475708126i</v>
      </c>
      <c r="G352" s="57" t="str">
        <f t="shared" si="82"/>
        <v>0.999999999949404-7.11307628549735E-06i</v>
      </c>
      <c r="H352" s="57" t="str">
        <f t="shared" si="83"/>
        <v>120.000067377737+0.478774786571225i</v>
      </c>
      <c r="I352" s="57" t="str">
        <f t="shared" si="84"/>
        <v>504.618878120811-125768.51235699i</v>
      </c>
      <c r="K352" s="57" t="str">
        <f t="shared" si="85"/>
        <v>0.0999983520376028-0.000403822014510642i</v>
      </c>
      <c r="L352" s="57" t="str">
        <f t="shared" si="86"/>
        <v>0.00025-68.7310060010091i</v>
      </c>
      <c r="M352" s="57" t="str">
        <f t="shared" si="87"/>
        <v>0.0025-38.7095778478774i</v>
      </c>
      <c r="N352" s="57">
        <f t="shared" si="88"/>
        <v>89.999459264551675</v>
      </c>
      <c r="O352" s="57">
        <f t="shared" si="89"/>
        <v>78.105141137940549</v>
      </c>
      <c r="P352" s="374">
        <f t="shared" si="90"/>
        <v>78.105141137940549</v>
      </c>
      <c r="Q352" s="374">
        <f t="shared" si="91"/>
        <v>-90.000540735448325</v>
      </c>
      <c r="R352" s="12">
        <f t="shared" si="92"/>
        <v>89.999459264551675</v>
      </c>
      <c r="S352" s="57">
        <f t="shared" si="93"/>
        <v>3.2161399189884069E-3</v>
      </c>
      <c r="T352" s="12">
        <f t="shared" si="76"/>
        <v>78.105141137940549</v>
      </c>
    </row>
    <row r="353" spans="1:20" x14ac:dyDescent="0.15">
      <c r="A353" s="57">
        <f t="shared" si="77"/>
        <v>20.284391976544025</v>
      </c>
      <c r="B353" s="12">
        <f t="shared" si="94"/>
        <v>3.228361250680563</v>
      </c>
      <c r="C353" s="57" t="str">
        <f t="shared" si="78"/>
        <v>-0.0758785441683756-8009.58223910383i</v>
      </c>
      <c r="D353" s="57" t="str">
        <f t="shared" si="79"/>
        <v>7.97999999917914-1971.9596075626i</v>
      </c>
      <c r="E353" s="57" t="str">
        <f t="shared" si="80"/>
        <v>81.2347658810322-0.000209377591097571i</v>
      </c>
      <c r="F353" s="57" t="str">
        <f t="shared" si="81"/>
        <v>4.17867867846565-185056.261913083i</v>
      </c>
      <c r="G353" s="57" t="str">
        <f t="shared" si="82"/>
        <v>0.999999999949019-7.14010597537949E-06i</v>
      </c>
      <c r="H353" s="57" t="str">
        <f t="shared" si="83"/>
        <v>120.00006789078+0.480594131434364i</v>
      </c>
      <c r="I353" s="57" t="str">
        <f t="shared" si="84"/>
        <v>504.618878837419-125292.401682505i</v>
      </c>
      <c r="K353" s="57" t="str">
        <f t="shared" si="85"/>
        <v>0.0999983394895035-0.000405356486760856i</v>
      </c>
      <c r="L353" s="57" t="str">
        <f t="shared" si="86"/>
        <v>0.00025-68.4708168968012i</v>
      </c>
      <c r="M353" s="57" t="str">
        <f t="shared" si="87"/>
        <v>0.0025-38.5630383023285i</v>
      </c>
      <c r="N353" s="57">
        <f t="shared" si="88"/>
        <v>89.999457210100786</v>
      </c>
      <c r="O353" s="57">
        <f t="shared" si="89"/>
        <v>78.072197298395636</v>
      </c>
      <c r="P353" s="374">
        <f t="shared" si="90"/>
        <v>78.072197298395636</v>
      </c>
      <c r="Q353" s="374">
        <f t="shared" si="91"/>
        <v>-90.000542789899214</v>
      </c>
      <c r="R353" s="12">
        <f t="shared" si="92"/>
        <v>89.999457210100786</v>
      </c>
      <c r="S353" s="57">
        <f t="shared" si="93"/>
        <v>3.228361250680563E-3</v>
      </c>
      <c r="T353" s="12">
        <f t="shared" si="76"/>
        <v>78.072197298395636</v>
      </c>
    </row>
    <row r="354" spans="1:20" x14ac:dyDescent="0.15">
      <c r="A354" s="57">
        <f t="shared" si="77"/>
        <v>20.361472666054894</v>
      </c>
      <c r="B354" s="12">
        <f t="shared" si="94"/>
        <v>3.2406290234331494</v>
      </c>
      <c r="C354" s="57" t="str">
        <f t="shared" si="78"/>
        <v>-0.0758784956259717-7979.26103543659i</v>
      </c>
      <c r="D354" s="57" t="str">
        <f t="shared" si="79"/>
        <v>7.97999999917288-1964.49452896879i</v>
      </c>
      <c r="E354" s="57" t="str">
        <f t="shared" si="80"/>
        <v>81.2347658612363-0.00021017314299869i</v>
      </c>
      <c r="F354" s="57" t="str">
        <f t="shared" si="81"/>
        <v>4.17867867846403-184355.710214494i</v>
      </c>
      <c r="G354" s="57" t="str">
        <f t="shared" si="82"/>
        <v>0.999999999948631-7.16723837808314E-06i</v>
      </c>
      <c r="H354" s="57" t="str">
        <f t="shared" si="83"/>
        <v>120.00006840773+0.482420389815701i</v>
      </c>
      <c r="I354" s="57" t="str">
        <f t="shared" si="84"/>
        <v>504.618879559483-124818.093381281i</v>
      </c>
      <c r="K354" s="57" t="str">
        <f t="shared" si="85"/>
        <v>0.0999983268458596-0.000406896789417381i</v>
      </c>
      <c r="L354" s="57" t="str">
        <f t="shared" si="86"/>
        <v>0.00025-68.2116127682818i</v>
      </c>
      <c r="M354" s="57" t="str">
        <f t="shared" si="87"/>
        <v>0.0025-38.4170534990322i</v>
      </c>
      <c r="N354" s="57">
        <f t="shared" si="88"/>
        <v>89.99945514784693</v>
      </c>
      <c r="O354" s="57">
        <f t="shared" si="89"/>
        <v>78.039253458754587</v>
      </c>
      <c r="P354" s="374">
        <f t="shared" si="90"/>
        <v>78.039253458754587</v>
      </c>
      <c r="Q354" s="374">
        <f t="shared" si="91"/>
        <v>-90.00054485215307</v>
      </c>
      <c r="R354" s="12">
        <f t="shared" si="92"/>
        <v>89.99945514784693</v>
      </c>
      <c r="S354" s="57">
        <f t="shared" si="93"/>
        <v>3.2406290234331496E-3</v>
      </c>
      <c r="T354" s="12">
        <f t="shared" si="76"/>
        <v>78.039253458754587</v>
      </c>
    </row>
    <row r="355" spans="1:20" x14ac:dyDescent="0.15">
      <c r="A355" s="57">
        <f t="shared" si="77"/>
        <v>20.438846262185905</v>
      </c>
      <c r="B355" s="12">
        <f t="shared" si="94"/>
        <v>3.2529434137221953</v>
      </c>
      <c r="C355" s="57" t="str">
        <f t="shared" si="78"/>
        <v>-0.075878446713574-7949.05461611809i</v>
      </c>
      <c r="D355" s="57" t="str">
        <f t="shared" si="79"/>
        <v>7.97999999916659-1957.05771028831i</v>
      </c>
      <c r="E355" s="57" t="str">
        <f t="shared" si="80"/>
        <v>81.2347658412891-0.000210971717046595i</v>
      </c>
      <c r="F355" s="57" t="str">
        <f t="shared" si="81"/>
        <v>4.17867867846242-183657.810534691i</v>
      </c>
      <c r="G355" s="57" t="str">
        <f t="shared" si="82"/>
        <v>0.99999999994824-7.19447388391705E-06i</v>
      </c>
      <c r="H355" s="57" t="str">
        <f t="shared" si="83"/>
        <v>120.000068928618+0.484253587986688i</v>
      </c>
      <c r="I355" s="57" t="str">
        <f t="shared" si="84"/>
        <v>504.618880287049-124345.580630238i</v>
      </c>
      <c r="K355" s="57" t="str">
        <f t="shared" si="85"/>
        <v>0.0999983141059444-0.000408442944629033i</v>
      </c>
      <c r="L355" s="57" t="str">
        <f t="shared" si="86"/>
        <v>0.00025-67.953389886712i</v>
      </c>
      <c r="M355" s="57" t="str">
        <f t="shared" si="87"/>
        <v>0.0025-38.271621337948i</v>
      </c>
      <c r="N355" s="57">
        <f t="shared" si="88"/>
        <v>89.999453077760506</v>
      </c>
      <c r="O355" s="57">
        <f t="shared" si="89"/>
        <v>78.006309619016591</v>
      </c>
      <c r="P355" s="374">
        <f t="shared" si="90"/>
        <v>78.006309619016591</v>
      </c>
      <c r="Q355" s="374">
        <f t="shared" si="91"/>
        <v>-90.000546922239494</v>
      </c>
      <c r="R355" s="12">
        <f t="shared" si="92"/>
        <v>89.999453077760506</v>
      </c>
      <c r="S355" s="57">
        <f t="shared" si="93"/>
        <v>3.2529434137221953E-3</v>
      </c>
      <c r="T355" s="12">
        <f t="shared" si="76"/>
        <v>78.006309619016591</v>
      </c>
    </row>
    <row r="356" spans="1:20" x14ac:dyDescent="0.15">
      <c r="A356" s="57">
        <f t="shared" si="77"/>
        <v>20.516513877982213</v>
      </c>
      <c r="B356" s="12">
        <f t="shared" si="94"/>
        <v>3.2653045986943399</v>
      </c>
      <c r="C356" s="57" t="str">
        <f t="shared" si="78"/>
        <v>-0.0758783974287454-7918.96254661901i</v>
      </c>
      <c r="D356" s="57" t="str">
        <f t="shared" si="79"/>
        <v>7.97999999916027-1949.64904454002i</v>
      </c>
      <c r="E356" s="57" t="str">
        <f t="shared" si="80"/>
        <v>81.2347658211906-0.000211773324716099i</v>
      </c>
      <c r="F356" s="57" t="str">
        <f t="shared" si="81"/>
        <v>4.17867867846073-182962.55283415i</v>
      </c>
      <c r="G356" s="57" t="str">
        <f t="shared" si="82"/>
        <v>0.999999999947845-7.22181288467309E-06i</v>
      </c>
      <c r="H356" s="57" t="str">
        <f t="shared" si="83"/>
        <v>120.000069453471+0.486093752318617i</v>
      </c>
      <c r="I356" s="57" t="str">
        <f t="shared" si="84"/>
        <v>504.618881020151-123874.856632116i</v>
      </c>
      <c r="K356" s="57" t="str">
        <f t="shared" si="85"/>
        <v>0.0999983012690255-0.00040999497462872i</v>
      </c>
      <c r="L356" s="57" t="str">
        <f t="shared" si="86"/>
        <v>0.00025-67.6961445374698i</v>
      </c>
      <c r="M356" s="57" t="str">
        <f t="shared" si="87"/>
        <v>0.0025-38.1267397269854i</v>
      </c>
      <c r="N356" s="57">
        <f t="shared" si="88"/>
        <v>89.999450999811771</v>
      </c>
      <c r="O356" s="57">
        <f t="shared" si="89"/>
        <v>77.97336577918108</v>
      </c>
      <c r="P356" s="374">
        <f t="shared" si="90"/>
        <v>77.97336577918108</v>
      </c>
      <c r="Q356" s="374">
        <f t="shared" si="91"/>
        <v>-90.000549000188229</v>
      </c>
      <c r="R356" s="12">
        <f t="shared" si="92"/>
        <v>89.999450999811771</v>
      </c>
      <c r="S356" s="57">
        <f t="shared" si="93"/>
        <v>3.2653045986943399E-3</v>
      </c>
      <c r="T356" s="12">
        <f t="shared" si="76"/>
        <v>77.97336577918108</v>
      </c>
    </row>
    <row r="357" spans="1:20" x14ac:dyDescent="0.15">
      <c r="A357" s="57">
        <f t="shared" si="77"/>
        <v>20.594476630718543</v>
      </c>
      <c r="B357" s="12">
        <f t="shared" si="94"/>
        <v>3.2777127561693784</v>
      </c>
      <c r="C357" s="57" t="str">
        <f t="shared" si="78"/>
        <v>-0.0758783477688922-7888.98439405475i</v>
      </c>
      <c r="D357" s="57" t="str">
        <f t="shared" si="79"/>
        <v>7.97999999915386-1942.26842514779i</v>
      </c>
      <c r="E357" s="57" t="str">
        <f t="shared" si="80"/>
        <v>81.2347658009378-0.00021257797752016i</v>
      </c>
      <c r="F357" s="57" t="str">
        <f t="shared" si="81"/>
        <v>4.17867867845909-182269.927111357i</v>
      </c>
      <c r="G357" s="57" t="str">
        <f t="shared" si="82"/>
        <v>0.999999999947448-7.24925577363197E-06i</v>
      </c>
      <c r="H357" s="57" t="str">
        <f t="shared" si="83"/>
        <v>120.000069982319+0.487940909282991i</v>
      </c>
      <c r="I357" s="57" t="str">
        <f t="shared" si="84"/>
        <v>504.618881758838-123405.914615394i</v>
      </c>
      <c r="K357" s="57" t="str">
        <f t="shared" si="85"/>
        <v>0.099998288334365-0.000411552901733755i</v>
      </c>
      <c r="L357" s="57" t="str">
        <f t="shared" si="86"/>
        <v>0.00025-67.4398730199941i</v>
      </c>
      <c r="M357" s="57" t="str">
        <f t="shared" si="87"/>
        <v>0.0025-37.982406581974i</v>
      </c>
      <c r="N357" s="57">
        <f t="shared" si="88"/>
        <v>89.999448913970895</v>
      </c>
      <c r="O357" s="57">
        <f t="shared" si="89"/>
        <v>77.940421939247244</v>
      </c>
      <c r="P357" s="374">
        <f t="shared" si="90"/>
        <v>77.940421939247244</v>
      </c>
      <c r="Q357" s="374">
        <f t="shared" si="91"/>
        <v>-90.000551086029105</v>
      </c>
      <c r="R357" s="12">
        <f t="shared" si="92"/>
        <v>89.999448913970895</v>
      </c>
      <c r="S357" s="57">
        <f t="shared" si="93"/>
        <v>3.2777127561693783E-3</v>
      </c>
      <c r="T357" s="12">
        <f t="shared" si="76"/>
        <v>77.940421939247244</v>
      </c>
    </row>
    <row r="358" spans="1:20" x14ac:dyDescent="0.15">
      <c r="A358" s="57">
        <f t="shared" si="77"/>
        <v>20.672735641915274</v>
      </c>
      <c r="B358" s="12">
        <f t="shared" si="94"/>
        <v>3.2901680646428222</v>
      </c>
      <c r="C358" s="57" t="str">
        <f t="shared" si="78"/>
        <v>-0.0758782977310162-7859.11972717952i</v>
      </c>
      <c r="D358" s="57" t="str">
        <f t="shared" si="79"/>
        <v>7.97999999914739-1934.91574593891i</v>
      </c>
      <c r="E358" s="57" t="str">
        <f t="shared" si="80"/>
        <v>81.2347657805324-0.000213385687027829i</v>
      </c>
      <c r="F358" s="57" t="str">
        <f t="shared" si="81"/>
        <v>4.17867867845741-181579.923402657i</v>
      </c>
      <c r="G358" s="57" t="str">
        <f t="shared" si="82"/>
        <v>0.999999999947048-7.27680294556886E-06i</v>
      </c>
      <c r="H358" s="57" t="str">
        <f t="shared" si="83"/>
        <v>120.000070515196+0.489795085451904i</v>
      </c>
      <c r="I358" s="57" t="str">
        <f t="shared" si="84"/>
        <v>504.618882503148-122938.747834185i</v>
      </c>
      <c r="K358" s="57" t="str">
        <f t="shared" si="85"/>
        <v>0.0999982753012164-0.000413116748346158i</v>
      </c>
      <c r="L358" s="57" t="str">
        <f t="shared" si="86"/>
        <v>0.00025-67.1845716477324i</v>
      </c>
      <c r="M358" s="57" t="str">
        <f t="shared" si="87"/>
        <v>0.0025-37.8386198266328i</v>
      </c>
      <c r="N358" s="57">
        <f t="shared" si="88"/>
        <v>89.99944682020795</v>
      </c>
      <c r="O358" s="57">
        <f t="shared" si="89"/>
        <v>77.907478099214302</v>
      </c>
      <c r="P358" s="374">
        <f t="shared" si="90"/>
        <v>77.907478099214302</v>
      </c>
      <c r="Q358" s="374">
        <f t="shared" si="91"/>
        <v>-90.00055317979205</v>
      </c>
      <c r="R358" s="12">
        <f t="shared" si="92"/>
        <v>89.99944682020795</v>
      </c>
      <c r="S358" s="57">
        <f t="shared" si="93"/>
        <v>3.2901680646428223E-3</v>
      </c>
      <c r="T358" s="12">
        <f t="shared" si="76"/>
        <v>77.907478099214302</v>
      </c>
    </row>
    <row r="359" spans="1:20" x14ac:dyDescent="0.15">
      <c r="A359" s="57">
        <f t="shared" si="77"/>
        <v>20.751292037354553</v>
      </c>
      <c r="B359" s="12">
        <f t="shared" si="94"/>
        <v>3.3026707032884648</v>
      </c>
      <c r="C359" s="57" t="str">
        <f t="shared" si="78"/>
        <v>-0.0758782473118416-7829.36811637999i</v>
      </c>
      <c r="D359" s="57" t="str">
        <f t="shared" si="79"/>
        <v>7.97999999914088-1927.59090114263i</v>
      </c>
      <c r="E359" s="57" t="str">
        <f t="shared" si="80"/>
        <v>81.2347657599703-0.00021419646483513i</v>
      </c>
      <c r="F359" s="57" t="str">
        <f t="shared" si="81"/>
        <v>4.17867867845572-180892.531782116i</v>
      </c>
      <c r="G359" s="57" t="str">
        <f t="shared" si="82"/>
        <v>0.999999999946645-7.30445479675907E-06i</v>
      </c>
      <c r="H359" s="57" t="str">
        <f t="shared" si="83"/>
        <v>120.00007105213+0.491656307498424i</v>
      </c>
      <c r="I359" s="57" t="str">
        <f t="shared" si="84"/>
        <v>504.618883253124-122473.349568137i</v>
      </c>
      <c r="K359" s="57" t="str">
        <f t="shared" si="85"/>
        <v>0.0999982621688319-0.000414686536953025i</v>
      </c>
      <c r="L359" s="57" t="str">
        <f t="shared" si="86"/>
        <v>0.00025-66.9302367480896i</v>
      </c>
      <c r="M359" s="57" t="str">
        <f t="shared" si="87"/>
        <v>0.0025-37.6953773925411i</v>
      </c>
      <c r="N359" s="57">
        <f t="shared" si="88"/>
        <v>89.999444718492853</v>
      </c>
      <c r="O359" s="57">
        <f t="shared" si="89"/>
        <v>77.874534259081443</v>
      </c>
      <c r="P359" s="374">
        <f t="shared" si="90"/>
        <v>77.874534259081443</v>
      </c>
      <c r="Q359" s="374">
        <f t="shared" si="91"/>
        <v>-90.000555281507147</v>
      </c>
      <c r="R359" s="12">
        <f t="shared" si="92"/>
        <v>89.999444718492853</v>
      </c>
      <c r="S359" s="57">
        <f t="shared" si="93"/>
        <v>3.302670703288465E-3</v>
      </c>
      <c r="T359" s="12">
        <f t="shared" si="76"/>
        <v>77.874534259081443</v>
      </c>
    </row>
    <row r="360" spans="1:20" x14ac:dyDescent="0.15">
      <c r="A360" s="57">
        <f t="shared" si="77"/>
        <v>20.830146947096502</v>
      </c>
      <c r="B360" s="12">
        <f t="shared" si="94"/>
        <v>3.3152208519609609</v>
      </c>
      <c r="C360" s="57" t="str">
        <f t="shared" si="78"/>
        <v>-0.0758781965087607-7799.72913366942i</v>
      </c>
      <c r="D360" s="57" t="str">
        <f t="shared" si="79"/>
        <v>7.97999999913438-1920.29378538862i</v>
      </c>
      <c r="E360" s="57" t="str">
        <f t="shared" si="80"/>
        <v>81.2347657392524-0.000215010322594655i</v>
      </c>
      <c r="F360" s="57" t="str">
        <f t="shared" si="81"/>
        <v>4.17867867845404-180207.742361376i</v>
      </c>
      <c r="G360" s="57" t="str">
        <f t="shared" si="82"/>
        <v>0.999999999946239-7.33221172498378E-06i</v>
      </c>
      <c r="H360" s="57" t="str">
        <f t="shared" si="83"/>
        <v>120.000071593153+0.493524602196981i</v>
      </c>
      <c r="I360" s="57" t="str">
        <f t="shared" si="84"/>
        <v>504.618884008815-122009.713122341i</v>
      </c>
      <c r="K360" s="57" t="str">
        <f t="shared" si="85"/>
        <v>0.0999982489364546-0.000416262290126801i</v>
      </c>
      <c r="L360" s="57" t="str">
        <f t="shared" si="86"/>
        <v>0.00025-66.6768646623726i</v>
      </c>
      <c r="M360" s="57" t="str">
        <f t="shared" si="87"/>
        <v>0.0025-37.5526772191085i</v>
      </c>
      <c r="N360" s="57">
        <f t="shared" si="88"/>
        <v>89.999442608795462</v>
      </c>
      <c r="O360" s="57">
        <f t="shared" si="89"/>
        <v>77.841590418848085</v>
      </c>
      <c r="P360" s="374">
        <f t="shared" si="90"/>
        <v>77.841590418848085</v>
      </c>
      <c r="Q360" s="374">
        <f t="shared" si="91"/>
        <v>-90.000557391204538</v>
      </c>
      <c r="R360" s="12">
        <f t="shared" si="92"/>
        <v>89.999442608795462</v>
      </c>
      <c r="S360" s="57">
        <f t="shared" si="93"/>
        <v>3.3152208519609608E-3</v>
      </c>
      <c r="T360" s="12">
        <f t="shared" si="76"/>
        <v>77.841590418848085</v>
      </c>
    </row>
    <row r="361" spans="1:20" x14ac:dyDescent="0.15">
      <c r="A361" s="57">
        <f t="shared" si="77"/>
        <v>20.909301505495467</v>
      </c>
      <c r="B361" s="12">
        <f t="shared" si="94"/>
        <v>3.3278186911984129</v>
      </c>
      <c r="C361" s="57" t="str">
        <f t="shared" si="78"/>
        <v>-0.0758781453191304-7770.20235268102i</v>
      </c>
      <c r="D361" s="57" t="str">
        <f t="shared" si="79"/>
        <v>7.97999999912779-1913.02429370539i</v>
      </c>
      <c r="E361" s="57" t="str">
        <f t="shared" si="80"/>
        <v>81.2347657183771-0.000215827271998678i</v>
      </c>
      <c r="F361" s="57" t="str">
        <f t="shared" si="81"/>
        <v>4.17867867845231-179525.545289509i</v>
      </c>
      <c r="G361" s="57" t="str">
        <f t="shared" si="82"/>
        <v>0.999999999945829-0.0000073600741295357i</v>
      </c>
      <c r="H361" s="57" t="str">
        <f t="shared" si="83"/>
        <v>120.000072138295+0.495399996423747i</v>
      </c>
      <c r="I361" s="57" t="str">
        <f t="shared" si="84"/>
        <v>504.618884770257-121547.831827228i</v>
      </c>
      <c r="K361" s="57" t="str">
        <f t="shared" si="85"/>
        <v>0.0999982356033241-0.000417844030525642i</v>
      </c>
      <c r="L361" s="57" t="str">
        <f t="shared" si="86"/>
        <v>0.00025-66.424451745739i</v>
      </c>
      <c r="M361" s="57" t="str">
        <f t="shared" si="87"/>
        <v>0.0025-37.4105172535451i</v>
      </c>
      <c r="N361" s="57">
        <f t="shared" si="88"/>
        <v>89.999440491085494</v>
      </c>
      <c r="O361" s="57">
        <f t="shared" si="89"/>
        <v>77.808646578513404</v>
      </c>
      <c r="P361" s="374">
        <f t="shared" si="90"/>
        <v>77.808646578513404</v>
      </c>
      <c r="Q361" s="374">
        <f t="shared" si="91"/>
        <v>-90.000559508914506</v>
      </c>
      <c r="R361" s="12">
        <f t="shared" si="92"/>
        <v>89.999440491085494</v>
      </c>
      <c r="S361" s="57">
        <f t="shared" si="93"/>
        <v>3.3278186911984129E-3</v>
      </c>
      <c r="T361" s="12">
        <f t="shared" si="76"/>
        <v>77.808646578513404</v>
      </c>
    </row>
    <row r="362" spans="1:20" x14ac:dyDescent="0.15">
      <c r="A362" s="57">
        <f t="shared" si="77"/>
        <v>20.988756851216351</v>
      </c>
      <c r="B362" s="12">
        <f t="shared" si="94"/>
        <v>3.340464402224967</v>
      </c>
      <c r="C362" s="57" t="str">
        <f t="shared" si="78"/>
        <v>-0.0758780937395045-7740.78734866202i</v>
      </c>
      <c r="D362" s="57" t="str">
        <f t="shared" si="79"/>
        <v>7.97999999912114-1905.78232151887i</v>
      </c>
      <c r="E362" s="57" t="str">
        <f t="shared" si="80"/>
        <v>81.2347656973424-0.000216647324781748i</v>
      </c>
      <c r="F362" s="57" t="str">
        <f t="shared" si="81"/>
        <v>4.17867867845059-178845.930752882i</v>
      </c>
      <c r="G362" s="57" t="str">
        <f t="shared" si="82"/>
        <v>0.999999999945417-0.0000073880424112249i</v>
      </c>
      <c r="H362" s="57" t="str">
        <f t="shared" si="83"/>
        <v>120.000072687588+0.497282517157025i</v>
      </c>
      <c r="I362" s="57" t="str">
        <f t="shared" si="84"/>
        <v>504.618885537497-121087.699038483i</v>
      </c>
      <c r="K362" s="57" t="str">
        <f t="shared" si="85"/>
        <v>0.0999982221686725-0.000419431780893707i</v>
      </c>
      <c r="L362" s="57" t="str">
        <f t="shared" si="86"/>
        <v>0.00025-66.1729943671436i</v>
      </c>
      <c r="M362" s="57" t="str">
        <f t="shared" si="87"/>
        <v>0.0025-37.2688954508319i</v>
      </c>
      <c r="N362" s="57">
        <f t="shared" si="88"/>
        <v>89.999438365332523</v>
      </c>
      <c r="O362" s="57">
        <f t="shared" si="89"/>
        <v>77.775702738076461</v>
      </c>
      <c r="P362" s="374">
        <f t="shared" si="90"/>
        <v>77.775702738076461</v>
      </c>
      <c r="Q362" s="374">
        <f t="shared" si="91"/>
        <v>-90.000561634667477</v>
      </c>
      <c r="R362" s="12">
        <f t="shared" si="92"/>
        <v>89.999438365332523</v>
      </c>
      <c r="S362" s="57">
        <f t="shared" si="93"/>
        <v>3.3404644022249669E-3</v>
      </c>
      <c r="T362" s="12">
        <f t="shared" si="76"/>
        <v>77.775702738076461</v>
      </c>
    </row>
    <row r="363" spans="1:20" x14ac:dyDescent="0.15">
      <c r="A363" s="57">
        <f t="shared" si="77"/>
        <v>21.068514127250975</v>
      </c>
      <c r="B363" s="12">
        <f t="shared" si="94"/>
        <v>3.3531581669534218</v>
      </c>
      <c r="C363" s="57" t="str">
        <f t="shared" si="78"/>
        <v>-0.0758780417671474-7711.48369846787i</v>
      </c>
      <c r="D363" s="57" t="str">
        <f t="shared" si="79"/>
        <v>7.97999999911446-1898.56776465088i</v>
      </c>
      <c r="E363" s="57" t="str">
        <f t="shared" si="80"/>
        <v>81.234765676147-0.00021747049272288i</v>
      </c>
      <c r="F363" s="57" t="str">
        <f t="shared" si="81"/>
        <v>4.17867867844884-178168.888975012i</v>
      </c>
      <c r="G363" s="57" t="str">
        <f t="shared" si="82"/>
        <v>0.999999999945001-7.41611697238446E-06i</v>
      </c>
      <c r="H363" s="57" t="str">
        <f t="shared" si="83"/>
        <v>120.000073241063+0.499172191477636i</v>
      </c>
      <c r="I363" s="57" t="str">
        <f t="shared" si="84"/>
        <v>504.61888631058-120629.308136941i</v>
      </c>
      <c r="K363" s="57" t="str">
        <f t="shared" si="85"/>
        <v>0.0999982086317278-0.000421025564061513i</v>
      </c>
      <c r="L363" s="57" t="str">
        <f t="shared" si="86"/>
        <v>0.00025-65.9224889092884i</v>
      </c>
      <c r="M363" s="57" t="str">
        <f t="shared" si="87"/>
        <v>0.0025-37.1278097736919i</v>
      </c>
      <c r="N363" s="57">
        <f t="shared" si="88"/>
        <v>89.999436231506053</v>
      </c>
      <c r="O363" s="57">
        <f t="shared" si="89"/>
        <v>77.742758897536689</v>
      </c>
      <c r="P363" s="374">
        <f t="shared" si="90"/>
        <v>77.742758897536689</v>
      </c>
      <c r="Q363" s="374">
        <f t="shared" si="91"/>
        <v>-90.000563768493947</v>
      </c>
      <c r="R363" s="12">
        <f t="shared" si="92"/>
        <v>89.999436231506053</v>
      </c>
      <c r="S363" s="57">
        <f t="shared" si="93"/>
        <v>3.3531581669534218E-3</v>
      </c>
      <c r="T363" s="12">
        <f t="shared" si="76"/>
        <v>77.742758897536689</v>
      </c>
    </row>
    <row r="364" spans="1:20" x14ac:dyDescent="0.15">
      <c r="A364" s="57">
        <f t="shared" si="77"/>
        <v>21.148574480934528</v>
      </c>
      <c r="B364" s="12">
        <f t="shared" si="94"/>
        <v>3.3659001679878449</v>
      </c>
      <c r="C364" s="57" t="str">
        <f t="shared" si="78"/>
        <v>-0.0758779893991814-7682.29098055562i</v>
      </c>
      <c r="D364" s="57" t="str">
        <f t="shared" si="79"/>
        <v>7.97999999910771-1891.38051931757i</v>
      </c>
      <c r="E364" s="57" t="str">
        <f t="shared" si="80"/>
        <v>81.2347656547906-0.000218296787652981i</v>
      </c>
      <c r="F364" s="57" t="str">
        <f t="shared" si="81"/>
        <v>4.17867867844711-177494.410216426i</v>
      </c>
      <c r="G364" s="57" t="str">
        <f t="shared" si="82"/>
        <v>0.999999999944582-0.0000074442982168764i</v>
      </c>
      <c r="H364" s="57" t="str">
        <f t="shared" si="83"/>
        <v>120.000073798753+0.50106904656931i</v>
      </c>
      <c r="I364" s="57" t="str">
        <f t="shared" si="84"/>
        <v>504.618887089551-120172.652528495i</v>
      </c>
      <c r="K364" s="57" t="str">
        <f t="shared" si="85"/>
        <v>0.0999981949917102-0.000422625402946237i</v>
      </c>
      <c r="L364" s="57" t="str">
        <f t="shared" si="86"/>
        <v>0.00025-65.6729317685677i</v>
      </c>
      <c r="M364" s="57" t="str">
        <f t="shared" si="87"/>
        <v>0.0025-36.9872581925601i</v>
      </c>
      <c r="N364" s="57">
        <f t="shared" si="88"/>
        <v>89.999434089575445</v>
      </c>
      <c r="O364" s="57">
        <f t="shared" si="89"/>
        <v>77.709815056893177</v>
      </c>
      <c r="P364" s="374">
        <f t="shared" si="90"/>
        <v>77.709815056893177</v>
      </c>
      <c r="Q364" s="374">
        <f t="shared" si="91"/>
        <v>-90.000565910424555</v>
      </c>
      <c r="R364" s="12">
        <f t="shared" si="92"/>
        <v>89.999434089575445</v>
      </c>
      <c r="S364" s="57">
        <f t="shared" si="93"/>
        <v>3.3659001679878448E-3</v>
      </c>
      <c r="T364" s="12">
        <f t="shared" ref="T364:T427" si="95">P364</f>
        <v>77.709815056893177</v>
      </c>
    </row>
    <row r="365" spans="1:20" x14ac:dyDescent="0.15">
      <c r="A365" s="57">
        <f t="shared" ref="A365:A428" si="96">2*PI()*B365</f>
        <v>21.228939063962081</v>
      </c>
      <c r="B365" s="12">
        <f t="shared" si="94"/>
        <v>3.3786905886261986</v>
      </c>
      <c r="C365" s="57" t="str">
        <f t="shared" ref="C365:C428" si="97">IMPRODUCT(D365,E365,$C$40,,K365,$C$41)</f>
        <v>-0.0758779366326792-7653.20877497837i</v>
      </c>
      <c r="D365" s="57" t="str">
        <f t="shared" ref="D365:D428" si="98">IMDIV(IMPRODUCT($C$37,$C$38,COMPLEX(1,A365/$C$38)),IMSUM(-1*A365*A365/$C$39,COMPLEX(0,1*A365)))</f>
        <v>7.97999999910093-1884.22048212801i</v>
      </c>
      <c r="E365" s="57" t="str">
        <f t="shared" ref="E365:E428" si="99">IMDIV(IMPRODUCT(IMSUM(F365,G365),$C$29,H365),IMSUM(1,I365))</f>
        <v>81.2347656332722-0.000219126221441368i</v>
      </c>
      <c r="F365" s="57" t="str">
        <f t="shared" ref="F365:F428" si="100">IMDIV(IMPRODUCT($C$14,$C$15,COMPLEX(1,A365/$C$15)),IMSUM(-1*A365*A365/$C$16,COMPLEX(0,A365)))</f>
        <v>4.17867867844532-176822.484774519i</v>
      </c>
      <c r="G365" s="57" t="str">
        <f t="shared" ref="G365:G428" si="101">IMDIV(1,COMPLEX(1,A365*$C$9*$C$10))</f>
        <v>0.99999999994416-7.47258655009738E-06i</v>
      </c>
      <c r="H365" s="57" t="str">
        <f t="shared" ref="H365:H428" si="102">IMDIV($C$3,IMSUM(K365,COMPLEX(0,$C$28*A365)))</f>
        <v>120.000074360689+0.502973109719075i</v>
      </c>
      <c r="I365" s="57" t="str">
        <f t="shared" ref="I365:I428" si="103">IMPRODUCT(F365,$C$29,H365,$C$31)</f>
        <v>504.618887874449-119717.725643999i</v>
      </c>
      <c r="K365" s="57" t="str">
        <f t="shared" ref="K365:K428" si="104">IF($C$26&lt;=0,IMDIV(1,IMSUM(IMDIV(1,L365),1/$C$18)),IMDIV(1,IMSUM(IMDIV(1,L365),1/$C$18,IMDIV(1,M365))))</f>
        <v>0.0999981812478362-0.00042423132055207i</v>
      </c>
      <c r="L365" s="57" t="str">
        <f t="shared" ref="L365:L428" si="105">IMSUM($C$21/$C$22,IMDIV(1,COMPLEX(0,$C$20*$C$22*A365)))</f>
        <v>0.00025-65.4243193550188i</v>
      </c>
      <c r="M365" s="57" t="str">
        <f t="shared" ref="M365:M428" si="106">IMSUM($C$25/$C$26,IMDIV(1,COMPLEX(0,$C$24*$C$26*A365)))</f>
        <v>0.0025-36.847238685555i</v>
      </c>
      <c r="N365" s="57">
        <f t="shared" ref="N365:N428" si="107">ABS(R365)</f>
        <v>89.999431939509975</v>
      </c>
      <c r="O365" s="57">
        <f t="shared" ref="O365:O428" si="108">ABS(P365)</f>
        <v>77.676871216145301</v>
      </c>
      <c r="P365" s="374">
        <f t="shared" ref="P365:P428" si="109">20*LOG10(IMABS(C365))</f>
        <v>77.676871216145301</v>
      </c>
      <c r="Q365" s="374">
        <f t="shared" ref="Q365:Q428" si="110">IMARGUMENT(C365)*180/PI()</f>
        <v>-90.000568060490025</v>
      </c>
      <c r="R365" s="12">
        <f t="shared" ref="R365:R428" si="111">IF(Q365&lt;0,Q365+180,Q365-180)</f>
        <v>89.999431939509975</v>
      </c>
      <c r="S365" s="57">
        <f t="shared" ref="S365:S428" si="112">B365/1000</f>
        <v>3.3786905886261987E-3</v>
      </c>
      <c r="T365" s="12">
        <f t="shared" si="95"/>
        <v>77.676871216145301</v>
      </c>
    </row>
    <row r="366" spans="1:20" x14ac:dyDescent="0.15">
      <c r="A366" s="57">
        <f t="shared" si="96"/>
        <v>21.309609032405135</v>
      </c>
      <c r="B366" s="12">
        <f t="shared" ref="B366:B429" si="113">B365*(1+B$42)</f>
        <v>3.3915296128629784</v>
      </c>
      <c r="C366" s="57" t="str">
        <f t="shared" si="97"/>
        <v>-0.0758778834643934-7624.23666337866i</v>
      </c>
      <c r="D366" s="57" t="str">
        <f t="shared" si="98"/>
        <v>7.97999999909408-1877.08755008267i</v>
      </c>
      <c r="E366" s="57" t="str">
        <f t="shared" si="99"/>
        <v>81.2347656115897-0.000219958806002575i</v>
      </c>
      <c r="F366" s="57" t="str">
        <f t="shared" si="100"/>
        <v>4.17867867844356-176153.10298342i</v>
      </c>
      <c r="G366" s="57" t="str">
        <f t="shared" si="101"/>
        <v>0.999999999943735-7.50098237898457E-06i</v>
      </c>
      <c r="H366" s="57" t="str">
        <f t="shared" si="102"/>
        <v>120.000074926904+0.504884408317655i</v>
      </c>
      <c r="I366" s="57" t="str">
        <f t="shared" si="103"/>
        <v>504.618888665329-119264.520939179i</v>
      </c>
      <c r="K366" s="57" t="str">
        <f t="shared" si="104"/>
        <v>0.0999981673993132-0.00042584333997051i</v>
      </c>
      <c r="L366" s="57" t="str">
        <f t="shared" si="105"/>
        <v>0.00025-65.1766480922682i</v>
      </c>
      <c r="M366" s="57" t="str">
        <f t="shared" si="106"/>
        <v>0.0025-36.7077492384489i</v>
      </c>
      <c r="N366" s="57">
        <f t="shared" si="107"/>
        <v>89.999429781278749</v>
      </c>
      <c r="O366" s="57">
        <f t="shared" si="108"/>
        <v>77.64392737529208</v>
      </c>
      <c r="P366" s="374">
        <f t="shared" si="109"/>
        <v>77.64392737529208</v>
      </c>
      <c r="Q366" s="374">
        <f t="shared" si="110"/>
        <v>-90.000570218721251</v>
      </c>
      <c r="R366" s="12">
        <f t="shared" si="111"/>
        <v>89.999429781278749</v>
      </c>
      <c r="S366" s="57">
        <f t="shared" si="112"/>
        <v>3.3915296128629786E-3</v>
      </c>
      <c r="T366" s="12">
        <f t="shared" si="95"/>
        <v>77.64392737529208</v>
      </c>
    </row>
    <row r="367" spans="1:20" x14ac:dyDescent="0.15">
      <c r="A367" s="57">
        <f t="shared" si="96"/>
        <v>21.390585546728275</v>
      </c>
      <c r="B367" s="12">
        <f t="shared" si="113"/>
        <v>3.4044174253918578</v>
      </c>
      <c r="C367" s="57" t="str">
        <f t="shared" si="97"/>
        <v>-0.0758778298910627-7595.37422898291i</v>
      </c>
      <c r="D367" s="57" t="str">
        <f t="shared" si="98"/>
        <v>7.97999999908715-1869.98162057191i</v>
      </c>
      <c r="E367" s="57" t="str">
        <f t="shared" si="99"/>
        <v>81.2347655897414-0.000220794553294882i</v>
      </c>
      <c r="F367" s="57" t="str">
        <f t="shared" si="100"/>
        <v>4.1786786784418-175486.255213846i</v>
      </c>
      <c r="G367" s="57" t="str">
        <f t="shared" si="101"/>
        <v>0.999999999943307-7.52948611202148E-06i</v>
      </c>
      <c r="H367" s="57" t="str">
        <f t="shared" si="102"/>
        <v>120.000075497431+0.506802969859851i</v>
      </c>
      <c r="I367" s="57" t="str">
        <f t="shared" si="103"/>
        <v>504.618889462227-118813.031894534i</v>
      </c>
      <c r="K367" s="57" t="str">
        <f t="shared" si="104"/>
        <v>0.0999981534453459-0.000427461484380739i</v>
      </c>
      <c r="L367" s="57" t="str">
        <f t="shared" si="105"/>
        <v>0.00025-64.9299144174816i</v>
      </c>
      <c r="M367" s="57" t="str">
        <f t="shared" si="106"/>
        <v>0.0025-36.5687878446393i</v>
      </c>
      <c r="N367" s="57">
        <f t="shared" si="107"/>
        <v>89.999427614850816</v>
      </c>
      <c r="O367" s="57">
        <f t="shared" si="108"/>
        <v>77.610983534332661</v>
      </c>
      <c r="P367" s="374">
        <f t="shared" si="109"/>
        <v>77.610983534332661</v>
      </c>
      <c r="Q367" s="374">
        <f t="shared" si="110"/>
        <v>-90.000572385149184</v>
      </c>
      <c r="R367" s="12">
        <f t="shared" si="111"/>
        <v>89.999427614850816</v>
      </c>
      <c r="S367" s="57">
        <f t="shared" si="112"/>
        <v>3.4044174253918579E-3</v>
      </c>
      <c r="T367" s="12">
        <f t="shared" si="95"/>
        <v>77.610983534332661</v>
      </c>
    </row>
    <row r="368" spans="1:20" x14ac:dyDescent="0.15">
      <c r="A368" s="57">
        <f t="shared" si="96"/>
        <v>21.471869771805842</v>
      </c>
      <c r="B368" s="12">
        <f t="shared" si="113"/>
        <v>3.4173542116083468</v>
      </c>
      <c r="C368" s="57" t="str">
        <f t="shared" si="97"/>
        <v>-0.0758777759096461-7566.6210565955i</v>
      </c>
      <c r="D368" s="57" t="str">
        <f t="shared" si="98"/>
        <v>7.97999999908025-1862.90259137457i</v>
      </c>
      <c r="E368" s="57" t="str">
        <f t="shared" si="99"/>
        <v>81.2347655677274-0.000221633475327288i</v>
      </c>
      <c r="F368" s="57" t="str">
        <f t="shared" si="100"/>
        <v>4.17867867843997-174821.931872969i</v>
      </c>
      <c r="G368" s="57" t="str">
        <f t="shared" si="101"/>
        <v>0.999999999942875-7.55809815924391E-06i</v>
      </c>
      <c r="H368" s="57" t="str">
        <f t="shared" si="102"/>
        <v>120.000076072301+0.508728821944956i</v>
      </c>
      <c r="I368" s="57" t="str">
        <f t="shared" si="103"/>
        <v>504.618890265196-118363.25201524i</v>
      </c>
      <c r="K368" s="57" t="str">
        <f t="shared" si="104"/>
        <v>0.0999981393851308-0.000429085777049917i</v>
      </c>
      <c r="L368" s="57" t="str">
        <f t="shared" si="105"/>
        <v>0.00025-64.6841147813128i</v>
      </c>
      <c r="M368" s="57" t="str">
        <f t="shared" si="106"/>
        <v>0.0025-36.4303525051198i</v>
      </c>
      <c r="N368" s="57">
        <f t="shared" si="107"/>
        <v>89.999425440195068</v>
      </c>
      <c r="O368" s="57">
        <f t="shared" si="108"/>
        <v>77.578039693266476</v>
      </c>
      <c r="P368" s="374">
        <f t="shared" si="109"/>
        <v>77.578039693266476</v>
      </c>
      <c r="Q368" s="374">
        <f t="shared" si="110"/>
        <v>-90.000574559804932</v>
      </c>
      <c r="R368" s="12">
        <f t="shared" si="111"/>
        <v>89.999425440195068</v>
      </c>
      <c r="S368" s="57">
        <f t="shared" si="112"/>
        <v>3.4173542116083468E-3</v>
      </c>
      <c r="T368" s="12">
        <f t="shared" si="95"/>
        <v>77.578039693266476</v>
      </c>
    </row>
    <row r="369" spans="1:20" x14ac:dyDescent="0.15">
      <c r="A369" s="57">
        <f t="shared" si="96"/>
        <v>21.553462876938706</v>
      </c>
      <c r="B369" s="12">
        <f t="shared" si="113"/>
        <v>3.4303401576124588</v>
      </c>
      <c r="C369" s="57" t="str">
        <f t="shared" si="97"/>
        <v>-0.0758777215170738-7537.97673259218i</v>
      </c>
      <c r="D369" s="57" t="str">
        <f t="shared" si="98"/>
        <v>7.97999999907324-1855.85036065642i</v>
      </c>
      <c r="E369" s="57" t="str">
        <f t="shared" si="99"/>
        <v>81.2347655455456-0.000222475584150449i</v>
      </c>
      <c r="F369" s="57" t="str">
        <f t="shared" si="100"/>
        <v>4.17867867843816-174160.123404273i</v>
      </c>
      <c r="G369" s="57" t="str">
        <f t="shared" si="101"/>
        <v>0.99999999994244-7.58681893224573E-06i</v>
      </c>
      <c r="H369" s="57" t="str">
        <f t="shared" si="102"/>
        <v>120.00007665155+0.510661992277134i</v>
      </c>
      <c r="I369" s="57" t="str">
        <f t="shared" si="103"/>
        <v>504.618891074277-117915.174831065i</v>
      </c>
      <c r="K369" s="57" t="str">
        <f t="shared" si="104"/>
        <v>0.0999981252178584-0.00043071624133353i</v>
      </c>
      <c r="L369" s="57" t="str">
        <f t="shared" si="105"/>
        <v>0.00025-64.4392456478508i</v>
      </c>
      <c r="M369" s="57" t="str">
        <f t="shared" si="106"/>
        <v>0.0025-36.2924412284518i</v>
      </c>
      <c r="N369" s="57">
        <f t="shared" si="107"/>
        <v>89.999423257280299</v>
      </c>
      <c r="O369" s="57">
        <f t="shared" si="108"/>
        <v>77.545095852092459</v>
      </c>
      <c r="P369" s="374">
        <f t="shared" si="109"/>
        <v>77.545095852092459</v>
      </c>
      <c r="Q369" s="374">
        <f t="shared" si="110"/>
        <v>-90.000576742719701</v>
      </c>
      <c r="R369" s="12">
        <f t="shared" si="111"/>
        <v>89.999423257280299</v>
      </c>
      <c r="S369" s="57">
        <f t="shared" si="112"/>
        <v>3.4303401576124587E-3</v>
      </c>
      <c r="T369" s="12">
        <f t="shared" si="95"/>
        <v>77.545095852092459</v>
      </c>
    </row>
    <row r="370" spans="1:20" x14ac:dyDescent="0.15">
      <c r="A370" s="57">
        <f t="shared" si="96"/>
        <v>21.635366035871073</v>
      </c>
      <c r="B370" s="12">
        <f t="shared" si="113"/>
        <v>3.443375450211386</v>
      </c>
      <c r="C370" s="57" t="str">
        <f t="shared" si="97"/>
        <v>-0.0758776667111434-7509.44084491495i</v>
      </c>
      <c r="D370" s="57" t="str">
        <f t="shared" si="98"/>
        <v>7.97999999906613-1848.82482696877i</v>
      </c>
      <c r="E370" s="57" t="str">
        <f t="shared" si="99"/>
        <v>81.234765523195-0.000223320891861816i</v>
      </c>
      <c r="F370" s="57" t="str">
        <f t="shared" si="100"/>
        <v>4.17867867843632-173500.820287422i</v>
      </c>
      <c r="G370" s="57" t="str">
        <f t="shared" si="101"/>
        <v>0.999999999942002-7.61564884418493E-06i</v>
      </c>
      <c r="H370" s="57" t="str">
        <f t="shared" si="102"/>
        <v>120.000077235209+0.512602508665832i</v>
      </c>
      <c r="I370" s="57" t="str">
        <f t="shared" si="103"/>
        <v>504.61889188952-117468.793896266i</v>
      </c>
      <c r="K370" s="57" t="str">
        <f t="shared" si="104"/>
        <v>0.099998110942715-0.000432352900675744i</v>
      </c>
      <c r="L370" s="57" t="str">
        <f t="shared" si="105"/>
        <v>0.00025-64.1953034945714i</v>
      </c>
      <c r="M370" s="57" t="str">
        <f t="shared" si="106"/>
        <v>0.0025-36.1550520307349i</v>
      </c>
      <c r="N370" s="57">
        <f t="shared" si="107"/>
        <v>89.999421066075158</v>
      </c>
      <c r="O370" s="57">
        <f t="shared" si="108"/>
        <v>77.512152010810041</v>
      </c>
      <c r="P370" s="374">
        <f t="shared" si="109"/>
        <v>77.512152010810041</v>
      </c>
      <c r="Q370" s="374">
        <f t="shared" si="110"/>
        <v>-90.000578933924842</v>
      </c>
      <c r="R370" s="12">
        <f t="shared" si="111"/>
        <v>89.999421066075158</v>
      </c>
      <c r="S370" s="57">
        <f t="shared" si="112"/>
        <v>3.4433754502113862E-3</v>
      </c>
      <c r="T370" s="12">
        <f t="shared" si="95"/>
        <v>77.512152010810041</v>
      </c>
    </row>
    <row r="371" spans="1:20" x14ac:dyDescent="0.15">
      <c r="A371" s="57">
        <f t="shared" si="96"/>
        <v>21.717580426807384</v>
      </c>
      <c r="B371" s="12">
        <f t="shared" si="113"/>
        <v>3.4564602769221895</v>
      </c>
      <c r="C371" s="57" t="str">
        <f t="shared" si="97"/>
        <v>-0.0758776114871225-7481.01298306532i</v>
      </c>
      <c r="D371" s="57" t="str">
        <f t="shared" si="98"/>
        <v>7.97999999905904-1841.82588924695i</v>
      </c>
      <c r="E371" s="57" t="str">
        <f t="shared" si="99"/>
        <v>81.2347655006742-0.000224169410603073i</v>
      </c>
      <c r="F371" s="57" t="str">
        <f t="shared" si="100"/>
        <v>4.1786786784345-172844.013038119i</v>
      </c>
      <c r="G371" s="57" t="str">
        <f t="shared" si="101"/>
        <v>0.99999999994156-7.64458830978945E-06i</v>
      </c>
      <c r="H371" s="57" t="str">
        <f t="shared" si="102"/>
        <v>120.000077823312+0.514550399026164i</v>
      </c>
      <c r="I371" s="57" t="str">
        <f t="shared" si="103"/>
        <v>504.618892710966-117024.102789504i</v>
      </c>
      <c r="K371" s="57" t="str">
        <f t="shared" si="104"/>
        <v>0.099998096558878-0.00043399577860969i</v>
      </c>
      <c r="L371" s="57" t="str">
        <f t="shared" si="105"/>
        <v>0.00025-63.9522848122849i</v>
      </c>
      <c r="M371" s="57" t="str">
        <f t="shared" si="106"/>
        <v>0.0025-36.0181829355797i</v>
      </c>
      <c r="N371" s="57">
        <f t="shared" si="107"/>
        <v>89.99941886654824</v>
      </c>
      <c r="O371" s="57">
        <f t="shared" si="108"/>
        <v>77.4792081694182</v>
      </c>
      <c r="P371" s="374">
        <f t="shared" si="109"/>
        <v>77.4792081694182</v>
      </c>
      <c r="Q371" s="374">
        <f t="shared" si="110"/>
        <v>-90.00058113345176</v>
      </c>
      <c r="R371" s="12">
        <f t="shared" si="111"/>
        <v>89.99941886654824</v>
      </c>
      <c r="S371" s="57">
        <f t="shared" si="112"/>
        <v>3.4564602769221893E-3</v>
      </c>
      <c r="T371" s="12">
        <f t="shared" si="95"/>
        <v>77.4792081694182</v>
      </c>
    </row>
    <row r="372" spans="1:20" x14ac:dyDescent="0.15">
      <c r="A372" s="57">
        <f t="shared" si="96"/>
        <v>21.800107232429255</v>
      </c>
      <c r="B372" s="12">
        <f t="shared" si="113"/>
        <v>3.469594825974494</v>
      </c>
      <c r="C372" s="57" t="str">
        <f t="shared" si="97"/>
        <v>-0.0758775558430571-7452.69273809907i</v>
      </c>
      <c r="D372" s="57" t="str">
        <f t="shared" si="98"/>
        <v>7.97999999905187-1834.85344680889i</v>
      </c>
      <c r="E372" s="57" t="str">
        <f t="shared" si="99"/>
        <v>81.2347654779817-0.0002250211525636i</v>
      </c>
      <c r="F372" s="57" t="str">
        <f t="shared" si="100"/>
        <v>4.17867867843262-172189.692207972i</v>
      </c>
      <c r="G372" s="57" t="str">
        <f t="shared" si="101"/>
        <v>0.999999999941115-7.67363774536324E-06i</v>
      </c>
      <c r="H372" s="57" t="str">
        <f t="shared" si="102"/>
        <v>120.000078415893+0.516505691379336i</v>
      </c>
      <c r="I372" s="57" t="str">
        <f t="shared" si="103"/>
        <v>504.618893538671-116581.095113749i</v>
      </c>
      <c r="K372" s="57" t="str">
        <f t="shared" si="104"/>
        <v>0.0999980820655214-0.000435644898757867i</v>
      </c>
      <c r="L372" s="57" t="str">
        <f t="shared" si="105"/>
        <v>0.00025-63.7101861050854i</v>
      </c>
      <c r="M372" s="57" t="str">
        <f t="shared" si="106"/>
        <v>0.0025-35.8818319740782i</v>
      </c>
      <c r="N372" s="57">
        <f t="shared" si="107"/>
        <v>89.999416658667911</v>
      </c>
      <c r="O372" s="57">
        <f t="shared" si="108"/>
        <v>77.446264327916225</v>
      </c>
      <c r="P372" s="374">
        <f t="shared" si="109"/>
        <v>77.446264327916225</v>
      </c>
      <c r="Q372" s="374">
        <f t="shared" si="110"/>
        <v>-90.000583341332089</v>
      </c>
      <c r="R372" s="12">
        <f t="shared" si="111"/>
        <v>89.999416658667911</v>
      </c>
      <c r="S372" s="57">
        <f t="shared" si="112"/>
        <v>3.469594825974494E-3</v>
      </c>
      <c r="T372" s="12">
        <f t="shared" si="95"/>
        <v>77.446264327916225</v>
      </c>
    </row>
    <row r="373" spans="1:20" x14ac:dyDescent="0.15">
      <c r="A373" s="57">
        <f t="shared" si="96"/>
        <v>21.882947639912484</v>
      </c>
      <c r="B373" s="12">
        <f t="shared" si="113"/>
        <v>3.482779286313197</v>
      </c>
      <c r="C373" s="57" t="str">
        <f t="shared" si="97"/>
        <v>-0.0758774997749967-7424.47970261983i</v>
      </c>
      <c r="D373" s="57" t="str">
        <f t="shared" si="98"/>
        <v>7.97999999904467-1827.90739935367i</v>
      </c>
      <c r="E373" s="57" t="str">
        <f t="shared" si="99"/>
        <v>81.2347654551165-0.000225876129980108i</v>
      </c>
      <c r="F373" s="57" t="str">
        <f t="shared" si="100"/>
        <v>4.17867867843076-171537.848384356i</v>
      </c>
      <c r="G373" s="57" t="str">
        <f t="shared" si="101"/>
        <v>0.999999999940667-7.70279756879217E-06i</v>
      </c>
      <c r="H373" s="57" t="str">
        <f t="shared" si="102"/>
        <v>120.000079012987+0.518468413853027i</v>
      </c>
      <c r="I373" s="57" t="str">
        <f t="shared" si="103"/>
        <v>504.61889437268-116139.764496187i</v>
      </c>
      <c r="K373" s="57" t="str">
        <f t="shared" si="104"/>
        <v>0.099998067461809-0.000437300284832407i</v>
      </c>
      <c r="L373" s="57" t="str">
        <f t="shared" si="105"/>
        <v>0.00025-63.4690038903023i</v>
      </c>
      <c r="M373" s="57" t="str">
        <f t="shared" si="106"/>
        <v>0.0025-35.7459971847761i</v>
      </c>
      <c r="N373" s="57">
        <f t="shared" si="107"/>
        <v>89.999414442402554</v>
      </c>
      <c r="O373" s="57">
        <f t="shared" si="108"/>
        <v>77.413320486303149</v>
      </c>
      <c r="P373" s="374">
        <f t="shared" si="109"/>
        <v>77.413320486303149</v>
      </c>
      <c r="Q373" s="374">
        <f t="shared" si="110"/>
        <v>-90.000585557597446</v>
      </c>
      <c r="R373" s="12">
        <f t="shared" si="111"/>
        <v>89.999414442402554</v>
      </c>
      <c r="S373" s="57">
        <f t="shared" si="112"/>
        <v>3.4827792863131972E-3</v>
      </c>
      <c r="T373" s="12">
        <f t="shared" si="95"/>
        <v>77.413320486303149</v>
      </c>
    </row>
    <row r="374" spans="1:20" x14ac:dyDescent="0.15">
      <c r="A374" s="57">
        <f t="shared" si="96"/>
        <v>21.966102840944153</v>
      </c>
      <c r="B374" s="12">
        <f t="shared" si="113"/>
        <v>3.4960138476011871</v>
      </c>
      <c r="C374" s="57" t="str">
        <f t="shared" si="97"/>
        <v>-0.0758774432801275-7396.37347077368i</v>
      </c>
      <c r="D374" s="57" t="str">
        <f t="shared" si="98"/>
        <v>7.97999999903737-1820.98764696006i</v>
      </c>
      <c r="E374" s="57" t="str">
        <f t="shared" si="99"/>
        <v>81.2347654320768-0.000226734355129799i</v>
      </c>
      <c r="F374" s="57" t="str">
        <f t="shared" si="100"/>
        <v>4.17867867842886-170888.472190278i</v>
      </c>
      <c r="G374" s="57" t="str">
        <f t="shared" si="101"/>
        <v>0.999999999940215-7.73206819955008E-06i</v>
      </c>
      <c r="H374" s="57" t="str">
        <f t="shared" si="102"/>
        <v>120.000079614627+0.520438594681804i</v>
      </c>
      <c r="I374" s="57" t="str">
        <f t="shared" si="103"/>
        <v>504.618895213038-115700.104588128i</v>
      </c>
      <c r="K374" s="57" t="str">
        <f t="shared" si="104"/>
        <v>0.0999980527469024-0.000438961960635491i</v>
      </c>
      <c r="L374" s="57" t="str">
        <f t="shared" si="105"/>
        <v>0.00025-63.2287346984482i</v>
      </c>
      <c r="M374" s="57" t="str">
        <f t="shared" si="106"/>
        <v>0.0025-35.6106766136442i</v>
      </c>
      <c r="N374" s="57">
        <f t="shared" si="107"/>
        <v>89.99941221772032</v>
      </c>
      <c r="O374" s="57">
        <f t="shared" si="108"/>
        <v>77.380376644578192</v>
      </c>
      <c r="P374" s="374">
        <f t="shared" si="109"/>
        <v>77.380376644578192</v>
      </c>
      <c r="Q374" s="374">
        <f t="shared" si="110"/>
        <v>-90.00058778227968</v>
      </c>
      <c r="R374" s="12">
        <f t="shared" si="111"/>
        <v>89.99941221772032</v>
      </c>
      <c r="S374" s="57">
        <f t="shared" si="112"/>
        <v>3.4960138476011872E-3</v>
      </c>
      <c r="T374" s="12">
        <f t="shared" si="95"/>
        <v>77.380376644578192</v>
      </c>
    </row>
    <row r="375" spans="1:20" x14ac:dyDescent="0.15">
      <c r="A375" s="57">
        <f t="shared" si="96"/>
        <v>22.049574031739741</v>
      </c>
      <c r="B375" s="12">
        <f t="shared" si="113"/>
        <v>3.5092987002220717</v>
      </c>
      <c r="C375" s="57" t="str">
        <f t="shared" si="97"/>
        <v>-0.0758773863552307-7368.37363824317i</v>
      </c>
      <c r="D375" s="57" t="str">
        <f t="shared" si="98"/>
        <v>7.97999999903008-1814.09409008511i</v>
      </c>
      <c r="E375" s="57" t="str">
        <f t="shared" si="99"/>
        <v>81.2347654088621-0.000227595840345513i</v>
      </c>
      <c r="F375" s="57" t="str">
        <f t="shared" si="100"/>
        <v>4.17867867842698-170241.554284244i</v>
      </c>
      <c r="G375" s="57" t="str">
        <f t="shared" si="101"/>
        <v>0.99999999993976-7.76145005870484E-06i</v>
      </c>
      <c r="H375" s="57" t="str">
        <f t="shared" si="102"/>
        <v>120.000080220847+0.522416262207527i</v>
      </c>
      <c r="I375" s="57" t="str">
        <f t="shared" si="103"/>
        <v>504.618896059794-115262.109064915i</v>
      </c>
      <c r="K375" s="57" t="str">
        <f t="shared" si="104"/>
        <v>0.0999980379199548-0.000440629950059633i</v>
      </c>
      <c r="L375" s="57" t="str">
        <f t="shared" si="105"/>
        <v>0.00025-62.9893750731703i</v>
      </c>
      <c r="M375" s="57" t="str">
        <f t="shared" si="106"/>
        <v>0.0025-35.4758683140508i</v>
      </c>
      <c r="N375" s="57">
        <f t="shared" si="107"/>
        <v>89.999409984589292</v>
      </c>
      <c r="O375" s="57">
        <f t="shared" si="108"/>
        <v>77.347432802740641</v>
      </c>
      <c r="P375" s="374">
        <f t="shared" si="109"/>
        <v>77.347432802740641</v>
      </c>
      <c r="Q375" s="374">
        <f t="shared" si="110"/>
        <v>-90.000590015410708</v>
      </c>
      <c r="R375" s="12">
        <f t="shared" si="111"/>
        <v>89.999409984589292</v>
      </c>
      <c r="S375" s="57">
        <f t="shared" si="112"/>
        <v>3.5092987002220718E-3</v>
      </c>
      <c r="T375" s="12">
        <f t="shared" si="95"/>
        <v>77.347432802740641</v>
      </c>
    </row>
    <row r="376" spans="1:20" x14ac:dyDescent="0.15">
      <c r="A376" s="57">
        <f t="shared" si="96"/>
        <v>22.133362413060354</v>
      </c>
      <c r="B376" s="12">
        <f t="shared" si="113"/>
        <v>3.5226340352829157</v>
      </c>
      <c r="C376" s="57" t="str">
        <f t="shared" si="97"/>
        <v>-0.0758773289970591-7340.47980224114i</v>
      </c>
      <c r="D376" s="57" t="str">
        <f t="shared" si="98"/>
        <v>7.97999999902267-1807.22662956266i</v>
      </c>
      <c r="E376" s="57" t="str">
        <f t="shared" si="99"/>
        <v>81.234765385471-0.000228460598000543i</v>
      </c>
      <c r="F376" s="57" t="str">
        <f t="shared" si="100"/>
        <v>4.17867867842504-169597.085360122i</v>
      </c>
      <c r="G376" s="57" t="str">
        <f t="shared" si="101"/>
        <v>0.999999999939301-7.79094356892434E-06i</v>
      </c>
      <c r="H376" s="57" t="str">
        <f t="shared" si="102"/>
        <v>120.000080831684+0.52440144487976i</v>
      </c>
      <c r="I376" s="57" t="str">
        <f t="shared" si="103"/>
        <v>504.618896913-114825.771625838i</v>
      </c>
      <c r="K376" s="57" t="str">
        <f t="shared" si="104"/>
        <v>0.0999980229801131-0.000442304277088048i</v>
      </c>
      <c r="L376" s="57" t="str">
        <f t="shared" si="105"/>
        <v>0.00025-62.7509215711995i</v>
      </c>
      <c r="M376" s="57" t="str">
        <f t="shared" si="106"/>
        <v>0.0025-35.3415703467332i</v>
      </c>
      <c r="N376" s="57">
        <f t="shared" si="107"/>
        <v>89.999407742977397</v>
      </c>
      <c r="O376" s="57">
        <f t="shared" si="108"/>
        <v>77.314488960789461</v>
      </c>
      <c r="P376" s="374">
        <f t="shared" si="109"/>
        <v>77.314488960789461</v>
      </c>
      <c r="Q376" s="374">
        <f t="shared" si="110"/>
        <v>-90.000592257022603</v>
      </c>
      <c r="R376" s="12">
        <f t="shared" si="111"/>
        <v>89.999407742977397</v>
      </c>
      <c r="S376" s="57">
        <f t="shared" si="112"/>
        <v>3.5226340352829157E-3</v>
      </c>
      <c r="T376" s="12">
        <f t="shared" si="95"/>
        <v>77.314488960789461</v>
      </c>
    </row>
    <row r="377" spans="1:20" x14ac:dyDescent="0.15">
      <c r="A377" s="57">
        <f t="shared" si="96"/>
        <v>22.217469190229981</v>
      </c>
      <c r="B377" s="12">
        <f t="shared" si="113"/>
        <v>3.5360200446169907</v>
      </c>
      <c r="C377" s="57" t="str">
        <f t="shared" si="97"/>
        <v>-0.0758772712016267-7312.69156150544i</v>
      </c>
      <c r="D377" s="57" t="str">
        <f t="shared" si="98"/>
        <v>7.97999999901524-1800.38516660202i</v>
      </c>
      <c r="E377" s="57" t="str">
        <f t="shared" si="99"/>
        <v>81.2347653619015-0.000229328640512649i</v>
      </c>
      <c r="F377" s="57" t="str">
        <f t="shared" si="100"/>
        <v>4.17867867842311-168955.056147011i</v>
      </c>
      <c r="G377" s="57" t="str">
        <f t="shared" si="101"/>
        <v>0.999999999938839-7.82054915448264E-06i</v>
      </c>
      <c r="H377" s="57" t="str">
        <f t="shared" si="102"/>
        <v>120.000081447172+0.526394171256165i</v>
      </c>
      <c r="I377" s="57" t="str">
        <f t="shared" si="103"/>
        <v>504.618897772697-114391.085994036i</v>
      </c>
      <c r="K377" s="57" t="str">
        <f t="shared" si="104"/>
        <v>0.0999980079265168-0.000443984965794974i</v>
      </c>
      <c r="L377" s="57" t="str">
        <f t="shared" si="105"/>
        <v>0.00025-62.5133707623029i</v>
      </c>
      <c r="M377" s="57" t="str">
        <f t="shared" si="106"/>
        <v>0.0025-35.2077807797701i</v>
      </c>
      <c r="N377" s="57">
        <f t="shared" si="107"/>
        <v>89.999405492852532</v>
      </c>
      <c r="O377" s="57">
        <f t="shared" si="108"/>
        <v>77.281545118723812</v>
      </c>
      <c r="P377" s="374">
        <f t="shared" si="109"/>
        <v>77.281545118723812</v>
      </c>
      <c r="Q377" s="374">
        <f t="shared" si="110"/>
        <v>-90.000594507147468</v>
      </c>
      <c r="R377" s="12">
        <f t="shared" si="111"/>
        <v>89.999405492852532</v>
      </c>
      <c r="S377" s="57">
        <f t="shared" si="112"/>
        <v>3.5360200446169906E-3</v>
      </c>
      <c r="T377" s="12">
        <f t="shared" si="95"/>
        <v>77.281545118723812</v>
      </c>
    </row>
    <row r="378" spans="1:20" x14ac:dyDescent="0.15">
      <c r="A378" s="57">
        <f t="shared" si="96"/>
        <v>22.301895573152855</v>
      </c>
      <c r="B378" s="12">
        <f t="shared" si="113"/>
        <v>3.5494569207865352</v>
      </c>
      <c r="C378" s="57" t="str">
        <f t="shared" si="97"/>
        <v>-0.0758772129667875-7285.00851629294i</v>
      </c>
      <c r="D378" s="57" t="str">
        <f t="shared" si="98"/>
        <v>7.97999999900773-1793.56960278644i</v>
      </c>
      <c r="E378" s="57" t="str">
        <f t="shared" si="99"/>
        <v>81.2347653381525-0.000230199980356445i</v>
      </c>
      <c r="F378" s="57" t="str">
        <f t="shared" si="100"/>
        <v>4.17867867842117-168315.457409106i</v>
      </c>
      <c r="G378" s="57" t="str">
        <f t="shared" si="101"/>
        <v>0.999999999938373-7.85026724126601E-06i</v>
      </c>
      <c r="H378" s="57" t="str">
        <f t="shared" si="102"/>
        <v>120.000082067347+0.52839447000294i</v>
      </c>
      <c r="I378" s="57" t="str">
        <f t="shared" si="103"/>
        <v>504.618898638946-113958.04591641i</v>
      </c>
      <c r="K378" s="57" t="str">
        <f t="shared" si="104"/>
        <v>0.0999979927583006-0.000445672040346056i</v>
      </c>
      <c r="L378" s="57" t="str">
        <f t="shared" si="105"/>
        <v>0.00025-62.2767192292317i</v>
      </c>
      <c r="M378" s="57" t="str">
        <f t="shared" si="106"/>
        <v>0.0025-35.0744976885536i</v>
      </c>
      <c r="N378" s="57">
        <f t="shared" si="107"/>
        <v>89.999403234182324</v>
      </c>
      <c r="O378" s="57">
        <f t="shared" si="108"/>
        <v>77.248601276542914</v>
      </c>
      <c r="P378" s="374">
        <f t="shared" si="109"/>
        <v>77.248601276542914</v>
      </c>
      <c r="Q378" s="374">
        <f t="shared" si="110"/>
        <v>-90.000596765817676</v>
      </c>
      <c r="R378" s="12">
        <f t="shared" si="111"/>
        <v>89.999403234182324</v>
      </c>
      <c r="S378" s="57">
        <f t="shared" si="112"/>
        <v>3.549456920786535E-3</v>
      </c>
      <c r="T378" s="12">
        <f t="shared" si="95"/>
        <v>77.248601276542914</v>
      </c>
    </row>
    <row r="379" spans="1:20" x14ac:dyDescent="0.15">
      <c r="A379" s="57">
        <f t="shared" si="96"/>
        <v>22.386642776330838</v>
      </c>
      <c r="B379" s="12">
        <f t="shared" si="113"/>
        <v>3.5629448570855242</v>
      </c>
      <c r="C379" s="57" t="str">
        <f t="shared" si="97"/>
        <v>-0.0758771542879018-7257.43026837366i</v>
      </c>
      <c r="D379" s="57" t="str">
        <f t="shared" si="98"/>
        <v>7.97999999900021-1786.77984007174i</v>
      </c>
      <c r="E379" s="57" t="str">
        <f t="shared" si="99"/>
        <v>81.2347653142228-0.000231074630042861i</v>
      </c>
      <c r="F379" s="57" t="str">
        <f t="shared" si="100"/>
        <v>4.17867867841918-167678.279945563i</v>
      </c>
      <c r="G379" s="57" t="str">
        <f t="shared" si="101"/>
        <v>0.999999999937904-7.88009825677914E-06i</v>
      </c>
      <c r="H379" s="57" t="str">
        <f t="shared" si="102"/>
        <v>120.000082692245+0.530402369895205i</v>
      </c>
      <c r="I379" s="57" t="str">
        <f t="shared" si="103"/>
        <v>504.618899511789-113526.645163534i</v>
      </c>
      <c r="K379" s="57" t="str">
        <f t="shared" si="104"/>
        <v>0.0999979774745911-0.000447365524998648i</v>
      </c>
      <c r="L379" s="57" t="str">
        <f t="shared" si="105"/>
        <v>0.00025-62.0409635676747i</v>
      </c>
      <c r="M379" s="57" t="str">
        <f t="shared" si="106"/>
        <v>0.0025-34.9417191557618i</v>
      </c>
      <c r="N379" s="57">
        <f t="shared" si="107"/>
        <v>89.999400966934417</v>
      </c>
      <c r="O379" s="57">
        <f t="shared" si="108"/>
        <v>77.215657434245756</v>
      </c>
      <c r="P379" s="374">
        <f t="shared" si="109"/>
        <v>77.215657434245756</v>
      </c>
      <c r="Q379" s="374">
        <f t="shared" si="110"/>
        <v>-90.000599033065583</v>
      </c>
      <c r="R379" s="12">
        <f t="shared" si="111"/>
        <v>89.999400966934417</v>
      </c>
      <c r="S379" s="57">
        <f t="shared" si="112"/>
        <v>3.5629448570855243E-3</v>
      </c>
      <c r="T379" s="12">
        <f t="shared" si="95"/>
        <v>77.215657434245756</v>
      </c>
    </row>
    <row r="380" spans="1:20" x14ac:dyDescent="0.15">
      <c r="A380" s="57">
        <f t="shared" si="96"/>
        <v>22.471712018880893</v>
      </c>
      <c r="B380" s="12">
        <f t="shared" si="113"/>
        <v>3.5764840475424493</v>
      </c>
      <c r="C380" s="57" t="str">
        <f t="shared" si="97"/>
        <v>-0.0758770951626175-7229.95642102526i</v>
      </c>
      <c r="D380" s="57" t="str">
        <f t="shared" si="98"/>
        <v>7.97999999899256-1780.01578078489i</v>
      </c>
      <c r="E380" s="57" t="str">
        <f t="shared" si="99"/>
        <v>81.2347652901106-0.000231952602137078i</v>
      </c>
      <c r="F380" s="57" t="str">
        <f t="shared" si="100"/>
        <v>4.17867867841723-167043.51459037i</v>
      </c>
      <c r="G380" s="57" t="str">
        <f t="shared" si="101"/>
        <v>0.999999999937431-7.91004263015115E-06i</v>
      </c>
      <c r="H380" s="57" t="str">
        <f t="shared" si="102"/>
        <v>120.0000833219+0.532417899817433i</v>
      </c>
      <c r="I380" s="57" t="str">
        <f t="shared" si="103"/>
        <v>504.618900391279-113096.877529561i</v>
      </c>
      <c r="K380" s="57" t="str">
        <f t="shared" si="104"/>
        <v>0.0999979620745101-0.000449065444102203i</v>
      </c>
      <c r="L380" s="57" t="str">
        <f t="shared" si="105"/>
        <v>0.00025-61.8061003862073i</v>
      </c>
      <c r="M380" s="57" t="str">
        <f t="shared" si="106"/>
        <v>0.0025-34.8094432713307i</v>
      </c>
      <c r="N380" s="57">
        <f t="shared" si="107"/>
        <v>89.999398691076223</v>
      </c>
      <c r="O380" s="57">
        <f t="shared" si="108"/>
        <v>77.182713591831487</v>
      </c>
      <c r="P380" s="374">
        <f t="shared" si="109"/>
        <v>77.182713591831487</v>
      </c>
      <c r="Q380" s="374">
        <f t="shared" si="110"/>
        <v>-90.000601308923777</v>
      </c>
      <c r="R380" s="12">
        <f t="shared" si="111"/>
        <v>89.999398691076223</v>
      </c>
      <c r="S380" s="57">
        <f t="shared" si="112"/>
        <v>3.5764840475424491E-3</v>
      </c>
      <c r="T380" s="12">
        <f t="shared" si="95"/>
        <v>77.182713591831487</v>
      </c>
    </row>
    <row r="381" spans="1:20" x14ac:dyDescent="0.15">
      <c r="A381" s="57">
        <f t="shared" si="96"/>
        <v>22.557104524552642</v>
      </c>
      <c r="B381" s="12">
        <f t="shared" si="113"/>
        <v>3.5900746869231108</v>
      </c>
      <c r="C381" s="57" t="str">
        <f t="shared" si="97"/>
        <v>-0.0758770355870837-7202.58657902731i</v>
      </c>
      <c r="D381" s="57" t="str">
        <f t="shared" si="98"/>
        <v>7.97999999898491-1773.27732762266i</v>
      </c>
      <c r="E381" s="57" t="str">
        <f t="shared" si="99"/>
        <v>81.2347652658148-0.000232833909248226i</v>
      </c>
      <c r="F381" s="57" t="str">
        <f t="shared" si="100"/>
        <v>4.17867867841522-166411.152212215i</v>
      </c>
      <c r="G381" s="57" t="str">
        <f t="shared" si="101"/>
        <v>0.999999999936955-7.94010079214194E-06i</v>
      </c>
      <c r="H381" s="57" t="str">
        <f t="shared" si="102"/>
        <v>120.00008395635+0.534441088763853i</v>
      </c>
      <c r="I381" s="57" t="str">
        <f t="shared" si="103"/>
        <v>504.618901277463-112668.736832141i</v>
      </c>
      <c r="K381" s="57" t="str">
        <f t="shared" si="104"/>
        <v>0.0999979465571708-0.000450771822098578i</v>
      </c>
      <c r="L381" s="57" t="str">
        <f t="shared" si="105"/>
        <v>0.00025-61.5721263062434i</v>
      </c>
      <c r="M381" s="57" t="str">
        <f t="shared" si="106"/>
        <v>0.0025-34.6776681324274i</v>
      </c>
      <c r="N381" s="57">
        <f t="shared" si="107"/>
        <v>89.999396406575173</v>
      </c>
      <c r="O381" s="57">
        <f t="shared" si="108"/>
        <v>77.14976974929931</v>
      </c>
      <c r="P381" s="374">
        <f t="shared" si="109"/>
        <v>77.14976974929931</v>
      </c>
      <c r="Q381" s="374">
        <f t="shared" si="110"/>
        <v>-90.000603593424827</v>
      </c>
      <c r="R381" s="12">
        <f t="shared" si="111"/>
        <v>89.999396406575173</v>
      </c>
      <c r="S381" s="57">
        <f t="shared" si="112"/>
        <v>3.5900746869231108E-3</v>
      </c>
      <c r="T381" s="12">
        <f t="shared" si="95"/>
        <v>77.14976974929931</v>
      </c>
    </row>
    <row r="382" spans="1:20" x14ac:dyDescent="0.15">
      <c r="A382" s="57">
        <f t="shared" si="96"/>
        <v>22.642821521745944</v>
      </c>
      <c r="B382" s="12">
        <f t="shared" si="113"/>
        <v>3.6037169707334189</v>
      </c>
      <c r="C382" s="57" t="str">
        <f t="shared" si="97"/>
        <v>-0.0758769755579394-7175.32034865538i</v>
      </c>
      <c r="D382" s="57" t="str">
        <f t="shared" si="98"/>
        <v>7.9799999989772-1766.56438365011i</v>
      </c>
      <c r="E382" s="57" t="str">
        <f t="shared" si="99"/>
        <v>81.2347652413341-0.00023371856403697i</v>
      </c>
      <c r="F382" s="57" t="str">
        <f t="shared" si="100"/>
        <v>4.17867867841325-165781.183714353i</v>
      </c>
      <c r="G382" s="57" t="str">
        <f t="shared" si="101"/>
        <v>0.999999999936475-7.97027317514826E-06i</v>
      </c>
      <c r="H382" s="57" t="str">
        <f t="shared" si="102"/>
        <v>120.00008459563+0.536471965838881i</v>
      </c>
      <c r="I382" s="57" t="str">
        <f t="shared" si="103"/>
        <v>504.618902170398-112242.216912325i</v>
      </c>
      <c r="K382" s="57" t="str">
        <f t="shared" si="104"/>
        <v>0.0999979309216808-0.000452484683522418i</v>
      </c>
      <c r="L382" s="57" t="str">
        <f t="shared" si="105"/>
        <v>0.00025-61.3390379619877i</v>
      </c>
      <c r="M382" s="57" t="str">
        <f t="shared" si="106"/>
        <v>0.0025-34.5463918434224i</v>
      </c>
      <c r="N382" s="57">
        <f t="shared" si="107"/>
        <v>89.999394113398381</v>
      </c>
      <c r="O382" s="57">
        <f t="shared" si="108"/>
        <v>77.116825906648273</v>
      </c>
      <c r="P382" s="374">
        <f t="shared" si="109"/>
        <v>77.116825906648273</v>
      </c>
      <c r="Q382" s="374">
        <f t="shared" si="110"/>
        <v>-90.000605886601619</v>
      </c>
      <c r="R382" s="12">
        <f t="shared" si="111"/>
        <v>89.999394113398381</v>
      </c>
      <c r="S382" s="57">
        <f t="shared" si="112"/>
        <v>3.6037169707334189E-3</v>
      </c>
      <c r="T382" s="12">
        <f t="shared" si="95"/>
        <v>77.116825906648273</v>
      </c>
    </row>
    <row r="383" spans="1:20" x14ac:dyDescent="0.15">
      <c r="A383" s="57">
        <f t="shared" si="96"/>
        <v>22.72886424352858</v>
      </c>
      <c r="B383" s="12">
        <f t="shared" si="113"/>
        <v>3.6174110952222058</v>
      </c>
      <c r="C383" s="57" t="str">
        <f t="shared" si="97"/>
        <v>-0.0758769150715608-7148.15733767558i</v>
      </c>
      <c r="D383" s="57" t="str">
        <f t="shared" si="98"/>
        <v>7.97999999896939-1759.87685229929i</v>
      </c>
      <c r="E383" s="57" t="str">
        <f t="shared" si="99"/>
        <v>81.2347652166677-0.00023460657920832i</v>
      </c>
      <c r="F383" s="57" t="str">
        <f t="shared" si="100"/>
        <v>4.17867867841119-165153.600034476i</v>
      </c>
      <c r="G383" s="57" t="str">
        <f t="shared" si="101"/>
        <v>0.999999999935991-8.00056021320995E-06i</v>
      </c>
      <c r="H383" s="57" t="str">
        <f t="shared" si="102"/>
        <v>120.000085239779+0.538510560257523i</v>
      </c>
      <c r="I383" s="57" t="str">
        <f t="shared" si="103"/>
        <v>504.618903070131-111817.311634483i</v>
      </c>
      <c r="K383" s="57" t="str">
        <f t="shared" si="104"/>
        <v>0.0999979151671398-0.000454204053001484i</v>
      </c>
      <c r="L383" s="57" t="str">
        <f t="shared" si="105"/>
        <v>0.00025-61.1068320003862i</v>
      </c>
      <c r="M383" s="57" t="str">
        <f t="shared" si="106"/>
        <v>0.0025-34.4156125158622i</v>
      </c>
      <c r="N383" s="57">
        <f t="shared" si="107"/>
        <v>89.999391811513036</v>
      </c>
      <c r="O383" s="57">
        <f t="shared" si="108"/>
        <v>77.083882063877425</v>
      </c>
      <c r="P383" s="374">
        <f t="shared" si="109"/>
        <v>77.083882063877425</v>
      </c>
      <c r="Q383" s="374">
        <f t="shared" si="110"/>
        <v>-90.000608188486964</v>
      </c>
      <c r="R383" s="12">
        <f t="shared" si="111"/>
        <v>89.999391811513036</v>
      </c>
      <c r="S383" s="57">
        <f t="shared" si="112"/>
        <v>3.6174110952222056E-3</v>
      </c>
      <c r="T383" s="12">
        <f t="shared" si="95"/>
        <v>77.083882063877425</v>
      </c>
    </row>
    <row r="384" spans="1:20" x14ac:dyDescent="0.15">
      <c r="A384" s="57">
        <f t="shared" si="96"/>
        <v>22.815233927653988</v>
      </c>
      <c r="B384" s="12">
        <f t="shared" si="113"/>
        <v>3.6311572573840505</v>
      </c>
      <c r="C384" s="57" t="str">
        <f t="shared" si="97"/>
        <v>-0.0758768541249495-7121.0971553389i</v>
      </c>
      <c r="D384" s="57" t="str">
        <f t="shared" si="98"/>
        <v>7.97999999896153-1753.21463736784i</v>
      </c>
      <c r="E384" s="57" t="str">
        <f t="shared" si="99"/>
        <v>81.2347651918124-0.000235497967516343i</v>
      </c>
      <c r="F384" s="57" t="str">
        <f t="shared" si="100"/>
        <v>4.17867867840917-164528.392144581i</v>
      </c>
      <c r="G384" s="57" t="str">
        <f t="shared" si="101"/>
        <v>0.999999999935504-8.03096234201623E-06i</v>
      </c>
      <c r="H384" s="57" t="str">
        <f t="shared" si="102"/>
        <v>120.000085888832+0.540556901345811i</v>
      </c>
      <c r="I384" s="57" t="str">
        <f t="shared" si="103"/>
        <v>504.618903976716-111394.014886208i</v>
      </c>
      <c r="K384" s="57" t="str">
        <f t="shared" si="104"/>
        <v>0.0999978992926421-0.000455929955257031i</v>
      </c>
      <c r="L384" s="57" t="str">
        <f t="shared" si="105"/>
        <v>0.00025-60.8755050810781i</v>
      </c>
      <c r="M384" s="57" t="str">
        <f t="shared" si="106"/>
        <v>0.0025-34.285328268442i</v>
      </c>
      <c r="N384" s="57">
        <f t="shared" si="107"/>
        <v>89.999389500886025</v>
      </c>
      <c r="O384" s="57">
        <f t="shared" si="108"/>
        <v>77.050938220985913</v>
      </c>
      <c r="P384" s="374">
        <f t="shared" si="109"/>
        <v>77.050938220985913</v>
      </c>
      <c r="Q384" s="374">
        <f t="shared" si="110"/>
        <v>-90.000610499113975</v>
      </c>
      <c r="R384" s="12">
        <f t="shared" si="111"/>
        <v>89.999389500886025</v>
      </c>
      <c r="S384" s="57">
        <f t="shared" si="112"/>
        <v>3.6311572573840506E-3</v>
      </c>
      <c r="T384" s="12">
        <f t="shared" si="95"/>
        <v>77.050938220985913</v>
      </c>
    </row>
    <row r="385" spans="1:20" x14ac:dyDescent="0.15">
      <c r="A385" s="57">
        <f t="shared" si="96"/>
        <v>22.901931816579072</v>
      </c>
      <c r="B385" s="12">
        <f t="shared" si="113"/>
        <v>3.6449556549621098</v>
      </c>
      <c r="C385" s="57" t="str">
        <f t="shared" si="97"/>
        <v>-0.0758767927138635-7094.13941237544i</v>
      </c>
      <c r="D385" s="57" t="str">
        <f t="shared" si="98"/>
        <v>7.97999999895359-1746.57764301753i</v>
      </c>
      <c r="E385" s="57" t="str">
        <f t="shared" si="99"/>
        <v>81.2347651667681-0.000236392741766171i</v>
      </c>
      <c r="F385" s="57" t="str">
        <f t="shared" si="100"/>
        <v>4.17867867840712-163905.551050843i</v>
      </c>
      <c r="G385" s="57" t="str">
        <f t="shared" si="101"/>
        <v>0.999999999935013-8.06147999891193E-06i</v>
      </c>
      <c r="H385" s="57" t="str">
        <f t="shared" si="102"/>
        <v>120.000086542829+0.54261101854121i</v>
      </c>
      <c r="I385" s="57" t="str">
        <f t="shared" si="103"/>
        <v>504.618904890201-110972.320578236i</v>
      </c>
      <c r="K385" s="57" t="str">
        <f t="shared" si="104"/>
        <v>0.0999978832972736-0.00045766241510413i</v>
      </c>
      <c r="L385" s="57" t="str">
        <f t="shared" si="105"/>
        <v>0.00025-60.6450538763482i</v>
      </c>
      <c r="M385" s="57" t="str">
        <f t="shared" si="106"/>
        <v>0.0025-34.1555372269795i</v>
      </c>
      <c r="N385" s="57">
        <f t="shared" si="107"/>
        <v>89.999387181484238</v>
      </c>
      <c r="O385" s="57">
        <f t="shared" si="108"/>
        <v>77.017994377972684</v>
      </c>
      <c r="P385" s="374">
        <f t="shared" si="109"/>
        <v>77.017994377972684</v>
      </c>
      <c r="Q385" s="374">
        <f t="shared" si="110"/>
        <v>-90.000612818515762</v>
      </c>
      <c r="R385" s="12">
        <f t="shared" si="111"/>
        <v>89.999387181484238</v>
      </c>
      <c r="S385" s="57">
        <f t="shared" si="112"/>
        <v>3.6449556549621098E-3</v>
      </c>
      <c r="T385" s="12">
        <f t="shared" si="95"/>
        <v>77.017994377972684</v>
      </c>
    </row>
    <row r="386" spans="1:20" x14ac:dyDescent="0.15">
      <c r="A386" s="57">
        <f t="shared" si="96"/>
        <v>22.988959157482075</v>
      </c>
      <c r="B386" s="12">
        <f t="shared" si="113"/>
        <v>3.658806486450966</v>
      </c>
      <c r="C386" s="57" t="str">
        <f t="shared" si="97"/>
        <v>-0.0758767308357164-7067.28372098928i</v>
      </c>
      <c r="D386" s="57" t="str">
        <f t="shared" si="98"/>
        <v>7.97999999894562-1739.96577377299i</v>
      </c>
      <c r="E386" s="57" t="str">
        <f t="shared" si="99"/>
        <v>81.2347651415337-0.000237290914807156i</v>
      </c>
      <c r="F386" s="57" t="str">
        <f t="shared" si="100"/>
        <v>4.17867867840503-163285.067793484i</v>
      </c>
      <c r="G386" s="57" t="str">
        <f t="shared" si="101"/>
        <v>0.999999999934518-0.0000080921136229038i</v>
      </c>
      <c r="H386" s="57" t="str">
        <f t="shared" si="102"/>
        <v>120.000087201803+0.544672941393056i</v>
      </c>
      <c r="I386" s="57" t="str">
        <f t="shared" si="103"/>
        <v>504.618905810643-110552.222644349i</v>
      </c>
      <c r="K386" s="57" t="str">
        <f t="shared" si="104"/>
        <v>0.0999978671801158-0.000459401457452072i</v>
      </c>
      <c r="L386" s="57" t="str">
        <f t="shared" si="105"/>
        <v>0.00025-60.415475071078i</v>
      </c>
      <c r="M386" s="57" t="str">
        <f t="shared" si="106"/>
        <v>0.0025-34.0262375243869i</v>
      </c>
      <c r="N386" s="57">
        <f t="shared" si="107"/>
        <v>89.999384853274378</v>
      </c>
      <c r="O386" s="57">
        <f t="shared" si="108"/>
        <v>76.985050534837129</v>
      </c>
      <c r="P386" s="374">
        <f t="shared" si="109"/>
        <v>76.985050534837129</v>
      </c>
      <c r="Q386" s="374">
        <f t="shared" si="110"/>
        <v>-90.000615146725622</v>
      </c>
      <c r="R386" s="12">
        <f t="shared" si="111"/>
        <v>89.999384853274378</v>
      </c>
      <c r="S386" s="57">
        <f t="shared" si="112"/>
        <v>3.658806486450966E-3</v>
      </c>
      <c r="T386" s="12">
        <f t="shared" si="95"/>
        <v>76.985050534837129</v>
      </c>
    </row>
    <row r="387" spans="1:20" x14ac:dyDescent="0.15">
      <c r="A387" s="57">
        <f t="shared" si="96"/>
        <v>23.07631720228051</v>
      </c>
      <c r="B387" s="12">
        <f t="shared" si="113"/>
        <v>3.6727099510994798</v>
      </c>
      <c r="C387" s="57" t="str">
        <f t="shared" si="97"/>
        <v>-0.0758766684859467-7040.52969485201i</v>
      </c>
      <c r="D387" s="57" t="str">
        <f t="shared" si="98"/>
        <v>7.97999999893763-1733.37893452026i</v>
      </c>
      <c r="E387" s="57" t="str">
        <f t="shared" si="99"/>
        <v>81.2347651161067-0.000238192499538416i</v>
      </c>
      <c r="F387" s="57" t="str">
        <f t="shared" si="100"/>
        <v>4.17867867840298-162666.933446645i</v>
      </c>
      <c r="G387" s="57" t="str">
        <f t="shared" si="101"/>
        <v>0.999999999934019-8.12286365466678E-06i</v>
      </c>
      <c r="H387" s="57" t="str">
        <f t="shared" si="102"/>
        <v>120.000087865797+0.546742699562972i</v>
      </c>
      <c r="I387" s="57" t="str">
        <f t="shared" si="103"/>
        <v>504.618906738099-110133.715041303i</v>
      </c>
      <c r="K387" s="57" t="str">
        <f t="shared" si="104"/>
        <v>0.0999978509402391-0.00046114710730465i</v>
      </c>
      <c r="L387" s="57" t="str">
        <f t="shared" si="105"/>
        <v>0.00025-60.1867653626996i</v>
      </c>
      <c r="M387" s="57" t="str">
        <f t="shared" si="106"/>
        <v>0.0025-33.8974273006444i</v>
      </c>
      <c r="N387" s="57">
        <f t="shared" si="107"/>
        <v>89.999382516223065</v>
      </c>
      <c r="O387" s="57">
        <f t="shared" si="108"/>
        <v>76.952106691577995</v>
      </c>
      <c r="P387" s="374">
        <f t="shared" si="109"/>
        <v>76.952106691577995</v>
      </c>
      <c r="Q387" s="374">
        <f t="shared" si="110"/>
        <v>-90.000617483776935</v>
      </c>
      <c r="R387" s="12">
        <f t="shared" si="111"/>
        <v>89.999382516223065</v>
      </c>
      <c r="S387" s="57">
        <f t="shared" si="112"/>
        <v>3.6727099510994797E-3</v>
      </c>
      <c r="T387" s="12">
        <f t="shared" si="95"/>
        <v>76.952106691577995</v>
      </c>
    </row>
    <row r="388" spans="1:20" x14ac:dyDescent="0.15">
      <c r="A388" s="57">
        <f t="shared" si="96"/>
        <v>23.164007207649174</v>
      </c>
      <c r="B388" s="12">
        <f t="shared" si="113"/>
        <v>3.6866662489136579</v>
      </c>
      <c r="C388" s="57" t="str">
        <f t="shared" si="97"/>
        <v>-0.0758766056613638-7013.87694909808i</v>
      </c>
      <c r="D388" s="57" t="str">
        <f t="shared" si="98"/>
        <v>7.97999999892956-1726.81703050543i</v>
      </c>
      <c r="E388" s="57" t="str">
        <f t="shared" si="99"/>
        <v>81.2347650904861-0.000239097508909616i</v>
      </c>
      <c r="F388" s="57" t="str">
        <f t="shared" si="100"/>
        <v>4.17867867840089-162051.139118254i</v>
      </c>
      <c r="G388" s="57" t="str">
        <f t="shared" si="101"/>
        <v>0.999999999933517-8.15373053655042E-06i</v>
      </c>
      <c r="H388" s="57" t="str">
        <f t="shared" si="102"/>
        <v>120.000088534846+0.548820322825288i</v>
      </c>
      <c r="I388" s="57" t="str">
        <f t="shared" si="103"/>
        <v>504.61890767261-109716.791748721i</v>
      </c>
      <c r="K388" s="57" t="str">
        <f t="shared" si="104"/>
        <v>0.0999978345767109-0.000462899389760597i</v>
      </c>
      <c r="L388" s="57" t="str">
        <f t="shared" si="105"/>
        <v>0.00025-59.9589214611474i</v>
      </c>
      <c r="M388" s="57" t="str">
        <f t="shared" si="106"/>
        <v>0.0025-33.7691047027739i</v>
      </c>
      <c r="N388" s="57">
        <f t="shared" si="107"/>
        <v>89.999380170296746</v>
      </c>
      <c r="O388" s="57">
        <f t="shared" si="108"/>
        <v>76.91916284819446</v>
      </c>
      <c r="P388" s="374">
        <f t="shared" si="109"/>
        <v>76.91916284819446</v>
      </c>
      <c r="Q388" s="374">
        <f t="shared" si="110"/>
        <v>-90.000619829703254</v>
      </c>
      <c r="R388" s="12">
        <f t="shared" si="111"/>
        <v>89.999380170296746</v>
      </c>
      <c r="S388" s="57">
        <f t="shared" si="112"/>
        <v>3.6866662489136578E-3</v>
      </c>
      <c r="T388" s="12">
        <f t="shared" si="95"/>
        <v>76.91916284819446</v>
      </c>
    </row>
    <row r="389" spans="1:20" x14ac:dyDescent="0.15">
      <c r="A389" s="57">
        <f t="shared" si="96"/>
        <v>23.25203043503824</v>
      </c>
      <c r="B389" s="12">
        <f t="shared" si="113"/>
        <v>3.7006755806595297</v>
      </c>
      <c r="C389" s="57" t="str">
        <f t="shared" si="97"/>
        <v>-0.0758765423587491-6987.32510031886i</v>
      </c>
      <c r="D389" s="57" t="str">
        <f t="shared" si="98"/>
        <v>7.97999999892141-1720.27996733333i</v>
      </c>
      <c r="E389" s="57" t="str">
        <f t="shared" si="99"/>
        <v>81.2347650646708-0.000240005955920948i</v>
      </c>
      <c r="F389" s="57" t="str">
        <f t="shared" si="100"/>
        <v>4.17867867839875-161437.675949904i</v>
      </c>
      <c r="G389" s="57" t="str">
        <f t="shared" si="101"/>
        <v>0.99999999993301-8.18471471258517E-06i</v>
      </c>
      <c r="H389" s="57" t="str">
        <f t="shared" si="102"/>
        <v>120.00008920899+0.550905841067491i</v>
      </c>
      <c r="I389" s="57" t="str">
        <f t="shared" si="103"/>
        <v>504.618908614239-109301.446769023i</v>
      </c>
      <c r="K389" s="57" t="str">
        <f t="shared" si="104"/>
        <v>0.0999978180885886-0.000464658330013887i</v>
      </c>
      <c r="L389" s="57" t="str">
        <f t="shared" si="105"/>
        <v>0.00025-59.73194008881i</v>
      </c>
      <c r="M389" s="57" t="str">
        <f t="shared" si="106"/>
        <v>0.0025-33.6412678848116i</v>
      </c>
      <c r="N389" s="57">
        <f t="shared" si="107"/>
        <v>89.999377815461784</v>
      </c>
      <c r="O389" s="57">
        <f t="shared" si="108"/>
        <v>76.886219004685657</v>
      </c>
      <c r="P389" s="374">
        <f t="shared" si="109"/>
        <v>76.886219004685657</v>
      </c>
      <c r="Q389" s="374">
        <f t="shared" si="110"/>
        <v>-90.000622184538216</v>
      </c>
      <c r="R389" s="12">
        <f t="shared" si="111"/>
        <v>89.999377815461784</v>
      </c>
      <c r="S389" s="57">
        <f t="shared" si="112"/>
        <v>3.7006755806595296E-3</v>
      </c>
      <c r="T389" s="12">
        <f t="shared" si="95"/>
        <v>76.886219004685657</v>
      </c>
    </row>
    <row r="390" spans="1:20" x14ac:dyDescent="0.15">
      <c r="A390" s="57">
        <f t="shared" si="96"/>
        <v>23.340388150691386</v>
      </c>
      <c r="B390" s="12">
        <f t="shared" si="113"/>
        <v>3.714738147866036</v>
      </c>
      <c r="C390" s="57" t="str">
        <f t="shared" si="97"/>
        <v>-0.0758764785741164-6960.87376655693i</v>
      </c>
      <c r="D390" s="57" t="str">
        <f t="shared" si="98"/>
        <v>7.97999999891317-1713.76765096609i</v>
      </c>
      <c r="E390" s="57" t="str">
        <f t="shared" si="99"/>
        <v>81.2347650386581-0.000240917853614609i</v>
      </c>
      <c r="F390" s="57" t="str">
        <f t="shared" si="100"/>
        <v>4.17867867839664-160826.53511672i</v>
      </c>
      <c r="G390" s="57" t="str">
        <f t="shared" si="101"/>
        <v>0.9999999999325-0.0000082158166284888i</v>
      </c>
      <c r="H390" s="57" t="str">
        <f t="shared" si="102"/>
        <v>120.000089888266+0.552999284290637i</v>
      </c>
      <c r="I390" s="57" t="str">
        <f t="shared" si="103"/>
        <v>504.618909563037-108887.674127331i</v>
      </c>
      <c r="K390" s="57" t="str">
        <f t="shared" si="104"/>
        <v>0.0999978014749244-0.000466423953354136i</v>
      </c>
      <c r="L390" s="57" t="str">
        <f t="shared" si="105"/>
        <v>0.00025-59.5058179804841i</v>
      </c>
      <c r="M390" s="57" t="str">
        <f t="shared" si="106"/>
        <v>0.0025-33.513915007782i</v>
      </c>
      <c r="N390" s="57">
        <f t="shared" si="107"/>
        <v>89.999375451684344</v>
      </c>
      <c r="O390" s="57">
        <f t="shared" si="108"/>
        <v>76.853275161050433</v>
      </c>
      <c r="P390" s="374">
        <f t="shared" si="109"/>
        <v>76.853275161050433</v>
      </c>
      <c r="Q390" s="374">
        <f t="shared" si="110"/>
        <v>-90.000624548315656</v>
      </c>
      <c r="R390" s="12">
        <f t="shared" si="111"/>
        <v>89.999375451684344</v>
      </c>
      <c r="S390" s="57">
        <f t="shared" si="112"/>
        <v>3.7147381478660358E-3</v>
      </c>
      <c r="T390" s="12">
        <f t="shared" si="95"/>
        <v>76.853275161050433</v>
      </c>
    </row>
    <row r="391" spans="1:20" x14ac:dyDescent="0.15">
      <c r="A391" s="57">
        <f t="shared" si="96"/>
        <v>23.429081625664015</v>
      </c>
      <c r="B391" s="12">
        <f t="shared" si="113"/>
        <v>3.7288541528279269</v>
      </c>
      <c r="C391" s="57" t="str">
        <f t="shared" si="97"/>
        <v>-0.0758764143037496-6934.52256730111i</v>
      </c>
      <c r="D391" s="57" t="str">
        <f t="shared" si="98"/>
        <v>7.9799999989049-1707.27998772187i</v>
      </c>
      <c r="E391" s="57" t="str">
        <f t="shared" si="99"/>
        <v>81.234765012448-0.000241833215092008i</v>
      </c>
      <c r="F391" s="57" t="str">
        <f t="shared" si="100"/>
        <v>4.17867867839447-160217.707827238i</v>
      </c>
      <c r="G391" s="57" t="str">
        <f t="shared" si="101"/>
        <v>0.999999999931986-8.24703673167282E-06i</v>
      </c>
      <c r="H391" s="57" t="str">
        <f t="shared" si="102"/>
        <v>120.000090572716+0.555100682609784i</v>
      </c>
      <c r="I391" s="57" t="str">
        <f t="shared" si="103"/>
        <v>504.618910519062-108475.467871389i</v>
      </c>
      <c r="K391" s="57" t="str">
        <f t="shared" si="104"/>
        <v>0.0999977847347615-0.000468196285166924i</v>
      </c>
      <c r="L391" s="57" t="str">
        <f t="shared" si="105"/>
        <v>0.00025-59.2805518833274i</v>
      </c>
      <c r="M391" s="57" t="str">
        <f t="shared" si="106"/>
        <v>0.0025-33.3870442396712i</v>
      </c>
      <c r="N391" s="57">
        <f t="shared" si="107"/>
        <v>89.99937307893056</v>
      </c>
      <c r="O391" s="57">
        <f t="shared" si="108"/>
        <v>76.82033131728798</v>
      </c>
      <c r="P391" s="374">
        <f t="shared" si="109"/>
        <v>76.82033131728798</v>
      </c>
      <c r="Q391" s="374">
        <f t="shared" si="110"/>
        <v>-90.00062692106944</v>
      </c>
      <c r="R391" s="12">
        <f t="shared" si="111"/>
        <v>89.99937307893056</v>
      </c>
      <c r="S391" s="57">
        <f t="shared" si="112"/>
        <v>3.7288541528279267E-3</v>
      </c>
      <c r="T391" s="12">
        <f t="shared" si="95"/>
        <v>76.82033131728798</v>
      </c>
    </row>
    <row r="392" spans="1:20" x14ac:dyDescent="0.15">
      <c r="A392" s="57">
        <f t="shared" si="96"/>
        <v>23.518112135841537</v>
      </c>
      <c r="B392" s="12">
        <f t="shared" si="113"/>
        <v>3.743023798608673</v>
      </c>
      <c r="C392" s="57" t="str">
        <f t="shared" si="97"/>
        <v>-0.0758763495439467-6908.27112348051i</v>
      </c>
      <c r="D392" s="57" t="str">
        <f t="shared" si="98"/>
        <v>7.97999999889656-1700.81688427344i</v>
      </c>
      <c r="E392" s="57" t="str">
        <f t="shared" si="99"/>
        <v>81.2347649860382-0.000242752053498199i</v>
      </c>
      <c r="F392" s="57" t="str">
        <f t="shared" si="100"/>
        <v>4.17867867839229-159611.185323273i</v>
      </c>
      <c r="G392" s="57" t="str">
        <f t="shared" si="101"/>
        <v>0.999999999931469-8.27837547124889E-06i</v>
      </c>
      <c r="H392" s="57" t="str">
        <f t="shared" si="102"/>
        <v>120.000091262377+0.557210066254427i</v>
      </c>
      <c r="I392" s="57" t="str">
        <f t="shared" si="103"/>
        <v>504.618911482366-108064.82207147i</v>
      </c>
      <c r="K392" s="57" t="str">
        <f t="shared" si="104"/>
        <v>0.0999977678671378-0.0004699753509342i</v>
      </c>
      <c r="L392" s="57" t="str">
        <f t="shared" si="105"/>
        <v>0.00025-59.0561385568116i</v>
      </c>
      <c r="M392" s="57" t="str">
        <f t="shared" si="106"/>
        <v>0.0025-33.2606537554008i</v>
      </c>
      <c r="N392" s="57">
        <f t="shared" si="107"/>
        <v>89.999370697166356</v>
      </c>
      <c r="O392" s="57">
        <f t="shared" si="108"/>
        <v>76.787387473397303</v>
      </c>
      <c r="P392" s="374">
        <f t="shared" si="109"/>
        <v>76.787387473397303</v>
      </c>
      <c r="Q392" s="374">
        <f t="shared" si="110"/>
        <v>-90.000629302833644</v>
      </c>
      <c r="R392" s="12">
        <f t="shared" si="111"/>
        <v>89.999370697166356</v>
      </c>
      <c r="S392" s="57">
        <f t="shared" si="112"/>
        <v>3.743023798608673E-3</v>
      </c>
      <c r="T392" s="12">
        <f t="shared" si="95"/>
        <v>76.787387473397303</v>
      </c>
    </row>
    <row r="393" spans="1:20" x14ac:dyDescent="0.15">
      <c r="A393" s="57">
        <f t="shared" si="96"/>
        <v>23.607480961957737</v>
      </c>
      <c r="B393" s="12">
        <f t="shared" si="113"/>
        <v>3.7572472890433861</v>
      </c>
      <c r="C393" s="57" t="str">
        <f t="shared" si="97"/>
        <v>-0.0758762842913399-6882.11905745937i</v>
      </c>
      <c r="D393" s="57" t="str">
        <f t="shared" si="98"/>
        <v>7.97999999888818-1694.3782476469i</v>
      </c>
      <c r="E393" s="57" t="str">
        <f t="shared" si="99"/>
        <v>81.2347649594274-0.000243674382025726i</v>
      </c>
      <c r="F393" s="57" t="str">
        <f t="shared" si="100"/>
        <v>4.17867867839015-159006.958879793i</v>
      </c>
      <c r="G393" s="57" t="str">
        <f t="shared" si="101"/>
        <v>0.999999999930947-0.0000083098332980353i</v>
      </c>
      <c r="H393" s="57" t="str">
        <f t="shared" si="102"/>
        <v>120.000091957288+0.559327465568949i</v>
      </c>
      <c r="I393" s="57" t="str">
        <f t="shared" si="103"/>
        <v>504.618912453006-107655.730820295i</v>
      </c>
      <c r="K393" s="57" t="str">
        <f t="shared" si="104"/>
        <v>0.0999977508710831-0.000471761176234628i</v>
      </c>
      <c r="L393" s="57" t="str">
        <f t="shared" si="105"/>
        <v>0.00025-58.8325747726753i</v>
      </c>
      <c r="M393" s="57" t="str">
        <f t="shared" si="106"/>
        <v>0.0025-33.1347417368009i</v>
      </c>
      <c r="N393" s="57">
        <f t="shared" si="107"/>
        <v>89.99936830635761</v>
      </c>
      <c r="O393" s="57">
        <f t="shared" si="108"/>
        <v>76.754443629377505</v>
      </c>
      <c r="P393" s="374">
        <f t="shared" si="109"/>
        <v>76.754443629377505</v>
      </c>
      <c r="Q393" s="374">
        <f t="shared" si="110"/>
        <v>-90.00063169364239</v>
      </c>
      <c r="R393" s="12">
        <f t="shared" si="111"/>
        <v>89.99936830635761</v>
      </c>
      <c r="S393" s="57">
        <f t="shared" si="112"/>
        <v>3.757247289043386E-3</v>
      </c>
      <c r="T393" s="12">
        <f t="shared" si="95"/>
        <v>76.754443629377505</v>
      </c>
    </row>
    <row r="394" spans="1:20" x14ac:dyDescent="0.15">
      <c r="A394" s="57">
        <f t="shared" si="96"/>
        <v>23.697189389613175</v>
      </c>
      <c r="B394" s="12">
        <f t="shared" si="113"/>
        <v>3.7715248287417511</v>
      </c>
      <c r="C394" s="57" t="str">
        <f t="shared" si="97"/>
        <v>-0.0758762185415449-6856.0659930312i</v>
      </c>
      <c r="D394" s="57" t="str">
        <f t="shared" si="98"/>
        <v>7.97999999887967-1687.96398522029i</v>
      </c>
      <c r="E394" s="57" t="str">
        <f t="shared" si="99"/>
        <v>81.2347649326134-0.000244600213922291i</v>
      </c>
      <c r="F394" s="57" t="str">
        <f t="shared" si="100"/>
        <v>4.17867867838791-158405.019804799i</v>
      </c>
      <c r="G394" s="57" t="str">
        <f t="shared" si="101"/>
        <v>0.999999999930421-8.34141066456345E-06i</v>
      </c>
      <c r="H394" s="57" t="str">
        <f t="shared" si="102"/>
        <v>120.000092657492+0.561452911013026i</v>
      </c>
      <c r="I394" s="57" t="str">
        <f t="shared" si="103"/>
        <v>504.618913431035-107248.188232952i</v>
      </c>
      <c r="K394" s="57" t="str">
        <f t="shared" si="104"/>
        <v>0.0999977337456176-0.00047355378674392i</v>
      </c>
      <c r="L394" s="57" t="str">
        <f t="shared" si="105"/>
        <v>0.00025-58.6098573148788i</v>
      </c>
      <c r="M394" s="57" t="str">
        <f t="shared" si="106"/>
        <v>0.0025-33.0093063725851i</v>
      </c>
      <c r="N394" s="57">
        <f t="shared" si="107"/>
        <v>89.999365906469976</v>
      </c>
      <c r="O394" s="57">
        <f t="shared" si="108"/>
        <v>76.72149978522728</v>
      </c>
      <c r="P394" s="374">
        <f t="shared" si="109"/>
        <v>76.72149978522728</v>
      </c>
      <c r="Q394" s="374">
        <f t="shared" si="110"/>
        <v>-90.000634093530024</v>
      </c>
      <c r="R394" s="12">
        <f t="shared" si="111"/>
        <v>89.999365906469976</v>
      </c>
      <c r="S394" s="57">
        <f t="shared" si="112"/>
        <v>3.7715248287417511E-3</v>
      </c>
      <c r="T394" s="12">
        <f t="shared" si="95"/>
        <v>76.72149978522728</v>
      </c>
    </row>
    <row r="395" spans="1:20" x14ac:dyDescent="0.15">
      <c r="A395" s="57">
        <f t="shared" si="96"/>
        <v>23.787238709293707</v>
      </c>
      <c r="B395" s="12">
        <f t="shared" si="113"/>
        <v>3.7858566230909698</v>
      </c>
      <c r="C395" s="57" t="str">
        <f t="shared" si="97"/>
        <v>-0.0758761522915563-6830.11155541432i</v>
      </c>
      <c r="D395" s="57" t="str">
        <f t="shared" si="98"/>
        <v>7.97999999887118-1681.57400472231i</v>
      </c>
      <c r="E395" s="57" t="str">
        <f t="shared" si="99"/>
        <v>81.2347649055963-0.000245529562486435i</v>
      </c>
      <c r="F395" s="57" t="str">
        <f t="shared" si="100"/>
        <v>4.1786786783857-157805.359439195i</v>
      </c>
      <c r="G395" s="57" t="str">
        <f t="shared" si="101"/>
        <v>0.999999999929891-8.37310802508435E-06i</v>
      </c>
      <c r="H395" s="57" t="str">
        <f t="shared" si="102"/>
        <v>120.000093363027+0.56358643316209i</v>
      </c>
      <c r="I395" s="57" t="str">
        <f t="shared" si="103"/>
        <v>504.618914416509-106842.188446801i</v>
      </c>
      <c r="K395" s="57" t="str">
        <f t="shared" si="104"/>
        <v>0.0999977164897584-0.000475353208235283i</v>
      </c>
      <c r="L395" s="57" t="str">
        <f t="shared" si="105"/>
        <v>0.00025-58.3879829795564i</v>
      </c>
      <c r="M395" s="57" t="str">
        <f t="shared" si="106"/>
        <v>0.0025-32.8843458583234i</v>
      </c>
      <c r="N395" s="57">
        <f t="shared" si="107"/>
        <v>89.999363497469034</v>
      </c>
      <c r="O395" s="57">
        <f t="shared" si="108"/>
        <v>76.688555940946173</v>
      </c>
      <c r="P395" s="374">
        <f t="shared" si="109"/>
        <v>76.688555940946173</v>
      </c>
      <c r="Q395" s="374">
        <f t="shared" si="110"/>
        <v>-90.000636502530966</v>
      </c>
      <c r="R395" s="12">
        <f t="shared" si="111"/>
        <v>89.999363497469034</v>
      </c>
      <c r="S395" s="57">
        <f t="shared" si="112"/>
        <v>3.7858566230909696E-3</v>
      </c>
      <c r="T395" s="12">
        <f t="shared" si="95"/>
        <v>76.688555940946173</v>
      </c>
    </row>
    <row r="396" spans="1:20" x14ac:dyDescent="0.15">
      <c r="A396" s="57">
        <f t="shared" si="96"/>
        <v>23.877630216389022</v>
      </c>
      <c r="B396" s="12">
        <f t="shared" si="113"/>
        <v>3.8002428782587154</v>
      </c>
      <c r="C396" s="57" t="str">
        <f t="shared" si="97"/>
        <v>-0.0758760855368763-6804.2553712451i</v>
      </c>
      <c r="D396" s="57" t="str">
        <f t="shared" si="98"/>
        <v>7.97999999886257-1675.20821423093i</v>
      </c>
      <c r="E396" s="57" t="str">
        <f t="shared" si="99"/>
        <v>81.234764878373-0.000246462441059782i</v>
      </c>
      <c r="F396" s="57" t="str">
        <f t="shared" si="100"/>
        <v>4.17867867838351-157207.969156666i</v>
      </c>
      <c r="G396" s="57" t="str">
        <f t="shared" si="101"/>
        <v>0.999999999929357-8.40492583557519E-06i</v>
      </c>
      <c r="H396" s="57" t="str">
        <f t="shared" si="102"/>
        <v>120.000094073934+0.565728062707762i</v>
      </c>
      <c r="I396" s="57" t="str">
        <f t="shared" si="103"/>
        <v>504.618915409489-106437.725621401i</v>
      </c>
      <c r="K396" s="57" t="str">
        <f t="shared" si="104"/>
        <v>0.099997699102511-0.0004771594665797i</v>
      </c>
      <c r="L396" s="57" t="str">
        <f t="shared" si="105"/>
        <v>0.00025-58.1669485749716i</v>
      </c>
      <c r="M396" s="57" t="str">
        <f t="shared" si="106"/>
        <v>0.0025-32.7598583964171i</v>
      </c>
      <c r="N396" s="57">
        <f t="shared" si="107"/>
        <v>89.999361079320238</v>
      </c>
      <c r="O396" s="57">
        <f t="shared" si="108"/>
        <v>76.655612096532749</v>
      </c>
      <c r="P396" s="374">
        <f t="shared" si="109"/>
        <v>76.655612096532749</v>
      </c>
      <c r="Q396" s="374">
        <f t="shared" si="110"/>
        <v>-90.000638920679762</v>
      </c>
      <c r="R396" s="12">
        <f t="shared" si="111"/>
        <v>89.999361079320238</v>
      </c>
      <c r="S396" s="57">
        <f t="shared" si="112"/>
        <v>3.8002428782587154E-3</v>
      </c>
      <c r="T396" s="12">
        <f t="shared" si="95"/>
        <v>76.655612096532749</v>
      </c>
    </row>
    <row r="397" spans="1:20" x14ac:dyDescent="0.15">
      <c r="A397" s="57">
        <f t="shared" si="96"/>
        <v>23.968365211211303</v>
      </c>
      <c r="B397" s="12">
        <f t="shared" si="113"/>
        <v>3.8146838011960988</v>
      </c>
      <c r="C397" s="57" t="str">
        <f t="shared" si="97"/>
        <v>-0.0758760182739451-6778.49706857374i</v>
      </c>
      <c r="D397" s="57" t="str">
        <f t="shared" si="98"/>
        <v>7.97999999885389-1668.86652217211i</v>
      </c>
      <c r="E397" s="57" t="str">
        <f t="shared" si="99"/>
        <v>81.2347648509427-0.00024739886304193i</v>
      </c>
      <c r="F397" s="57" t="str">
        <f t="shared" si="100"/>
        <v>4.17867867838123-156612.840363552i</v>
      </c>
      <c r="G397" s="57" t="str">
        <f t="shared" si="101"/>
        <v>0.999999999928819-8.43686455374584E-06i</v>
      </c>
      <c r="H397" s="57" t="str">
        <f t="shared" si="102"/>
        <v>120.000094790255+0.567877830458292i</v>
      </c>
      <c r="I397" s="57" t="str">
        <f t="shared" si="103"/>
        <v>504.61891641003-106034.793938418i</v>
      </c>
      <c r="K397" s="57" t="str">
        <f t="shared" si="104"/>
        <v>0.0999976815828756-0.000478972587746366i</v>
      </c>
      <c r="L397" s="57" t="str">
        <f t="shared" si="105"/>
        <v>0.00025-57.9467509214702i</v>
      </c>
      <c r="M397" s="57" t="str">
        <f t="shared" si="106"/>
        <v>0.0025-32.635842196072i</v>
      </c>
      <c r="N397" s="57">
        <f t="shared" si="107"/>
        <v>89.999358651988913</v>
      </c>
      <c r="O397" s="57">
        <f t="shared" si="108"/>
        <v>76.622668251986113</v>
      </c>
      <c r="P397" s="374">
        <f t="shared" si="109"/>
        <v>76.622668251986113</v>
      </c>
      <c r="Q397" s="374">
        <f t="shared" si="110"/>
        <v>-90.000641348011087</v>
      </c>
      <c r="R397" s="12">
        <f t="shared" si="111"/>
        <v>89.999358651988913</v>
      </c>
      <c r="S397" s="57">
        <f t="shared" si="112"/>
        <v>3.8146838011960988E-3</v>
      </c>
      <c r="T397" s="12">
        <f t="shared" si="95"/>
        <v>76.622668251986113</v>
      </c>
    </row>
    <row r="398" spans="1:20" x14ac:dyDescent="0.15">
      <c r="A398" s="57">
        <f t="shared" si="96"/>
        <v>24.059444999013905</v>
      </c>
      <c r="B398" s="12">
        <f t="shared" si="113"/>
        <v>3.8291795996406441</v>
      </c>
      <c r="C398" s="57" t="str">
        <f t="shared" si="97"/>
        <v>-0.0758759504987125-6752.83627685837i</v>
      </c>
      <c r="D398" s="57" t="str">
        <f t="shared" si="98"/>
        <v>7.97999999884517-1662.5488373185i</v>
      </c>
      <c r="E398" s="57" t="str">
        <f t="shared" si="99"/>
        <v>81.2347648233029-0.000248338841877895i</v>
      </c>
      <c r="F398" s="57" t="str">
        <f t="shared" si="100"/>
        <v>4.178678678379-156019.964498726i</v>
      </c>
      <c r="G398" s="57" t="str">
        <f t="shared" si="101"/>
        <v>0.999999999928277-8.46892463904549E-06i</v>
      </c>
      <c r="H398" s="57" t="str">
        <f t="shared" si="102"/>
        <v>120.000095512031+0.570035767339005i</v>
      </c>
      <c r="I398" s="57" t="str">
        <f t="shared" si="103"/>
        <v>504.618917418195-105633.387601546i</v>
      </c>
      <c r="K398" s="57" t="str">
        <f t="shared" si="104"/>
        <v>0.0999976639298437-0.000480792597803021i</v>
      </c>
      <c r="L398" s="57" t="str">
        <f t="shared" si="105"/>
        <v>0.00025-57.7273868514346i</v>
      </c>
      <c r="M398" s="57" t="str">
        <f t="shared" si="106"/>
        <v>0.0025-32.5122954732735i</v>
      </c>
      <c r="N398" s="57">
        <f t="shared" si="107"/>
        <v>89.999356215440201</v>
      </c>
      <c r="O398" s="57">
        <f t="shared" si="108"/>
        <v>76.589724407305198</v>
      </c>
      <c r="P398" s="374">
        <f t="shared" si="109"/>
        <v>76.589724407305198</v>
      </c>
      <c r="Q398" s="374">
        <f t="shared" si="110"/>
        <v>-90.000643784559799</v>
      </c>
      <c r="R398" s="12">
        <f t="shared" si="111"/>
        <v>89.999356215440201</v>
      </c>
      <c r="S398" s="57">
        <f t="shared" si="112"/>
        <v>3.8291795996406443E-3</v>
      </c>
      <c r="T398" s="12">
        <f t="shared" si="95"/>
        <v>76.589724407305198</v>
      </c>
    </row>
    <row r="399" spans="1:20" x14ac:dyDescent="0.15">
      <c r="A399" s="57">
        <f t="shared" si="96"/>
        <v>24.150870890010157</v>
      </c>
      <c r="B399" s="12">
        <f t="shared" si="113"/>
        <v>3.8437304821192786</v>
      </c>
      <c r="C399" s="57" t="str">
        <f t="shared" si="97"/>
        <v>-0.0758758822078107-6727.27262696002i</v>
      </c>
      <c r="D399" s="57" t="str">
        <f t="shared" si="98"/>
        <v>7.97999999883636-1656.25506878807i</v>
      </c>
      <c r="E399" s="57" t="str">
        <f t="shared" si="99"/>
        <v>81.2347647954529-0.000249282391068864i</v>
      </c>
      <c r="F399" s="57" t="str">
        <f t="shared" si="100"/>
        <v>4.17867867837669-155429.333033467i</v>
      </c>
      <c r="G399" s="57" t="str">
        <f t="shared" si="101"/>
        <v>0.999999999927731-8.50110655266921E-06i</v>
      </c>
      <c r="H399" s="57" t="str">
        <f t="shared" si="102"/>
        <v>120.000096239301+0.572201904392735i</v>
      </c>
      <c r="I399" s="57" t="str">
        <f t="shared" si="103"/>
        <v>504.618918434028-105233.500836415i</v>
      </c>
      <c r="K399" s="57" t="str">
        <f t="shared" si="104"/>
        <v>0.0999976461424013-0.000482619522916355i</v>
      </c>
      <c r="L399" s="57" t="str">
        <f t="shared" si="105"/>
        <v>0.00025-57.5088532092395i</v>
      </c>
      <c r="M399" s="57" t="str">
        <f t="shared" si="106"/>
        <v>0.0025-32.3892164507606i</v>
      </c>
      <c r="N399" s="57">
        <f t="shared" si="107"/>
        <v>89.999353769639171</v>
      </c>
      <c r="O399" s="57">
        <f t="shared" si="108"/>
        <v>76.55678056248918</v>
      </c>
      <c r="P399" s="374">
        <f t="shared" si="109"/>
        <v>76.55678056248918</v>
      </c>
      <c r="Q399" s="374">
        <f t="shared" si="110"/>
        <v>-90.000646230360829</v>
      </c>
      <c r="R399" s="12">
        <f t="shared" si="111"/>
        <v>89.999353769639171</v>
      </c>
      <c r="S399" s="57">
        <f t="shared" si="112"/>
        <v>3.8437304821192786E-3</v>
      </c>
      <c r="T399" s="12">
        <f t="shared" si="95"/>
        <v>76.55678056248918</v>
      </c>
    </row>
    <row r="400" spans="1:20" x14ac:dyDescent="0.15">
      <c r="A400" s="57">
        <f t="shared" si="96"/>
        <v>24.242644199392199</v>
      </c>
      <c r="B400" s="12">
        <f t="shared" si="113"/>
        <v>3.8583366579513321</v>
      </c>
      <c r="C400" s="57" t="str">
        <f t="shared" si="97"/>
        <v>-0.0758758133963084-6701.80575113686i</v>
      </c>
      <c r="D400" s="57" t="str">
        <f t="shared" si="98"/>
        <v>7.97999999882754-1649.98512604285i</v>
      </c>
      <c r="E400" s="57" t="str">
        <f t="shared" si="99"/>
        <v>81.234764767391-0.000250229524163496i</v>
      </c>
      <c r="F400" s="57" t="str">
        <f t="shared" si="100"/>
        <v>4.17867867837439-154840.937471347i</v>
      </c>
      <c r="G400" s="57" t="str">
        <f t="shared" si="101"/>
        <v>0.999999999927181-8.53341075756465E-06i</v>
      </c>
      <c r="H400" s="57" t="str">
        <f t="shared" si="102"/>
        <v>120.000096972111+0.574376272780287i</v>
      </c>
      <c r="I400" s="57" t="str">
        <f t="shared" si="103"/>
        <v>504.618919457599-104835.127890526i</v>
      </c>
      <c r="K400" s="57" t="str">
        <f t="shared" si="104"/>
        <v>0.0999976282195228-0.000484453389352331i</v>
      </c>
      <c r="L400" s="57" t="str">
        <f t="shared" si="105"/>
        <v>0.00025-57.2911468512048i</v>
      </c>
      <c r="M400" s="57" t="str">
        <f t="shared" si="106"/>
        <v>0.0025-32.2666033580002i</v>
      </c>
      <c r="N400" s="57">
        <f t="shared" si="107"/>
        <v>89.999351314550751</v>
      </c>
      <c r="O400" s="57">
        <f t="shared" si="108"/>
        <v>76.52383671753681</v>
      </c>
      <c r="P400" s="374">
        <f t="shared" si="109"/>
        <v>76.52383671753681</v>
      </c>
      <c r="Q400" s="374">
        <f t="shared" si="110"/>
        <v>-90.000648685449249</v>
      </c>
      <c r="R400" s="12">
        <f t="shared" si="111"/>
        <v>89.999351314550751</v>
      </c>
      <c r="S400" s="57">
        <f t="shared" si="112"/>
        <v>3.8583366579513323E-3</v>
      </c>
      <c r="T400" s="12">
        <f t="shared" si="95"/>
        <v>76.52383671753681</v>
      </c>
    </row>
    <row r="401" spans="1:20" x14ac:dyDescent="0.15">
      <c r="A401" s="57">
        <f t="shared" si="96"/>
        <v>24.33476624734989</v>
      </c>
      <c r="B401" s="12">
        <f t="shared" si="113"/>
        <v>3.8729983372515471</v>
      </c>
      <c r="C401" s="57" t="str">
        <f t="shared" si="97"/>
        <v>-0.0758757440614986-6676.4352830395i</v>
      </c>
      <c r="D401" s="57" t="str">
        <f t="shared" si="98"/>
        <v>7.97999999881859-1643.73891888761i</v>
      </c>
      <c r="E401" s="57" t="str">
        <f t="shared" si="99"/>
        <v>81.2347647391154-0.000251180254759561i</v>
      </c>
      <c r="F401" s="57" t="str">
        <f t="shared" si="100"/>
        <v>4.1786786783721-154254.769348096i</v>
      </c>
      <c r="G401" s="57" t="str">
        <f t="shared" si="101"/>
        <v>0.999999999926626-8.56583771843865E-06i</v>
      </c>
      <c r="H401" s="57" t="str">
        <f t="shared" si="102"/>
        <v>120.000097710498+0.576558903780884i</v>
      </c>
      <c r="I401" s="57" t="str">
        <f t="shared" si="103"/>
        <v>504.618920488964-104438.263033145i</v>
      </c>
      <c r="K401" s="57" t="str">
        <f t="shared" si="104"/>
        <v>0.0999976101601796-0.000486294223476642i</v>
      </c>
      <c r="L401" s="57" t="str">
        <f t="shared" si="105"/>
        <v>0.00025-57.0742646455519i</v>
      </c>
      <c r="M401" s="57" t="str">
        <f t="shared" si="106"/>
        <v>0.0025-32.1444544311618i</v>
      </c>
      <c r="N401" s="57">
        <f t="shared" si="107"/>
        <v>89.999348850139683</v>
      </c>
      <c r="O401" s="57">
        <f t="shared" si="108"/>
        <v>76.49089287244729</v>
      </c>
      <c r="P401" s="374">
        <f t="shared" si="109"/>
        <v>76.49089287244729</v>
      </c>
      <c r="Q401" s="374">
        <f t="shared" si="110"/>
        <v>-90.000651149860317</v>
      </c>
      <c r="R401" s="12">
        <f t="shared" si="111"/>
        <v>89.999348850139683</v>
      </c>
      <c r="S401" s="57">
        <f t="shared" si="112"/>
        <v>3.8729983372515469E-3</v>
      </c>
      <c r="T401" s="12">
        <f t="shared" si="95"/>
        <v>76.49089287244729</v>
      </c>
    </row>
    <row r="402" spans="1:20" x14ac:dyDescent="0.15">
      <c r="A402" s="57">
        <f t="shared" si="96"/>
        <v>24.427238359089817</v>
      </c>
      <c r="B402" s="12">
        <f t="shared" si="113"/>
        <v>3.887715730933103</v>
      </c>
      <c r="C402" s="57" t="str">
        <f t="shared" si="97"/>
        <v>-0.0758756741983078-6651.160857705i</v>
      </c>
      <c r="D402" s="57" t="str">
        <f t="shared" si="98"/>
        <v>7.97999999880959-1637.51635746856i</v>
      </c>
      <c r="E402" s="57" t="str">
        <f t="shared" si="99"/>
        <v>81.2347647106243-0.000252134596513201i</v>
      </c>
      <c r="F402" s="57" t="str">
        <f t="shared" si="100"/>
        <v>4.17867867836974-153670.820231489i</v>
      </c>
      <c r="G402" s="57" t="str">
        <f t="shared" si="101"/>
        <v>0.999999999926068-8.59838790176392E-06i</v>
      </c>
      <c r="H402" s="57" t="str">
        <f t="shared" si="102"/>
        <v>120.00009845451+0.578749828792604i</v>
      </c>
      <c r="I402" s="57" t="str">
        <f t="shared" si="103"/>
        <v>504.618921528183-104042.900555242i</v>
      </c>
      <c r="K402" s="57" t="str">
        <f t="shared" si="104"/>
        <v>0.0999975919633297-0.000488142051754984i</v>
      </c>
      <c r="L402" s="57" t="str">
        <f t="shared" si="105"/>
        <v>0.00025-56.8582034723567i</v>
      </c>
      <c r="M402" s="57" t="str">
        <f t="shared" si="106"/>
        <v>0.0025-32.0227679130921i</v>
      </c>
      <c r="N402" s="57">
        <f t="shared" si="107"/>
        <v>89.999346376370667</v>
      </c>
      <c r="O402" s="57">
        <f t="shared" si="108"/>
        <v>76.457949027219257</v>
      </c>
      <c r="P402" s="374">
        <f t="shared" si="109"/>
        <v>76.457949027219257</v>
      </c>
      <c r="Q402" s="374">
        <f t="shared" si="110"/>
        <v>-90.000653623629333</v>
      </c>
      <c r="R402" s="12">
        <f t="shared" si="111"/>
        <v>89.999346376370667</v>
      </c>
      <c r="S402" s="57">
        <f t="shared" si="112"/>
        <v>3.887715730933103E-3</v>
      </c>
      <c r="T402" s="12">
        <f t="shared" si="95"/>
        <v>76.457949027219257</v>
      </c>
    </row>
    <row r="403" spans="1:20" x14ac:dyDescent="0.15">
      <c r="A403" s="57">
        <f t="shared" si="96"/>
        <v>24.520061864854359</v>
      </c>
      <c r="B403" s="12">
        <f t="shared" si="113"/>
        <v>3.9024890507106487</v>
      </c>
      <c r="C403" s="57" t="str">
        <f t="shared" si="97"/>
        <v>-0.0758756038032899-6625.98211155246i</v>
      </c>
      <c r="D403" s="57" t="str">
        <f t="shared" si="98"/>
        <v>7.97999999880053-1631.31735227206i</v>
      </c>
      <c r="E403" s="57" t="str">
        <f t="shared" si="99"/>
        <v>81.2347646819163-0.000253092563125185i</v>
      </c>
      <c r="F403" s="57" t="str">
        <f t="shared" si="100"/>
        <v>4.17867867836739-153089.081721221i</v>
      </c>
      <c r="G403" s="57" t="str">
        <f t="shared" si="101"/>
        <v>0.999999999925505-8.63106177578576E-06i</v>
      </c>
      <c r="H403" s="57" t="str">
        <f t="shared" si="102"/>
        <v>120.000099204186+0.580949079332841i</v>
      </c>
      <c r="I403" s="57" t="str">
        <f t="shared" si="103"/>
        <v>504.618922575312-103649.034769392i</v>
      </c>
      <c r="K403" s="57" t="str">
        <f t="shared" si="104"/>
        <v>0.0999975736279291-0.000489996900753548i</v>
      </c>
      <c r="L403" s="57" t="str">
        <f t="shared" si="105"/>
        <v>0.00025-56.6429602235076i</v>
      </c>
      <c r="M403" s="57" t="str">
        <f t="shared" si="106"/>
        <v>0.0025-31.9015420532896i</v>
      </c>
      <c r="N403" s="57">
        <f t="shared" si="107"/>
        <v>89.999343893208206</v>
      </c>
      <c r="O403" s="57">
        <f t="shared" si="108"/>
        <v>76.425005181851901</v>
      </c>
      <c r="P403" s="374">
        <f t="shared" si="109"/>
        <v>76.425005181851901</v>
      </c>
      <c r="Q403" s="374">
        <f t="shared" si="110"/>
        <v>-90.000656106791794</v>
      </c>
      <c r="R403" s="12">
        <f t="shared" si="111"/>
        <v>89.999343893208206</v>
      </c>
      <c r="S403" s="57">
        <f t="shared" si="112"/>
        <v>3.9024890507106487E-3</v>
      </c>
      <c r="T403" s="12">
        <f t="shared" si="95"/>
        <v>76.425005181851901</v>
      </c>
    </row>
    <row r="404" spans="1:20" x14ac:dyDescent="0.15">
      <c r="A404" s="57">
        <f t="shared" si="96"/>
        <v>24.613238099940805</v>
      </c>
      <c r="B404" s="12">
        <f t="shared" si="113"/>
        <v>3.9173185091033491</v>
      </c>
      <c r="C404" s="57" t="str">
        <f t="shared" si="97"/>
        <v>-0.0758755328723097-6600.8986823771i</v>
      </c>
      <c r="D404" s="57" t="str">
        <f t="shared" si="98"/>
        <v>7.97999999879139-1625.14181412335i</v>
      </c>
      <c r="E404" s="57" t="str">
        <f t="shared" si="99"/>
        <v>81.2347646529899-0.000254054168354261i</v>
      </c>
      <c r="F404" s="57" t="str">
        <f t="shared" si="100"/>
        <v>4.17867867836504-152509.545448791i</v>
      </c>
      <c r="G404" s="57" t="str">
        <f t="shared" si="101"/>
        <v>0.999999999924938-8.66385981052883E-06i</v>
      </c>
      <c r="H404" s="57" t="str">
        <f t="shared" si="102"/>
        <v>120.000099959571+0.583156687038757i</v>
      </c>
      <c r="I404" s="57" t="str">
        <f t="shared" si="103"/>
        <v>504.618923630418-103256.660009706i</v>
      </c>
      <c r="K404" s="57" t="str">
        <f t="shared" si="104"/>
        <v>0.0999975551529209-0.000491858797139297i</v>
      </c>
      <c r="L404" s="57" t="str">
        <f t="shared" si="105"/>
        <v>0.00025-56.4285318026574i</v>
      </c>
      <c r="M404" s="57" t="str">
        <f t="shared" si="106"/>
        <v>0.0025-31.7807751078797i</v>
      </c>
      <c r="N404" s="57">
        <f t="shared" si="107"/>
        <v>89.999341400616657</v>
      </c>
      <c r="O404" s="57">
        <f t="shared" si="108"/>
        <v>76.392061336344099</v>
      </c>
      <c r="P404" s="374">
        <f t="shared" si="109"/>
        <v>76.392061336344099</v>
      </c>
      <c r="Q404" s="374">
        <f t="shared" si="110"/>
        <v>-90.000658599383343</v>
      </c>
      <c r="R404" s="12">
        <f t="shared" si="111"/>
        <v>89.999341400616657</v>
      </c>
      <c r="S404" s="57">
        <f t="shared" si="112"/>
        <v>3.9173185091033492E-3</v>
      </c>
      <c r="T404" s="12">
        <f t="shared" si="95"/>
        <v>76.392061336344099</v>
      </c>
    </row>
    <row r="405" spans="1:20" x14ac:dyDescent="0.15">
      <c r="A405" s="57">
        <f t="shared" si="96"/>
        <v>24.706768404720581</v>
      </c>
      <c r="B405" s="12">
        <f t="shared" si="113"/>
        <v>3.9322043194379419</v>
      </c>
      <c r="C405" s="57" t="str">
        <f t="shared" si="97"/>
        <v>-0.0758754614015302-6575.91020934543i</v>
      </c>
      <c r="D405" s="57" t="str">
        <f t="shared" si="98"/>
        <v>7.97999999878221-1618.98965418524i</v>
      </c>
      <c r="E405" s="57" t="str">
        <f t="shared" si="99"/>
        <v>81.2347646238434-0.000255019426007373i</v>
      </c>
      <c r="F405" s="57" t="str">
        <f t="shared" si="100"/>
        <v>4.17867867836262-151932.203077372i</v>
      </c>
      <c r="G405" s="57" t="str">
        <f t="shared" si="101"/>
        <v>0.999999999924366-8.69678247780387E-06i</v>
      </c>
      <c r="H405" s="57" t="str">
        <f t="shared" si="102"/>
        <v>120.000100720707+0.585372683667742i</v>
      </c>
      <c r="I405" s="57" t="str">
        <f t="shared" si="103"/>
        <v>504.618924693557-102865.770631738i</v>
      </c>
      <c r="K405" s="57" t="str">
        <f t="shared" si="104"/>
        <v>0.0999975365372432-0.000493727767680426i</v>
      </c>
      <c r="L405" s="57" t="str">
        <f t="shared" si="105"/>
        <v>0.00025-56.2149151251818i</v>
      </c>
      <c r="M405" s="57" t="str">
        <f t="shared" si="106"/>
        <v>0.0025-31.6604653395892i</v>
      </c>
      <c r="N405" s="57">
        <f t="shared" si="107"/>
        <v>89.999338898560296</v>
      </c>
      <c r="O405" s="57">
        <f t="shared" si="108"/>
        <v>76.359117490694842</v>
      </c>
      <c r="P405" s="374">
        <f t="shared" si="109"/>
        <v>76.359117490694842</v>
      </c>
      <c r="Q405" s="374">
        <f t="shared" si="110"/>
        <v>-90.000661101439704</v>
      </c>
      <c r="R405" s="12">
        <f t="shared" si="111"/>
        <v>89.999338898560296</v>
      </c>
      <c r="S405" s="57">
        <f t="shared" si="112"/>
        <v>3.9322043194379422E-3</v>
      </c>
      <c r="T405" s="12">
        <f t="shared" si="95"/>
        <v>76.359117490694842</v>
      </c>
    </row>
    <row r="406" spans="1:20" x14ac:dyDescent="0.15">
      <c r="A406" s="57">
        <f t="shared" si="96"/>
        <v>24.800654124658518</v>
      </c>
      <c r="B406" s="12">
        <f t="shared" si="113"/>
        <v>3.947146695851806</v>
      </c>
      <c r="C406" s="57" t="str">
        <f t="shared" si="97"/>
        <v>-0.0758753893864252-6551.01633298976i</v>
      </c>
      <c r="D406" s="57" t="str">
        <f t="shared" si="98"/>
        <v>7.97999999877293-1612.86078395684i</v>
      </c>
      <c r="E406" s="57" t="str">
        <f t="shared" si="99"/>
        <v>81.2347645944745-0.000255988349941532i</v>
      </c>
      <c r="F406" s="57" t="str">
        <f t="shared" si="100"/>
        <v>4.17867867836023-151357.046301703i</v>
      </c>
      <c r="G406" s="57" t="str">
        <f t="shared" si="101"/>
        <v>0.99999999992379-0.0000087298302512145i</v>
      </c>
      <c r="H406" s="57" t="str">
        <f t="shared" si="102"/>
        <v>120.000101487639+0.587597101097857i</v>
      </c>
      <c r="I406" s="57" t="str">
        <f t="shared" si="103"/>
        <v>504.618925764795-102476.361012417i</v>
      </c>
      <c r="K406" s="57" t="str">
        <f t="shared" si="104"/>
        <v>0.0999975177798244-0.000495603839246692i</v>
      </c>
      <c r="L406" s="57" t="str">
        <f t="shared" si="105"/>
        <v>0.00025-56.0021071181329i</v>
      </c>
      <c r="M406" s="57" t="str">
        <f t="shared" si="106"/>
        <v>0.0025-31.5406110177218i</v>
      </c>
      <c r="N406" s="57">
        <f t="shared" si="107"/>
        <v>89.999336387003254</v>
      </c>
      <c r="O406" s="57">
        <f t="shared" si="108"/>
        <v>76.326173644902923</v>
      </c>
      <c r="P406" s="374">
        <f t="shared" si="109"/>
        <v>76.326173644902923</v>
      </c>
      <c r="Q406" s="374">
        <f t="shared" si="110"/>
        <v>-90.000663612996746</v>
      </c>
      <c r="R406" s="12">
        <f t="shared" si="111"/>
        <v>89.999336387003254</v>
      </c>
      <c r="S406" s="57">
        <f t="shared" si="112"/>
        <v>3.9471466958518062E-3</v>
      </c>
      <c r="T406" s="12">
        <f t="shared" si="95"/>
        <v>76.326173644902923</v>
      </c>
    </row>
    <row r="407" spans="1:20" x14ac:dyDescent="0.15">
      <c r="A407" s="57">
        <f t="shared" si="96"/>
        <v>24.894896610332221</v>
      </c>
      <c r="B407" s="12">
        <f t="shared" si="113"/>
        <v>3.9621458532960427</v>
      </c>
      <c r="C407" s="57" t="str">
        <f t="shared" si="97"/>
        <v>-0.0758753168229163-6526.2166952034i</v>
      </c>
      <c r="D407" s="57" t="str">
        <f t="shared" si="98"/>
        <v>7.9799999987636-1606.75511527229i</v>
      </c>
      <c r="E407" s="57" t="str">
        <f t="shared" si="99"/>
        <v>81.2347645648825-0.000256960954074548i</v>
      </c>
      <c r="F407" s="57" t="str">
        <f t="shared" si="100"/>
        <v>4.17867867835779-150784.066847959i</v>
      </c>
      <c r="G407" s="57" t="str">
        <f t="shared" si="101"/>
        <v>0.99999999992321-8.76300360616403E-06i</v>
      </c>
      <c r="H407" s="57" t="str">
        <f t="shared" si="102"/>
        <v>120.000102260412+0.589829971328305i</v>
      </c>
      <c r="I407" s="57" t="str">
        <f t="shared" si="103"/>
        <v>504.618926844187-102088.425549953i</v>
      </c>
      <c r="K407" s="57" t="str">
        <f t="shared" si="104"/>
        <v>0.0999974988795854-0.000497487038809827i</v>
      </c>
      <c r="L407" s="57" t="str">
        <f t="shared" si="105"/>
        <v>0.00025-55.7901047201961i</v>
      </c>
      <c r="M407" s="57" t="str">
        <f t="shared" si="106"/>
        <v>0.0025-31.421210418133i</v>
      </c>
      <c r="N407" s="57">
        <f t="shared" si="107"/>
        <v>89.999333865909463</v>
      </c>
      <c r="O407" s="57">
        <f t="shared" si="108"/>
        <v>76.293229798967332</v>
      </c>
      <c r="P407" s="374">
        <f t="shared" si="109"/>
        <v>76.293229798967332</v>
      </c>
      <c r="Q407" s="374">
        <f t="shared" si="110"/>
        <v>-90.000666134090537</v>
      </c>
      <c r="R407" s="12">
        <f t="shared" si="111"/>
        <v>89.999333865909463</v>
      </c>
      <c r="S407" s="57">
        <f t="shared" si="112"/>
        <v>3.9621458532960426E-3</v>
      </c>
      <c r="T407" s="12">
        <f t="shared" si="95"/>
        <v>76.293229798967332</v>
      </c>
    </row>
    <row r="408" spans="1:20" x14ac:dyDescent="0.15">
      <c r="A408" s="57">
        <f t="shared" si="96"/>
        <v>24.989497217451483</v>
      </c>
      <c r="B408" s="12">
        <f t="shared" si="113"/>
        <v>3.9772020075385677</v>
      </c>
      <c r="C408" s="57" t="str">
        <f t="shared" si="97"/>
        <v>-0.0758752437065624-6501.51093923512i</v>
      </c>
      <c r="D408" s="57" t="str">
        <f t="shared" si="98"/>
        <v>7.97999999875417-1600.67256029949i</v>
      </c>
      <c r="E408" s="57" t="str">
        <f t="shared" si="99"/>
        <v>81.2347645350643-0.000257937252363767i</v>
      </c>
      <c r="F408" s="57" t="str">
        <f t="shared" si="100"/>
        <v>4.17867867835535-150213.256473637i</v>
      </c>
      <c r="G408" s="57" t="str">
        <f t="shared" si="101"/>
        <v>0.999999999922625-0.0000087963030198623i</v>
      </c>
      <c r="H408" s="57" t="str">
        <f t="shared" si="102"/>
        <v>120.000103039068+0.592071326479891i</v>
      </c>
      <c r="I408" s="57" t="str">
        <f t="shared" si="103"/>
        <v>504.618927931794-101701.958663763i</v>
      </c>
      <c r="K408" s="57" t="str">
        <f t="shared" si="104"/>
        <v>0.0999974798354392-0.000499377393443924i</v>
      </c>
      <c r="L408" s="57" t="str">
        <f t="shared" si="105"/>
        <v>0.00025-55.5789048816457i</v>
      </c>
      <c r="M408" s="57" t="str">
        <f t="shared" si="106"/>
        <v>0.0025-31.3022618232048i</v>
      </c>
      <c r="N408" s="57">
        <f t="shared" si="107"/>
        <v>89.999331335242786</v>
      </c>
      <c r="O408" s="57">
        <f t="shared" si="108"/>
        <v>76.260285952886832</v>
      </c>
      <c r="P408" s="374">
        <f t="shared" si="109"/>
        <v>76.260285952886832</v>
      </c>
      <c r="Q408" s="374">
        <f t="shared" si="110"/>
        <v>-90.000668664757214</v>
      </c>
      <c r="R408" s="12">
        <f t="shared" si="111"/>
        <v>89.999331335242786</v>
      </c>
      <c r="S408" s="57">
        <f t="shared" si="112"/>
        <v>3.9772020075385679E-3</v>
      </c>
      <c r="T408" s="12">
        <f t="shared" si="95"/>
        <v>76.260285952886832</v>
      </c>
    </row>
    <row r="409" spans="1:20" x14ac:dyDescent="0.15">
      <c r="A409" s="57">
        <f t="shared" si="96"/>
        <v>25.084457306877798</v>
      </c>
      <c r="B409" s="12">
        <f t="shared" si="113"/>
        <v>3.9923153751672142</v>
      </c>
      <c r="C409" s="57" t="str">
        <f t="shared" si="97"/>
        <v>-0.0758751700339744-6476.89870968453i</v>
      </c>
      <c r="D409" s="57" t="str">
        <f t="shared" si="98"/>
        <v>7.97999999874467-1594.61303153887i</v>
      </c>
      <c r="E409" s="57" t="str">
        <f t="shared" si="99"/>
        <v>81.2347645050198-0.000258917258835022i</v>
      </c>
      <c r="F409" s="57" t="str">
        <f t="shared" si="100"/>
        <v>4.1786786783529-149644.606967441i</v>
      </c>
      <c r="G409" s="57" t="str">
        <f t="shared" si="101"/>
        <v>0.999999999922036-8.82972897133259E-06i</v>
      </c>
      <c r="H409" s="57" t="str">
        <f t="shared" si="102"/>
        <v>120.000103823653+0.594321198795477i</v>
      </c>
      <c r="I409" s="57" t="str">
        <f t="shared" si="103"/>
        <v>504.618929027687-101316.954794393i</v>
      </c>
      <c r="K409" s="57" t="str">
        <f t="shared" si="104"/>
        <v>0.0999974606462897-0.000501274930325804i</v>
      </c>
      <c r="L409" s="57" t="str">
        <f t="shared" si="105"/>
        <v>0.00025-55.3685045643015i</v>
      </c>
      <c r="M409" s="57" t="str">
        <f t="shared" si="106"/>
        <v>0.0025-31.1837635218218i</v>
      </c>
      <c r="N409" s="57">
        <f t="shared" si="107"/>
        <v>89.999328794966928</v>
      </c>
      <c r="O409" s="57">
        <f t="shared" si="108"/>
        <v>76.227342106660586</v>
      </c>
      <c r="P409" s="374">
        <f t="shared" si="109"/>
        <v>76.227342106660586</v>
      </c>
      <c r="Q409" s="374">
        <f t="shared" si="110"/>
        <v>-90.000671205033072</v>
      </c>
      <c r="R409" s="12">
        <f t="shared" si="111"/>
        <v>89.999328794966928</v>
      </c>
      <c r="S409" s="57">
        <f t="shared" si="112"/>
        <v>3.9923153751672139E-3</v>
      </c>
      <c r="T409" s="12">
        <f t="shared" si="95"/>
        <v>76.227342106660586</v>
      </c>
    </row>
    <row r="410" spans="1:20" x14ac:dyDescent="0.15">
      <c r="A410" s="57">
        <f t="shared" si="96"/>
        <v>25.179778244643934</v>
      </c>
      <c r="B410" s="12">
        <f t="shared" si="113"/>
        <v>4.0074861735928495</v>
      </c>
      <c r="C410" s="57" t="str">
        <f t="shared" si="97"/>
        <v>-0.0758750958002139-6452.3796524963i</v>
      </c>
      <c r="D410" s="57" t="str">
        <f t="shared" si="98"/>
        <v>7.97999999873516-1588.57644182205i</v>
      </c>
      <c r="E410" s="57" t="str">
        <f t="shared" si="99"/>
        <v>81.2347644747464-0.00025990098755684i</v>
      </c>
      <c r="F410" s="57" t="str">
        <f t="shared" si="100"/>
        <v>4.17867867835043-149078.110149155i</v>
      </c>
      <c r="G410" s="57" t="str">
        <f t="shared" si="101"/>
        <v>0.999999999921442-8.86328194141839E-06i</v>
      </c>
      <c r="H410" s="57" t="str">
        <f t="shared" si="102"/>
        <v>120.000104614212+0.596579620640454i</v>
      </c>
      <c r="I410" s="57" t="str">
        <f t="shared" si="103"/>
        <v>504.618930131923-100933.408403431i</v>
      </c>
      <c r="K410" s="57" t="str">
        <f t="shared" si="104"/>
        <v>0.0999974413110333-0.00050317967673543i</v>
      </c>
      <c r="L410" s="57" t="str">
        <f t="shared" si="105"/>
        <v>0.00025-55.1589007414839i</v>
      </c>
      <c r="M410" s="57" t="str">
        <f t="shared" si="106"/>
        <v>0.0025-31.0657138093463i</v>
      </c>
      <c r="N410" s="57">
        <f t="shared" si="107"/>
        <v>89.999326245045481</v>
      </c>
      <c r="O410" s="57">
        <f t="shared" si="108"/>
        <v>76.194398260287315</v>
      </c>
      <c r="P410" s="374">
        <f t="shared" si="109"/>
        <v>76.194398260287315</v>
      </c>
      <c r="Q410" s="374">
        <f t="shared" si="110"/>
        <v>-90.000673754954519</v>
      </c>
      <c r="R410" s="12">
        <f t="shared" si="111"/>
        <v>89.999326245045481</v>
      </c>
      <c r="S410" s="57">
        <f t="shared" si="112"/>
        <v>4.0074861735928495E-3</v>
      </c>
      <c r="T410" s="12">
        <f t="shared" si="95"/>
        <v>76.194398260287315</v>
      </c>
    </row>
    <row r="411" spans="1:20" x14ac:dyDescent="0.15">
      <c r="A411" s="57">
        <f t="shared" si="96"/>
        <v>25.27546140197358</v>
      </c>
      <c r="B411" s="12">
        <f t="shared" si="113"/>
        <v>4.0227146210525024</v>
      </c>
      <c r="C411" s="57" t="str">
        <f t="shared" si="97"/>
        <v>-0.0758750210014796-6427.95341495565i</v>
      </c>
      <c r="D411" s="57" t="str">
        <f t="shared" si="98"/>
        <v>7.9799999987255-1582.56270431067i</v>
      </c>
      <c r="E411" s="57" t="str">
        <f t="shared" si="99"/>
        <v>81.2347644442432-0.000260888452654315i</v>
      </c>
      <c r="F411" s="57" t="str">
        <f t="shared" si="100"/>
        <v>4.17867867834792-148513.757869533i</v>
      </c>
      <c r="G411" s="57" t="str">
        <f t="shared" si="101"/>
        <v>0.999999999920844-8.89696241279045E-06i</v>
      </c>
      <c r="H411" s="57" t="str">
        <f t="shared" si="102"/>
        <v>120.000105410791+0.598846624503196i</v>
      </c>
      <c r="I411" s="57" t="str">
        <f t="shared" si="103"/>
        <v>504.618931244567-100551.313973435i</v>
      </c>
      <c r="K411" s="57" t="str">
        <f t="shared" si="104"/>
        <v>0.0999974218285573-0.000505091660056271i</v>
      </c>
      <c r="L411" s="57" t="str">
        <f t="shared" si="105"/>
        <v>0.00025-54.9500903979715i</v>
      </c>
      <c r="M411" s="57" t="str">
        <f t="shared" si="106"/>
        <v>0.0025-30.9481109875935i</v>
      </c>
      <c r="N411" s="57">
        <f t="shared" si="107"/>
        <v>89.999323685441865</v>
      </c>
      <c r="O411" s="57">
        <f t="shared" si="108"/>
        <v>76.161454413765995</v>
      </c>
      <c r="P411" s="374">
        <f t="shared" si="109"/>
        <v>76.161454413765995</v>
      </c>
      <c r="Q411" s="374">
        <f t="shared" si="110"/>
        <v>-90.000676314558135</v>
      </c>
      <c r="R411" s="12">
        <f t="shared" si="111"/>
        <v>89.999323685441865</v>
      </c>
      <c r="S411" s="57">
        <f t="shared" si="112"/>
        <v>4.0227146210525021E-3</v>
      </c>
      <c r="T411" s="12">
        <f t="shared" si="95"/>
        <v>76.161454413765995</v>
      </c>
    </row>
    <row r="412" spans="1:20" x14ac:dyDescent="0.15">
      <c r="A412" s="57">
        <f t="shared" si="96"/>
        <v>25.371508155301083</v>
      </c>
      <c r="B412" s="12">
        <f t="shared" si="113"/>
        <v>4.0380009366125025</v>
      </c>
      <c r="C412" s="57" t="str">
        <f t="shared" si="97"/>
        <v>-0.0758749456332524-6403.6196456829i</v>
      </c>
      <c r="D412" s="57" t="str">
        <f t="shared" si="98"/>
        <v>7.9799999987158-1576.5717324951i</v>
      </c>
      <c r="E412" s="57" t="str">
        <f t="shared" si="99"/>
        <v>81.234764413507-0.000261879668301397i</v>
      </c>
      <c r="F412" s="57" t="str">
        <f t="shared" si="100"/>
        <v>4.1786786783454-147951.542010177i</v>
      </c>
      <c r="G412" s="57" t="str">
        <f t="shared" si="101"/>
        <v>0.999999999920241-8.93077086995367E-06i</v>
      </c>
      <c r="H412" s="57" t="str">
        <f t="shared" si="102"/>
        <v>120.000106213435+0.601122242995544i</v>
      </c>
      <c r="I412" s="57" t="str">
        <f t="shared" si="103"/>
        <v>504.618932365683-100170.666007848i</v>
      </c>
      <c r="K412" s="57" t="str">
        <f t="shared" si="104"/>
        <v>0.0999974021977415-0.000507010907775726i</v>
      </c>
      <c r="L412" s="57" t="str">
        <f t="shared" si="105"/>
        <v>0.00025-54.7420705299576i</v>
      </c>
      <c r="M412" s="57" t="str">
        <f t="shared" si="106"/>
        <v>0.0025-30.8309533648072i</v>
      </c>
      <c r="N412" s="57">
        <f t="shared" si="107"/>
        <v>89.999321116119347</v>
      </c>
      <c r="O412" s="57">
        <f t="shared" si="108"/>
        <v>76.128510567095432</v>
      </c>
      <c r="P412" s="374">
        <f t="shared" si="109"/>
        <v>76.128510567095432</v>
      </c>
      <c r="Q412" s="374">
        <f t="shared" si="110"/>
        <v>-90.000678883880653</v>
      </c>
      <c r="R412" s="12">
        <f t="shared" si="111"/>
        <v>89.999321116119347</v>
      </c>
      <c r="S412" s="57">
        <f t="shared" si="112"/>
        <v>4.0380009366125028E-3</v>
      </c>
      <c r="T412" s="12">
        <f t="shared" si="95"/>
        <v>76.128510567095432</v>
      </c>
    </row>
    <row r="413" spans="1:20" x14ac:dyDescent="0.15">
      <c r="A413" s="57">
        <f t="shared" si="96"/>
        <v>25.467919886291227</v>
      </c>
      <c r="B413" s="12">
        <f t="shared" si="113"/>
        <v>4.0533453401716297</v>
      </c>
      <c r="C413" s="57" t="str">
        <f t="shared" si="97"/>
        <v>-0.0758748696908214-6379.37799462853i</v>
      </c>
      <c r="D413" s="57" t="str">
        <f t="shared" si="98"/>
        <v>7.97999999870603-1570.60344019319i</v>
      </c>
      <c r="E413" s="57" t="str">
        <f t="shared" si="99"/>
        <v>81.2347643825367-0.000262874648730328i</v>
      </c>
      <c r="F413" s="57" t="str">
        <f t="shared" si="100"/>
        <v>4.17867867834287-147391.454483425i</v>
      </c>
      <c r="G413" s="57" t="str">
        <f t="shared" si="101"/>
        <v>0.999999999919634-8.96470779925405E-06i</v>
      </c>
      <c r="H413" s="57" t="str">
        <f t="shared" si="102"/>
        <v>120.000107022192+0.60340650885326i</v>
      </c>
      <c r="I413" s="57" t="str">
        <f t="shared" si="103"/>
        <v>504.61893349534-99791.4590309232i</v>
      </c>
      <c r="K413" s="57" t="str">
        <f t="shared" si="104"/>
        <v>0.0999973824174552-0.000508937447485475i</v>
      </c>
      <c r="L413" s="57" t="str">
        <f t="shared" si="105"/>
        <v>0.00025-54.5348381450066i</v>
      </c>
      <c r="M413" s="57" t="str">
        <f t="shared" si="106"/>
        <v>0.0025-30.7142392556358i</v>
      </c>
      <c r="N413" s="57">
        <f t="shared" si="107"/>
        <v>89.999318537041091</v>
      </c>
      <c r="O413" s="57">
        <f t="shared" si="108"/>
        <v>76.095566720274405</v>
      </c>
      <c r="P413" s="374">
        <f t="shared" si="109"/>
        <v>76.095566720274405</v>
      </c>
      <c r="Q413" s="374">
        <f t="shared" si="110"/>
        <v>-90.000681462958909</v>
      </c>
      <c r="R413" s="12">
        <f t="shared" si="111"/>
        <v>89.999318537041091</v>
      </c>
      <c r="S413" s="57">
        <f t="shared" si="112"/>
        <v>4.0533453401716294E-3</v>
      </c>
      <c r="T413" s="12">
        <f t="shared" si="95"/>
        <v>76.095566720274405</v>
      </c>
    </row>
    <row r="414" spans="1:20" x14ac:dyDescent="0.15">
      <c r="A414" s="57">
        <f t="shared" si="96"/>
        <v>25.564697981859133</v>
      </c>
      <c r="B414" s="12">
        <f t="shared" si="113"/>
        <v>4.0687480524642821</v>
      </c>
      <c r="C414" s="57" t="str">
        <f t="shared" si="97"/>
        <v>-0.0758747931703994-6355.22811306838i</v>
      </c>
      <c r="D414" s="57" t="str">
        <f t="shared" si="98"/>
        <v>7.97999999869617-1564.65774154906i</v>
      </c>
      <c r="E414" s="57" t="str">
        <f t="shared" si="99"/>
        <v>81.2347643513307-0.000263873408228586i</v>
      </c>
      <c r="F414" s="57" t="str">
        <f t="shared" si="100"/>
        <v>4.17867867834029-146833.487232227i</v>
      </c>
      <c r="G414" s="57" t="str">
        <f t="shared" si="101"/>
        <v>0.999999999919022-8.99877368888572E-06i</v>
      </c>
      <c r="H414" s="57" t="str">
        <f t="shared" si="102"/>
        <v>120.000107837106+0.605699454936504i</v>
      </c>
      <c r="I414" s="57" t="str">
        <f t="shared" si="103"/>
        <v>504.618934633592-99413.6875876366i</v>
      </c>
      <c r="K414" s="57" t="str">
        <f t="shared" si="104"/>
        <v>0.0999973624865615-0.000510871306881918i</v>
      </c>
      <c r="L414" s="57" t="str">
        <f t="shared" si="105"/>
        <v>0.00025-54.328390262011i</v>
      </c>
      <c r="M414" s="57" t="str">
        <f t="shared" si="106"/>
        <v>0.0025-30.5979669811076i</v>
      </c>
      <c r="N414" s="57">
        <f t="shared" si="107"/>
        <v>89.99931594817015</v>
      </c>
      <c r="O414" s="57">
        <f t="shared" si="108"/>
        <v>76.062622873301905</v>
      </c>
      <c r="P414" s="374">
        <f t="shared" si="109"/>
        <v>76.062622873301905</v>
      </c>
      <c r="Q414" s="374">
        <f t="shared" si="110"/>
        <v>-90.00068405182985</v>
      </c>
      <c r="R414" s="12">
        <f t="shared" si="111"/>
        <v>89.99931594817015</v>
      </c>
      <c r="S414" s="57">
        <f t="shared" si="112"/>
        <v>4.0687480524642817E-3</v>
      </c>
      <c r="T414" s="12">
        <f t="shared" si="95"/>
        <v>76.062622873301905</v>
      </c>
    </row>
    <row r="415" spans="1:20" x14ac:dyDescent="0.15">
      <c r="A415" s="57">
        <f t="shared" si="96"/>
        <v>25.661843834190201</v>
      </c>
      <c r="B415" s="12">
        <f t="shared" si="113"/>
        <v>4.0842092950636468</v>
      </c>
      <c r="C415" s="57" t="str">
        <f t="shared" si="97"/>
        <v>-0.0758747160671689-6331.1696535982i</v>
      </c>
      <c r="D415" s="57" t="str">
        <f t="shared" si="98"/>
        <v>7.97999999868625-1558.73455103184i</v>
      </c>
      <c r="E415" s="57" t="str">
        <f t="shared" si="99"/>
        <v>81.2347643198869-0.000264875961134522i</v>
      </c>
      <c r="F415" s="57" t="str">
        <f t="shared" si="100"/>
        <v>4.17867867833772-146277.632230039i</v>
      </c>
      <c r="G415" s="57" t="str">
        <f t="shared" si="101"/>
        <v>0.999999999918405-9.03296902889791E-06i</v>
      </c>
      <c r="H415" s="57" t="str">
        <f t="shared" si="102"/>
        <v>120.000108658226+0.608001114230308i</v>
      </c>
      <c r="I415" s="57" t="str">
        <f t="shared" si="103"/>
        <v>504.618935780514-99037.3462436227i</v>
      </c>
      <c r="K415" s="57" t="str">
        <f t="shared" si="104"/>
        <v>0.0999973424039125-0.000512812513766533i</v>
      </c>
      <c r="L415" s="57" t="str">
        <f t="shared" si="105"/>
        <v>0.00025-54.1227239111488i</v>
      </c>
      <c r="M415" s="57" t="str">
        <f t="shared" si="106"/>
        <v>0.0025-30.4821348686068i</v>
      </c>
      <c r="N415" s="57">
        <f t="shared" si="107"/>
        <v>89.999313349469375</v>
      </c>
      <c r="O415" s="57">
        <f t="shared" si="108"/>
        <v>76.029679026176666</v>
      </c>
      <c r="P415" s="374">
        <f t="shared" si="109"/>
        <v>76.029679026176666</v>
      </c>
      <c r="Q415" s="374">
        <f t="shared" si="110"/>
        <v>-90.000686650530625</v>
      </c>
      <c r="R415" s="12">
        <f t="shared" si="111"/>
        <v>89.999313349469375</v>
      </c>
      <c r="S415" s="57">
        <f t="shared" si="112"/>
        <v>4.0842092950636472E-3</v>
      </c>
      <c r="T415" s="12">
        <f t="shared" si="95"/>
        <v>76.029679026176666</v>
      </c>
    </row>
    <row r="416" spans="1:20" x14ac:dyDescent="0.15">
      <c r="A416" s="57">
        <f t="shared" si="96"/>
        <v>25.759358840760122</v>
      </c>
      <c r="B416" s="12">
        <f t="shared" si="113"/>
        <v>4.0997292903848885</v>
      </c>
      <c r="C416" s="57" t="str">
        <f t="shared" si="97"/>
        <v>-0.0758746383769449-6307.20227012904i</v>
      </c>
      <c r="D416" s="57" t="str">
        <f t="shared" si="98"/>
        <v>7.97999999867624-1552.83378343444i</v>
      </c>
      <c r="E416" s="57" t="str">
        <f t="shared" si="99"/>
        <v>81.2347642882038-0.00026588232184226i</v>
      </c>
      <c r="F416" s="57" t="str">
        <f t="shared" si="100"/>
        <v>4.17867867833514-145723.8814807i</v>
      </c>
      <c r="G416" s="57" t="str">
        <f t="shared" si="101"/>
        <v>0.999999999917784-9.06729431120208E-06i</v>
      </c>
      <c r="H416" s="57" t="str">
        <f t="shared" si="102"/>
        <v>120.000109485598+0.610311519845049i</v>
      </c>
      <c r="I416" s="57" t="str">
        <f t="shared" si="103"/>
        <v>504.61893693617-98662.4295850837i</v>
      </c>
      <c r="K416" s="57" t="str">
        <f t="shared" si="104"/>
        <v>0.099997322168354-0.00051476109604631i</v>
      </c>
      <c r="L416" s="57" t="str">
        <f t="shared" si="105"/>
        <v>0.00025-53.91783613384i</v>
      </c>
      <c r="M416" s="57" t="str">
        <f t="shared" si="106"/>
        <v>0.0025-30.3667412518499i</v>
      </c>
      <c r="N416" s="57">
        <f t="shared" si="107"/>
        <v>89.999310740901493</v>
      </c>
      <c r="O416" s="57">
        <f t="shared" si="108"/>
        <v>75.996735178897637</v>
      </c>
      <c r="P416" s="374">
        <f t="shared" si="109"/>
        <v>75.996735178897637</v>
      </c>
      <c r="Q416" s="374">
        <f t="shared" si="110"/>
        <v>-90.000689259098507</v>
      </c>
      <c r="R416" s="12">
        <f t="shared" si="111"/>
        <v>89.999310740901493</v>
      </c>
      <c r="S416" s="57">
        <f t="shared" si="112"/>
        <v>4.0997292903848888E-3</v>
      </c>
      <c r="T416" s="12">
        <f t="shared" si="95"/>
        <v>75.996735178897637</v>
      </c>
    </row>
    <row r="417" spans="1:20" x14ac:dyDescent="0.15">
      <c r="A417" s="57">
        <f t="shared" si="96"/>
        <v>25.857244404355015</v>
      </c>
      <c r="B417" s="12">
        <f t="shared" si="113"/>
        <v>4.1153082616883516</v>
      </c>
      <c r="C417" s="57" t="str">
        <f t="shared" si="97"/>
        <v>-0.0758745600952224-6283.32561788206i</v>
      </c>
      <c r="D417" s="57" t="str">
        <f t="shared" si="98"/>
        <v>7.97999999866615-1546.95535387233i</v>
      </c>
      <c r="E417" s="57" t="str">
        <f t="shared" si="99"/>
        <v>81.2347642562799-0.000266892504798574i</v>
      </c>
      <c r="F417" s="57" t="str">
        <f t="shared" si="100"/>
        <v>4.17867867833253-145172.227018319i</v>
      </c>
      <c r="G417" s="57" t="str">
        <f t="shared" si="101"/>
        <v>0.999999999917158-9.10175002957895E-06i</v>
      </c>
      <c r="H417" s="57" t="str">
        <f t="shared" si="102"/>
        <v>120.00011031927+0.612630705016925i</v>
      </c>
      <c r="I417" s="57" t="str">
        <f t="shared" si="103"/>
        <v>504.618938100625-98288.9322187176i</v>
      </c>
      <c r="K417" s="57" t="str">
        <f t="shared" si="104"/>
        <v>0.0999973017787219-0.000516717081734127i</v>
      </c>
      <c r="L417" s="57" t="str">
        <f t="shared" si="105"/>
        <v>0.00025-53.7137239827058i</v>
      </c>
      <c r="M417" s="57" t="str">
        <f t="shared" si="106"/>
        <v>0.0025-30.2517844708606i</v>
      </c>
      <c r="N417" s="57">
        <f t="shared" si="107"/>
        <v>89.999308122429113</v>
      </c>
      <c r="O417" s="57">
        <f t="shared" si="108"/>
        <v>75.963791331463625</v>
      </c>
      <c r="P417" s="374">
        <f t="shared" si="109"/>
        <v>75.963791331463625</v>
      </c>
      <c r="Q417" s="374">
        <f t="shared" si="110"/>
        <v>-90.000691877570887</v>
      </c>
      <c r="R417" s="12">
        <f t="shared" si="111"/>
        <v>89.999308122429113</v>
      </c>
      <c r="S417" s="57">
        <f t="shared" si="112"/>
        <v>4.1153082616883514E-3</v>
      </c>
      <c r="T417" s="12">
        <f t="shared" si="95"/>
        <v>75.963791331463625</v>
      </c>
    </row>
    <row r="418" spans="1:20" x14ac:dyDescent="0.15">
      <c r="A418" s="57">
        <f t="shared" si="96"/>
        <v>25.955501933091565</v>
      </c>
      <c r="B418" s="12">
        <f t="shared" si="113"/>
        <v>4.1309464330827677</v>
      </c>
      <c r="C418" s="57" t="str">
        <f t="shared" si="97"/>
        <v>-0.0758744812175891-6259.5393533835i</v>
      </c>
      <c r="D418" s="57" t="str">
        <f t="shared" si="98"/>
        <v>7.97999999865596-1541.09917778234i</v>
      </c>
      <c r="E418" s="57" t="str">
        <f t="shared" si="99"/>
        <v>81.2347642241123-0.000267906524505523i</v>
      </c>
      <c r="F418" s="57" t="str">
        <f t="shared" si="100"/>
        <v>4.17867867832989-144622.660907161i</v>
      </c>
      <c r="G418" s="57" t="str">
        <f t="shared" si="101"/>
        <v>0.999999999916527-0.0000091363366796856i</v>
      </c>
      <c r="H418" s="57" t="str">
        <f t="shared" si="102"/>
        <v>120.00011115929+0.614958703108436i</v>
      </c>
      <c r="I418" s="57" t="str">
        <f t="shared" si="103"/>
        <v>504.618939273946-97916.8487716392i</v>
      </c>
      <c r="K418" s="57" t="str">
        <f t="shared" si="104"/>
        <v>0.0999972812338424-0.000518680498949143i</v>
      </c>
      <c r="L418" s="57" t="str">
        <f t="shared" si="105"/>
        <v>0.00025-53.5103845215241i</v>
      </c>
      <c r="M418" s="57" t="str">
        <f t="shared" si="106"/>
        <v>0.0025-30.1372628719471i</v>
      </c>
      <c r="N418" s="57">
        <f t="shared" si="107"/>
        <v>89.999305494014692</v>
      </c>
      <c r="O418" s="57">
        <f t="shared" si="108"/>
        <v>75.93084748387335</v>
      </c>
      <c r="P418" s="374">
        <f t="shared" si="109"/>
        <v>75.93084748387335</v>
      </c>
      <c r="Q418" s="374">
        <f t="shared" si="110"/>
        <v>-90.000694505985308</v>
      </c>
      <c r="R418" s="12">
        <f t="shared" si="111"/>
        <v>89.999305494014692</v>
      </c>
      <c r="S418" s="57">
        <f t="shared" si="112"/>
        <v>4.1309464330827675E-3</v>
      </c>
      <c r="T418" s="12">
        <f t="shared" si="95"/>
        <v>75.93084748387335</v>
      </c>
    </row>
    <row r="419" spans="1:20" x14ac:dyDescent="0.15">
      <c r="A419" s="57">
        <f t="shared" si="96"/>
        <v>26.054132840437312</v>
      </c>
      <c r="B419" s="12">
        <f t="shared" si="113"/>
        <v>4.1466440295284821</v>
      </c>
      <c r="C419" s="57" t="str">
        <f t="shared" si="97"/>
        <v>-0.0758744017391848-6235.84313446008i</v>
      </c>
      <c r="D419" s="57" t="str">
        <f t="shared" si="98"/>
        <v>7.97999999864574-1535.26517092141i</v>
      </c>
      <c r="E419" s="57" t="str">
        <f t="shared" si="99"/>
        <v>81.2347641917002-0.000268924395521706i</v>
      </c>
      <c r="F419" s="57" t="str">
        <f t="shared" si="100"/>
        <v>4.17867867832721-144075.175241534i</v>
      </c>
      <c r="G419" s="57" t="str">
        <f t="shared" si="101"/>
        <v>0.999999999915892-9.17105475906257E-06i</v>
      </c>
      <c r="H419" s="57" t="str">
        <f t="shared" si="102"/>
        <v>120.000112005706+0.617295547608857i</v>
      </c>
      <c r="I419" s="57" t="str">
        <f t="shared" si="103"/>
        <v>504.618940456202-97546.1738913035i</v>
      </c>
      <c r="K419" s="57" t="str">
        <f t="shared" si="104"/>
        <v>0.0999972605325338-0.000520651375917219i</v>
      </c>
      <c r="L419" s="57" t="str">
        <f t="shared" si="105"/>
        <v>0.00025-53.3078148251882i</v>
      </c>
      <c r="M419" s="57" t="str">
        <f t="shared" si="106"/>
        <v>0.0025-30.023174807678i</v>
      </c>
      <c r="N419" s="57">
        <f t="shared" si="107"/>
        <v>89.999302855620527</v>
      </c>
      <c r="O419" s="57">
        <f t="shared" si="108"/>
        <v>75.897903636125776</v>
      </c>
      <c r="P419" s="374">
        <f t="shared" si="109"/>
        <v>75.897903636125776</v>
      </c>
      <c r="Q419" s="374">
        <f t="shared" si="110"/>
        <v>-90.000697144379473</v>
      </c>
      <c r="R419" s="12">
        <f t="shared" si="111"/>
        <v>89.999302855620527</v>
      </c>
      <c r="S419" s="57">
        <f t="shared" si="112"/>
        <v>4.1466440295284818E-3</v>
      </c>
      <c r="T419" s="12">
        <f t="shared" si="95"/>
        <v>75.897903636125776</v>
      </c>
    </row>
    <row r="420" spans="1:20" x14ac:dyDescent="0.15">
      <c r="A420" s="57">
        <f t="shared" si="96"/>
        <v>26.153138545230977</v>
      </c>
      <c r="B420" s="12">
        <f t="shared" si="113"/>
        <v>4.1624012768406908</v>
      </c>
      <c r="C420" s="57" t="str">
        <f t="shared" si="97"/>
        <v>-0.0758743216559878-6212.23662023373i</v>
      </c>
      <c r="D420" s="57" t="str">
        <f t="shared" si="98"/>
        <v>7.97999999863545-1529.45324936539i</v>
      </c>
      <c r="E420" s="57" t="str">
        <f t="shared" si="99"/>
        <v>81.2347641590413-0.000269946132460855i</v>
      </c>
      <c r="F420" s="57" t="str">
        <f t="shared" si="100"/>
        <v>4.17867867832453-143529.762145672i</v>
      </c>
      <c r="G420" s="57" t="str">
        <f t="shared" si="101"/>
        <v>0.999999999915251-9.20590476714111E-06i</v>
      </c>
      <c r="H420" s="57" t="str">
        <f t="shared" si="102"/>
        <v>120.000112858567+0.619641272134728i</v>
      </c>
      <c r="I420" s="57" t="str">
        <f t="shared" si="103"/>
        <v>504.61894164746-97176.9022454276i</v>
      </c>
      <c r="K420" s="57" t="str">
        <f t="shared" si="104"/>
        <v>0.0999972396736057-0.000522629740971324i</v>
      </c>
      <c r="L420" s="57" t="str">
        <f t="shared" si="105"/>
        <v>0.00025-53.1060119796656i</v>
      </c>
      <c r="M420" s="57" t="str">
        <f t="shared" si="106"/>
        <v>0.0025-29.9095186368579i</v>
      </c>
      <c r="N420" s="57">
        <f t="shared" si="107"/>
        <v>89.999300207208805</v>
      </c>
      <c r="O420" s="57">
        <f t="shared" si="108"/>
        <v>75.864959788219693</v>
      </c>
      <c r="P420" s="374">
        <f t="shared" si="109"/>
        <v>75.864959788219693</v>
      </c>
      <c r="Q420" s="374">
        <f t="shared" si="110"/>
        <v>-90.000699792791195</v>
      </c>
      <c r="R420" s="12">
        <f t="shared" si="111"/>
        <v>89.999300207208805</v>
      </c>
      <c r="S420" s="57">
        <f t="shared" si="112"/>
        <v>4.1624012768406906E-3</v>
      </c>
      <c r="T420" s="12">
        <f t="shared" si="95"/>
        <v>75.864959788219693</v>
      </c>
    </row>
    <row r="421" spans="1:20" x14ac:dyDescent="0.15">
      <c r="A421" s="57">
        <f t="shared" si="96"/>
        <v>26.252520471702855</v>
      </c>
      <c r="B421" s="12">
        <f t="shared" si="113"/>
        <v>4.1782184016926855</v>
      </c>
      <c r="C421" s="57" t="str">
        <f t="shared" si="97"/>
        <v>-0.0758742409626194-6188.71947111665i</v>
      </c>
      <c r="D421" s="57" t="str">
        <f t="shared" si="98"/>
        <v>7.97999999862505-1523.66332950783i</v>
      </c>
      <c r="E421" s="57" t="str">
        <f t="shared" si="99"/>
        <v>81.2347641261336-0.000270971749987308i</v>
      </c>
      <c r="F421" s="57" t="str">
        <f t="shared" si="100"/>
        <v>4.17867867832186-142986.413773625i</v>
      </c>
      <c r="G421" s="57" t="str">
        <f t="shared" si="101"/>
        <v>0.999999999914606-9.24088720525029E-06i</v>
      </c>
      <c r="H421" s="57" t="str">
        <f t="shared" si="102"/>
        <v>120.000113717922+0.621995910430333i</v>
      </c>
      <c r="I421" s="57" t="str">
        <f t="shared" si="103"/>
        <v>504.618942847789-96809.0285219152i</v>
      </c>
      <c r="K421" s="57" t="str">
        <f t="shared" si="104"/>
        <v>0.0999972186558565-0.000524615622551906i</v>
      </c>
      <c r="L421" s="57" t="str">
        <f t="shared" si="105"/>
        <v>0.00025-52.904973081954i</v>
      </c>
      <c r="M421" s="57" t="str">
        <f t="shared" si="106"/>
        <v>0.0025-29.7962927245048i</v>
      </c>
      <c r="N421" s="57">
        <f t="shared" si="107"/>
        <v>89.999297548741538</v>
      </c>
      <c r="O421" s="57">
        <f t="shared" si="108"/>
        <v>75.832015940153667</v>
      </c>
      <c r="P421" s="374">
        <f t="shared" si="109"/>
        <v>75.832015940153667</v>
      </c>
      <c r="Q421" s="374">
        <f t="shared" si="110"/>
        <v>-90.000702451258462</v>
      </c>
      <c r="R421" s="12">
        <f t="shared" si="111"/>
        <v>89.999297548741538</v>
      </c>
      <c r="S421" s="57">
        <f t="shared" si="112"/>
        <v>4.1782184016926852E-3</v>
      </c>
      <c r="T421" s="12">
        <f t="shared" si="95"/>
        <v>75.832015940153667</v>
      </c>
    </row>
    <row r="422" spans="1:20" x14ac:dyDescent="0.15">
      <c r="A422" s="57">
        <f t="shared" si="96"/>
        <v>26.352280049495327</v>
      </c>
      <c r="B422" s="12">
        <f t="shared" si="113"/>
        <v>4.1940956316191178</v>
      </c>
      <c r="C422" s="57" t="str">
        <f t="shared" si="97"/>
        <v>-0.0758741596547736-6165.29134880693i</v>
      </c>
      <c r="D422" s="57" t="str">
        <f t="shared" si="98"/>
        <v>7.97999999861461-1517.89532805881i</v>
      </c>
      <c r="E422" s="57" t="str">
        <f t="shared" si="99"/>
        <v>81.2347640929754-0.000272001262826989i</v>
      </c>
      <c r="F422" s="57" t="str">
        <f t="shared" si="100"/>
        <v>4.17867867831912-142445.122309145i</v>
      </c>
      <c r="G422" s="57" t="str">
        <f t="shared" si="101"/>
        <v>0.999999999913956-9.27600257662421E-06i</v>
      </c>
      <c r="H422" s="57" t="str">
        <f t="shared" si="102"/>
        <v>120.000114583822+0.624359496368182i</v>
      </c>
      <c r="I422" s="57" t="str">
        <f t="shared" si="103"/>
        <v>504.618944057258-96442.5474287809i</v>
      </c>
      <c r="K422" s="57" t="str">
        <f t="shared" si="104"/>
        <v>0.0999971974780776-0.000526609049207342i</v>
      </c>
      <c r="L422" s="57" t="str">
        <f t="shared" si="105"/>
        <v>0.00025-52.7046952400421i</v>
      </c>
      <c r="M422" s="57" t="str">
        <f t="shared" si="106"/>
        <v>0.0025-29.6834954418259i</v>
      </c>
      <c r="N422" s="57">
        <f t="shared" si="107"/>
        <v>89.999294880180656</v>
      </c>
      <c r="O422" s="57">
        <f t="shared" si="108"/>
        <v>75.799072091926718</v>
      </c>
      <c r="P422" s="374">
        <f t="shared" si="109"/>
        <v>75.799072091926718</v>
      </c>
      <c r="Q422" s="374">
        <f t="shared" si="110"/>
        <v>-90.000705119819344</v>
      </c>
      <c r="R422" s="12">
        <f t="shared" si="111"/>
        <v>89.999294880180656</v>
      </c>
      <c r="S422" s="57">
        <f t="shared" si="112"/>
        <v>4.1940956316191182E-3</v>
      </c>
      <c r="T422" s="12">
        <f t="shared" si="95"/>
        <v>75.799072091926718</v>
      </c>
    </row>
    <row r="423" spans="1:20" x14ac:dyDescent="0.15">
      <c r="A423" s="57">
        <f t="shared" si="96"/>
        <v>26.452418713683407</v>
      </c>
      <c r="B423" s="12">
        <f t="shared" si="113"/>
        <v>4.2100331950192702</v>
      </c>
      <c r="C423" s="57" t="str">
        <f t="shared" si="97"/>
        <v>-0.0758740777285638-6141.95191628314i</v>
      </c>
      <c r="D423" s="57" t="str">
        <f t="shared" si="98"/>
        <v>7.97999999860403-1512.14916204367i</v>
      </c>
      <c r="E423" s="57" t="str">
        <f t="shared" si="99"/>
        <v>81.2347640595646-0.000273034685757298i</v>
      </c>
      <c r="F423" s="57" t="str">
        <f t="shared" si="100"/>
        <v>4.1786786783164-141905.879965571i</v>
      </c>
      <c r="G423" s="57" t="str">
        <f t="shared" si="101"/>
        <v>0.999999999913301-9.31125138640928E-06i</v>
      </c>
      <c r="H423" s="57" t="str">
        <f t="shared" si="102"/>
        <v>120.000115456313+0.626732063949516i</v>
      </c>
      <c r="I423" s="57" t="str">
        <f t="shared" si="103"/>
        <v>504.618945275938-96077.4536940672i</v>
      </c>
      <c r="K423" s="57" t="str">
        <f t="shared" si="104"/>
        <v>0.0999971761390524-0.000528610049594351i</v>
      </c>
      <c r="L423" s="57" t="str">
        <f t="shared" si="105"/>
        <v>0.00025-52.5051755728649i</v>
      </c>
      <c r="M423" s="57" t="str">
        <f t="shared" si="106"/>
        <v>0.0025-29.5711251661943i</v>
      </c>
      <c r="N423" s="57">
        <f t="shared" si="107"/>
        <v>89.999292201487847</v>
      </c>
      <c r="O423" s="57">
        <f t="shared" si="108"/>
        <v>75.76612824353758</v>
      </c>
      <c r="P423" s="374">
        <f t="shared" si="109"/>
        <v>75.76612824353758</v>
      </c>
      <c r="Q423" s="374">
        <f t="shared" si="110"/>
        <v>-90.000707798512153</v>
      </c>
      <c r="R423" s="12">
        <f t="shared" si="111"/>
        <v>89.999292201487847</v>
      </c>
      <c r="S423" s="57">
        <f t="shared" si="112"/>
        <v>4.21003319501927E-3</v>
      </c>
      <c r="T423" s="12">
        <f t="shared" si="95"/>
        <v>75.76612824353758</v>
      </c>
    </row>
    <row r="424" spans="1:20" x14ac:dyDescent="0.15">
      <c r="A424" s="57">
        <f t="shared" si="96"/>
        <v>26.552937904795407</v>
      </c>
      <c r="B424" s="12">
        <f t="shared" si="113"/>
        <v>4.2260313211603435</v>
      </c>
      <c r="C424" s="57" t="str">
        <f t="shared" si="97"/>
        <v>-0.0758739951779503-6118.70083779965i</v>
      </c>
      <c r="D424" s="57" t="str">
        <f t="shared" si="98"/>
        <v>7.9799999985934-1506.42474880189i</v>
      </c>
      <c r="E424" s="57" t="str">
        <f t="shared" si="99"/>
        <v>81.2347640258997-0.000274072033612983i</v>
      </c>
      <c r="F424" s="57" t="str">
        <f t="shared" si="100"/>
        <v>4.17867867831364-141368.678985721i</v>
      </c>
      <c r="G424" s="57" t="str">
        <f t="shared" si="101"/>
        <v>0.99999999991264-9.34663414167146E-06i</v>
      </c>
      <c r="H424" s="57" t="str">
        <f t="shared" si="102"/>
        <v>120.000116335449+0.629113647304765i</v>
      </c>
      <c r="I424" s="57" t="str">
        <f t="shared" si="103"/>
        <v>504.618946503893-95713.7420657813i</v>
      </c>
      <c r="K424" s="57" t="str">
        <f t="shared" si="104"/>
        <v>0.099997154637551-0.000530618652478325i</v>
      </c>
      <c r="L424" s="57" t="str">
        <f t="shared" si="105"/>
        <v>0.00025-52.306411210266i</v>
      </c>
      <c r="M424" s="57" t="str">
        <f t="shared" si="106"/>
        <v>0.0025-29.4591802811261i</v>
      </c>
      <c r="N424" s="57">
        <f t="shared" si="107"/>
        <v>89.999289512624742</v>
      </c>
      <c r="O424" s="57">
        <f t="shared" si="108"/>
        <v>75.73318439498496</v>
      </c>
      <c r="P424" s="374">
        <f t="shared" si="109"/>
        <v>75.73318439498496</v>
      </c>
      <c r="Q424" s="374">
        <f t="shared" si="110"/>
        <v>-90.000710487375258</v>
      </c>
      <c r="R424" s="12">
        <f t="shared" si="111"/>
        <v>89.999289512624742</v>
      </c>
      <c r="S424" s="57">
        <f t="shared" si="112"/>
        <v>4.2260313211603439E-3</v>
      </c>
      <c r="T424" s="12">
        <f t="shared" si="95"/>
        <v>75.73318439498496</v>
      </c>
    </row>
    <row r="425" spans="1:20" x14ac:dyDescent="0.15">
      <c r="A425" s="57">
        <f t="shared" si="96"/>
        <v>26.653839068833626</v>
      </c>
      <c r="B425" s="12">
        <f t="shared" si="113"/>
        <v>4.2420902401807528</v>
      </c>
      <c r="C425" s="57" t="str">
        <f t="shared" si="97"/>
        <v>-0.075873911998471-6095.53777888182i</v>
      </c>
      <c r="D425" s="57" t="str">
        <f t="shared" si="98"/>
        <v>7.9799999985827-1500.72200598586i</v>
      </c>
      <c r="E425" s="57" t="str">
        <f t="shared" si="99"/>
        <v>81.2347639919781-0.000275113321286031i</v>
      </c>
      <c r="F425" s="57" t="str">
        <f t="shared" si="100"/>
        <v>4.17867867831086-140833.51164178i</v>
      </c>
      <c r="G425" s="57" t="str">
        <f t="shared" si="101"/>
        <v>0.999999999911975-9.38215135140358E-06i</v>
      </c>
      <c r="H425" s="57" t="str">
        <f t="shared" si="102"/>
        <v>120.000117221279+0.63150428069407i</v>
      </c>
      <c r="I425" s="57" t="str">
        <f t="shared" si="103"/>
        <v>504.618947741202-95351.4073118088i</v>
      </c>
      <c r="K425" s="57" t="str">
        <f t="shared" si="104"/>
        <v>0.0999971329723364-0.000532634886733829i</v>
      </c>
      <c r="L425" s="57" t="str">
        <f t="shared" si="105"/>
        <v>0.00025-52.1083992929529i</v>
      </c>
      <c r="M425" s="57" t="str">
        <f t="shared" si="106"/>
        <v>0.0025-29.3476591762563i</v>
      </c>
      <c r="N425" s="57">
        <f t="shared" si="107"/>
        <v>89.999286813552786</v>
      </c>
      <c r="O425" s="57">
        <f t="shared" si="108"/>
        <v>75.700240546267509</v>
      </c>
      <c r="P425" s="374">
        <f t="shared" si="109"/>
        <v>75.700240546267509</v>
      </c>
      <c r="Q425" s="374">
        <f t="shared" si="110"/>
        <v>-90.000713186447214</v>
      </c>
      <c r="R425" s="12">
        <f t="shared" si="111"/>
        <v>89.999286813552786</v>
      </c>
      <c r="S425" s="57">
        <f t="shared" si="112"/>
        <v>4.2420902401807525E-3</v>
      </c>
      <c r="T425" s="12">
        <f t="shared" si="95"/>
        <v>75.700240546267509</v>
      </c>
    </row>
    <row r="426" spans="1:20" x14ac:dyDescent="0.15">
      <c r="A426" s="57">
        <f t="shared" si="96"/>
        <v>26.755123657295197</v>
      </c>
      <c r="B426" s="12">
        <f t="shared" si="113"/>
        <v>4.25821018309344</v>
      </c>
      <c r="C426" s="57" t="str">
        <f t="shared" si="97"/>
        <v>-0.0758738281861895-6072.46240632149i</v>
      </c>
      <c r="D426" s="57" t="str">
        <f t="shared" si="98"/>
        <v>7.97999999857192-1495.04085155972i</v>
      </c>
      <c r="E426" s="57" t="str">
        <f t="shared" si="99"/>
        <v>81.2347639577986-0.000276158563723047i</v>
      </c>
      <c r="F426" s="57" t="str">
        <f t="shared" si="100"/>
        <v>4.17867867830803-140300.370235185i</v>
      </c>
      <c r="G426" s="57" t="str">
        <f t="shared" si="101"/>
        <v>0.999999999911305-0.0000094178035265326i</v>
      </c>
      <c r="H426" s="57" t="str">
        <f t="shared" si="102"/>
        <v>120.000118113854+0.633903998507758i</v>
      </c>
      <c r="I426" s="57" t="str">
        <f t="shared" si="103"/>
        <v>504.618948987932-94990.4442198421i</v>
      </c>
      <c r="K426" s="57" t="str">
        <f t="shared" si="104"/>
        <v>0.0999971111421641-0.000534658781344998i</v>
      </c>
      <c r="L426" s="57" t="str">
        <f t="shared" si="105"/>
        <v>0.00025-51.9111369724576i</v>
      </c>
      <c r="M426" s="57" t="str">
        <f t="shared" si="106"/>
        <v>0.0025-29.2365602473165i</v>
      </c>
      <c r="N426" s="57">
        <f t="shared" si="107"/>
        <v>89.999284104233269</v>
      </c>
      <c r="O426" s="57">
        <f t="shared" si="108"/>
        <v>75.667296697384259</v>
      </c>
      <c r="P426" s="374">
        <f t="shared" si="109"/>
        <v>75.667296697384259</v>
      </c>
      <c r="Q426" s="374">
        <f t="shared" si="110"/>
        <v>-90.000715895766731</v>
      </c>
      <c r="R426" s="12">
        <f t="shared" si="111"/>
        <v>89.999284104233269</v>
      </c>
      <c r="S426" s="57">
        <f t="shared" si="112"/>
        <v>4.2582101830934398E-3</v>
      </c>
      <c r="T426" s="12">
        <f t="shared" si="95"/>
        <v>75.667296697384259</v>
      </c>
    </row>
    <row r="427" spans="1:20" x14ac:dyDescent="0.15">
      <c r="A427" s="57">
        <f t="shared" si="96"/>
        <v>26.856793127192923</v>
      </c>
      <c r="B427" s="12">
        <f t="shared" si="113"/>
        <v>4.2743913817891954</v>
      </c>
      <c r="C427" s="57" t="str">
        <f t="shared" si="97"/>
        <v>-0.0758737437356771-6049.4743881715i</v>
      </c>
      <c r="D427" s="57" t="str">
        <f t="shared" si="98"/>
        <v>7.97999999856102-1489.38120379815i</v>
      </c>
      <c r="E427" s="57" t="str">
        <f t="shared" si="99"/>
        <v>81.2347639233587-0.000277207775928899i</v>
      </c>
      <c r="F427" s="57" t="str">
        <f t="shared" si="100"/>
        <v>4.17867867830523-139769.247096518i</v>
      </c>
      <c r="G427" s="57" t="str">
        <f t="shared" si="101"/>
        <v>0.99999999991063-9.45359117992704E-06i</v>
      </c>
      <c r="H427" s="57" t="str">
        <f t="shared" si="102"/>
        <v>120.000119013225+0.63631283526684i</v>
      </c>
      <c r="I427" s="57" t="str">
        <f t="shared" si="103"/>
        <v>504.618950244154-94630.8475973058i</v>
      </c>
      <c r="K427" s="57" t="str">
        <f t="shared" si="104"/>
        <v>0.0999970891457764-0.000536690365405892i</v>
      </c>
      <c r="L427" s="57" t="str">
        <f t="shared" si="105"/>
        <v>0.00025-51.7146214110953i</v>
      </c>
      <c r="M427" s="57" t="str">
        <f t="shared" si="106"/>
        <v>0.0025-29.1258818961113i</v>
      </c>
      <c r="N427" s="57">
        <f t="shared" si="107"/>
        <v>89.999281384627366</v>
      </c>
      <c r="O427" s="57">
        <f t="shared" si="108"/>
        <v>75.63435284833372</v>
      </c>
      <c r="P427" s="374">
        <f t="shared" si="109"/>
        <v>75.63435284833372</v>
      </c>
      <c r="Q427" s="374">
        <f t="shared" si="110"/>
        <v>-90.000718615372634</v>
      </c>
      <c r="R427" s="12">
        <f t="shared" si="111"/>
        <v>89.999281384627366</v>
      </c>
      <c r="S427" s="57">
        <f t="shared" si="112"/>
        <v>4.2743913817891955E-3</v>
      </c>
      <c r="T427" s="12">
        <f t="shared" si="95"/>
        <v>75.63435284833372</v>
      </c>
    </row>
    <row r="428" spans="1:20" x14ac:dyDescent="0.15">
      <c r="A428" s="57">
        <f t="shared" si="96"/>
        <v>26.958848941076258</v>
      </c>
      <c r="B428" s="12">
        <f t="shared" si="113"/>
        <v>4.2906340690399949</v>
      </c>
      <c r="C428" s="57" t="str">
        <f t="shared" si="97"/>
        <v>-0.075873658642287-6026.57339374159i</v>
      </c>
      <c r="D428" s="57" t="str">
        <f t="shared" si="98"/>
        <v>7.97999999855006-1483.74298128522i</v>
      </c>
      <c r="E428" s="57" t="str">
        <f t="shared" si="99"/>
        <v>81.2347638886567-0.000278260972962255i</v>
      </c>
      <c r="F428" s="57" t="str">
        <f t="shared" si="100"/>
        <v>4.17867867830236-139240.134585394i</v>
      </c>
      <c r="G428" s="57" t="str">
        <f t="shared" si="101"/>
        <v>0.999999999909949-0.0000094895148264043i</v>
      </c>
      <c r="H428" s="57" t="str">
        <f t="shared" si="102"/>
        <v>120.000119919444+0.638730825623514i</v>
      </c>
      <c r="I428" s="57" t="str">
        <f t="shared" si="103"/>
        <v>504.618951509941-94272.6122712815i</v>
      </c>
      <c r="K428" s="57" t="str">
        <f t="shared" si="104"/>
        <v>0.0999970669819089-0.000538729668120989i</v>
      </c>
      <c r="L428" s="57" t="str">
        <f t="shared" si="105"/>
        <v>0.00025-51.518849781924i</v>
      </c>
      <c r="M428" s="57" t="str">
        <f t="shared" si="106"/>
        <v>0.0025-29.0156225304954i</v>
      </c>
      <c r="N428" s="57">
        <f t="shared" si="107"/>
        <v>89.999278654696113</v>
      </c>
      <c r="O428" s="57">
        <f t="shared" si="108"/>
        <v>75.601408999114739</v>
      </c>
      <c r="P428" s="374">
        <f t="shared" si="109"/>
        <v>75.601408999114739</v>
      </c>
      <c r="Q428" s="374">
        <f t="shared" si="110"/>
        <v>-90.000721345303887</v>
      </c>
      <c r="R428" s="12">
        <f t="shared" si="111"/>
        <v>89.999278654696113</v>
      </c>
      <c r="S428" s="57">
        <f t="shared" si="112"/>
        <v>4.2906340690399948E-3</v>
      </c>
      <c r="T428" s="12">
        <f t="shared" ref="T428:T491" si="114">P428</f>
        <v>75.601408999114739</v>
      </c>
    </row>
    <row r="429" spans="1:20" x14ac:dyDescent="0.15">
      <c r="A429" s="57">
        <f t="shared" ref="A429:A492" si="115">2*PI()*B429</f>
        <v>27.061292567052348</v>
      </c>
      <c r="B429" s="12">
        <f t="shared" si="113"/>
        <v>4.3069384785023468</v>
      </c>
      <c r="C429" s="57" t="str">
        <f t="shared" ref="C429:C492" si="116">IMPRODUCT(D429,E429,$C$40,,K429,$C$41)</f>
        <v>-0.0758735729007327-6003.75909359318i</v>
      </c>
      <c r="D429" s="57" t="str">
        <f t="shared" ref="D429:D492" si="117">IMDIV(IMPRODUCT($C$37,$C$38,COMPLEX(1,A429/$C$38)),IMSUM(-1*A429*A429/$C$39,COMPLEX(0,1*A429)))</f>
        <v>7.97999999853906-1478.1261029132i</v>
      </c>
      <c r="E429" s="57" t="str">
        <f t="shared" ref="E429:E492" si="118">IMDIV(IMPRODUCT(IMSUM(F429,G429),$C$29,H429),IMSUM(1,I429))</f>
        <v>81.2347638536903-0.000279318169942162i</v>
      </c>
      <c r="F429" s="57" t="str">
        <f t="shared" ref="F429:F492" si="119">IMDIV(IMPRODUCT($C$14,$C$15,COMPLEX(1,A429/$C$15)),IMSUM(-1*A429*A429/$C$16,COMPLEX(0,A429)))</f>
        <v>4.17867867829953-138713.025090353i</v>
      </c>
      <c r="G429" s="57" t="str">
        <f t="shared" ref="G429:G492" si="120">IMDIV(1,COMPLEX(1,A429*$C$9*$C$10))</f>
        <v>0.999999999909263-9.52557498273811E-06i</v>
      </c>
      <c r="H429" s="57" t="str">
        <f t="shared" ref="H429:H492" si="121">IMDIV($C$3,IMSUM(K429,COMPLEX(0,$C$28*A429)))</f>
        <v>120.000120832564+0.641158004361654i</v>
      </c>
      <c r="I429" s="57" t="str">
        <f t="shared" ref="I429:I492" si="122">IMPRODUCT(F429,$C$29,H429,$C$31)</f>
        <v>504.618952785369-93915.7330884353i</v>
      </c>
      <c r="K429" s="57" t="str">
        <f t="shared" ref="K429:K492" si="123">IF($C$26&lt;=0,IMDIV(1,IMSUM(IMDIV(1,L429),1/$C$18)),IMDIV(1,IMSUM(IMDIV(1,L429),1/$C$18,IMDIV(1,M429))))</f>
        <v>0.0999970446492858-0.000540776718805545i</v>
      </c>
      <c r="L429" s="57" t="str">
        <f t="shared" ref="L429:L492" si="124">IMSUM($C$21/$C$22,IMDIV(1,COMPLEX(0,$C$20*$C$22*A429)))</f>
        <v>0.00025-51.3238192687029i</v>
      </c>
      <c r="M429" s="57" t="str">
        <f t="shared" ref="M429:M492" si="125">IMSUM($C$25/$C$26,IMDIV(1,COMPLEX(0,$C$24*$C$26*A429)))</f>
        <v>0.0025-28.9057805643509i</v>
      </c>
      <c r="N429" s="57">
        <f t="shared" ref="N429:N492" si="126">ABS(R429)</f>
        <v>89.999275914400329</v>
      </c>
      <c r="O429" s="57">
        <f t="shared" ref="O429:O492" si="127">ABS(P429)</f>
        <v>75.568465149725924</v>
      </c>
      <c r="P429" s="374">
        <f t="shared" ref="P429:P492" si="128">20*LOG10(IMABS(C429))</f>
        <v>75.568465149725924</v>
      </c>
      <c r="Q429" s="374">
        <f t="shared" ref="Q429:Q492" si="129">IMARGUMENT(C429)*180/PI()</f>
        <v>-90.000724085599671</v>
      </c>
      <c r="R429" s="12">
        <f t="shared" ref="R429:R492" si="130">IF(Q429&lt;0,Q429+180,Q429-180)</f>
        <v>89.999275914400329</v>
      </c>
      <c r="S429" s="57">
        <f t="shared" ref="S429:S492" si="131">B429/1000</f>
        <v>4.3069384785023469E-3</v>
      </c>
      <c r="T429" s="12">
        <f t="shared" si="114"/>
        <v>75.568465149725924</v>
      </c>
    </row>
    <row r="430" spans="1:20" x14ac:dyDescent="0.15">
      <c r="A430" s="57">
        <f t="shared" si="115"/>
        <v>27.164125478807144</v>
      </c>
      <c r="B430" s="12">
        <f t="shared" ref="B430:B493" si="132">B429*(1+B$42)</f>
        <v>4.3233048447206555</v>
      </c>
      <c r="C430" s="57" t="str">
        <f t="shared" si="116"/>
        <v>-0.0758734865064667-5981.03115953494i</v>
      </c>
      <c r="D430" s="57" t="str">
        <f t="shared" si="117"/>
        <v>7.97999999852792-1472.53048788142i</v>
      </c>
      <c r="E430" s="57" t="str">
        <f t="shared" si="118"/>
        <v>81.2347638184576-0.000280379382043048i</v>
      </c>
      <c r="F430" s="57" t="str">
        <f t="shared" si="119"/>
        <v>4.17867867829662-138187.911028747i</v>
      </c>
      <c r="G430" s="57" t="str">
        <f t="shared" si="120"/>
        <v>0.999999999908572-0.0000095617721676659i</v>
      </c>
      <c r="H430" s="57" t="str">
        <f t="shared" si="121"/>
        <v>120.000121752638+0.643594406397316i</v>
      </c>
      <c r="I430" s="57" t="str">
        <f t="shared" si="122"/>
        <v>504.618954070507-93560.2049149401i</v>
      </c>
      <c r="K430" s="57" t="str">
        <f t="shared" si="123"/>
        <v>0.0999970221466219-0.000542831546886037i</v>
      </c>
      <c r="L430" s="57" t="str">
        <f t="shared" si="124"/>
        <v>0.00025-51.1295270658528i</v>
      </c>
      <c r="M430" s="57" t="str">
        <f t="shared" si="125"/>
        <v>0.0025-28.7963544175641i</v>
      </c>
      <c r="N430" s="57">
        <f t="shared" si="126"/>
        <v>89.999273163700778</v>
      </c>
      <c r="O430" s="57">
        <f t="shared" si="127"/>
        <v>75.535521300166025</v>
      </c>
      <c r="P430" s="374">
        <f t="shared" si="128"/>
        <v>75.535521300166025</v>
      </c>
      <c r="Q430" s="374">
        <f t="shared" si="129"/>
        <v>-90.000726836299222</v>
      </c>
      <c r="R430" s="12">
        <f t="shared" si="130"/>
        <v>89.999273163700778</v>
      </c>
      <c r="S430" s="57">
        <f t="shared" si="131"/>
        <v>4.3233048447206554E-3</v>
      </c>
      <c r="T430" s="12">
        <f t="shared" si="114"/>
        <v>75.535521300166025</v>
      </c>
    </row>
    <row r="431" spans="1:20" x14ac:dyDescent="0.15">
      <c r="A431" s="57">
        <f t="shared" si="115"/>
        <v>27.267349155626611</v>
      </c>
      <c r="B431" s="12">
        <f t="shared" si="132"/>
        <v>4.3397334031305936</v>
      </c>
      <c r="C431" s="57" t="str">
        <f t="shared" si="116"/>
        <v>-0.0758733994545722-5958.38926461794i</v>
      </c>
      <c r="D431" s="57" t="str">
        <f t="shared" si="117"/>
        <v>7.97999999851671-1466.95605569507i</v>
      </c>
      <c r="E431" s="57" t="str">
        <f t="shared" si="118"/>
        <v>81.2347637829566-0.000281444624494674i</v>
      </c>
      <c r="F431" s="57" t="str">
        <f t="shared" si="119"/>
        <v>4.17867867829371-137664.784846634i</v>
      </c>
      <c r="G431" s="57" t="str">
        <f t="shared" si="120"/>
        <v>0.999999999907876-9.59810690189636E-06i</v>
      </c>
      <c r="H431" s="57" t="str">
        <f t="shared" si="121"/>
        <v>120.000122679716+0.646040066779246i</v>
      </c>
      <c r="I431" s="57" t="str">
        <f t="shared" si="122"/>
        <v>504.618955365432-93206.0226364014i</v>
      </c>
      <c r="K431" s="57" t="str">
        <f t="shared" si="123"/>
        <v>0.0999969994726239-0.000544894181900607i</v>
      </c>
      <c r="L431" s="57" t="str">
        <f t="shared" si="124"/>
        <v>0.00025-50.9359703784146i</v>
      </c>
      <c r="M431" s="57" t="str">
        <f t="shared" si="125"/>
        <v>0.0025-28.6873425160033i</v>
      </c>
      <c r="N431" s="57">
        <f t="shared" si="126"/>
        <v>89.999270402558011</v>
      </c>
      <c r="O431" s="57">
        <f t="shared" si="127"/>
        <v>75.50257745043379</v>
      </c>
      <c r="P431" s="374">
        <f t="shared" si="128"/>
        <v>75.50257745043379</v>
      </c>
      <c r="Q431" s="374">
        <f t="shared" si="129"/>
        <v>-90.000729597441989</v>
      </c>
      <c r="R431" s="12">
        <f t="shared" si="130"/>
        <v>89.999270402558011</v>
      </c>
      <c r="S431" s="57">
        <f t="shared" si="131"/>
        <v>4.3397334031305933E-3</v>
      </c>
      <c r="T431" s="12">
        <f t="shared" si="114"/>
        <v>75.50257745043379</v>
      </c>
    </row>
    <row r="432" spans="1:20" x14ac:dyDescent="0.15">
      <c r="A432" s="57">
        <f t="shared" si="115"/>
        <v>27.370965082417992</v>
      </c>
      <c r="B432" s="12">
        <f t="shared" si="132"/>
        <v>4.35622439006249</v>
      </c>
      <c r="C432" s="57" t="str">
        <f t="shared" si="116"/>
        <v>-0.0758733117395778-5935.83308313087i</v>
      </c>
      <c r="D432" s="57" t="str">
        <f t="shared" si="117"/>
        <v>7.97999999850541-1461.40272616407i</v>
      </c>
      <c r="E432" s="57" t="str">
        <f t="shared" si="118"/>
        <v>81.2347637471856-0.000282513912588866i</v>
      </c>
      <c r="F432" s="57" t="str">
        <f t="shared" si="119"/>
        <v>4.17867867829079-137143.639018668i</v>
      </c>
      <c r="G432" s="57" t="str">
        <f t="shared" si="120"/>
        <v>0.999999999907175-0.0000096345797081168i</v>
      </c>
      <c r="H432" s="57" t="str">
        <f t="shared" si="121"/>
        <v>120.000123613854+0.648495020689363i</v>
      </c>
      <c r="I432" s="57" t="str">
        <f t="shared" si="122"/>
        <v>504.618956670214-92853.1811577903i</v>
      </c>
      <c r="K432" s="57" t="str">
        <f t="shared" si="123"/>
        <v>0.0999969766259861-0.000546964653499422i</v>
      </c>
      <c r="L432" s="57" t="str">
        <f t="shared" si="124"/>
        <v>0.00025-50.743146422011i</v>
      </c>
      <c r="M432" s="57" t="str">
        <f t="shared" si="125"/>
        <v>0.0025-28.5787432914956i</v>
      </c>
      <c r="N432" s="57">
        <f t="shared" si="126"/>
        <v>89.999267630932479</v>
      </c>
      <c r="O432" s="57">
        <f t="shared" si="127"/>
        <v>75.469633600527843</v>
      </c>
      <c r="P432" s="374">
        <f t="shared" si="128"/>
        <v>75.469633600527843</v>
      </c>
      <c r="Q432" s="374">
        <f t="shared" si="129"/>
        <v>-90.000732369067521</v>
      </c>
      <c r="R432" s="12">
        <f t="shared" si="130"/>
        <v>89.999267630932479</v>
      </c>
      <c r="S432" s="57">
        <f t="shared" si="131"/>
        <v>4.3562243900624898E-3</v>
      </c>
      <c r="T432" s="12">
        <f t="shared" si="114"/>
        <v>75.469633600527843</v>
      </c>
    </row>
    <row r="433" spans="1:20" x14ac:dyDescent="0.15">
      <c r="A433" s="57">
        <f t="shared" si="115"/>
        <v>27.474974749731178</v>
      </c>
      <c r="B433" s="12">
        <f t="shared" si="132"/>
        <v>4.3727780427447271</v>
      </c>
      <c r="C433" s="57" t="str">
        <f t="shared" si="116"/>
        <v>-0.0758732233567514-5913.36229059551i</v>
      </c>
      <c r="D433" s="57" t="str">
        <f t="shared" si="117"/>
        <v>7.97999999849404-1455.87041940192i</v>
      </c>
      <c r="E433" s="57" t="str">
        <f t="shared" si="118"/>
        <v>81.2347637111417-0.000283587261672448i</v>
      </c>
      <c r="F433" s="57" t="str">
        <f t="shared" si="119"/>
        <v>4.17867867828782-136624.466047992i</v>
      </c>
      <c r="G433" s="57" t="str">
        <f t="shared" si="120"/>
        <v>0.999999999906468-9.67119111100082E-06i</v>
      </c>
      <c r="H433" s="57" t="str">
        <f t="shared" si="121"/>
        <v>120.000124555105+0.650959303443292i</v>
      </c>
      <c r="I433" s="57" t="str">
        <f t="shared" si="122"/>
        <v>504.618957984931-92501.6754033634i</v>
      </c>
      <c r="K433" s="57" t="str">
        <f t="shared" si="123"/>
        <v>0.0999969536053948-0.000549042991445161i</v>
      </c>
      <c r="L433" s="57" t="str">
        <f t="shared" si="124"/>
        <v>0.00025-50.5510524228046i</v>
      </c>
      <c r="M433" s="57" t="str">
        <f t="shared" si="125"/>
        <v>0.0025-28.4705551818048i</v>
      </c>
      <c r="N433" s="57">
        <f t="shared" si="126"/>
        <v>89.999264848784421</v>
      </c>
      <c r="O433" s="57">
        <f t="shared" si="127"/>
        <v>75.436689750446874</v>
      </c>
      <c r="P433" s="374">
        <f t="shared" si="128"/>
        <v>75.436689750446874</v>
      </c>
      <c r="Q433" s="374">
        <f t="shared" si="129"/>
        <v>-90.000735151215579</v>
      </c>
      <c r="R433" s="12">
        <f t="shared" si="130"/>
        <v>89.999264848784421</v>
      </c>
      <c r="S433" s="57">
        <f t="shared" si="131"/>
        <v>4.3727780427447269E-3</v>
      </c>
      <c r="T433" s="12">
        <f t="shared" si="114"/>
        <v>75.436689750446874</v>
      </c>
    </row>
    <row r="434" spans="1:20" x14ac:dyDescent="0.15">
      <c r="A434" s="57">
        <f t="shared" si="115"/>
        <v>27.579379653780155</v>
      </c>
      <c r="B434" s="12">
        <f t="shared" si="132"/>
        <v>4.389394599307157</v>
      </c>
      <c r="C434" s="57" t="str">
        <f t="shared" si="116"/>
        <v>-0.0758731343012471-5890.97656376199i</v>
      </c>
      <c r="D434" s="57" t="str">
        <f t="shared" si="117"/>
        <v>7.97999999848254-1450.35905582452i</v>
      </c>
      <c r="E434" s="57" t="str">
        <f t="shared" si="118"/>
        <v>81.234763674824-0.000284664687150396i</v>
      </c>
      <c r="F434" s="57" t="str">
        <f t="shared" si="119"/>
        <v>4.17867867828486-136107.258466128i</v>
      </c>
      <c r="G434" s="57" t="str">
        <f t="shared" si="120"/>
        <v>0.999999999905756-9.70794163721569E-06i</v>
      </c>
      <c r="H434" s="57" t="str">
        <f t="shared" si="121"/>
        <v>120.000125503523+0.65343295049086i</v>
      </c>
      <c r="I434" s="57" t="str">
        <f t="shared" si="122"/>
        <v>504.61895930966-92151.500316592i</v>
      </c>
      <c r="K434" s="57" t="str">
        <f t="shared" si="123"/>
        <v>0.0999969304095254-0.000551129225613408i</v>
      </c>
      <c r="L434" s="57" t="str">
        <f t="shared" si="124"/>
        <v>0.00025-50.3596856174581i</v>
      </c>
      <c r="M434" s="57" t="str">
        <f t="shared" si="125"/>
        <v>0.0025-28.3627766306084i</v>
      </c>
      <c r="N434" s="57">
        <f t="shared" si="126"/>
        <v>89.99926205607396</v>
      </c>
      <c r="O434" s="57">
        <f t="shared" si="127"/>
        <v>75.403745900189591</v>
      </c>
      <c r="P434" s="374">
        <f t="shared" si="128"/>
        <v>75.403745900189591</v>
      </c>
      <c r="Q434" s="374">
        <f t="shared" si="129"/>
        <v>-90.00073794392604</v>
      </c>
      <c r="R434" s="12">
        <f t="shared" si="130"/>
        <v>89.99926205607396</v>
      </c>
      <c r="S434" s="57">
        <f t="shared" si="131"/>
        <v>4.3893945993071573E-3</v>
      </c>
      <c r="T434" s="12">
        <f t="shared" si="114"/>
        <v>75.403745900189591</v>
      </c>
    </row>
    <row r="435" spans="1:20" x14ac:dyDescent="0.15">
      <c r="A435" s="57">
        <f t="shared" si="115"/>
        <v>27.684181296464523</v>
      </c>
      <c r="B435" s="12">
        <f t="shared" si="132"/>
        <v>4.4060742987845245</v>
      </c>
      <c r="C435" s="57" t="str">
        <f t="shared" si="116"/>
        <v>-0.0758730445673947-5868.67558060408i</v>
      </c>
      <c r="D435" s="57" t="str">
        <f t="shared" si="117"/>
        <v>7.979999998471-1444.86855614906i</v>
      </c>
      <c r="E435" s="57" t="str">
        <f t="shared" si="118"/>
        <v>81.2347636382296-0.000285746204487322i</v>
      </c>
      <c r="F435" s="57" t="str">
        <f t="shared" si="119"/>
        <v>4.17867867828187-135592.008832873i</v>
      </c>
      <c r="G435" s="57" t="str">
        <f t="shared" si="120"/>
        <v>0.999999999905038-9.74483181543012E-06i</v>
      </c>
      <c r="H435" s="57" t="str">
        <f t="shared" si="121"/>
        <v>120.000126459163+0.655915997416597i</v>
      </c>
      <c r="I435" s="57" t="str">
        <f t="shared" si="122"/>
        <v>504.61896064448-91802.6508600913i</v>
      </c>
      <c r="K435" s="57" t="str">
        <f t="shared" si="123"/>
        <v>0.0999969070370434-0.000553223385993078i</v>
      </c>
      <c r="L435" s="57" t="str">
        <f t="shared" si="124"/>
        <v>0.00025-50.1690432530962i</v>
      </c>
      <c r="M435" s="57" t="str">
        <f t="shared" si="125"/>
        <v>0.0025-28.2554060874761i</v>
      </c>
      <c r="N435" s="57">
        <f t="shared" si="126"/>
        <v>89.999259252761107</v>
      </c>
      <c r="O435" s="57">
        <f t="shared" si="127"/>
        <v>75.37080204975463</v>
      </c>
      <c r="P435" s="374">
        <f t="shared" si="128"/>
        <v>75.37080204975463</v>
      </c>
      <c r="Q435" s="374">
        <f t="shared" si="129"/>
        <v>-90.000740747238893</v>
      </c>
      <c r="R435" s="12">
        <f t="shared" si="130"/>
        <v>89.999259252761107</v>
      </c>
      <c r="S435" s="57">
        <f t="shared" si="131"/>
        <v>4.4060742987845243E-3</v>
      </c>
      <c r="T435" s="12">
        <f t="shared" si="114"/>
        <v>75.37080204975463</v>
      </c>
    </row>
    <row r="436" spans="1:20" x14ac:dyDescent="0.15">
      <c r="A436" s="57">
        <f t="shared" si="115"/>
        <v>27.789381185391086</v>
      </c>
      <c r="B436" s="12">
        <f t="shared" si="132"/>
        <v>4.4228173811199056</v>
      </c>
      <c r="C436" s="57" t="str">
        <f t="shared" si="116"/>
        <v>-0.0758729541505474-5846.45902031468i</v>
      </c>
      <c r="D436" s="57" t="str">
        <f t="shared" si="117"/>
        <v>7.97999999845937-1439.39884139285i</v>
      </c>
      <c r="E436" s="57" t="str">
        <f t="shared" si="118"/>
        <v>81.2347636013564-0.000286831829202724i</v>
      </c>
      <c r="F436" s="57" t="str">
        <f t="shared" si="119"/>
        <v>4.17867867827884-135078.709736185i</v>
      </c>
      <c r="G436" s="57" t="str">
        <f t="shared" si="120"/>
        <v>0.999999999904315-9.78186217632168E-06i</v>
      </c>
      <c r="H436" s="57" t="str">
        <f t="shared" si="121"/>
        <v>120.000127422078+0.658408479940268i</v>
      </c>
      <c r="I436" s="57" t="str">
        <f t="shared" si="122"/>
        <v>504.61896198946-91455.1220155414i</v>
      </c>
      <c r="K436" s="57" t="str">
        <f t="shared" si="123"/>
        <v>0.0999968834866052-0.000555325502686874i</v>
      </c>
      <c r="L436" s="57" t="str">
        <f t="shared" si="124"/>
        <v>0.00025-49.9791225872647i</v>
      </c>
      <c r="M436" s="57" t="str">
        <f t="shared" si="125"/>
        <v>0.0025-28.1484420078462i</v>
      </c>
      <c r="N436" s="57">
        <f t="shared" si="126"/>
        <v>89.999256438805673</v>
      </c>
      <c r="O436" s="57">
        <f t="shared" si="127"/>
        <v>75.337858199140641</v>
      </c>
      <c r="P436" s="374">
        <f t="shared" si="128"/>
        <v>75.337858199140641</v>
      </c>
      <c r="Q436" s="374">
        <f t="shared" si="129"/>
        <v>-90.000743561194327</v>
      </c>
      <c r="R436" s="12">
        <f t="shared" si="130"/>
        <v>89.999256438805673</v>
      </c>
      <c r="S436" s="57">
        <f t="shared" si="131"/>
        <v>4.4228173811199055E-3</v>
      </c>
      <c r="T436" s="12">
        <f t="shared" si="114"/>
        <v>75.337858199140641</v>
      </c>
    </row>
    <row r="437" spans="1:20" x14ac:dyDescent="0.15">
      <c r="A437" s="57">
        <f t="shared" si="115"/>
        <v>27.894980833895577</v>
      </c>
      <c r="B437" s="12">
        <f t="shared" si="132"/>
        <v>4.4396240871681618</v>
      </c>
      <c r="C437" s="57" t="str">
        <f t="shared" si="116"/>
        <v>-0.0758728630453689-5824.32656330111i</v>
      </c>
      <c r="D437" s="57" t="str">
        <f t="shared" si="117"/>
        <v>7.9799999984476-1433.94983287223i</v>
      </c>
      <c r="E437" s="57" t="str">
        <f t="shared" si="118"/>
        <v>81.2347635642024-0.000287921576880532i</v>
      </c>
      <c r="F437" s="57" t="str">
        <f t="shared" si="119"/>
        <v>4.17867867827581-134567.353792086i</v>
      </c>
      <c r="G437" s="57" t="str">
        <f t="shared" si="120"/>
        <v>0.999999999903587-9.81903325258455E-06i</v>
      </c>
      <c r="H437" s="57" t="str">
        <f t="shared" si="121"/>
        <v>120.000128392326+0.66091043391736i</v>
      </c>
      <c r="I437" s="57" t="str">
        <f t="shared" si="122"/>
        <v>504.618963344678-91108.9087836262i</v>
      </c>
      <c r="K437" s="57" t="str">
        <f t="shared" si="123"/>
        <v>0.0999968597568542-0.000557435605911652i</v>
      </c>
      <c r="L437" s="57" t="str">
        <f t="shared" si="124"/>
        <v>0.00025-49.7899208878908i</v>
      </c>
      <c r="M437" s="57" t="str">
        <f t="shared" si="125"/>
        <v>0.0025-28.0418828530048i</v>
      </c>
      <c r="N437" s="57">
        <f t="shared" si="126"/>
        <v>89.999253614167301</v>
      </c>
      <c r="O437" s="57">
        <f t="shared" si="127"/>
        <v>75.304914348346287</v>
      </c>
      <c r="P437" s="374">
        <f t="shared" si="128"/>
        <v>75.304914348346287</v>
      </c>
      <c r="Q437" s="374">
        <f t="shared" si="129"/>
        <v>-90.000746385832699</v>
      </c>
      <c r="R437" s="12">
        <f t="shared" si="130"/>
        <v>89.999253614167301</v>
      </c>
      <c r="S437" s="57">
        <f t="shared" si="131"/>
        <v>4.4396240871681621E-3</v>
      </c>
      <c r="T437" s="12">
        <f t="shared" si="114"/>
        <v>75.304914348346287</v>
      </c>
    </row>
    <row r="438" spans="1:20" x14ac:dyDescent="0.15">
      <c r="A438" s="57">
        <f t="shared" si="115"/>
        <v>28.000981761064381</v>
      </c>
      <c r="B438" s="12">
        <f t="shared" si="132"/>
        <v>4.456494658699401</v>
      </c>
      <c r="C438" s="57" t="str">
        <f t="shared" si="116"/>
        <v>-0.075872771245983-5802.27789118041i</v>
      </c>
      <c r="D438" s="57" t="str">
        <f t="shared" si="117"/>
        <v>7.9799999984358-1428.52145220135i</v>
      </c>
      <c r="E438" s="57" t="str">
        <f t="shared" si="118"/>
        <v>81.2347635267655-0.000289015463159918i</v>
      </c>
      <c r="F438" s="57" t="str">
        <f t="shared" si="119"/>
        <v>4.17867867827273-134057.93364455i</v>
      </c>
      <c r="G438" s="57" t="str">
        <f t="shared" si="120"/>
        <v>0.999999999902852-9.85634557893714E-06i</v>
      </c>
      <c r="H438" s="57" t="str">
        <f t="shared" si="121"/>
        <v>120.000129369963+0.663421895339635i</v>
      </c>
      <c r="I438" s="57" t="str">
        <f t="shared" si="122"/>
        <v>504.618964710225-90764.006183953i</v>
      </c>
      <c r="K438" s="57" t="str">
        <f t="shared" si="123"/>
        <v>0.0999968358464252-0.000559553725998933i</v>
      </c>
      <c r="L438" s="57" t="str">
        <f t="shared" si="124"/>
        <v>0.00025-49.6014354332443i</v>
      </c>
      <c r="M438" s="57" t="str">
        <f t="shared" si="125"/>
        <v>0.0025-27.9357270900626i</v>
      </c>
      <c r="N438" s="57">
        <f t="shared" si="126"/>
        <v>89.999250778805575</v>
      </c>
      <c r="O438" s="57">
        <f t="shared" si="127"/>
        <v>75.271970497369992</v>
      </c>
      <c r="P438" s="374">
        <f t="shared" si="128"/>
        <v>75.271970497369992</v>
      </c>
      <c r="Q438" s="374">
        <f t="shared" si="129"/>
        <v>-90.000749221194425</v>
      </c>
      <c r="R438" s="12">
        <f t="shared" si="130"/>
        <v>89.999250778805575</v>
      </c>
      <c r="S438" s="57">
        <f t="shared" si="131"/>
        <v>4.4564946586994007E-3</v>
      </c>
      <c r="T438" s="12">
        <f t="shared" si="114"/>
        <v>75.271970497369992</v>
      </c>
    </row>
    <row r="439" spans="1:20" x14ac:dyDescent="0.15">
      <c r="A439" s="57">
        <f t="shared" si="115"/>
        <v>28.107385491756425</v>
      </c>
      <c r="B439" s="12">
        <f t="shared" si="132"/>
        <v>4.4734293384024584</v>
      </c>
      <c r="C439" s="57" t="str">
        <f t="shared" si="116"/>
        <v>-0.0758726787481336-5780.31268677532i</v>
      </c>
      <c r="D439" s="57" t="str">
        <f t="shared" si="117"/>
        <v>7.97999999842393-1423.11362129117i</v>
      </c>
      <c r="E439" s="57" t="str">
        <f t="shared" si="118"/>
        <v>81.234763489044-0.000290113503737388i</v>
      </c>
      <c r="F439" s="57" t="str">
        <f t="shared" si="119"/>
        <v>4.17867867826963-133550.441965395i</v>
      </c>
      <c r="G439" s="57" t="str">
        <f t="shared" si="120"/>
        <v>0.999999999902113-9.89379969212978E-06i</v>
      </c>
      <c r="H439" s="57" t="str">
        <f t="shared" si="121"/>
        <v>120.000130355043+0.665942900335604i</v>
      </c>
      <c r="I439" s="57" t="str">
        <f t="shared" si="122"/>
        <v>504.618966086163-90420.4092549788i</v>
      </c>
      <c r="K439" s="57" t="str">
        <f t="shared" si="123"/>
        <v>0.0999968117539443-0.000561679893395303i</v>
      </c>
      <c r="L439" s="57" t="str">
        <f t="shared" si="124"/>
        <v>0.00025-49.4136635118992i</v>
      </c>
      <c r="M439" s="57" t="str">
        <f t="shared" si="125"/>
        <v>0.0025-27.8299731919332i</v>
      </c>
      <c r="N439" s="57">
        <f t="shared" si="126"/>
        <v>89.999247932679779</v>
      </c>
      <c r="O439" s="57">
        <f t="shared" si="127"/>
        <v>75.239026646210775</v>
      </c>
      <c r="P439" s="374">
        <f t="shared" si="128"/>
        <v>75.239026646210775</v>
      </c>
      <c r="Q439" s="374">
        <f t="shared" si="129"/>
        <v>-90.000752067320221</v>
      </c>
      <c r="R439" s="12">
        <f t="shared" si="130"/>
        <v>89.999247932679779</v>
      </c>
      <c r="S439" s="57">
        <f t="shared" si="131"/>
        <v>4.4734293384024581E-3</v>
      </c>
      <c r="T439" s="12">
        <f t="shared" si="114"/>
        <v>75.239026646210775</v>
      </c>
    </row>
    <row r="440" spans="1:20" x14ac:dyDescent="0.15">
      <c r="A440" s="57">
        <f t="shared" si="115"/>
        <v>28.214193556625101</v>
      </c>
      <c r="B440" s="12">
        <f t="shared" si="132"/>
        <v>4.490428369888388</v>
      </c>
      <c r="C440" s="57" t="str">
        <f t="shared" si="116"/>
        <v>-0.0758725855456746-5758.43063410868i</v>
      </c>
      <c r="D440" s="57" t="str">
        <f t="shared" si="117"/>
        <v>7.97999999841191-1417.72626234819i</v>
      </c>
      <c r="E440" s="57" t="str">
        <f t="shared" si="118"/>
        <v>81.2347634510348-0.000291215714372916i</v>
      </c>
      <c r="F440" s="57" t="str">
        <f t="shared" si="119"/>
        <v>4.17867867826653-133044.871454184i</v>
      </c>
      <c r="G440" s="57" t="str">
        <f t="shared" si="120"/>
        <v>0.999999999901367-9.93139613095248E-06i</v>
      </c>
      <c r="H440" s="57" t="str">
        <f t="shared" si="121"/>
        <v>120.000131347625+0.668473485171086i</v>
      </c>
      <c r="I440" s="57" t="str">
        <f t="shared" si="122"/>
        <v>504.61896747258-90078.1130539491i</v>
      </c>
      <c r="K440" s="57" t="str">
        <f t="shared" si="123"/>
        <v>0.0999967874780237-0.000563814138662814i</v>
      </c>
      <c r="L440" s="57" t="str">
        <f t="shared" si="124"/>
        <v>0.00025-49.2266024226929i</v>
      </c>
      <c r="M440" s="57" t="str">
        <f t="shared" si="125"/>
        <v>0.0025-27.7246196373114i</v>
      </c>
      <c r="N440" s="57">
        <f t="shared" si="126"/>
        <v>89.999245075749201</v>
      </c>
      <c r="O440" s="57">
        <f t="shared" si="127"/>
        <v>75.206082794866802</v>
      </c>
      <c r="P440" s="374">
        <f t="shared" si="128"/>
        <v>75.206082794866802</v>
      </c>
      <c r="Q440" s="374">
        <f t="shared" si="129"/>
        <v>-90.000754924250799</v>
      </c>
      <c r="R440" s="12">
        <f t="shared" si="130"/>
        <v>89.999245075749201</v>
      </c>
      <c r="S440" s="57">
        <f t="shared" si="131"/>
        <v>4.4904283698883876E-3</v>
      </c>
      <c r="T440" s="12">
        <f t="shared" si="114"/>
        <v>75.206082794866802</v>
      </c>
    </row>
    <row r="441" spans="1:20" x14ac:dyDescent="0.15">
      <c r="A441" s="57">
        <f t="shared" si="115"/>
        <v>28.321407492140274</v>
      </c>
      <c r="B441" s="12">
        <f t="shared" si="132"/>
        <v>4.5074919976939638</v>
      </c>
      <c r="C441" s="57" t="str">
        <f t="shared" si="116"/>
        <v>-0.0758724916338167-5736.63141840003i</v>
      </c>
      <c r="D441" s="57" t="str">
        <f t="shared" si="117"/>
        <v>7.97999999839979-1412.35929787346i</v>
      </c>
      <c r="E441" s="57" t="str">
        <f t="shared" si="118"/>
        <v>81.2347634127364-0.000292322110883221i</v>
      </c>
      <c r="F441" s="57" t="str">
        <f t="shared" si="119"/>
        <v>4.17867867826337-132541.214838115i</v>
      </c>
      <c r="G441" s="57" t="str">
        <f t="shared" si="120"/>
        <v>0.999999999900616-9.96913543624261E-06i</v>
      </c>
      <c r="H441" s="57" t="str">
        <f t="shared" si="121"/>
        <v>120.000132347764+0.671013686249701i</v>
      </c>
      <c r="I441" s="57" t="str">
        <f t="shared" si="122"/>
        <v>504.618968869551-89737.1126568163i</v>
      </c>
      <c r="K441" s="57" t="str">
        <f t="shared" si="123"/>
        <v>0.0999967630172685-0.000565956492479487i</v>
      </c>
      <c r="L441" s="57" t="str">
        <f t="shared" si="124"/>
        <v>0.00025-49.0402494746891i</v>
      </c>
      <c r="M441" s="57" t="str">
        <f t="shared" si="125"/>
        <v>0.0025-27.619664910651i</v>
      </c>
      <c r="N441" s="57">
        <f t="shared" si="126"/>
        <v>89.99924220797287</v>
      </c>
      <c r="O441" s="57">
        <f t="shared" si="127"/>
        <v>75.173138943336966</v>
      </c>
      <c r="P441" s="374">
        <f t="shared" si="128"/>
        <v>75.173138943336966</v>
      </c>
      <c r="Q441" s="374">
        <f t="shared" si="129"/>
        <v>-90.00075779202713</v>
      </c>
      <c r="R441" s="12">
        <f t="shared" si="130"/>
        <v>89.99924220797287</v>
      </c>
      <c r="S441" s="57">
        <f t="shared" si="131"/>
        <v>4.5074919976939637E-3</v>
      </c>
      <c r="T441" s="12">
        <f t="shared" si="114"/>
        <v>75.173138943336966</v>
      </c>
    </row>
    <row r="442" spans="1:20" x14ac:dyDescent="0.15">
      <c r="A442" s="57">
        <f t="shared" si="115"/>
        <v>28.42902884061041</v>
      </c>
      <c r="B442" s="12">
        <f t="shared" si="132"/>
        <v>4.5246204672852013</v>
      </c>
      <c r="C442" s="57" t="str">
        <f t="shared" si="116"/>
        <v>-0.07587239700689-5714.91472606029i</v>
      </c>
      <c r="D442" s="57" t="str">
        <f t="shared" si="117"/>
        <v>7.97999999838761-1407.0126506614i</v>
      </c>
      <c r="E442" s="57" t="str">
        <f t="shared" si="118"/>
        <v>81.2347633741465-0.000293432709146637i</v>
      </c>
      <c r="F442" s="57" t="str">
        <f t="shared" si="119"/>
        <v>4.17867867826022-132039.464871919i</v>
      </c>
      <c r="G442" s="57" t="str">
        <f t="shared" si="120"/>
        <v>0.99999999989986-0.0000100070181508928i</v>
      </c>
      <c r="H442" s="57" t="str">
        <f t="shared" si="121"/>
        <v>120.000133355519+0.673563540113414i</v>
      </c>
      <c r="I442" s="57" t="str">
        <f t="shared" si="122"/>
        <v>504.618970277161-89397.4031581764i</v>
      </c>
      <c r="K442" s="57" t="str">
        <f t="shared" si="123"/>
        <v>0.0999967383702702-0.000568106985639685i</v>
      </c>
      <c r="L442" s="57" t="str">
        <f t="shared" si="124"/>
        <v>0.00025-48.854601987138i</v>
      </c>
      <c r="M442" s="57" t="str">
        <f t="shared" si="125"/>
        <v>0.0025-27.5151075021428i</v>
      </c>
      <c r="N442" s="57">
        <f t="shared" si="126"/>
        <v>89.999239329309674</v>
      </c>
      <c r="O442" s="57">
        <f t="shared" si="127"/>
        <v>75.140195091619802</v>
      </c>
      <c r="P442" s="374">
        <f t="shared" si="128"/>
        <v>75.140195091619802</v>
      </c>
      <c r="Q442" s="374">
        <f t="shared" si="129"/>
        <v>-90.000760670690326</v>
      </c>
      <c r="R442" s="12">
        <f t="shared" si="130"/>
        <v>89.999239329309674</v>
      </c>
      <c r="S442" s="57">
        <f t="shared" si="131"/>
        <v>4.524620467285201E-3</v>
      </c>
      <c r="T442" s="12">
        <f t="shared" si="114"/>
        <v>75.140195091619802</v>
      </c>
    </row>
    <row r="443" spans="1:20" x14ac:dyDescent="0.15">
      <c r="A443" s="57">
        <f t="shared" si="115"/>
        <v>28.537059150204733</v>
      </c>
      <c r="B443" s="12">
        <f t="shared" si="132"/>
        <v>4.5418140250608854</v>
      </c>
      <c r="C443" s="57" t="str">
        <f t="shared" si="116"/>
        <v>-0.0758723016595226-5693.28024468755i</v>
      </c>
      <c r="D443" s="57" t="str">
        <f t="shared" si="117"/>
        <v>7.97999999837536-1401.68624379869i</v>
      </c>
      <c r="E443" s="57" t="str">
        <f t="shared" si="118"/>
        <v>81.2347633352627-0.000294547525100441i</v>
      </c>
      <c r="F443" s="57" t="str">
        <f t="shared" si="119"/>
        <v>4.17867867825704-131539.614337754i</v>
      </c>
      <c r="G443" s="57" t="str">
        <f t="shared" si="120"/>
        <v>0.999999999899097-0.0000100450448198585i</v>
      </c>
      <c r="H443" s="57" t="str">
        <f t="shared" si="121"/>
        <v>120.000134370947+0.676123083443047i</v>
      </c>
      <c r="I443" s="57" t="str">
        <f t="shared" si="122"/>
        <v>504.618971695489-89058.9796711935i</v>
      </c>
      <c r="K443" s="57" t="str">
        <f t="shared" si="123"/>
        <v>0.0999967135356116-0.0005702656490546i</v>
      </c>
      <c r="L443" s="57" t="str">
        <f t="shared" si="124"/>
        <v>0.00025-48.6696572894381i</v>
      </c>
      <c r="M443" s="57" t="str">
        <f t="shared" si="125"/>
        <v>0.0025-27.4109459076936i</v>
      </c>
      <c r="N443" s="57">
        <f t="shared" si="126"/>
        <v>89.99923643971843</v>
      </c>
      <c r="O443" s="57">
        <f t="shared" si="127"/>
        <v>75.107251239713847</v>
      </c>
      <c r="P443" s="374">
        <f t="shared" si="128"/>
        <v>75.107251239713847</v>
      </c>
      <c r="Q443" s="374">
        <f t="shared" si="129"/>
        <v>-90.00076356028157</v>
      </c>
      <c r="R443" s="12">
        <f t="shared" si="130"/>
        <v>89.99923643971843</v>
      </c>
      <c r="S443" s="57">
        <f t="shared" si="131"/>
        <v>4.5418140250608856E-3</v>
      </c>
      <c r="T443" s="12">
        <f t="shared" si="114"/>
        <v>75.107251239713847</v>
      </c>
    </row>
    <row r="444" spans="1:20" x14ac:dyDescent="0.15">
      <c r="A444" s="57">
        <f t="shared" si="115"/>
        <v>28.645499974975511</v>
      </c>
      <c r="B444" s="12">
        <f t="shared" si="132"/>
        <v>4.5590729183561169</v>
      </c>
      <c r="C444" s="57" t="str">
        <f t="shared" si="116"/>
        <v>-0.0758722055861227-5671.72766306242i</v>
      </c>
      <c r="D444" s="57" t="str">
        <f t="shared" si="117"/>
        <v>7.97999999836297-1396.38000066317i</v>
      </c>
      <c r="E444" s="57" t="str">
        <f t="shared" si="118"/>
        <v>81.2347632960827-0.000295666574741876i</v>
      </c>
      <c r="F444" s="57" t="str">
        <f t="shared" si="119"/>
        <v>4.17867867825382-131041.656045102i</v>
      </c>
      <c r="G444" s="57" t="str">
        <f t="shared" si="120"/>
        <v>0.999999999898329-0.0000100832159901662i</v>
      </c>
      <c r="H444" s="57" t="str">
        <f t="shared" si="121"/>
        <v>120.000135394107+0.678692353058817i</v>
      </c>
      <c r="I444" s="57" t="str">
        <f t="shared" si="122"/>
        <v>504.618973124618-88721.8373275323i</v>
      </c>
      <c r="K444" s="57" t="str">
        <f t="shared" si="123"/>
        <v>0.0999966885118628-0.000572432513752663i</v>
      </c>
      <c r="L444" s="57" t="str">
        <f t="shared" si="124"/>
        <v>0.00025-48.4854127210979i</v>
      </c>
      <c r="M444" s="57" t="str">
        <f t="shared" si="125"/>
        <v>0.0025-27.3071786289037i</v>
      </c>
      <c r="N444" s="57">
        <f t="shared" si="126"/>
        <v>89.999233539157657</v>
      </c>
      <c r="O444" s="57">
        <f t="shared" si="127"/>
        <v>75.074307387617537</v>
      </c>
      <c r="P444" s="374">
        <f t="shared" si="128"/>
        <v>75.074307387617537</v>
      </c>
      <c r="Q444" s="374">
        <f t="shared" si="129"/>
        <v>-90.000766460842343</v>
      </c>
      <c r="R444" s="12">
        <f t="shared" si="130"/>
        <v>89.999233539157657</v>
      </c>
      <c r="S444" s="57">
        <f t="shared" si="131"/>
        <v>4.5590729183561168E-3</v>
      </c>
      <c r="T444" s="12">
        <f t="shared" si="114"/>
        <v>75.074307387617537</v>
      </c>
    </row>
    <row r="445" spans="1:20" x14ac:dyDescent="0.15">
      <c r="A445" s="57">
        <f t="shared" si="115"/>
        <v>28.754352874880418</v>
      </c>
      <c r="B445" s="12">
        <f t="shared" si="132"/>
        <v>4.5763973954458699</v>
      </c>
      <c r="C445" s="57" t="str">
        <f t="shared" si="116"/>
        <v>-0.0758721087811622-5650.25667114395i</v>
      </c>
      <c r="D445" s="57" t="str">
        <f t="shared" si="117"/>
        <v>7.9799999983505-1391.09384492276i</v>
      </c>
      <c r="E445" s="57" t="str">
        <f t="shared" si="118"/>
        <v>81.2347632566049-0.000296789874128778i</v>
      </c>
      <c r="F445" s="57" t="str">
        <f t="shared" si="119"/>
        <v>4.17867867825058-130545.582830666i</v>
      </c>
      <c r="G445" s="57" t="str">
        <f t="shared" si="120"/>
        <v>0.999999999897555-0.000010121532210921i</v>
      </c>
      <c r="H445" s="57" t="str">
        <f t="shared" si="121"/>
        <v>120.000136425058+0.681271385920851i</v>
      </c>
      <c r="I445" s="57" t="str">
        <f t="shared" si="122"/>
        <v>504.618974564626-88385.9712772872i</v>
      </c>
      <c r="K445" s="57" t="str">
        <f t="shared" si="123"/>
        <v>0.0999966632975855-0.000574607610880017i</v>
      </c>
      <c r="L445" s="57" t="str">
        <f t="shared" si="124"/>
        <v>0.00025-48.3018656316975i</v>
      </c>
      <c r="M445" s="57" t="str">
        <f t="shared" si="125"/>
        <v>0.0025-27.2038041730462i</v>
      </c>
      <c r="N445" s="57">
        <f t="shared" si="126"/>
        <v>89.999230627585845</v>
      </c>
      <c r="O445" s="57">
        <f t="shared" si="127"/>
        <v>75.041363535329666</v>
      </c>
      <c r="P445" s="374">
        <f t="shared" si="128"/>
        <v>75.041363535329666</v>
      </c>
      <c r="Q445" s="374">
        <f t="shared" si="129"/>
        <v>-90.000769372414155</v>
      </c>
      <c r="R445" s="12">
        <f t="shared" si="130"/>
        <v>89.999230627585845</v>
      </c>
      <c r="S445" s="57">
        <f t="shared" si="131"/>
        <v>4.5763973954458699E-3</v>
      </c>
      <c r="T445" s="12">
        <f t="shared" si="114"/>
        <v>75.041363535329666</v>
      </c>
    </row>
    <row r="446" spans="1:20" x14ac:dyDescent="0.15">
      <c r="A446" s="57">
        <f t="shared" si="115"/>
        <v>28.863619415804962</v>
      </c>
      <c r="B446" s="12">
        <f t="shared" si="132"/>
        <v>4.5937877055485643</v>
      </c>
      <c r="C446" s="57" t="str">
        <f t="shared" si="116"/>
        <v>-0.0758720112388431-5628.86696006452i</v>
      </c>
      <c r="D446" s="57" t="str">
        <f t="shared" si="117"/>
        <v>7.97999999833795-1385.82770053433i</v>
      </c>
      <c r="E446" s="57" t="str">
        <f t="shared" si="118"/>
        <v>81.2347632168257-0.000297917439379727i</v>
      </c>
      <c r="F446" s="57" t="str">
        <f t="shared" si="119"/>
        <v>4.17867867824732-130051.387558267i</v>
      </c>
      <c r="G446" s="57" t="str">
        <f t="shared" si="120"/>
        <v>0.999999999896775-0.0000101599940333145i</v>
      </c>
      <c r="H446" s="57" t="str">
        <f t="shared" si="121"/>
        <v>120.00013746386+0.683860219129738i</v>
      </c>
      <c r="I446" s="57" t="str">
        <f t="shared" si="122"/>
        <v>504.618976015602-88051.3766889134i</v>
      </c>
      <c r="K446" s="57" t="str">
        <f t="shared" si="123"/>
        <v>0.099996637891328-0.00057679097170093i</v>
      </c>
      <c r="L446" s="57" t="str">
        <f t="shared" si="124"/>
        <v>0.00025-48.1190133808502i</v>
      </c>
      <c r="M446" s="57" t="str">
        <f t="shared" si="125"/>
        <v>0.0025-27.1008210530446i</v>
      </c>
      <c r="N446" s="57">
        <f t="shared" si="126"/>
        <v>89.999227704961285</v>
      </c>
      <c r="O446" s="57">
        <f t="shared" si="127"/>
        <v>75.008419682848483</v>
      </c>
      <c r="P446" s="374">
        <f t="shared" si="128"/>
        <v>75.008419682848483</v>
      </c>
      <c r="Q446" s="374">
        <f t="shared" si="129"/>
        <v>-90.000772295038715</v>
      </c>
      <c r="R446" s="12">
        <f t="shared" si="130"/>
        <v>89.999227704961285</v>
      </c>
      <c r="S446" s="57">
        <f t="shared" si="131"/>
        <v>4.5937877055485642E-3</v>
      </c>
      <c r="T446" s="12">
        <f t="shared" si="114"/>
        <v>75.008419682848483</v>
      </c>
    </row>
    <row r="447" spans="1:20" x14ac:dyDescent="0.15">
      <c r="A447" s="57">
        <f t="shared" si="115"/>
        <v>28.973301169585021</v>
      </c>
      <c r="B447" s="12">
        <f t="shared" si="132"/>
        <v>4.6112440988296486</v>
      </c>
      <c r="C447" s="57" t="str">
        <f t="shared" si="116"/>
        <v>-0.0758719129542413-5607.55822212617i</v>
      </c>
      <c r="D447" s="57" t="str">
        <f t="shared" si="117"/>
        <v>7.97999999832529-1380.58149174263i</v>
      </c>
      <c r="E447" s="57" t="str">
        <f t="shared" si="118"/>
        <v>81.2347631767444-0.000299049286676194i</v>
      </c>
      <c r="F447" s="57" t="str">
        <f t="shared" si="119"/>
        <v>4.17867867824406-129559.063118739i</v>
      </c>
      <c r="G447" s="57" t="str">
        <f t="shared" si="120"/>
        <v>0.999999999895989-0.0000101986020106331i</v>
      </c>
      <c r="H447" s="57" t="str">
        <f t="shared" si="121"/>
        <v>120.00013851057+0.686458889927045i</v>
      </c>
      <c r="I447" s="57" t="str">
        <f t="shared" si="122"/>
        <v>504.618977477624-87718.0487491525i</v>
      </c>
      <c r="K447" s="57" t="str">
        <f t="shared" si="123"/>
        <v>0.09999661229163-0.000578982627598279i</v>
      </c>
      <c r="L447" s="57" t="str">
        <f t="shared" si="124"/>
        <v>0.00025-47.9368533381653i</v>
      </c>
      <c r="M447" s="57" t="str">
        <f t="shared" si="125"/>
        <v>0.0025-26.9982277874523i</v>
      </c>
      <c r="N447" s="57">
        <f t="shared" si="126"/>
        <v>89.999224771242069</v>
      </c>
      <c r="O447" s="57">
        <f t="shared" si="127"/>
        <v>74.97547583017284</v>
      </c>
      <c r="P447" s="374">
        <f t="shared" si="128"/>
        <v>74.97547583017284</v>
      </c>
      <c r="Q447" s="374">
        <f t="shared" si="129"/>
        <v>-90.000775228757931</v>
      </c>
      <c r="R447" s="12">
        <f t="shared" si="130"/>
        <v>89.999224771242069</v>
      </c>
      <c r="S447" s="57">
        <f t="shared" si="131"/>
        <v>4.6112440988296489E-3</v>
      </c>
      <c r="T447" s="12">
        <f t="shared" si="114"/>
        <v>74.97547583017284</v>
      </c>
    </row>
    <row r="448" spans="1:20" x14ac:dyDescent="0.15">
      <c r="A448" s="57">
        <f t="shared" si="115"/>
        <v>29.083399714029447</v>
      </c>
      <c r="B448" s="12">
        <f t="shared" si="132"/>
        <v>4.6287668264052018</v>
      </c>
      <c r="C448" s="57" t="str">
        <f t="shared" si="116"/>
        <v>-0.0758718139213741-5586.33015079544i</v>
      </c>
      <c r="D448" s="57" t="str">
        <f t="shared" si="117"/>
        <v>7.97999999831257-1375.35514307919i</v>
      </c>
      <c r="E448" s="57" t="str">
        <f t="shared" si="118"/>
        <v>81.2347631363571-0.000300185432256784i</v>
      </c>
      <c r="F448" s="57" t="str">
        <f t="shared" si="119"/>
        <v>4.17867867824075-129068.60242983i</v>
      </c>
      <c r="G448" s="57" t="str">
        <f t="shared" si="120"/>
        <v>0.999999999895197-0.0000102373566982655i</v>
      </c>
      <c r="H448" s="57" t="str">
        <f t="shared" si="121"/>
        <v>120.000139565251+0.689067435695865i</v>
      </c>
      <c r="I448" s="57" t="str">
        <f t="shared" si="122"/>
        <v>504.618978950779-87385.9826629726i</v>
      </c>
      <c r="K448" s="57" t="str">
        <f t="shared" si="123"/>
        <v>0.0999965864970183-0.000581182610073959i</v>
      </c>
      <c r="L448" s="57" t="str">
        <f t="shared" si="124"/>
        <v>0.00025-47.7553828832091i</v>
      </c>
      <c r="M448" s="57" t="str">
        <f t="shared" si="125"/>
        <v>0.0025-26.8960229004307i</v>
      </c>
      <c r="N448" s="57">
        <f t="shared" si="126"/>
        <v>89.99922182638619</v>
      </c>
      <c r="O448" s="57">
        <f t="shared" si="127"/>
        <v>74.942531977301087</v>
      </c>
      <c r="P448" s="374">
        <f t="shared" si="128"/>
        <v>74.942531977301087</v>
      </c>
      <c r="Q448" s="374">
        <f t="shared" si="129"/>
        <v>-90.00077817361381</v>
      </c>
      <c r="R448" s="12">
        <f t="shared" si="130"/>
        <v>89.99922182638619</v>
      </c>
      <c r="S448" s="57">
        <f t="shared" si="131"/>
        <v>4.6287668264052015E-3</v>
      </c>
      <c r="T448" s="12">
        <f t="shared" si="114"/>
        <v>74.942531977301087</v>
      </c>
    </row>
    <row r="449" spans="1:20" x14ac:dyDescent="0.15">
      <c r="A449" s="57">
        <f t="shared" si="115"/>
        <v>29.193916632942756</v>
      </c>
      <c r="B449" s="12">
        <f t="shared" si="132"/>
        <v>4.6463561403455413</v>
      </c>
      <c r="C449" s="57" t="str">
        <f t="shared" si="116"/>
        <v>-0.0758717141344576-5565.18244069935i</v>
      </c>
      <c r="D449" s="57" t="str">
        <f t="shared" si="117"/>
        <v>7.97999999829968-1370.14857936121i</v>
      </c>
      <c r="E449" s="57" t="str">
        <f t="shared" si="118"/>
        <v>81.2347630956628-0.000301325892425773i</v>
      </c>
      <c r="F449" s="57" t="str">
        <f t="shared" si="119"/>
        <v>4.17867867823739-128579.998436098i</v>
      </c>
      <c r="G449" s="57" t="str">
        <f t="shared" si="120"/>
        <v>0.999999999894398-0.0000102762586537107i</v>
      </c>
      <c r="H449" s="57" t="str">
        <f t="shared" si="121"/>
        <v>120.000140627963+0.691685893961348i</v>
      </c>
      <c r="I449" s="57" t="str">
        <f t="shared" si="122"/>
        <v>504.618980435152-87055.1736534907i</v>
      </c>
      <c r="K449" s="57" t="str">
        <f t="shared" si="123"/>
        <v>0.0999965605060082-0.000583390950749346i</v>
      </c>
      <c r="L449" s="57" t="str">
        <f t="shared" si="124"/>
        <v>0.00025-47.5745994054682i</v>
      </c>
      <c r="M449" s="57" t="str">
        <f t="shared" si="125"/>
        <v>0.0025-26.7942049217281i</v>
      </c>
      <c r="N449" s="57">
        <f t="shared" si="126"/>
        <v>89.999218870351442</v>
      </c>
      <c r="O449" s="57">
        <f t="shared" si="127"/>
        <v>74.909588124231675</v>
      </c>
      <c r="P449" s="374">
        <f t="shared" si="128"/>
        <v>74.909588124231675</v>
      </c>
      <c r="Q449" s="374">
        <f t="shared" si="129"/>
        <v>-90.000781129648558</v>
      </c>
      <c r="R449" s="12">
        <f t="shared" si="130"/>
        <v>89.999218870351442</v>
      </c>
      <c r="S449" s="57">
        <f t="shared" si="131"/>
        <v>4.6463561403455415E-3</v>
      </c>
      <c r="T449" s="12">
        <f t="shared" si="114"/>
        <v>74.909588124231675</v>
      </c>
    </row>
    <row r="450" spans="1:20" x14ac:dyDescent="0.15">
      <c r="A450" s="57">
        <f t="shared" si="115"/>
        <v>29.304853516147936</v>
      </c>
      <c r="B450" s="12">
        <f t="shared" si="132"/>
        <v>4.6640122936788542</v>
      </c>
      <c r="C450" s="57" t="str">
        <f t="shared" si="116"/>
        <v>-0.0758716135874096-5544.11478762108i</v>
      </c>
      <c r="D450" s="57" t="str">
        <f t="shared" si="117"/>
        <v>7.97999999828677-1364.96172569055i</v>
      </c>
      <c r="E450" s="57" t="str">
        <f t="shared" si="118"/>
        <v>81.2347630546587-0.000302470683546441i</v>
      </c>
      <c r="F450" s="57" t="str">
        <f t="shared" si="119"/>
        <v>4.17867867823406-128093.244108812i</v>
      </c>
      <c r="G450" s="57" t="str">
        <f t="shared" si="120"/>
        <v>0.999999999893594-0.0000103153084365865i</v>
      </c>
      <c r="H450" s="57" t="str">
        <f t="shared" si="121"/>
        <v>120.000141698767+0.694314302391234i</v>
      </c>
      <c r="I450" s="57" t="str">
        <f t="shared" si="122"/>
        <v>504.618981930828-86725.6169619091i</v>
      </c>
      <c r="K450" s="57" t="str">
        <f t="shared" si="123"/>
        <v>0.0999965343171044-0.000585607681365755i</v>
      </c>
      <c r="L450" s="57" t="str">
        <f t="shared" si="124"/>
        <v>0.00025-47.3945003043119i</v>
      </c>
      <c r="M450" s="57" t="str">
        <f t="shared" si="125"/>
        <v>0.0025-26.6927723866588i</v>
      </c>
      <c r="N450" s="57">
        <f t="shared" si="126"/>
        <v>89.999215903095518</v>
      </c>
      <c r="O450" s="57">
        <f t="shared" si="127"/>
        <v>74.876644270963212</v>
      </c>
      <c r="P450" s="374">
        <f t="shared" si="128"/>
        <v>74.876644270963212</v>
      </c>
      <c r="Q450" s="374">
        <f t="shared" si="129"/>
        <v>-90.000784096904482</v>
      </c>
      <c r="R450" s="12">
        <f t="shared" si="130"/>
        <v>89.999215903095518</v>
      </c>
      <c r="S450" s="57">
        <f t="shared" si="131"/>
        <v>4.6640122936788542E-3</v>
      </c>
      <c r="T450" s="12">
        <f t="shared" si="114"/>
        <v>74.876644270963212</v>
      </c>
    </row>
    <row r="451" spans="1:20" x14ac:dyDescent="0.15">
      <c r="A451" s="57">
        <f t="shared" si="115"/>
        <v>29.416211959509297</v>
      </c>
      <c r="B451" s="12">
        <f t="shared" si="132"/>
        <v>4.6817355403948335</v>
      </c>
      <c r="C451" s="57" t="str">
        <f t="shared" si="116"/>
        <v>-0.0758715122754907-5523.12688849539i</v>
      </c>
      <c r="D451" s="57" t="str">
        <f t="shared" si="117"/>
        <v>7.97999999827369-1359.79450745256i</v>
      </c>
      <c r="E451" s="57" t="str">
        <f t="shared" si="118"/>
        <v>81.2347630133428-0.000303619822042951i</v>
      </c>
      <c r="F451" s="57" t="str">
        <f t="shared" si="119"/>
        <v>4.17867867823065-127608.332445846i</v>
      </c>
      <c r="G451" s="57" t="str">
        <f t="shared" si="120"/>
        <v>0.999999999892784-0.0000103545066086371i</v>
      </c>
      <c r="H451" s="57" t="str">
        <f t="shared" si="121"/>
        <v>120.000142777724+0.696952698796421i</v>
      </c>
      <c r="I451" s="57" t="str">
        <f t="shared" si="122"/>
        <v>504.618983437894-86397.3078474426i</v>
      </c>
      <c r="K451" s="57" t="str">
        <f t="shared" si="123"/>
        <v>0.0999965079288017-0.000587832833784923i</v>
      </c>
      <c r="L451" s="57" t="str">
        <f t="shared" si="124"/>
        <v>0.00025-47.2150829889539i</v>
      </c>
      <c r="M451" s="57" t="str">
        <f t="shared" si="125"/>
        <v>0.0025-26.5917238360816i</v>
      </c>
      <c r="N451" s="57">
        <f t="shared" si="126"/>
        <v>89.999212924575858</v>
      </c>
      <c r="O451" s="57">
        <f t="shared" si="127"/>
        <v>74.843700417494233</v>
      </c>
      <c r="P451" s="374">
        <f t="shared" si="128"/>
        <v>74.843700417494233</v>
      </c>
      <c r="Q451" s="374">
        <f t="shared" si="129"/>
        <v>-90.000787075424142</v>
      </c>
      <c r="R451" s="12">
        <f t="shared" si="130"/>
        <v>89.999212924575858</v>
      </c>
      <c r="S451" s="57">
        <f t="shared" si="131"/>
        <v>4.6817355403948333E-3</v>
      </c>
      <c r="T451" s="12">
        <f t="shared" si="114"/>
        <v>74.843700417494233</v>
      </c>
    </row>
    <row r="452" spans="1:20" x14ac:dyDescent="0.15">
      <c r="A452" s="57">
        <f t="shared" si="115"/>
        <v>29.527993564955434</v>
      </c>
      <c r="B452" s="12">
        <f t="shared" si="132"/>
        <v>4.699526135448334</v>
      </c>
      <c r="C452" s="57" t="str">
        <f t="shared" si="116"/>
        <v>-0.0758714101911693-5502.21844140411i</v>
      </c>
      <c r="D452" s="57" t="str">
        <f t="shared" si="117"/>
        <v>7.97999999826058-1354.64685031507i</v>
      </c>
      <c r="E452" s="57" t="str">
        <f t="shared" si="118"/>
        <v>81.2347629717116-0.000304773324402487i</v>
      </c>
      <c r="F452" s="57" t="str">
        <f t="shared" si="119"/>
        <v>4.17867867822726-127125.256471584i</v>
      </c>
      <c r="G452" s="57" t="str">
        <f t="shared" si="120"/>
        <v>0.999999999891968-0.0000103938537337414i</v>
      </c>
      <c r="H452" s="57" t="str">
        <f t="shared" si="121"/>
        <v>120.000143864898+0.699601121131474i</v>
      </c>
      <c r="I452" s="57" t="str">
        <f t="shared" si="122"/>
        <v>504.618984956436-86070.2415872566i</v>
      </c>
      <c r="K452" s="57" t="str">
        <f t="shared" si="123"/>
        <v>0.09999648133958-0.000590066439989375i</v>
      </c>
      <c r="L452" s="57" t="str">
        <f t="shared" si="124"/>
        <v>0.00025-47.0363448784159i</v>
      </c>
      <c r="M452" s="57" t="str">
        <f t="shared" si="125"/>
        <v>0.0025-26.4910578163794i</v>
      </c>
      <c r="N452" s="57">
        <f t="shared" si="126"/>
        <v>89.999209934749842</v>
      </c>
      <c r="O452" s="57">
        <f t="shared" si="127"/>
        <v>74.810756563822892</v>
      </c>
      <c r="P452" s="374">
        <f t="shared" si="128"/>
        <v>74.810756563822892</v>
      </c>
      <c r="Q452" s="374">
        <f t="shared" si="129"/>
        <v>-90.000790065250158</v>
      </c>
      <c r="R452" s="12">
        <f t="shared" si="130"/>
        <v>89.999209934749842</v>
      </c>
      <c r="S452" s="57">
        <f t="shared" si="131"/>
        <v>4.6995261354483338E-3</v>
      </c>
      <c r="T452" s="12">
        <f t="shared" si="114"/>
        <v>74.810756563822892</v>
      </c>
    </row>
    <row r="453" spans="1:20" x14ac:dyDescent="0.15">
      <c r="A453" s="57">
        <f t="shared" si="115"/>
        <v>29.640199940502267</v>
      </c>
      <c r="B453" s="12">
        <f t="shared" si="132"/>
        <v>4.7173843347630378</v>
      </c>
      <c r="C453" s="57" t="str">
        <f t="shared" si="116"/>
        <v>-0.0758713073303099-5481.3891455724i</v>
      </c>
      <c r="D453" s="57" t="str">
        <f t="shared" si="117"/>
        <v>7.9799999982473-1349.51868022731i</v>
      </c>
      <c r="E453" s="57" t="str">
        <f t="shared" si="118"/>
        <v>81.2347629297634-0.000305931207177912i</v>
      </c>
      <c r="F453" s="57" t="str">
        <f t="shared" si="119"/>
        <v>4.17867867822379-126644.009236814i</v>
      </c>
      <c r="G453" s="57" t="str">
        <f t="shared" si="120"/>
        <v>0.999999999891145-0.0000104333503779211i</v>
      </c>
      <c r="H453" s="57" t="str">
        <f t="shared" si="121"/>
        <v>120.000144960349+0.702259607495198i</v>
      </c>
      <c r="I453" s="57" t="str">
        <f t="shared" si="122"/>
        <v>504.618986486535-85744.4134763898i</v>
      </c>
      <c r="K453" s="57" t="str">
        <f t="shared" si="123"/>
        <v>0.0999964545479116-0.000592308532082995i</v>
      </c>
      <c r="L453" s="57" t="str">
        <f t="shared" si="124"/>
        <v>0.00025-46.8582834014903i</v>
      </c>
      <c r="M453" s="57" t="str">
        <f t="shared" si="125"/>
        <v>0.0025-26.3907728794375i</v>
      </c>
      <c r="N453" s="57">
        <f t="shared" si="126"/>
        <v>89.999206933574612</v>
      </c>
      <c r="O453" s="57">
        <f t="shared" si="127"/>
        <v>74.77781270994798</v>
      </c>
      <c r="P453" s="374">
        <f t="shared" si="128"/>
        <v>74.77781270994798</v>
      </c>
      <c r="Q453" s="374">
        <f t="shared" si="129"/>
        <v>-90.000793066425388</v>
      </c>
      <c r="R453" s="12">
        <f t="shared" si="130"/>
        <v>89.999206933574612</v>
      </c>
      <c r="S453" s="57">
        <f t="shared" si="131"/>
        <v>4.7173843347630374E-3</v>
      </c>
      <c r="T453" s="12">
        <f t="shared" si="114"/>
        <v>74.77781270994798</v>
      </c>
    </row>
    <row r="454" spans="1:20" x14ac:dyDescent="0.15">
      <c r="A454" s="57">
        <f t="shared" si="115"/>
        <v>29.752832700276173</v>
      </c>
      <c r="B454" s="12">
        <f t="shared" si="132"/>
        <v>4.7353103952351372</v>
      </c>
      <c r="C454" s="57" t="str">
        <f t="shared" si="116"/>
        <v>-0.0758712036863116-5460.63870136386i</v>
      </c>
      <c r="D454" s="57" t="str">
        <f t="shared" si="117"/>
        <v>7.97999999823394-1344.40992341884i</v>
      </c>
      <c r="E454" s="57" t="str">
        <f t="shared" si="118"/>
        <v>81.2347628874963-0.000307093486980186i</v>
      </c>
      <c r="F454" s="57" t="str">
        <f t="shared" si="119"/>
        <v>4.17867867822035-126164.583818635i</v>
      </c>
      <c r="G454" s="57" t="str">
        <f t="shared" si="120"/>
        <v>0.999999999890316-0.0000104729971093485i</v>
      </c>
      <c r="H454" s="57" t="str">
        <f t="shared" si="121"/>
        <v>120.000146064142+0.704928196131173i</v>
      </c>
      <c r="I454" s="57" t="str">
        <f t="shared" si="122"/>
        <v>504.618988028287-85419.8188276983i</v>
      </c>
      <c r="K454" s="57" t="str">
        <f t="shared" si="123"/>
        <v>0.0999964275522544-0.000594559142291388i</v>
      </c>
      <c r="L454" s="57" t="str">
        <f t="shared" si="124"/>
        <v>0.00025-46.6808959967029i</v>
      </c>
      <c r="M454" s="57" t="str">
        <f t="shared" si="125"/>
        <v>0.0025-26.2908675826236i</v>
      </c>
      <c r="N454" s="57">
        <f t="shared" si="126"/>
        <v>89.999203921007194</v>
      </c>
      <c r="O454" s="57">
        <f t="shared" si="127"/>
        <v>74.744868855867921</v>
      </c>
      <c r="P454" s="374">
        <f t="shared" si="128"/>
        <v>74.744868855867921</v>
      </c>
      <c r="Q454" s="374">
        <f t="shared" si="129"/>
        <v>-90.000796078992806</v>
      </c>
      <c r="R454" s="12">
        <f t="shared" si="130"/>
        <v>89.999203921007194</v>
      </c>
      <c r="S454" s="57">
        <f t="shared" si="131"/>
        <v>4.7353103952351375E-3</v>
      </c>
      <c r="T454" s="12">
        <f t="shared" si="114"/>
        <v>74.744868855867921</v>
      </c>
    </row>
    <row r="455" spans="1:20" x14ac:dyDescent="0.15">
      <c r="A455" s="57">
        <f t="shared" si="115"/>
        <v>29.865893464537226</v>
      </c>
      <c r="B455" s="12">
        <f t="shared" si="132"/>
        <v>4.7533045747370313</v>
      </c>
      <c r="C455" s="57" t="str">
        <f t="shared" si="116"/>
        <v>-0.0758710992532059-5439.96681027632i</v>
      </c>
      <c r="D455" s="57" t="str">
        <f t="shared" si="117"/>
        <v>7.97999999822053-1339.32050639847i</v>
      </c>
      <c r="E455" s="57" t="str">
        <f t="shared" si="118"/>
        <v>81.2347628449072-0.000308260180484882i</v>
      </c>
      <c r="F455" s="57" t="str">
        <f t="shared" si="119"/>
        <v>4.17867867821687-125686.973320351i</v>
      </c>
      <c r="G455" s="57" t="str">
        <f t="shared" si="120"/>
        <v>0.999999999889481-0.0000105127944983552i</v>
      </c>
      <c r="H455" s="57" t="str">
        <f t="shared" si="121"/>
        <v>120.000147176339+0.707606925428313i</v>
      </c>
      <c r="I455" s="57" t="str">
        <f t="shared" si="122"/>
        <v>504.618989581781-85096.4529717779i</v>
      </c>
      <c r="K455" s="57" t="str">
        <f t="shared" si="123"/>
        <v>0.0999964003510554-0.000596818302962397i</v>
      </c>
      <c r="L455" s="57" t="str">
        <f t="shared" si="124"/>
        <v>0.00025-46.5041801122761i</v>
      </c>
      <c r="M455" s="57" t="str">
        <f t="shared" si="125"/>
        <v>0.0025-26.1913404887663i</v>
      </c>
      <c r="N455" s="57">
        <f t="shared" si="126"/>
        <v>89.999200897004414</v>
      </c>
      <c r="O455" s="57">
        <f t="shared" si="127"/>
        <v>74.711925001581093</v>
      </c>
      <c r="P455" s="374">
        <f t="shared" si="128"/>
        <v>74.711925001581093</v>
      </c>
      <c r="Q455" s="374">
        <f t="shared" si="129"/>
        <v>-90.000799102995586</v>
      </c>
      <c r="R455" s="12">
        <f t="shared" si="130"/>
        <v>89.999200897004414</v>
      </c>
      <c r="S455" s="57">
        <f t="shared" si="131"/>
        <v>4.7533045747370313E-3</v>
      </c>
      <c r="T455" s="12">
        <f t="shared" si="114"/>
        <v>74.711925001581093</v>
      </c>
    </row>
    <row r="456" spans="1:20" x14ac:dyDescent="0.15">
      <c r="A456" s="57">
        <f t="shared" si="115"/>
        <v>29.97938385970247</v>
      </c>
      <c r="B456" s="12">
        <f t="shared" si="132"/>
        <v>4.771367132121032</v>
      </c>
      <c r="C456" s="57" t="str">
        <f t="shared" si="116"/>
        <v>-0.0758709940247115-5419.37317493765i</v>
      </c>
      <c r="D456" s="57" t="str">
        <f t="shared" si="117"/>
        <v>7.97999999820697-1334.25035595322i</v>
      </c>
      <c r="E456" s="57" t="str">
        <f t="shared" si="118"/>
        <v>81.234762801994-0.000309431304428745i</v>
      </c>
      <c r="F456" s="57" t="str">
        <f t="shared" si="119"/>
        <v>4.17867867821335-125211.170871375i</v>
      </c>
      <c r="G456" s="57" t="str">
        <f t="shared" si="120"/>
        <v>0.99999999988864-0.0000105527431174401i</v>
      </c>
      <c r="H456" s="57" t="str">
        <f t="shared" si="121"/>
        <v>120.000148297005+0.710295833921405i</v>
      </c>
      <c r="I456" s="57" t="str">
        <f t="shared" si="122"/>
        <v>504.618991147105-84774.3112569029i</v>
      </c>
      <c r="K456" s="57" t="str">
        <f t="shared" si="123"/>
        <v>0.0999963729427492-0.00059908604656653i</v>
      </c>
      <c r="L456" s="57" t="str">
        <f t="shared" si="124"/>
        <v>0.00025-46.3281332060929i</v>
      </c>
      <c r="M456" s="57" t="str">
        <f t="shared" si="125"/>
        <v>0.0025-26.092190166135i</v>
      </c>
      <c r="N456" s="57">
        <f t="shared" si="126"/>
        <v>89.999197861523001</v>
      </c>
      <c r="O456" s="57">
        <f t="shared" si="127"/>
        <v>74.67898114708585</v>
      </c>
      <c r="P456" s="374">
        <f t="shared" si="128"/>
        <v>74.67898114708585</v>
      </c>
      <c r="Q456" s="374">
        <f t="shared" si="129"/>
        <v>-90.000802138476999</v>
      </c>
      <c r="R456" s="12">
        <f t="shared" si="130"/>
        <v>89.999197861523001</v>
      </c>
      <c r="S456" s="57">
        <f t="shared" si="131"/>
        <v>4.7713671321210323E-3</v>
      </c>
      <c r="T456" s="12">
        <f t="shared" si="114"/>
        <v>74.67898114708585</v>
      </c>
    </row>
    <row r="457" spans="1:20" x14ac:dyDescent="0.15">
      <c r="A457" s="57">
        <f t="shared" si="115"/>
        <v>30.093305518369338</v>
      </c>
      <c r="B457" s="12">
        <f t="shared" si="132"/>
        <v>4.7894983272230922</v>
      </c>
      <c r="C457" s="57" t="str">
        <f t="shared" si="116"/>
        <v>-0.0758708879950234-5398.85749910149i</v>
      </c>
      <c r="D457" s="57" t="str">
        <f t="shared" si="117"/>
        <v>7.97999999819333-1329.19939914728i</v>
      </c>
      <c r="E457" s="57" t="str">
        <f t="shared" si="118"/>
        <v>81.2347627587537-0.000310606875614729i</v>
      </c>
      <c r="F457" s="57" t="str">
        <f t="shared" si="119"/>
        <v>4.17867867820982-124737.169627127i</v>
      </c>
      <c r="G457" s="57" t="str">
        <f t="shared" si="120"/>
        <v>0.999999999887792-0.0000105928435412774i</v>
      </c>
      <c r="H457" s="57" t="str">
        <f t="shared" si="121"/>
        <v>120.000149426204+0.712994960291679i</v>
      </c>
      <c r="I457" s="57" t="str">
        <f t="shared" si="122"/>
        <v>504.618992724345-84453.3890489551i</v>
      </c>
      <c r="K457" s="57" t="str">
        <f t="shared" si="123"/>
        <v>0.0999963453257594-0.000601362405697458i</v>
      </c>
      <c r="L457" s="57" t="str">
        <f t="shared" si="124"/>
        <v>0.00025-46.1527527456595i</v>
      </c>
      <c r="M457" s="57" t="str">
        <f t="shared" si="125"/>
        <v>0.0025-25.9934151884189i</v>
      </c>
      <c r="N457" s="57">
        <f t="shared" si="126"/>
        <v>89.99919481451947</v>
      </c>
      <c r="O457" s="57">
        <f t="shared" si="127"/>
        <v>74.646037292380612</v>
      </c>
      <c r="P457" s="374">
        <f t="shared" si="128"/>
        <v>74.646037292380612</v>
      </c>
      <c r="Q457" s="374">
        <f t="shared" si="129"/>
        <v>-90.00080518548053</v>
      </c>
      <c r="R457" s="12">
        <f t="shared" si="130"/>
        <v>89.99919481451947</v>
      </c>
      <c r="S457" s="57">
        <f t="shared" si="131"/>
        <v>4.789498327223092E-3</v>
      </c>
      <c r="T457" s="12">
        <f t="shared" si="114"/>
        <v>74.646037292380612</v>
      </c>
    </row>
    <row r="458" spans="1:20" x14ac:dyDescent="0.15">
      <c r="A458" s="57">
        <f t="shared" si="115"/>
        <v>30.207660079339142</v>
      </c>
      <c r="B458" s="12">
        <f t="shared" si="132"/>
        <v>4.8076984208665401</v>
      </c>
      <c r="C458" s="57" t="str">
        <f t="shared" si="116"/>
        <v>-0.0758707811582227-5378.41948764301i</v>
      </c>
      <c r="D458" s="57" t="str">
        <f t="shared" si="117"/>
        <v>7.97999999817956-1324.16756332095i</v>
      </c>
      <c r="E458" s="57" t="str">
        <f t="shared" si="118"/>
        <v>81.2347627151842-0.000311786910906559i</v>
      </c>
      <c r="F458" s="57" t="str">
        <f t="shared" si="119"/>
        <v>4.17867867820622-124264.962768943i</v>
      </c>
      <c r="G458" s="57" t="str">
        <f t="shared" si="120"/>
        <v>0.999999999886937-0.0000106330963467252i</v>
      </c>
      <c r="H458" s="57" t="str">
        <f t="shared" si="121"/>
        <v>120.000150564003+0.715704343367352i</v>
      </c>
      <c r="I458" s="57" t="str">
        <f t="shared" si="122"/>
        <v>504.618994313601-84133.6817313641i</v>
      </c>
      <c r="K458" s="57" t="str">
        <f t="shared" si="123"/>
        <v>0.099996317498497-0.00060364741307245i</v>
      </c>
      <c r="L458" s="57" t="str">
        <f t="shared" si="124"/>
        <v>0.00025-45.9780362080687i</v>
      </c>
      <c r="M458" s="57" t="str">
        <f t="shared" si="125"/>
        <v>0.0025-25.895014134707i</v>
      </c>
      <c r="N458" s="57">
        <f t="shared" si="126"/>
        <v>89.99919175595015</v>
      </c>
      <c r="O458" s="57">
        <f t="shared" si="127"/>
        <v>74.613093437463817</v>
      </c>
      <c r="P458" s="374">
        <f t="shared" si="128"/>
        <v>74.613093437463817</v>
      </c>
      <c r="Q458" s="374">
        <f t="shared" si="129"/>
        <v>-90.00080824404985</v>
      </c>
      <c r="R458" s="12">
        <f t="shared" si="130"/>
        <v>89.99919175595015</v>
      </c>
      <c r="S458" s="57">
        <f t="shared" si="131"/>
        <v>4.8076984208665404E-3</v>
      </c>
      <c r="T458" s="12">
        <f t="shared" si="114"/>
        <v>74.613093437463817</v>
      </c>
    </row>
    <row r="459" spans="1:20" x14ac:dyDescent="0.15">
      <c r="A459" s="57">
        <f t="shared" si="115"/>
        <v>30.322449187640633</v>
      </c>
      <c r="B459" s="12">
        <f t="shared" si="132"/>
        <v>4.8259676748658329</v>
      </c>
      <c r="C459" s="57" t="str">
        <f t="shared" si="116"/>
        <v>-0.075870673507616-5358.0588465545i</v>
      </c>
      <c r="D459" s="57" t="str">
        <f t="shared" si="117"/>
        <v>7.9799999981657-1319.15477608956i</v>
      </c>
      <c r="E459" s="57" t="str">
        <f t="shared" si="118"/>
        <v>81.2347626712829-0.000312971427235388i</v>
      </c>
      <c r="F459" s="57" t="str">
        <f t="shared" si="119"/>
        <v>4.17867867820262-123794.543503966i</v>
      </c>
      <c r="G459" s="57" t="str">
        <f t="shared" si="120"/>
        <v>0.999999999886076-0.0000106735021128335i</v>
      </c>
      <c r="H459" s="57" t="str">
        <f t="shared" si="121"/>
        <v>120.000151710464+0.718424022124186i</v>
      </c>
      <c r="I459" s="57" t="str">
        <f t="shared" si="122"/>
        <v>504.61899591495-83815.1847050285i</v>
      </c>
      <c r="K459" s="57" t="str">
        <f t="shared" si="123"/>
        <v>0.0999962894593618-0.000605941101532861i</v>
      </c>
      <c r="L459" s="57" t="str">
        <f t="shared" si="124"/>
        <v>0.00025-45.8039810799648i</v>
      </c>
      <c r="M459" s="57" t="str">
        <f t="shared" si="125"/>
        <v>0.0025-25.7969855894671i</v>
      </c>
      <c r="N459" s="57">
        <f t="shared" si="126"/>
        <v>89.999188685771287</v>
      </c>
      <c r="O459" s="57">
        <f t="shared" si="127"/>
        <v>74.580149582333846</v>
      </c>
      <c r="P459" s="374">
        <f t="shared" si="128"/>
        <v>74.580149582333846</v>
      </c>
      <c r="Q459" s="374">
        <f t="shared" si="129"/>
        <v>-90.000811314228713</v>
      </c>
      <c r="R459" s="12">
        <f t="shared" si="130"/>
        <v>89.999188685771287</v>
      </c>
      <c r="S459" s="57">
        <f t="shared" si="131"/>
        <v>4.8259676748658329E-3</v>
      </c>
      <c r="T459" s="12">
        <f t="shared" si="114"/>
        <v>74.580149582333846</v>
      </c>
    </row>
    <row r="460" spans="1:20" x14ac:dyDescent="0.15">
      <c r="A460" s="57">
        <f t="shared" si="115"/>
        <v>30.437674494553669</v>
      </c>
      <c r="B460" s="12">
        <f t="shared" si="132"/>
        <v>4.8443063520303236</v>
      </c>
      <c r="C460" s="57" t="str">
        <f t="shared" si="116"/>
        <v>-0.0758705650376683-5337.77528294139i</v>
      </c>
      <c r="D460" s="57" t="str">
        <f t="shared" si="117"/>
        <v>7.97999999815171-1314.1609653425i</v>
      </c>
      <c r="E460" s="57" t="str">
        <f t="shared" si="118"/>
        <v>81.2347626270478-0.000314160441589769i</v>
      </c>
      <c r="F460" s="57" t="str">
        <f t="shared" si="119"/>
        <v>4.178678678199-123325.905065058i</v>
      </c>
      <c r="G460" s="57" t="str">
        <f t="shared" si="120"/>
        <v>0.999999999885209-0.000010714061420853i</v>
      </c>
      <c r="H460" s="57" t="str">
        <f t="shared" si="121"/>
        <v>120.000152865655+0.721154035686071i</v>
      </c>
      <c r="I460" s="57" t="str">
        <f t="shared" si="122"/>
        <v>504.618997528495-83497.8933882639i</v>
      </c>
      <c r="K460" s="57" t="str">
        <f t="shared" si="123"/>
        <v>0.0999962612067405-0.000608243504044592i</v>
      </c>
      <c r="L460" s="57" t="str">
        <f t="shared" si="124"/>
        <v>0.00025-45.6305848575065i</v>
      </c>
      <c r="M460" s="57" t="str">
        <f t="shared" si="125"/>
        <v>0.0025-25.6993281425255i</v>
      </c>
      <c r="N460" s="57">
        <f t="shared" si="126"/>
        <v>89.999185603938869</v>
      </c>
      <c r="O460" s="57">
        <f t="shared" si="127"/>
        <v>74.547205726989162</v>
      </c>
      <c r="P460" s="374">
        <f t="shared" si="128"/>
        <v>74.547205726989162</v>
      </c>
      <c r="Q460" s="374">
        <f t="shared" si="129"/>
        <v>-90.000814396061131</v>
      </c>
      <c r="R460" s="12">
        <f t="shared" si="130"/>
        <v>89.999185603938869</v>
      </c>
      <c r="S460" s="57">
        <f t="shared" si="131"/>
        <v>4.8443063520303238E-3</v>
      </c>
      <c r="T460" s="12">
        <f t="shared" si="114"/>
        <v>74.547205726989162</v>
      </c>
    </row>
    <row r="461" spans="1:20" x14ac:dyDescent="0.15">
      <c r="A461" s="57">
        <f t="shared" si="115"/>
        <v>30.553337657632976</v>
      </c>
      <c r="B461" s="12">
        <f t="shared" si="132"/>
        <v>4.8627147161680391</v>
      </c>
      <c r="C461" s="57" t="str">
        <f t="shared" si="116"/>
        <v>-0.0758704557417147-5317.56850501774i</v>
      </c>
      <c r="D461" s="57" t="str">
        <f t="shared" si="117"/>
        <v>7.97999999813765-1309.18605924213i</v>
      </c>
      <c r="E461" s="57" t="str">
        <f t="shared" si="118"/>
        <v>81.2347625824758-0.000315353971028309i</v>
      </c>
      <c r="F461" s="57" t="str">
        <f t="shared" si="119"/>
        <v>4.17867867819534-122859.040710698i</v>
      </c>
      <c r="G461" s="57" t="str">
        <f t="shared" si="120"/>
        <v>0.999999999884335-0.0000107547748542428i</v>
      </c>
      <c r="H461" s="57" t="str">
        <f t="shared" si="121"/>
        <v>120.000154029643+0.723894423325559i</v>
      </c>
      <c r="I461" s="57" t="str">
        <f t="shared" si="122"/>
        <v>504.618999154327-83181.8032167286i</v>
      </c>
      <c r="K461" s="57" t="str">
        <f t="shared" si="123"/>
        <v>0.0999962327390068-0.000610554653698542i</v>
      </c>
      <c r="L461" s="57" t="str">
        <f t="shared" si="124"/>
        <v>0.00025-45.4578450463304i</v>
      </c>
      <c r="M461" s="57" t="str">
        <f t="shared" si="125"/>
        <v>0.0025-25.6020403890471i</v>
      </c>
      <c r="N461" s="57">
        <f t="shared" si="126"/>
        <v>89.999182510408787</v>
      </c>
      <c r="O461" s="57">
        <f t="shared" si="127"/>
        <v>74.514261871428033</v>
      </c>
      <c r="P461" s="374">
        <f t="shared" si="128"/>
        <v>74.514261871428033</v>
      </c>
      <c r="Q461" s="374">
        <f t="shared" si="129"/>
        <v>-90.000817489591213</v>
      </c>
      <c r="R461" s="12">
        <f t="shared" si="130"/>
        <v>89.999182510408787</v>
      </c>
      <c r="S461" s="57">
        <f t="shared" si="131"/>
        <v>4.8627147161680387E-3</v>
      </c>
      <c r="T461" s="12">
        <f t="shared" si="114"/>
        <v>74.514261871428033</v>
      </c>
    </row>
    <row r="462" spans="1:20" x14ac:dyDescent="0.15">
      <c r="A462" s="57">
        <f t="shared" si="115"/>
        <v>30.669440340731978</v>
      </c>
      <c r="B462" s="12">
        <f t="shared" si="132"/>
        <v>4.8811930320894774</v>
      </c>
      <c r="C462" s="57" t="str">
        <f t="shared" si="116"/>
        <v>-0.0758703456137084-5297.43822210232i</v>
      </c>
      <c r="D462" s="57" t="str">
        <f t="shared" si="117"/>
        <v>7.97999999812347-1304.22998622274i</v>
      </c>
      <c r="E462" s="57" t="str">
        <f t="shared" si="118"/>
        <v>81.2347625375644-0.000316552032672388i</v>
      </c>
      <c r="F462" s="57" t="str">
        <f t="shared" si="119"/>
        <v>4.17867867819167-122393.943724886i</v>
      </c>
      <c r="G462" s="57" t="str">
        <f t="shared" si="120"/>
        <v>0.999999999883454-0.0000107956429986795i</v>
      </c>
      <c r="H462" s="57" t="str">
        <f t="shared" si="121"/>
        <v>120.000155202492+0.726645224464437i</v>
      </c>
      <c r="I462" s="57" t="str">
        <f t="shared" si="122"/>
        <v>504.619000792539-82866.9096433577i</v>
      </c>
      <c r="K462" s="57" t="str">
        <f t="shared" si="123"/>
        <v>0.0999962040545252-0.000612874583711133i</v>
      </c>
      <c r="L462" s="57" t="str">
        <f t="shared" si="124"/>
        <v>0.00025-45.2857591615166i</v>
      </c>
      <c r="M462" s="57" t="str">
        <f t="shared" si="125"/>
        <v>0.0025-25.5051209295149i</v>
      </c>
      <c r="N462" s="57">
        <f t="shared" si="126"/>
        <v>89.999179405136729</v>
      </c>
      <c r="O462" s="57">
        <f t="shared" si="127"/>
        <v>74.48131801564891</v>
      </c>
      <c r="P462" s="374">
        <f t="shared" si="128"/>
        <v>74.48131801564891</v>
      </c>
      <c r="Q462" s="374">
        <f t="shared" si="129"/>
        <v>-90.000820594863271</v>
      </c>
      <c r="R462" s="12">
        <f t="shared" si="130"/>
        <v>89.999179405136729</v>
      </c>
      <c r="S462" s="57">
        <f t="shared" si="131"/>
        <v>4.8811930320894776E-3</v>
      </c>
      <c r="T462" s="12">
        <f t="shared" si="114"/>
        <v>74.48131801564891</v>
      </c>
    </row>
    <row r="463" spans="1:20" x14ac:dyDescent="0.15">
      <c r="A463" s="57">
        <f t="shared" si="115"/>
        <v>30.785984214026762</v>
      </c>
      <c r="B463" s="12">
        <f t="shared" si="132"/>
        <v>4.8997415656114178</v>
      </c>
      <c r="C463" s="57" t="str">
        <f t="shared" si="116"/>
        <v>-0.0758702346473399-5277.38414461421i</v>
      </c>
      <c r="D463" s="57" t="str">
        <f t="shared" si="117"/>
        <v>7.97999999810917-1299.29267498957i</v>
      </c>
      <c r="E463" s="57" t="str">
        <f t="shared" si="118"/>
        <v>81.2347624923109-0.0003177546437074i</v>
      </c>
      <c r="F463" s="57" t="str">
        <f t="shared" si="119"/>
        <v>4.17867867818796-121930.607417044i</v>
      </c>
      <c r="G463" s="57" t="str">
        <f t="shared" si="120"/>
        <v>0.999999999882567-0.0000108366664420648i</v>
      </c>
      <c r="H463" s="57" t="str">
        <f t="shared" si="121"/>
        <v>120.000156384273+0.72940647867431i</v>
      </c>
      <c r="I463" s="57" t="str">
        <f t="shared" si="122"/>
        <v>504.619002443222-82553.2081383027i</v>
      </c>
      <c r="K463" s="57" t="str">
        <f t="shared" si="123"/>
        <v>0.0999961751516437-0.000615203327424711i</v>
      </c>
      <c r="L463" s="57" t="str">
        <f t="shared" si="124"/>
        <v>0.00025-45.1143247275518i</v>
      </c>
      <c r="M463" s="57" t="str">
        <f t="shared" si="125"/>
        <v>0.0025-25.4085683697101i</v>
      </c>
      <c r="N463" s="57">
        <f t="shared" si="126"/>
        <v>89.999176288078246</v>
      </c>
      <c r="O463" s="57">
        <f t="shared" si="127"/>
        <v>74.448374159650058</v>
      </c>
      <c r="P463" s="374">
        <f t="shared" si="128"/>
        <v>74.448374159650058</v>
      </c>
      <c r="Q463" s="374">
        <f t="shared" si="129"/>
        <v>-90.000823711921754</v>
      </c>
      <c r="R463" s="12">
        <f t="shared" si="130"/>
        <v>89.999176288078246</v>
      </c>
      <c r="S463" s="57">
        <f t="shared" si="131"/>
        <v>4.8997415656114179E-3</v>
      </c>
      <c r="T463" s="12">
        <f t="shared" si="114"/>
        <v>74.448374159650058</v>
      </c>
    </row>
    <row r="464" spans="1:20" x14ac:dyDescent="0.15">
      <c r="A464" s="57">
        <f t="shared" si="115"/>
        <v>30.902970954040065</v>
      </c>
      <c r="B464" s="12">
        <f t="shared" si="132"/>
        <v>4.9183605835607409</v>
      </c>
      <c r="C464" s="57" t="str">
        <f t="shared" si="116"/>
        <v>-0.0758701228356671-5257.40598406869i</v>
      </c>
      <c r="D464" s="57" t="str">
        <f t="shared" si="117"/>
        <v>7.97999999809476-1294.37405451773i</v>
      </c>
      <c r="E464" s="57" t="str">
        <f t="shared" si="118"/>
        <v>81.2347624467128-0.000318961821383352i</v>
      </c>
      <c r="F464" s="57" t="str">
        <f t="shared" si="119"/>
        <v>4.17867867818421-121469.025121926i</v>
      </c>
      <c r="G464" s="57" t="str">
        <f t="shared" si="120"/>
        <v>0.999999999881672-0.000010877845774535i</v>
      </c>
      <c r="H464" s="57" t="str">
        <f t="shared" si="121"/>
        <v>120.000157575054+0.732178225677151i</v>
      </c>
      <c r="I464" s="57" t="str">
        <f t="shared" si="122"/>
        <v>504.619004106478-82240.6941888637i</v>
      </c>
      <c r="K464" s="57" t="str">
        <f t="shared" si="123"/>
        <v>0.0999961460286989-0.000617540918308068i</v>
      </c>
      <c r="L464" s="57" t="str">
        <f t="shared" si="124"/>
        <v>0.00025-44.9435392782944i</v>
      </c>
      <c r="M464" s="57" t="str">
        <f t="shared" si="125"/>
        <v>0.0025-25.3123813206914i</v>
      </c>
      <c r="N464" s="57">
        <f t="shared" si="126"/>
        <v>89.999173159188686</v>
      </c>
      <c r="O464" s="57">
        <f t="shared" si="127"/>
        <v>74.415430303429673</v>
      </c>
      <c r="P464" s="374">
        <f t="shared" si="128"/>
        <v>74.415430303429673</v>
      </c>
      <c r="Q464" s="374">
        <f t="shared" si="129"/>
        <v>-90.000826840811314</v>
      </c>
      <c r="R464" s="12">
        <f t="shared" si="130"/>
        <v>89.999173159188686</v>
      </c>
      <c r="S464" s="57">
        <f t="shared" si="131"/>
        <v>4.9183605835607406E-3</v>
      </c>
      <c r="T464" s="12">
        <f t="shared" si="114"/>
        <v>74.415430303429673</v>
      </c>
    </row>
    <row r="465" spans="1:20" x14ac:dyDescent="0.15">
      <c r="A465" s="57">
        <f t="shared" si="115"/>
        <v>31.020402243665416</v>
      </c>
      <c r="B465" s="12">
        <f t="shared" si="132"/>
        <v>4.9370503537782717</v>
      </c>
      <c r="C465" s="57" t="str">
        <f t="shared" si="116"/>
        <v>-0.0758700101731193-5237.50345307338i</v>
      </c>
      <c r="D465" s="57" t="str">
        <f t="shared" si="117"/>
        <v>7.97999999808027-1289.47405405122i</v>
      </c>
      <c r="E465" s="57" t="str">
        <f t="shared" si="118"/>
        <v>81.2347624007673-0.000320173583017072i</v>
      </c>
      <c r="F465" s="57" t="str">
        <f t="shared" si="119"/>
        <v>4.17867867818047-121009.190199514i</v>
      </c>
      <c r="G465" s="57" t="str">
        <f t="shared" si="120"/>
        <v>0.999999999880771-0.0000109191815884683i</v>
      </c>
      <c r="H465" s="57" t="str">
        <f t="shared" si="121"/>
        <v>120.0001587749+0.734960505345885i</v>
      </c>
      <c r="I465" s="57" t="str">
        <f t="shared" si="122"/>
        <v>504.619005782399-81929.3632994189i</v>
      </c>
      <c r="K465" s="57" t="str">
        <f t="shared" si="123"/>
        <v>0.0999961166840179-0.00061988738995695i</v>
      </c>
      <c r="L465" s="57" t="str">
        <f t="shared" si="124"/>
        <v>0.00025-44.773400356938i</v>
      </c>
      <c r="M465" s="57" t="str">
        <f t="shared" si="125"/>
        <v>0.0025-25.2165583987761i</v>
      </c>
      <c r="N465" s="57">
        <f t="shared" si="126"/>
        <v>89.999170018423243</v>
      </c>
      <c r="O465" s="57">
        <f t="shared" si="127"/>
        <v>74.38248644698632</v>
      </c>
      <c r="P465" s="374">
        <f t="shared" si="128"/>
        <v>74.38248644698632</v>
      </c>
      <c r="Q465" s="374">
        <f t="shared" si="129"/>
        <v>-90.000829981576757</v>
      </c>
      <c r="R465" s="12">
        <f t="shared" si="130"/>
        <v>89.999170018423243</v>
      </c>
      <c r="S465" s="57">
        <f t="shared" si="131"/>
        <v>4.9370503537782716E-3</v>
      </c>
      <c r="T465" s="12">
        <f t="shared" si="114"/>
        <v>74.38248644698632</v>
      </c>
    </row>
    <row r="466" spans="1:20" x14ac:dyDescent="0.15">
      <c r="A466" s="57">
        <f t="shared" si="115"/>
        <v>31.138279772191343</v>
      </c>
      <c r="B466" s="12">
        <f t="shared" si="132"/>
        <v>4.9558111451226292</v>
      </c>
      <c r="C466" s="57" t="str">
        <f t="shared" si="116"/>
        <v>-0.0758698966523212-5217.67626532358i</v>
      </c>
      <c r="D466" s="57" t="str">
        <f t="shared" si="117"/>
        <v>7.97999999806568-1284.59260310188i</v>
      </c>
      <c r="E466" s="57" t="str">
        <f t="shared" si="118"/>
        <v>81.2347623544727-0.000321389945989415i</v>
      </c>
      <c r="F466" s="57" t="str">
        <f t="shared" si="119"/>
        <v>4.17867867817669-120551.096034929i</v>
      </c>
      <c r="G466" s="57" t="str">
        <f t="shared" si="120"/>
        <v>0.999999999879864-0.0000109606744784946i</v>
      </c>
      <c r="H466" s="57" t="str">
        <f t="shared" si="121"/>
        <v>120.000159983883+0.73775335770495i</v>
      </c>
      <c r="I466" s="57" t="str">
        <f t="shared" si="122"/>
        <v>504.619007471081-81619.2109913717i</v>
      </c>
      <c r="K466" s="57" t="str">
        <f t="shared" si="123"/>
        <v>0.0999960871159103-0.000622242776094439i</v>
      </c>
      <c r="L466" s="57" t="str">
        <f t="shared" si="124"/>
        <v>0.00025-44.6039055159772i</v>
      </c>
      <c r="M466" s="57" t="str">
        <f t="shared" si="125"/>
        <v>0.0025-25.1210982255191i</v>
      </c>
      <c r="N466" s="57">
        <f t="shared" si="126"/>
        <v>89.999166865736996</v>
      </c>
      <c r="O466" s="57">
        <f t="shared" si="127"/>
        <v>74.349542590318137</v>
      </c>
      <c r="P466" s="374">
        <f t="shared" si="128"/>
        <v>74.349542590318137</v>
      </c>
      <c r="Q466" s="374">
        <f t="shared" si="129"/>
        <v>-90.000833134263004</v>
      </c>
      <c r="R466" s="12">
        <f t="shared" si="130"/>
        <v>89.999166865736996</v>
      </c>
      <c r="S466" s="57">
        <f t="shared" si="131"/>
        <v>4.9558111451226293E-3</v>
      </c>
      <c r="T466" s="12">
        <f t="shared" si="114"/>
        <v>74.349542590318137</v>
      </c>
    </row>
    <row r="467" spans="1:20" x14ac:dyDescent="0.15">
      <c r="A467" s="57">
        <f t="shared" si="115"/>
        <v>31.256605235325669</v>
      </c>
      <c r="B467" s="12">
        <f t="shared" si="132"/>
        <v>4.974643227474095</v>
      </c>
      <c r="C467" s="57" t="str">
        <f t="shared" si="116"/>
        <v>-0.0758697822677021-5197.92413559858i</v>
      </c>
      <c r="D467" s="57" t="str">
        <f t="shared" si="117"/>
        <v>7.97999999805091-1279.72963144841i</v>
      </c>
      <c r="E467" s="57" t="str">
        <f t="shared" si="118"/>
        <v>81.2347623078247-0.000322610927744799i</v>
      </c>
      <c r="F467" s="57" t="str">
        <f t="shared" si="119"/>
        <v>4.17867867817284-120094.736038332i</v>
      </c>
      <c r="G467" s="57" t="str">
        <f t="shared" si="120"/>
        <v>0.999999999878949-0.0000110023250415028i</v>
      </c>
      <c r="H467" s="57" t="str">
        <f t="shared" si="121"/>
        <v>120.000161202071+0.740556822930886i</v>
      </c>
      <c r="I467" s="57" t="str">
        <f t="shared" si="122"/>
        <v>504.619009172619-81310.2328030754i</v>
      </c>
      <c r="K467" s="57" t="str">
        <f t="shared" si="123"/>
        <v>0.0999960573226769-0.000624607110571542i</v>
      </c>
      <c r="L467" s="57" t="str">
        <f t="shared" si="124"/>
        <v>0.00025-44.435052317172i</v>
      </c>
      <c r="M467" s="57" t="str">
        <f t="shared" si="125"/>
        <v>0.0025-25.0259994276939i</v>
      </c>
      <c r="N467" s="57">
        <f t="shared" si="126"/>
        <v>89.99916370108474</v>
      </c>
      <c r="O467" s="57">
        <f t="shared" si="127"/>
        <v>74.31659873342349</v>
      </c>
      <c r="P467" s="374">
        <f t="shared" si="128"/>
        <v>74.31659873342349</v>
      </c>
      <c r="Q467" s="374">
        <f t="shared" si="129"/>
        <v>-90.00083629891526</v>
      </c>
      <c r="R467" s="12">
        <f t="shared" si="130"/>
        <v>89.99916370108474</v>
      </c>
      <c r="S467" s="57">
        <f t="shared" si="131"/>
        <v>4.9746432274740951E-3</v>
      </c>
      <c r="T467" s="12">
        <f t="shared" si="114"/>
        <v>74.31659873342349</v>
      </c>
    </row>
    <row r="468" spans="1:20" x14ac:dyDescent="0.15">
      <c r="A468" s="57">
        <f t="shared" si="115"/>
        <v>31.375380335219909</v>
      </c>
      <c r="B468" s="12">
        <f t="shared" si="132"/>
        <v>4.9935468717384968</v>
      </c>
      <c r="C468" s="57" t="str">
        <f t="shared" si="116"/>
        <v>-0.0758696670118937-5178.24677975737i</v>
      </c>
      <c r="D468" s="57" t="str">
        <f t="shared" si="117"/>
        <v>7.97999999803609-1274.88506913532i</v>
      </c>
      <c r="E468" s="57" t="str">
        <f t="shared" si="118"/>
        <v>81.2347622608223-0.000323836545799473i</v>
      </c>
      <c r="F468" s="57" t="str">
        <f t="shared" si="119"/>
        <v>4.17867867816898-119640.103644832i</v>
      </c>
      <c r="G468" s="57" t="str">
        <f t="shared" si="120"/>
        <v>0.999999999878027-0.0000110441338766503i</v>
      </c>
      <c r="H468" s="57" t="str">
        <f t="shared" si="121"/>
        <v>120.000162429535+0.743370941352908i</v>
      </c>
      <c r="I468" s="57" t="str">
        <f t="shared" si="122"/>
        <v>504.619010887115-81002.4242897761i</v>
      </c>
      <c r="K468" s="57" t="str">
        <f t="shared" si="123"/>
        <v>0.0999960273026025-0.000626980427367591i</v>
      </c>
      <c r="L468" s="57" t="str">
        <f t="shared" si="124"/>
        <v>0.00025-44.2668383315123i</v>
      </c>
      <c r="M468" s="57" t="str">
        <f t="shared" si="125"/>
        <v>0.0025-24.9312606372723i</v>
      </c>
      <c r="N468" s="57">
        <f t="shared" si="126"/>
        <v>89.999160524421214</v>
      </c>
      <c r="O468" s="57">
        <f t="shared" si="127"/>
        <v>74.283654876300673</v>
      </c>
      <c r="P468" s="374">
        <f t="shared" si="128"/>
        <v>74.283654876300673</v>
      </c>
      <c r="Q468" s="374">
        <f t="shared" si="129"/>
        <v>-90.000839475578786</v>
      </c>
      <c r="R468" s="12">
        <f t="shared" si="130"/>
        <v>89.999160524421214</v>
      </c>
      <c r="S468" s="57">
        <f t="shared" si="131"/>
        <v>4.9935468717384971E-3</v>
      </c>
      <c r="T468" s="12">
        <f t="shared" si="114"/>
        <v>74.283654876300673</v>
      </c>
    </row>
    <row r="469" spans="1:20" x14ac:dyDescent="0.15">
      <c r="A469" s="57">
        <f t="shared" si="115"/>
        <v>31.494606780493747</v>
      </c>
      <c r="B469" s="12">
        <f t="shared" si="132"/>
        <v>5.0125223498511033</v>
      </c>
      <c r="C469" s="57" t="str">
        <f t="shared" si="116"/>
        <v>-0.0758695508784655-5158.64391473453i</v>
      </c>
      <c r="D469" s="57" t="str">
        <f t="shared" si="117"/>
        <v>7.97999999802115-1270.05884647196i</v>
      </c>
      <c r="E469" s="57" t="str">
        <f t="shared" si="118"/>
        <v>81.2347622134617-0.000325066817728371i</v>
      </c>
      <c r="F469" s="57" t="str">
        <f t="shared" si="119"/>
        <v>4.1786786781651-119187.192314388i</v>
      </c>
      <c r="G469" s="57" t="str">
        <f t="shared" si="120"/>
        <v>0.999999999877098-0.0000110861015853713i</v>
      </c>
      <c r="H469" s="57" t="str">
        <f t="shared" si="121"/>
        <v>120.000163666346+0.746195753453487i</v>
      </c>
      <c r="I469" s="57" t="str">
        <f t="shared" si="122"/>
        <v>504.619012614664-80695.7810235444i</v>
      </c>
      <c r="K469" s="57" t="str">
        <f t="shared" si="123"/>
        <v>0.0999959970539603-0.000629362760590775i</v>
      </c>
      <c r="L469" s="57" t="str">
        <f t="shared" si="124"/>
        <v>0.00025-44.0992611391834i</v>
      </c>
      <c r="M469" s="57" t="str">
        <f t="shared" si="125"/>
        <v>0.0025-24.8368804914049i</v>
      </c>
      <c r="N469" s="57">
        <f t="shared" si="126"/>
        <v>89.999157335700929</v>
      </c>
      <c r="O469" s="57">
        <f t="shared" si="127"/>
        <v>74.25071101894784</v>
      </c>
      <c r="P469" s="374">
        <f t="shared" si="128"/>
        <v>74.25071101894784</v>
      </c>
      <c r="Q469" s="374">
        <f t="shared" si="129"/>
        <v>-90.000842664299071</v>
      </c>
      <c r="R469" s="12">
        <f t="shared" si="130"/>
        <v>89.999157335700929</v>
      </c>
      <c r="S469" s="57">
        <f t="shared" si="131"/>
        <v>5.0125223498511031E-3</v>
      </c>
      <c r="T469" s="12">
        <f t="shared" si="114"/>
        <v>74.25071101894784</v>
      </c>
    </row>
    <row r="470" spans="1:20" x14ac:dyDescent="0.15">
      <c r="A470" s="57">
        <f t="shared" si="115"/>
        <v>31.614286286259624</v>
      </c>
      <c r="B470" s="12">
        <f t="shared" si="132"/>
        <v>5.0315699347805376</v>
      </c>
      <c r="C470" s="57" t="str">
        <f t="shared" si="116"/>
        <v>-0.0758694338610582-5139.1152585363i</v>
      </c>
      <c r="D470" s="57" t="str">
        <f t="shared" si="117"/>
        <v>7.97999999800608-1265.2508940315i</v>
      </c>
      <c r="E470" s="57" t="str">
        <f t="shared" si="118"/>
        <v>81.2347621657405-0.00032630176118022i</v>
      </c>
      <c r="F470" s="57" t="str">
        <f t="shared" si="119"/>
        <v>4.17867867816121-118735.995531721i</v>
      </c>
      <c r="G470" s="57" t="str">
        <f t="shared" si="120"/>
        <v>0.999999999876163-0.0000111282287713853i</v>
      </c>
      <c r="H470" s="57" t="str">
        <f t="shared" si="121"/>
        <v>120.000164912575+0.749031299868923i</v>
      </c>
      <c r="I470" s="57" t="str">
        <f t="shared" si="122"/>
        <v>504.619014355373-80390.2985932156i</v>
      </c>
      <c r="K470" s="57" t="str">
        <f t="shared" si="123"/>
        <v>0.0999959665750102-0.00063175414447861i</v>
      </c>
      <c r="L470" s="57" t="str">
        <f t="shared" si="124"/>
        <v>0.00025-43.9323183295312i</v>
      </c>
      <c r="M470" s="57" t="str">
        <f t="shared" si="125"/>
        <v>0.0025-24.7428576324018i</v>
      </c>
      <c r="N470" s="57">
        <f t="shared" si="126"/>
        <v>89.999154134878225</v>
      </c>
      <c r="O470" s="57">
        <f t="shared" si="127"/>
        <v>74.217767161363298</v>
      </c>
      <c r="P470" s="374">
        <f t="shared" si="128"/>
        <v>74.217767161363298</v>
      </c>
      <c r="Q470" s="374">
        <f t="shared" si="129"/>
        <v>-90.000845865121775</v>
      </c>
      <c r="R470" s="12">
        <f t="shared" si="130"/>
        <v>89.999154134878225</v>
      </c>
      <c r="S470" s="57">
        <f t="shared" si="131"/>
        <v>5.0315699347805373E-3</v>
      </c>
      <c r="T470" s="12">
        <f t="shared" si="114"/>
        <v>74.217767161363298</v>
      </c>
    </row>
    <row r="471" spans="1:20" x14ac:dyDescent="0.15">
      <c r="A471" s="57">
        <f t="shared" si="115"/>
        <v>31.734420574147411</v>
      </c>
      <c r="B471" s="12">
        <f t="shared" si="132"/>
        <v>5.0506899005327037</v>
      </c>
      <c r="C471" s="57" t="str">
        <f t="shared" si="116"/>
        <v>-0.0758693159527297-5119.66053023644i</v>
      </c>
      <c r="D471" s="57" t="str">
        <f t="shared" si="117"/>
        <v>7.97999999799088-1260.46114264992i</v>
      </c>
      <c r="E471" s="57" t="str">
        <f t="shared" si="118"/>
        <v>81.2347621176566-0.000327541393865151i</v>
      </c>
      <c r="F471" s="57" t="str">
        <f t="shared" si="119"/>
        <v>4.17867867815727-118286.506806211i</v>
      </c>
      <c r="G471" s="57" t="str">
        <f t="shared" si="120"/>
        <v>0.99999999987522-0.000011170516040706i</v>
      </c>
      <c r="H471" s="57" t="str">
        <f t="shared" si="121"/>
        <v>120.000166168292+0.751877621389944i</v>
      </c>
      <c r="I471" s="57" t="str">
        <f t="shared" si="122"/>
        <v>504.619016109331-80085.9726043191i</v>
      </c>
      <c r="K471" s="57" t="str">
        <f t="shared" si="123"/>
        <v>0.0999959358639994-0.000634154613398437i</v>
      </c>
      <c r="L471" s="57" t="str">
        <f t="shared" si="124"/>
        <v>0.00025-43.7660075010273i</v>
      </c>
      <c r="M471" s="57" t="str">
        <f t="shared" si="125"/>
        <v>0.0025-24.6491907077124i</v>
      </c>
      <c r="N471" s="57">
        <f t="shared" si="126"/>
        <v>89.999150921907287</v>
      </c>
      <c r="O471" s="57">
        <f t="shared" si="127"/>
        <v>74.184823303545372</v>
      </c>
      <c r="P471" s="374">
        <f t="shared" si="128"/>
        <v>74.184823303545372</v>
      </c>
      <c r="Q471" s="374">
        <f t="shared" si="129"/>
        <v>-90.000849078092713</v>
      </c>
      <c r="R471" s="12">
        <f t="shared" si="130"/>
        <v>89.999150921907287</v>
      </c>
      <c r="S471" s="57">
        <f t="shared" si="131"/>
        <v>5.0506899005327037E-3</v>
      </c>
      <c r="T471" s="12">
        <f t="shared" si="114"/>
        <v>74.184823303545372</v>
      </c>
    </row>
    <row r="472" spans="1:20" x14ac:dyDescent="0.15">
      <c r="A472" s="57">
        <f t="shared" si="115"/>
        <v>31.855011372329169</v>
      </c>
      <c r="B472" s="12">
        <f t="shared" si="132"/>
        <v>5.0698825221547281</v>
      </c>
      <c r="C472" s="57" t="str">
        <f t="shared" si="116"/>
        <v>-0.0758691971465737-5100.27944997207i</v>
      </c>
      <c r="D472" s="57" t="str">
        <f t="shared" si="117"/>
        <v>7.97999999797557-1255.68952342505i</v>
      </c>
      <c r="E472" s="57" t="str">
        <f t="shared" si="118"/>
        <v>81.2347620692057-0.000328785733559185i</v>
      </c>
      <c r="F472" s="57" t="str">
        <f t="shared" si="119"/>
        <v>4.17867867815328-117838.719671813i</v>
      </c>
      <c r="G472" s="57" t="str">
        <f t="shared" si="120"/>
        <v>0.999999999874269-0.0000112129640016501i</v>
      </c>
      <c r="H472" s="57" t="str">
        <f t="shared" si="121"/>
        <v>120.000167433572+0.754734758962285i</v>
      </c>
      <c r="I472" s="57" t="str">
        <f t="shared" si="122"/>
        <v>504.619017876642-79782.7986790264i</v>
      </c>
      <c r="K472" s="57" t="str">
        <f t="shared" si="123"/>
        <v>0.0999959049191604-0.000636564201847889i</v>
      </c>
      <c r="L472" s="57" t="str">
        <f t="shared" si="124"/>
        <v>0.00025-43.6003262612346i</v>
      </c>
      <c r="M472" s="57" t="str">
        <f t="shared" si="125"/>
        <v>0.0025-24.5558783699068i</v>
      </c>
      <c r="N472" s="57">
        <f t="shared" si="126"/>
        <v>89.999147696742142</v>
      </c>
      <c r="O472" s="57">
        <f t="shared" si="127"/>
        <v>74.151879445492114</v>
      </c>
      <c r="P472" s="374">
        <f t="shared" si="128"/>
        <v>74.151879445492114</v>
      </c>
      <c r="Q472" s="374">
        <f t="shared" si="129"/>
        <v>-90.000852303257858</v>
      </c>
      <c r="R472" s="12">
        <f t="shared" si="130"/>
        <v>89.999147696742142</v>
      </c>
      <c r="S472" s="57">
        <f t="shared" si="131"/>
        <v>5.0698825221547278E-3</v>
      </c>
      <c r="T472" s="12">
        <f t="shared" si="114"/>
        <v>74.151879445492114</v>
      </c>
    </row>
    <row r="473" spans="1:20" x14ac:dyDescent="0.15">
      <c r="A473" s="57">
        <f t="shared" si="115"/>
        <v>31.976060415544023</v>
      </c>
      <c r="B473" s="12">
        <f t="shared" si="132"/>
        <v>5.0891480757389163</v>
      </c>
      <c r="C473" s="57" t="str">
        <f t="shared" si="116"/>
        <v>-0.0758690774354989-5080.97173893989i</v>
      </c>
      <c r="D473" s="57" t="str">
        <f t="shared" si="117"/>
        <v>7.97999999796018-1250.93596771554i</v>
      </c>
      <c r="E473" s="57" t="str">
        <f t="shared" si="118"/>
        <v>81.2347620203865-0.00033003479811026i</v>
      </c>
      <c r="F473" s="57" t="str">
        <f t="shared" si="119"/>
        <v>4.17867867814929-117392.62768696i</v>
      </c>
      <c r="G473" s="57" t="str">
        <f t="shared" si="120"/>
        <v>0.999999999873312-0.0000112555732648456i</v>
      </c>
      <c r="H473" s="57" t="str">
        <f t="shared" si="121"/>
        <v>120.000168708487+0.757602753687281i</v>
      </c>
      <c r="I473" s="57" t="str">
        <f t="shared" si="122"/>
        <v>504.619019657417-79480.7724560789i</v>
      </c>
      <c r="K473" s="57" t="str">
        <f t="shared" si="123"/>
        <v>0.0999958737387127-0.000638982944455403i</v>
      </c>
      <c r="L473" s="57" t="str">
        <f t="shared" si="124"/>
        <v>0.00025-43.4352722267728i</v>
      </c>
      <c r="M473" s="57" t="str">
        <f t="shared" si="125"/>
        <v>0.0025-24.4629192766555i</v>
      </c>
      <c r="N473" s="57">
        <f t="shared" si="126"/>
        <v>89.999144459336605</v>
      </c>
      <c r="O473" s="57">
        <f t="shared" si="127"/>
        <v>74.118935587201818</v>
      </c>
      <c r="P473" s="374">
        <f t="shared" si="128"/>
        <v>74.118935587201818</v>
      </c>
      <c r="Q473" s="374">
        <f t="shared" si="129"/>
        <v>-90.000855540663395</v>
      </c>
      <c r="R473" s="12">
        <f t="shared" si="130"/>
        <v>89.999144459336605</v>
      </c>
      <c r="S473" s="57">
        <f t="shared" si="131"/>
        <v>5.0891480757389159E-3</v>
      </c>
      <c r="T473" s="12">
        <f t="shared" si="114"/>
        <v>74.118935587201818</v>
      </c>
    </row>
    <row r="474" spans="1:20" x14ac:dyDescent="0.15">
      <c r="A474" s="57">
        <f t="shared" si="115"/>
        <v>32.097569445123092</v>
      </c>
      <c r="B474" s="12">
        <f t="shared" si="132"/>
        <v>5.1084868384267246</v>
      </c>
      <c r="C474" s="57" t="str">
        <f t="shared" si="116"/>
        <v>-0.0758689568133306-5061.73711939197i</v>
      </c>
      <c r="D474" s="57" t="str">
        <f t="shared" si="117"/>
        <v>7.97999999794465-1246.20040713989i</v>
      </c>
      <c r="E474" s="57" t="str">
        <f t="shared" si="118"/>
        <v>81.2347619711948-0.000331288605430774i</v>
      </c>
      <c r="F474" s="57" t="str">
        <f t="shared" si="119"/>
        <v>4.17867867814526-116948.224434467i</v>
      </c>
      <c r="G474" s="57" t="str">
        <f t="shared" si="120"/>
        <v>0.999999999872347-0.000011298344443241i</v>
      </c>
      <c r="H474" s="57" t="str">
        <f t="shared" si="121"/>
        <v>120.000169993108+0.760481646822455i</v>
      </c>
      <c r="I474" s="57" t="str">
        <f t="shared" si="122"/>
        <v>504.619021451748-79179.889590725i</v>
      </c>
      <c r="K474" s="57" t="str">
        <f t="shared" si="123"/>
        <v>0.0999958423208643-0.000641410875980737i</v>
      </c>
      <c r="L474" s="57" t="str">
        <f t="shared" si="124"/>
        <v>0.00025-43.2708430232844i</v>
      </c>
      <c r="M474" s="57" t="str">
        <f t="shared" si="125"/>
        <v>0.0025-24.3703120907108i</v>
      </c>
      <c r="N474" s="57">
        <f t="shared" si="126"/>
        <v>89.999141209644321</v>
      </c>
      <c r="O474" s="57">
        <f t="shared" si="127"/>
        <v>74.085991728672653</v>
      </c>
      <c r="P474" s="374">
        <f t="shared" si="128"/>
        <v>74.085991728672653</v>
      </c>
      <c r="Q474" s="374">
        <f t="shared" si="129"/>
        <v>-90.000858790355679</v>
      </c>
      <c r="R474" s="12">
        <f t="shared" si="130"/>
        <v>89.999141209644321</v>
      </c>
      <c r="S474" s="57">
        <f t="shared" si="131"/>
        <v>5.1084868384267245E-3</v>
      </c>
      <c r="T474" s="12">
        <f t="shared" si="114"/>
        <v>74.085991728672653</v>
      </c>
    </row>
    <row r="475" spans="1:20" x14ac:dyDescent="0.15">
      <c r="A475" s="57">
        <f t="shared" si="115"/>
        <v>32.219540209014561</v>
      </c>
      <c r="B475" s="12">
        <f t="shared" si="132"/>
        <v>5.1278990884127467</v>
      </c>
      <c r="C475" s="57" t="str">
        <f t="shared" si="116"/>
        <v>-0.0758688352728427-5042.57531463192i</v>
      </c>
      <c r="D475" s="57" t="str">
        <f t="shared" si="117"/>
        <v>7.97999999792897-1241.48277357548i</v>
      </c>
      <c r="E475" s="57" t="str">
        <f t="shared" si="118"/>
        <v>81.2347619216291-0.000332547173501333i</v>
      </c>
      <c r="F475" s="57" t="str">
        <f t="shared" si="119"/>
        <v>4.17867867814119-116505.503521445i</v>
      </c>
      <c r="G475" s="57" t="str">
        <f t="shared" si="120"/>
        <v>0.999999999871375-0.0000113412781521143i</v>
      </c>
      <c r="H475" s="57" t="str">
        <f t="shared" si="121"/>
        <v>120.000171287511+0.763371479782106i</v>
      </c>
      <c r="I475" s="57" t="str">
        <f t="shared" si="122"/>
        <v>504.619023259741-78880.1457546659i</v>
      </c>
      <c r="K475" s="57" t="str">
        <f t="shared" si="123"/>
        <v>0.0999958106638067-0.000643848031315396i</v>
      </c>
      <c r="L475" s="57" t="str">
        <f t="shared" si="124"/>
        <v>0.00025-43.1070362853998i</v>
      </c>
      <c r="M475" s="57" t="str">
        <f t="shared" si="125"/>
        <v>0.0025-24.2780554798873i</v>
      </c>
      <c r="N475" s="57">
        <f t="shared" si="126"/>
        <v>89.999137947618806</v>
      </c>
      <c r="O475" s="57">
        <f t="shared" si="127"/>
        <v>74.053047869902912</v>
      </c>
      <c r="P475" s="374">
        <f t="shared" si="128"/>
        <v>74.053047869902912</v>
      </c>
      <c r="Q475" s="374">
        <f t="shared" si="129"/>
        <v>-90.000862052381194</v>
      </c>
      <c r="R475" s="12">
        <f t="shared" si="130"/>
        <v>89.999137947618806</v>
      </c>
      <c r="S475" s="57">
        <f t="shared" si="131"/>
        <v>5.1278990884127467E-3</v>
      </c>
      <c r="T475" s="12">
        <f t="shared" si="114"/>
        <v>74.053047869902912</v>
      </c>
    </row>
    <row r="476" spans="1:20" x14ac:dyDescent="0.15">
      <c r="A476" s="57">
        <f t="shared" si="115"/>
        <v>32.341974461808817</v>
      </c>
      <c r="B476" s="12">
        <f t="shared" si="132"/>
        <v>5.1473851049487154</v>
      </c>
      <c r="C476" s="57" t="str">
        <f t="shared" si="116"/>
        <v>-0.0758687128065958-5023.48604901063i</v>
      </c>
      <c r="D476" s="57" t="str">
        <f t="shared" si="117"/>
        <v>7.97999999791321-1236.78299915756i</v>
      </c>
      <c r="E476" s="57" t="str">
        <f t="shared" si="118"/>
        <v>81.234761871686-0.000333810520370777i</v>
      </c>
      <c r="F476" s="57" t="str">
        <f t="shared" si="119"/>
        <v>4.17867867813712-116064.458579205i</v>
      </c>
      <c r="G476" s="57" t="str">
        <f t="shared" si="120"/>
        <v>0.999999999870396-0.0000113843750090812i</v>
      </c>
      <c r="H476" s="57" t="str">
        <f t="shared" si="121"/>
        <v>120.000172591771+0.766272294137925i</v>
      </c>
      <c r="I476" s="57" t="str">
        <f t="shared" si="122"/>
        <v>504.619025081504-78581.536635986i</v>
      </c>
      <c r="K476" s="57" t="str">
        <f t="shared" si="123"/>
        <v>0.0999957787657179-0.000646294445483184i</v>
      </c>
      <c r="L476" s="57" t="str">
        <f t="shared" si="124"/>
        <v>0.00025-42.9438496567044i</v>
      </c>
      <c r="M476" s="57" t="str">
        <f t="shared" si="125"/>
        <v>0.0025-24.1861481170425i</v>
      </c>
      <c r="N476" s="57">
        <f t="shared" si="126"/>
        <v>89.999134673213348</v>
      </c>
      <c r="O476" s="57">
        <f t="shared" si="127"/>
        <v>74.020104010890563</v>
      </c>
      <c r="P476" s="374">
        <f t="shared" si="128"/>
        <v>74.020104010890563</v>
      </c>
      <c r="Q476" s="374">
        <f t="shared" si="129"/>
        <v>-90.000865326786652</v>
      </c>
      <c r="R476" s="12">
        <f t="shared" si="130"/>
        <v>89.999134673213348</v>
      </c>
      <c r="S476" s="57">
        <f t="shared" si="131"/>
        <v>5.1473851049487155E-3</v>
      </c>
      <c r="T476" s="12">
        <f t="shared" si="114"/>
        <v>74.020104010890563</v>
      </c>
    </row>
    <row r="477" spans="1:20" x14ac:dyDescent="0.15">
      <c r="A477" s="57">
        <f t="shared" si="115"/>
        <v>32.464873964763697</v>
      </c>
      <c r="B477" s="12">
        <f t="shared" si="132"/>
        <v>5.1669451683475209</v>
      </c>
      <c r="C477" s="57" t="str">
        <f t="shared" si="116"/>
        <v>-0.0758685894083371-5004.4690479228i</v>
      </c>
      <c r="D477" s="57" t="str">
        <f t="shared" si="117"/>
        <v>7.97999999789734-1232.10101627831i</v>
      </c>
      <c r="E477" s="57" t="str">
        <f t="shared" si="118"/>
        <v>81.2347618213631-0.000335078664153647i</v>
      </c>
      <c r="F477" s="57" t="str">
        <f t="shared" si="119"/>
        <v>4.17867867813297-115625.083263167i</v>
      </c>
      <c r="G477" s="57" t="str">
        <f t="shared" si="120"/>
        <v>0.999999999869409-0.0000114276356341045i</v>
      </c>
      <c r="H477" s="57" t="str">
        <f t="shared" si="121"/>
        <v>120.000173905961+0.769184131619564i</v>
      </c>
      <c r="I477" s="57" t="str">
        <f t="shared" si="122"/>
        <v>504.619026917135-78284.0579390914i</v>
      </c>
      <c r="K477" s="57" t="str">
        <f t="shared" si="123"/>
        <v>0.099995746624765-0.000648750153640719i</v>
      </c>
      <c r="L477" s="57" t="str">
        <f t="shared" si="124"/>
        <v>0.00025-42.7812807897034i</v>
      </c>
      <c r="M477" s="57" t="str">
        <f t="shared" si="125"/>
        <v>0.0025-24.0945886800583i</v>
      </c>
      <c r="N477" s="57">
        <f t="shared" si="126"/>
        <v>89.999131386381109</v>
      </c>
      <c r="O477" s="57">
        <f t="shared" si="127"/>
        <v>73.9871601516341</v>
      </c>
      <c r="P477" s="374">
        <f t="shared" si="128"/>
        <v>73.9871601516341</v>
      </c>
      <c r="Q477" s="374">
        <f t="shared" si="129"/>
        <v>-90.000868613618891</v>
      </c>
      <c r="R477" s="12">
        <f t="shared" si="130"/>
        <v>89.999131386381109</v>
      </c>
      <c r="S477" s="57">
        <f t="shared" si="131"/>
        <v>5.1669451683475209E-3</v>
      </c>
      <c r="T477" s="12">
        <f t="shared" si="114"/>
        <v>73.9871601516341</v>
      </c>
    </row>
    <row r="478" spans="1:20" x14ac:dyDescent="0.15">
      <c r="A478" s="57">
        <f t="shared" si="115"/>
        <v>32.5882404858298</v>
      </c>
      <c r="B478" s="12">
        <f t="shared" si="132"/>
        <v>5.1865795599872415</v>
      </c>
      <c r="C478" s="57" t="str">
        <f t="shared" si="116"/>
        <v>-0.0758684650706982-4985.52403780228i</v>
      </c>
      <c r="D478" s="57" t="str">
        <f t="shared" si="117"/>
        <v>7.97999999788131-1227.43675758582i</v>
      </c>
      <c r="E478" s="57" t="str">
        <f t="shared" si="118"/>
        <v>81.2347617706564-0.000336351623038486i</v>
      </c>
      <c r="F478" s="57" t="str">
        <f t="shared" si="119"/>
        <v>4.17867867812883-115187.37125277i</v>
      </c>
      <c r="G478" s="57" t="str">
        <f t="shared" si="120"/>
        <v>0.999999999868415-0.0000114710606495027i</v>
      </c>
      <c r="H478" s="57" t="str">
        <f t="shared" si="121"/>
        <v>120.000175230159+0.772107034115265i</v>
      </c>
      <c r="I478" s="57" t="str">
        <f t="shared" si="122"/>
        <v>504.619028766747-77987.7053846529i</v>
      </c>
      <c r="K478" s="57" t="str">
        <f t="shared" si="123"/>
        <v>0.0999957142390973-0.000651215191077864i</v>
      </c>
      <c r="L478" s="57" t="str">
        <f t="shared" si="124"/>
        <v>0.00025-42.6193273457894i</v>
      </c>
      <c r="M478" s="57" t="str">
        <f t="shared" si="125"/>
        <v>0.0025-24.0033758518213i</v>
      </c>
      <c r="N478" s="57">
        <f t="shared" si="126"/>
        <v>89.999128087075022</v>
      </c>
      <c r="O478" s="57">
        <f t="shared" si="127"/>
        <v>73.954216292131292</v>
      </c>
      <c r="P478" s="374">
        <f t="shared" si="128"/>
        <v>73.954216292131292</v>
      </c>
      <c r="Q478" s="374">
        <f t="shared" si="129"/>
        <v>-90.000871912924978</v>
      </c>
      <c r="R478" s="12">
        <f t="shared" si="130"/>
        <v>89.999128087075022</v>
      </c>
      <c r="S478" s="57">
        <f t="shared" si="131"/>
        <v>5.1865795599872417E-3</v>
      </c>
      <c r="T478" s="12">
        <f t="shared" si="114"/>
        <v>73.954216292131292</v>
      </c>
    </row>
    <row r="479" spans="1:20" x14ac:dyDescent="0.15">
      <c r="A479" s="57">
        <f t="shared" si="115"/>
        <v>32.712075799675951</v>
      </c>
      <c r="B479" s="12">
        <f t="shared" si="132"/>
        <v>5.2062885623151933</v>
      </c>
      <c r="C479" s="57" t="str">
        <f t="shared" si="116"/>
        <v>-0.0758683397856856-4966.6507461188i</v>
      </c>
      <c r="D479" s="57" t="str">
        <f t="shared" si="117"/>
        <v>7.97999999786519-1222.79015598316i</v>
      </c>
      <c r="E479" s="57" t="str">
        <f t="shared" si="118"/>
        <v>81.2347617195642-0.000337629415274838i</v>
      </c>
      <c r="F479" s="57" t="str">
        <f t="shared" si="119"/>
        <v>4.17867867812464-114751.31625138i</v>
      </c>
      <c r="G479" s="57" t="str">
        <f t="shared" si="120"/>
        <v>0.999999999867413-0.0000115146506799592i</v>
      </c>
      <c r="H479" s="57" t="str">
        <f t="shared" si="121"/>
        <v>120.00017656444+0.775041043672435i</v>
      </c>
      <c r="I479" s="57" t="str">
        <f t="shared" si="122"/>
        <v>504.61903063044-77692.4747095389i</v>
      </c>
      <c r="K479" s="57" t="str">
        <f t="shared" si="123"/>
        <v>0.0999956816068523-0.000653689593218289i</v>
      </c>
      <c r="L479" s="57" t="str">
        <f t="shared" si="124"/>
        <v>0.00025-42.4579869952076i</v>
      </c>
      <c r="M479" s="57" t="str">
        <f t="shared" si="125"/>
        <v>0.0025-23.9125083202046i</v>
      </c>
      <c r="N479" s="57">
        <f t="shared" si="126"/>
        <v>89.999124775247893</v>
      </c>
      <c r="O479" s="57">
        <f t="shared" si="127"/>
        <v>73.921272432380377</v>
      </c>
      <c r="P479" s="374">
        <f t="shared" si="128"/>
        <v>73.921272432380377</v>
      </c>
      <c r="Q479" s="374">
        <f t="shared" si="129"/>
        <v>-90.000875224752107</v>
      </c>
      <c r="R479" s="12">
        <f t="shared" si="130"/>
        <v>89.999124775247893</v>
      </c>
      <c r="S479" s="57">
        <f t="shared" si="131"/>
        <v>5.2062885623151934E-3</v>
      </c>
      <c r="T479" s="12">
        <f t="shared" si="114"/>
        <v>73.921272432380377</v>
      </c>
    </row>
    <row r="480" spans="1:20" x14ac:dyDescent="0.15">
      <c r="A480" s="57">
        <f t="shared" si="115"/>
        <v>32.836381687714727</v>
      </c>
      <c r="B480" s="12">
        <f t="shared" si="132"/>
        <v>5.2260724588519913</v>
      </c>
      <c r="C480" s="57" t="str">
        <f t="shared" si="116"/>
        <v>-0.0758682135471389-4947.84890137373i</v>
      </c>
      <c r="D480" s="57" t="str">
        <f t="shared" si="117"/>
        <v>7.97999999784895-1218.16114462743i</v>
      </c>
      <c r="E480" s="57" t="str">
        <f t="shared" si="118"/>
        <v>81.234761668082-0.000338912059184344i</v>
      </c>
      <c r="F480" s="57" t="str">
        <f t="shared" si="119"/>
        <v>4.17867867812042-114316.911986199i</v>
      </c>
      <c r="G480" s="57" t="str">
        <f t="shared" si="120"/>
        <v>0.999999999866403-0.0000115584063525314i</v>
      </c>
      <c r="H480" s="57" t="str">
        <f t="shared" si="121"/>
        <v>120.000177908881+0.777986202498283i</v>
      </c>
      <c r="I480" s="57" t="str">
        <f t="shared" si="122"/>
        <v>504.619032508327-77398.361666757i</v>
      </c>
      <c r="K480" s="57" t="str">
        <f t="shared" si="123"/>
        <v>0.0999956487261523-0.000656173395619962i</v>
      </c>
      <c r="L480" s="57" t="str">
        <f t="shared" si="124"/>
        <v>0.00025-42.297257417023i</v>
      </c>
      <c r="M480" s="57" t="str">
        <f t="shared" si="125"/>
        <v>0.0025-23.821984778048i</v>
      </c>
      <c r="N480" s="57">
        <f t="shared" si="126"/>
        <v>89.999121450852343</v>
      </c>
      <c r="O480" s="57">
        <f t="shared" si="127"/>
        <v>73.888328572379493</v>
      </c>
      <c r="P480" s="374">
        <f t="shared" si="128"/>
        <v>73.888328572379493</v>
      </c>
      <c r="Q480" s="374">
        <f t="shared" si="129"/>
        <v>-90.000878549147657</v>
      </c>
      <c r="R480" s="12">
        <f t="shared" si="130"/>
        <v>89.999121450852343</v>
      </c>
      <c r="S480" s="57">
        <f t="shared" si="131"/>
        <v>5.2260724588519911E-3</v>
      </c>
      <c r="T480" s="12">
        <f t="shared" si="114"/>
        <v>73.888328572379493</v>
      </c>
    </row>
    <row r="481" spans="1:20" x14ac:dyDescent="0.15">
      <c r="A481" s="57">
        <f t="shared" si="115"/>
        <v>32.961159938128041</v>
      </c>
      <c r="B481" s="12">
        <f t="shared" si="132"/>
        <v>5.2459315341956287</v>
      </c>
      <c r="C481" s="57" t="str">
        <f t="shared" si="116"/>
        <v>-0.0758680863474837-4929.11823309625i</v>
      </c>
      <c r="D481" s="57" t="str">
        <f t="shared" si="117"/>
        <v>7.97999999783256-1213.54965692872i</v>
      </c>
      <c r="E481" s="57" t="str">
        <f t="shared" si="118"/>
        <v>81.2347616162086-0.000340199573162008i</v>
      </c>
      <c r="F481" s="57" t="str">
        <f t="shared" si="119"/>
        <v>4.17867867811617-113884.152208176i</v>
      </c>
      <c r="G481" s="57" t="str">
        <f t="shared" si="120"/>
        <v>0.999999999865386-0.0000116023282966593i</v>
      </c>
      <c r="H481" s="57" t="str">
        <f t="shared" si="121"/>
        <v>120.000179263558+0.780942552960396i</v>
      </c>
      <c r="I481" s="57" t="str">
        <f t="shared" si="122"/>
        <v>504.619034400513-77105.3620253915i</v>
      </c>
      <c r="K481" s="57" t="str">
        <f t="shared" si="123"/>
        <v>0.0999956155951067-0.000658666633975657i</v>
      </c>
      <c r="L481" s="57" t="str">
        <f t="shared" si="124"/>
        <v>0.00025-42.1371362990864i</v>
      </c>
      <c r="M481" s="57" t="str">
        <f t="shared" si="125"/>
        <v>0.0025-23.73180392314i</v>
      </c>
      <c r="N481" s="57">
        <f t="shared" si="126"/>
        <v>89.999118113840751</v>
      </c>
      <c r="O481" s="57">
        <f t="shared" si="127"/>
        <v>73.855384712126778</v>
      </c>
      <c r="P481" s="374">
        <f t="shared" si="128"/>
        <v>73.855384712126778</v>
      </c>
      <c r="Q481" s="374">
        <f t="shared" si="129"/>
        <v>-90.000881886159249</v>
      </c>
      <c r="R481" s="12">
        <f t="shared" si="130"/>
        <v>89.999118113840751</v>
      </c>
      <c r="S481" s="57">
        <f t="shared" si="131"/>
        <v>5.2459315341956284E-3</v>
      </c>
      <c r="T481" s="12">
        <f t="shared" si="114"/>
        <v>73.855384712126778</v>
      </c>
    </row>
    <row r="482" spans="1:20" x14ac:dyDescent="0.15">
      <c r="A482" s="57">
        <f t="shared" si="115"/>
        <v>33.086412345892924</v>
      </c>
      <c r="B482" s="12">
        <f t="shared" si="132"/>
        <v>5.2658660740255723</v>
      </c>
      <c r="C482" s="57" t="str">
        <f t="shared" si="116"/>
        <v>-0.07586795817911-4910.45847183939i</v>
      </c>
      <c r="D482" s="57" t="str">
        <f t="shared" si="117"/>
        <v>7.97999999781608-1208.95562654924i</v>
      </c>
      <c r="E482" s="57" t="str">
        <f t="shared" si="118"/>
        <v>81.2347615639402-0.000341491975668287i</v>
      </c>
      <c r="F482" s="57" t="str">
        <f t="shared" si="119"/>
        <v>4.17867867811189-113453.030691915i</v>
      </c>
      <c r="G482" s="57" t="str">
        <f t="shared" si="120"/>
        <v>0.999999999864361-0.0000116464171441746i</v>
      </c>
      <c r="H482" s="57" t="str">
        <f t="shared" si="121"/>
        <v>120.000180628551+0.783910137587363i</v>
      </c>
      <c r="I482" s="57" t="str">
        <f t="shared" si="122"/>
        <v>504.6190363071-76813.4715705446i</v>
      </c>
      <c r="K482" s="57" t="str">
        <f t="shared" si="123"/>
        <v>0.0999955822118094-0.000661169344113443i</v>
      </c>
      <c r="L482" s="57" t="str">
        <f t="shared" si="124"/>
        <v>0.00025-41.9776213380021i</v>
      </c>
      <c r="M482" s="57" t="str">
        <f t="shared" si="125"/>
        <v>0.0025-23.6419644581989i</v>
      </c>
      <c r="N482" s="57">
        <f t="shared" si="126"/>
        <v>89.999114764165398</v>
      </c>
      <c r="O482" s="57">
        <f t="shared" si="127"/>
        <v>73.822440851620271</v>
      </c>
      <c r="P482" s="374">
        <f t="shared" si="128"/>
        <v>73.822440851620271</v>
      </c>
      <c r="Q482" s="374">
        <f t="shared" si="129"/>
        <v>-90.000885235834602</v>
      </c>
      <c r="R482" s="12">
        <f t="shared" si="130"/>
        <v>89.999114764165398</v>
      </c>
      <c r="S482" s="57">
        <f t="shared" si="131"/>
        <v>5.2658660740255723E-3</v>
      </c>
      <c r="T482" s="12">
        <f t="shared" si="114"/>
        <v>73.822440851620271</v>
      </c>
    </row>
    <row r="483" spans="1:20" x14ac:dyDescent="0.15">
      <c r="A483" s="57">
        <f t="shared" si="115"/>
        <v>33.212140712807319</v>
      </c>
      <c r="B483" s="12">
        <f t="shared" si="132"/>
        <v>5.2858763651068692</v>
      </c>
      <c r="C483" s="57" t="str">
        <f t="shared" si="116"/>
        <v>-0.075867829035424-4891.86934917627i</v>
      </c>
      <c r="D483" s="57" t="str">
        <f t="shared" si="117"/>
        <v>7.97999999779941-1204.37898740233i</v>
      </c>
      <c r="E483" s="57" t="str">
        <f t="shared" si="118"/>
        <v>81.2347615112741-0.000342789285227569i</v>
      </c>
      <c r="F483" s="57" t="str">
        <f t="shared" si="119"/>
        <v>4.17867867810757-113023.541235591i</v>
      </c>
      <c r="G483" s="57" t="str">
        <f t="shared" si="120"/>
        <v>0.999999999863328-0.0000116906735293104i</v>
      </c>
      <c r="H483" s="57" t="str">
        <f t="shared" si="121"/>
        <v>120.000182003937+0.786888999069397i</v>
      </c>
      <c r="I483" s="57" t="str">
        <f t="shared" si="122"/>
        <v>504.619038228214-76522.6861032751i</v>
      </c>
      <c r="K483" s="57" t="str">
        <f t="shared" si="123"/>
        <v>0.0999955485743401-0.000663681561997226i</v>
      </c>
      <c r="L483" s="57" t="str">
        <f t="shared" si="124"/>
        <v>0.00025-41.8187102390934i</v>
      </c>
      <c r="M483" s="57" t="str">
        <f t="shared" si="125"/>
        <v>0.0025-23.5524650908536i</v>
      </c>
      <c r="N483" s="57">
        <f t="shared" si="126"/>
        <v>89.999111401778364</v>
      </c>
      <c r="O483" s="57">
        <f t="shared" si="127"/>
        <v>73.78949699085814</v>
      </c>
      <c r="P483" s="374">
        <f t="shared" si="128"/>
        <v>73.78949699085814</v>
      </c>
      <c r="Q483" s="374">
        <f t="shared" si="129"/>
        <v>-90.000888598221636</v>
      </c>
      <c r="R483" s="12">
        <f t="shared" si="130"/>
        <v>89.999111401778364</v>
      </c>
      <c r="S483" s="57">
        <f t="shared" si="131"/>
        <v>5.2858763651068693E-3</v>
      </c>
      <c r="T483" s="12">
        <f t="shared" si="114"/>
        <v>73.78949699085814</v>
      </c>
    </row>
    <row r="484" spans="1:20" x14ac:dyDescent="0.15">
      <c r="A484" s="57">
        <f t="shared" si="115"/>
        <v>33.338346847515986</v>
      </c>
      <c r="B484" s="12">
        <f t="shared" si="132"/>
        <v>5.3059626952942756</v>
      </c>
      <c r="C484" s="57" t="str">
        <f t="shared" si="116"/>
        <v>-0.0758676989081977-4873.35059769605i</v>
      </c>
      <c r="D484" s="57" t="str">
        <f t="shared" si="117"/>
        <v>7.97999999778267-1199.8196736515i</v>
      </c>
      <c r="E484" s="57" t="str">
        <f t="shared" si="118"/>
        <v>81.2347614582065-0.000344091520446276i</v>
      </c>
      <c r="F484" s="57" t="str">
        <f t="shared" si="119"/>
        <v>4.17867867810323-112595.677660851i</v>
      </c>
      <c r="G484" s="57" t="str">
        <f t="shared" si="120"/>
        <v>0.999999999862287-0.0000117350980887095i</v>
      </c>
      <c r="H484" s="57" t="str">
        <f t="shared" si="121"/>
        <v>120.000183389796+0.789879180258922i</v>
      </c>
      <c r="I484" s="57" t="str">
        <f t="shared" si="122"/>
        <v>504.619040163947-76233.0014405348i</v>
      </c>
      <c r="K484" s="57" t="str">
        <f t="shared" si="123"/>
        <v>0.099995514680763-0.000666203323727215i</v>
      </c>
      <c r="L484" s="57" t="str">
        <f t="shared" si="124"/>
        <v>0.00025-41.6604007163713i</v>
      </c>
      <c r="M484" s="57" t="str">
        <f t="shared" si="125"/>
        <v>0.0025-23.4633045336259i</v>
      </c>
      <c r="N484" s="57">
        <f t="shared" si="126"/>
        <v>89.999108026631518</v>
      </c>
      <c r="O484" s="57">
        <f t="shared" si="127"/>
        <v>73.756553129838323</v>
      </c>
      <c r="P484" s="374">
        <f t="shared" si="128"/>
        <v>73.756553129838323</v>
      </c>
      <c r="Q484" s="374">
        <f t="shared" si="129"/>
        <v>-90.000891973368482</v>
      </c>
      <c r="R484" s="12">
        <f t="shared" si="130"/>
        <v>89.999108026631518</v>
      </c>
      <c r="S484" s="57">
        <f t="shared" si="131"/>
        <v>5.3059626952942753E-3</v>
      </c>
      <c r="T484" s="12">
        <f t="shared" si="114"/>
        <v>73.756553129838323</v>
      </c>
    </row>
    <row r="485" spans="1:20" x14ac:dyDescent="0.15">
      <c r="A485" s="57">
        <f t="shared" si="115"/>
        <v>33.465032565536553</v>
      </c>
      <c r="B485" s="12">
        <f t="shared" si="132"/>
        <v>5.3261253535363942</v>
      </c>
      <c r="C485" s="57" t="str">
        <f t="shared" si="116"/>
        <v>-0.0758675677900484-4854.90195100026i</v>
      </c>
      <c r="D485" s="57" t="str">
        <f t="shared" si="117"/>
        <v>7.97999999776576-1195.27761970947i</v>
      </c>
      <c r="E485" s="57" t="str">
        <f t="shared" si="118"/>
        <v>81.2347614047353-0.000345398699993597i</v>
      </c>
      <c r="F485" s="57" t="str">
        <f t="shared" si="119"/>
        <v>4.17867867809883-112169.433812736i</v>
      </c>
      <c r="G485" s="57" t="str">
        <f t="shared" si="120"/>
        <v>0.999999999861239-0.0000117796914614343i</v>
      </c>
      <c r="H485" s="57" t="str">
        <f t="shared" si="121"/>
        <v>120.000184786208+0.792880724171219i</v>
      </c>
      <c r="I485" s="57" t="str">
        <f t="shared" si="122"/>
        <v>504.619042114424-75944.4134151143i</v>
      </c>
      <c r="K485" s="57" t="str">
        <f t="shared" si="123"/>
        <v>0.0999954805291287-0.000668734665540494i</v>
      </c>
      <c r="L485" s="57" t="str">
        <f t="shared" si="124"/>
        <v>0.00025-41.5026904924998i</v>
      </c>
      <c r="M485" s="57" t="str">
        <f t="shared" si="125"/>
        <v>0.0025-23.374481503911i</v>
      </c>
      <c r="N485" s="57">
        <f t="shared" si="126"/>
        <v>89.999104638676584</v>
      </c>
      <c r="O485" s="57">
        <f t="shared" si="127"/>
        <v>73.723609268558818</v>
      </c>
      <c r="P485" s="374">
        <f t="shared" si="128"/>
        <v>73.723609268558818</v>
      </c>
      <c r="Q485" s="374">
        <f t="shared" si="129"/>
        <v>-90.000895361323416</v>
      </c>
      <c r="R485" s="12">
        <f t="shared" si="130"/>
        <v>89.999104638676584</v>
      </c>
      <c r="S485" s="57">
        <f t="shared" si="131"/>
        <v>5.3261253535363939E-3</v>
      </c>
      <c r="T485" s="12">
        <f t="shared" si="114"/>
        <v>73.723609268558818</v>
      </c>
    </row>
    <row r="486" spans="1:20" x14ac:dyDescent="0.15">
      <c r="A486" s="57">
        <f t="shared" si="115"/>
        <v>33.592199689285586</v>
      </c>
      <c r="B486" s="12">
        <f t="shared" si="132"/>
        <v>5.3463646298798322</v>
      </c>
      <c r="C486" s="57" t="str">
        <f t="shared" si="116"/>
        <v>-0.0758674356736364-4836.52314369895i</v>
      </c>
      <c r="D486" s="57" t="str">
        <f t="shared" si="117"/>
        <v>7.97999999774878-1190.75276023729i</v>
      </c>
      <c r="E486" s="57" t="str">
        <f t="shared" si="118"/>
        <v>81.2347613508561-0.00034671084260846i</v>
      </c>
      <c r="F486" s="57" t="str">
        <f t="shared" si="119"/>
        <v>4.17867867809443-111744.803559585i</v>
      </c>
      <c r="G486" s="57" t="str">
        <f t="shared" si="120"/>
        <v>0.999999999860182-0.0000118244542889752i</v>
      </c>
      <c r="H486" s="57" t="str">
        <f t="shared" si="121"/>
        <v>120.000186193253+0.795893673985025i</v>
      </c>
      <c r="I486" s="57" t="str">
        <f t="shared" si="122"/>
        <v>504.619044079755-75656.9178755777i</v>
      </c>
      <c r="K486" s="57" t="str">
        <f t="shared" si="123"/>
        <v>0.0999954461174731-0.000671275623811507i</v>
      </c>
      <c r="L486" s="57" t="str">
        <f t="shared" si="124"/>
        <v>0.00025-41.3455772987645i</v>
      </c>
      <c r="M486" s="57" t="str">
        <f t="shared" si="125"/>
        <v>0.0025-23.28599472396i</v>
      </c>
      <c r="N486" s="57">
        <f t="shared" si="126"/>
        <v>89.999101237865091</v>
      </c>
      <c r="O486" s="57">
        <f t="shared" si="127"/>
        <v>73.690665407017704</v>
      </c>
      <c r="P486" s="374">
        <f t="shared" si="128"/>
        <v>73.690665407017704</v>
      </c>
      <c r="Q486" s="374">
        <f t="shared" si="129"/>
        <v>-90.000898762134909</v>
      </c>
      <c r="R486" s="12">
        <f t="shared" si="130"/>
        <v>89.999101237865091</v>
      </c>
      <c r="S486" s="57">
        <f t="shared" si="131"/>
        <v>5.3463646298798325E-3</v>
      </c>
      <c r="T486" s="12">
        <f t="shared" si="114"/>
        <v>73.690665407017704</v>
      </c>
    </row>
    <row r="487" spans="1:20" x14ac:dyDescent="0.15">
      <c r="A487" s="57">
        <f t="shared" si="115"/>
        <v>33.719850048104874</v>
      </c>
      <c r="B487" s="12">
        <f t="shared" si="132"/>
        <v>5.3666808154733756</v>
      </c>
      <c r="C487" s="57" t="str">
        <f t="shared" si="116"/>
        <v>-0.0758673025514227-4818.21391140681i</v>
      </c>
      <c r="D487" s="57" t="str">
        <f t="shared" si="117"/>
        <v>7.97999999773162-1186.24503014333i</v>
      </c>
      <c r="E487" s="57" t="str">
        <f t="shared" si="118"/>
        <v>81.2347612965674-0.000348027967106049i</v>
      </c>
      <c r="F487" s="57" t="str">
        <f t="shared" si="119"/>
        <v>4.17867867808998-111321.780792948i</v>
      </c>
      <c r="G487" s="57" t="str">
        <f t="shared" si="120"/>
        <v>0.999999999859118-0.0000118693872152607i</v>
      </c>
      <c r="H487" s="57" t="str">
        <f t="shared" si="121"/>
        <v>120.000187611012+0.798918073043166i</v>
      </c>
      <c r="I487" s="57" t="str">
        <f t="shared" si="122"/>
        <v>504.619046060051-75370.5106862042i</v>
      </c>
      <c r="K487" s="57" t="str">
        <f t="shared" si="123"/>
        <v>0.0999954114438153-0.000673826235052556i</v>
      </c>
      <c r="L487" s="57" t="str">
        <f t="shared" si="124"/>
        <v>0.00025-41.1890588750393i</v>
      </c>
      <c r="M487" s="57" t="str">
        <f t="shared" si="125"/>
        <v>0.0025-23.1978429208607i</v>
      </c>
      <c r="N487" s="57">
        <f t="shared" si="126"/>
        <v>89.999097824148379</v>
      </c>
      <c r="O487" s="57">
        <f t="shared" si="127"/>
        <v>73.657721545212993</v>
      </c>
      <c r="P487" s="374">
        <f t="shared" si="128"/>
        <v>73.657721545212993</v>
      </c>
      <c r="Q487" s="374">
        <f t="shared" si="129"/>
        <v>-90.000902175851621</v>
      </c>
      <c r="R487" s="12">
        <f t="shared" si="130"/>
        <v>89.999097824148379</v>
      </c>
      <c r="S487" s="57">
        <f t="shared" si="131"/>
        <v>5.3666808154733759E-3</v>
      </c>
      <c r="T487" s="12">
        <f t="shared" si="114"/>
        <v>73.657721545212993</v>
      </c>
    </row>
    <row r="488" spans="1:20" x14ac:dyDescent="0.15">
      <c r="A488" s="57">
        <f t="shared" si="115"/>
        <v>33.847985478287669</v>
      </c>
      <c r="B488" s="12">
        <f t="shared" si="132"/>
        <v>5.3870742025721743</v>
      </c>
      <c r="C488" s="57" t="str">
        <f t="shared" si="116"/>
        <v>-0.0758671684158614-4799.97399073943i</v>
      </c>
      <c r="D488" s="57" t="str">
        <f t="shared" si="117"/>
        <v>7.97999999771434-1181.75436458238i</v>
      </c>
      <c r="E488" s="57" t="str">
        <f t="shared" si="118"/>
        <v>81.2347612418652-0.000349350092364701i</v>
      </c>
      <c r="F488" s="57" t="str">
        <f t="shared" si="119"/>
        <v>4.17867867808549-110900.359427501i</v>
      </c>
      <c r="G488" s="57" t="str">
        <f t="shared" si="120"/>
        <v>0.999999999858045-0.000011914490886666i</v>
      </c>
      <c r="H488" s="57" t="str">
        <f t="shared" si="121"/>
        <v>120.000189039565+0.801953964853167i</v>
      </c>
      <c r="I488" s="57" t="str">
        <f t="shared" si="122"/>
        <v>504.619048055424-75085.1877269297i</v>
      </c>
      <c r="K488" s="57" t="str">
        <f t="shared" si="123"/>
        <v>0.0999953765061626-0.000676386535914385i</v>
      </c>
      <c r="L488" s="57" t="str">
        <f t="shared" si="124"/>
        <v>0.00025-41.0331329697543i</v>
      </c>
      <c r="M488" s="57" t="str">
        <f t="shared" si="125"/>
        <v>0.0025-23.1100248265199i</v>
      </c>
      <c r="N488" s="57">
        <f t="shared" si="126"/>
        <v>89.999094397477606</v>
      </c>
      <c r="O488" s="57">
        <f t="shared" si="127"/>
        <v>73.624777683142753</v>
      </c>
      <c r="P488" s="374">
        <f t="shared" si="128"/>
        <v>73.624777683142753</v>
      </c>
      <c r="Q488" s="374">
        <f t="shared" si="129"/>
        <v>-90.000905602522394</v>
      </c>
      <c r="R488" s="12">
        <f t="shared" si="130"/>
        <v>89.999094397477606</v>
      </c>
      <c r="S488" s="57">
        <f t="shared" si="131"/>
        <v>5.3870742025721747E-3</v>
      </c>
      <c r="T488" s="12">
        <f t="shared" si="114"/>
        <v>73.624777683142753</v>
      </c>
    </row>
    <row r="489" spans="1:20" x14ac:dyDescent="0.15">
      <c r="A489" s="57">
        <f t="shared" si="115"/>
        <v>33.976607823105162</v>
      </c>
      <c r="B489" s="12">
        <f t="shared" si="132"/>
        <v>5.4075450845419484</v>
      </c>
      <c r="C489" s="57" t="str">
        <f t="shared" si="116"/>
        <v>-0.0758670332584899-4781.80311930939i</v>
      </c>
      <c r="D489" s="57" t="str">
        <f t="shared" si="117"/>
        <v>7.97999999769694-1177.28069895471i</v>
      </c>
      <c r="E489" s="57" t="str">
        <f t="shared" si="118"/>
        <v>81.2347611867471-0.00035067723733885i</v>
      </c>
      <c r="F489" s="57" t="str">
        <f t="shared" si="119"/>
        <v>4.17867867808096-110480.533400956i</v>
      </c>
      <c r="G489" s="57" t="str">
        <f t="shared" si="120"/>
        <v>0.999999999856964-0.0000119597659520223i</v>
      </c>
      <c r="H489" s="57" t="str">
        <f t="shared" si="121"/>
        <v>120.000190478998+0.805001393087887i</v>
      </c>
      <c r="I489" s="57" t="str">
        <f t="shared" si="122"/>
        <v>504.619050065986-74800.9448932898i</v>
      </c>
      <c r="K489" s="57" t="str">
        <f t="shared" si="123"/>
        <v>0.0999953413025032-0.000678956563186606i</v>
      </c>
      <c r="L489" s="57" t="str">
        <f t="shared" si="124"/>
        <v>0.00025-40.8777973398628i</v>
      </c>
      <c r="M489" s="57" t="str">
        <f t="shared" si="125"/>
        <v>0.0025-23.0225391776449i</v>
      </c>
      <c r="N489" s="57">
        <f t="shared" si="126"/>
        <v>89.999090957803773</v>
      </c>
      <c r="O489" s="57">
        <f t="shared" si="127"/>
        <v>73.591833820804908</v>
      </c>
      <c r="P489" s="374">
        <f t="shared" si="128"/>
        <v>73.591833820804908</v>
      </c>
      <c r="Q489" s="374">
        <f t="shared" si="129"/>
        <v>-90.000909042196227</v>
      </c>
      <c r="R489" s="12">
        <f t="shared" si="130"/>
        <v>89.999090957803773</v>
      </c>
      <c r="S489" s="57">
        <f t="shared" si="131"/>
        <v>5.4075450845419487E-3</v>
      </c>
      <c r="T489" s="12">
        <f t="shared" si="114"/>
        <v>73.591833820804908</v>
      </c>
    </row>
    <row r="490" spans="1:20" x14ac:dyDescent="0.15">
      <c r="A490" s="57">
        <f t="shared" si="115"/>
        <v>34.105718932832964</v>
      </c>
      <c r="B490" s="12">
        <f t="shared" si="132"/>
        <v>5.4280937558632081</v>
      </c>
      <c r="C490" s="57" t="str">
        <f t="shared" si="116"/>
        <v>-0.0758668970727143-4763.70103572261i</v>
      </c>
      <c r="D490" s="57" t="str">
        <f t="shared" si="117"/>
        <v>7.97999999767942-1172.82396890514i</v>
      </c>
      <c r="E490" s="57" t="str">
        <f t="shared" si="118"/>
        <v>81.2347611312085-0.000352009421054926i</v>
      </c>
      <c r="F490" s="57" t="str">
        <f t="shared" si="119"/>
        <v>4.17867867807642-110062.296673976i</v>
      </c>
      <c r="G490" s="57" t="str">
        <f t="shared" si="120"/>
        <v>0.999999999855875-0.0000120052130626269i</v>
      </c>
      <c r="H490" s="57" t="str">
        <f t="shared" si="121"/>
        <v>120.000191929389+0.80806040158616i</v>
      </c>
      <c r="I490" s="57" t="str">
        <f t="shared" si="122"/>
        <v>504.619052091866-74517.7780963538i</v>
      </c>
      <c r="K490" s="57" t="str">
        <f t="shared" si="123"/>
        <v>0.099995305830814-0.000681536353798344i</v>
      </c>
      <c r="L490" s="57" t="str">
        <f t="shared" si="124"/>
        <v>0.00025-40.7230497508097i</v>
      </c>
      <c r="M490" s="57" t="str">
        <f t="shared" si="125"/>
        <v>0.0025-22.9353847157251i</v>
      </c>
      <c r="N490" s="57">
        <f t="shared" si="126"/>
        <v>89.999087505077654</v>
      </c>
      <c r="O490" s="57">
        <f t="shared" si="127"/>
        <v>73.558889958197412</v>
      </c>
      <c r="P490" s="374">
        <f t="shared" si="128"/>
        <v>73.558889958197412</v>
      </c>
      <c r="Q490" s="374">
        <f t="shared" si="129"/>
        <v>-90.000912494922346</v>
      </c>
      <c r="R490" s="12">
        <f t="shared" si="130"/>
        <v>89.999087505077654</v>
      </c>
      <c r="S490" s="57">
        <f t="shared" si="131"/>
        <v>5.4280937558632081E-3</v>
      </c>
      <c r="T490" s="12">
        <f t="shared" si="114"/>
        <v>73.558889958197412</v>
      </c>
    </row>
    <row r="491" spans="1:20" x14ac:dyDescent="0.15">
      <c r="A491" s="57">
        <f t="shared" si="115"/>
        <v>34.235320664777731</v>
      </c>
      <c r="B491" s="12">
        <f t="shared" si="132"/>
        <v>5.4487205121354885</v>
      </c>
      <c r="C491" s="57" t="str">
        <f t="shared" si="116"/>
        <v>-0.0758667598496743-4745.66747957451i</v>
      </c>
      <c r="D491" s="57" t="str">
        <f t="shared" si="117"/>
        <v>7.97999999766176-1168.3841103221i</v>
      </c>
      <c r="E491" s="57" t="str">
        <f t="shared" si="118"/>
        <v>81.2347610752476-0.000353346662608849i</v>
      </c>
      <c r="F491" s="57" t="str">
        <f t="shared" si="119"/>
        <v>4.17867867807183-109645.643230084i</v>
      </c>
      <c r="G491" s="57" t="str">
        <f t="shared" si="120"/>
        <v>0.999999999854777-0.0000120508328722517i</v>
      </c>
      <c r="H491" s="57" t="str">
        <f t="shared" si="121"/>
        <v>120.000193390826+0.811131034353396i</v>
      </c>
      <c r="I491" s="57" t="str">
        <f t="shared" si="122"/>
        <v>504.61905413317-74235.6832626743i</v>
      </c>
      <c r="K491" s="57" t="str">
        <f t="shared" si="123"/>
        <v>0.099995270089053-0.000684125944818636i</v>
      </c>
      <c r="L491" s="57" t="str">
        <f t="shared" si="124"/>
        <v>0.00025-40.5688879764989i</v>
      </c>
      <c r="M491" s="57" t="str">
        <f t="shared" si="125"/>
        <v>0.0025-22.8485601870144i</v>
      </c>
      <c r="N491" s="57">
        <f t="shared" si="126"/>
        <v>89.999084039249894</v>
      </c>
      <c r="O491" s="57">
        <f t="shared" si="127"/>
        <v>73.525946095318162</v>
      </c>
      <c r="P491" s="374">
        <f t="shared" si="128"/>
        <v>73.525946095318162</v>
      </c>
      <c r="Q491" s="374">
        <f t="shared" si="129"/>
        <v>-90.000915960750106</v>
      </c>
      <c r="R491" s="12">
        <f t="shared" si="130"/>
        <v>89.999084039249894</v>
      </c>
      <c r="S491" s="57">
        <f t="shared" si="131"/>
        <v>5.4487205121354883E-3</v>
      </c>
      <c r="T491" s="12">
        <f t="shared" si="114"/>
        <v>73.525946095318162</v>
      </c>
    </row>
    <row r="492" spans="1:20" x14ac:dyDescent="0.15">
      <c r="A492" s="57">
        <f t="shared" si="115"/>
        <v>34.365414883303892</v>
      </c>
      <c r="B492" s="12">
        <f t="shared" si="132"/>
        <v>5.4694256500816039</v>
      </c>
      <c r="C492" s="57" t="str">
        <f t="shared" si="116"/>
        <v>-0.0758666215817243-4727.70219144634i</v>
      </c>
      <c r="D492" s="57" t="str">
        <f t="shared" si="117"/>
        <v>7.97999999764394-1163.96105933674i</v>
      </c>
      <c r="E492" s="57" t="str">
        <f t="shared" si="118"/>
        <v>81.2347610188607-0.000354688981169342i</v>
      </c>
      <c r="F492" s="57" t="str">
        <f t="shared" si="119"/>
        <v>4.17867867806724-109230.56707558i</v>
      </c>
      <c r="G492" s="57" t="str">
        <f t="shared" si="120"/>
        <v>0.999999999853672-0.0000120966260371529i</v>
      </c>
      <c r="H492" s="57" t="str">
        <f t="shared" si="121"/>
        <v>120.00019486339+0.814213335562236i</v>
      </c>
      <c r="I492" s="57" t="str">
        <f t="shared" si="122"/>
        <v>504.619056190013-73954.6563342202i</v>
      </c>
      <c r="K492" s="57" t="str">
        <f t="shared" si="123"/>
        <v>0.0999952340751645-0.000686725373457048i</v>
      </c>
      <c r="L492" s="57" t="str">
        <f t="shared" si="124"/>
        <v>0.00025-40.4153097992618i</v>
      </c>
      <c r="M492" s="57" t="str">
        <f t="shared" si="125"/>
        <v>0.0025-22.7620643425129i</v>
      </c>
      <c r="N492" s="57">
        <f t="shared" si="126"/>
        <v>89.999080560270912</v>
      </c>
      <c r="O492" s="57">
        <f t="shared" si="127"/>
        <v>73.493002232165111</v>
      </c>
      <c r="P492" s="374">
        <f t="shared" si="128"/>
        <v>73.493002232165111</v>
      </c>
      <c r="Q492" s="374">
        <f t="shared" si="129"/>
        <v>-90.000919439729088</v>
      </c>
      <c r="R492" s="12">
        <f t="shared" si="130"/>
        <v>89.999080560270912</v>
      </c>
      <c r="S492" s="57">
        <f t="shared" si="131"/>
        <v>5.469425650081604E-3</v>
      </c>
      <c r="T492" s="12">
        <f t="shared" ref="T492:T555" si="133">P492</f>
        <v>73.493002232165111</v>
      </c>
    </row>
    <row r="493" spans="1:20" x14ac:dyDescent="0.15">
      <c r="A493" s="57">
        <f t="shared" ref="A493:A556" si="134">2*PI()*B493</f>
        <v>34.496003459860447</v>
      </c>
      <c r="B493" s="12">
        <f t="shared" si="132"/>
        <v>5.4902094675519137</v>
      </c>
      <c r="C493" s="57" t="str">
        <f t="shared" ref="C493:C556" si="135">IMPRODUCT(D493,E493,$C$40,,K493,$C$41)</f>
        <v>-0.0758664822615103-4709.80491290148i</v>
      </c>
      <c r="D493" s="57" t="str">
        <f t="shared" ref="D493:D556" si="136">IMDIV(IMPRODUCT($C$37,$C$38,COMPLEX(1,A493/$C$38)),IMSUM(-1*A493*A493/$C$39,COMPLEX(0,1*A493)))</f>
        <v>7.97999999762603-1159.554752322i</v>
      </c>
      <c r="E493" s="57" t="str">
        <f t="shared" ref="E493:E556" si="137">IMDIV(IMPRODUCT(IMSUM(F493,G493),$C$29,H493),IMSUM(1,I493))</f>
        <v>81.2347609620442-0.000356036395978471i</v>
      </c>
      <c r="F493" s="57" t="str">
        <f t="shared" ref="F493:F556" si="138">IMDIV(IMPRODUCT($C$14,$C$15,COMPLEX(1,A493/$C$15)),IMSUM(-1*A493*A493/$C$16,COMPLEX(0,A493)))</f>
        <v>4.17867867806256-108817.062239455i</v>
      </c>
      <c r="G493" s="57" t="str">
        <f t="shared" ref="G493:G556" si="139">IMDIV(1,COMPLEX(1,A493*$C$9*$C$10))</f>
        <v>0.999999999852557-0.0000121425932160806i</v>
      </c>
      <c r="H493" s="57" t="str">
        <f t="shared" ref="H493:H556" si="140">IMDIV($C$3,IMSUM(K493,COMPLEX(0,$C$28*A493)))</f>
        <v>120.000196347167+0.817307349553186i</v>
      </c>
      <c r="I493" s="57" t="str">
        <f t="shared" ref="I493:I556" si="141">IMPRODUCT(F493,$C$29,H493,$C$31)</f>
        <v>504.619058262521-73674.6932683262i</v>
      </c>
      <c r="K493" s="57" t="str">
        <f t="shared" ref="K493:K556" si="142">IF($C$26&lt;=0,IMDIV(1,IMSUM(IMDIV(1,L493),1/$C$18)),IMDIV(1,IMSUM(IMDIV(1,L493),1/$C$18,IMDIV(1,M493))))</f>
        <v>0.0999951977870775-0.000689334677064187i</v>
      </c>
      <c r="L493" s="57" t="str">
        <f t="shared" ref="L493:L556" si="143">IMSUM($C$21/$C$22,IMDIV(1,COMPLEX(0,$C$20*$C$22*A493)))</f>
        <v>0.00025-40.2623130098245i</v>
      </c>
      <c r="M493" s="57" t="str">
        <f t="shared" ref="M493:M556" si="144">IMSUM($C$25/$C$26,IMDIV(1,COMPLEX(0,$C$24*$C$26*A493)))</f>
        <v>0.0025-22.6758959379487i</v>
      </c>
      <c r="N493" s="57">
        <f t="shared" ref="N493:N556" si="145">ABS(R493)</f>
        <v>89.999077068090898</v>
      </c>
      <c r="O493" s="57">
        <f t="shared" ref="O493:O556" si="146">ABS(P493)</f>
        <v>73.460058368736327</v>
      </c>
      <c r="P493" s="374">
        <f t="shared" ref="P493:P556" si="147">20*LOG10(IMABS(C493))</f>
        <v>73.460058368736327</v>
      </c>
      <c r="Q493" s="374">
        <f t="shared" ref="Q493:Q556" si="148">IMARGUMENT(C493)*180/PI()</f>
        <v>-90.000922931909102</v>
      </c>
      <c r="R493" s="12">
        <f t="shared" ref="R493:R556" si="149">IF(Q493&lt;0,Q493+180,Q493-180)</f>
        <v>89.999077068090898</v>
      </c>
      <c r="S493" s="57">
        <f t="shared" ref="S493:S556" si="150">B493/1000</f>
        <v>5.4902094675519141E-3</v>
      </c>
      <c r="T493" s="12">
        <f t="shared" si="133"/>
        <v>73.460058368736327</v>
      </c>
    </row>
    <row r="494" spans="1:20" x14ac:dyDescent="0.15">
      <c r="A494" s="57">
        <f t="shared" si="134"/>
        <v>34.627088273007914</v>
      </c>
      <c r="B494" s="12">
        <f t="shared" ref="B494:B557" si="151">B493*(1+B$42)</f>
        <v>5.5110722635286109</v>
      </c>
      <c r="C494" s="57" t="str">
        <f t="shared" si="135"/>
        <v>-0.0758663418801575-4691.9753864814i</v>
      </c>
      <c r="D494" s="57" t="str">
        <f t="shared" si="136"/>
        <v>7.97999999760792-1155.16512589165i</v>
      </c>
      <c r="E494" s="57" t="str">
        <f t="shared" si="137"/>
        <v>81.2347609047949-0.000357388926347205i</v>
      </c>
      <c r="F494" s="57" t="str">
        <f t="shared" si="138"/>
        <v>4.17867867805789-108405.122773303i</v>
      </c>
      <c r="G494" s="57" t="str">
        <f t="shared" si="139"/>
        <v>0.999999999851435-0.000012188735070288i</v>
      </c>
      <c r="H494" s="57" t="str">
        <f t="shared" si="140"/>
        <v>120.000197842242+0.820413120835245i</v>
      </c>
      <c r="I494" s="57" t="str">
        <f t="shared" si="141"/>
        <v>504.619060350809-73395.7900376293i</v>
      </c>
      <c r="K494" s="57" t="str">
        <f t="shared" si="142"/>
        <v>0.0999951612227034-0.000691953893132191i</v>
      </c>
      <c r="L494" s="57" t="str">
        <f t="shared" si="143"/>
        <v>0.00025-40.1098954072768i</v>
      </c>
      <c r="M494" s="57" t="str">
        <f t="shared" si="144"/>
        <v>0.0025-22.5900537337604i</v>
      </c>
      <c r="N494" s="57">
        <f t="shared" si="145"/>
        <v>89.999073562660001</v>
      </c>
      <c r="O494" s="57">
        <f t="shared" si="146"/>
        <v>73.427114505029394</v>
      </c>
      <c r="P494" s="374">
        <f t="shared" si="147"/>
        <v>73.427114505029394</v>
      </c>
      <c r="Q494" s="374">
        <f t="shared" si="148"/>
        <v>-90.000926437339999</v>
      </c>
      <c r="R494" s="12">
        <f t="shared" si="149"/>
        <v>89.999073562660001</v>
      </c>
      <c r="S494" s="57">
        <f t="shared" si="150"/>
        <v>5.5110722635286109E-3</v>
      </c>
      <c r="T494" s="12">
        <f t="shared" si="133"/>
        <v>73.427114505029394</v>
      </c>
    </row>
    <row r="495" spans="1:20" x14ac:dyDescent="0.15">
      <c r="A495" s="57">
        <f t="shared" si="134"/>
        <v>34.75867120844535</v>
      </c>
      <c r="B495" s="12">
        <f t="shared" si="151"/>
        <v>5.5320143381300202</v>
      </c>
      <c r="C495" s="57" t="str">
        <f t="shared" si="135"/>
        <v>-0.0758662004301129-4674.21335570253i</v>
      </c>
      <c r="D495" s="57" t="str">
        <f t="shared" si="136"/>
        <v>7.97999999758973-1150.79211689946i</v>
      </c>
      <c r="E495" s="57" t="str">
        <f t="shared" si="137"/>
        <v>81.2347608471097-0.00035874659166367i</v>
      </c>
      <c r="F495" s="57" t="str">
        <f t="shared" si="138"/>
        <v>4.17867867805314-107994.742751236i</v>
      </c>
      <c r="G495" s="57" t="str">
        <f t="shared" si="139"/>
        <v>0.999999999850304-0.0000122350522635413i</v>
      </c>
      <c r="H495" s="57" t="str">
        <f t="shared" si="140"/>
        <v>120.000199348701+0.823530694086556i</v>
      </c>
      <c r="I495" s="57" t="str">
        <f t="shared" si="141"/>
        <v>504.619062454999-73117.9426300125i</v>
      </c>
      <c r="K495" s="57" t="str">
        <f t="shared" si="142"/>
        <v>0.0999951243799397-0.000694583059295324i</v>
      </c>
      <c r="L495" s="57" t="str">
        <f t="shared" si="143"/>
        <v>0.00025-39.9580547990405i</v>
      </c>
      <c r="M495" s="57" t="str">
        <f t="shared" si="144"/>
        <v>0.0025-22.5045364950791i</v>
      </c>
      <c r="N495" s="57">
        <f t="shared" si="145"/>
        <v>89.999070043928</v>
      </c>
      <c r="O495" s="57">
        <f t="shared" si="146"/>
        <v>73.394170641042479</v>
      </c>
      <c r="P495" s="374">
        <f t="shared" si="147"/>
        <v>73.394170641042479</v>
      </c>
      <c r="Q495" s="374">
        <f t="shared" si="148"/>
        <v>-90.000929956072</v>
      </c>
      <c r="R495" s="12">
        <f t="shared" si="149"/>
        <v>89.999070043928</v>
      </c>
      <c r="S495" s="57">
        <f t="shared" si="150"/>
        <v>5.5320143381300205E-3</v>
      </c>
      <c r="T495" s="12">
        <f t="shared" si="133"/>
        <v>73.394170641042479</v>
      </c>
    </row>
    <row r="496" spans="1:20" x14ac:dyDescent="0.15">
      <c r="A496" s="57">
        <f t="shared" si="134"/>
        <v>34.890754159037435</v>
      </c>
      <c r="B496" s="12">
        <f t="shared" si="151"/>
        <v>5.5530359926149142</v>
      </c>
      <c r="C496" s="57" t="str">
        <f t="shared" si="135"/>
        <v>-0.075866057902978-4656.51856505206i</v>
      </c>
      <c r="D496" s="57" t="str">
        <f t="shared" si="136"/>
        <v>7.97999999757138-1146.43566243822i</v>
      </c>
      <c r="E496" s="57" t="str">
        <f t="shared" si="137"/>
        <v>81.234760788986-0.000360109411387898i</v>
      </c>
      <c r="F496" s="57" t="str">
        <f t="shared" si="138"/>
        <v>4.17867867804839-107585.9162698i</v>
      </c>
      <c r="G496" s="57" t="str">
        <f t="shared" si="139"/>
        <v>0.999999999849164-0.0000122815454621287i</v>
      </c>
      <c r="H496" s="57" t="str">
        <f t="shared" si="140"/>
        <v>120.000200866631+0.826660114155035i</v>
      </c>
      <c r="I496" s="57" t="str">
        <f t="shared" si="141"/>
        <v>504.619064575208-72841.1470485481i</v>
      </c>
      <c r="K496" s="57" t="str">
        <f t="shared" si="142"/>
        <v>0.0999950872566663-0.000697222213330455i</v>
      </c>
      <c r="L496" s="57" t="str">
        <f t="shared" si="143"/>
        <v>0.00025-39.8067890008372i</v>
      </c>
      <c r="M496" s="57" t="str">
        <f t="shared" si="144"/>
        <v>0.0025-22.4193429917106i</v>
      </c>
      <c r="N496" s="57">
        <f t="shared" si="145"/>
        <v>89.999066511844617</v>
      </c>
      <c r="O496" s="57">
        <f t="shared" si="146"/>
        <v>73.361226776773364</v>
      </c>
      <c r="P496" s="374">
        <f t="shared" si="147"/>
        <v>73.361226776773364</v>
      </c>
      <c r="Q496" s="374">
        <f t="shared" si="148"/>
        <v>-90.000933488155383</v>
      </c>
      <c r="R496" s="12">
        <f t="shared" si="149"/>
        <v>89.999066511844617</v>
      </c>
      <c r="S496" s="57">
        <f t="shared" si="150"/>
        <v>5.5530359926149143E-3</v>
      </c>
      <c r="T496" s="12">
        <f t="shared" si="133"/>
        <v>73.361226776773364</v>
      </c>
    </row>
    <row r="497" spans="1:20" x14ac:dyDescent="0.15">
      <c r="A497" s="57">
        <f t="shared" si="134"/>
        <v>35.023339024841782</v>
      </c>
      <c r="B497" s="12">
        <f t="shared" si="151"/>
        <v>5.5741375293868511</v>
      </c>
      <c r="C497" s="57" t="str">
        <f t="shared" si="135"/>
        <v>-0.0758659142908655-4638.8907599844i</v>
      </c>
      <c r="D497" s="57" t="str">
        <f t="shared" si="136"/>
        <v>7.97999999755285-1142.09569983887i</v>
      </c>
      <c r="E497" s="57" t="str">
        <f t="shared" si="137"/>
        <v>81.2347607304187-0.000361477405052292i</v>
      </c>
      <c r="F497" s="57" t="str">
        <f t="shared" si="138"/>
        <v>4.17867867804359-107178.637447888i</v>
      </c>
      <c r="G497" s="57" t="str">
        <f t="shared" si="139"/>
        <v>0.999999999848015-0.0000123282153348706i</v>
      </c>
      <c r="H497" s="57" t="str">
        <f t="shared" si="140"/>
        <v>120.00020239612+0.82980142605904i</v>
      </c>
      <c r="I497" s="57" t="str">
        <f t="shared" si="141"/>
        <v>504.619066711561-72565.3993114384i</v>
      </c>
      <c r="K497" s="57" t="str">
        <f t="shared" si="142"/>
        <v>0.0999950498507479-0.000699871393157643i</v>
      </c>
      <c r="L497" s="57" t="str">
        <f t="shared" si="143"/>
        <v>0.00025-39.6560958366579i</v>
      </c>
      <c r="M497" s="57" t="str">
        <f t="shared" si="144"/>
        <v>0.0025-22.3344719981178i</v>
      </c>
      <c r="N497" s="57">
        <f t="shared" si="145"/>
        <v>89.999062966359347</v>
      </c>
      <c r="O497" s="57">
        <f t="shared" si="146"/>
        <v>73.328282912219777</v>
      </c>
      <c r="P497" s="374">
        <f t="shared" si="147"/>
        <v>73.328282912219777</v>
      </c>
      <c r="Q497" s="374">
        <f t="shared" si="148"/>
        <v>-90.000937033640653</v>
      </c>
      <c r="R497" s="12">
        <f t="shared" si="149"/>
        <v>89.999062966359347</v>
      </c>
      <c r="S497" s="57">
        <f t="shared" si="150"/>
        <v>5.574137529386851E-3</v>
      </c>
      <c r="T497" s="12">
        <f t="shared" si="133"/>
        <v>73.328282912219777</v>
      </c>
    </row>
    <row r="498" spans="1:20" x14ac:dyDescent="0.15">
      <c r="A498" s="57">
        <f t="shared" si="134"/>
        <v>35.156427713136182</v>
      </c>
      <c r="B498" s="12">
        <f t="shared" si="151"/>
        <v>5.5953192519985215</v>
      </c>
      <c r="C498" s="57" t="str">
        <f t="shared" si="135"/>
        <v>-0.0758657695854481-4621.32968691782i</v>
      </c>
      <c r="D498" s="57" t="str">
        <f t="shared" si="136"/>
        <v>7.97999999753424-1137.77216666959i</v>
      </c>
      <c r="E498" s="57" t="str">
        <f t="shared" si="137"/>
        <v>81.2347606714062-0.000362850592261572i</v>
      </c>
      <c r="F498" s="57" t="str">
        <f t="shared" si="138"/>
        <v>4.17867867803875-106772.900426659i</v>
      </c>
      <c r="G498" s="57" t="str">
        <f t="shared" si="139"/>
        <v>0.999999999846858-0.0000123750625531288i</v>
      </c>
      <c r="H498" s="57" t="str">
        <f t="shared" si="140"/>
        <v>120.000203937254+0.83295467498799i</v>
      </c>
      <c r="I498" s="57" t="str">
        <f t="shared" si="141"/>
        <v>504.619068864184-72290.6954519597i</v>
      </c>
      <c r="K498" s="57" t="str">
        <f t="shared" si="142"/>
        <v>0.0999950121600344-0.000702530636840669i</v>
      </c>
      <c r="L498" s="57" t="str">
        <f t="shared" si="143"/>
        <v>0.00025-39.5059731387309i</v>
      </c>
      <c r="M498" s="57" t="str">
        <f t="shared" si="144"/>
        <v>0.0025-22.2499222934028i</v>
      </c>
      <c r="N498" s="57">
        <f t="shared" si="145"/>
        <v>89.999059407421484</v>
      </c>
      <c r="O498" s="57">
        <f t="shared" si="146"/>
        <v>73.295339047379841</v>
      </c>
      <c r="P498" s="374">
        <f t="shared" si="147"/>
        <v>73.295339047379841</v>
      </c>
      <c r="Q498" s="374">
        <f t="shared" si="148"/>
        <v>-90.000940592578516</v>
      </c>
      <c r="R498" s="12">
        <f t="shared" si="149"/>
        <v>89.999059407421484</v>
      </c>
      <c r="S498" s="57">
        <f t="shared" si="150"/>
        <v>5.5953192519985215E-3</v>
      </c>
      <c r="T498" s="12">
        <f t="shared" si="133"/>
        <v>73.295339047379841</v>
      </c>
    </row>
    <row r="499" spans="1:20" x14ac:dyDescent="0.15">
      <c r="A499" s="57">
        <f t="shared" si="134"/>
        <v>35.290022138446105</v>
      </c>
      <c r="B499" s="12">
        <f t="shared" si="151"/>
        <v>5.6165814651561163</v>
      </c>
      <c r="C499" s="57" t="str">
        <f t="shared" si="135"/>
        <v>-0.0758656237782915-4603.83509323026i</v>
      </c>
      <c r="D499" s="57" t="str">
        <f t="shared" si="136"/>
        <v>7.97999999751546-1133.46500073491i</v>
      </c>
      <c r="E499" s="57" t="str">
        <f t="shared" si="137"/>
        <v>81.2347606119443-0.000364228992698067i</v>
      </c>
      <c r="F499" s="57" t="str">
        <f t="shared" si="138"/>
        <v>4.17867867803386-106368.699369449i</v>
      </c>
      <c r="G499" s="57" t="str">
        <f t="shared" si="139"/>
        <v>0.999999999845692-0.0000124220877908162i</v>
      </c>
      <c r="H499" s="57" t="str">
        <f t="shared" si="140"/>
        <v>120.000205490124+0.836119906303038i</v>
      </c>
      <c r="I499" s="57" t="str">
        <f t="shared" si="141"/>
        <v>504.6190710332-72017.0315184056i</v>
      </c>
      <c r="K499" s="57" t="str">
        <f t="shared" si="142"/>
        <v>0.0999949741823551-0.00070519998258751i</v>
      </c>
      <c r="L499" s="57" t="str">
        <f t="shared" si="143"/>
        <v>0.00025-39.3564187474903i</v>
      </c>
      <c r="M499" s="57" t="str">
        <f t="shared" si="144"/>
        <v>0.0025-22.1656926612899i</v>
      </c>
      <c r="N499" s="57">
        <f t="shared" si="145"/>
        <v>89.99905583498014</v>
      </c>
      <c r="O499" s="57">
        <f t="shared" si="146"/>
        <v>73.26239518225114</v>
      </c>
      <c r="P499" s="374">
        <f t="shared" si="147"/>
        <v>73.26239518225114</v>
      </c>
      <c r="Q499" s="374">
        <f t="shared" si="148"/>
        <v>-90.00094416501986</v>
      </c>
      <c r="R499" s="12">
        <f t="shared" si="149"/>
        <v>89.99905583498014</v>
      </c>
      <c r="S499" s="57">
        <f t="shared" si="150"/>
        <v>5.6165814651561166E-3</v>
      </c>
      <c r="T499" s="12">
        <f t="shared" si="133"/>
        <v>73.26239518225114</v>
      </c>
    </row>
    <row r="500" spans="1:20" x14ac:dyDescent="0.15">
      <c r="A500" s="57">
        <f t="shared" si="134"/>
        <v>35.424124222572203</v>
      </c>
      <c r="B500" s="12">
        <f t="shared" si="151"/>
        <v>5.6379244747237101</v>
      </c>
      <c r="C500" s="57" t="str">
        <f t="shared" si="135"/>
        <v>-0.0758654768604714-4586.4067272561i</v>
      </c>
      <c r="D500" s="57" t="str">
        <f t="shared" si="136"/>
        <v>7.97999999749655-1129.17414007479i</v>
      </c>
      <c r="E500" s="57" t="str">
        <f t="shared" si="137"/>
        <v>81.2347605520295-0.000365612626113057i</v>
      </c>
      <c r="F500" s="57" t="str">
        <f t="shared" si="138"/>
        <v>4.17867867802896-105966.02846169i</v>
      </c>
      <c r="G500" s="57" t="str">
        <f t="shared" si="139"/>
        <v>0.999999999844517-0.0000124692917244066i</v>
      </c>
      <c r="H500" s="57" t="str">
        <f t="shared" si="140"/>
        <v>120.000207054818+0.839297165537704i</v>
      </c>
      <c r="I500" s="57" t="str">
        <f t="shared" si="141"/>
        <v>504.619073218729-71744.4035740275i</v>
      </c>
      <c r="K500" s="57" t="str">
        <f t="shared" si="142"/>
        <v>0.0999949359155265-0.000707879468750982i</v>
      </c>
      <c r="L500" s="57" t="str">
        <f t="shared" si="143"/>
        <v>0.00025-39.2074305115464i</v>
      </c>
      <c r="M500" s="57" t="str">
        <f t="shared" si="144"/>
        <v>0.0025-22.0817818901075i</v>
      </c>
      <c r="N500" s="57">
        <f t="shared" si="145"/>
        <v>89.999052248984256</v>
      </c>
      <c r="O500" s="57">
        <f t="shared" si="146"/>
        <v>73.22945131683143</v>
      </c>
      <c r="P500" s="374">
        <f t="shared" si="147"/>
        <v>73.22945131683143</v>
      </c>
      <c r="Q500" s="374">
        <f t="shared" si="148"/>
        <v>-90.000947751015744</v>
      </c>
      <c r="R500" s="12">
        <f t="shared" si="149"/>
        <v>89.999052248984256</v>
      </c>
      <c r="S500" s="57">
        <f t="shared" si="150"/>
        <v>5.6379244747237099E-3</v>
      </c>
      <c r="T500" s="12">
        <f t="shared" si="133"/>
        <v>73.22945131683143</v>
      </c>
    </row>
    <row r="501" spans="1:20" x14ac:dyDescent="0.15">
      <c r="A501" s="57">
        <f t="shared" si="134"/>
        <v>35.558735894617975</v>
      </c>
      <c r="B501" s="12">
        <f t="shared" si="151"/>
        <v>5.6593485877276599</v>
      </c>
      <c r="C501" s="57" t="str">
        <f t="shared" si="135"/>
        <v>-0.0758653288245981-4569.04433828259i</v>
      </c>
      <c r="D501" s="57" t="str">
        <f t="shared" si="136"/>
        <v>7.97999999747748-1124.89952296377i</v>
      </c>
      <c r="E501" s="57" t="str">
        <f t="shared" si="137"/>
        <v>81.2347604916592-0.00036700151233955i</v>
      </c>
      <c r="F501" s="57" t="str">
        <f t="shared" si="138"/>
        <v>4.17867867802402-105564.881910826i</v>
      </c>
      <c r="G501" s="57" t="str">
        <f t="shared" si="139"/>
        <v>0.999999999843333-0.0000125166750329445i</v>
      </c>
      <c r="H501" s="57" t="str">
        <f t="shared" si="140"/>
        <v>120.000208631426+0.842486498398553i</v>
      </c>
      <c r="I501" s="57" t="str">
        <f t="shared" si="141"/>
        <v>504.619075420902-71472.8076969812i</v>
      </c>
      <c r="K501" s="57" t="str">
        <f t="shared" si="142"/>
        <v>0.099994897357348-0.000710569133829243i</v>
      </c>
      <c r="L501" s="57" t="str">
        <f t="shared" si="143"/>
        <v>0.00025-39.0590062876534i</v>
      </c>
      <c r="M501" s="57" t="str">
        <f t="shared" si="144"/>
        <v>0.0025-21.998188772771i</v>
      </c>
      <c r="N501" s="57">
        <f t="shared" si="145"/>
        <v>89.999048649382487</v>
      </c>
      <c r="O501" s="57">
        <f t="shared" si="146"/>
        <v>73.196507451118777</v>
      </c>
      <c r="P501" s="374">
        <f t="shared" si="147"/>
        <v>73.196507451118777</v>
      </c>
      <c r="Q501" s="374">
        <f t="shared" si="148"/>
        <v>-90.000951350617513</v>
      </c>
      <c r="R501" s="12">
        <f t="shared" si="149"/>
        <v>89.999048649382487</v>
      </c>
      <c r="S501" s="57">
        <f t="shared" si="150"/>
        <v>5.6593485877276598E-3</v>
      </c>
      <c r="T501" s="12">
        <f t="shared" si="133"/>
        <v>73.196507451118777</v>
      </c>
    </row>
    <row r="502" spans="1:20" x14ac:dyDescent="0.15">
      <c r="A502" s="57">
        <f t="shared" si="134"/>
        <v>35.693859091017522</v>
      </c>
      <c r="B502" s="12">
        <f t="shared" si="151"/>
        <v>5.6808541123610254</v>
      </c>
      <c r="C502" s="57" t="str">
        <f t="shared" si="135"/>
        <v>-0.0758651796617826-4551.74767654581i</v>
      </c>
      <c r="D502" s="57" t="str">
        <f t="shared" si="136"/>
        <v>7.97999999745827-1120.64108791005i</v>
      </c>
      <c r="E502" s="57" t="str">
        <f t="shared" si="137"/>
        <v>81.2347604308284-0.000368395671278205i</v>
      </c>
      <c r="F502" s="57" t="str">
        <f t="shared" si="138"/>
        <v>4.17867867801902-105165.253946228i</v>
      </c>
      <c r="G502" s="57" t="str">
        <f t="shared" si="139"/>
        <v>0.99999999984214-0.0000125642383980548i</v>
      </c>
      <c r="H502" s="57" t="str">
        <f t="shared" si="140"/>
        <v>120.000210220038+0.845687950765833i</v>
      </c>
      <c r="I502" s="57" t="str">
        <f t="shared" si="141"/>
        <v>504.619077639838-71202.2399802675i</v>
      </c>
      <c r="K502" s="57" t="str">
        <f t="shared" si="142"/>
        <v>0.099994858505601-0.000713269016466317i</v>
      </c>
      <c r="L502" s="57" t="str">
        <f t="shared" si="143"/>
        <v>0.00025-38.9111439406788i</v>
      </c>
      <c r="M502" s="57" t="str">
        <f t="shared" si="144"/>
        <v>0.0025-21.9149121067653i</v>
      </c>
      <c r="N502" s="57">
        <f t="shared" si="145"/>
        <v>89.999045036123462</v>
      </c>
      <c r="O502" s="57">
        <f t="shared" si="146"/>
        <v>73.163563585110737</v>
      </c>
      <c r="P502" s="374">
        <f t="shared" si="147"/>
        <v>73.163563585110737</v>
      </c>
      <c r="Q502" s="374">
        <f t="shared" si="148"/>
        <v>-90.000954963876538</v>
      </c>
      <c r="R502" s="12">
        <f t="shared" si="149"/>
        <v>89.999045036123462</v>
      </c>
      <c r="S502" s="57">
        <f t="shared" si="150"/>
        <v>5.6808541123610258E-3</v>
      </c>
      <c r="T502" s="12">
        <f t="shared" si="133"/>
        <v>73.163563585110737</v>
      </c>
    </row>
    <row r="503" spans="1:20" x14ac:dyDescent="0.15">
      <c r="A503" s="57">
        <f t="shared" si="134"/>
        <v>35.829495755563393</v>
      </c>
      <c r="B503" s="12">
        <f t="shared" si="151"/>
        <v>5.7024413579879978</v>
      </c>
      <c r="C503" s="57" t="str">
        <f t="shared" si="135"/>
        <v>-0.0758650293629088-4534.51649322748i</v>
      </c>
      <c r="D503" s="57" t="str">
        <f t="shared" si="136"/>
        <v>7.97999999743891-1116.3987736546i</v>
      </c>
      <c r="E503" s="57" t="str">
        <f t="shared" si="137"/>
        <v>81.234760369535-0.000369795122908218i</v>
      </c>
      <c r="F503" s="57" t="str">
        <f t="shared" si="138"/>
        <v>4.17867867801402-104767.138819115i</v>
      </c>
      <c r="G503" s="57" t="str">
        <f t="shared" si="139"/>
        <v>0.999999999840938-0.0000126119825039522i</v>
      </c>
      <c r="H503" s="57" t="str">
        <f t="shared" si="140"/>
        <v>120.000211820748+0.848901568694144i</v>
      </c>
      <c r="I503" s="57" t="str">
        <f t="shared" si="141"/>
        <v>504.619079875673-70932.6965316815i</v>
      </c>
      <c r="K503" s="57" t="str">
        <f t="shared" si="142"/>
        <v>0.0999948193580499-0.000715979155452662i</v>
      </c>
      <c r="L503" s="57" t="str">
        <f t="shared" si="143"/>
        <v>0.00025-38.7638413435733i</v>
      </c>
      <c r="M503" s="57" t="str">
        <f t="shared" si="144"/>
        <v>0.0025-21.8319506941276i</v>
      </c>
      <c r="N503" s="57">
        <f t="shared" si="145"/>
        <v>89.999041409155481</v>
      </c>
      <c r="O503" s="57">
        <f t="shared" si="146"/>
        <v>73.130619718805036</v>
      </c>
      <c r="P503" s="374">
        <f t="shared" si="147"/>
        <v>73.130619718805036</v>
      </c>
      <c r="Q503" s="374">
        <f t="shared" si="148"/>
        <v>-90.000958590844519</v>
      </c>
      <c r="R503" s="12">
        <f t="shared" si="149"/>
        <v>89.999041409155481</v>
      </c>
      <c r="S503" s="57">
        <f t="shared" si="150"/>
        <v>5.7024413579879977E-3</v>
      </c>
      <c r="T503" s="12">
        <f t="shared" si="133"/>
        <v>73.130619718805036</v>
      </c>
    </row>
    <row r="504" spans="1:20" x14ac:dyDescent="0.15">
      <c r="A504" s="57">
        <f t="shared" si="134"/>
        <v>35.965647839434538</v>
      </c>
      <c r="B504" s="12">
        <f t="shared" si="151"/>
        <v>5.7241106351483522</v>
      </c>
      <c r="C504" s="57" t="str">
        <f t="shared" si="135"/>
        <v>-0.0758648779197273-4517.35054045125i</v>
      </c>
      <c r="D504" s="57" t="str">
        <f t="shared" si="136"/>
        <v>7.97999999741941-1112.17251917031i</v>
      </c>
      <c r="E504" s="57" t="str">
        <f t="shared" si="137"/>
        <v>81.2347603077748-0.00037119988728389i</v>
      </c>
      <c r="F504" s="57" t="str">
        <f t="shared" si="138"/>
        <v>4.17867867800895-104370.530802467i</v>
      </c>
      <c r="G504" s="57" t="str">
        <f t="shared" si="139"/>
        <v>0.999999999839727-0.000012659908037452i</v>
      </c>
      <c r="H504" s="57" t="str">
        <f t="shared" si="140"/>
        <v>120.000213433647+0.852127398413104i</v>
      </c>
      <c r="I504" s="57" t="str">
        <f t="shared" si="141"/>
        <v>504.619082128535-70664.1734737494i</v>
      </c>
      <c r="K504" s="57" t="str">
        <f t="shared" si="142"/>
        <v>0.0999947799124432-0.000718699589725746i</v>
      </c>
      <c r="L504" s="57" t="str">
        <f t="shared" si="143"/>
        <v>0.00025-38.6170963773393i</v>
      </c>
      <c r="M504" s="57" t="str">
        <f t="shared" si="144"/>
        <v>0.0025-21.7493033414302i</v>
      </c>
      <c r="N504" s="57">
        <f t="shared" si="145"/>
        <v>89.999037768426703</v>
      </c>
      <c r="O504" s="57">
        <f t="shared" si="146"/>
        <v>73.09767585219943</v>
      </c>
      <c r="P504" s="374">
        <f t="shared" si="147"/>
        <v>73.09767585219943</v>
      </c>
      <c r="Q504" s="374">
        <f t="shared" si="148"/>
        <v>-90.000962231573297</v>
      </c>
      <c r="R504" s="12">
        <f t="shared" si="149"/>
        <v>89.999037768426703</v>
      </c>
      <c r="S504" s="57">
        <f t="shared" si="150"/>
        <v>5.7241106351483525E-3</v>
      </c>
      <c r="T504" s="12">
        <f t="shared" si="133"/>
        <v>73.09767585219943</v>
      </c>
    </row>
    <row r="505" spans="1:20" x14ac:dyDescent="0.15">
      <c r="A505" s="57">
        <f t="shared" si="134"/>
        <v>36.102317301224389</v>
      </c>
      <c r="B505" s="12">
        <f t="shared" si="151"/>
        <v>5.7458622555619163</v>
      </c>
      <c r="C505" s="57" t="str">
        <f t="shared" si="135"/>
        <v>-0.0758647253237044-4500.24957127917i</v>
      </c>
      <c r="D505" s="57" t="str">
        <f t="shared" si="136"/>
        <v>7.97999999739975-1107.96226366109i</v>
      </c>
      <c r="E505" s="57" t="str">
        <f t="shared" si="137"/>
        <v>81.2347602455443-0.000372609984534072i</v>
      </c>
      <c r="F505" s="57" t="str">
        <f t="shared" si="138"/>
        <v>4.17867867800384-103975.424190944i</v>
      </c>
      <c r="G505" s="57" t="str">
        <f t="shared" si="139"/>
        <v>0.999999999838506-0.0000127080156879787i</v>
      </c>
      <c r="H505" s="57" t="str">
        <f t="shared" si="140"/>
        <v>120.000215058826+0.855365486327996i</v>
      </c>
      <c r="I505" s="57" t="str">
        <f t="shared" si="141"/>
        <v>504.619084398549-70396.6669436754i</v>
      </c>
      <c r="K505" s="57" t="str">
        <f t="shared" si="142"/>
        <v>0.0999947401665128-0.00072143035837058i</v>
      </c>
      <c r="L505" s="57" t="str">
        <f t="shared" si="143"/>
        <v>0.00025-38.4709069310014i</v>
      </c>
      <c r="M505" s="57" t="str">
        <f t="shared" si="144"/>
        <v>0.0025-21.666968859763i</v>
      </c>
      <c r="N505" s="57">
        <f t="shared" si="145"/>
        <v>89.999034113885088</v>
      </c>
      <c r="O505" s="57">
        <f t="shared" si="146"/>
        <v>73.064731985291743</v>
      </c>
      <c r="P505" s="374">
        <f t="shared" si="147"/>
        <v>73.064731985291743</v>
      </c>
      <c r="Q505" s="374">
        <f t="shared" si="148"/>
        <v>-90.000965886114912</v>
      </c>
      <c r="R505" s="12">
        <f t="shared" si="149"/>
        <v>89.999034113885088</v>
      </c>
      <c r="S505" s="57">
        <f t="shared" si="150"/>
        <v>5.7458622555619163E-3</v>
      </c>
      <c r="T505" s="12">
        <f t="shared" si="133"/>
        <v>73.064731985291743</v>
      </c>
    </row>
    <row r="506" spans="1:20" x14ac:dyDescent="0.15">
      <c r="A506" s="57">
        <f t="shared" si="134"/>
        <v>36.239506106969039</v>
      </c>
      <c r="B506" s="12">
        <f t="shared" si="151"/>
        <v>5.7676965321330513</v>
      </c>
      <c r="C506" s="57" t="str">
        <f t="shared" si="135"/>
        <v>-0.0758645715659512-4483.21333970806i</v>
      </c>
      <c r="D506" s="57" t="str">
        <f t="shared" si="136"/>
        <v>7.97999999737996-1103.76794656101i</v>
      </c>
      <c r="E506" s="57" t="str">
        <f t="shared" si="137"/>
        <v>81.2347601828397-0.000374025434861779i</v>
      </c>
      <c r="F506" s="57" t="str">
        <f t="shared" si="138"/>
        <v>4.17867867799872-103581.813300806i</v>
      </c>
      <c r="G506" s="57" t="str">
        <f t="shared" si="139"/>
        <v>0.999999999837277-0.0000127563061475774i</v>
      </c>
      <c r="H506" s="57" t="str">
        <f t="shared" si="140"/>
        <v>120.000216696379+0.858615879020459i</v>
      </c>
      <c r="I506" s="57" t="str">
        <f t="shared" si="141"/>
        <v>504.619086685851-70130.1730932894i</v>
      </c>
      <c r="K506" s="57" t="str">
        <f t="shared" si="142"/>
        <v>0.0999947001179721-0.000724171500620259i</v>
      </c>
      <c r="L506" s="57" t="str">
        <f t="shared" si="143"/>
        <v>0.00025-38.3252709015755i</v>
      </c>
      <c r="M506" s="57" t="str">
        <f t="shared" si="144"/>
        <v>0.0025-21.5849460647171i</v>
      </c>
      <c r="N506" s="57">
        <f t="shared" si="145"/>
        <v>89.999030445478397</v>
      </c>
      <c r="O506" s="57">
        <f t="shared" si="146"/>
        <v>73.03178811807966</v>
      </c>
      <c r="P506" s="374">
        <f t="shared" si="147"/>
        <v>73.03178811807966</v>
      </c>
      <c r="Q506" s="374">
        <f t="shared" si="148"/>
        <v>-90.000969554521603</v>
      </c>
      <c r="R506" s="12">
        <f t="shared" si="149"/>
        <v>89.999030445478397</v>
      </c>
      <c r="S506" s="57">
        <f t="shared" si="150"/>
        <v>5.7676965321330513E-3</v>
      </c>
      <c r="T506" s="12">
        <f t="shared" si="133"/>
        <v>73.03178811807966</v>
      </c>
    </row>
    <row r="507" spans="1:20" x14ac:dyDescent="0.15">
      <c r="A507" s="57">
        <f t="shared" si="134"/>
        <v>36.377216230175527</v>
      </c>
      <c r="B507" s="12">
        <f t="shared" si="151"/>
        <v>5.7896137789551574</v>
      </c>
      <c r="C507" s="57" t="str">
        <f t="shared" si="135"/>
        <v>-0.0758644166371667-4466.24160066595i</v>
      </c>
      <c r="D507" s="57" t="str">
        <f t="shared" si="136"/>
        <v>7.97999999736001-1099.58950753339i</v>
      </c>
      <c r="E507" s="57" t="str">
        <f t="shared" si="137"/>
        <v>81.2347601196584-0.000375446258551129i</v>
      </c>
      <c r="F507" s="57" t="str">
        <f t="shared" si="138"/>
        <v>4.17867867799352-103189.692469826i</v>
      </c>
      <c r="G507" s="57" t="str">
        <f t="shared" si="139"/>
        <v>0.999999999836038-0.0000128047801109223i</v>
      </c>
      <c r="H507" s="57" t="str">
        <f t="shared" si="140"/>
        <v>120.000218346403+0.861878623249149i</v>
      </c>
      <c r="I507" s="57" t="str">
        <f t="shared" si="141"/>
        <v>504.619088990566-69864.6880889881i</v>
      </c>
      <c r="K507" s="57" t="str">
        <f t="shared" si="142"/>
        <v>0.0999946597645165-0.00072692305585653i</v>
      </c>
      <c r="L507" s="57" t="str">
        <f t="shared" si="143"/>
        <v>0.00025-38.1801861940381i</v>
      </c>
      <c r="M507" s="57" t="str">
        <f t="shared" si="144"/>
        <v>0.0025-21.5032337763669i</v>
      </c>
      <c r="N507" s="57">
        <f t="shared" si="145"/>
        <v>89.999026763154177</v>
      </c>
      <c r="O507" s="57">
        <f t="shared" si="146"/>
        <v>72.998844250560751</v>
      </c>
      <c r="P507" s="374">
        <f t="shared" si="147"/>
        <v>72.998844250560751</v>
      </c>
      <c r="Q507" s="374">
        <f t="shared" si="148"/>
        <v>-90.000973236845823</v>
      </c>
      <c r="R507" s="12">
        <f t="shared" si="149"/>
        <v>89.999026763154177</v>
      </c>
      <c r="S507" s="57">
        <f t="shared" si="150"/>
        <v>5.7896137789551572E-3</v>
      </c>
      <c r="T507" s="12">
        <f t="shared" si="133"/>
        <v>72.998844250560751</v>
      </c>
    </row>
    <row r="508" spans="1:20" x14ac:dyDescent="0.15">
      <c r="A508" s="57">
        <f t="shared" si="134"/>
        <v>36.515449651850197</v>
      </c>
      <c r="B508" s="12">
        <f t="shared" si="151"/>
        <v>5.8116143113151875</v>
      </c>
      <c r="C508" s="57" t="str">
        <f t="shared" si="135"/>
        <v>-0.0758642605287392-4449.33411000867i</v>
      </c>
      <c r="D508" s="57" t="str">
        <f t="shared" si="136"/>
        <v>7.97999999733992-1095.42688647i</v>
      </c>
      <c r="E508" s="57" t="str">
        <f t="shared" si="137"/>
        <v>81.2347600559953-0.000376872475959353i</v>
      </c>
      <c r="F508" s="57" t="str">
        <f t="shared" si="138"/>
        <v>4.17867867798831-102799.056057216i</v>
      </c>
      <c r="G508" s="57" t="str">
        <f t="shared" si="139"/>
        <v>0.999999999834789-0.0000128534382753278i</v>
      </c>
      <c r="H508" s="57" t="str">
        <f t="shared" si="140"/>
        <v>120.00022000899+0.865153765950399i</v>
      </c>
      <c r="I508" s="57" t="str">
        <f t="shared" si="141"/>
        <v>504.619091312828-69600.2081116799i</v>
      </c>
      <c r="K508" s="57" t="str">
        <f t="shared" si="142"/>
        <v>0.099994619103825-0.000729685063610365i</v>
      </c>
      <c r="L508" s="57" t="str">
        <f t="shared" si="143"/>
        <v>0.00025-38.0356507212973i</v>
      </c>
      <c r="M508" s="57" t="str">
        <f t="shared" si="144"/>
        <v>0.0025-21.4218308192538i</v>
      </c>
      <c r="N508" s="57">
        <f t="shared" si="145"/>
        <v>89.999023066859834</v>
      </c>
      <c r="O508" s="57">
        <f t="shared" si="146"/>
        <v>72.96590038273267</v>
      </c>
      <c r="P508" s="374">
        <f t="shared" si="147"/>
        <v>72.96590038273267</v>
      </c>
      <c r="Q508" s="374">
        <f t="shared" si="148"/>
        <v>-90.000976933140166</v>
      </c>
      <c r="R508" s="12">
        <f t="shared" si="149"/>
        <v>89.999023066859834</v>
      </c>
      <c r="S508" s="57">
        <f t="shared" si="150"/>
        <v>5.8116143113151877E-3</v>
      </c>
      <c r="T508" s="12">
        <f t="shared" si="133"/>
        <v>72.96590038273267</v>
      </c>
    </row>
    <row r="509" spans="1:20" x14ac:dyDescent="0.15">
      <c r="A509" s="57">
        <f t="shared" si="134"/>
        <v>36.654208360527228</v>
      </c>
      <c r="B509" s="12">
        <f t="shared" si="151"/>
        <v>5.8336984456981851</v>
      </c>
      <c r="C509" s="57" t="str">
        <f t="shared" si="135"/>
        <v>-0.0758641032320782-4432.4906245164i</v>
      </c>
      <c r="D509" s="57" t="str">
        <f t="shared" si="136"/>
        <v>7.97999999731967-1091.28002349014i</v>
      </c>
      <c r="E509" s="57" t="str">
        <f t="shared" si="137"/>
        <v>81.2347599918479-0.000378304107517219i</v>
      </c>
      <c r="F509" s="57" t="str">
        <f t="shared" si="138"/>
        <v>4.17867867798307-102409.89844354i</v>
      </c>
      <c r="G509" s="57" t="str">
        <f t="shared" si="139"/>
        <v>0.999999999833531-0.0000129022813407578i</v>
      </c>
      <c r="H509" s="57" t="str">
        <f t="shared" si="140"/>
        <v>120.000221684237+0.868441354238925i</v>
      </c>
      <c r="I509" s="57" t="str">
        <f t="shared" si="141"/>
        <v>504.619093652779-69336.7293567324i</v>
      </c>
      <c r="K509" s="57" t="str">
        <f t="shared" si="142"/>
        <v>0.0999945781335592-0.00073245756356253i</v>
      </c>
      <c r="L509" s="57" t="str">
        <f t="shared" si="143"/>
        <v>0.00025-37.8916624041614i</v>
      </c>
      <c r="M509" s="57" t="str">
        <f t="shared" si="144"/>
        <v>0.0025-21.3407360223688i</v>
      </c>
      <c r="N509" s="57">
        <f t="shared" si="145"/>
        <v>89.999019356542519</v>
      </c>
      <c r="O509" s="57">
        <f t="shared" si="146"/>
        <v>72.932956514593258</v>
      </c>
      <c r="P509" s="374">
        <f t="shared" si="147"/>
        <v>72.932956514593258</v>
      </c>
      <c r="Q509" s="374">
        <f t="shared" si="148"/>
        <v>-90.000980643457481</v>
      </c>
      <c r="R509" s="12">
        <f t="shared" si="149"/>
        <v>89.999019356542519</v>
      </c>
      <c r="S509" s="57">
        <f t="shared" si="150"/>
        <v>5.833698445698185E-3</v>
      </c>
      <c r="T509" s="12">
        <f t="shared" si="133"/>
        <v>72.932956514593258</v>
      </c>
    </row>
    <row r="510" spans="1:20" x14ac:dyDescent="0.15">
      <c r="A510" s="57">
        <f t="shared" si="134"/>
        <v>36.79349435229723</v>
      </c>
      <c r="B510" s="12">
        <f t="shared" si="151"/>
        <v>5.8558664997918379</v>
      </c>
      <c r="C510" s="57" t="str">
        <f t="shared" si="135"/>
        <v>-0.0758639447377902-4415.71090188984i</v>
      </c>
      <c r="D510" s="57" t="str">
        <f t="shared" si="136"/>
        <v>7.97999999729926-1087.14885893978i</v>
      </c>
      <c r="E510" s="57" t="str">
        <f t="shared" si="137"/>
        <v>81.2347599272121-0.000379741173742118i</v>
      </c>
      <c r="F510" s="57" t="str">
        <f t="shared" si="138"/>
        <v>4.17867867797777-102022.214030634i</v>
      </c>
      <c r="G510" s="57" t="str">
        <f t="shared" si="139"/>
        <v>0.999999999832264-0.0000129513100098362i</v>
      </c>
      <c r="H510" s="57" t="str">
        <f t="shared" si="140"/>
        <v>120.00022337224+0.871741435408467i</v>
      </c>
      <c r="I510" s="57" t="str">
        <f t="shared" si="141"/>
        <v>504.619096010544-69074.2480339143i</v>
      </c>
      <c r="K510" s="57" t="str">
        <f t="shared" si="142"/>
        <v>0.0999945368513619-0.00073524059554411i</v>
      </c>
      <c r="L510" s="57" t="str">
        <f t="shared" si="143"/>
        <v>0.00025-37.7482191713105i</v>
      </c>
      <c r="M510" s="57" t="str">
        <f t="shared" si="144"/>
        <v>0.0025-21.259948219136i</v>
      </c>
      <c r="N510" s="57">
        <f t="shared" si="145"/>
        <v>89.999015632149209</v>
      </c>
      <c r="O510" s="57">
        <f t="shared" si="146"/>
        <v>72.90001264613997</v>
      </c>
      <c r="P510" s="374">
        <f t="shared" si="147"/>
        <v>72.90001264613997</v>
      </c>
      <c r="Q510" s="374">
        <f t="shared" si="148"/>
        <v>-90.000984367850791</v>
      </c>
      <c r="R510" s="12">
        <f t="shared" si="149"/>
        <v>89.999015632149209</v>
      </c>
      <c r="S510" s="57">
        <f t="shared" si="150"/>
        <v>5.8558664997918376E-3</v>
      </c>
      <c r="T510" s="12">
        <f t="shared" si="133"/>
        <v>72.90001264613997</v>
      </c>
    </row>
    <row r="511" spans="1:20" x14ac:dyDescent="0.15">
      <c r="A511" s="57">
        <f t="shared" si="134"/>
        <v>36.933309630835957</v>
      </c>
      <c r="B511" s="12">
        <f t="shared" si="151"/>
        <v>5.8781187924910467</v>
      </c>
      <c r="C511" s="57" t="str">
        <f t="shared" si="135"/>
        <v>-0.0758637850366881-4398.99470074711i</v>
      </c>
      <c r="D511" s="57" t="str">
        <f t="shared" si="136"/>
        <v>7.97999999727868-1083.03333339074i</v>
      </c>
      <c r="E511" s="57" t="str">
        <f t="shared" si="137"/>
        <v>81.2347598620849-0.000381183695216636i</v>
      </c>
      <c r="F511" s="57" t="str">
        <f t="shared" si="138"/>
        <v>4.17867867797243-101635.997241528i</v>
      </c>
      <c r="G511" s="57" t="str">
        <f t="shared" si="139"/>
        <v>0.999999999830986-0.000013000524987857i</v>
      </c>
      <c r="H511" s="57" t="str">
        <f t="shared" si="140"/>
        <v>120.000225073097+0.875054056932495i</v>
      </c>
      <c r="I511" s="57" t="str">
        <f t="shared" si="141"/>
        <v>504.619098386261-68812.7603673444i</v>
      </c>
      <c r="K511" s="57" t="str">
        <f t="shared" si="142"/>
        <v>0.0999944952548583-0.000738034199537106i</v>
      </c>
      <c r="L511" s="57" t="str">
        <f t="shared" si="143"/>
        <v>0.00025-37.6053189592652i</v>
      </c>
      <c r="M511" s="57" t="str">
        <f t="shared" si="144"/>
        <v>0.0025-21.1794662473959i</v>
      </c>
      <c r="N511" s="57">
        <f t="shared" si="145"/>
        <v>89.999011893626658</v>
      </c>
      <c r="O511" s="57">
        <f t="shared" si="146"/>
        <v>72.86706877737052</v>
      </c>
      <c r="P511" s="374">
        <f t="shared" si="147"/>
        <v>72.86706877737052</v>
      </c>
      <c r="Q511" s="374">
        <f t="shared" si="148"/>
        <v>-90.000988106373342</v>
      </c>
      <c r="R511" s="12">
        <f t="shared" si="149"/>
        <v>89.999011893626658</v>
      </c>
      <c r="S511" s="57">
        <f t="shared" si="150"/>
        <v>5.8781187924910466E-3</v>
      </c>
      <c r="T511" s="12">
        <f t="shared" si="133"/>
        <v>72.86706877737052</v>
      </c>
    </row>
    <row r="512" spans="1:20" x14ac:dyDescent="0.15">
      <c r="A512" s="57">
        <f t="shared" si="134"/>
        <v>37.073656207433132</v>
      </c>
      <c r="B512" s="12">
        <f t="shared" si="151"/>
        <v>5.9004556439025126</v>
      </c>
      <c r="C512" s="57" t="str">
        <f t="shared" si="135"/>
        <v>-0.0758636241200463-4382.34178062001i</v>
      </c>
      <c r="D512" s="57" t="str">
        <f t="shared" si="136"/>
        <v>7.97999999725796-1078.93338763981i</v>
      </c>
      <c r="E512" s="57" t="str">
        <f t="shared" si="137"/>
        <v>81.2347597964607-0.000382631692609315i</v>
      </c>
      <c r="F512" s="57" t="str">
        <f t="shared" si="138"/>
        <v>4.17867867796704-101251.242520365i</v>
      </c>
      <c r="G512" s="57" t="str">
        <f t="shared" si="139"/>
        <v>0.999999999829699-0.0000130499269827941i</v>
      </c>
      <c r="H512" s="57" t="str">
        <f t="shared" si="140"/>
        <v>120.000226786904+0.878379266464883i</v>
      </c>
      <c r="I512" s="57" t="str">
        <f t="shared" si="141"/>
        <v>504.619100780073-68552.2625954346i</v>
      </c>
      <c r="K512" s="57" t="str">
        <f t="shared" si="142"/>
        <v>0.0999944533416566-0.000740838415675011i</v>
      </c>
      <c r="L512" s="57" t="str">
        <f t="shared" si="143"/>
        <v>0.00025-37.4629597123582i</v>
      </c>
      <c r="M512" s="57" t="str">
        <f t="shared" si="144"/>
        <v>0.0025-21.0992889493883i</v>
      </c>
      <c r="N512" s="57">
        <f t="shared" si="145"/>
        <v>89.999008140921504</v>
      </c>
      <c r="O512" s="57">
        <f t="shared" si="146"/>
        <v>72.834124908282433</v>
      </c>
      <c r="P512" s="374">
        <f t="shared" si="147"/>
        <v>72.834124908282433</v>
      </c>
      <c r="Q512" s="374">
        <f t="shared" si="148"/>
        <v>-90.000991859078496</v>
      </c>
      <c r="R512" s="12">
        <f t="shared" si="149"/>
        <v>89.999008140921504</v>
      </c>
      <c r="S512" s="57">
        <f t="shared" si="150"/>
        <v>5.9004556439025127E-3</v>
      </c>
      <c r="T512" s="12">
        <f t="shared" si="133"/>
        <v>72.834124908282433</v>
      </c>
    </row>
    <row r="513" spans="1:20" x14ac:dyDescent="0.15">
      <c r="A513" s="57">
        <f t="shared" si="134"/>
        <v>37.21453610102138</v>
      </c>
      <c r="B513" s="12">
        <f t="shared" si="151"/>
        <v>5.9228773753493424</v>
      </c>
      <c r="C513" s="57" t="str">
        <f t="shared" si="135"/>
        <v>-0.0758634619777396-4365.75190195068i</v>
      </c>
      <c r="D513" s="57" t="str">
        <f t="shared" si="136"/>
        <v>7.97999999723708-1074.84896270787i</v>
      </c>
      <c r="E513" s="57" t="str">
        <f t="shared" si="137"/>
        <v>81.2347597303375-0.000384085186663066i</v>
      </c>
      <c r="F513" s="57" t="str">
        <f t="shared" si="138"/>
        <v>4.17867867796161-100867.944332317i</v>
      </c>
      <c r="G513" s="57" t="str">
        <f t="shared" si="139"/>
        <v>0.999999999828403-0.0000130995167053117i</v>
      </c>
      <c r="H513" s="57" t="str">
        <f t="shared" si="140"/>
        <v>120.000228513761+0.881717111840594i</v>
      </c>
      <c r="I513" s="57" t="str">
        <f t="shared" si="141"/>
        <v>504.619103192106-68292.7509708363i</v>
      </c>
      <c r="K513" s="57" t="str">
        <f t="shared" si="142"/>
        <v>0.0999944111093452-0.000743653284243345i</v>
      </c>
      <c r="L513" s="57" t="str">
        <f t="shared" si="143"/>
        <v>0.00025-37.321139382704i</v>
      </c>
      <c r="M513" s="57" t="str">
        <f t="shared" si="144"/>
        <v>0.0025-21.0194151717357i</v>
      </c>
      <c r="N513" s="57">
        <f t="shared" si="145"/>
        <v>89.999004373980071</v>
      </c>
      <c r="O513" s="57">
        <f t="shared" si="146"/>
        <v>72.801181038873267</v>
      </c>
      <c r="P513" s="374">
        <f t="shared" si="147"/>
        <v>72.801181038873267</v>
      </c>
      <c r="Q513" s="374">
        <f t="shared" si="148"/>
        <v>-90.000995626019929</v>
      </c>
      <c r="R513" s="12">
        <f t="shared" si="149"/>
        <v>89.999004373980071</v>
      </c>
      <c r="S513" s="57">
        <f t="shared" si="150"/>
        <v>5.9228773753493428E-3</v>
      </c>
      <c r="T513" s="12">
        <f t="shared" si="133"/>
        <v>72.801181038873267</v>
      </c>
    </row>
    <row r="514" spans="1:20" x14ac:dyDescent="0.15">
      <c r="A514" s="57">
        <f t="shared" si="134"/>
        <v>37.355951338205259</v>
      </c>
      <c r="B514" s="12">
        <f t="shared" si="151"/>
        <v>5.9453843093756698</v>
      </c>
      <c r="C514" s="57" t="str">
        <f t="shared" si="135"/>
        <v>-0.0758632986014192-4349.22482608817i</v>
      </c>
      <c r="D514" s="57" t="str">
        <f t="shared" si="136"/>
        <v>7.97999999721603-1070.77999983912i</v>
      </c>
      <c r="E514" s="57" t="str">
        <f t="shared" si="137"/>
        <v>81.2347596637102-0.000385544198201365i</v>
      </c>
      <c r="F514" s="57" t="str">
        <f t="shared" si="138"/>
        <v>4.17867867795617-100486.097163512i</v>
      </c>
      <c r="G514" s="57" t="str">
        <f t="shared" si="139"/>
        <v>0.999999999827096-0.0000131492948687747i</v>
      </c>
      <c r="H514" s="57" t="str">
        <f t="shared" si="140"/>
        <v>120.000230253767+0.885067641076374i</v>
      </c>
      <c r="I514" s="57" t="str">
        <f t="shared" si="141"/>
        <v>504.619105622506-68034.2217603881i</v>
      </c>
      <c r="K514" s="57" t="str">
        <f t="shared" si="142"/>
        <v>0.0999943685554951-0.000746478845680262i</v>
      </c>
      <c r="L514" s="57" t="str">
        <f t="shared" si="143"/>
        <v>0.00025-37.1798559301693i</v>
      </c>
      <c r="M514" s="57" t="str">
        <f t="shared" si="144"/>
        <v>0.0025-20.9398437654271i</v>
      </c>
      <c r="N514" s="57">
        <f t="shared" si="145"/>
        <v>89.999000592748558</v>
      </c>
      <c r="O514" s="57">
        <f t="shared" si="146"/>
        <v>72.768237169140605</v>
      </c>
      <c r="P514" s="374">
        <f t="shared" si="147"/>
        <v>72.768237169140605</v>
      </c>
      <c r="Q514" s="374">
        <f t="shared" si="148"/>
        <v>-90.000999407251442</v>
      </c>
      <c r="R514" s="12">
        <f t="shared" si="149"/>
        <v>89.999000592748558</v>
      </c>
      <c r="S514" s="57">
        <f t="shared" si="150"/>
        <v>5.9453843093756698E-3</v>
      </c>
      <c r="T514" s="12">
        <f t="shared" si="133"/>
        <v>72.768237169140605</v>
      </c>
    </row>
    <row r="515" spans="1:20" x14ac:dyDescent="0.15">
      <c r="A515" s="57">
        <f t="shared" si="134"/>
        <v>37.497903953290439</v>
      </c>
      <c r="B515" s="12">
        <f t="shared" si="151"/>
        <v>5.9679767697512975</v>
      </c>
      <c r="C515" s="57" t="str">
        <f t="shared" si="135"/>
        <v>-0.0758631339807394-4332.76031528494i</v>
      </c>
      <c r="D515" s="57" t="str">
        <f t="shared" si="136"/>
        <v>7.97999999719487-1066.72644050016i</v>
      </c>
      <c r="E515" s="57" t="str">
        <f t="shared" si="137"/>
        <v>81.234759596576-0.000387008748121192i</v>
      </c>
      <c r="F515" s="57" t="str">
        <f t="shared" si="138"/>
        <v>4.17867867795066-100105.695520951i</v>
      </c>
      <c r="G515" s="57" t="str">
        <f t="shared" si="139"/>
        <v>0.99999999982578-0.0000131992621892586i</v>
      </c>
      <c r="H515" s="57" t="str">
        <f t="shared" si="140"/>
        <v>120.000232007023+0.888430902371436i</v>
      </c>
      <c r="I515" s="57" t="str">
        <f t="shared" si="141"/>
        <v>504.619108071415-67776.6712450617i</v>
      </c>
      <c r="K515" s="57" t="str">
        <f t="shared" si="142"/>
        <v>0.0999943256776571-0.000749315140577085i</v>
      </c>
      <c r="L515" s="57" t="str">
        <f t="shared" si="143"/>
        <v>0.00025-37.0391073223445i</v>
      </c>
      <c r="M515" s="57" t="str">
        <f t="shared" si="144"/>
        <v>0.0025-20.860573585801i</v>
      </c>
      <c r="N515" s="57">
        <f t="shared" si="145"/>
        <v>89.998996797172936</v>
      </c>
      <c r="O515" s="57">
        <f t="shared" si="146"/>
        <v>72.735293299081988</v>
      </c>
      <c r="P515" s="374">
        <f t="shared" si="147"/>
        <v>72.735293299081988</v>
      </c>
      <c r="Q515" s="374">
        <f t="shared" si="148"/>
        <v>-90.001003202827064</v>
      </c>
      <c r="R515" s="12">
        <f t="shared" si="149"/>
        <v>89.998996797172936</v>
      </c>
      <c r="S515" s="57">
        <f t="shared" si="150"/>
        <v>5.9679767697512973E-3</v>
      </c>
      <c r="T515" s="12">
        <f t="shared" si="133"/>
        <v>72.735293299081988</v>
      </c>
    </row>
    <row r="516" spans="1:20" x14ac:dyDescent="0.15">
      <c r="A516" s="57">
        <f t="shared" si="134"/>
        <v>37.640395988312946</v>
      </c>
      <c r="B516" s="12">
        <f t="shared" si="151"/>
        <v>5.9906550814763531</v>
      </c>
      <c r="C516" s="57" t="str">
        <f t="shared" si="135"/>
        <v>-0.0758629681072236-4316.35813269352i</v>
      </c>
      <c r="D516" s="57" t="str">
        <f t="shared" si="136"/>
        <v>7.9799999971735-1062.68822637916i</v>
      </c>
      <c r="E516" s="57" t="str">
        <f t="shared" si="137"/>
        <v>81.2347595289311-0.000388478857405852i</v>
      </c>
      <c r="F516" s="57" t="str">
        <f t="shared" si="138"/>
        <v>4.17867867794512-99726.733932428i</v>
      </c>
      <c r="G516" s="57" t="str">
        <f t="shared" si="139"/>
        <v>0.999999999824453-0.0000132494193855603i</v>
      </c>
      <c r="H516" s="57" t="str">
        <f t="shared" si="140"/>
        <v>120.000233773628+0.891806944108158i</v>
      </c>
      <c r="I516" s="57" t="str">
        <f t="shared" si="141"/>
        <v>504.619110538973-67520.0957199048i</v>
      </c>
      <c r="K516" s="57" t="str">
        <f t="shared" si="142"/>
        <v>0.0999942824733676-0.000752162209678971i</v>
      </c>
      <c r="L516" s="57" t="str">
        <f t="shared" si="143"/>
        <v>0.00025-36.8988915345133i</v>
      </c>
      <c r="M516" s="57" t="str">
        <f t="shared" si="144"/>
        <v>0.0025-20.7816034925294i</v>
      </c>
      <c r="N516" s="57">
        <f t="shared" si="145"/>
        <v>89.998992987198974</v>
      </c>
      <c r="O516" s="57">
        <f t="shared" si="146"/>
        <v>72.702349428695044</v>
      </c>
      <c r="P516" s="374">
        <f t="shared" si="147"/>
        <v>72.702349428695044</v>
      </c>
      <c r="Q516" s="374">
        <f t="shared" si="148"/>
        <v>-90.001007012801026</v>
      </c>
      <c r="R516" s="12">
        <f t="shared" si="149"/>
        <v>89.998992987198974</v>
      </c>
      <c r="S516" s="57">
        <f t="shared" si="150"/>
        <v>5.9906550814763527E-3</v>
      </c>
      <c r="T516" s="12">
        <f t="shared" si="133"/>
        <v>72.702349428695044</v>
      </c>
    </row>
    <row r="517" spans="1:20" x14ac:dyDescent="0.15">
      <c r="A517" s="57">
        <f t="shared" si="134"/>
        <v>37.783429493068539</v>
      </c>
      <c r="B517" s="12">
        <f t="shared" si="151"/>
        <v>6.0134195707859632</v>
      </c>
      <c r="C517" s="57" t="str">
        <f t="shared" si="135"/>
        <v>-0.0758628009706186-4300.01804236293i</v>
      </c>
      <c r="D517" s="57" t="str">
        <f t="shared" si="136"/>
        <v>7.97999999715196-1058.66529938508i</v>
      </c>
      <c r="E517" s="57" t="str">
        <f t="shared" si="137"/>
        <v>81.2347594607708-0.000389954547108614i</v>
      </c>
      <c r="F517" s="57" t="str">
        <f t="shared" si="138"/>
        <v>4.17867867793954-99349.2069464531i</v>
      </c>
      <c r="G517" s="57" t="str">
        <f t="shared" si="139"/>
        <v>0.999999999823116-0.0000132997671792076i</v>
      </c>
      <c r="H517" s="57" t="str">
        <f t="shared" si="140"/>
        <v>120.000235553686+0.895195814852771i</v>
      </c>
      <c r="I517" s="57" t="str">
        <f t="shared" si="141"/>
        <v>504.619113025317-67264.4914939935i</v>
      </c>
      <c r="K517" s="57" t="str">
        <f t="shared" si="142"/>
        <v>0.0999942389401383-0.000755020093885337i</v>
      </c>
      <c r="L517" s="57" t="str">
        <f t="shared" si="143"/>
        <v>0.00025-36.7592065496248i</v>
      </c>
      <c r="M517" s="57" t="str">
        <f t="shared" si="144"/>
        <v>0.0025-20.7029323496009i</v>
      </c>
      <c r="N517" s="57">
        <f t="shared" si="145"/>
        <v>89.998989162772261</v>
      </c>
      <c r="O517" s="57">
        <f t="shared" si="146"/>
        <v>72.669405557977086</v>
      </c>
      <c r="P517" s="374">
        <f t="shared" si="147"/>
        <v>72.669405557977086</v>
      </c>
      <c r="Q517" s="374">
        <f t="shared" si="148"/>
        <v>-90.001010837227739</v>
      </c>
      <c r="R517" s="12">
        <f t="shared" si="149"/>
        <v>89.998989162772261</v>
      </c>
      <c r="S517" s="57">
        <f t="shared" si="150"/>
        <v>6.0134195707859635E-3</v>
      </c>
      <c r="T517" s="12">
        <f t="shared" si="133"/>
        <v>72.669405557977086</v>
      </c>
    </row>
    <row r="518" spans="1:20" x14ac:dyDescent="0.15">
      <c r="A518" s="57">
        <f t="shared" si="134"/>
        <v>37.927006525142204</v>
      </c>
      <c r="B518" s="12">
        <f t="shared" si="151"/>
        <v>6.0362705651549504</v>
      </c>
      <c r="C518" s="57" t="str">
        <f t="shared" si="135"/>
        <v>-0.0758626325613321-4283.73980923551i</v>
      </c>
      <c r="D518" s="57" t="str">
        <f t="shared" si="136"/>
        <v>7.97999999713029-1054.65760164674i</v>
      </c>
      <c r="E518" s="57" t="str">
        <f t="shared" si="137"/>
        <v>81.2347593920916-0.000391435838367739i</v>
      </c>
      <c r="F518" s="57" t="str">
        <f t="shared" si="138"/>
        <v>4.17867867793391-98973.1091321739i</v>
      </c>
      <c r="G518" s="57" t="str">
        <f t="shared" si="139"/>
        <v>0.999999999821769-0.0000133503062944707i</v>
      </c>
      <c r="H518" s="57" t="str">
        <f t="shared" si="140"/>
        <v>120.000237347297+0.898597563356075i</v>
      </c>
      <c r="I518" s="57" t="str">
        <f t="shared" si="141"/>
        <v>504.619115530593-67009.854890374i</v>
      </c>
      <c r="K518" s="57" t="str">
        <f t="shared" si="142"/>
        <v>0.0999941950754674-0.000757888834250619i</v>
      </c>
      <c r="L518" s="57" t="str">
        <f t="shared" si="143"/>
        <v>0.00025-36.6200503582633i</v>
      </c>
      <c r="M518" s="57" t="str">
        <f t="shared" si="144"/>
        <v>0.0025-20.6245590253047i</v>
      </c>
      <c r="N518" s="57">
        <f t="shared" si="145"/>
        <v>89.998985323838141</v>
      </c>
      <c r="O518" s="57">
        <f t="shared" si="146"/>
        <v>72.636461686925657</v>
      </c>
      <c r="P518" s="374">
        <f t="shared" si="147"/>
        <v>72.636461686925657</v>
      </c>
      <c r="Q518" s="374">
        <f t="shared" si="148"/>
        <v>-90.001014676161859</v>
      </c>
      <c r="R518" s="12">
        <f t="shared" si="149"/>
        <v>89.998985323838141</v>
      </c>
      <c r="S518" s="57">
        <f t="shared" si="150"/>
        <v>6.0362705651549504E-3</v>
      </c>
      <c r="T518" s="12">
        <f t="shared" si="133"/>
        <v>72.636461686925657</v>
      </c>
    </row>
    <row r="519" spans="1:20" x14ac:dyDescent="0.15">
      <c r="A519" s="57">
        <f t="shared" si="134"/>
        <v>38.071129149937747</v>
      </c>
      <c r="B519" s="12">
        <f t="shared" si="151"/>
        <v>6.0592083933025398</v>
      </c>
      <c r="C519" s="57" t="str">
        <f t="shared" si="135"/>
        <v>-0.0758624628701838-4267.52319914345i</v>
      </c>
      <c r="D519" s="57" t="str">
        <f t="shared" si="136"/>
        <v>7.97999999710844-1050.66507551208i</v>
      </c>
      <c r="E519" s="57" t="str">
        <f t="shared" si="137"/>
        <v>81.2347593228896-0.000392922752400863i</v>
      </c>
      <c r="F519" s="57" t="str">
        <f t="shared" si="138"/>
        <v>4.17867867792826-98598.4350792975i</v>
      </c>
      <c r="G519" s="57" t="str">
        <f t="shared" si="139"/>
        <v>0.999999999820412-0.0000134010374583714i</v>
      </c>
      <c r="H519" s="57" t="str">
        <f t="shared" si="140"/>
        <v>120.000239154566+0.902012238554123i</v>
      </c>
      <c r="I519" s="57" t="str">
        <f t="shared" si="141"/>
        <v>504.619118054949-66756.1822460144i</v>
      </c>
      <c r="K519" s="57" t="str">
        <f t="shared" si="142"/>
        <v>0.0999941508768309-0.000760768471984716i</v>
      </c>
      <c r="L519" s="57" t="str">
        <f t="shared" si="143"/>
        <v>0.00025-36.4814209586205i</v>
      </c>
      <c r="M519" s="57" t="str">
        <f t="shared" si="144"/>
        <v>0.0025-20.5464823922143i</v>
      </c>
      <c r="N519" s="57">
        <f t="shared" si="145"/>
        <v>89.998981470341775</v>
      </c>
      <c r="O519" s="57">
        <f t="shared" si="146"/>
        <v>72.603517815538311</v>
      </c>
      <c r="P519" s="374">
        <f t="shared" si="147"/>
        <v>72.603517815538311</v>
      </c>
      <c r="Q519" s="374">
        <f t="shared" si="148"/>
        <v>-90.001018529658225</v>
      </c>
      <c r="R519" s="12">
        <f t="shared" si="149"/>
        <v>89.998981470341775</v>
      </c>
      <c r="S519" s="57">
        <f t="shared" si="150"/>
        <v>6.0592083933025398E-3</v>
      </c>
      <c r="T519" s="12">
        <f t="shared" si="133"/>
        <v>72.603517815538311</v>
      </c>
    </row>
    <row r="520" spans="1:20" x14ac:dyDescent="0.15">
      <c r="A520" s="57">
        <f t="shared" si="134"/>
        <v>38.215799440707514</v>
      </c>
      <c r="B520" s="12">
        <f t="shared" si="151"/>
        <v>6.0822333851970898</v>
      </c>
      <c r="C520" s="57" t="str">
        <f t="shared" si="135"/>
        <v>-0.0758622918866436-4251.36797880531i</v>
      </c>
      <c r="D520" s="57" t="str">
        <f t="shared" si="136"/>
        <v>7.97999999708641-1046.68766354726i</v>
      </c>
      <c r="E520" s="57" t="str">
        <f t="shared" si="137"/>
        <v>81.2347592531607-0.000394415310503448i</v>
      </c>
      <c r="F520" s="57" t="str">
        <f t="shared" si="138"/>
        <v>4.17867867792252-98225.1793980113i</v>
      </c>
      <c r="G520" s="57" t="str">
        <f t="shared" si="139"/>
        <v>0.999999999819045-0.0000134519614006948i</v>
      </c>
      <c r="H520" s="57" t="str">
        <f t="shared" si="140"/>
        <v>120.000240975596+0.905439889568921i</v>
      </c>
      <c r="I520" s="57" t="str">
        <f t="shared" si="141"/>
        <v>504.619120598519-66503.4699117477i</v>
      </c>
      <c r="K520" s="57" t="str">
        <f t="shared" si="142"/>
        <v>0.0999941063416863-0.00076365904845363i</v>
      </c>
      <c r="L520" s="57" t="str">
        <f t="shared" si="143"/>
        <v>0.00025-36.343316356466i</v>
      </c>
      <c r="M520" s="57" t="str">
        <f t="shared" si="144"/>
        <v>0.0025-20.4687013271711i</v>
      </c>
      <c r="N520" s="57">
        <f t="shared" si="145"/>
        <v>89.998977602228152</v>
      </c>
      <c r="O520" s="57">
        <f t="shared" si="146"/>
        <v>72.570573943812335</v>
      </c>
      <c r="P520" s="374">
        <f t="shared" si="147"/>
        <v>72.570573943812335</v>
      </c>
      <c r="Q520" s="374">
        <f t="shared" si="148"/>
        <v>-90.001022397771848</v>
      </c>
      <c r="R520" s="12">
        <f t="shared" si="149"/>
        <v>89.998977602228152</v>
      </c>
      <c r="S520" s="57">
        <f t="shared" si="150"/>
        <v>6.0822333851970898E-3</v>
      </c>
      <c r="T520" s="12">
        <f t="shared" si="133"/>
        <v>72.570573943812335</v>
      </c>
    </row>
    <row r="521" spans="1:20" x14ac:dyDescent="0.15">
      <c r="A521" s="57">
        <f t="shared" si="134"/>
        <v>38.3610194785822</v>
      </c>
      <c r="B521" s="12">
        <f t="shared" si="151"/>
        <v>6.1053458720608385</v>
      </c>
      <c r="C521" s="57" t="str">
        <f t="shared" si="135"/>
        <v>-0.0758621196015739-4235.27391582287i</v>
      </c>
      <c r="D521" s="57" t="str">
        <f t="shared" si="136"/>
        <v>7.97999999706423-1042.72530853588i</v>
      </c>
      <c r="E521" s="57" t="str">
        <f t="shared" si="137"/>
        <v>81.2347591829007-0.00039591353405199i</v>
      </c>
      <c r="F521" s="57" t="str">
        <f t="shared" si="138"/>
        <v>4.17867867791677-97853.3367189075i</v>
      </c>
      <c r="G521" s="57" t="str">
        <f t="shared" si="139"/>
        <v>0.999999999817667-0.0000135030788539988i</v>
      </c>
      <c r="H521" s="57" t="str">
        <f t="shared" si="140"/>
        <v>120.000242810492+0.908880565709172i</v>
      </c>
      <c r="I521" s="57" t="str">
        <f t="shared" si="141"/>
        <v>504.619123161462-66251.7142522226i</v>
      </c>
      <c r="K521" s="57" t="str">
        <f t="shared" si="142"/>
        <v>0.0999940614674724-0.00076656060518008i</v>
      </c>
      <c r="L521" s="57" t="str">
        <f t="shared" si="143"/>
        <v>0.00025-36.2057345651185i</v>
      </c>
      <c r="M521" s="57" t="str">
        <f t="shared" si="144"/>
        <v>0.0025-20.3912147112683i</v>
      </c>
      <c r="N521" s="57">
        <f t="shared" si="145"/>
        <v>89.998973719442006</v>
      </c>
      <c r="O521" s="57">
        <f t="shared" si="146"/>
        <v>72.537630071745284</v>
      </c>
      <c r="P521" s="374">
        <f t="shared" si="147"/>
        <v>72.537630071745284</v>
      </c>
      <c r="Q521" s="374">
        <f t="shared" si="148"/>
        <v>-90.001026280557994</v>
      </c>
      <c r="R521" s="12">
        <f t="shared" si="149"/>
        <v>89.998973719442006</v>
      </c>
      <c r="S521" s="57">
        <f t="shared" si="150"/>
        <v>6.1053458720608383E-3</v>
      </c>
      <c r="T521" s="12">
        <f t="shared" si="133"/>
        <v>72.537630071745284</v>
      </c>
    </row>
    <row r="522" spans="1:20" x14ac:dyDescent="0.15">
      <c r="A522" s="57">
        <f t="shared" si="134"/>
        <v>38.506791352600807</v>
      </c>
      <c r="B522" s="12">
        <f t="shared" si="151"/>
        <v>6.1285461863746695</v>
      </c>
      <c r="C522" s="57" t="str">
        <f t="shared" si="135"/>
        <v>-0.0758619460047143-4219.24077867758i</v>
      </c>
      <c r="D522" s="57" t="str">
        <f t="shared" si="136"/>
        <v>7.97999999704186-1038.77795347813i</v>
      </c>
      <c r="E522" s="57" t="str">
        <f t="shared" si="137"/>
        <v>81.2347591121059-0.000397417444503681i</v>
      </c>
      <c r="F522" s="57" t="str">
        <f t="shared" si="138"/>
        <v>4.17867867791095-97482.9016929041i</v>
      </c>
      <c r="G522" s="57" t="str">
        <f t="shared" si="139"/>
        <v>0.999999999816279-0.0000135543905536253i</v>
      </c>
      <c r="H522" s="57" t="str">
        <f t="shared" si="140"/>
        <v>120.00024465936+0.912334316470938i</v>
      </c>
      <c r="I522" s="57" t="str">
        <f t="shared" si="141"/>
        <v>504.619125743921-66000.9116458495i</v>
      </c>
      <c r="K522" s="57" t="str">
        <f t="shared" si="142"/>
        <v>0.0999940162516072-0.000769473183844027i</v>
      </c>
      <c r="L522" s="57" t="str">
        <f t="shared" si="143"/>
        <v>0.00025-36.0686736054179i</v>
      </c>
      <c r="M522" s="57" t="str">
        <f t="shared" si="144"/>
        <v>0.0025-20.3140214298349i</v>
      </c>
      <c r="N522" s="57">
        <f t="shared" si="145"/>
        <v>89.998969821927872</v>
      </c>
      <c r="O522" s="57">
        <f t="shared" si="146"/>
        <v>72.504686199334429</v>
      </c>
      <c r="P522" s="374">
        <f t="shared" si="147"/>
        <v>72.504686199334429</v>
      </c>
      <c r="Q522" s="374">
        <f t="shared" si="148"/>
        <v>-90.001030178072128</v>
      </c>
      <c r="R522" s="12">
        <f t="shared" si="149"/>
        <v>89.998969821927872</v>
      </c>
      <c r="S522" s="57">
        <f t="shared" si="150"/>
        <v>6.1285461863746695E-3</v>
      </c>
      <c r="T522" s="12">
        <f t="shared" si="133"/>
        <v>72.504686199334429</v>
      </c>
    </row>
    <row r="523" spans="1:20" x14ac:dyDescent="0.15">
      <c r="A523" s="57">
        <f t="shared" si="134"/>
        <v>38.653117159740695</v>
      </c>
      <c r="B523" s="12">
        <f t="shared" si="151"/>
        <v>6.1518346618828934</v>
      </c>
      <c r="C523" s="57" t="str">
        <f t="shared" si="135"/>
        <v>-0.0758617710863518-4203.26833672748i</v>
      </c>
      <c r="D523" s="57" t="str">
        <f t="shared" si="136"/>
        <v>7.97999999701935-1034.84554158999i</v>
      </c>
      <c r="E523" s="57" t="str">
        <f t="shared" si="137"/>
        <v>81.2347590407722-0.000398927063396047i</v>
      </c>
      <c r="F523" s="57" t="str">
        <f t="shared" si="138"/>
        <v>4.17867867790512-97113.8689911689i</v>
      </c>
      <c r="G523" s="57" t="str">
        <f t="shared" si="139"/>
        <v>0.99999999981488-0.00001360589723771i</v>
      </c>
      <c r="H523" s="57" t="str">
        <f t="shared" si="140"/>
        <v>120.000246522306+0.915801191538373i</v>
      </c>
      <c r="I523" s="57" t="str">
        <f t="shared" si="141"/>
        <v>504.619128346041-65751.0584847484i</v>
      </c>
      <c r="K523" s="57" t="str">
        <f t="shared" si="142"/>
        <v>0.0999939706914908-0.00077239682628333i</v>
      </c>
      <c r="L523" s="57" t="str">
        <f t="shared" si="143"/>
        <v>0.00025-35.9321315056963i</v>
      </c>
      <c r="M523" s="57" t="str">
        <f t="shared" si="144"/>
        <v>0.0025-20.2371203724197i</v>
      </c>
      <c r="N523" s="57">
        <f t="shared" si="145"/>
        <v>89.998965909630087</v>
      </c>
      <c r="O523" s="57">
        <f t="shared" si="146"/>
        <v>72.471742326577385</v>
      </c>
      <c r="P523" s="374">
        <f t="shared" si="147"/>
        <v>72.471742326577385</v>
      </c>
      <c r="Q523" s="374">
        <f t="shared" si="148"/>
        <v>-90.001034090369913</v>
      </c>
      <c r="R523" s="12">
        <f t="shared" si="149"/>
        <v>89.998965909630087</v>
      </c>
      <c r="S523" s="57">
        <f t="shared" si="150"/>
        <v>6.1518346618828932E-3</v>
      </c>
      <c r="T523" s="12">
        <f t="shared" si="133"/>
        <v>72.471742326577385</v>
      </c>
    </row>
    <row r="524" spans="1:20" x14ac:dyDescent="0.15">
      <c r="A524" s="57">
        <f t="shared" si="134"/>
        <v>38.799999004947708</v>
      </c>
      <c r="B524" s="12">
        <f t="shared" si="151"/>
        <v>6.1752116335980487</v>
      </c>
      <c r="C524" s="57" t="str">
        <f t="shared" si="135"/>
        <v>-0.0758615948361552-4187.35636020352i</v>
      </c>
      <c r="D524" s="57" t="str">
        <f t="shared" si="136"/>
        <v>7.97999999699666-1030.92801630239i</v>
      </c>
      <c r="E524" s="57" t="str">
        <f t="shared" si="137"/>
        <v>81.2347589688954-0.000400442412349229i</v>
      </c>
      <c r="F524" s="57" t="str">
        <f t="shared" si="138"/>
        <v>4.17867867789922-96746.2333050427i</v>
      </c>
      <c r="G524" s="57" t="str">
        <f t="shared" si="139"/>
        <v>0.99999999981347-0.000013657599647194i</v>
      </c>
      <c r="H524" s="57" t="str">
        <f t="shared" si="140"/>
        <v>120.000248399438+0.919281240784448i</v>
      </c>
      <c r="I524" s="57" t="str">
        <f t="shared" si="141"/>
        <v>504.619130967977-65502.1511746982i</v>
      </c>
      <c r="K524" s="57" t="str">
        <f t="shared" si="142"/>
        <v>0.0999939247845011-0.000775331574494279i</v>
      </c>
      <c r="L524" s="57" t="str">
        <f t="shared" si="143"/>
        <v>0.00025-35.7961063017497i</v>
      </c>
      <c r="M524" s="57" t="str">
        <f t="shared" si="144"/>
        <v>0.0025-20.1605104327751i</v>
      </c>
      <c r="N524" s="57">
        <f t="shared" si="145"/>
        <v>89.998961982492801</v>
      </c>
      <c r="O524" s="57">
        <f t="shared" si="146"/>
        <v>72.438798453471264</v>
      </c>
      <c r="P524" s="374">
        <f t="shared" si="147"/>
        <v>72.438798453471264</v>
      </c>
      <c r="Q524" s="374">
        <f t="shared" si="148"/>
        <v>-90.001038017507199</v>
      </c>
      <c r="R524" s="12">
        <f t="shared" si="149"/>
        <v>89.998961982492801</v>
      </c>
      <c r="S524" s="57">
        <f t="shared" si="150"/>
        <v>6.1752116335980489E-3</v>
      </c>
      <c r="T524" s="12">
        <f t="shared" si="133"/>
        <v>72.438798453471264</v>
      </c>
    </row>
    <row r="525" spans="1:20" x14ac:dyDescent="0.15">
      <c r="A525" s="57">
        <f t="shared" si="134"/>
        <v>38.947439001166515</v>
      </c>
      <c r="B525" s="12">
        <f t="shared" si="151"/>
        <v>6.1986774378057214</v>
      </c>
      <c r="C525" s="57" t="str">
        <f t="shared" si="135"/>
        <v>-0.0758614172439422-4171.50462020659i</v>
      </c>
      <c r="D525" s="57" t="str">
        <f t="shared" si="136"/>
        <v>7.97999999697378-1027.0253212604i</v>
      </c>
      <c r="E525" s="57" t="str">
        <f t="shared" si="137"/>
        <v>81.2347588964713-0.000401963513062205i</v>
      </c>
      <c r="F525" s="57" t="str">
        <f t="shared" si="138"/>
        <v>4.1786786778933-96379.9893459626i</v>
      </c>
      <c r="G525" s="57" t="str">
        <f t="shared" si="139"/>
        <v>0.99999999981205-0.0000137094985258339i</v>
      </c>
      <c r="H525" s="57" t="str">
        <f t="shared" si="140"/>
        <v>120.000250290863+0.922774514271651i</v>
      </c>
      <c r="I525" s="57" t="str">
        <f t="shared" si="141"/>
        <v>504.619133609878-65254.1861350832i</v>
      </c>
      <c r="K525" s="57" t="str">
        <f t="shared" si="142"/>
        <v>0.099993878527999-0.000778277470632263i</v>
      </c>
      <c r="L525" s="57" t="str">
        <f t="shared" si="143"/>
        <v>0.00025-35.6605960368098i</v>
      </c>
      <c r="M525" s="57" t="str">
        <f t="shared" si="144"/>
        <v>0.0025-20.0841905088415i</v>
      </c>
      <c r="N525" s="57">
        <f t="shared" si="145"/>
        <v>89.998958040459925</v>
      </c>
      <c r="O525" s="57">
        <f t="shared" si="146"/>
        <v>72.405854580013454</v>
      </c>
      <c r="P525" s="374">
        <f t="shared" si="147"/>
        <v>72.405854580013454</v>
      </c>
      <c r="Q525" s="374">
        <f t="shared" si="148"/>
        <v>-90.001041959540075</v>
      </c>
      <c r="R525" s="12">
        <f t="shared" si="149"/>
        <v>89.998958040459925</v>
      </c>
      <c r="S525" s="57">
        <f t="shared" si="150"/>
        <v>6.198677437805721E-3</v>
      </c>
      <c r="T525" s="12">
        <f t="shared" si="133"/>
        <v>72.405854580013454</v>
      </c>
    </row>
    <row r="526" spans="1:20" x14ac:dyDescent="0.15">
      <c r="A526" s="57">
        <f t="shared" si="134"/>
        <v>39.095439269370942</v>
      </c>
      <c r="B526" s="12">
        <f t="shared" si="151"/>
        <v>6.222232412069383</v>
      </c>
      <c r="C526" s="57" t="str">
        <f t="shared" si="135"/>
        <v>-0.0758612382996233-4155.71288870416i</v>
      </c>
      <c r="D526" s="57" t="str">
        <f t="shared" si="136"/>
        <v>7.97999999695076-1023.13740032246i</v>
      </c>
      <c r="E526" s="57" t="str">
        <f t="shared" si="137"/>
        <v>81.2347588234958-0.000403490387314369i</v>
      </c>
      <c r="F526" s="57" t="str">
        <f t="shared" si="138"/>
        <v>4.17867867788731-96015.1318453864i</v>
      </c>
      <c r="G526" s="57" t="str">
        <f t="shared" si="139"/>
        <v>0.999999999810619-0.0000137615946202124i</v>
      </c>
      <c r="H526" s="57" t="str">
        <f t="shared" si="140"/>
        <v>120.00025219669+0.926281062252712i</v>
      </c>
      <c r="I526" s="57" t="str">
        <f t="shared" si="141"/>
        <v>504.619136271894-65007.1597988431i</v>
      </c>
      <c r="K526" s="57" t="str">
        <f t="shared" si="142"/>
        <v>0.0999938319193237-0.000781234557012305i</v>
      </c>
      <c r="L526" s="57" t="str">
        <f t="shared" si="143"/>
        <v>0.00025-35.525598761516i</v>
      </c>
      <c r="M526" s="57" t="str">
        <f t="shared" si="144"/>
        <v>0.0025-20.0081595027312i</v>
      </c>
      <c r="N526" s="57">
        <f t="shared" si="145"/>
        <v>89.998954083475169</v>
      </c>
      <c r="O526" s="57">
        <f t="shared" si="146"/>
        <v>72.372910706201424</v>
      </c>
      <c r="P526" s="374">
        <f t="shared" si="147"/>
        <v>72.372910706201424</v>
      </c>
      <c r="Q526" s="374">
        <f t="shared" si="148"/>
        <v>-90.001045916524831</v>
      </c>
      <c r="R526" s="12">
        <f t="shared" si="149"/>
        <v>89.998954083475169</v>
      </c>
      <c r="S526" s="57">
        <f t="shared" si="150"/>
        <v>6.2222324120693832E-3</v>
      </c>
      <c r="T526" s="12">
        <f t="shared" si="133"/>
        <v>72.372910706201424</v>
      </c>
    </row>
    <row r="527" spans="1:20" x14ac:dyDescent="0.15">
      <c r="A527" s="57">
        <f t="shared" si="134"/>
        <v>39.244001938594558</v>
      </c>
      <c r="B527" s="12">
        <f t="shared" si="151"/>
        <v>6.2458768952352468</v>
      </c>
      <c r="C527" s="57" t="str">
        <f t="shared" si="135"/>
        <v>-0.0758610579931656-4139.98093852682i</v>
      </c>
      <c r="D527" s="57" t="str">
        <f t="shared" si="136"/>
        <v>7.9799999969275-1019.26419755952i</v>
      </c>
      <c r="E527" s="57" t="str">
        <f t="shared" si="137"/>
        <v>81.2347587499647-0.00040502305697009i</v>
      </c>
      <c r="F527" s="57" t="str">
        <f t="shared" si="138"/>
        <v>4.17867867788128-95651.6555547161i</v>
      </c>
      <c r="G527" s="57" t="str">
        <f t="shared" si="139"/>
        <v>0.999999999809176-0.0000138138886797493i</v>
      </c>
      <c r="H527" s="57" t="str">
        <f t="shared" si="140"/>
        <v>120.000254117029+0.929800935171338i</v>
      </c>
      <c r="I527" s="57" t="str">
        <f t="shared" si="141"/>
        <v>504.619138954178-64761.0686124211i</v>
      </c>
      <c r="K527" s="57" t="str">
        <f t="shared" si="142"/>
        <v>0.0999937849557933-0.000784202876109678i</v>
      </c>
      <c r="L527" s="57" t="str">
        <f t="shared" si="143"/>
        <v>0.00025-35.3911125338872i</v>
      </c>
      <c r="M527" s="57" t="str">
        <f t="shared" si="144"/>
        <v>0.0025-19.9324163207125i</v>
      </c>
      <c r="N527" s="57">
        <f t="shared" si="145"/>
        <v>89.99895011148206</v>
      </c>
      <c r="O527" s="57">
        <f t="shared" si="146"/>
        <v>72.33996683203236</v>
      </c>
      <c r="P527" s="374">
        <f t="shared" si="147"/>
        <v>72.33996683203236</v>
      </c>
      <c r="Q527" s="374">
        <f t="shared" si="148"/>
        <v>-90.00104988851794</v>
      </c>
      <c r="R527" s="12">
        <f t="shared" si="149"/>
        <v>89.99895011148206</v>
      </c>
      <c r="S527" s="57">
        <f t="shared" si="150"/>
        <v>6.2458768952352471E-3</v>
      </c>
      <c r="T527" s="12">
        <f t="shared" si="133"/>
        <v>72.33996683203236</v>
      </c>
    </row>
    <row r="528" spans="1:20" x14ac:dyDescent="0.15">
      <c r="A528" s="57">
        <f t="shared" si="134"/>
        <v>39.393129145961211</v>
      </c>
      <c r="B528" s="12">
        <f t="shared" si="151"/>
        <v>6.2696112274371405</v>
      </c>
      <c r="C528" s="57" t="str">
        <f t="shared" si="135"/>
        <v>-0.0758608763138966-4124.30854336521i</v>
      </c>
      <c r="D528" s="57" t="str">
        <f t="shared" si="136"/>
        <v>7.97999999690413-1015.40565725425i</v>
      </c>
      <c r="E528" s="57" t="str">
        <f t="shared" si="137"/>
        <v>81.2347586758738-0.000406561543977941i</v>
      </c>
      <c r="F528" s="57" t="str">
        <f t="shared" si="138"/>
        <v>4.17867867787523-95289.555245224i</v>
      </c>
      <c r="G528" s="57" t="str">
        <f t="shared" si="139"/>
        <v>0.999999999807723-0.0000138663814567121i</v>
      </c>
      <c r="H528" s="57" t="str">
        <f t="shared" si="140"/>
        <v>120.00025605199+0.933334183662925i</v>
      </c>
      <c r="I528" s="57" t="str">
        <f t="shared" si="141"/>
        <v>504.619141656891-64515.9090357131i</v>
      </c>
      <c r="K528" s="57" t="str">
        <f t="shared" si="142"/>
        <v>0.0999937376347075-0.000787182470560545i</v>
      </c>
      <c r="L528" s="57" t="str">
        <f t="shared" si="143"/>
        <v>0.00025-35.2571354192939i</v>
      </c>
      <c r="M528" s="57" t="str">
        <f t="shared" si="144"/>
        <v>0.0025-19.8569598731943i</v>
      </c>
      <c r="N528" s="57">
        <f t="shared" si="145"/>
        <v>89.998946124423824</v>
      </c>
      <c r="O528" s="57">
        <f t="shared" si="146"/>
        <v>72.307022957503605</v>
      </c>
      <c r="P528" s="374">
        <f t="shared" si="147"/>
        <v>72.307022957503605</v>
      </c>
      <c r="Q528" s="374">
        <f t="shared" si="148"/>
        <v>-90.001053875576176</v>
      </c>
      <c r="R528" s="12">
        <f t="shared" si="149"/>
        <v>89.998946124423824</v>
      </c>
      <c r="S528" s="57">
        <f t="shared" si="150"/>
        <v>6.2696112274371408E-3</v>
      </c>
      <c r="T528" s="12">
        <f t="shared" si="133"/>
        <v>72.307022957503605</v>
      </c>
    </row>
    <row r="529" spans="1:20" x14ac:dyDescent="0.15">
      <c r="A529" s="57">
        <f t="shared" si="134"/>
        <v>39.542823036715866</v>
      </c>
      <c r="B529" s="12">
        <f t="shared" si="151"/>
        <v>6.293435750101402</v>
      </c>
      <c r="C529" s="57" t="str">
        <f t="shared" si="135"/>
        <v>-0.0758606932516415-4108.69547776667i</v>
      </c>
      <c r="D529" s="57" t="str">
        <f t="shared" si="136"/>
        <v>7.97999999688054-1011.56172390026i</v>
      </c>
      <c r="E529" s="57" t="str">
        <f t="shared" si="137"/>
        <v>81.2347586012189-0.00040810587036267i</v>
      </c>
      <c r="F529" s="57" t="str">
        <f t="shared" si="138"/>
        <v>4.17867867786909-94928.8257079747i</v>
      </c>
      <c r="G529" s="57" t="str">
        <f t="shared" si="139"/>
        <v>0.999999999806259-0.0000139190737062273i</v>
      </c>
      <c r="H529" s="57" t="str">
        <f t="shared" si="140"/>
        <v>120.000258001684+0.936880858555284i</v>
      </c>
      <c r="I529" s="57" t="str">
        <f t="shared" si="141"/>
        <v>504.61914438018-64271.6775420155i</v>
      </c>
      <c r="K529" s="57" t="str">
        <f t="shared" si="142"/>
        <v>0.0999936899533441-0.000790173383162509i</v>
      </c>
      <c r="L529" s="57" t="str">
        <f t="shared" si="143"/>
        <v>0.00025-35.1236654904303i</v>
      </c>
      <c r="M529" s="57" t="str">
        <f t="shared" si="144"/>
        <v>0.0025-19.7817890747104i</v>
      </c>
      <c r="N529" s="57">
        <f t="shared" si="145"/>
        <v>89.998942122243605</v>
      </c>
      <c r="O529" s="57">
        <f t="shared" si="146"/>
        <v>72.274079082612445</v>
      </c>
      <c r="P529" s="374">
        <f t="shared" si="147"/>
        <v>72.274079082612445</v>
      </c>
      <c r="Q529" s="374">
        <f t="shared" si="148"/>
        <v>-90.001057877756395</v>
      </c>
      <c r="R529" s="12">
        <f t="shared" si="149"/>
        <v>89.998942122243605</v>
      </c>
      <c r="S529" s="57">
        <f t="shared" si="150"/>
        <v>6.293435750101402E-3</v>
      </c>
      <c r="T529" s="12">
        <f t="shared" si="133"/>
        <v>72.274079082612445</v>
      </c>
    </row>
    <row r="530" spans="1:20" x14ac:dyDescent="0.15">
      <c r="A530" s="57">
        <f t="shared" si="134"/>
        <v>39.693085764255386</v>
      </c>
      <c r="B530" s="12">
        <f t="shared" si="151"/>
        <v>6.3173508059517873</v>
      </c>
      <c r="C530" s="57" t="str">
        <f t="shared" si="135"/>
        <v>-0.0758605087954152-4093.14151713196i</v>
      </c>
      <c r="D530" s="57" t="str">
        <f t="shared" si="136"/>
        <v>7.97999999685679-1007.73234220127i</v>
      </c>
      <c r="E530" s="57" t="str">
        <f t="shared" si="137"/>
        <v>81.2347585259955-0.000409656058237752i</v>
      </c>
      <c r="F530" s="57" t="str">
        <f t="shared" si="138"/>
        <v>4.17867867786294-94569.4617537534i</v>
      </c>
      <c r="G530" s="57" t="str">
        <f t="shared" si="139"/>
        <v>0.999999999804784-0.0000139719661862904i</v>
      </c>
      <c r="H530" s="57" t="str">
        <f t="shared" si="140"/>
        <v>120.000259966225+0.940441010869389i</v>
      </c>
      <c r="I530" s="57" t="str">
        <f t="shared" si="141"/>
        <v>504.619147124207-64028.3706179777i</v>
      </c>
      <c r="K530" s="57" t="str">
        <f t="shared" si="142"/>
        <v>0.09999364190896-0.00079317565687525i</v>
      </c>
      <c r="L530" s="57" t="str">
        <f t="shared" si="143"/>
        <v>0.00025-34.9907008272866i</v>
      </c>
      <c r="M530" s="57" t="str">
        <f t="shared" si="144"/>
        <v>0.0025-19.7069028439036i</v>
      </c>
      <c r="N530" s="57">
        <f t="shared" si="145"/>
        <v>89.998938104884232</v>
      </c>
      <c r="O530" s="57">
        <f t="shared" si="146"/>
        <v>72.241135207355995</v>
      </c>
      <c r="P530" s="374">
        <f t="shared" si="147"/>
        <v>72.241135207355995</v>
      </c>
      <c r="Q530" s="374">
        <f t="shared" si="148"/>
        <v>-90.001061895115768</v>
      </c>
      <c r="R530" s="12">
        <f t="shared" si="149"/>
        <v>89.998938104884232</v>
      </c>
      <c r="S530" s="57">
        <f t="shared" si="150"/>
        <v>6.3173508059517873E-3</v>
      </c>
      <c r="T530" s="12">
        <f t="shared" si="133"/>
        <v>72.241135207355995</v>
      </c>
    </row>
    <row r="531" spans="1:20" x14ac:dyDescent="0.15">
      <c r="A531" s="57">
        <f t="shared" si="134"/>
        <v>39.843919490159564</v>
      </c>
      <c r="B531" s="12">
        <f t="shared" si="151"/>
        <v>6.3413567390144046</v>
      </c>
      <c r="C531" s="57" t="str">
        <f t="shared" si="135"/>
        <v>-0.0758603229347301-4077.64643771213i</v>
      </c>
      <c r="D531" s="57" t="str">
        <f t="shared" si="136"/>
        <v>7.97999999683284-1003.91745707034i</v>
      </c>
      <c r="E531" s="57" t="str">
        <f t="shared" si="137"/>
        <v>81.2347584501993-0.000411212129795454i</v>
      </c>
      <c r="F531" s="57" t="str">
        <f t="shared" si="138"/>
        <v>4.17867867785673-94211.4582129886i</v>
      </c>
      <c r="G531" s="57" t="str">
        <f t="shared" si="139"/>
        <v>0.999999999803298-0.0000140250596577774i</v>
      </c>
      <c r="H531" s="57" t="str">
        <f t="shared" si="140"/>
        <v>120.000261945725+0.944014691820095i</v>
      </c>
      <c r="I531" s="57" t="str">
        <f t="shared" si="141"/>
        <v>504.619149889129-63785.9847635471i</v>
      </c>
      <c r="K531" s="57" t="str">
        <f t="shared" si="142"/>
        <v>0.0999935934987917-0.000796189334821136i</v>
      </c>
      <c r="L531" s="57" t="str">
        <f t="shared" si="143"/>
        <v>0.00025-34.8582395171215i</v>
      </c>
      <c r="M531" s="57" t="str">
        <f t="shared" si="144"/>
        <v>0.0025-19.6323001035102i</v>
      </c>
      <c r="N531" s="57">
        <f t="shared" si="145"/>
        <v>89.998934072288378</v>
      </c>
      <c r="O531" s="57">
        <f t="shared" si="146"/>
        <v>72.208191331731484</v>
      </c>
      <c r="P531" s="374">
        <f t="shared" si="147"/>
        <v>72.208191331731484</v>
      </c>
      <c r="Q531" s="374">
        <f t="shared" si="148"/>
        <v>-90.001065927711622</v>
      </c>
      <c r="R531" s="12">
        <f t="shared" si="149"/>
        <v>89.998934072288378</v>
      </c>
      <c r="S531" s="57">
        <f t="shared" si="150"/>
        <v>6.3413567390144046E-3</v>
      </c>
      <c r="T531" s="12">
        <f t="shared" si="133"/>
        <v>72.208191331731484</v>
      </c>
    </row>
    <row r="532" spans="1:20" x14ac:dyDescent="0.15">
      <c r="A532" s="57">
        <f t="shared" si="134"/>
        <v>39.995326384222167</v>
      </c>
      <c r="B532" s="12">
        <f t="shared" si="151"/>
        <v>6.3654538946226591</v>
      </c>
      <c r="C532" s="57" t="str">
        <f t="shared" si="135"/>
        <v>-0.0758601356590631-4062.21001660533i</v>
      </c>
      <c r="D532" s="57" t="str">
        <f t="shared" si="136"/>
        <v>7.97999999680873-1000.11701362907i</v>
      </c>
      <c r="E532" s="57" t="str">
        <f t="shared" si="137"/>
        <v>81.2347583738261-0.000412774107313457i</v>
      </c>
      <c r="F532" s="57" t="str">
        <f t="shared" si="138"/>
        <v>4.17867867785047-93854.8099356792i</v>
      </c>
      <c r="G532" s="57" t="str">
        <f t="shared" si="139"/>
        <v>0.9999999998018-0.0000140783548844559i</v>
      </c>
      <c r="H532" s="57" t="str">
        <f t="shared" si="140"/>
        <v>120.000263940297+0.947601952816881i</v>
      </c>
      <c r="I532" s="57" t="str">
        <f t="shared" si="141"/>
        <v>504.619152675102-63544.5164919214i</v>
      </c>
      <c r="K532" s="57" t="str">
        <f t="shared" si="142"/>
        <v>0.0999935447200556-0.000799214460285843i</v>
      </c>
      <c r="L532" s="57" t="str">
        <f t="shared" si="143"/>
        <v>0.00025-34.7262796544346i</v>
      </c>
      <c r="M532" s="57" t="str">
        <f t="shared" si="144"/>
        <v>0.0025-19.5579797803449i</v>
      </c>
      <c r="N532" s="57">
        <f t="shared" si="145"/>
        <v>89.998930024398476</v>
      </c>
      <c r="O532" s="57">
        <f t="shared" si="146"/>
        <v>72.17524745573624</v>
      </c>
      <c r="P532" s="374">
        <f t="shared" si="147"/>
        <v>72.17524745573624</v>
      </c>
      <c r="Q532" s="374">
        <f t="shared" si="148"/>
        <v>-90.001069975601524</v>
      </c>
      <c r="R532" s="12">
        <f t="shared" si="149"/>
        <v>89.998930024398476</v>
      </c>
      <c r="S532" s="57">
        <f t="shared" si="150"/>
        <v>6.365453894622659E-3</v>
      </c>
      <c r="T532" s="12">
        <f t="shared" si="133"/>
        <v>72.17524745573624</v>
      </c>
    </row>
    <row r="533" spans="1:20" x14ac:dyDescent="0.15">
      <c r="A533" s="57">
        <f t="shared" si="134"/>
        <v>40.147308624482214</v>
      </c>
      <c r="B533" s="12">
        <f t="shared" si="151"/>
        <v>6.3896426194222258</v>
      </c>
      <c r="C533" s="57" t="str">
        <f t="shared" si="135"/>
        <v>-0.0758599469573582-4046.83203175341i</v>
      </c>
      <c r="D533" s="57" t="str">
        <f t="shared" si="136"/>
        <v>7.97999999678446-996.330957206808i</v>
      </c>
      <c r="E533" s="57" t="str">
        <f t="shared" si="137"/>
        <v>81.2347582968716-0.00041434201315404i</v>
      </c>
      <c r="F533" s="57" t="str">
        <f t="shared" si="138"/>
        <v>4.17867867784416-93499.5117913203i</v>
      </c>
      <c r="G533" s="57" t="str">
        <f t="shared" si="139"/>
        <v>0.999999999800291-0.0000141318526329954i</v>
      </c>
      <c r="H533" s="57" t="str">
        <f t="shared" si="140"/>
        <v>120.000265950058+0.951202845464595i</v>
      </c>
      <c r="I533" s="57" t="str">
        <f t="shared" si="141"/>
        <v>504.619155482292-63303.9623294998i</v>
      </c>
      <c r="K533" s="57" t="str">
        <f t="shared" si="142"/>
        <v>0.0999934955699444-0.000802251076718919i</v>
      </c>
      <c r="L533" s="57" t="str">
        <f t="shared" si="143"/>
        <v>0.00025-34.5948193409391i</v>
      </c>
      <c r="M533" s="57" t="str">
        <f t="shared" si="144"/>
        <v>0.0025-19.4839408052848i</v>
      </c>
      <c r="N533" s="57">
        <f t="shared" si="145"/>
        <v>89.998925961156758</v>
      </c>
      <c r="O533" s="57">
        <f t="shared" si="146"/>
        <v>72.142303579367322</v>
      </c>
      <c r="P533" s="374">
        <f t="shared" si="147"/>
        <v>72.142303579367322</v>
      </c>
      <c r="Q533" s="374">
        <f t="shared" si="148"/>
        <v>-90.001074038843242</v>
      </c>
      <c r="R533" s="12">
        <f t="shared" si="149"/>
        <v>89.998925961156758</v>
      </c>
      <c r="S533" s="57">
        <f t="shared" si="150"/>
        <v>6.3896426194222254E-3</v>
      </c>
      <c r="T533" s="12">
        <f t="shared" si="133"/>
        <v>72.142303579367322</v>
      </c>
    </row>
    <row r="534" spans="1:20" x14ac:dyDescent="0.15">
      <c r="A534" s="57">
        <f t="shared" si="134"/>
        <v>40.299868397255246</v>
      </c>
      <c r="B534" s="12">
        <f t="shared" si="151"/>
        <v>6.4139232613760306</v>
      </c>
      <c r="C534" s="57" t="str">
        <f t="shared" si="135"/>
        <v>-0.0758597568191135-4031.51226193892i</v>
      </c>
      <c r="D534" s="57" t="str">
        <f t="shared" si="136"/>
        <v>7.97999999675997-992.559233339857i</v>
      </c>
      <c r="E534" s="57" t="str">
        <f t="shared" si="137"/>
        <v>81.2347582193311-0.000415915869762479i</v>
      </c>
      <c r="F534" s="57" t="str">
        <f t="shared" si="138"/>
        <v>4.17867867783781-93145.5586688285i</v>
      </c>
      <c r="G534" s="57" t="str">
        <f t="shared" si="139"/>
        <v>0.99999999979877-0.0000141855536729792i</v>
      </c>
      <c r="H534" s="57" t="str">
        <f t="shared" si="140"/>
        <v>120.000267975121+0.954817421564178i</v>
      </c>
      <c r="I534" s="57" t="str">
        <f t="shared" si="141"/>
        <v>504.619158310853-63064.3188158283i</v>
      </c>
      <c r="K534" s="57" t="str">
        <f t="shared" si="142"/>
        <v>0.0999934460456327-0.00080529922773448i</v>
      </c>
      <c r="L534" s="57" t="str">
        <f t="shared" si="143"/>
        <v>0.00025-34.4638566855341i</v>
      </c>
      <c r="M534" s="57" t="str">
        <f t="shared" si="144"/>
        <v>0.0025-19.4101821132545i</v>
      </c>
      <c r="N534" s="57">
        <f t="shared" si="145"/>
        <v>89.998921882505186</v>
      </c>
      <c r="O534" s="57">
        <f t="shared" si="146"/>
        <v>72.109359702621973</v>
      </c>
      <c r="P534" s="374">
        <f t="shared" si="147"/>
        <v>72.109359702621973</v>
      </c>
      <c r="Q534" s="374">
        <f t="shared" si="148"/>
        <v>-90.001078117494814</v>
      </c>
      <c r="R534" s="12">
        <f t="shared" si="149"/>
        <v>89.998921882505186</v>
      </c>
      <c r="S534" s="57">
        <f t="shared" si="150"/>
        <v>6.4139232613760304E-3</v>
      </c>
      <c r="T534" s="12">
        <f t="shared" si="133"/>
        <v>72.109359702621973</v>
      </c>
    </row>
    <row r="535" spans="1:20" x14ac:dyDescent="0.15">
      <c r="A535" s="57">
        <f t="shared" si="134"/>
        <v>40.453007897164817</v>
      </c>
      <c r="B535" s="12">
        <f t="shared" si="151"/>
        <v>6.4382961697692593</v>
      </c>
      <c r="C535" s="57" t="str">
        <f t="shared" si="135"/>
        <v>-0.075859565233543-4016.25048678182i</v>
      </c>
      <c r="D535" s="57" t="str">
        <f t="shared" si="136"/>
        <v>7.97999999673528-988.801787770703i</v>
      </c>
      <c r="E535" s="57" t="str">
        <f t="shared" si="137"/>
        <v>81.2347581412002-0.000417495699667184i</v>
      </c>
      <c r="F535" s="57" t="str">
        <f t="shared" si="138"/>
        <v>4.17867867783141-92792.9454764692i</v>
      </c>
      <c r="G535" s="57" t="str">
        <f t="shared" si="139"/>
        <v>0.999999999797238-0.0000142394587769148i</v>
      </c>
      <c r="H535" s="57" t="str">
        <f t="shared" si="140"/>
        <v>120.000270015604+0.958445733113445i</v>
      </c>
      <c r="I535" s="57" t="str">
        <f t="shared" si="141"/>
        <v>504.619161160954-62825.5825035552i</v>
      </c>
      <c r="K535" s="57" t="str">
        <f t="shared" si="142"/>
        <v>0.0999933961442715-0.00080835895711177i</v>
      </c>
      <c r="L535" s="57" t="str">
        <f t="shared" si="143"/>
        <v>0.00025-34.3333898042778i</v>
      </c>
      <c r="M535" s="57" t="str">
        <f t="shared" si="144"/>
        <v>0.0025-19.3367026432103i</v>
      </c>
      <c r="N535" s="57">
        <f t="shared" si="145"/>
        <v>89.998917788385612</v>
      </c>
      <c r="O535" s="57">
        <f t="shared" si="146"/>
        <v>72.076415825497293</v>
      </c>
      <c r="P535" s="374">
        <f t="shared" si="147"/>
        <v>72.076415825497293</v>
      </c>
      <c r="Q535" s="374">
        <f t="shared" si="148"/>
        <v>-90.001082211614388</v>
      </c>
      <c r="R535" s="12">
        <f t="shared" si="149"/>
        <v>89.998917788385612</v>
      </c>
      <c r="S535" s="57">
        <f t="shared" si="150"/>
        <v>6.438296169769259E-3</v>
      </c>
      <c r="T535" s="12">
        <f t="shared" si="133"/>
        <v>72.076415825497293</v>
      </c>
    </row>
    <row r="536" spans="1:20" x14ac:dyDescent="0.15">
      <c r="A536" s="57">
        <f t="shared" si="134"/>
        <v>40.606729327174044</v>
      </c>
      <c r="B536" s="12">
        <f t="shared" si="151"/>
        <v>6.4627616952143825</v>
      </c>
      <c r="C536" s="57" t="str">
        <f t="shared" si="135"/>
        <v>-0.0758593721891145-4001.04648673633i</v>
      </c>
      <c r="D536" s="57" t="str">
        <f t="shared" si="136"/>
        <v>7.97999999671043-985.058566447232i</v>
      </c>
      <c r="E536" s="57" t="str">
        <f t="shared" si="137"/>
        <v>81.2347580624744-0.000419081525485473i</v>
      </c>
      <c r="F536" s="57" t="str">
        <f t="shared" si="138"/>
        <v>4.17867867782495-92441.6671417835i</v>
      </c>
      <c r="G536" s="57" t="str">
        <f t="shared" si="139"/>
        <v>0.999999999795694-0.000014293568720245i</v>
      </c>
      <c r="H536" s="57" t="str">
        <f t="shared" si="140"/>
        <v>120.000272071624+0.962087832307789i</v>
      </c>
      <c r="I536" s="57" t="str">
        <f t="shared" si="141"/>
        <v>504.619164032757-62587.7499583785i</v>
      </c>
      <c r="K536" s="57" t="str">
        <f t="shared" si="142"/>
        <v>0.0999933458629897-0.000811430308795772i</v>
      </c>
      <c r="L536" s="57" t="str">
        <f t="shared" si="143"/>
        <v>0.00025-34.2034168203605i</v>
      </c>
      <c r="M536" s="57" t="str">
        <f t="shared" si="144"/>
        <v>0.0025-19.2635013381254i</v>
      </c>
      <c r="N536" s="57">
        <f t="shared" si="145"/>
        <v>89.998913678739598</v>
      </c>
      <c r="O536" s="57">
        <f t="shared" si="146"/>
        <v>72.043471947990355</v>
      </c>
      <c r="P536" s="374">
        <f t="shared" si="147"/>
        <v>72.043471947990355</v>
      </c>
      <c r="Q536" s="374">
        <f t="shared" si="148"/>
        <v>-90.001086321260402</v>
      </c>
      <c r="R536" s="12">
        <f t="shared" si="149"/>
        <v>89.998913678739598</v>
      </c>
      <c r="S536" s="57">
        <f t="shared" si="150"/>
        <v>6.4627616952143826E-3</v>
      </c>
      <c r="T536" s="12">
        <f t="shared" si="133"/>
        <v>72.043471947990355</v>
      </c>
    </row>
    <row r="537" spans="1:20" x14ac:dyDescent="0.15">
      <c r="A537" s="57">
        <f t="shared" si="134"/>
        <v>40.761034898617304</v>
      </c>
      <c r="B537" s="12">
        <f t="shared" si="151"/>
        <v>6.4873201896561969</v>
      </c>
      <c r="C537" s="57" t="str">
        <f t="shared" si="135"/>
        <v>-0.0758591776752056-3985.90004308786i</v>
      </c>
      <c r="D537" s="57" t="str">
        <f t="shared" si="136"/>
        <v>7.97999999668537-981.329515521946i</v>
      </c>
      <c r="E537" s="57" t="str">
        <f t="shared" si="137"/>
        <v>81.2347579831495-0.000420673369913337i</v>
      </c>
      <c r="F537" s="57" t="str">
        <f t="shared" si="138"/>
        <v>4.17867867781845-92091.7186115145i</v>
      </c>
      <c r="G537" s="57" t="str">
        <f t="shared" si="139"/>
        <v>0.999999999794138-0.0000143478842813596i</v>
      </c>
      <c r="H537" s="57" t="str">
        <f t="shared" si="140"/>
        <v>120.0002741433+0.965743771540966i</v>
      </c>
      <c r="I537" s="57" t="str">
        <f t="shared" si="141"/>
        <v>504.619166926428-62350.8177589974i</v>
      </c>
      <c r="K537" s="57" t="str">
        <f t="shared" si="142"/>
        <v>0.0999932951988963-0.000814513326897899i</v>
      </c>
      <c r="L537" s="57" t="str">
        <f t="shared" si="143"/>
        <v>0.00025-34.0739358640769i</v>
      </c>
      <c r="M537" s="57" t="str">
        <f t="shared" si="144"/>
        <v>0.0025-19.1905771449745i</v>
      </c>
      <c r="N537" s="57">
        <f t="shared" si="145"/>
        <v>89.998909553508469</v>
      </c>
      <c r="O537" s="57">
        <f t="shared" si="146"/>
        <v>72.010528070098346</v>
      </c>
      <c r="P537" s="374">
        <f t="shared" si="147"/>
        <v>72.010528070098346</v>
      </c>
      <c r="Q537" s="374">
        <f t="shared" si="148"/>
        <v>-90.001090446491531</v>
      </c>
      <c r="R537" s="12">
        <f t="shared" si="149"/>
        <v>89.998909553508469</v>
      </c>
      <c r="S537" s="57">
        <f t="shared" si="150"/>
        <v>6.4873201896561965E-3</v>
      </c>
      <c r="T537" s="12">
        <f t="shared" si="133"/>
        <v>72.010528070098346</v>
      </c>
    </row>
    <row r="538" spans="1:20" x14ac:dyDescent="0.15">
      <c r="A538" s="57">
        <f t="shared" si="134"/>
        <v>40.915926831232049</v>
      </c>
      <c r="B538" s="12">
        <f t="shared" si="151"/>
        <v>6.5119720063768902</v>
      </c>
      <c r="C538" s="57" t="str">
        <f t="shared" si="135"/>
        <v>-0.0758589816798576-3970.81093794964i</v>
      </c>
      <c r="D538" s="57" t="str">
        <f t="shared" si="136"/>
        <v>7.97999999666014-977.614581351198i</v>
      </c>
      <c r="E538" s="57" t="str">
        <f t="shared" si="137"/>
        <v>81.2347579032204-0.000422271255735479i</v>
      </c>
      <c r="F538" s="57" t="str">
        <f t="shared" si="138"/>
        <v>4.1786786778119-91743.0948515353i</v>
      </c>
      <c r="G538" s="57" t="str">
        <f t="shared" si="139"/>
        <v>0.999999999792571-0.0000144024062416062i</v>
      </c>
      <c r="H538" s="57" t="str">
        <f t="shared" si="140"/>
        <v>120.000276230751+0.969413603405824i</v>
      </c>
      <c r="I538" s="57" t="str">
        <f t="shared" si="141"/>
        <v>504.619169842131-62114.7824970627i</v>
      </c>
      <c r="K538" s="57" t="str">
        <f t="shared" si="142"/>
        <v>0.0999932441490758-0.000817608055696527i</v>
      </c>
      <c r="L538" s="57" t="str">
        <f t="shared" si="143"/>
        <v>0.00025-33.9449450728003i</v>
      </c>
      <c r="M538" s="57" t="str">
        <f t="shared" si="144"/>
        <v>0.0025-19.1179290147186i</v>
      </c>
      <c r="N538" s="57">
        <f t="shared" si="145"/>
        <v>89.998905412633405</v>
      </c>
      <c r="O538" s="57">
        <f t="shared" si="146"/>
        <v>71.977584191818153</v>
      </c>
      <c r="P538" s="374">
        <f t="shared" si="147"/>
        <v>71.977584191818153</v>
      </c>
      <c r="Q538" s="374">
        <f t="shared" si="148"/>
        <v>-90.001094587366595</v>
      </c>
      <c r="R538" s="12">
        <f t="shared" si="149"/>
        <v>89.998905412633405</v>
      </c>
      <c r="S538" s="57">
        <f t="shared" si="150"/>
        <v>6.5119720063768899E-3</v>
      </c>
      <c r="T538" s="12">
        <f t="shared" si="133"/>
        <v>71.977584191818153</v>
      </c>
    </row>
    <row r="539" spans="1:20" x14ac:dyDescent="0.15">
      <c r="A539" s="57">
        <f t="shared" si="134"/>
        <v>41.071407353190729</v>
      </c>
      <c r="B539" s="12">
        <f t="shared" si="151"/>
        <v>6.5367175000011226</v>
      </c>
      <c r="C539" s="57" t="str">
        <f t="shared" si="135"/>
        <v>-0.0758587841926186-3955.77895425993i</v>
      </c>
      <c r="D539" s="57" t="str">
        <f t="shared" si="136"/>
        <v>7.97999999663472-973.913710494411i</v>
      </c>
      <c r="E539" s="57" t="str">
        <f t="shared" si="137"/>
        <v>81.234757822683-0.000423875205825811i</v>
      </c>
      <c r="F539" s="57" t="str">
        <f t="shared" si="138"/>
        <v>4.1786786778053-91395.7908467757i</v>
      </c>
      <c r="G539" s="57" t="str">
        <f t="shared" si="139"/>
        <v>0.999999999790991-0.0000144571353853014i</v>
      </c>
      <c r="H539" s="57" t="str">
        <f t="shared" si="140"/>
        <v>120.000278334096+0.973097380695087i</v>
      </c>
      <c r="I539" s="57" t="str">
        <f t="shared" si="141"/>
        <v>504.619172780036-61879.6407771271i</v>
      </c>
      <c r="K539" s="57" t="str">
        <f t="shared" si="142"/>
        <v>0.0999931927105934-0.000820714539637728i</v>
      </c>
      <c r="L539" s="57" t="str">
        <f t="shared" si="143"/>
        <v>0.00025-33.8164425909547i</v>
      </c>
      <c r="M539" s="57" t="str">
        <f t="shared" si="144"/>
        <v>0.0025-19.0455559022899i</v>
      </c>
      <c r="N539" s="57">
        <f t="shared" si="145"/>
        <v>89.998901256055262</v>
      </c>
      <c r="O539" s="57">
        <f t="shared" si="146"/>
        <v>71.944640313147033</v>
      </c>
      <c r="P539" s="374">
        <f t="shared" si="147"/>
        <v>71.944640313147033</v>
      </c>
      <c r="Q539" s="374">
        <f t="shared" si="148"/>
        <v>-90.001098743944738</v>
      </c>
      <c r="R539" s="12">
        <f t="shared" si="149"/>
        <v>89.998901256055262</v>
      </c>
      <c r="S539" s="57">
        <f t="shared" si="150"/>
        <v>6.536717500001123E-3</v>
      </c>
      <c r="T539" s="12">
        <f t="shared" si="133"/>
        <v>71.944640313147033</v>
      </c>
    </row>
    <row r="540" spans="1:20" x14ac:dyDescent="0.15">
      <c r="A540" s="57">
        <f t="shared" si="134"/>
        <v>41.22747870113286</v>
      </c>
      <c r="B540" s="12">
        <f t="shared" si="151"/>
        <v>6.5615570265011272</v>
      </c>
      <c r="C540" s="57" t="str">
        <f t="shared" si="135"/>
        <v>-0.0758585852021696-3940.80387577856i</v>
      </c>
      <c r="D540" s="57" t="str">
        <f t="shared" si="136"/>
        <v>7.97999999660908-970.226849713315i</v>
      </c>
      <c r="E540" s="57" t="str">
        <f t="shared" si="137"/>
        <v>81.2347577415323-0.000425485243136739i</v>
      </c>
      <c r="F540" s="57" t="str">
        <f t="shared" si="138"/>
        <v>4.17867867779865-91049.8016011512i</v>
      </c>
      <c r="G540" s="57" t="str">
        <f t="shared" si="139"/>
        <v>0.9999999997894-0.0000145120724997426i</v>
      </c>
      <c r="H540" s="57" t="str">
        <f t="shared" si="140"/>
        <v>120.000280453456+0.976795156402092i</v>
      </c>
      <c r="I540" s="57" t="str">
        <f t="shared" si="141"/>
        <v>504.619175740312-61645.3892165982i</v>
      </c>
      <c r="K540" s="57" t="str">
        <f t="shared" si="142"/>
        <v>0.0999931408804905-0.000823832823335819i</v>
      </c>
      <c r="L540" s="57" t="str">
        <f t="shared" si="143"/>
        <v>0.00025-33.6884265699887i</v>
      </c>
      <c r="M540" s="57" t="str">
        <f t="shared" si="144"/>
        <v>0.0025-18.9734567665769i</v>
      </c>
      <c r="N540" s="57">
        <f t="shared" si="145"/>
        <v>89.998897083714795</v>
      </c>
      <c r="O540" s="57">
        <f t="shared" si="146"/>
        <v>71.911696434081946</v>
      </c>
      <c r="P540" s="374">
        <f t="shared" si="147"/>
        <v>71.911696434081946</v>
      </c>
      <c r="Q540" s="374">
        <f t="shared" si="148"/>
        <v>-90.001102916285205</v>
      </c>
      <c r="R540" s="12">
        <f t="shared" si="149"/>
        <v>89.998897083714795</v>
      </c>
      <c r="S540" s="57">
        <f t="shared" si="150"/>
        <v>6.5615570265011268E-3</v>
      </c>
      <c r="T540" s="12">
        <f t="shared" si="133"/>
        <v>71.911696434081946</v>
      </c>
    </row>
    <row r="541" spans="1:20" x14ac:dyDescent="0.15">
      <c r="A541" s="57">
        <f t="shared" si="134"/>
        <v>41.384143120197166</v>
      </c>
      <c r="B541" s="12">
        <f t="shared" si="151"/>
        <v>6.5864909432018317</v>
      </c>
      <c r="C541" s="57" t="str">
        <f t="shared" si="135"/>
        <v>-0.0758583846962537-3925.88548708395i</v>
      </c>
      <c r="D541" s="57" t="str">
        <f t="shared" si="136"/>
        <v>7.97999999658325-966.553945971182i</v>
      </c>
      <c r="E541" s="57" t="str">
        <f t="shared" si="137"/>
        <v>81.2347576597637-0.000427101390710936i</v>
      </c>
      <c r="F541" s="57" t="str">
        <f t="shared" si="138"/>
        <v>4.17867867779194-90705.1221374905i</v>
      </c>
      <c r="G541" s="57" t="str">
        <f t="shared" si="139"/>
        <v>0.999999999787796-0.0000145672183752182i</v>
      </c>
      <c r="H541" s="57" t="str">
        <f t="shared" si="140"/>
        <v>120.000282588956+0.980506983721556i</v>
      </c>
      <c r="I541" s="57" t="str">
        <f t="shared" si="141"/>
        <v>504.619178723129-61412.0244456903i</v>
      </c>
      <c r="K541" s="57" t="str">
        <f t="shared" si="142"/>
        <v>0.0999930886557842-0.000826962951573984i</v>
      </c>
      <c r="L541" s="57" t="str">
        <f t="shared" si="143"/>
        <v>0.00025-33.560895168349i</v>
      </c>
      <c r="M541" s="57" t="str">
        <f t="shared" si="144"/>
        <v>0.0025-18.9016305704093i</v>
      </c>
      <c r="N541" s="57">
        <f t="shared" si="145"/>
        <v>89.998892895552473</v>
      </c>
      <c r="O541" s="57">
        <f t="shared" si="146"/>
        <v>71.878752554619766</v>
      </c>
      <c r="P541" s="374">
        <f t="shared" si="147"/>
        <v>71.878752554619766</v>
      </c>
      <c r="Q541" s="374">
        <f t="shared" si="148"/>
        <v>-90.001107104447527</v>
      </c>
      <c r="R541" s="12">
        <f t="shared" si="149"/>
        <v>89.998892895552473</v>
      </c>
      <c r="S541" s="57">
        <f t="shared" si="150"/>
        <v>6.5864909432018313E-3</v>
      </c>
      <c r="T541" s="12">
        <f t="shared" si="133"/>
        <v>71.878752554619766</v>
      </c>
    </row>
    <row r="542" spans="1:20" x14ac:dyDescent="0.15">
      <c r="A542" s="57">
        <f t="shared" si="134"/>
        <v>41.541402864053914</v>
      </c>
      <c r="B542" s="12">
        <f t="shared" si="151"/>
        <v>6.6115196087859989</v>
      </c>
      <c r="C542" s="57" t="str">
        <f t="shared" si="135"/>
        <v>-0.0758581826641134-3911.02357357016i</v>
      </c>
      <c r="D542" s="57" t="str">
        <f t="shared" si="136"/>
        <v>7.97999999655725-962.894946432058i</v>
      </c>
      <c r="E542" s="57" t="str">
        <f t="shared" si="137"/>
        <v>81.2347575773726-0.000428723671679284i</v>
      </c>
      <c r="F542" s="57" t="str">
        <f t="shared" si="138"/>
        <v>4.17867867778521-90361.7474974637i</v>
      </c>
      <c r="G542" s="57" t="str">
        <f t="shared" si="139"/>
        <v>0.99999999978618-0.0000146225738050204i</v>
      </c>
      <c r="H542" s="57" t="str">
        <f t="shared" si="140"/>
        <v>120.000284740715+0.984232916050347i</v>
      </c>
      <c r="I542" s="57" t="str">
        <f t="shared" si="141"/>
        <v>504.619181728658-61179.5431073707i</v>
      </c>
      <c r="K542" s="57" t="str">
        <f t="shared" si="142"/>
        <v>0.0999930360334728-0.000830104969305014i</v>
      </c>
      <c r="L542" s="57" t="str">
        <f t="shared" si="143"/>
        <v>0.00025-33.4338465514535i</v>
      </c>
      <c r="M542" s="57" t="str">
        <f t="shared" si="144"/>
        <v>0.0025-18.8300762805433i</v>
      </c>
      <c r="N542" s="57">
        <f t="shared" si="145"/>
        <v>89.998888691508526</v>
      </c>
      <c r="O542" s="57">
        <f t="shared" si="146"/>
        <v>71.845808674757677</v>
      </c>
      <c r="P542" s="374">
        <f t="shared" si="147"/>
        <v>71.845808674757677</v>
      </c>
      <c r="Q542" s="374">
        <f t="shared" si="148"/>
        <v>-90.001111308491474</v>
      </c>
      <c r="R542" s="12">
        <f t="shared" si="149"/>
        <v>89.998888691508526</v>
      </c>
      <c r="S542" s="57">
        <f t="shared" si="150"/>
        <v>6.6115196087859988E-3</v>
      </c>
      <c r="T542" s="12">
        <f t="shared" si="133"/>
        <v>71.845808674757677</v>
      </c>
    </row>
    <row r="543" spans="1:20" x14ac:dyDescent="0.15">
      <c r="A543" s="57">
        <f t="shared" si="134"/>
        <v>41.699260194937317</v>
      </c>
      <c r="B543" s="12">
        <f t="shared" si="151"/>
        <v>6.6366433832993854</v>
      </c>
      <c r="C543" s="57" t="str">
        <f t="shared" si="135"/>
        <v>-0.0758579790935912-3896.21792144349i</v>
      </c>
      <c r="D543" s="57" t="str">
        <f t="shared" si="136"/>
        <v>7.97999999653103-959.249798460005i</v>
      </c>
      <c r="E543" s="57" t="str">
        <f t="shared" si="137"/>
        <v>81.2347574943544-0.00043035210925544i</v>
      </c>
      <c r="F543" s="57" t="str">
        <f t="shared" si="138"/>
        <v>4.17867867777839-90019.6727415113i</v>
      </c>
      <c r="G543" s="57" t="str">
        <f t="shared" si="139"/>
        <v>0.999999999784552-0.0000146781395854555i</v>
      </c>
      <c r="H543" s="57" t="str">
        <f t="shared" si="140"/>
        <v>120.000286908859+0.987973006988255i</v>
      </c>
      <c r="I543" s="57" t="str">
        <f t="shared" si="141"/>
        <v>504.619184757073-60947.9418573185i</v>
      </c>
      <c r="K543" s="57" t="str">
        <f t="shared" si="142"/>
        <v>0.0999929830105275-0.000833258921651805i</v>
      </c>
      <c r="L543" s="57" t="str">
        <f t="shared" si="143"/>
        <v>0.00025-33.3072788916651i</v>
      </c>
      <c r="M543" s="57" t="str">
        <f t="shared" si="144"/>
        <v>0.0025-18.7587928676462i</v>
      </c>
      <c r="N543" s="57">
        <f t="shared" si="145"/>
        <v>89.998884471523027</v>
      </c>
      <c r="O543" s="57">
        <f t="shared" si="146"/>
        <v>71.812864794492441</v>
      </c>
      <c r="P543" s="374">
        <f t="shared" si="147"/>
        <v>71.812864794492441</v>
      </c>
      <c r="Q543" s="374">
        <f t="shared" si="148"/>
        <v>-90.001115528476973</v>
      </c>
      <c r="R543" s="12">
        <f t="shared" si="149"/>
        <v>89.998884471523027</v>
      </c>
      <c r="S543" s="57">
        <f t="shared" si="150"/>
        <v>6.6366433832993855E-3</v>
      </c>
      <c r="T543" s="12">
        <f t="shared" si="133"/>
        <v>71.812864794492441</v>
      </c>
    </row>
    <row r="544" spans="1:20" x14ac:dyDescent="0.15">
      <c r="A544" s="57">
        <f t="shared" si="134"/>
        <v>41.857717383678079</v>
      </c>
      <c r="B544" s="12">
        <f t="shared" si="151"/>
        <v>6.661862628155923</v>
      </c>
      <c r="C544" s="57" t="str">
        <f t="shared" si="135"/>
        <v>-0.0758577739733184-3881.4683177197i</v>
      </c>
      <c r="D544" s="57" t="str">
        <f t="shared" si="136"/>
        <v>7.9799999965046-955.618449618345i</v>
      </c>
      <c r="E544" s="57" t="str">
        <f t="shared" si="137"/>
        <v>81.2347574107039-0.000431986726742823i</v>
      </c>
      <c r="F544" s="57" t="str">
        <f t="shared" si="138"/>
        <v>4.17867867777153-89678.8929487729i</v>
      </c>
      <c r="G544" s="57" t="str">
        <f t="shared" si="139"/>
        <v>0.999999999782912-0.0000147339165158561i</v>
      </c>
      <c r="H544" s="57" t="str">
        <f t="shared" si="140"/>
        <v>120.000289093513+0.991727310338747i</v>
      </c>
      <c r="I544" s="57" t="str">
        <f t="shared" si="141"/>
        <v>504.619187808547-60717.2173638719i</v>
      </c>
      <c r="K544" s="57" t="str">
        <f t="shared" si="142"/>
        <v>0.0999929295839003-0.000836424853908123i</v>
      </c>
      <c r="L544" s="57" t="str">
        <f t="shared" si="143"/>
        <v>0.00025-33.1811903682658i</v>
      </c>
      <c r="M544" s="57" t="str">
        <f t="shared" si="144"/>
        <v>0.0025-18.6877793062823i</v>
      </c>
      <c r="N544" s="57">
        <f t="shared" si="145"/>
        <v>89.998880235535736</v>
      </c>
      <c r="O544" s="57">
        <f t="shared" si="146"/>
        <v>71.779920913821073</v>
      </c>
      <c r="P544" s="374">
        <f t="shared" si="147"/>
        <v>71.779920913821073</v>
      </c>
      <c r="Q544" s="374">
        <f t="shared" si="148"/>
        <v>-90.001119764464264</v>
      </c>
      <c r="R544" s="12">
        <f t="shared" si="149"/>
        <v>89.998880235535736</v>
      </c>
      <c r="S544" s="57">
        <f t="shared" si="150"/>
        <v>6.6618626281559233E-3</v>
      </c>
      <c r="T544" s="12">
        <f t="shared" si="133"/>
        <v>71.779920913821073</v>
      </c>
    </row>
    <row r="545" spans="1:20" x14ac:dyDescent="0.15">
      <c r="A545" s="57">
        <f t="shared" si="134"/>
        <v>42.016776709736057</v>
      </c>
      <c r="B545" s="12">
        <f t="shared" si="151"/>
        <v>6.6871777061429158</v>
      </c>
      <c r="C545" s="57" t="str">
        <f t="shared" si="135"/>
        <v>-0.0758575672913722-3866.7745502208i</v>
      </c>
      <c r="D545" s="57" t="str">
        <f t="shared" si="136"/>
        <v>7.97999999647799-952.000847668908i</v>
      </c>
      <c r="E545" s="57" t="str">
        <f t="shared" si="137"/>
        <v>81.2347573264167-0.000433627547532451i</v>
      </c>
      <c r="F545" s="57" t="str">
        <f t="shared" si="138"/>
        <v>4.17867867776462-89339.403217017i</v>
      </c>
      <c r="G545" s="57" t="str">
        <f t="shared" si="139"/>
        <v>0.999999999781259-0.0000147899053985919i</v>
      </c>
      <c r="H545" s="57" t="str">
        <f t="shared" si="140"/>
        <v>120.000291294801+0.995495880109764i</v>
      </c>
      <c r="I545" s="57" t="str">
        <f t="shared" si="141"/>
        <v>504.619190883257-60487.3663079809i</v>
      </c>
      <c r="K545" s="57" t="str">
        <f t="shared" si="142"/>
        <v>0.0999928757505174-0.000839602811539155i</v>
      </c>
      <c r="L545" s="57" t="str">
        <f t="shared" si="143"/>
        <v>0.00025-33.0555791674295i</v>
      </c>
      <c r="M545" s="57" t="str">
        <f t="shared" si="144"/>
        <v>0.0025-18.6170345748977i</v>
      </c>
      <c r="N545" s="57">
        <f t="shared" si="145"/>
        <v>89.998875983486258</v>
      </c>
      <c r="O545" s="57">
        <f t="shared" si="146"/>
        <v>71.746977032740517</v>
      </c>
      <c r="P545" s="374">
        <f t="shared" si="147"/>
        <v>71.746977032740517</v>
      </c>
      <c r="Q545" s="374">
        <f t="shared" si="148"/>
        <v>-90.001124016513742</v>
      </c>
      <c r="R545" s="12">
        <f t="shared" si="149"/>
        <v>89.998875983486258</v>
      </c>
      <c r="S545" s="57">
        <f t="shared" si="150"/>
        <v>6.6871777061429157E-3</v>
      </c>
      <c r="T545" s="12">
        <f t="shared" si="133"/>
        <v>71.746977032740517</v>
      </c>
    </row>
    <row r="546" spans="1:20" x14ac:dyDescent="0.15">
      <c r="A546" s="57">
        <f t="shared" si="134"/>
        <v>42.176440461233057</v>
      </c>
      <c r="B546" s="12">
        <f t="shared" si="151"/>
        <v>6.7125889814262587</v>
      </c>
      <c r="C546" s="57" t="str">
        <f t="shared" si="135"/>
        <v>-0.0758573590359291-3852.13640757201i</v>
      </c>
      <c r="D546" s="57" t="str">
        <f t="shared" si="136"/>
        <v>7.97999999645117-948.396940571275i</v>
      </c>
      <c r="E546" s="57" t="str">
        <f t="shared" si="137"/>
        <v>81.2347572414878-0.000435274595103859i</v>
      </c>
      <c r="F546" s="57" t="str">
        <f t="shared" si="138"/>
        <v>4.17867867775767-89001.1986625698i</v>
      </c>
      <c r="G546" s="57" t="str">
        <f t="shared" si="139"/>
        <v>0.999999999779593-0.0000148461070390818i</v>
      </c>
      <c r="H546" s="57" t="str">
        <f t="shared" si="140"/>
        <v>120.000293512851+0.999278770514474i</v>
      </c>
      <c r="I546" s="57" t="str">
        <f t="shared" si="141"/>
        <v>504.619193981378-60258.3853831615i</v>
      </c>
      <c r="K546" s="57" t="str">
        <f t="shared" si="142"/>
        <v>0.0999928215072828-0.000842792840182197i</v>
      </c>
      <c r="L546" s="57" t="str">
        <f t="shared" si="143"/>
        <v>0.00025-32.9304434821972i</v>
      </c>
      <c r="M546" s="57" t="str">
        <f t="shared" si="144"/>
        <v>0.0025-18.5465576558057i</v>
      </c>
      <c r="N546" s="57">
        <f t="shared" si="145"/>
        <v>89.998871715313967</v>
      </c>
      <c r="O546" s="57">
        <f t="shared" si="146"/>
        <v>71.714033151247634</v>
      </c>
      <c r="P546" s="374">
        <f t="shared" si="147"/>
        <v>71.714033151247634</v>
      </c>
      <c r="Q546" s="374">
        <f t="shared" si="148"/>
        <v>-90.001128284686033</v>
      </c>
      <c r="R546" s="12">
        <f t="shared" si="149"/>
        <v>89.998871715313967</v>
      </c>
      <c r="S546" s="57">
        <f t="shared" si="150"/>
        <v>6.7125889814262591E-3</v>
      </c>
      <c r="T546" s="12">
        <f t="shared" si="133"/>
        <v>71.714033151247634</v>
      </c>
    </row>
    <row r="547" spans="1:20" x14ac:dyDescent="0.15">
      <c r="A547" s="57">
        <f t="shared" si="134"/>
        <v>42.336710934985739</v>
      </c>
      <c r="B547" s="12">
        <f t="shared" si="151"/>
        <v>6.738096819555679</v>
      </c>
      <c r="C547" s="57" t="str">
        <f t="shared" si="135"/>
        <v>-0.075857149195194-3837.55367919876i</v>
      </c>
      <c r="D547" s="57" t="str">
        <f t="shared" si="136"/>
        <v>7.97999999642418-944.806676482033i</v>
      </c>
      <c r="E547" s="57" t="str">
        <f t="shared" si="137"/>
        <v>81.2347571559123-0.000436927893020846i</v>
      </c>
      <c r="F547" s="57" t="str">
        <f t="shared" si="138"/>
        <v>4.17867867775067-88664.2744202454i</v>
      </c>
      <c r="G547" s="57" t="str">
        <f t="shared" si="139"/>
        <v>0.999999999777915-0.0000149025222458054i</v>
      </c>
      <c r="H547" s="57" t="str">
        <f t="shared" si="140"/>
        <v>120.000295747789+1.00307603597207i</v>
      </c>
      <c r="I547" s="57" t="str">
        <f t="shared" si="141"/>
        <v>504.61919710309-60030.2712954455i</v>
      </c>
      <c r="K547" s="57" t="str">
        <f t="shared" si="142"/>
        <v>0.0999927668510773-0.000845994985647307i</v>
      </c>
      <c r="L547" s="57" t="str">
        <f t="shared" si="143"/>
        <v>0.00025-32.8057815124499i</v>
      </c>
      <c r="M547" s="57" t="str">
        <f t="shared" si="144"/>
        <v>0.0025-18.476347535172i</v>
      </c>
      <c r="N547" s="57">
        <f t="shared" si="145"/>
        <v>89.998867430957972</v>
      </c>
      <c r="O547" s="57">
        <f t="shared" si="146"/>
        <v>71.681089269339353</v>
      </c>
      <c r="P547" s="374">
        <f t="shared" si="147"/>
        <v>71.681089269339353</v>
      </c>
      <c r="Q547" s="374">
        <f t="shared" si="148"/>
        <v>-90.001132569042028</v>
      </c>
      <c r="R547" s="12">
        <f t="shared" si="149"/>
        <v>89.998867430957972</v>
      </c>
      <c r="S547" s="57">
        <f t="shared" si="150"/>
        <v>6.7380968195556792E-3</v>
      </c>
      <c r="T547" s="12">
        <f t="shared" si="133"/>
        <v>71.681089269339353</v>
      </c>
    </row>
    <row r="548" spans="1:20" x14ac:dyDescent="0.15">
      <c r="A548" s="57">
        <f t="shared" si="134"/>
        <v>42.497590436538694</v>
      </c>
      <c r="B548" s="12">
        <f t="shared" si="151"/>
        <v>6.7637015874699911</v>
      </c>
      <c r="C548" s="57" t="str">
        <f t="shared" si="135"/>
        <v>-0.0758569377564484-3823.0261553235i</v>
      </c>
      <c r="D548" s="57" t="str">
        <f t="shared" si="136"/>
        <v>7.97999999639695-941.230003754024i</v>
      </c>
      <c r="E548" s="57" t="str">
        <f t="shared" si="137"/>
        <v>81.2347570696852-0.000438587464939i</v>
      </c>
      <c r="F548" s="57" t="str">
        <f t="shared" si="138"/>
        <v>4.1786786777436-88328.625643275i</v>
      </c>
      <c r="G548" s="57" t="str">
        <f t="shared" si="139"/>
        <v>0.999999999776224-0.0000149591518303141i</v>
      </c>
      <c r="H548" s="57" t="str">
        <f t="shared" si="140"/>
        <v>120.000297999747+1.00688773110856i</v>
      </c>
      <c r="I548" s="57" t="str">
        <f t="shared" si="141"/>
        <v>504.619200248576-59803.0207633367i</v>
      </c>
      <c r="K548" s="57" t="str">
        <f t="shared" si="142"/>
        <v>0.0999927117787551-0.00084920929391788i</v>
      </c>
      <c r="L548" s="57" t="str">
        <f t="shared" si="143"/>
        <v>0.00025-32.6815914648833i</v>
      </c>
      <c r="M548" s="57" t="str">
        <f t="shared" si="144"/>
        <v>0.0025-18.4064032030006i</v>
      </c>
      <c r="N548" s="57">
        <f t="shared" si="145"/>
        <v>89.998863130357194</v>
      </c>
      <c r="O548" s="57">
        <f t="shared" si="146"/>
        <v>71.648145387012278</v>
      </c>
      <c r="P548" s="374">
        <f t="shared" si="147"/>
        <v>71.648145387012278</v>
      </c>
      <c r="Q548" s="374">
        <f t="shared" si="148"/>
        <v>-90.001136869642806</v>
      </c>
      <c r="R548" s="12">
        <f t="shared" si="149"/>
        <v>89.998863130357194</v>
      </c>
      <c r="S548" s="57">
        <f t="shared" si="150"/>
        <v>6.7637015874699915E-3</v>
      </c>
      <c r="T548" s="12">
        <f t="shared" si="133"/>
        <v>71.648145387012278</v>
      </c>
    </row>
    <row r="549" spans="1:20" x14ac:dyDescent="0.15">
      <c r="A549" s="57">
        <f t="shared" si="134"/>
        <v>42.65908128019754</v>
      </c>
      <c r="B549" s="12">
        <f t="shared" si="151"/>
        <v>6.7894036535023776</v>
      </c>
      <c r="C549" s="57" t="str">
        <f t="shared" si="135"/>
        <v>-0.0758567247081103-3808.55362696305i</v>
      </c>
      <c r="D549" s="57" t="str">
        <f t="shared" si="136"/>
        <v>7.9799999963695-937.666870935616i</v>
      </c>
      <c r="E549" s="57" t="str">
        <f t="shared" si="137"/>
        <v>81.2347569828017-0.000440253334601361i</v>
      </c>
      <c r="F549" s="57" t="str">
        <f t="shared" si="138"/>
        <v>4.17867867773646-87994.2475032388i</v>
      </c>
      <c r="G549" s="57" t="str">
        <f t="shared" si="139"/>
        <v>0.99999999977452-0.0000150159966072437i</v>
      </c>
      <c r="H549" s="57" t="str">
        <f t="shared" si="140"/>
        <v>120.000300268851+1.0107139107575i</v>
      </c>
      <c r="I549" s="57" t="str">
        <f t="shared" si="141"/>
        <v>504.619203418007-59576.6305177584i</v>
      </c>
      <c r="K549" s="57" t="str">
        <f t="shared" si="142"/>
        <v>0.0999926562871508-0.000852435811151427i</v>
      </c>
      <c r="L549" s="57" t="str">
        <f t="shared" si="143"/>
        <v>0.00025-32.557871552982i</v>
      </c>
      <c r="M549" s="57" t="str">
        <f t="shared" si="144"/>
        <v>0.0025-18.3367236531188i</v>
      </c>
      <c r="N549" s="57">
        <f t="shared" si="145"/>
        <v>89.998858813450312</v>
      </c>
      <c r="O549" s="57">
        <f t="shared" si="146"/>
        <v>71.615201504263496</v>
      </c>
      <c r="P549" s="374">
        <f t="shared" si="147"/>
        <v>71.615201504263496</v>
      </c>
      <c r="Q549" s="374">
        <f t="shared" si="148"/>
        <v>-90.001141186549688</v>
      </c>
      <c r="R549" s="12">
        <f t="shared" si="149"/>
        <v>89.998858813450312</v>
      </c>
      <c r="S549" s="57">
        <f t="shared" si="150"/>
        <v>6.7894036535023775E-3</v>
      </c>
      <c r="T549" s="12">
        <f t="shared" si="133"/>
        <v>71.615201504263496</v>
      </c>
    </row>
    <row r="550" spans="1:20" x14ac:dyDescent="0.15">
      <c r="A550" s="57">
        <f t="shared" si="134"/>
        <v>42.821185789062291</v>
      </c>
      <c r="B550" s="12">
        <f t="shared" si="151"/>
        <v>6.8152033873856865</v>
      </c>
      <c r="C550" s="57" t="str">
        <f t="shared" si="135"/>
        <v>-0.0758565100381077-3794.13588592516i</v>
      </c>
      <c r="D550" s="57" t="str">
        <f t="shared" si="136"/>
        <v>7.97999999634185-934.117226769941i</v>
      </c>
      <c r="E550" s="57" t="str">
        <f t="shared" si="137"/>
        <v>81.2347568952569-0.000441925525843715i</v>
      </c>
      <c r="F550" s="57" t="str">
        <f t="shared" si="138"/>
        <v>4.17867867772931-87661.1351899945i</v>
      </c>
      <c r="G550" s="57" t="str">
        <f t="shared" si="139"/>
        <v>0.999999999772803-0.0000150730573943253i</v>
      </c>
      <c r="H550" s="57" t="str">
        <f t="shared" si="140"/>
        <v>120.000302555233+1.01455462996088i</v>
      </c>
      <c r="I550" s="57" t="str">
        <f t="shared" si="141"/>
        <v>504.619206611578-59351.0973020112i</v>
      </c>
      <c r="K550" s="57" t="str">
        <f t="shared" si="142"/>
        <v>0.0999926003730719-0.000855674583680128i</v>
      </c>
      <c r="L550" s="57" t="str">
        <f t="shared" si="143"/>
        <v>0.00025-32.4346199969934i</v>
      </c>
      <c r="M550" s="57" t="str">
        <f t="shared" si="144"/>
        <v>0.0025-18.2673078831627i</v>
      </c>
      <c r="N550" s="57">
        <f t="shared" si="145"/>
        <v>89.998854480175766</v>
      </c>
      <c r="O550" s="57">
        <f t="shared" si="146"/>
        <v>71.582257621089639</v>
      </c>
      <c r="P550" s="374">
        <f t="shared" si="147"/>
        <v>71.582257621089639</v>
      </c>
      <c r="Q550" s="374">
        <f t="shared" si="148"/>
        <v>-90.001145519824234</v>
      </c>
      <c r="R550" s="12">
        <f t="shared" si="149"/>
        <v>89.998854480175766</v>
      </c>
      <c r="S550" s="57">
        <f t="shared" si="150"/>
        <v>6.8152033873856866E-3</v>
      </c>
      <c r="T550" s="12">
        <f t="shared" si="133"/>
        <v>71.582257621089639</v>
      </c>
    </row>
    <row r="551" spans="1:20" x14ac:dyDescent="0.15">
      <c r="A551" s="57">
        <f t="shared" si="134"/>
        <v>42.983906295060727</v>
      </c>
      <c r="B551" s="12">
        <f t="shared" si="151"/>
        <v>6.8411011602577521</v>
      </c>
      <c r="C551" s="57" t="str">
        <f t="shared" si="135"/>
        <v>-0.0758562937332385-3779.77272480579i</v>
      </c>
      <c r="D551" s="57" t="str">
        <f t="shared" si="136"/>
        <v>7.97999999631401-930.58102019418i</v>
      </c>
      <c r="E551" s="57" t="str">
        <f t="shared" si="137"/>
        <v>81.2347568070453-0.000443604062583189i</v>
      </c>
      <c r="F551" s="57" t="str">
        <f t="shared" si="138"/>
        <v>4.17867867772207-87329.2839116101i</v>
      </c>
      <c r="G551" s="57" t="str">
        <f t="shared" si="139"/>
        <v>0.999999999771073-0.0000151303350123977i</v>
      </c>
      <c r="H551" s="57" t="str">
        <f t="shared" si="140"/>
        <v>120.000304859025+1.0184099439698i</v>
      </c>
      <c r="I551" s="57" t="str">
        <f t="shared" si="141"/>
        <v>504.619209829461-59126.4178717247i</v>
      </c>
      <c r="K551" s="57" t="str">
        <f t="shared" si="142"/>
        <v>0.0999925440333023-0.000858925658011496i</v>
      </c>
      <c r="L551" s="57" t="str">
        <f t="shared" si="143"/>
        <v>0.00025-32.3118350239026i</v>
      </c>
      <c r="M551" s="57" t="str">
        <f t="shared" si="144"/>
        <v>0.0025-18.1981548945634i</v>
      </c>
      <c r="N551" s="57">
        <f t="shared" si="145"/>
        <v>89.998850130471794</v>
      </c>
      <c r="O551" s="57">
        <f t="shared" si="146"/>
        <v>71.549313737487495</v>
      </c>
      <c r="P551" s="374">
        <f t="shared" si="147"/>
        <v>71.549313737487495</v>
      </c>
      <c r="Q551" s="374">
        <f t="shared" si="148"/>
        <v>-90.001149869528206</v>
      </c>
      <c r="R551" s="12">
        <f t="shared" si="149"/>
        <v>89.998850130471794</v>
      </c>
      <c r="S551" s="57">
        <f t="shared" si="150"/>
        <v>6.841101160257752E-3</v>
      </c>
      <c r="T551" s="12">
        <f t="shared" si="133"/>
        <v>71.549313737487495</v>
      </c>
    </row>
    <row r="552" spans="1:20" x14ac:dyDescent="0.15">
      <c r="A552" s="57">
        <f t="shared" si="134"/>
        <v>43.147245138981958</v>
      </c>
      <c r="B552" s="12">
        <f t="shared" si="151"/>
        <v>6.8670973446667318</v>
      </c>
      <c r="C552" s="57" t="str">
        <f t="shared" si="135"/>
        <v>-0.0758560757818145-3765.46393698604i</v>
      </c>
      <c r="D552" s="57" t="str">
        <f t="shared" si="136"/>
        <v>7.97999999628591-927.058200338812i</v>
      </c>
      <c r="E552" s="57" t="str">
        <f t="shared" si="137"/>
        <v>81.2347567181623-0.000445288968837698i</v>
      </c>
      <c r="F552" s="57" t="str">
        <f t="shared" si="138"/>
        <v>4.17867867771478-86998.688894293i</v>
      </c>
      <c r="G552" s="57" t="str">
        <f t="shared" si="139"/>
        <v>0.99999999976933-0.0000151878302854182i</v>
      </c>
      <c r="H552" s="57" t="str">
        <f t="shared" si="140"/>
        <v>120.00030718036+1.02227990824537i</v>
      </c>
      <c r="I552" s="57" t="str">
        <f t="shared" si="141"/>
        <v>504.619213071847-58902.5889948097i</v>
      </c>
      <c r="K552" s="57" t="str">
        <f t="shared" si="142"/>
        <v>0.0999924872646014-0.000862189080829082i</v>
      </c>
      <c r="L552" s="57" t="str">
        <f t="shared" si="143"/>
        <v>0.00025-32.1895148674064i</v>
      </c>
      <c r="M552" s="57" t="str">
        <f t="shared" si="144"/>
        <v>0.0025-18.1292636925318i</v>
      </c>
      <c r="N552" s="57">
        <f t="shared" si="145"/>
        <v>89.998845764276368</v>
      </c>
      <c r="O552" s="57">
        <f t="shared" si="146"/>
        <v>71.516369853453767</v>
      </c>
      <c r="P552" s="374">
        <f t="shared" si="147"/>
        <v>71.516369853453767</v>
      </c>
      <c r="Q552" s="374">
        <f t="shared" si="148"/>
        <v>-90.001154235723632</v>
      </c>
      <c r="R552" s="12">
        <f t="shared" si="149"/>
        <v>89.998845764276368</v>
      </c>
      <c r="S552" s="57">
        <f t="shared" si="150"/>
        <v>6.8670973446667317E-3</v>
      </c>
      <c r="T552" s="12">
        <f t="shared" si="133"/>
        <v>71.516369853453767</v>
      </c>
    </row>
    <row r="553" spans="1:20" x14ac:dyDescent="0.15">
      <c r="A553" s="57">
        <f t="shared" si="134"/>
        <v>43.311204670510094</v>
      </c>
      <c r="B553" s="12">
        <f t="shared" si="151"/>
        <v>6.8931923145764653</v>
      </c>
      <c r="C553" s="57" t="str">
        <f t="shared" si="135"/>
        <v>-0.0758558561709393-3751.20931662923i</v>
      </c>
      <c r="D553" s="57" t="str">
        <f t="shared" si="136"/>
        <v>7.97999999625766-923.548716526893i</v>
      </c>
      <c r="E553" s="57" t="str">
        <f t="shared" si="137"/>
        <v>81.2347566286025-0.000446980268701814i</v>
      </c>
      <c r="F553" s="57" t="str">
        <f t="shared" si="138"/>
        <v>4.17867867770745-86669.3453823235i</v>
      </c>
      <c r="G553" s="57" t="str">
        <f t="shared" si="139"/>
        <v>0.999999999767573-0.0000152455440404761i</v>
      </c>
      <c r="H553" s="57" t="str">
        <f t="shared" si="140"/>
        <v>120.00030951937+1.02616457845943i</v>
      </c>
      <c r="I553" s="57" t="str">
        <f t="shared" si="141"/>
        <v>504.619216338921-58679.6074514123i</v>
      </c>
      <c r="K553" s="57" t="str">
        <f t="shared" si="142"/>
        <v>0.0999924300637051-0.000865464898993122i</v>
      </c>
      <c r="L553" s="57" t="str">
        <f t="shared" si="143"/>
        <v>0.00025-32.0676577678884i</v>
      </c>
      <c r="M553" s="57" t="str">
        <f t="shared" si="144"/>
        <v>0.0025-18.0606332860448i</v>
      </c>
      <c r="N553" s="57">
        <f t="shared" si="145"/>
        <v>89.998841381527257</v>
      </c>
      <c r="O553" s="57">
        <f t="shared" si="146"/>
        <v>71.483425968985287</v>
      </c>
      <c r="P553" s="374">
        <f t="shared" si="147"/>
        <v>71.483425968985287</v>
      </c>
      <c r="Q553" s="374">
        <f t="shared" si="148"/>
        <v>-90.001158618472743</v>
      </c>
      <c r="R553" s="12">
        <f t="shared" si="149"/>
        <v>89.998841381527257</v>
      </c>
      <c r="S553" s="57">
        <f t="shared" si="150"/>
        <v>6.8931923145764649E-3</v>
      </c>
      <c r="T553" s="12">
        <f t="shared" si="133"/>
        <v>71.483425968985287</v>
      </c>
    </row>
    <row r="554" spans="1:20" x14ac:dyDescent="0.15">
      <c r="A554" s="57">
        <f t="shared" si="134"/>
        <v>43.47578724825803</v>
      </c>
      <c r="B554" s="12">
        <f t="shared" si="151"/>
        <v>6.9193864453718561</v>
      </c>
      <c r="C554" s="57" t="str">
        <f t="shared" si="135"/>
        <v>-0.0758556348883985-3737.00865867786i</v>
      </c>
      <c r="D554" s="57" t="str">
        <f t="shared" si="136"/>
        <v>7.97999999622916-920.05251827332i</v>
      </c>
      <c r="E554" s="57" t="str">
        <f t="shared" si="137"/>
        <v>81.234756538361-0.000448677986375086i</v>
      </c>
      <c r="F554" s="57" t="str">
        <f t="shared" si="138"/>
        <v>4.17867867770005-86341.2486379844i</v>
      </c>
      <c r="G554" s="57" t="str">
        <f t="shared" si="139"/>
        <v>0.999999999765804-0.0000153034771078028i</v>
      </c>
      <c r="H554" s="57" t="str">
        <f t="shared" si="140"/>
        <v>120.000311876189+1.03006401049541i</v>
      </c>
      <c r="I554" s="57" t="str">
        <f t="shared" si="141"/>
        <v>504.619219630876-58457.4700338676i</v>
      </c>
      <c r="K554" s="57" t="str">
        <f t="shared" si="142"/>
        <v>0.0999923724273231-0.00086875315954116i</v>
      </c>
      <c r="L554" s="57" t="str">
        <f t="shared" si="143"/>
        <v>0.00025-31.9462619723933i</v>
      </c>
      <c r="M554" s="57" t="str">
        <f t="shared" si="144"/>
        <v>0.0025-17.992262687831i</v>
      </c>
      <c r="N554" s="57">
        <f t="shared" si="145"/>
        <v>89.998836982162004</v>
      </c>
      <c r="O554" s="57">
        <f t="shared" si="146"/>
        <v>71.4504820840787</v>
      </c>
      <c r="P554" s="374">
        <f t="shared" si="147"/>
        <v>71.4504820840787</v>
      </c>
      <c r="Q554" s="374">
        <f t="shared" si="148"/>
        <v>-90.001163017837996</v>
      </c>
      <c r="R554" s="12">
        <f t="shared" si="149"/>
        <v>89.998836982162004</v>
      </c>
      <c r="S554" s="57">
        <f t="shared" si="150"/>
        <v>6.9193864453718562E-3</v>
      </c>
      <c r="T554" s="12">
        <f t="shared" si="133"/>
        <v>71.4504820840787</v>
      </c>
    </row>
    <row r="555" spans="1:20" x14ac:dyDescent="0.15">
      <c r="A555" s="57">
        <f t="shared" si="134"/>
        <v>43.640995239801413</v>
      </c>
      <c r="B555" s="12">
        <f t="shared" si="151"/>
        <v>6.9456801138642694</v>
      </c>
      <c r="C555" s="57" t="str">
        <f t="shared" si="135"/>
        <v>-0.0758554119208483-3722.86175885066i</v>
      </c>
      <c r="D555" s="57" t="str">
        <f t="shared" si="136"/>
        <v>7.97999999620045-916.569555284105i</v>
      </c>
      <c r="E555" s="57" t="str">
        <f t="shared" si="137"/>
        <v>81.2347564474324-0.000450382146136902i</v>
      </c>
      <c r="F555" s="57" t="str">
        <f t="shared" si="138"/>
        <v>4.1786786776926-86014.3939414936i</v>
      </c>
      <c r="G555" s="57" t="str">
        <f t="shared" si="139"/>
        <v>0.99999999976402-0.0000153616303207851i</v>
      </c>
      <c r="H555" s="57" t="str">
        <f t="shared" si="140"/>
        <v>120.000314250956+1.03397826044908i</v>
      </c>
      <c r="I555" s="57" t="str">
        <f t="shared" si="141"/>
        <v>504.619222947892-58236.1735466559i</v>
      </c>
      <c r="K555" s="57" t="str">
        <f t="shared" si="142"/>
        <v>0.0999923143521399-0.000872053909688743i</v>
      </c>
      <c r="L555" s="57" t="str">
        <f t="shared" si="143"/>
        <v>0.00025-31.8253257346019i</v>
      </c>
      <c r="M555" s="57" t="str">
        <f t="shared" si="144"/>
        <v>0.0025-17.9241509143565i</v>
      </c>
      <c r="N555" s="57">
        <f t="shared" si="145"/>
        <v>89.998832566117898</v>
      </c>
      <c r="O555" s="57">
        <f t="shared" si="146"/>
        <v>71.417538198730625</v>
      </c>
      <c r="P555" s="374">
        <f t="shared" si="147"/>
        <v>71.417538198730625</v>
      </c>
      <c r="Q555" s="374">
        <f t="shared" si="148"/>
        <v>-90.001167433882102</v>
      </c>
      <c r="R555" s="12">
        <f t="shared" si="149"/>
        <v>89.998832566117898</v>
      </c>
      <c r="S555" s="57">
        <f t="shared" si="150"/>
        <v>6.9456801138642697E-3</v>
      </c>
      <c r="T555" s="12">
        <f t="shared" si="133"/>
        <v>71.417538198730625</v>
      </c>
    </row>
    <row r="556" spans="1:20" x14ac:dyDescent="0.15">
      <c r="A556" s="57">
        <f t="shared" si="134"/>
        <v>43.806831021712661</v>
      </c>
      <c r="B556" s="12">
        <f t="shared" si="151"/>
        <v>6.9720736982969536</v>
      </c>
      <c r="C556" s="57" t="str">
        <f t="shared" si="135"/>
        <v>-0.0758551872561242-3708.76841363976i</v>
      </c>
      <c r="D556" s="57" t="str">
        <f t="shared" si="136"/>
        <v>7.9799999961715-913.099777455656i</v>
      </c>
      <c r="E556" s="57" t="str">
        <f t="shared" si="137"/>
        <v>81.2347563558115-0.000452092772360446i</v>
      </c>
      <c r="F556" s="57" t="str">
        <f t="shared" si="138"/>
        <v>4.17867867768509-85688.7765909367i</v>
      </c>
      <c r="G556" s="57" t="str">
        <f t="shared" si="139"/>
        <v>0.999999999762224-0.0000154200045159764i</v>
      </c>
      <c r="H556" s="57" t="str">
        <f t="shared" si="140"/>
        <v>120.000316643804+1.03790738462941i</v>
      </c>
      <c r="I556" s="57" t="str">
        <f t="shared" si="141"/>
        <v>504.619226290169-58015.7148063512i</v>
      </c>
      <c r="K556" s="57" t="str">
        <f t="shared" si="142"/>
        <v>0.0999922558348162-0.000875367196830121i</v>
      </c>
      <c r="L556" s="57" t="str">
        <f t="shared" si="143"/>
        <v>0.00025-31.7048473148056i</v>
      </c>
      <c r="M556" s="57" t="str">
        <f t="shared" si="144"/>
        <v>0.0025-17.8562969858104i</v>
      </c>
      <c r="N556" s="57">
        <f t="shared" si="145"/>
        <v>89.998828133331983</v>
      </c>
      <c r="O556" s="57">
        <f t="shared" si="146"/>
        <v>71.384594312937764</v>
      </c>
      <c r="P556" s="374">
        <f t="shared" si="147"/>
        <v>71.384594312937764</v>
      </c>
      <c r="Q556" s="374">
        <f t="shared" si="148"/>
        <v>-90.001171866668017</v>
      </c>
      <c r="R556" s="12">
        <f t="shared" si="149"/>
        <v>89.998828133331983</v>
      </c>
      <c r="S556" s="57">
        <f t="shared" si="150"/>
        <v>6.9720736982969538E-3</v>
      </c>
      <c r="T556" s="12">
        <f t="shared" ref="T556:T619" si="152">P556</f>
        <v>71.384594312937764</v>
      </c>
    </row>
    <row r="557" spans="1:20" x14ac:dyDescent="0.15">
      <c r="A557" s="57">
        <f t="shared" ref="A557:A620" si="153">2*PI()*B557</f>
        <v>43.973296979595169</v>
      </c>
      <c r="B557" s="12">
        <f t="shared" si="151"/>
        <v>6.9985675783504826</v>
      </c>
      <c r="C557" s="57" t="str">
        <f t="shared" ref="C557:C620" si="154">IMPRODUCT(D557,E557,$C$40,,K557,$C$41)</f>
        <v>-0.0758549608806618-3694.72842030761i</v>
      </c>
      <c r="D557" s="57" t="str">
        <f t="shared" ref="D557:D620" si="155">IMDIV(IMPRODUCT($C$37,$C$38,COMPLEX(1,A557/$C$38)),IMSUM(-1*A557*A557/$C$39,COMPLEX(0,1*A557)))</f>
        <v>7.97999999614235-909.643134874057i</v>
      </c>
      <c r="E557" s="57" t="str">
        <f t="shared" ref="E557:E620" si="156">IMDIV(IMPRODUCT(IMSUM(F557,G557),$C$29,H557),IMSUM(1,I557))</f>
        <v>81.2347562634931-0.00045380988951606i</v>
      </c>
      <c r="F557" s="57" t="str">
        <f t="shared" ref="F557:F620" si="157">IMDIV(IMPRODUCT($C$14,$C$15,COMPLEX(1,A557/$C$15)),IMSUM(-1*A557*A557/$C$16,COMPLEX(0,A557)))</f>
        <v>4.17867867767751-85364.391902199i</v>
      </c>
      <c r="G557" s="57" t="str">
        <f t="shared" ref="G557:G620" si="158">IMDIV(1,COMPLEX(1,A557*$C$9*$C$10))</f>
        <v>0.999999999760413-0.000015478600533109i</v>
      </c>
      <c r="H557" s="57" t="str">
        <f t="shared" ref="H557:H620" si="159">IMDIV($C$3,IMSUM(K557,COMPLEX(0,$C$28*A557)))</f>
        <v>120.000319054873+1.04185143955933i</v>
      </c>
      <c r="I557" s="57" t="str">
        <f t="shared" ref="I557:I620" si="160">IMPRODUCT(F557,$C$29,H557,$C$31)</f>
        <v>504.619229657896-57796.0906415817i</v>
      </c>
      <c r="K557" s="57" t="str">
        <f t="shared" ref="K557:K620" si="161">IF($C$26&lt;=0,IMDIV(1,IMSUM(IMDIV(1,L557),1/$C$18)),IMDIV(1,IMSUM(IMDIV(1,L557),1/$C$18,IMDIV(1,M557))))</f>
        <v>0.0999921968719848-0.000878693068538826i</v>
      </c>
      <c r="L557" s="57" t="str">
        <f t="shared" ref="L557:L620" si="162">IMSUM($C$21/$C$22,IMDIV(1,COMPLEX(0,$C$20*$C$22*A557)))</f>
        <v>0.00025-31.5848249798821i</v>
      </c>
      <c r="M557" s="57" t="str">
        <f t="shared" ref="M557:M620" si="163">IMSUM($C$25/$C$26,IMDIV(1,COMPLEX(0,$C$24*$C$26*A557)))</f>
        <v>0.0025-17.7886999260912i</v>
      </c>
      <c r="N557" s="57">
        <f t="shared" ref="N557:N620" si="164">ABS(R557)</f>
        <v>89.998823683741122</v>
      </c>
      <c r="O557" s="57">
        <f t="shared" ref="O557:O620" si="165">ABS(P557)</f>
        <v>71.351650426696622</v>
      </c>
      <c r="P557" s="374">
        <f t="shared" ref="P557:P620" si="166">20*LOG10(IMABS(C557))</f>
        <v>71.351650426696622</v>
      </c>
      <c r="Q557" s="374">
        <f t="shared" ref="Q557:Q620" si="167">IMARGUMENT(C557)*180/PI()</f>
        <v>-90.001176316258878</v>
      </c>
      <c r="R557" s="12">
        <f t="shared" ref="R557:R620" si="168">IF(Q557&lt;0,Q557+180,Q557-180)</f>
        <v>89.998823683741122</v>
      </c>
      <c r="S557" s="57">
        <f t="shared" ref="S557:S620" si="169">B557/1000</f>
        <v>6.9985675783504828E-3</v>
      </c>
      <c r="T557" s="12">
        <f t="shared" si="152"/>
        <v>71.351650426696622</v>
      </c>
    </row>
    <row r="558" spans="1:20" x14ac:dyDescent="0.15">
      <c r="A558" s="57">
        <f t="shared" si="153"/>
        <v>44.140395508117628</v>
      </c>
      <c r="B558" s="12">
        <f t="shared" ref="B558:B621" si="170">B557*(1+B$42)</f>
        <v>7.0251621351482143</v>
      </c>
      <c r="C558" s="57" t="str">
        <f t="shared" si="154"/>
        <v>-0.0758547327819485-3680.74157688426i</v>
      </c>
      <c r="D558" s="57" t="str">
        <f t="shared" si="155"/>
        <v>7.979999996113-906.199577814344i</v>
      </c>
      <c r="E558" s="57" t="str">
        <f t="shared" si="156"/>
        <v>81.2347561704717-0.000455533522154789i</v>
      </c>
      <c r="F558" s="57" t="str">
        <f t="shared" si="157"/>
        <v>4.1786786776699-85041.2352088978i</v>
      </c>
      <c r="G558" s="57" t="str">
        <f t="shared" si="158"/>
        <v>0.999999999758589-0.0000155374192151065i</v>
      </c>
      <c r="H558" s="57" t="str">
        <f t="shared" si="159"/>
        <v>120.000321484301+1.04581048197659i</v>
      </c>
      <c r="I558" s="57" t="str">
        <f t="shared" si="160"/>
        <v>504.61923305127-57577.2978929798i</v>
      </c>
      <c r="K558" s="57" t="str">
        <f t="shared" si="161"/>
        <v>0.0999921374602566-0.000882031572568477i</v>
      </c>
      <c r="L558" s="57" t="str">
        <f t="shared" si="162"/>
        <v>0.00025-31.4652570032696i</v>
      </c>
      <c r="M558" s="57" t="str">
        <f t="shared" si="163"/>
        <v>0.0025-17.7213587627926i</v>
      </c>
      <c r="N558" s="57">
        <f t="shared" si="164"/>
        <v>89.998819217281863</v>
      </c>
      <c r="O558" s="57">
        <f t="shared" si="165"/>
        <v>71.31870654000393</v>
      </c>
      <c r="P558" s="374">
        <f t="shared" si="166"/>
        <v>71.31870654000393</v>
      </c>
      <c r="Q558" s="374">
        <f t="shared" si="167"/>
        <v>-90.001180782718137</v>
      </c>
      <c r="R558" s="12">
        <f t="shared" si="168"/>
        <v>89.998819217281863</v>
      </c>
      <c r="S558" s="57">
        <f t="shared" si="169"/>
        <v>7.0251621351482144E-3</v>
      </c>
      <c r="T558" s="12">
        <f t="shared" si="152"/>
        <v>71.31870654000393</v>
      </c>
    </row>
    <row r="559" spans="1:20" x14ac:dyDescent="0.15">
      <c r="A559" s="57">
        <f t="shared" si="153"/>
        <v>44.308129011048479</v>
      </c>
      <c r="B559" s="12">
        <f t="shared" si="170"/>
        <v>7.0518577512617773</v>
      </c>
      <c r="C559" s="57" t="str">
        <f t="shared" si="154"/>
        <v>-0.0758545029464344-3666.80768216422i</v>
      </c>
      <c r="D559" s="57" t="str">
        <f t="shared" si="155"/>
        <v>7.9799999960834-902.769056739788i</v>
      </c>
      <c r="E559" s="57" t="str">
        <f t="shared" si="156"/>
        <v>81.2347560767425-0.000457263694932977i</v>
      </c>
      <c r="F559" s="57" t="str">
        <f t="shared" si="157"/>
        <v>4.1786786776622-84719.3018623152i</v>
      </c>
      <c r="G559" s="57" t="str">
        <f t="shared" si="158"/>
        <v>0.99999999975675-0.0000155964614080953i</v>
      </c>
      <c r="H559" s="57" t="str">
        <f t="shared" si="159"/>
        <v>120.000323932228+1.04978456883452i</v>
      </c>
      <c r="I559" s="57" t="str">
        <f t="shared" si="160"/>
        <v>504.619236470476-57359.333413138i</v>
      </c>
      <c r="K559" s="57" t="str">
        <f t="shared" si="161"/>
        <v>0.0999920775962126-0.000885382756853304i</v>
      </c>
      <c r="L559" s="57" t="str">
        <f t="shared" si="162"/>
        <v>0.00025-31.3461416649428i</v>
      </c>
      <c r="M559" s="57" t="str">
        <f t="shared" si="163"/>
        <v>0.0025-17.6542725271893i</v>
      </c>
      <c r="N559" s="57">
        <f t="shared" si="164"/>
        <v>89.99881473389064</v>
      </c>
      <c r="O559" s="57">
        <f t="shared" si="165"/>
        <v>71.285762652856135</v>
      </c>
      <c r="P559" s="374">
        <f t="shared" si="166"/>
        <v>71.285762652856135</v>
      </c>
      <c r="Q559" s="374">
        <f t="shared" si="167"/>
        <v>-90.00118526610936</v>
      </c>
      <c r="R559" s="12">
        <f t="shared" si="168"/>
        <v>89.99881473389064</v>
      </c>
      <c r="S559" s="57">
        <f t="shared" si="169"/>
        <v>7.0518577512617775E-3</v>
      </c>
      <c r="T559" s="12">
        <f t="shared" si="152"/>
        <v>71.285762652856135</v>
      </c>
    </row>
    <row r="560" spans="1:20" x14ac:dyDescent="0.15">
      <c r="A560" s="57">
        <f t="shared" si="153"/>
        <v>44.47649990129046</v>
      </c>
      <c r="B560" s="12">
        <f t="shared" si="170"/>
        <v>7.0786548107165723</v>
      </c>
      <c r="C560" s="57" t="str">
        <f t="shared" si="154"/>
        <v>-0.0758542713614574-3652.92653570377i</v>
      </c>
      <c r="D560" s="57" t="str">
        <f t="shared" si="155"/>
        <v>7.97999999605357-899.351522301195i</v>
      </c>
      <c r="E560" s="57" t="str">
        <f t="shared" si="156"/>
        <v>81.2347559822994-0.000459000432590067i</v>
      </c>
      <c r="F560" s="57" t="str">
        <f t="shared" si="157"/>
        <v>4.17867867765449-84398.5872313324i</v>
      </c>
      <c r="G560" s="57" t="str">
        <f t="shared" si="158"/>
        <v>0.999999999754898-0.000015655727961417i</v>
      </c>
      <c r="H560" s="57" t="str">
        <f t="shared" si="159"/>
        <v>120.000326398793+1.05377375730291i</v>
      </c>
      <c r="I560" s="57" t="str">
        <f t="shared" si="160"/>
        <v>504.619239915716-57142.1940665637i</v>
      </c>
      <c r="K560" s="57" t="str">
        <f t="shared" si="161"/>
        <v>0.0999920172764117-0.000888746669508975i</v>
      </c>
      <c r="L560" s="57" t="str">
        <f t="shared" si="162"/>
        <v>0.00025-31.2274772513876i</v>
      </c>
      <c r="M560" s="57" t="str">
        <f t="shared" si="163"/>
        <v>0.0025-17.5874402542233i</v>
      </c>
      <c r="N560" s="57">
        <f t="shared" si="164"/>
        <v>89.998810233503491</v>
      </c>
      <c r="O560" s="57">
        <f t="shared" si="165"/>
        <v>71.252818765249856</v>
      </c>
      <c r="P560" s="374">
        <f t="shared" si="166"/>
        <v>71.252818765249856</v>
      </c>
      <c r="Q560" s="374">
        <f t="shared" si="167"/>
        <v>-90.001189766496509</v>
      </c>
      <c r="R560" s="12">
        <f t="shared" si="168"/>
        <v>89.998810233503491</v>
      </c>
      <c r="S560" s="57">
        <f t="shared" si="169"/>
        <v>7.0786548107165722E-3</v>
      </c>
      <c r="T560" s="12">
        <f t="shared" si="152"/>
        <v>71.252818765249856</v>
      </c>
    </row>
    <row r="561" spans="1:20" x14ac:dyDescent="0.15">
      <c r="A561" s="57">
        <f t="shared" si="153"/>
        <v>44.645510600915365</v>
      </c>
      <c r="B561" s="12">
        <f t="shared" si="170"/>
        <v>7.1055536989972952</v>
      </c>
      <c r="C561" s="57" t="str">
        <f t="shared" si="154"/>
        <v>-0.0758540380130626-3639.09793781793i</v>
      </c>
      <c r="D561" s="57" t="str">
        <f t="shared" si="155"/>
        <v>7.97999999602352-895.946925336186i</v>
      </c>
      <c r="E561" s="57" t="str">
        <f t="shared" si="156"/>
        <v>81.2347558871374-0.000460743759955642i</v>
      </c>
      <c r="F561" s="57" t="str">
        <f t="shared" si="157"/>
        <v>4.17867867764667-84079.0867023616i</v>
      </c>
      <c r="G561" s="57" t="str">
        <f t="shared" si="158"/>
        <v>0.999999999753032-0.000015715219727641i</v>
      </c>
      <c r="H561" s="57" t="str">
        <f t="shared" si="159"/>
        <v>120.000328884142+1.05777810476882i</v>
      </c>
      <c r="I561" s="57" t="str">
        <f t="shared" si="160"/>
        <v>504.619243387195-56925.8767296363i</v>
      </c>
      <c r="K561" s="57" t="str">
        <f t="shared" si="161"/>
        <v>0.0999919564973828-0.000892123358833143i</v>
      </c>
      <c r="L561" s="57" t="str">
        <f t="shared" si="162"/>
        <v>0.00025-31.1092620555763i</v>
      </c>
      <c r="M561" s="57" t="str">
        <f t="shared" si="163"/>
        <v>0.0025-17.5208609824898i</v>
      </c>
      <c r="N561" s="57">
        <f t="shared" si="164"/>
        <v>89.998805716056353</v>
      </c>
      <c r="O561" s="57">
        <f t="shared" si="165"/>
        <v>71.219874877181525</v>
      </c>
      <c r="P561" s="374">
        <f t="shared" si="166"/>
        <v>71.219874877181525</v>
      </c>
      <c r="Q561" s="374">
        <f t="shared" si="167"/>
        <v>-90.001194283943647</v>
      </c>
      <c r="R561" s="12">
        <f t="shared" si="168"/>
        <v>89.998805716056353</v>
      </c>
      <c r="S561" s="57">
        <f t="shared" si="169"/>
        <v>7.1055536989972955E-3</v>
      </c>
      <c r="T561" s="12">
        <f t="shared" si="152"/>
        <v>71.219874877181525</v>
      </c>
    </row>
    <row r="562" spans="1:20" x14ac:dyDescent="0.15">
      <c r="A562" s="57">
        <f t="shared" si="153"/>
        <v>44.815163541198842</v>
      </c>
      <c r="B562" s="12">
        <f t="shared" si="170"/>
        <v>7.1325548030534849</v>
      </c>
      <c r="C562" s="57" t="str">
        <f t="shared" si="154"/>
        <v>-0.0758538028884743-3625.32168957772i</v>
      </c>
      <c r="D562" s="57" t="str">
        <f t="shared" si="155"/>
        <v>7.97999999599326-892.55521686849i</v>
      </c>
      <c r="E562" s="57" t="str">
        <f t="shared" si="156"/>
        <v>81.234755791251-0.000462493701966702i</v>
      </c>
      <c r="F562" s="57" t="str">
        <f t="shared" si="157"/>
        <v>4.17867867763881-83760.7956792805i</v>
      </c>
      <c r="G562" s="57" t="str">
        <f t="shared" si="158"/>
        <v>0.999999999751151-0.0000157749375625764i</v>
      </c>
      <c r="H562" s="57" t="str">
        <f t="shared" si="159"/>
        <v>120.000331388414+1.06179766883735i</v>
      </c>
      <c r="I562" s="57" t="str">
        <f t="shared" si="160"/>
        <v>504.619246885106-56710.3782905563i</v>
      </c>
      <c r="K562" s="57" t="str">
        <f t="shared" si="161"/>
        <v>0.0999918952556319-0.000895512873306239i</v>
      </c>
      <c r="L562" s="57" t="str">
        <f t="shared" si="162"/>
        <v>0.00025-30.991494376944i</v>
      </c>
      <c r="M562" s="57" t="str">
        <f t="shared" si="163"/>
        <v>0.0025-17.4545337542238i</v>
      </c>
      <c r="N562" s="57">
        <f t="shared" si="164"/>
        <v>89.998801181484836</v>
      </c>
      <c r="O562" s="57">
        <f t="shared" si="165"/>
        <v>71.186930988647731</v>
      </c>
      <c r="P562" s="374">
        <f t="shared" si="166"/>
        <v>71.186930988647731</v>
      </c>
      <c r="Q562" s="374">
        <f t="shared" si="167"/>
        <v>-90.001198818515164</v>
      </c>
      <c r="R562" s="12">
        <f t="shared" si="168"/>
        <v>89.998801181484836</v>
      </c>
      <c r="S562" s="57">
        <f t="shared" si="169"/>
        <v>7.132554803053485E-3</v>
      </c>
      <c r="T562" s="12">
        <f t="shared" si="152"/>
        <v>71.186930988647731</v>
      </c>
    </row>
    <row r="563" spans="1:20" x14ac:dyDescent="0.15">
      <c r="A563" s="57">
        <f t="shared" si="153"/>
        <v>44.985461162655398</v>
      </c>
      <c r="B563" s="12">
        <f t="shared" si="170"/>
        <v>7.1596585113050883</v>
      </c>
      <c r="C563" s="57" t="str">
        <f t="shared" si="154"/>
        <v>-0.0758535659736808-3611.59759280712i</v>
      </c>
      <c r="D563" s="57" t="str">
        <f t="shared" si="155"/>
        <v>7.97999999596273-889.176348107239i</v>
      </c>
      <c r="E563" s="57" t="str">
        <f t="shared" si="156"/>
        <v>81.2347556946344-0.000464250283635384i</v>
      </c>
      <c r="F563" s="57" t="str">
        <f t="shared" si="157"/>
        <v>4.17867867763091-83443.7095833656i</v>
      </c>
      <c r="G563" s="57" t="str">
        <f t="shared" si="158"/>
        <v>0.999999999749257-0.0000158348823252842i</v>
      </c>
      <c r="H563" s="57" t="str">
        <f t="shared" si="159"/>
        <v>120.000333911755+1.06583250733254i</v>
      </c>
      <c r="I563" s="57" t="str">
        <f t="shared" si="160"/>
        <v>504.619250409651-56495.6956493072i</v>
      </c>
      <c r="K563" s="57" t="str">
        <f t="shared" si="161"/>
        <v>0.0999918335476356-0.00089891526159207i</v>
      </c>
      <c r="L563" s="57" t="str">
        <f t="shared" si="162"/>
        <v>0.00025-30.8741725213628i</v>
      </c>
      <c r="M563" s="57" t="str">
        <f t="shared" si="163"/>
        <v>0.0025-17.3884576152857i</v>
      </c>
      <c r="N563" s="57">
        <f t="shared" si="164"/>
        <v>89.998796629724396</v>
      </c>
      <c r="O563" s="57">
        <f t="shared" si="165"/>
        <v>71.153987099644795</v>
      </c>
      <c r="P563" s="374">
        <f t="shared" si="166"/>
        <v>71.153987099644795</v>
      </c>
      <c r="Q563" s="374">
        <f t="shared" si="167"/>
        <v>-90.001203370275604</v>
      </c>
      <c r="R563" s="12">
        <f t="shared" si="168"/>
        <v>89.998796629724396</v>
      </c>
      <c r="S563" s="57">
        <f t="shared" si="169"/>
        <v>7.1596585113050887E-3</v>
      </c>
      <c r="T563" s="12">
        <f t="shared" si="152"/>
        <v>71.153987099644795</v>
      </c>
    </row>
    <row r="564" spans="1:20" x14ac:dyDescent="0.15">
      <c r="A564" s="57">
        <f t="shared" si="153"/>
        <v>45.156405915073492</v>
      </c>
      <c r="B564" s="12">
        <f t="shared" si="170"/>
        <v>7.1868652136480478</v>
      </c>
      <c r="C564" s="57" t="str">
        <f t="shared" si="154"/>
        <v>-0.0758533272554089-3597.92545008046i</v>
      </c>
      <c r="D564" s="57" t="str">
        <f t="shared" si="155"/>
        <v>7.97999999593199-885.810270446274i</v>
      </c>
      <c r="E564" s="57" t="str">
        <f t="shared" si="156"/>
        <v>81.2347555972824-0.000466013530081819i</v>
      </c>
      <c r="F564" s="57" t="str">
        <f t="shared" si="157"/>
        <v>4.17867867762292-83127.8238532271i</v>
      </c>
      <c r="G564" s="57" t="str">
        <f t="shared" si="158"/>
        <v>0.999999999747347-0.00001589505487809i</v>
      </c>
      <c r="H564" s="57" t="str">
        <f t="shared" si="159"/>
        <v>120.00033645431+1.06988267829817i</v>
      </c>
      <c r="I564" s="57" t="str">
        <f t="shared" si="160"/>
        <v>504.619253961036-56281.825717607i</v>
      </c>
      <c r="K564" s="57" t="str">
        <f t="shared" si="161"/>
        <v>0.0999917713698459-0.000902330572538578i</v>
      </c>
      <c r="L564" s="57" t="str">
        <f t="shared" si="162"/>
        <v>0.00025-30.7572948011186i</v>
      </c>
      <c r="M564" s="57" t="str">
        <f t="shared" si="163"/>
        <v>0.0025-17.3226316151481i</v>
      </c>
      <c r="N564" s="57">
        <f t="shared" si="164"/>
        <v>89.998792060710159</v>
      </c>
      <c r="O564" s="57">
        <f t="shared" si="165"/>
        <v>71.121043210169304</v>
      </c>
      <c r="P564" s="374">
        <f t="shared" si="166"/>
        <v>71.121043210169304</v>
      </c>
      <c r="Q564" s="374">
        <f t="shared" si="167"/>
        <v>-90.001207939289841</v>
      </c>
      <c r="R564" s="12">
        <f t="shared" si="168"/>
        <v>89.998792060710159</v>
      </c>
      <c r="S564" s="57">
        <f t="shared" si="169"/>
        <v>7.1868652136480478E-3</v>
      </c>
      <c r="T564" s="12">
        <f t="shared" si="152"/>
        <v>71.121043210169304</v>
      </c>
    </row>
    <row r="565" spans="1:20" x14ac:dyDescent="0.15">
      <c r="A565" s="57">
        <f t="shared" si="153"/>
        <v>45.328000257550769</v>
      </c>
      <c r="B565" s="12">
        <f t="shared" si="170"/>
        <v>7.2141753014599104</v>
      </c>
      <c r="C565" s="57" t="str">
        <f t="shared" si="154"/>
        <v>-0.0758530867193059-3584.30506471931i</v>
      </c>
      <c r="D565" s="57" t="str">
        <f t="shared" si="155"/>
        <v>7.97999999590101-882.456935463437i</v>
      </c>
      <c r="E565" s="57" t="str">
        <f t="shared" si="156"/>
        <v>81.2347554991891-0.000467783466512424i</v>
      </c>
      <c r="F565" s="57" t="str">
        <f t="shared" si="157"/>
        <v>4.17867867761488-82813.1339447428i</v>
      </c>
      <c r="G565" s="57" t="str">
        <f t="shared" si="158"/>
        <v>0.999999999745423-0.000015955456086596i</v>
      </c>
      <c r="H565" s="57" t="str">
        <f t="shared" si="159"/>
        <v>120.000339016225+1.07394823999857i</v>
      </c>
      <c r="I565" s="57" t="str">
        <f t="shared" si="160"/>
        <v>504.619257539458-56068.7654188649i</v>
      </c>
      <c r="K565" s="57" t="str">
        <f t="shared" si="161"/>
        <v>0.0999917087186853-0.00090575885517845i</v>
      </c>
      <c r="L565" s="57" t="str">
        <f t="shared" si="162"/>
        <v>0.00025-30.6408595348859i</v>
      </c>
      <c r="M565" s="57" t="str">
        <f t="shared" si="163"/>
        <v>0.0025-17.257054806882i</v>
      </c>
      <c r="N565" s="57">
        <f t="shared" si="164"/>
        <v>89.998787474377053</v>
      </c>
      <c r="O565" s="57">
        <f t="shared" si="165"/>
        <v>71.088099320217481</v>
      </c>
      <c r="P565" s="374">
        <f t="shared" si="166"/>
        <v>71.088099320217481</v>
      </c>
      <c r="Q565" s="374">
        <f t="shared" si="167"/>
        <v>-90.001212525622947</v>
      </c>
      <c r="R565" s="12">
        <f t="shared" si="168"/>
        <v>89.998787474377053</v>
      </c>
      <c r="S565" s="57">
        <f t="shared" si="169"/>
        <v>7.2141753014599106E-3</v>
      </c>
      <c r="T565" s="12">
        <f t="shared" si="152"/>
        <v>71.088099320217481</v>
      </c>
    </row>
    <row r="566" spans="1:20" x14ac:dyDescent="0.15">
      <c r="A566" s="57">
        <f t="shared" si="153"/>
        <v>45.500246658529463</v>
      </c>
      <c r="B566" s="12">
        <f t="shared" si="170"/>
        <v>7.2415891676054578</v>
      </c>
      <c r="C566" s="57" t="str">
        <f t="shared" si="154"/>
        <v>-0.0758528443523119-3570.73624078991i</v>
      </c>
      <c r="D566" s="57" t="str">
        <f t="shared" si="155"/>
        <v>7.97999999586981-879.116294919879i</v>
      </c>
      <c r="E566" s="57" t="str">
        <f t="shared" si="156"/>
        <v>81.2347554003492-0.000469560118235981i</v>
      </c>
      <c r="F566" s="57" t="str">
        <f t="shared" si="157"/>
        <v>4.17867867760678-82499.6353309927i</v>
      </c>
      <c r="G566" s="57" t="str">
        <f t="shared" si="158"/>
        <v>0.999999999743485-0.000016016086819694i</v>
      </c>
      <c r="H566" s="57" t="str">
        <f t="shared" si="159"/>
        <v>120.000341597648+1.07802925091953i</v>
      </c>
      <c r="I566" s="57" t="str">
        <f t="shared" si="160"/>
        <v>504.619261145134-55856.5116881372i</v>
      </c>
      <c r="K566" s="57" t="str">
        <f t="shared" si="161"/>
        <v>0.0999916455905521-0.000909200158729919i</v>
      </c>
      <c r="L566" s="57" t="str">
        <f t="shared" si="162"/>
        <v>0.00025-30.5248650477047i</v>
      </c>
      <c r="M566" s="57" t="str">
        <f t="shared" si="163"/>
        <v>0.0025-17.1917262471428i</v>
      </c>
      <c r="N566" s="57">
        <f t="shared" si="164"/>
        <v>89.998782870659795</v>
      </c>
      <c r="O566" s="57">
        <f t="shared" si="165"/>
        <v>71.055155429785842</v>
      </c>
      <c r="P566" s="374">
        <f t="shared" si="166"/>
        <v>71.055155429785842</v>
      </c>
      <c r="Q566" s="374">
        <f t="shared" si="167"/>
        <v>-90.001217129340205</v>
      </c>
      <c r="R566" s="12">
        <f t="shared" si="168"/>
        <v>89.998782870659795</v>
      </c>
      <c r="S566" s="57">
        <f t="shared" si="169"/>
        <v>7.2415891676054578E-3</v>
      </c>
      <c r="T566" s="12">
        <f t="shared" si="152"/>
        <v>71.055155429785842</v>
      </c>
    </row>
    <row r="567" spans="1:20" x14ac:dyDescent="0.15">
      <c r="A567" s="57">
        <f t="shared" si="153"/>
        <v>45.673147595831871</v>
      </c>
      <c r="B567" s="12">
        <f t="shared" si="170"/>
        <v>7.2691072064423583</v>
      </c>
      <c r="C567" s="57" t="str">
        <f t="shared" si="154"/>
        <v>-0.0758526001400668-3557.21878310013i</v>
      </c>
      <c r="D567" s="57" t="str">
        <f t="shared" si="155"/>
        <v>7.97999999583835-875.788300759365i</v>
      </c>
      <c r="E567" s="57" t="str">
        <f t="shared" si="156"/>
        <v>81.2347553007566-0.000471343510645447i</v>
      </c>
      <c r="F567" s="57" t="str">
        <f t="shared" si="157"/>
        <v>4.17867867759862-82187.323502194i</v>
      </c>
      <c r="G567" s="57" t="str">
        <f t="shared" si="158"/>
        <v>0.999999999741532-0.0000160769479495774i</v>
      </c>
      <c r="H567" s="57" t="str">
        <f t="shared" si="159"/>
        <v>120.000344198727+1.08212576976905i</v>
      </c>
      <c r="I567" s="57" t="str">
        <f t="shared" si="160"/>
        <v>504.619264778259-55645.0614720825i</v>
      </c>
      <c r="K567" s="57" t="str">
        <f t="shared" si="161"/>
        <v>0.0999915819818146-0.000912654532597346i</v>
      </c>
      <c r="L567" s="57" t="str">
        <f t="shared" si="162"/>
        <v>0.00025-30.4093096709551i</v>
      </c>
      <c r="M567" s="57" t="str">
        <f t="shared" si="163"/>
        <v>0.0025-17.1266449961574i</v>
      </c>
      <c r="N567" s="57">
        <f t="shared" si="164"/>
        <v>89.998778249492815</v>
      </c>
      <c r="O567" s="57">
        <f t="shared" si="165"/>
        <v>71.022211538870636</v>
      </c>
      <c r="P567" s="374">
        <f t="shared" si="166"/>
        <v>71.022211538870636</v>
      </c>
      <c r="Q567" s="374">
        <f t="shared" si="167"/>
        <v>-90.001221750507185</v>
      </c>
      <c r="R567" s="12">
        <f t="shared" si="168"/>
        <v>89.998778249492815</v>
      </c>
      <c r="S567" s="57">
        <f t="shared" si="169"/>
        <v>7.2691072064423583E-3</v>
      </c>
      <c r="T567" s="12">
        <f t="shared" si="152"/>
        <v>71.022211538870636</v>
      </c>
    </row>
    <row r="568" spans="1:20" x14ac:dyDescent="0.15">
      <c r="A568" s="57">
        <f t="shared" si="153"/>
        <v>45.846705556696037</v>
      </c>
      <c r="B568" s="12">
        <f t="shared" si="170"/>
        <v>7.2967298138268397</v>
      </c>
      <c r="C568" s="57" t="str">
        <f t="shared" si="154"/>
        <v>-0.075852354068374-3543.75249719683i</v>
      </c>
      <c r="D568" s="57" t="str">
        <f t="shared" si="155"/>
        <v>7.97999999580667-872.472905107581i</v>
      </c>
      <c r="E568" s="57" t="str">
        <f t="shared" si="156"/>
        <v>81.2347552004059-0.000473133669232657i</v>
      </c>
      <c r="F568" s="57" t="str">
        <f t="shared" si="157"/>
        <v>4.1786786775904-81876.1939656362i</v>
      </c>
      <c r="G568" s="57" t="str">
        <f t="shared" si="158"/>
        <v>0.999999999739564-0.0000161380403517541i</v>
      </c>
      <c r="H568" s="57" t="str">
        <f t="shared" si="159"/>
        <v>120.000346819612+1.08623785547828i</v>
      </c>
      <c r="I568" s="57" t="str">
        <f t="shared" si="160"/>
        <v>504.619268439054-55434.4117289186i</v>
      </c>
      <c r="K568" s="57" t="str">
        <f t="shared" si="161"/>
        <v>0.0999915178888148-0.000916122026371997i</v>
      </c>
      <c r="L568" s="57" t="str">
        <f t="shared" si="162"/>
        <v>0.00025-30.2941917423342i</v>
      </c>
      <c r="M568" s="57" t="str">
        <f t="shared" si="163"/>
        <v>0.0025-17.0618101177101i</v>
      </c>
      <c r="N568" s="57">
        <f t="shared" si="164"/>
        <v>89.998773610810289</v>
      </c>
      <c r="O568" s="57">
        <f t="shared" si="165"/>
        <v>70.989267647468267</v>
      </c>
      <c r="P568" s="374">
        <f t="shared" si="166"/>
        <v>70.989267647468267</v>
      </c>
      <c r="Q568" s="374">
        <f t="shared" si="167"/>
        <v>-90.001226389189711</v>
      </c>
      <c r="R568" s="12">
        <f t="shared" si="168"/>
        <v>89.998773610810289</v>
      </c>
      <c r="S568" s="57">
        <f t="shared" si="169"/>
        <v>7.2967298138268393E-3</v>
      </c>
      <c r="T568" s="12">
        <f t="shared" si="152"/>
        <v>70.989267647468267</v>
      </c>
    </row>
    <row r="569" spans="1:20" x14ac:dyDescent="0.15">
      <c r="A569" s="57">
        <f t="shared" si="153"/>
        <v>46.020923037811478</v>
      </c>
      <c r="B569" s="12">
        <f t="shared" si="170"/>
        <v>7.3244573871193817</v>
      </c>
      <c r="C569" s="57" t="str">
        <f t="shared" si="154"/>
        <v>-0.0758521061235982-3530.33718936297i</v>
      </c>
      <c r="D569" s="57" t="str">
        <f t="shared" si="155"/>
        <v>7.97999999577474-869.170060271446i</v>
      </c>
      <c r="E569" s="57" t="str">
        <f t="shared" si="156"/>
        <v>81.2347550992912-0.000474930619592703i</v>
      </c>
      <c r="F569" s="57" t="str">
        <f t="shared" si="157"/>
        <v>4.17867867758211-81566.2422456163i</v>
      </c>
      <c r="G569" s="57" t="str">
        <f t="shared" si="158"/>
        <v>0.999999999737581-0.0000161993649050586i</v>
      </c>
      <c r="H569" s="57" t="str">
        <f t="shared" si="159"/>
        <v>120.000349460453+1.09036556720227i</v>
      </c>
      <c r="I569" s="57" t="str">
        <f t="shared" si="160"/>
        <v>504.619272127719-55224.5594283778i</v>
      </c>
      <c r="K569" s="57" t="str">
        <f t="shared" si="161"/>
        <v>0.0999914533078671-0.000919602689832719i</v>
      </c>
      <c r="L569" s="57" t="str">
        <f t="shared" si="162"/>
        <v>0.00025-30.179509605832i</v>
      </c>
      <c r="M569" s="57" t="str">
        <f t="shared" si="163"/>
        <v>0.0025-16.9972206791294i</v>
      </c>
      <c r="N569" s="57">
        <f t="shared" si="164"/>
        <v>89.998768954546193</v>
      </c>
      <c r="O569" s="57">
        <f t="shared" si="165"/>
        <v>70.956323755574985</v>
      </c>
      <c r="P569" s="374">
        <f t="shared" si="166"/>
        <v>70.956323755574985</v>
      </c>
      <c r="Q569" s="374">
        <f t="shared" si="167"/>
        <v>-90.001231045453807</v>
      </c>
      <c r="R569" s="12">
        <f t="shared" si="168"/>
        <v>89.998768954546193</v>
      </c>
      <c r="S569" s="57">
        <f t="shared" si="169"/>
        <v>7.3244573871193821E-3</v>
      </c>
      <c r="T569" s="12">
        <f t="shared" si="152"/>
        <v>70.956323755574985</v>
      </c>
    </row>
    <row r="570" spans="1:20" x14ac:dyDescent="0.15">
      <c r="A570" s="57">
        <f t="shared" si="153"/>
        <v>46.195802545355164</v>
      </c>
      <c r="B570" s="12">
        <f t="shared" si="170"/>
        <v>7.3522903251904355</v>
      </c>
      <c r="C570" s="57" t="str">
        <f t="shared" si="154"/>
        <v>-0.0758518562910382-3516.97266661483i</v>
      </c>
      <c r="D570" s="57" t="str">
        <f t="shared" si="155"/>
        <v>7.97999999574255-865.879718738429i</v>
      </c>
      <c r="E570" s="57" t="str">
        <f t="shared" si="156"/>
        <v>81.2347549974066-0.000476734387405642i</v>
      </c>
      <c r="F570" s="57" t="str">
        <f t="shared" si="157"/>
        <v>4.17867867757375-81257.4638833749i</v>
      </c>
      <c r="G570" s="57" t="str">
        <f t="shared" si="158"/>
        <v>0.999999999735582-0.0000162609224916653i</v>
      </c>
      <c r="H570" s="57" t="str">
        <f t="shared" si="159"/>
        <v>120.000352121403+1.09450896432091i</v>
      </c>
      <c r="I570" s="57" t="str">
        <f t="shared" si="160"/>
        <v>504.619275844472-55015.5015516648i</v>
      </c>
      <c r="K570" s="57" t="str">
        <f t="shared" si="161"/>
        <v>0.0999913882352571-0.00092309657294662i</v>
      </c>
      <c r="L570" s="57" t="str">
        <f t="shared" si="162"/>
        <v>0.00025-30.0652616117076i</v>
      </c>
      <c r="M570" s="57" t="str">
        <f t="shared" si="163"/>
        <v>0.0025-16.9328757512746i</v>
      </c>
      <c r="N570" s="57">
        <f t="shared" si="164"/>
        <v>89.998764280634234</v>
      </c>
      <c r="O570" s="57">
        <f t="shared" si="165"/>
        <v>70.92337986318708</v>
      </c>
      <c r="P570" s="374">
        <f t="shared" si="166"/>
        <v>70.92337986318708</v>
      </c>
      <c r="Q570" s="374">
        <f t="shared" si="167"/>
        <v>-90.001235719365766</v>
      </c>
      <c r="R570" s="12">
        <f t="shared" si="168"/>
        <v>89.998764280634234</v>
      </c>
      <c r="S570" s="57">
        <f t="shared" si="169"/>
        <v>7.3522903251904354E-3</v>
      </c>
      <c r="T570" s="12">
        <f t="shared" si="152"/>
        <v>70.92337986318708</v>
      </c>
    </row>
    <row r="571" spans="1:20" x14ac:dyDescent="0.15">
      <c r="A571" s="57">
        <f t="shared" si="153"/>
        <v>46.371346595027518</v>
      </c>
      <c r="B571" s="12">
        <f t="shared" si="170"/>
        <v>7.3802290284261591</v>
      </c>
      <c r="C571" s="57" t="str">
        <f t="shared" si="154"/>
        <v>-0.0758516045564335-3503.65873669927i</v>
      </c>
      <c r="D571" s="57" t="str">
        <f t="shared" si="155"/>
        <v>7.97999999571015-862.601833175865i</v>
      </c>
      <c r="E571" s="57" t="str">
        <f t="shared" si="156"/>
        <v>81.2347548947466-0.000478544998456963i</v>
      </c>
      <c r="F571" s="57" t="str">
        <f t="shared" si="157"/>
        <v>4.17867867756534-80949.8544370316i</v>
      </c>
      <c r="G571" s="57" t="str">
        <f t="shared" si="158"/>
        <v>0.999999999733569-0.0000163227139971008i</v>
      </c>
      <c r="H571" s="57" t="str">
        <f t="shared" si="159"/>
        <v>120.000354802615+1.09866810643973i</v>
      </c>
      <c r="I571" s="57" t="str">
        <f t="shared" si="160"/>
        <v>504.619279589528-54807.2350914118i</v>
      </c>
      <c r="K571" s="57" t="str">
        <f t="shared" si="161"/>
        <v>0.0999913226672416-0.000926603725869798i</v>
      </c>
      <c r="L571" s="57" t="str">
        <f t="shared" si="162"/>
        <v>0.00025-29.951446116465i</v>
      </c>
      <c r="M571" s="57" t="str">
        <f t="shared" si="163"/>
        <v>0.0025-16.8687744085222i</v>
      </c>
      <c r="N571" s="57">
        <f t="shared" si="164"/>
        <v>89.998759589007875</v>
      </c>
      <c r="O571" s="57">
        <f t="shared" si="165"/>
        <v>70.890435970300743</v>
      </c>
      <c r="P571" s="374">
        <f t="shared" si="166"/>
        <v>70.890435970300743</v>
      </c>
      <c r="Q571" s="374">
        <f t="shared" si="167"/>
        <v>-90.001240410992125</v>
      </c>
      <c r="R571" s="12">
        <f t="shared" si="168"/>
        <v>89.998759589007875</v>
      </c>
      <c r="S571" s="57">
        <f t="shared" si="169"/>
        <v>7.3802290284261593E-3</v>
      </c>
      <c r="T571" s="12">
        <f t="shared" si="152"/>
        <v>70.890435970300743</v>
      </c>
    </row>
    <row r="572" spans="1:20" x14ac:dyDescent="0.15">
      <c r="A572" s="57">
        <f t="shared" si="153"/>
        <v>46.547557712088626</v>
      </c>
      <c r="B572" s="12">
        <f t="shared" si="170"/>
        <v>7.408273898734179</v>
      </c>
      <c r="C572" s="57" t="str">
        <f t="shared" si="154"/>
        <v>-0.0758513509055661-3490.39520809094i</v>
      </c>
      <c r="D572" s="57" t="str">
        <f t="shared" si="155"/>
        <v>7.97999999567749-859.336356430266i</v>
      </c>
      <c r="E572" s="57" t="str">
        <f t="shared" si="156"/>
        <v>81.2347547913048-0.000480362478618117i</v>
      </c>
      <c r="F572" s="57" t="str">
        <f t="shared" si="157"/>
        <v>4.17867867755687-80643.4094815212i</v>
      </c>
      <c r="G572" s="57" t="str">
        <f t="shared" si="158"/>
        <v>0.99999999973154-0.0000163847403102566i</v>
      </c>
      <c r="H572" s="57" t="str">
        <f t="shared" si="159"/>
        <v>120.000357504243+1.10284305339077i</v>
      </c>
      <c r="I572" s="57" t="str">
        <f t="shared" si="160"/>
        <v>504.6192833631-54599.7570516358i</v>
      </c>
      <c r="K572" s="57" t="str">
        <f t="shared" si="161"/>
        <v>0.0999912566000509-0.000930124198948076i</v>
      </c>
      <c r="L572" s="57" t="str">
        <f t="shared" si="162"/>
        <v>0.00025-29.8380614828302i</v>
      </c>
      <c r="M572" s="57" t="str">
        <f t="shared" si="163"/>
        <v>0.0025-16.8049157287529i</v>
      </c>
      <c r="N572" s="57">
        <f t="shared" si="164"/>
        <v>89.998754879600327</v>
      </c>
      <c r="O572" s="57">
        <f t="shared" si="165"/>
        <v>70.857492076912237</v>
      </c>
      <c r="P572" s="374">
        <f t="shared" si="166"/>
        <v>70.857492076912237</v>
      </c>
      <c r="Q572" s="374">
        <f t="shared" si="167"/>
        <v>-90.001245120399673</v>
      </c>
      <c r="R572" s="12">
        <f t="shared" si="168"/>
        <v>89.998754879600327</v>
      </c>
      <c r="S572" s="57">
        <f t="shared" si="169"/>
        <v>7.408273898734179E-3</v>
      </c>
      <c r="T572" s="12">
        <f t="shared" si="152"/>
        <v>70.857492076912237</v>
      </c>
    </row>
    <row r="573" spans="1:20" x14ac:dyDescent="0.15">
      <c r="A573" s="57">
        <f t="shared" si="153"/>
        <v>46.72443843139456</v>
      </c>
      <c r="B573" s="12">
        <f t="shared" si="170"/>
        <v>7.4364253395493689</v>
      </c>
      <c r="C573" s="57" t="str">
        <f t="shared" si="154"/>
        <v>-0.0758510953235287-3477.18188998952i</v>
      </c>
      <c r="D573" s="57" t="str">
        <f t="shared" si="155"/>
        <v>7.97999999564455-856.083241526654i</v>
      </c>
      <c r="E573" s="57" t="str">
        <f t="shared" si="156"/>
        <v>81.2347546870758-0.000482186853871822i</v>
      </c>
      <c r="F573" s="57" t="str">
        <f t="shared" si="157"/>
        <v>4.17867867754833-80338.12460853i</v>
      </c>
      <c r="G573" s="57" t="str">
        <f t="shared" si="158"/>
        <v>0.999999999729496-0.0000164470023234019i</v>
      </c>
      <c r="H573" s="57" t="str">
        <f t="shared" si="159"/>
        <v>120.000360226442+1.10703386523344i</v>
      </c>
      <c r="I573" s="57" t="str">
        <f t="shared" si="160"/>
        <v>504.619287165401-54393.0644476951i</v>
      </c>
      <c r="K573" s="57" t="str">
        <f t="shared" si="161"/>
        <v>0.0999911900298844-0.000933658042717626i</v>
      </c>
      <c r="L573" s="57" t="str">
        <f t="shared" si="162"/>
        <v>0.00025-29.7251060797273i</v>
      </c>
      <c r="M573" s="57" t="str">
        <f t="shared" si="163"/>
        <v>0.0025-16.7412987933383i</v>
      </c>
      <c r="N573" s="57">
        <f t="shared" si="164"/>
        <v>89.998750152344542</v>
      </c>
      <c r="O573" s="57">
        <f t="shared" si="165"/>
        <v>70.824548183017683</v>
      </c>
      <c r="P573" s="374">
        <f t="shared" si="166"/>
        <v>70.824548183017683</v>
      </c>
      <c r="Q573" s="374">
        <f t="shared" si="167"/>
        <v>-90.001249847655458</v>
      </c>
      <c r="R573" s="12">
        <f t="shared" si="168"/>
        <v>89.998750152344542</v>
      </c>
      <c r="S573" s="57">
        <f t="shared" si="169"/>
        <v>7.4364253395493686E-3</v>
      </c>
      <c r="T573" s="12">
        <f t="shared" si="152"/>
        <v>70.824548183017683</v>
      </c>
    </row>
    <row r="574" spans="1:20" x14ac:dyDescent="0.15">
      <c r="A574" s="57">
        <f t="shared" si="153"/>
        <v>46.90199129743386</v>
      </c>
      <c r="B574" s="12">
        <f t="shared" si="170"/>
        <v>7.4646837558396566</v>
      </c>
      <c r="C574" s="57" t="str">
        <f t="shared" si="154"/>
        <v>-0.0758508377953362-3464.01859231697i</v>
      </c>
      <c r="D574" s="57" t="str">
        <f t="shared" si="155"/>
        <v>7.9799999956114-852.84244166788i</v>
      </c>
      <c r="E574" s="57" t="str">
        <f t="shared" si="156"/>
        <v>81.2347545820529-0.000484018150278169i</v>
      </c>
      <c r="F574" s="57" t="str">
        <f t="shared" si="157"/>
        <v>4.17867867753972-80033.9954264329i</v>
      </c>
      <c r="G574" s="57" t="str">
        <f t="shared" si="158"/>
        <v>0.999999999727436-0.0000165095009321968i</v>
      </c>
      <c r="H574" s="57" t="str">
        <f t="shared" si="159"/>
        <v>120.00036296937+1.11124060225542i</v>
      </c>
      <c r="I574" s="57" t="str">
        <f t="shared" si="160"/>
        <v>504.619290996662-54187.1543062482i</v>
      </c>
      <c r="K574" s="57" t="str">
        <f t="shared" si="161"/>
        <v>0.0999911229529133-0.00093720530790578i</v>
      </c>
      <c r="L574" s="57" t="str">
        <f t="shared" si="162"/>
        <v>0.00025-29.6125782822547i</v>
      </c>
      <c r="M574" s="57" t="str">
        <f t="shared" si="163"/>
        <v>0.0025-16.6779226871272i</v>
      </c>
      <c r="N574" s="57">
        <f t="shared" si="164"/>
        <v>89.998745407173303</v>
      </c>
      <c r="O574" s="57">
        <f t="shared" si="165"/>
        <v>70.791604288613172</v>
      </c>
      <c r="P574" s="374">
        <f t="shared" si="166"/>
        <v>70.791604288613172</v>
      </c>
      <c r="Q574" s="374">
        <f t="shared" si="167"/>
        <v>-90.001254592826697</v>
      </c>
      <c r="R574" s="12">
        <f t="shared" si="168"/>
        <v>89.998745407173303</v>
      </c>
      <c r="S574" s="57">
        <f t="shared" si="169"/>
        <v>7.4646837558396562E-3</v>
      </c>
      <c r="T574" s="12">
        <f t="shared" si="152"/>
        <v>70.791604288613172</v>
      </c>
    </row>
    <row r="575" spans="1:20" x14ac:dyDescent="0.15">
      <c r="A575" s="57">
        <f t="shared" si="153"/>
        <v>47.080218864364106</v>
      </c>
      <c r="B575" s="12">
        <f t="shared" si="170"/>
        <v>7.4930495541118471</v>
      </c>
      <c r="C575" s="57" t="str">
        <f t="shared" si="154"/>
        <v>-0.0758505783071683-3450.9051257149i</v>
      </c>
      <c r="D575" s="57" t="str">
        <f t="shared" si="155"/>
        <v>7.97999999557799-849.61391023395i</v>
      </c>
      <c r="E575" s="57" t="str">
        <f t="shared" si="156"/>
        <v>81.2347544762308-0.000485856394019373i</v>
      </c>
      <c r="F575" s="57" t="str">
        <f t="shared" si="157"/>
        <v>4.17867867753106-79731.0175602294i</v>
      </c>
      <c r="G575" s="57" t="str">
        <f t="shared" si="158"/>
        <v>0.999999999725361-0.0000165722370357048i</v>
      </c>
      <c r="H575" s="57" t="str">
        <f t="shared" si="159"/>
        <v>120.000365733183+1.11546332497345i</v>
      </c>
      <c r="I575" s="57" t="str">
        <f t="shared" si="160"/>
        <v>504.619294857096-53982.0236652075i</v>
      </c>
      <c r="K575" s="57" t="str">
        <f t="shared" si="161"/>
        <v>0.0999910553652815-0.000940766045431715i</v>
      </c>
      <c r="L575" s="57" t="str">
        <f t="shared" si="162"/>
        <v>0.00025-29.5004764716623i</v>
      </c>
      <c r="M575" s="57" t="str">
        <f t="shared" si="163"/>
        <v>0.0025-16.6147864984331i</v>
      </c>
      <c r="N575" s="57">
        <f t="shared" si="164"/>
        <v>89.998740644019009</v>
      </c>
      <c r="O575" s="57">
        <f t="shared" si="165"/>
        <v>70.758660393695024</v>
      </c>
      <c r="P575" s="374">
        <f t="shared" si="166"/>
        <v>70.758660393695024</v>
      </c>
      <c r="Q575" s="374">
        <f t="shared" si="167"/>
        <v>-90.001259355980991</v>
      </c>
      <c r="R575" s="12">
        <f t="shared" si="168"/>
        <v>89.998740644019009</v>
      </c>
      <c r="S575" s="57">
        <f t="shared" si="169"/>
        <v>7.4930495541118474E-3</v>
      </c>
      <c r="T575" s="12">
        <f t="shared" si="152"/>
        <v>70.758660393695024</v>
      </c>
    </row>
    <row r="576" spans="1:20" x14ac:dyDescent="0.15">
      <c r="A576" s="57">
        <f t="shared" si="153"/>
        <v>47.259123696048697</v>
      </c>
      <c r="B576" s="12">
        <f t="shared" si="170"/>
        <v>7.5215231424174727</v>
      </c>
      <c r="C576" s="57" t="str">
        <f t="shared" si="154"/>
        <v>-0.0758503168432867-3437.84130154166i</v>
      </c>
      <c r="D576" s="57" t="str">
        <f t="shared" si="155"/>
        <v>7.97999999554433-846.397600781354i</v>
      </c>
      <c r="E576" s="57" t="str">
        <f t="shared" si="156"/>
        <v>81.2347543696028-0.000487701611348749i</v>
      </c>
      <c r="F576" s="57" t="str">
        <f t="shared" si="157"/>
        <v>4.17867867752232-79429.1866514811i</v>
      </c>
      <c r="G576" s="57" t="str">
        <f t="shared" si="158"/>
        <v>0.99999999972327-0.0000166352115364056i</v>
      </c>
      <c r="H576" s="57" t="str">
        <f t="shared" si="159"/>
        <v>120.000368518041+1.11970209413426i</v>
      </c>
      <c r="I576" s="57" t="str">
        <f t="shared" si="160"/>
        <v>504.619298746919-53777.6695737004i</v>
      </c>
      <c r="K576" s="57" t="str">
        <f t="shared" si="161"/>
        <v>0.0999909872631015-0.00094434030640713i</v>
      </c>
      <c r="L576" s="57" t="str">
        <f t="shared" si="162"/>
        <v>0.00025-29.3887990353281i</v>
      </c>
      <c r="M576" s="57" t="str">
        <f t="shared" si="163"/>
        <v>0.0025-16.5518893190208i</v>
      </c>
      <c r="N576" s="57">
        <f t="shared" si="164"/>
        <v>89.998735862813916</v>
      </c>
      <c r="O576" s="57">
        <f t="shared" si="165"/>
        <v>70.725716498259203</v>
      </c>
      <c r="P576" s="374">
        <f t="shared" si="166"/>
        <v>70.725716498259203</v>
      </c>
      <c r="Q576" s="374">
        <f t="shared" si="167"/>
        <v>-90.001264137186084</v>
      </c>
      <c r="R576" s="12">
        <f t="shared" si="168"/>
        <v>89.998735862813916</v>
      </c>
      <c r="S576" s="57">
        <f t="shared" si="169"/>
        <v>7.5215231424174724E-3</v>
      </c>
      <c r="T576" s="12">
        <f t="shared" si="152"/>
        <v>70.725716498259203</v>
      </c>
    </row>
    <row r="577" spans="1:20" x14ac:dyDescent="0.15">
      <c r="A577" s="57">
        <f t="shared" si="153"/>
        <v>47.438708366093685</v>
      </c>
      <c r="B577" s="12">
        <f t="shared" si="170"/>
        <v>7.5501049303586596</v>
      </c>
      <c r="C577" s="57" t="str">
        <f t="shared" si="154"/>
        <v>-0.0758500533888693-3424.82693186973i</v>
      </c>
      <c r="D577" s="57" t="str">
        <f t="shared" si="155"/>
        <v>7.9799999955104-843.193467042401i</v>
      </c>
      <c r="E577" s="57" t="str">
        <f t="shared" si="156"/>
        <v>81.2347542621633-0.000489553828646668i</v>
      </c>
      <c r="F577" s="57" t="str">
        <f t="shared" si="157"/>
        <v>4.1786786775135-79128.498358249i</v>
      </c>
      <c r="G577" s="57" t="str">
        <f t="shared" si="158"/>
        <v>0.999999999721163-0.0000166984253402089i</v>
      </c>
      <c r="H577" s="57" t="str">
        <f t="shared" si="159"/>
        <v>120.000371324104+1.12395697071545i</v>
      </c>
      <c r="I577" s="57" t="str">
        <f t="shared" si="160"/>
        <v>504.619302666363-53574.0890920244i</v>
      </c>
      <c r="K577" s="57" t="str">
        <f t="shared" si="161"/>
        <v>0.0999909186424558-0.000947928142136982i</v>
      </c>
      <c r="L577" s="57" t="str">
        <f t="shared" si="162"/>
        <v>0.00025-29.2775443667346i</v>
      </c>
      <c r="M577" s="57" t="str">
        <f t="shared" si="163"/>
        <v>0.0025-16.4892302440933i</v>
      </c>
      <c r="N577" s="57">
        <f t="shared" si="164"/>
        <v>89.998731063489998</v>
      </c>
      <c r="O577" s="57">
        <f t="shared" si="165"/>
        <v>70.69277260230173</v>
      </c>
      <c r="P577" s="374">
        <f t="shared" si="166"/>
        <v>70.69277260230173</v>
      </c>
      <c r="Q577" s="374">
        <f t="shared" si="167"/>
        <v>-90.001268936510002</v>
      </c>
      <c r="R577" s="12">
        <f t="shared" si="168"/>
        <v>89.998731063489998</v>
      </c>
      <c r="S577" s="57">
        <f t="shared" si="169"/>
        <v>7.5501049303586592E-3</v>
      </c>
      <c r="T577" s="12">
        <f t="shared" si="152"/>
        <v>70.69277260230173</v>
      </c>
    </row>
    <row r="578" spans="1:20" x14ac:dyDescent="0.15">
      <c r="A578" s="57">
        <f t="shared" si="153"/>
        <v>47.618975457884837</v>
      </c>
      <c r="B578" s="12">
        <f t="shared" si="170"/>
        <v>7.5787953290940226</v>
      </c>
      <c r="C578" s="57" t="str">
        <f t="shared" si="154"/>
        <v>-0.0758497879286537-3411.86182948304i</v>
      </c>
      <c r="D578" s="57" t="str">
        <f t="shared" si="155"/>
        <v>7.97999999547622-840.001462924553i</v>
      </c>
      <c r="E578" s="57" t="str">
        <f t="shared" si="156"/>
        <v>81.2347541539058-0.000491413072365007i</v>
      </c>
      <c r="F578" s="57" t="str">
        <f t="shared" si="157"/>
        <v>4.17867867750465-78828.9483550313i</v>
      </c>
      <c r="G578" s="57" t="str">
        <f t="shared" si="158"/>
        <v>0.999999999719039-0.0000167618793564661i</v>
      </c>
      <c r="H578" s="57" t="str">
        <f t="shared" si="159"/>
        <v>120.000374151535+1.12822801592634i</v>
      </c>
      <c r="I578" s="57" t="str">
        <f t="shared" si="160"/>
        <v>504.619306615656-53371.2792916068i</v>
      </c>
      <c r="K578" s="57" t="str">
        <f t="shared" si="161"/>
        <v>0.0999908494993982-0.000951529604120263i</v>
      </c>
      <c r="L578" s="57" t="str">
        <f t="shared" si="162"/>
        <v>0.00025-29.1667108654458i</v>
      </c>
      <c r="M578" s="57" t="str">
        <f t="shared" si="163"/>
        <v>0.0025-16.4268083722786i</v>
      </c>
      <c r="N578" s="57">
        <f t="shared" si="164"/>
        <v>89.998726245978958</v>
      </c>
      <c r="O578" s="57">
        <f t="shared" si="165"/>
        <v>70.659828705818654</v>
      </c>
      <c r="P578" s="374">
        <f t="shared" si="166"/>
        <v>70.659828705818654</v>
      </c>
      <c r="Q578" s="374">
        <f t="shared" si="167"/>
        <v>-90.001273754021042</v>
      </c>
      <c r="R578" s="12">
        <f t="shared" si="168"/>
        <v>89.998726245978958</v>
      </c>
      <c r="S578" s="57">
        <f t="shared" si="169"/>
        <v>7.578795329094023E-3</v>
      </c>
      <c r="T578" s="12">
        <f t="shared" si="152"/>
        <v>70.659828705818654</v>
      </c>
    </row>
    <row r="579" spans="1:20" x14ac:dyDescent="0.15">
      <c r="A579" s="57">
        <f t="shared" si="153"/>
        <v>47.799927564624802</v>
      </c>
      <c r="B579" s="12">
        <f t="shared" si="170"/>
        <v>7.6075947513445801</v>
      </c>
      <c r="C579" s="57" t="str">
        <f t="shared" si="154"/>
        <v>-0.0758495204474343-3398.94580787425i</v>
      </c>
      <c r="D579" s="57" t="str">
        <f t="shared" si="155"/>
        <v>7.97999999544175-836.821542509757i</v>
      </c>
      <c r="E579" s="57" t="str">
        <f t="shared" si="156"/>
        <v>81.234754044824-0.000493279369071217i</v>
      </c>
      <c r="F579" s="57" t="str">
        <f t="shared" si="157"/>
        <v>4.17867867749571-78530.5323327003i</v>
      </c>
      <c r="G579" s="57" t="str">
        <f t="shared" si="158"/>
        <v>0.9999999997169-0.0000168255744979846i</v>
      </c>
      <c r="H579" s="57" t="str">
        <f t="shared" si="159"/>
        <v>120.000377000495+1.13251529120883i</v>
      </c>
      <c r="I579" s="57" t="str">
        <f t="shared" si="160"/>
        <v>504.619310595014-53169.2372549596i</v>
      </c>
      <c r="K579" s="57" t="str">
        <f t="shared" si="161"/>
        <v>0.0999907798299528-0.000955144744050671i</v>
      </c>
      <c r="L579" s="57" t="str">
        <f t="shared" si="162"/>
        <v>0.00025-29.0562969370849i</v>
      </c>
      <c r="M579" s="57" t="str">
        <f t="shared" si="163"/>
        <v>0.0025-16.3646228056173i</v>
      </c>
      <c r="N579" s="57">
        <f t="shared" si="164"/>
        <v>89.998721410212269</v>
      </c>
      <c r="O579" s="57">
        <f t="shared" si="165"/>
        <v>70.626884808805997</v>
      </c>
      <c r="P579" s="374">
        <f t="shared" si="166"/>
        <v>70.626884808805997</v>
      </c>
      <c r="Q579" s="374">
        <f t="shared" si="167"/>
        <v>-90.001278589787731</v>
      </c>
      <c r="R579" s="12">
        <f t="shared" si="168"/>
        <v>89.998721410212269</v>
      </c>
      <c r="S579" s="57">
        <f t="shared" si="169"/>
        <v>7.6075947513445799E-3</v>
      </c>
      <c r="T579" s="12">
        <f t="shared" si="152"/>
        <v>70.626884808805997</v>
      </c>
    </row>
    <row r="580" spans="1:20" x14ac:dyDescent="0.15">
      <c r="A580" s="57">
        <f t="shared" si="153"/>
        <v>47.981567289370375</v>
      </c>
      <c r="B580" s="12">
        <f t="shared" si="170"/>
        <v>7.6365036113996894</v>
      </c>
      <c r="C580" s="57" t="str">
        <f t="shared" si="154"/>
        <v>-0.0758492509302044-3386.07868124209i</v>
      </c>
      <c r="D580" s="57" t="str">
        <f t="shared" si="155"/>
        <v>7.97999999540705-833.653660053791i</v>
      </c>
      <c r="E580" s="57" t="str">
        <f t="shared" si="156"/>
        <v>81.2347539349117-0.000495152745428106i</v>
      </c>
      <c r="F580" s="57" t="str">
        <f t="shared" si="157"/>
        <v>4.17867867748668-78233.2459984415i</v>
      </c>
      <c r="G580" s="57" t="str">
        <f t="shared" si="158"/>
        <v>0.999999999714744-0.0000168895116810406i</v>
      </c>
      <c r="H580" s="57" t="str">
        <f t="shared" si="159"/>
        <v>120.000379871146+1.13681885823835i</v>
      </c>
      <c r="I580" s="57" t="str">
        <f t="shared" si="160"/>
        <v>504.619314604674-52967.9600756396i</v>
      </c>
      <c r="K580" s="57" t="str">
        <f t="shared" si="161"/>
        <v>0.099990709630114-0.000958773613817385i</v>
      </c>
      <c r="L580" s="57" t="str">
        <f t="shared" si="162"/>
        <v>0.00025-28.9463009933103i</v>
      </c>
      <c r="M580" s="57" t="str">
        <f t="shared" si="163"/>
        <v>0.0025-16.302672649549i</v>
      </c>
      <c r="N580" s="57">
        <f t="shared" si="164"/>
        <v>89.998716556121138</v>
      </c>
      <c r="O580" s="57">
        <f t="shared" si="165"/>
        <v>70.593940911259821</v>
      </c>
      <c r="P580" s="374">
        <f t="shared" si="166"/>
        <v>70.593940911259821</v>
      </c>
      <c r="Q580" s="374">
        <f t="shared" si="167"/>
        <v>-90.001283443878862</v>
      </c>
      <c r="R580" s="12">
        <f t="shared" si="168"/>
        <v>89.998716556121138</v>
      </c>
      <c r="S580" s="57">
        <f t="shared" si="169"/>
        <v>7.6365036113996898E-3</v>
      </c>
      <c r="T580" s="12">
        <f t="shared" si="152"/>
        <v>70.593940911259821</v>
      </c>
    </row>
    <row r="581" spans="1:20" x14ac:dyDescent="0.15">
      <c r="A581" s="57">
        <f t="shared" si="153"/>
        <v>48.16389724506999</v>
      </c>
      <c r="B581" s="12">
        <f t="shared" si="170"/>
        <v>7.6655223251230087</v>
      </c>
      <c r="C581" s="57" t="str">
        <f t="shared" si="154"/>
        <v>-0.0758489793609485-3373.26026448858i</v>
      </c>
      <c r="D581" s="57" t="str">
        <f t="shared" si="155"/>
        <v>7.97999999537208-830.497769985603i</v>
      </c>
      <c r="E581" s="57" t="str">
        <f t="shared" si="156"/>
        <v>81.234753824163-0.000497033228200718i</v>
      </c>
      <c r="F581" s="57" t="str">
        <f t="shared" si="157"/>
        <v>4.17867867747761-77937.0850756913i</v>
      </c>
      <c r="G581" s="57" t="str">
        <f t="shared" si="158"/>
        <v>0.999999999712572-0.0000169536918253916i</v>
      </c>
      <c r="H581" s="57" t="str">
        <f t="shared" si="159"/>
        <v>120.000382763657+1.14113877892469i</v>
      </c>
      <c r="I581" s="57" t="str">
        <f t="shared" si="160"/>
        <v>504.619318644866-52767.4448582086i</v>
      </c>
      <c r="K581" s="57" t="str">
        <f t="shared" si="161"/>
        <v>0.0999906388958427-0.000962416265505697i</v>
      </c>
      <c r="L581" s="57" t="str">
        <f t="shared" si="162"/>
        <v>0.00025-28.8367214517935i</v>
      </c>
      <c r="M581" s="57" t="str">
        <f t="shared" si="163"/>
        <v>0.0025-16.2409570129i</v>
      </c>
      <c r="N581" s="57">
        <f t="shared" si="164"/>
        <v>89.998711683636515</v>
      </c>
      <c r="O581" s="57">
        <f t="shared" si="165"/>
        <v>70.56099701317595</v>
      </c>
      <c r="P581" s="374">
        <f t="shared" si="166"/>
        <v>70.56099701317595</v>
      </c>
      <c r="Q581" s="374">
        <f t="shared" si="167"/>
        <v>-90.001288316363485</v>
      </c>
      <c r="R581" s="12">
        <f t="shared" si="168"/>
        <v>89.998711683636515</v>
      </c>
      <c r="S581" s="57">
        <f t="shared" si="169"/>
        <v>7.6655223251230085E-3</v>
      </c>
      <c r="T581" s="12">
        <f t="shared" si="152"/>
        <v>70.56099701317595</v>
      </c>
    </row>
    <row r="582" spans="1:20" x14ac:dyDescent="0.15">
      <c r="A582" s="57">
        <f t="shared" si="153"/>
        <v>48.346920054601256</v>
      </c>
      <c r="B582" s="12">
        <f t="shared" si="170"/>
        <v>7.6946513099584761</v>
      </c>
      <c r="C582" s="57" t="str">
        <f t="shared" si="154"/>
        <v>-0.0758487057241979-3360.49037321646i</v>
      </c>
      <c r="D582" s="57" t="str">
        <f t="shared" si="155"/>
        <v>7.97999999533683-827.353826906654i</v>
      </c>
      <c r="E582" s="57" t="str">
        <f t="shared" si="156"/>
        <v>81.2347537125707-0.000498920844246962i</v>
      </c>
      <c r="F582" s="57" t="str">
        <f t="shared" si="157"/>
        <v>4.17867867746847-77642.0453040752i</v>
      </c>
      <c r="G582" s="57" t="str">
        <f t="shared" si="158"/>
        <v>0.999999999710384-0.0000170181158542909i</v>
      </c>
      <c r="H582" s="57" t="str">
        <f t="shared" si="159"/>
        <v>120.000385678194+1.14547511541292i</v>
      </c>
      <c r="I582" s="57" t="str">
        <f t="shared" si="160"/>
        <v>504.619322715824-52567.6887181877i</v>
      </c>
      <c r="K582" s="57" t="str">
        <f t="shared" si="161"/>
        <v>0.0999905676230716-0.000966072751397873i</v>
      </c>
      <c r="L582" s="57" t="str">
        <f t="shared" si="162"/>
        <v>0.00025-28.727556736196i</v>
      </c>
      <c r="M582" s="57" t="str">
        <f t="shared" si="163"/>
        <v>0.0025-16.1794750078701i</v>
      </c>
      <c r="N582" s="57">
        <f t="shared" si="164"/>
        <v>89.99870679268912</v>
      </c>
      <c r="O582" s="57">
        <f t="shared" si="165"/>
        <v>70.528053114550218</v>
      </c>
      <c r="P582" s="374">
        <f t="shared" si="166"/>
        <v>70.528053114550218</v>
      </c>
      <c r="Q582" s="374">
        <f t="shared" si="167"/>
        <v>-90.00129320731088</v>
      </c>
      <c r="R582" s="12">
        <f t="shared" si="168"/>
        <v>89.99870679268912</v>
      </c>
      <c r="S582" s="57">
        <f t="shared" si="169"/>
        <v>7.6946513099584758E-3</v>
      </c>
      <c r="T582" s="12">
        <f t="shared" si="152"/>
        <v>70.528053114550218</v>
      </c>
    </row>
    <row r="583" spans="1:20" x14ac:dyDescent="0.15">
      <c r="A583" s="57">
        <f t="shared" si="153"/>
        <v>48.530638350808736</v>
      </c>
      <c r="B583" s="12">
        <f t="shared" si="170"/>
        <v>7.7238909849363182</v>
      </c>
      <c r="C583" s="57" t="str">
        <f t="shared" si="154"/>
        <v>-0.0758484300041715-3347.76882372663i</v>
      </c>
      <c r="D583" s="57" t="str">
        <f t="shared" si="155"/>
        <v>7.97999999530134-824.22178559027i</v>
      </c>
      <c r="E583" s="57" t="str">
        <f t="shared" si="156"/>
        <v>81.2347536001293-0.000500815620531851i</v>
      </c>
      <c r="F583" s="57" t="str">
        <f t="shared" si="157"/>
        <v>4.17867867745925-77348.1224393473i</v>
      </c>
      <c r="G583" s="57" t="str">
        <f t="shared" si="158"/>
        <v>0.999999999708179-0.0000170827846944996i</v>
      </c>
      <c r="H583" s="57" t="str">
        <f t="shared" si="159"/>
        <v>120.000388614923+1.14982793008426i</v>
      </c>
      <c r="I583" s="57" t="str">
        <f t="shared" si="160"/>
        <v>504.619326817779-52368.6887820171i</v>
      </c>
      <c r="K583" s="57" t="str">
        <f t="shared" si="161"/>
        <v>0.0999904958077018-0.000969743123973815i</v>
      </c>
      <c r="L583" s="57" t="str">
        <f t="shared" si="162"/>
        <v>0.00025-28.6188052761466i</v>
      </c>
      <c r="M583" s="57" t="str">
        <f t="shared" si="163"/>
        <v>0.0025-16.11822575002i</v>
      </c>
      <c r="N583" s="57">
        <f t="shared" si="164"/>
        <v>89.998701883209392</v>
      </c>
      <c r="O583" s="57">
        <f t="shared" si="165"/>
        <v>70.495109215378676</v>
      </c>
      <c r="P583" s="374">
        <f t="shared" si="166"/>
        <v>70.495109215378676</v>
      </c>
      <c r="Q583" s="374">
        <f t="shared" si="167"/>
        <v>-90.001298116790608</v>
      </c>
      <c r="R583" s="12">
        <f t="shared" si="168"/>
        <v>89.998701883209392</v>
      </c>
      <c r="S583" s="57">
        <f t="shared" si="169"/>
        <v>7.723890984936318E-3</v>
      </c>
      <c r="T583" s="12">
        <f t="shared" si="152"/>
        <v>70.495109215378676</v>
      </c>
    </row>
    <row r="584" spans="1:20" x14ac:dyDescent="0.15">
      <c r="A584" s="57">
        <f t="shared" si="153"/>
        <v>48.715054776541812</v>
      </c>
      <c r="B584" s="12">
        <f t="shared" si="170"/>
        <v>7.7532417706790762</v>
      </c>
      <c r="C584" s="57" t="str">
        <f t="shared" si="154"/>
        <v>-0.0758481521854861-3335.09543301529i</v>
      </c>
      <c r="D584" s="57" t="str">
        <f t="shared" si="155"/>
        <v>7.97999999526554-821.101600980981i</v>
      </c>
      <c r="E584" s="57" t="str">
        <f t="shared" si="156"/>
        <v>81.2347534868317-0.000502717584119625i</v>
      </c>
      <c r="F584" s="57" t="str">
        <f t="shared" si="157"/>
        <v>4.17867867744997-77055.3122533282i</v>
      </c>
      <c r="G584" s="57" t="str">
        <f t="shared" si="158"/>
        <v>0.999999999705956-0.0000171476992763005i</v>
      </c>
      <c r="H584" s="57" t="str">
        <f t="shared" si="159"/>
        <v>120.000391574013+1.15419728555701i</v>
      </c>
      <c r="I584" s="57" t="str">
        <f t="shared" si="160"/>
        <v>504.61933095097-52170.4421870158i</v>
      </c>
      <c r="K584" s="57" t="str">
        <f t="shared" si="161"/>
        <v>0.0999904234456044-0.000973427435911843i</v>
      </c>
      <c r="L584" s="57" t="str">
        <f t="shared" si="162"/>
        <v>0.00025-28.5104655072192i</v>
      </c>
      <c r="M584" s="57" t="str">
        <f t="shared" si="163"/>
        <v>0.0025-16.0572083582586i</v>
      </c>
      <c r="N584" s="57">
        <f t="shared" si="164"/>
        <v>89.998696955127485</v>
      </c>
      <c r="O584" s="57">
        <f t="shared" si="165"/>
        <v>70.462165315657074</v>
      </c>
      <c r="P584" s="374">
        <f t="shared" si="166"/>
        <v>70.462165315657074</v>
      </c>
      <c r="Q584" s="374">
        <f t="shared" si="167"/>
        <v>-90.001303044872515</v>
      </c>
      <c r="R584" s="12">
        <f t="shared" si="168"/>
        <v>89.998696955127485</v>
      </c>
      <c r="S584" s="57">
        <f t="shared" si="169"/>
        <v>7.7532417706790762E-3</v>
      </c>
      <c r="T584" s="12">
        <f t="shared" si="152"/>
        <v>70.462165315657074</v>
      </c>
    </row>
    <row r="585" spans="1:20" x14ac:dyDescent="0.15">
      <c r="A585" s="57">
        <f t="shared" si="153"/>
        <v>48.900171984692669</v>
      </c>
      <c r="B585" s="12">
        <f t="shared" si="170"/>
        <v>7.7827040894076571</v>
      </c>
      <c r="C585" s="57" t="str">
        <f t="shared" si="154"/>
        <v>-0.0758478722512379-3322.47001877146i</v>
      </c>
      <c r="D585" s="57" t="str">
        <f t="shared" si="155"/>
        <v>7.97999999522949-817.993228193886i</v>
      </c>
      <c r="E585" s="57" t="str">
        <f t="shared" si="156"/>
        <v>81.2347533726716-0.00050462676217016i</v>
      </c>
      <c r="F585" s="57" t="str">
        <f t="shared" si="157"/>
        <v>4.17867867744061-76763.6105338451i</v>
      </c>
      <c r="G585" s="57" t="str">
        <f t="shared" si="158"/>
        <v>0.999999999703717-0.0000172128605335119i</v>
      </c>
      <c r="H585" s="57" t="str">
        <f t="shared" si="159"/>
        <v>120.000394555636+1.15858324468742i</v>
      </c>
      <c r="I585" s="57" t="str">
        <f t="shared" si="160"/>
        <v>504.619335115631-51972.9460813406i</v>
      </c>
      <c r="K585" s="57" t="str">
        <f t="shared" si="161"/>
        <v>0.0999903505326165-0.000977125740089359i</v>
      </c>
      <c r="L585" s="57" t="str">
        <f t="shared" si="162"/>
        <v>0.00025-28.4025358709098i</v>
      </c>
      <c r="M585" s="57" t="str">
        <f t="shared" si="163"/>
        <v>0.0025-15.9964219548303i</v>
      </c>
      <c r="N585" s="57">
        <f t="shared" si="164"/>
        <v>89.998692008373382</v>
      </c>
      <c r="O585" s="57">
        <f t="shared" si="165"/>
        <v>70.429221415381221</v>
      </c>
      <c r="P585" s="374">
        <f t="shared" si="166"/>
        <v>70.429221415381221</v>
      </c>
      <c r="Q585" s="374">
        <f t="shared" si="167"/>
        <v>-90.001307991626618</v>
      </c>
      <c r="R585" s="12">
        <f t="shared" si="168"/>
        <v>89.998692008373382</v>
      </c>
      <c r="S585" s="57">
        <f t="shared" si="169"/>
        <v>7.7827040894076572E-3</v>
      </c>
      <c r="T585" s="12">
        <f t="shared" si="152"/>
        <v>70.429221415381221</v>
      </c>
    </row>
    <row r="586" spans="1:20" x14ac:dyDescent="0.15">
      <c r="A586" s="57">
        <f t="shared" si="153"/>
        <v>49.085992638234508</v>
      </c>
      <c r="B586" s="12">
        <f t="shared" si="170"/>
        <v>7.8122783649474066</v>
      </c>
      <c r="C586" s="57" t="str">
        <f t="shared" si="154"/>
        <v>-0.0758475901864344-3309.89239937436i</v>
      </c>
      <c r="D586" s="57" t="str">
        <f t="shared" si="155"/>
        <v>7.97999999519318-814.896622514i</v>
      </c>
      <c r="E586" s="57" t="str">
        <f t="shared" si="156"/>
        <v>81.2347532576424-0.000506543181955553i</v>
      </c>
      <c r="F586" s="57" t="str">
        <f t="shared" si="157"/>
        <v>4.17867867743119-76473.0130846711i</v>
      </c>
      <c r="G586" s="57" t="str">
        <f t="shared" si="158"/>
        <v>0.999999999701461-0.0000172782694035003i</v>
      </c>
      <c r="H586" s="57" t="str">
        <f t="shared" si="159"/>
        <v>120.000397559961+1.16298587057061i</v>
      </c>
      <c r="I586" s="57" t="str">
        <f t="shared" si="160"/>
        <v>504.619339312005-51776.1976239429i</v>
      </c>
      <c r="K586" s="57" t="str">
        <f t="shared" si="161"/>
        <v>0.0999902770645469-0.00098083808958372i</v>
      </c>
      <c r="L586" s="57" t="str">
        <f t="shared" si="162"/>
        <v>0.00025-28.2950148146142i</v>
      </c>
      <c r="M586" s="57" t="str">
        <f t="shared" si="163"/>
        <v>0.0025-15.9358656653021i</v>
      </c>
      <c r="N586" s="57">
        <f t="shared" si="164"/>
        <v>89.998687042876682</v>
      </c>
      <c r="O586" s="57">
        <f t="shared" si="165"/>
        <v>70.396277514547009</v>
      </c>
      <c r="P586" s="374">
        <f t="shared" si="166"/>
        <v>70.396277514547009</v>
      </c>
      <c r="Q586" s="374">
        <f t="shared" si="167"/>
        <v>-90.001312957123318</v>
      </c>
      <c r="R586" s="12">
        <f t="shared" si="168"/>
        <v>89.998687042876682</v>
      </c>
      <c r="S586" s="57">
        <f t="shared" si="169"/>
        <v>7.8122783649474063E-3</v>
      </c>
      <c r="T586" s="12">
        <f t="shared" si="152"/>
        <v>70.396277514547009</v>
      </c>
    </row>
    <row r="587" spans="1:20" x14ac:dyDescent="0.15">
      <c r="A587" s="57">
        <f t="shared" si="153"/>
        <v>49.272519410259797</v>
      </c>
      <c r="B587" s="12">
        <f t="shared" si="170"/>
        <v>7.8419650227342066</v>
      </c>
      <c r="C587" s="57" t="str">
        <f t="shared" si="154"/>
        <v>-0.0758473059739302-3297.36239389064i</v>
      </c>
      <c r="D587" s="57" t="str">
        <f t="shared" si="155"/>
        <v>7.97999999515657-811.811739395608i</v>
      </c>
      <c r="E587" s="57" t="str">
        <f t="shared" si="156"/>
        <v>81.2347531417371-0.000508466870837814i</v>
      </c>
      <c r="F587" s="57" t="str">
        <f t="shared" si="157"/>
        <v>4.17867867742169-76183.5157254641i</v>
      </c>
      <c r="G587" s="57" t="str">
        <f t="shared" si="158"/>
        <v>0.999999999699188-0.0000173439268271941i</v>
      </c>
      <c r="H587" s="57" t="str">
        <f t="shared" si="159"/>
        <v>120.000400587164+1.16740522654147i</v>
      </c>
      <c r="I587" s="57" t="str">
        <f t="shared" si="160"/>
        <v>504.619343540328-51580.1939845313i</v>
      </c>
      <c r="K587" s="57" t="str">
        <f t="shared" si="161"/>
        <v>0.0999902030371687-0.000984564537672827i</v>
      </c>
      <c r="L587" s="57" t="str">
        <f t="shared" si="162"/>
        <v>0.00025-28.1879007916061i</v>
      </c>
      <c r="M587" s="57" t="str">
        <f t="shared" si="163"/>
        <v>0.0025-15.8755386185516i</v>
      </c>
      <c r="N587" s="57">
        <f t="shared" si="164"/>
        <v>89.998682058566857</v>
      </c>
      <c r="O587" s="57">
        <f t="shared" si="165"/>
        <v>70.36333361314999</v>
      </c>
      <c r="P587" s="374">
        <f t="shared" si="166"/>
        <v>70.36333361314999</v>
      </c>
      <c r="Q587" s="374">
        <f t="shared" si="167"/>
        <v>-90.001317941433143</v>
      </c>
      <c r="R587" s="12">
        <f t="shared" si="168"/>
        <v>89.998682058566857</v>
      </c>
      <c r="S587" s="57">
        <f t="shared" si="169"/>
        <v>7.8419650227342062E-3</v>
      </c>
      <c r="T587" s="12">
        <f t="shared" si="152"/>
        <v>70.36333361314999</v>
      </c>
    </row>
    <row r="588" spans="1:20" x14ac:dyDescent="0.15">
      <c r="A588" s="57">
        <f t="shared" si="153"/>
        <v>49.459754984018787</v>
      </c>
      <c r="B588" s="12">
        <f t="shared" si="170"/>
        <v>7.8717644898205972</v>
      </c>
      <c r="C588" s="57" t="str">
        <f t="shared" si="154"/>
        <v>-0.0758470195976955-3284.87982207202i</v>
      </c>
      <c r="D588" s="57" t="str">
        <f t="shared" si="155"/>
        <v>7.97999999511969-808.738534461632i</v>
      </c>
      <c r="E588" s="57" t="str">
        <f t="shared" si="156"/>
        <v>81.23475302495-0.000510397856296514i</v>
      </c>
      <c r="F588" s="57" t="str">
        <f t="shared" si="157"/>
        <v>4.17867867741211-75895.1142917074i</v>
      </c>
      <c r="G588" s="57" t="str">
        <f t="shared" si="158"/>
        <v>0.999999999696898-0.0000174098337490976i</v>
      </c>
      <c r="H588" s="57" t="str">
        <f t="shared" si="159"/>
        <v>120.000403637417+1.1718413761756i</v>
      </c>
      <c r="I588" s="57" t="str">
        <f t="shared" si="160"/>
        <v>504.619347800849-51384.9323435266i</v>
      </c>
      <c r="K588" s="57" t="str">
        <f t="shared" si="161"/>
        <v>0.0999901284462253-0.000988305137836007i</v>
      </c>
      <c r="L588" s="57" t="str">
        <f t="shared" si="162"/>
        <v>0.00025-28.0811922610143i</v>
      </c>
      <c r="M588" s="57" t="str">
        <f t="shared" si="163"/>
        <v>0.0025-15.815439946754i</v>
      </c>
      <c r="N588" s="57">
        <f t="shared" si="164"/>
        <v>89.998677055373051</v>
      </c>
      <c r="O588" s="57">
        <f t="shared" si="165"/>
        <v>70.330389711186044</v>
      </c>
      <c r="P588" s="374">
        <f t="shared" si="166"/>
        <v>70.330389711186044</v>
      </c>
      <c r="Q588" s="374">
        <f t="shared" si="167"/>
        <v>-90.001322944626949</v>
      </c>
      <c r="R588" s="12">
        <f t="shared" si="168"/>
        <v>89.998677055373051</v>
      </c>
      <c r="S588" s="57">
        <f t="shared" si="169"/>
        <v>7.8717644898205971E-3</v>
      </c>
      <c r="T588" s="12">
        <f t="shared" si="152"/>
        <v>70.330389711186044</v>
      </c>
    </row>
    <row r="589" spans="1:20" x14ac:dyDescent="0.15">
      <c r="A589" s="57">
        <f t="shared" si="153"/>
        <v>49.64770205295806</v>
      </c>
      <c r="B589" s="12">
        <f t="shared" si="170"/>
        <v>7.9016771948819153</v>
      </c>
      <c r="C589" s="57" t="str">
        <f t="shared" si="154"/>
        <v>-0.0758467310416009-3272.4445043525i</v>
      </c>
      <c r="D589" s="57" t="str">
        <f t="shared" si="155"/>
        <v>7.97999999508252-805.676963502988i</v>
      </c>
      <c r="E589" s="57" t="str">
        <f t="shared" si="156"/>
        <v>81.2347529072735-0.000512336165894453i</v>
      </c>
      <c r="F589" s="57" t="str">
        <f t="shared" si="157"/>
        <v>4.17867867740246-75607.8046346497i</v>
      </c>
      <c r="G589" s="57" t="str">
        <f t="shared" si="158"/>
        <v>0.99999999969459-0.0000174759911173039i</v>
      </c>
      <c r="H589" s="57" t="str">
        <f t="shared" si="159"/>
        <v>120.000406710895+1.17629438329019i</v>
      </c>
      <c r="I589" s="57" t="str">
        <f t="shared" si="160"/>
        <v>504.619352093817-51190.4098920245i</v>
      </c>
      <c r="K589" s="57" t="str">
        <f t="shared" si="161"/>
        <v>0.0999900532874281-0.000992059943754738i</v>
      </c>
      <c r="L589" s="57" t="str">
        <f t="shared" si="162"/>
        <v>0.00025-27.9748876878006i</v>
      </c>
      <c r="M589" s="57" t="str">
        <f t="shared" si="163"/>
        <v>0.0025-15.7555687853695i</v>
      </c>
      <c r="N589" s="57">
        <f t="shared" si="164"/>
        <v>89.998672033224096</v>
      </c>
      <c r="O589" s="57">
        <f t="shared" si="165"/>
        <v>70.297445808650806</v>
      </c>
      <c r="P589" s="374">
        <f t="shared" si="166"/>
        <v>70.297445808650806</v>
      </c>
      <c r="Q589" s="374">
        <f t="shared" si="167"/>
        <v>-90.001327966775904</v>
      </c>
      <c r="R589" s="12">
        <f t="shared" si="168"/>
        <v>89.998672033224096</v>
      </c>
      <c r="S589" s="57">
        <f t="shared" si="169"/>
        <v>7.9016771948819155E-3</v>
      </c>
      <c r="T589" s="12">
        <f t="shared" si="152"/>
        <v>70.297445808650806</v>
      </c>
    </row>
    <row r="590" spans="1:20" x14ac:dyDescent="0.15">
      <c r="A590" s="57">
        <f t="shared" si="153"/>
        <v>49.836363320759304</v>
      </c>
      <c r="B590" s="12">
        <f t="shared" si="170"/>
        <v>7.931703568222467</v>
      </c>
      <c r="C590" s="57" t="str">
        <f t="shared" si="154"/>
        <v>-0.0758464402883376-3260.05626184583i</v>
      </c>
      <c r="D590" s="57" t="str">
        <f t="shared" si="155"/>
        <v>7.97999999504508-802.626982477949i</v>
      </c>
      <c r="E590" s="57" t="str">
        <f t="shared" si="156"/>
        <v>81.2347527887012-0.000514281827316329i</v>
      </c>
      <c r="F590" s="57" t="str">
        <f t="shared" si="157"/>
        <v>4.17867867739275-75321.582621245i</v>
      </c>
      <c r="G590" s="57" t="str">
        <f t="shared" si="158"/>
        <v>0.999999999692264-0.0000175423998835089i</v>
      </c>
      <c r="H590" s="57" t="str">
        <f t="shared" si="159"/>
        <v>120.000409807777+1.18076431194492i</v>
      </c>
      <c r="I590" s="57" t="str">
        <f t="shared" si="160"/>
        <v>504.619356419468-50996.623831755i</v>
      </c>
      <c r="K590" s="57" t="str">
        <f t="shared" si="161"/>
        <v>0.099989977556453-0.00099582900931331i</v>
      </c>
      <c r="L590" s="57" t="str">
        <f t="shared" si="162"/>
        <v>0.00025-27.8689855427382i</v>
      </c>
      <c r="M590" s="57" t="str">
        <f t="shared" si="163"/>
        <v>0.0025-15.6959242731316i</v>
      </c>
      <c r="N590" s="57">
        <f t="shared" si="164"/>
        <v>89.998666992048683</v>
      </c>
      <c r="O590" s="57">
        <f t="shared" si="165"/>
        <v>70.264501905539845</v>
      </c>
      <c r="P590" s="374">
        <f t="shared" si="166"/>
        <v>70.264501905539845</v>
      </c>
      <c r="Q590" s="374">
        <f t="shared" si="167"/>
        <v>-90.001333007951317</v>
      </c>
      <c r="R590" s="12">
        <f t="shared" si="168"/>
        <v>89.998666992048683</v>
      </c>
      <c r="S590" s="57">
        <f t="shared" si="169"/>
        <v>7.9317035682224674E-3</v>
      </c>
      <c r="T590" s="12">
        <f t="shared" si="152"/>
        <v>70.264501905539845</v>
      </c>
    </row>
    <row r="591" spans="1:20" x14ac:dyDescent="0.15">
      <c r="A591" s="57">
        <f t="shared" si="153"/>
        <v>50.025741501378185</v>
      </c>
      <c r="B591" s="12">
        <f t="shared" si="170"/>
        <v>7.9618440417817125</v>
      </c>
      <c r="C591" s="57" t="str">
        <f t="shared" si="154"/>
        <v>-0.0758461473222525-3247.71491634306i</v>
      </c>
      <c r="D591" s="57" t="str">
        <f t="shared" si="155"/>
        <v>7.97999999500733-799.588547511515i</v>
      </c>
      <c r="E591" s="57" t="str">
        <f t="shared" si="156"/>
        <v>81.2347526692265-0.000516234868341715i</v>
      </c>
      <c r="F591" s="57" t="str">
        <f t="shared" si="157"/>
        <v>4.17867867738296-75036.4441340936i</v>
      </c>
      <c r="G591" s="57" t="str">
        <f t="shared" si="158"/>
        <v>0.999999999689921-0.0000176090610030249i</v>
      </c>
      <c r="H591" s="57" t="str">
        <f t="shared" si="159"/>
        <v>120.000412928239+1.18525122644295i</v>
      </c>
      <c r="I591" s="57" t="str">
        <f t="shared" si="160"/>
        <v>504.619360778055-50803.5713750396i</v>
      </c>
      <c r="K591" s="57" t="str">
        <f t="shared" si="161"/>
        <v>0.0999899012489476-0.000999612388599758i</v>
      </c>
      <c r="L591" s="57" t="str">
        <f t="shared" si="162"/>
        <v>0.00025-27.7634843023891i</v>
      </c>
      <c r="M591" s="57" t="str">
        <f t="shared" si="163"/>
        <v>0.0025-15.6365055520339i</v>
      </c>
      <c r="N591" s="57">
        <f t="shared" si="164"/>
        <v>89.998661931775104</v>
      </c>
      <c r="O591" s="57">
        <f t="shared" si="165"/>
        <v>70.231558001848981</v>
      </c>
      <c r="P591" s="374">
        <f t="shared" si="166"/>
        <v>70.231558001848981</v>
      </c>
      <c r="Q591" s="374">
        <f t="shared" si="167"/>
        <v>-90.001338068224896</v>
      </c>
      <c r="R591" s="12">
        <f t="shared" si="168"/>
        <v>89.998661931775104</v>
      </c>
      <c r="S591" s="57">
        <f t="shared" si="169"/>
        <v>7.9618440417817127E-3</v>
      </c>
      <c r="T591" s="12">
        <f t="shared" si="152"/>
        <v>70.231558001848981</v>
      </c>
    </row>
    <row r="592" spans="1:20" x14ac:dyDescent="0.15">
      <c r="A592" s="57">
        <f t="shared" si="153"/>
        <v>50.215839319083429</v>
      </c>
      <c r="B592" s="12">
        <f t="shared" si="170"/>
        <v>7.9920990491404833</v>
      </c>
      <c r="C592" s="57" t="str">
        <f t="shared" si="154"/>
        <v>-0.0758458521251626-3235.42029030972i</v>
      </c>
      <c r="D592" s="57" t="str">
        <f t="shared" si="155"/>
        <v>7.97999999496936-796.561614894778i</v>
      </c>
      <c r="E592" s="57" t="str">
        <f t="shared" si="156"/>
        <v>81.234752548842-0.000518195316844942i</v>
      </c>
      <c r="F592" s="57" t="str">
        <f t="shared" si="157"/>
        <v>4.1786786773731-74752.3850713827i</v>
      </c>
      <c r="G592" s="57" t="str">
        <f t="shared" si="158"/>
        <v>0.99999999968756-0.0000176759754347947i</v>
      </c>
      <c r="H592" s="57" t="str">
        <f t="shared" si="159"/>
        <v>120.000416072463+1.18975519133181i</v>
      </c>
      <c r="I592" s="57" t="str">
        <f t="shared" si="160"/>
        <v>504.619365169837-50611.2497447552i</v>
      </c>
      <c r="K592" s="57" t="str">
        <f t="shared" si="161"/>
        <v>0.0999898243605215-0.00100341013590643i</v>
      </c>
      <c r="L592" s="57" t="str">
        <f t="shared" si="162"/>
        <v>0.00025-27.6583824490826i</v>
      </c>
      <c r="M592" s="57" t="str">
        <f t="shared" si="163"/>
        <v>0.0025-15.5773117673181i</v>
      </c>
      <c r="N592" s="57">
        <f t="shared" si="164"/>
        <v>89.998656852331493</v>
      </c>
      <c r="O592" s="57">
        <f t="shared" si="165"/>
        <v>70.198614097573625</v>
      </c>
      <c r="P592" s="374">
        <f t="shared" si="166"/>
        <v>70.198614097573625</v>
      </c>
      <c r="Q592" s="374">
        <f t="shared" si="167"/>
        <v>-90.001343147668507</v>
      </c>
      <c r="R592" s="12">
        <f t="shared" si="168"/>
        <v>89.998656852331493</v>
      </c>
      <c r="S592" s="57">
        <f t="shared" si="169"/>
        <v>7.9920990491404841E-3</v>
      </c>
      <c r="T592" s="12">
        <f t="shared" si="152"/>
        <v>70.198614097573625</v>
      </c>
    </row>
    <row r="593" spans="1:20" x14ac:dyDescent="0.15">
      <c r="A593" s="57">
        <f t="shared" si="153"/>
        <v>50.406659508495942</v>
      </c>
      <c r="B593" s="12">
        <f t="shared" si="170"/>
        <v>8.0224690255272169</v>
      </c>
      <c r="C593" s="57" t="str">
        <f t="shared" si="154"/>
        <v>-0.07584555468096-3223.17220688351i</v>
      </c>
      <c r="D593" s="57" t="str">
        <f t="shared" si="155"/>
        <v>7.97999999493106-793.546141084296i</v>
      </c>
      <c r="E593" s="57" t="str">
        <f t="shared" si="156"/>
        <v>81.2347524275411-0.000520163200820892i</v>
      </c>
      <c r="F593" s="57" t="str">
        <f t="shared" si="157"/>
        <v>4.17867867736314-74469.4013468272i</v>
      </c>
      <c r="G593" s="57" t="str">
        <f t="shared" si="158"/>
        <v>0.999999999685181-0.0000177431441414047i</v>
      </c>
      <c r="H593" s="57" t="str">
        <f t="shared" si="159"/>
        <v>120.000419240628+1.19427627140428i</v>
      </c>
      <c r="I593" s="57" t="str">
        <f t="shared" si="160"/>
        <v>504.619369595054-50419.6561742895i</v>
      </c>
      <c r="K593" s="57" t="str">
        <f t="shared" si="161"/>
        <v>0.0999897468867544-0.0010072223057309i</v>
      </c>
      <c r="L593" s="57" t="str">
        <f t="shared" si="162"/>
        <v>0.00025-27.5536784708932i</v>
      </c>
      <c r="M593" s="57" t="str">
        <f t="shared" si="163"/>
        <v>0.0025-15.5183420674618i</v>
      </c>
      <c r="N593" s="57">
        <f t="shared" si="164"/>
        <v>89.998651753645703</v>
      </c>
      <c r="O593" s="57">
        <f t="shared" si="165"/>
        <v>70.165670192709356</v>
      </c>
      <c r="P593" s="374">
        <f t="shared" si="166"/>
        <v>70.165670192709356</v>
      </c>
      <c r="Q593" s="374">
        <f t="shared" si="167"/>
        <v>-90.001348246354297</v>
      </c>
      <c r="R593" s="12">
        <f t="shared" si="168"/>
        <v>89.998651753645703</v>
      </c>
      <c r="S593" s="57">
        <f t="shared" si="169"/>
        <v>8.0224690255272166E-3</v>
      </c>
      <c r="T593" s="12">
        <f t="shared" si="152"/>
        <v>70.165670192709356</v>
      </c>
    </row>
    <row r="594" spans="1:20" x14ac:dyDescent="0.15">
      <c r="A594" s="57">
        <f t="shared" si="153"/>
        <v>50.598204814628225</v>
      </c>
      <c r="B594" s="12">
        <f t="shared" si="170"/>
        <v>8.0529544078242203</v>
      </c>
      <c r="C594" s="57" t="str">
        <f t="shared" si="154"/>
        <v>-0.075845254972819-3210.97048987164i</v>
      </c>
      <c r="D594" s="57" t="str">
        <f t="shared" si="155"/>
        <v>7.97999999489241-790.542082701466i</v>
      </c>
      <c r="E594" s="57" t="str">
        <f t="shared" si="156"/>
        <v>81.2347523053165-0.000522138548356827i</v>
      </c>
      <c r="F594" s="57" t="str">
        <f t="shared" si="157"/>
        <v>4.17867867735313-74187.4888896112i</v>
      </c>
      <c r="G594" s="57" t="str">
        <f t="shared" si="158"/>
        <v>0.999999999682784-0.0000178105680890993i</v>
      </c>
      <c r="H594" s="57" t="str">
        <f t="shared" si="159"/>
        <v>120.000422432917+1.19881453169942i</v>
      </c>
      <c r="I594" s="57" t="str">
        <f t="shared" si="160"/>
        <v>504.619374053969-50228.7879075051i</v>
      </c>
      <c r="K594" s="57" t="str">
        <f t="shared" si="161"/>
        <v>0.0999896688231907-0.00101104895277667i</v>
      </c>
      <c r="L594" s="57" t="str">
        <f t="shared" si="162"/>
        <v>0.00025-27.4493708616191i</v>
      </c>
      <c r="M594" s="57" t="str">
        <f t="shared" si="163"/>
        <v>0.0025-15.4595956041659i</v>
      </c>
      <c r="N594" s="57">
        <f t="shared" si="164"/>
        <v>89.99864663564523</v>
      </c>
      <c r="O594" s="57">
        <f t="shared" si="165"/>
        <v>70.132726287251742</v>
      </c>
      <c r="P594" s="374">
        <f t="shared" si="166"/>
        <v>70.132726287251742</v>
      </c>
      <c r="Q594" s="374">
        <f t="shared" si="167"/>
        <v>-90.00135336435477</v>
      </c>
      <c r="R594" s="12">
        <f t="shared" si="168"/>
        <v>89.99864663564523</v>
      </c>
      <c r="S594" s="57">
        <f t="shared" si="169"/>
        <v>8.0529544078242199E-3</v>
      </c>
      <c r="T594" s="12">
        <f t="shared" si="152"/>
        <v>70.132726287251742</v>
      </c>
    </row>
    <row r="595" spans="1:20" x14ac:dyDescent="0.15">
      <c r="A595" s="57">
        <f t="shared" si="153"/>
        <v>50.790477992923819</v>
      </c>
      <c r="B595" s="12">
        <f t="shared" si="170"/>
        <v>8.083555634573953</v>
      </c>
      <c r="C595" s="57" t="str">
        <f t="shared" si="154"/>
        <v>-0.0758449529822229-3198.8149637483i</v>
      </c>
      <c r="D595" s="57" t="str">
        <f t="shared" si="155"/>
        <v>7.97999999485358-787.5493965319i</v>
      </c>
      <c r="E595" s="57" t="str">
        <f t="shared" si="156"/>
        <v>81.234752182162-0.000524121387657855i</v>
      </c>
      <c r="F595" s="57" t="str">
        <f t="shared" si="157"/>
        <v>4.17867867734304-73906.6436443295i</v>
      </c>
      <c r="G595" s="57" t="str">
        <f t="shared" si="158"/>
        <v>0.999999999680368-0.0000178782482477947i</v>
      </c>
      <c r="H595" s="57" t="str">
        <f t="shared" si="159"/>
        <v>120.000425649514+1.20337003750342i</v>
      </c>
      <c r="I595" s="57" t="str">
        <f t="shared" si="160"/>
        <v>504.619378546835-50038.6421986978i</v>
      </c>
      <c r="K595" s="57" t="str">
        <f t="shared" si="161"/>
        <v>0.0999895901653402-0.0010148901319539i</v>
      </c>
      <c r="L595" s="57" t="str">
        <f t="shared" si="162"/>
        <v>0.00025-27.3454581207602i</v>
      </c>
      <c r="M595" s="57" t="str">
        <f t="shared" si="163"/>
        <v>0.0025-15.401071532343i</v>
      </c>
      <c r="N595" s="57">
        <f t="shared" si="164"/>
        <v>89.998641498257427</v>
      </c>
      <c r="O595" s="57">
        <f t="shared" si="165"/>
        <v>70.099782381196178</v>
      </c>
      <c r="P595" s="374">
        <f t="shared" si="166"/>
        <v>70.099782381196178</v>
      </c>
      <c r="Q595" s="374">
        <f t="shared" si="167"/>
        <v>-90.001358501742573</v>
      </c>
      <c r="R595" s="12">
        <f t="shared" si="168"/>
        <v>89.998641498257427</v>
      </c>
      <c r="S595" s="57">
        <f t="shared" si="169"/>
        <v>8.0835556345739534E-3</v>
      </c>
      <c r="T595" s="12">
        <f t="shared" si="152"/>
        <v>70.099782381196178</v>
      </c>
    </row>
    <row r="596" spans="1:20" x14ac:dyDescent="0.15">
      <c r="A596" s="57">
        <f t="shared" si="153"/>
        <v>50.983481809296933</v>
      </c>
      <c r="B596" s="12">
        <f t="shared" si="170"/>
        <v>8.1142731459853348</v>
      </c>
      <c r="C596" s="57" t="str">
        <f t="shared" si="154"/>
        <v>-0.0758446486931348-3186.7054536522i</v>
      </c>
      <c r="D596" s="57" t="str">
        <f t="shared" si="155"/>
        <v>7.97999999481438-784.568039524803i</v>
      </c>
      <c r="E596" s="57" t="str">
        <f t="shared" si="156"/>
        <v>81.2347520580694-0.00052611174701515i</v>
      </c>
      <c r="F596" s="57" t="str">
        <f t="shared" si="157"/>
        <v>4.17867867733287-73626.8615709288i</v>
      </c>
      <c r="G596" s="57" t="str">
        <f t="shared" si="158"/>
        <v>0.999999999677935-0.0000179461855910927i</v>
      </c>
      <c r="H596" s="57" t="str">
        <f t="shared" si="159"/>
        <v>120.000428890603+1.20794285435059i</v>
      </c>
      <c r="I596" s="57" t="str">
        <f t="shared" si="160"/>
        <v>504.619383073913-49849.2163125577i</v>
      </c>
      <c r="K596" s="57" t="str">
        <f t="shared" si="161"/>
        <v>0.099989510908682-0.00101874589838032i</v>
      </c>
      <c r="L596" s="57" t="str">
        <f t="shared" si="162"/>
        <v>0.00025-27.2419387534969i</v>
      </c>
      <c r="M596" s="57" t="str">
        <f t="shared" si="163"/>
        <v>0.0025-15.3427690101046i</v>
      </c>
      <c r="N596" s="57">
        <f t="shared" si="164"/>
        <v>89.998636341409295</v>
      </c>
      <c r="O596" s="57">
        <f t="shared" si="165"/>
        <v>70.066838474538244</v>
      </c>
      <c r="P596" s="374">
        <f t="shared" si="166"/>
        <v>70.066838474538244</v>
      </c>
      <c r="Q596" s="374">
        <f t="shared" si="167"/>
        <v>-90.001363658590705</v>
      </c>
      <c r="R596" s="12">
        <f t="shared" si="168"/>
        <v>89.998636341409295</v>
      </c>
      <c r="S596" s="57">
        <f t="shared" si="169"/>
        <v>8.1142731459853349E-3</v>
      </c>
      <c r="T596" s="12">
        <f t="shared" si="152"/>
        <v>70.066838474538244</v>
      </c>
    </row>
    <row r="597" spans="1:20" x14ac:dyDescent="0.15">
      <c r="A597" s="57">
        <f t="shared" si="153"/>
        <v>51.177219040172261</v>
      </c>
      <c r="B597" s="12">
        <f t="shared" si="170"/>
        <v>8.1451073839400792</v>
      </c>
      <c r="C597" s="57" t="str">
        <f t="shared" si="154"/>
        <v>-0.0758443420876631-3174.64178538395i</v>
      </c>
      <c r="D597" s="57" t="str">
        <f t="shared" si="155"/>
        <v>7.97999999477491-781.597968792351i</v>
      </c>
      <c r="E597" s="57" t="str">
        <f t="shared" si="156"/>
        <v>81.2347519330323-0.00052810965484538i</v>
      </c>
      <c r="F597" s="57" t="str">
        <f t="shared" si="157"/>
        <v>4.17867867732261-73348.1386446501i</v>
      </c>
      <c r="G597" s="57" t="str">
        <f t="shared" si="158"/>
        <v>0.999999999675482-0.0000180143810962946i</v>
      </c>
      <c r="H597" s="57" t="str">
        <f t="shared" si="159"/>
        <v>120.000432156371+1.21253304802428i</v>
      </c>
      <c r="I597" s="57" t="str">
        <f t="shared" si="160"/>
        <v>504.619387635464-49660.5075241297i</v>
      </c>
      <c r="K597" s="57" t="str">
        <f t="shared" si="161"/>
        <v>0.099989431048657-0.00102261630738184i</v>
      </c>
      <c r="L597" s="57" t="str">
        <f t="shared" si="162"/>
        <v>0.00025-27.1388112706684i</v>
      </c>
      <c r="M597" s="57" t="str">
        <f t="shared" si="163"/>
        <v>0.0025-15.2846871987494i</v>
      </c>
      <c r="N597" s="57">
        <f t="shared" si="164"/>
        <v>89.998631165027589</v>
      </c>
      <c r="O597" s="57">
        <f t="shared" si="165"/>
        <v>70.033894567273279</v>
      </c>
      <c r="P597" s="374">
        <f t="shared" si="166"/>
        <v>70.033894567273279</v>
      </c>
      <c r="Q597" s="374">
        <f t="shared" si="167"/>
        <v>-90.001368834972411</v>
      </c>
      <c r="R597" s="12">
        <f t="shared" si="168"/>
        <v>89.998631165027589</v>
      </c>
      <c r="S597" s="57">
        <f t="shared" si="169"/>
        <v>8.1451073839400798E-3</v>
      </c>
      <c r="T597" s="12">
        <f t="shared" si="152"/>
        <v>70.033894567273279</v>
      </c>
    </row>
    <row r="598" spans="1:20" x14ac:dyDescent="0.15">
      <c r="A598" s="57">
        <f t="shared" si="153"/>
        <v>51.37169247252492</v>
      </c>
      <c r="B598" s="12">
        <f t="shared" si="170"/>
        <v>8.1760587919990524</v>
      </c>
      <c r="C598" s="57" t="str">
        <f t="shared" si="154"/>
        <v>-0.075844033148087-3162.62378540363i</v>
      </c>
      <c r="D598" s="57" t="str">
        <f t="shared" si="155"/>
        <v>7.97999999473511-778.639141609084i</v>
      </c>
      <c r="E598" s="57" t="str">
        <f t="shared" si="156"/>
        <v>81.2347518070433-0.000530115139657638i</v>
      </c>
      <c r="F598" s="57" t="str">
        <f t="shared" si="157"/>
        <v>4.1786786773123-73070.4708559706i</v>
      </c>
      <c r="G598" s="57" t="str">
        <f t="shared" si="158"/>
        <v>0.999999999673011-0.0000180828357444159i</v>
      </c>
      <c r="H598" s="57" t="str">
        <f t="shared" si="159"/>
        <v>120.000435447006+1.21714068455782i</v>
      </c>
      <c r="I598" s="57" t="str">
        <f t="shared" si="160"/>
        <v>504.619392231745-49472.5131187747i</v>
      </c>
      <c r="K598" s="57" t="str">
        <f t="shared" si="161"/>
        <v>0.0999893505806729-0.00102650141449341i</v>
      </c>
      <c r="L598" s="57" t="str">
        <f t="shared" si="162"/>
        <v>0.00025-27.0360741887511i</v>
      </c>
      <c r="M598" s="57" t="str">
        <f t="shared" si="163"/>
        <v>0.0025-15.2268252627509i</v>
      </c>
      <c r="N598" s="57">
        <f t="shared" si="164"/>
        <v>89.998625969038784</v>
      </c>
      <c r="O598" s="57">
        <f t="shared" si="165"/>
        <v>70.000950659396636</v>
      </c>
      <c r="P598" s="374">
        <f t="shared" si="166"/>
        <v>70.000950659396636</v>
      </c>
      <c r="Q598" s="374">
        <f t="shared" si="167"/>
        <v>-90.001374030961216</v>
      </c>
      <c r="R598" s="12">
        <f t="shared" si="168"/>
        <v>89.998625969038784</v>
      </c>
      <c r="S598" s="57">
        <f t="shared" si="169"/>
        <v>8.1760587919990531E-3</v>
      </c>
      <c r="T598" s="12">
        <f t="shared" si="152"/>
        <v>70.000950659396636</v>
      </c>
    </row>
    <row r="599" spans="1:20" x14ac:dyDescent="0.15">
      <c r="A599" s="57">
        <f t="shared" si="153"/>
        <v>51.566904903920516</v>
      </c>
      <c r="B599" s="12">
        <f t="shared" si="170"/>
        <v>8.2071278154086489</v>
      </c>
      <c r="C599" s="57" t="str">
        <f t="shared" si="154"/>
        <v>-0.0758437218562094-3150.65128082826i</v>
      </c>
      <c r="D599" s="57" t="str">
        <f t="shared" si="155"/>
        <v>7.979999994695-775.691515411276i</v>
      </c>
      <c r="E599" s="57" t="str">
        <f t="shared" si="156"/>
        <v>81.2347516800951-0.000532128230070689i</v>
      </c>
      <c r="F599" s="57" t="str">
        <f t="shared" si="157"/>
        <v>4.1786786773019-72793.8542105459i</v>
      </c>
      <c r="G599" s="57" t="str">
        <f t="shared" si="158"/>
        <v>0.999999999670521-0.0000181515505201994i</v>
      </c>
      <c r="H599" s="57" t="str">
        <f t="shared" si="159"/>
        <v>120.000438762699+1.22176583023552i</v>
      </c>
      <c r="I599" s="57" t="str">
        <f t="shared" si="160"/>
        <v>504.619396863031-49285.2303921307i</v>
      </c>
      <c r="K599" s="57" t="str">
        <f t="shared" si="161"/>
        <v>0.0999892695001018-0.00103040127545979i</v>
      </c>
      <c r="L599" s="57" t="str">
        <f t="shared" si="162"/>
        <v>0.00025-26.9337260298377i</v>
      </c>
      <c r="M599" s="57" t="str">
        <f t="shared" si="163"/>
        <v>0.0025-15.1691823697459i</v>
      </c>
      <c r="N599" s="57">
        <f t="shared" si="164"/>
        <v>89.998620753369138</v>
      </c>
      <c r="O599" s="57">
        <f t="shared" si="165"/>
        <v>69.968006750903655</v>
      </c>
      <c r="P599" s="374">
        <f t="shared" si="166"/>
        <v>69.968006750903655</v>
      </c>
      <c r="Q599" s="374">
        <f t="shared" si="167"/>
        <v>-90.001379246630862</v>
      </c>
      <c r="R599" s="12">
        <f t="shared" si="168"/>
        <v>89.998620753369138</v>
      </c>
      <c r="S599" s="57">
        <f t="shared" si="169"/>
        <v>8.2071278154086484E-3</v>
      </c>
      <c r="T599" s="12">
        <f t="shared" si="152"/>
        <v>69.968006750903655</v>
      </c>
    </row>
    <row r="600" spans="1:20" x14ac:dyDescent="0.15">
      <c r="A600" s="57">
        <f t="shared" si="153"/>
        <v>51.762859142555421</v>
      </c>
      <c r="B600" s="12">
        <f t="shared" si="170"/>
        <v>8.2383149011072021</v>
      </c>
      <c r="C600" s="57" t="str">
        <f t="shared" si="154"/>
        <v>-0.0758434081948138-3138.7240994294i</v>
      </c>
      <c r="D600" s="57" t="str">
        <f t="shared" si="155"/>
        <v>7.97999999465462-772.755047796336i</v>
      </c>
      <c r="E600" s="57" t="str">
        <f t="shared" si="156"/>
        <v>81.2347515521806-0.000534148954817741i</v>
      </c>
      <c r="F600" s="57" t="str">
        <f t="shared" si="157"/>
        <v>4.17867867729142-72518.2847291527i</v>
      </c>
      <c r="G600" s="57" t="str">
        <f t="shared" si="158"/>
        <v>0.999999999668012-0.0000182205264121305i</v>
      </c>
      <c r="H600" s="57" t="str">
        <f t="shared" si="159"/>
        <v>120.000442103638+1.22640855159353i</v>
      </c>
      <c r="I600" s="57" t="str">
        <f t="shared" si="160"/>
        <v>504.619401529574-49098.6566500717i</v>
      </c>
      <c r="K600" s="57" t="str">
        <f t="shared" si="161"/>
        <v>0.0999891878022829-0.00103431594623638i</v>
      </c>
      <c r="L600" s="57" t="str">
        <f t="shared" si="162"/>
        <v>0.00025-26.8317653216155i</v>
      </c>
      <c r="M600" s="57" t="str">
        <f t="shared" si="163"/>
        <v>0.0025-15.1117576905219i</v>
      </c>
      <c r="N600" s="57">
        <f t="shared" si="164"/>
        <v>89.998615517944557</v>
      </c>
      <c r="O600" s="57">
        <f t="shared" si="165"/>
        <v>69.935062841789772</v>
      </c>
      <c r="P600" s="374">
        <f t="shared" si="166"/>
        <v>69.935062841789772</v>
      </c>
      <c r="Q600" s="374">
        <f t="shared" si="167"/>
        <v>-90.001384482055443</v>
      </c>
      <c r="R600" s="12">
        <f t="shared" si="168"/>
        <v>89.998615517944557</v>
      </c>
      <c r="S600" s="57">
        <f t="shared" si="169"/>
        <v>8.2383149011072028E-3</v>
      </c>
      <c r="T600" s="12">
        <f t="shared" si="152"/>
        <v>69.935062841789772</v>
      </c>
    </row>
    <row r="601" spans="1:20" x14ac:dyDescent="0.15">
      <c r="A601" s="57">
        <f t="shared" si="153"/>
        <v>51.959558007297133</v>
      </c>
      <c r="B601" s="12">
        <f t="shared" si="170"/>
        <v>8.2696204977314096</v>
      </c>
      <c r="C601" s="57" t="str">
        <f t="shared" si="154"/>
        <v>-0.0758430921457034-3126.84206963051i</v>
      </c>
      <c r="D601" s="57" t="str">
        <f t="shared" si="155"/>
        <v>7.97999999461389-769.829696522191i</v>
      </c>
      <c r="E601" s="57" t="str">
        <f t="shared" si="156"/>
        <v>81.2347514232924-0.000536177342727604i</v>
      </c>
      <c r="F601" s="57" t="str">
        <f t="shared" si="157"/>
        <v>4.17867867728084-72243.7584476315i</v>
      </c>
      <c r="G601" s="57" t="str">
        <f t="shared" si="158"/>
        <v>0.999999999665484-0.0000182897644124504i</v>
      </c>
      <c r="H601" s="57" t="str">
        <f t="shared" si="159"/>
        <v>120.000445470016+1.2310689154209i</v>
      </c>
      <c r="I601" s="57" t="str">
        <f t="shared" si="160"/>
        <v>504.61940623165-48912.789208672i</v>
      </c>
      <c r="K601" s="57" t="str">
        <f t="shared" si="161"/>
        <v>0.0999891054825175-0.00103824548298991i</v>
      </c>
      <c r="L601" s="57" t="str">
        <f t="shared" si="162"/>
        <v>0.00025-26.7301905973457i</v>
      </c>
      <c r="M601" s="57" t="str">
        <f t="shared" si="163"/>
        <v>0.0025-15.0545503990057i</v>
      </c>
      <c r="N601" s="57">
        <f t="shared" si="164"/>
        <v>89.998610262690747</v>
      </c>
      <c r="O601" s="57">
        <f t="shared" si="165"/>
        <v>69.902118932050186</v>
      </c>
      <c r="P601" s="374">
        <f t="shared" si="166"/>
        <v>69.902118932050186</v>
      </c>
      <c r="Q601" s="374">
        <f t="shared" si="167"/>
        <v>-90.001389737309253</v>
      </c>
      <c r="R601" s="12">
        <f t="shared" si="168"/>
        <v>89.998610262690747</v>
      </c>
      <c r="S601" s="57">
        <f t="shared" si="169"/>
        <v>8.26962049773141E-3</v>
      </c>
      <c r="T601" s="12">
        <f t="shared" si="152"/>
        <v>69.902118932050186</v>
      </c>
    </row>
    <row r="602" spans="1:20" x14ac:dyDescent="0.15">
      <c r="A602" s="57">
        <f t="shared" si="153"/>
        <v>52.157004327724856</v>
      </c>
      <c r="B602" s="12">
        <f t="shared" si="170"/>
        <v>8.3010450556227884</v>
      </c>
      <c r="C602" s="57" t="str">
        <f t="shared" si="154"/>
        <v>-0.0758427736902618-3115.00502050458i</v>
      </c>
      <c r="D602" s="57" t="str">
        <f t="shared" si="155"/>
        <v>7.97999999457291-766.91541950668i</v>
      </c>
      <c r="E602" s="57" t="str">
        <f t="shared" si="156"/>
        <v>81.2347512934228-0.000538213422742188i</v>
      </c>
      <c r="F602" s="57" t="str">
        <f t="shared" si="157"/>
        <v>4.17867867727021-71970.2714168293i</v>
      </c>
      <c r="G602" s="57" t="str">
        <f t="shared" si="158"/>
        <v>0.999999999662937-0.000018359265517171i</v>
      </c>
      <c r="H602" s="57" t="str">
        <f t="shared" si="159"/>
        <v>120.000448862028+1.2357469887605i</v>
      </c>
      <c r="I602" s="57" t="str">
        <f t="shared" si="160"/>
        <v>504.619410969535-48727.6253941666i</v>
      </c>
      <c r="K602" s="57" t="str">
        <f t="shared" si="161"/>
        <v>0.0999890225360714-0.00104218994209929i</v>
      </c>
      <c r="L602" s="57" t="str">
        <f t="shared" si="162"/>
        <v>0.00025-26.6290003958414i</v>
      </c>
      <c r="M602" s="57" t="str">
        <f t="shared" si="163"/>
        <v>0.0025-14.9975596722511i</v>
      </c>
      <c r="N602" s="57">
        <f t="shared" si="164"/>
        <v>89.998604987533071</v>
      </c>
      <c r="O602" s="57">
        <f t="shared" si="165"/>
        <v>69.869175021680064</v>
      </c>
      <c r="P602" s="374">
        <f t="shared" si="166"/>
        <v>69.869175021680064</v>
      </c>
      <c r="Q602" s="374">
        <f t="shared" si="167"/>
        <v>-90.001395012466929</v>
      </c>
      <c r="R602" s="12">
        <f t="shared" si="168"/>
        <v>89.998604987533071</v>
      </c>
      <c r="S602" s="57">
        <f t="shared" si="169"/>
        <v>8.3010450556227876E-3</v>
      </c>
      <c r="T602" s="12">
        <f t="shared" si="152"/>
        <v>69.869175021680064</v>
      </c>
    </row>
    <row r="603" spans="1:20" x14ac:dyDescent="0.15">
      <c r="A603" s="57">
        <f t="shared" si="153"/>
        <v>52.355200944170207</v>
      </c>
      <c r="B603" s="12">
        <f t="shared" si="170"/>
        <v>8.3325890268341549</v>
      </c>
      <c r="C603" s="57" t="str">
        <f t="shared" si="154"/>
        <v>-0.0758424528106474-3103.21278177169i</v>
      </c>
      <c r="D603" s="57" t="str">
        <f t="shared" si="155"/>
        <v>7.97999999453154-764.012174826952i</v>
      </c>
      <c r="E603" s="57" t="str">
        <f t="shared" si="156"/>
        <v>81.2347511625647-0.000540257223916412i</v>
      </c>
      <c r="F603" s="57" t="str">
        <f t="shared" si="157"/>
        <v>4.17867867725948-71697.8197025439i</v>
      </c>
      <c r="G603" s="57" t="str">
        <f t="shared" si="158"/>
        <v>0.999999999660371-0.0000184290307260889i</v>
      </c>
      <c r="H603" s="57" t="str">
        <f t="shared" si="159"/>
        <v>120.000452279869+1.24044283890992i</v>
      </c>
      <c r="I603" s="57" t="str">
        <f t="shared" si="160"/>
        <v>504.619415743489-48543.1625429119i</v>
      </c>
      <c r="K603" s="57" t="str">
        <f t="shared" si="161"/>
        <v>0.0999889389581746-0.00104614938015638i</v>
      </c>
      <c r="L603" s="57" t="str">
        <f t="shared" si="162"/>
        <v>0.00025-26.528193261448i</v>
      </c>
      <c r="M603" s="57" t="str">
        <f t="shared" si="163"/>
        <v>0.0025-14.9407846904275i</v>
      </c>
      <c r="N603" s="57">
        <f t="shared" si="164"/>
        <v>89.998599692396652</v>
      </c>
      <c r="O603" s="57">
        <f t="shared" si="165"/>
        <v>69.836231110674632</v>
      </c>
      <c r="P603" s="374">
        <f t="shared" si="166"/>
        <v>69.836231110674632</v>
      </c>
      <c r="Q603" s="374">
        <f t="shared" si="167"/>
        <v>-90.001400307603348</v>
      </c>
      <c r="R603" s="12">
        <f t="shared" si="168"/>
        <v>89.998599692396652</v>
      </c>
      <c r="S603" s="57">
        <f t="shared" si="169"/>
        <v>8.3325890268341543E-3</v>
      </c>
      <c r="T603" s="12">
        <f t="shared" si="152"/>
        <v>69.836231110674632</v>
      </c>
    </row>
    <row r="604" spans="1:20" x14ac:dyDescent="0.15">
      <c r="A604" s="57">
        <f t="shared" si="153"/>
        <v>52.554150707758055</v>
      </c>
      <c r="B604" s="12">
        <f t="shared" si="170"/>
        <v>8.364252865136125</v>
      </c>
      <c r="C604" s="57" t="str">
        <f t="shared" si="154"/>
        <v>-0.0758421294885352-3091.46518379657i</v>
      </c>
      <c r="D604" s="57" t="str">
        <f t="shared" si="155"/>
        <v>7.97999999448992-761.119920718856i</v>
      </c>
      <c r="E604" s="57" t="str">
        <f t="shared" si="156"/>
        <v>81.2347510307105-0.000542308775401384i</v>
      </c>
      <c r="F604" s="57" t="str">
        <f t="shared" si="157"/>
        <v>4.17867867724866-71426.3993854655i</v>
      </c>
      <c r="G604" s="57" t="str">
        <f t="shared" si="158"/>
        <v>0.999999999657785-0.0000184990610428001i</v>
      </c>
      <c r="H604" s="57" t="str">
        <f t="shared" si="159"/>
        <v>120.000455723734+1.24515653342259i</v>
      </c>
      <c r="I604" s="57" t="str">
        <f t="shared" si="160"/>
        <v>504.619420553805-48359.3980013471i</v>
      </c>
      <c r="K604" s="57" t="str">
        <f t="shared" si="161"/>
        <v>0.0999888547440225-0.00105012385396686i</v>
      </c>
      <c r="L604" s="57" t="str">
        <f t="shared" si="162"/>
        <v>0.00025-26.4277677440207i</v>
      </c>
      <c r="M604" s="57" t="str">
        <f t="shared" si="163"/>
        <v>0.0025-14.8842246368076i</v>
      </c>
      <c r="N604" s="57">
        <f t="shared" si="164"/>
        <v>89.998594377206345</v>
      </c>
      <c r="O604" s="57">
        <f t="shared" si="165"/>
        <v>69.803287199029171</v>
      </c>
      <c r="P604" s="374">
        <f t="shared" si="166"/>
        <v>69.803287199029171</v>
      </c>
      <c r="Q604" s="374">
        <f t="shared" si="167"/>
        <v>-90.001405622793655</v>
      </c>
      <c r="R604" s="12">
        <f t="shared" si="168"/>
        <v>89.998594377206345</v>
      </c>
      <c r="S604" s="57">
        <f t="shared" si="169"/>
        <v>8.364252865136125E-3</v>
      </c>
      <c r="T604" s="12">
        <f t="shared" si="152"/>
        <v>69.803287199029171</v>
      </c>
    </row>
    <row r="605" spans="1:20" x14ac:dyDescent="0.15">
      <c r="A605" s="57">
        <f t="shared" si="153"/>
        <v>52.753856480447531</v>
      </c>
      <c r="B605" s="12">
        <f t="shared" si="170"/>
        <v>8.3960370260236417</v>
      </c>
      <c r="C605" s="57" t="str">
        <f t="shared" si="154"/>
        <v>-0.0758418037043-3079.76205758603i</v>
      </c>
      <c r="D605" s="57" t="str">
        <f t="shared" si="155"/>
        <v>7.97999999444798-758.238615576347i</v>
      </c>
      <c r="E605" s="57" t="str">
        <f t="shared" si="156"/>
        <v>81.2347508978524-0.00054436810646795i</v>
      </c>
      <c r="F605" s="57" t="str">
        <f t="shared" si="157"/>
        <v>4.17867867723778-71156.0065611219i</v>
      </c>
      <c r="G605" s="57" t="str">
        <f t="shared" si="158"/>
        <v>0.999999999655179-0.0000185693574747144i</v>
      </c>
      <c r="H605" s="57" t="str">
        <f t="shared" si="159"/>
        <v>120.000459193823+1.24988814010854i</v>
      </c>
      <c r="I605" s="57" t="str">
        <f t="shared" si="160"/>
        <v>504.619425400734-48176.3291259584i</v>
      </c>
      <c r="K605" s="57" t="str">
        <f t="shared" si="161"/>
        <v>0.0999887698887711-0.00105411342055085i</v>
      </c>
      <c r="L605" s="57" t="str">
        <f t="shared" si="162"/>
        <v>0.00025-26.3277223989048i</v>
      </c>
      <c r="M605" s="57" t="str">
        <f t="shared" si="163"/>
        <v>0.0025-14.8278786977562i</v>
      </c>
      <c r="N605" s="57">
        <f t="shared" si="164"/>
        <v>89.99858904188676</v>
      </c>
      <c r="O605" s="57">
        <f t="shared" si="165"/>
        <v>69.770343286738651</v>
      </c>
      <c r="P605" s="374">
        <f t="shared" si="166"/>
        <v>69.770343286738651</v>
      </c>
      <c r="Q605" s="374">
        <f t="shared" si="167"/>
        <v>-90.00141095811324</v>
      </c>
      <c r="R605" s="12">
        <f t="shared" si="168"/>
        <v>89.99858904188676</v>
      </c>
      <c r="S605" s="57">
        <f t="shared" si="169"/>
        <v>8.3960370260236419E-3</v>
      </c>
      <c r="T605" s="12">
        <f t="shared" si="152"/>
        <v>69.770343286738651</v>
      </c>
    </row>
    <row r="606" spans="1:20" x14ac:dyDescent="0.15">
      <c r="A606" s="57">
        <f t="shared" si="153"/>
        <v>52.954321135073236</v>
      </c>
      <c r="B606" s="12">
        <f t="shared" si="170"/>
        <v>8.4279419667225319</v>
      </c>
      <c r="C606" s="57" t="str">
        <f t="shared" si="154"/>
        <v>-0.07584147544069-3068.10323478669i</v>
      </c>
      <c r="D606" s="57" t="str">
        <f t="shared" si="155"/>
        <v>7.97999999440567-755.368217950881i</v>
      </c>
      <c r="E606" s="57" t="str">
        <f t="shared" si="156"/>
        <v>81.2347507639827-0.000546435246487319i</v>
      </c>
      <c r="F606" s="57" t="str">
        <f t="shared" si="157"/>
        <v>4.17867867722682-70886.6373398214i</v>
      </c>
      <c r="G606" s="57" t="str">
        <f t="shared" si="158"/>
        <v>0.999999999652553-0.0000186399210330694i</v>
      </c>
      <c r="H606" s="57" t="str">
        <f t="shared" si="159"/>
        <v>120.000462690334+1.25463772703564i</v>
      </c>
      <c r="I606" s="57" t="str">
        <f t="shared" si="160"/>
        <v>504.619430284583-47993.9532832378i</v>
      </c>
      <c r="K606" s="57" t="str">
        <f t="shared" si="161"/>
        <v>0.099988684387542-0.00105811813714395i</v>
      </c>
      <c r="L606" s="57" t="str">
        <f t="shared" si="162"/>
        <v>0.00025-26.2280557869146i</v>
      </c>
      <c r="M606" s="57" t="str">
        <f t="shared" si="163"/>
        <v>0.0025-14.7717460627178i</v>
      </c>
      <c r="N606" s="57">
        <f t="shared" si="164"/>
        <v>89.998583686362096</v>
      </c>
      <c r="O606" s="57">
        <f t="shared" si="165"/>
        <v>69.73739937379824</v>
      </c>
      <c r="P606" s="374">
        <f t="shared" si="166"/>
        <v>69.73739937379824</v>
      </c>
      <c r="Q606" s="374">
        <f t="shared" si="167"/>
        <v>-90.001416313637904</v>
      </c>
      <c r="R606" s="12">
        <f t="shared" si="168"/>
        <v>89.998583686362096</v>
      </c>
      <c r="S606" s="57">
        <f t="shared" si="169"/>
        <v>8.4279419667225314E-3</v>
      </c>
      <c r="T606" s="12">
        <f t="shared" si="152"/>
        <v>69.73739937379824</v>
      </c>
    </row>
    <row r="607" spans="1:20" x14ac:dyDescent="0.15">
      <c r="A607" s="57">
        <f t="shared" si="153"/>
        <v>53.155547555386512</v>
      </c>
      <c r="B607" s="12">
        <f t="shared" si="170"/>
        <v>8.4599681461960774</v>
      </c>
      <c r="C607" s="57" t="str">
        <f t="shared" si="154"/>
        <v>-0.0758411446777316-3056.4885476825i</v>
      </c>
      <c r="D607" s="57" t="str">
        <f t="shared" si="155"/>
        <v>7.9799999943631-752.508686550825i</v>
      </c>
      <c r="E607" s="57" t="str">
        <f t="shared" si="156"/>
        <v>81.2347506290943-0.000548510224950738i</v>
      </c>
      <c r="F607" s="57" t="str">
        <f t="shared" si="157"/>
        <v>4.17867867721576-70618.2878465974i</v>
      </c>
      <c r="G607" s="57" t="str">
        <f t="shared" si="158"/>
        <v>0.999999999649908-0.0000187107527329456i</v>
      </c>
      <c r="H607" s="57" t="str">
        <f t="shared" si="159"/>
        <v>120.000466213469+1.25940536253031i</v>
      </c>
      <c r="I607" s="57" t="str">
        <f t="shared" si="160"/>
        <v>504.619435205615-47812.2678496478i</v>
      </c>
      <c r="K607" s="57" t="str">
        <f t="shared" si="161"/>
        <v>0.0999885982354192-0.00106213806119783i</v>
      </c>
      <c r="L607" s="57" t="str">
        <f t="shared" si="162"/>
        <v>0.00025-26.1287664743122i</v>
      </c>
      <c r="M607" s="57" t="str">
        <f t="shared" si="163"/>
        <v>0.0025-14.7158259242059i</v>
      </c>
      <c r="N607" s="57">
        <f t="shared" si="164"/>
        <v>89.998578310556454</v>
      </c>
      <c r="O607" s="57">
        <f t="shared" si="165"/>
        <v>69.704455460203064</v>
      </c>
      <c r="P607" s="374">
        <f t="shared" si="166"/>
        <v>69.704455460203064</v>
      </c>
      <c r="Q607" s="374">
        <f t="shared" si="167"/>
        <v>-90.001421689443546</v>
      </c>
      <c r="R607" s="12">
        <f t="shared" si="168"/>
        <v>89.998578310556454</v>
      </c>
      <c r="S607" s="57">
        <f t="shared" si="169"/>
        <v>8.4599681461960778E-3</v>
      </c>
      <c r="T607" s="12">
        <f t="shared" si="152"/>
        <v>69.704455460203064</v>
      </c>
    </row>
    <row r="608" spans="1:20" x14ac:dyDescent="0.15">
      <c r="A608" s="57">
        <f t="shared" si="153"/>
        <v>53.357538636096983</v>
      </c>
      <c r="B608" s="12">
        <f t="shared" si="170"/>
        <v>8.4921160251516223</v>
      </c>
      <c r="C608" s="57" t="str">
        <f t="shared" si="154"/>
        <v>-0.0758408113974482-3044.91782919224i</v>
      </c>
      <c r="D608" s="57" t="str">
        <f t="shared" si="155"/>
        <v>7.97999999432018-749.659980240861i</v>
      </c>
      <c r="E608" s="57" t="str">
        <f t="shared" si="156"/>
        <v>81.2347504931786-0.000550593071451156i</v>
      </c>
      <c r="F608" s="57" t="str">
        <f t="shared" si="157"/>
        <v>4.17867867720461-70350.9542211524i</v>
      </c>
      <c r="G608" s="57" t="str">
        <f t="shared" si="158"/>
        <v>0.999999999647242-0.0000187818535932806i</v>
      </c>
      <c r="H608" s="57" t="str">
        <f t="shared" si="159"/>
        <v>120.000469763431+1.26419111517871i</v>
      </c>
      <c r="I608" s="57" t="str">
        <f t="shared" si="160"/>
        <v>504.619440164127-47631.2702115828i</v>
      </c>
      <c r="K608" s="57" t="str">
        <f t="shared" si="161"/>
        <v>0.0999885114274475-0.00106617325038116i</v>
      </c>
      <c r="L608" s="57" t="str">
        <f t="shared" si="162"/>
        <v>0.00025-26.0298530327876i</v>
      </c>
      <c r="M608" s="57" t="str">
        <f t="shared" si="163"/>
        <v>0.0025-14.6601174777902i</v>
      </c>
      <c r="N608" s="57">
        <f t="shared" si="164"/>
        <v>89.998572914393506</v>
      </c>
      <c r="O608" s="57">
        <f t="shared" si="165"/>
        <v>69.671511545948007</v>
      </c>
      <c r="P608" s="374">
        <f t="shared" si="166"/>
        <v>69.671511545948007</v>
      </c>
      <c r="Q608" s="374">
        <f t="shared" si="167"/>
        <v>-90.001427085606494</v>
      </c>
      <c r="R608" s="12">
        <f t="shared" si="168"/>
        <v>89.998572914393506</v>
      </c>
      <c r="S608" s="57">
        <f t="shared" si="169"/>
        <v>8.492116025151623E-3</v>
      </c>
      <c r="T608" s="12">
        <f t="shared" si="152"/>
        <v>69.671511545948007</v>
      </c>
    </row>
    <row r="609" spans="1:20" x14ac:dyDescent="0.15">
      <c r="A609" s="57">
        <f t="shared" si="153"/>
        <v>53.560297282914156</v>
      </c>
      <c r="B609" s="12">
        <f t="shared" si="170"/>
        <v>8.5243860660471995</v>
      </c>
      <c r="C609" s="57" t="str">
        <f t="shared" si="154"/>
        <v>-0.0758404755793975-3033.39091286726i</v>
      </c>
      <c r="D609" s="57" t="str">
        <f t="shared" si="155"/>
        <v>7.9799999942769-746.822058041391i</v>
      </c>
      <c r="E609" s="57" t="str">
        <f t="shared" si="156"/>
        <v>81.2347503562285-0.000552683815693133i</v>
      </c>
      <c r="F609" s="57" t="str">
        <f t="shared" si="157"/>
        <v>4.17867867719339-70084.6326178023i</v>
      </c>
      <c r="G609" s="57" t="str">
        <f t="shared" si="158"/>
        <v>0.999999999644556-0.0000188532246368845i</v>
      </c>
      <c r="H609" s="57" t="str">
        <f t="shared" si="159"/>
        <v>120.000473340425+1.26899505382756i</v>
      </c>
      <c r="I609" s="57" t="str">
        <f t="shared" si="160"/>
        <v>504.619445160381-47450.9577653311i</v>
      </c>
      <c r="K609" s="57" t="str">
        <f t="shared" si="161"/>
        <v>0.0999884239586355-0.00107022376258033i</v>
      </c>
      <c r="L609" s="57" t="str">
        <f t="shared" si="162"/>
        <v>0.00025-25.9313140394377i</v>
      </c>
      <c r="M609" s="57" t="str">
        <f t="shared" si="163"/>
        <v>0.0025-14.6046199220863i</v>
      </c>
      <c r="N609" s="57">
        <f t="shared" si="164"/>
        <v>89.998567497796728</v>
      </c>
      <c r="O609" s="57">
        <f t="shared" si="165"/>
        <v>69.63856763102811</v>
      </c>
      <c r="P609" s="374">
        <f t="shared" si="166"/>
        <v>69.63856763102811</v>
      </c>
      <c r="Q609" s="374">
        <f t="shared" si="167"/>
        <v>-90.001432502203272</v>
      </c>
      <c r="R609" s="12">
        <f t="shared" si="168"/>
        <v>89.998567497796728</v>
      </c>
      <c r="S609" s="57">
        <f t="shared" si="169"/>
        <v>8.5243860660471991E-3</v>
      </c>
      <c r="T609" s="12">
        <f t="shared" si="152"/>
        <v>69.63856763102811</v>
      </c>
    </row>
    <row r="610" spans="1:20" x14ac:dyDescent="0.15">
      <c r="A610" s="57">
        <f t="shared" si="153"/>
        <v>53.763826412589232</v>
      </c>
      <c r="B610" s="12">
        <f t="shared" si="170"/>
        <v>8.556778733098179</v>
      </c>
      <c r="C610" s="57" t="str">
        <f t="shared" si="154"/>
        <v>-0.0758401372052333-3021.90763288901i</v>
      </c>
      <c r="D610" s="57" t="str">
        <f t="shared" si="155"/>
        <v>7.97999999423333-743.994879127954i</v>
      </c>
      <c r="E610" s="57" t="str">
        <f t="shared" si="156"/>
        <v>81.2347502182359-0.000554782487491263i</v>
      </c>
      <c r="F610" s="57" t="str">
        <f t="shared" si="157"/>
        <v>4.17867867718208-69819.3192054216i</v>
      </c>
      <c r="G610" s="57" t="str">
        <f t="shared" si="158"/>
        <v>0.999999999641849-0.0000189248668904534i</v>
      </c>
      <c r="H610" s="57" t="str">
        <f t="shared" si="159"/>
        <v>120.000476944655+1.27381724758533i</v>
      </c>
      <c r="I610" s="57" t="str">
        <f t="shared" si="160"/>
        <v>504.61945019469-47271.327917037i</v>
      </c>
      <c r="K610" s="57" t="str">
        <f t="shared" si="161"/>
        <v>0.0999883358239542-0.0010742896559004i</v>
      </c>
      <c r="L610" s="57" t="str">
        <f t="shared" si="162"/>
        <v>0.00025-25.8331480767461i</v>
      </c>
      <c r="M610" s="57" t="str">
        <f t="shared" si="163"/>
        <v>0.0025-14.5493324587431i</v>
      </c>
      <c r="N610" s="57">
        <f t="shared" si="164"/>
        <v>89.998562060689295</v>
      </c>
      <c r="O610" s="57">
        <f t="shared" si="165"/>
        <v>69.605623715438327</v>
      </c>
      <c r="P610" s="374">
        <f t="shared" si="166"/>
        <v>69.605623715438327</v>
      </c>
      <c r="Q610" s="374">
        <f t="shared" si="167"/>
        <v>-90.001437939310705</v>
      </c>
      <c r="R610" s="12">
        <f t="shared" si="168"/>
        <v>89.998562060689295</v>
      </c>
      <c r="S610" s="57">
        <f t="shared" si="169"/>
        <v>8.5567787330981786E-3</v>
      </c>
      <c r="T610" s="12">
        <f t="shared" si="152"/>
        <v>69.605623715438327</v>
      </c>
    </row>
    <row r="611" spans="1:20" x14ac:dyDescent="0.15">
      <c r="A611" s="57">
        <f t="shared" si="153"/>
        <v>53.968128952957073</v>
      </c>
      <c r="B611" s="12">
        <f t="shared" si="170"/>
        <v>8.5892944922839529</v>
      </c>
      <c r="C611" s="57" t="str">
        <f t="shared" si="154"/>
        <v>-0.0758397962545203-3010.46782406662i</v>
      </c>
      <c r="D611" s="57" t="str">
        <f t="shared" si="155"/>
        <v>7.97999999418943-741.178402830629i</v>
      </c>
      <c r="E611" s="57" t="str">
        <f t="shared" si="156"/>
        <v>81.2347500791929-0.000556889116778568i</v>
      </c>
      <c r="F611" s="57" t="str">
        <f t="shared" si="157"/>
        <v>4.17867867717068-69555.0101673876i</v>
      </c>
      <c r="G611" s="57" t="str">
        <f t="shared" si="158"/>
        <v>0.999999999639122-0.0000189967813845854i</v>
      </c>
      <c r="H611" s="57" t="str">
        <f t="shared" si="159"/>
        <v>120.000480576331+1.278657765823i</v>
      </c>
      <c r="I611" s="57" t="str">
        <f t="shared" si="160"/>
        <v>504.619455267321-47092.3780826657i</v>
      </c>
      <c r="K611" s="57" t="str">
        <f t="shared" si="161"/>
        <v>0.0999882470183347-0.00107837098866573i</v>
      </c>
      <c r="L611" s="57" t="str">
        <f t="shared" si="162"/>
        <v>0.00025-25.7353537325623i</v>
      </c>
      <c r="M611" s="57" t="str">
        <f t="shared" si="163"/>
        <v>0.0025-14.4942542924319i</v>
      </c>
      <c r="N611" s="57">
        <f t="shared" si="164"/>
        <v>89.998556602994114</v>
      </c>
      <c r="O611" s="57">
        <f t="shared" si="165"/>
        <v>69.572679799173471</v>
      </c>
      <c r="P611" s="374">
        <f t="shared" si="166"/>
        <v>69.572679799173471</v>
      </c>
      <c r="Q611" s="374">
        <f t="shared" si="167"/>
        <v>-90.001443397005886</v>
      </c>
      <c r="R611" s="12">
        <f t="shared" si="168"/>
        <v>89.998556602994114</v>
      </c>
      <c r="S611" s="57">
        <f t="shared" si="169"/>
        <v>8.5892944922839522E-3</v>
      </c>
      <c r="T611" s="12">
        <f t="shared" si="152"/>
        <v>69.572679799173471</v>
      </c>
    </row>
    <row r="612" spans="1:20" x14ac:dyDescent="0.15">
      <c r="A612" s="57">
        <f t="shared" si="153"/>
        <v>54.173207842978314</v>
      </c>
      <c r="B612" s="12">
        <f t="shared" si="170"/>
        <v>8.6219338113546318</v>
      </c>
      <c r="C612" s="57" t="str">
        <f t="shared" si="154"/>
        <v>-0.075839452708216-2999.07132183463i</v>
      </c>
      <c r="D612" s="57" t="str">
        <f t="shared" si="155"/>
        <v>7.97999999414523-738.372588633461i</v>
      </c>
      <c r="E612" s="57" t="str">
        <f t="shared" si="156"/>
        <v>81.234749939091-0.000559003733581182i</v>
      </c>
      <c r="F612" s="57" t="str">
        <f t="shared" si="157"/>
        <v>4.17867867715921-69291.7017015263i</v>
      </c>
      <c r="G612" s="57" t="str">
        <f t="shared" si="158"/>
        <v>0.999999999636374-0.0000190689691537944i</v>
      </c>
      <c r="H612" s="57" t="str">
        <f t="shared" si="159"/>
        <v>120.000484235659+1.28351667817529i</v>
      </c>
      <c r="I612" s="57" t="str">
        <f t="shared" si="160"/>
        <v>504.619460378585-46914.1056879629i</v>
      </c>
      <c r="K612" s="57" t="str">
        <f t="shared" si="161"/>
        <v>0.0999881575366721-0.001082467819421i</v>
      </c>
      <c r="L612" s="57" t="str">
        <f t="shared" si="162"/>
        <v>0.00025-25.637929600082i</v>
      </c>
      <c r="M612" s="57" t="str">
        <f t="shared" si="163"/>
        <v>0.0025-14.4393846308347i</v>
      </c>
      <c r="N612" s="57">
        <f t="shared" si="164"/>
        <v>89.998551124633764</v>
      </c>
      <c r="O612" s="57">
        <f t="shared" si="165"/>
        <v>69.539735882228499</v>
      </c>
      <c r="P612" s="374">
        <f t="shared" si="166"/>
        <v>69.539735882228499</v>
      </c>
      <c r="Q612" s="374">
        <f t="shared" si="167"/>
        <v>-90.001448875366236</v>
      </c>
      <c r="R612" s="12">
        <f t="shared" si="168"/>
        <v>89.998551124633764</v>
      </c>
      <c r="S612" s="57">
        <f t="shared" si="169"/>
        <v>8.6219338113546311E-3</v>
      </c>
      <c r="T612" s="12">
        <f t="shared" si="152"/>
        <v>69.539735882228499</v>
      </c>
    </row>
    <row r="613" spans="1:20" x14ac:dyDescent="0.15">
      <c r="A613" s="57">
        <f t="shared" si="153"/>
        <v>54.37906603278163</v>
      </c>
      <c r="B613" s="12">
        <f t="shared" si="170"/>
        <v>8.6546971598377791</v>
      </c>
      <c r="C613" s="57" t="str">
        <f t="shared" si="154"/>
        <v>-0.0758391065478747-2987.71796225055i</v>
      </c>
      <c r="D613" s="57" t="str">
        <f t="shared" si="155"/>
        <v>7.9799999941006-735.57739617387i</v>
      </c>
      <c r="E613" s="57" t="str">
        <f t="shared" si="156"/>
        <v>81.2347497979227-0.00056112636806507i</v>
      </c>
      <c r="F613" s="57" t="str">
        <f t="shared" si="157"/>
        <v>4.17867867714764-69029.3900200569i</v>
      </c>
      <c r="G613" s="57" t="str">
        <f t="shared" si="158"/>
        <v>0.999999999633606-0.0000191414312365258i</v>
      </c>
      <c r="H613" s="57" t="str">
        <f t="shared" si="159"/>
        <v>120.00048792285+1.28839405454147i</v>
      </c>
      <c r="I613" s="57" t="str">
        <f t="shared" si="160"/>
        <v>504.619465528768-46736.5081684203i</v>
      </c>
      <c r="K613" s="57" t="str">
        <f t="shared" si="161"/>
        <v>0.099988067373821-0.00108658020693188i</v>
      </c>
      <c r="L613" s="57" t="str">
        <f t="shared" si="162"/>
        <v>0.00025-25.5408742778263i</v>
      </c>
      <c r="M613" s="57" t="str">
        <f t="shared" si="163"/>
        <v>0.0025-14.3847226846331i</v>
      </c>
      <c r="N613" s="57">
        <f t="shared" si="164"/>
        <v>89.998545625530539</v>
      </c>
      <c r="O613" s="57">
        <f t="shared" si="165"/>
        <v>69.506791964598293</v>
      </c>
      <c r="P613" s="374">
        <f t="shared" si="166"/>
        <v>69.506791964598293</v>
      </c>
      <c r="Q613" s="374">
        <f t="shared" si="167"/>
        <v>-90.001454374469461</v>
      </c>
      <c r="R613" s="12">
        <f t="shared" si="168"/>
        <v>89.998545625530539</v>
      </c>
      <c r="S613" s="57">
        <f t="shared" si="169"/>
        <v>8.6546971598377796E-3</v>
      </c>
      <c r="T613" s="12">
        <f t="shared" si="152"/>
        <v>69.506791964598293</v>
      </c>
    </row>
    <row r="614" spans="1:20" x14ac:dyDescent="0.15">
      <c r="A614" s="57">
        <f t="shared" si="153"/>
        <v>54.585706483706204</v>
      </c>
      <c r="B614" s="12">
        <f t="shared" si="170"/>
        <v>8.6875850090451632</v>
      </c>
      <c r="C614" s="57" t="str">
        <f t="shared" si="154"/>
        <v>-0.0758387577516899-2976.40758199246i</v>
      </c>
      <c r="D614" s="57" t="str">
        <f t="shared" si="155"/>
        <v>7.97999999405567-732.792785242074i</v>
      </c>
      <c r="E614" s="57" t="str">
        <f t="shared" si="156"/>
        <v>81.2347496556802-0.000563257050485561i</v>
      </c>
      <c r="F614" s="57" t="str">
        <f t="shared" si="157"/>
        <v>4.17867867713598-68768.0713495377i</v>
      </c>
      <c r="G614" s="57" t="str">
        <f t="shared" si="158"/>
        <v>0.999999999630816-0.000019214168675171i</v>
      </c>
      <c r="H614" s="57" t="str">
        <f t="shared" si="159"/>
        <v>120.000491638117+1.29328996508648i</v>
      </c>
      <c r="I614" s="57" t="str">
        <f t="shared" si="160"/>
        <v>504.619470718164-46559.5829692382i</v>
      </c>
      <c r="K614" s="57" t="str">
        <f t="shared" si="161"/>
        <v>0.0999879765245961-0.00109070821018585i</v>
      </c>
      <c r="L614" s="57" t="str">
        <f t="shared" si="162"/>
        <v>0.00025-25.4441863696217i</v>
      </c>
      <c r="M614" s="57" t="str">
        <f t="shared" si="163"/>
        <v>0.0025-14.3302676674966i</v>
      </c>
      <c r="N614" s="57">
        <f t="shared" si="164"/>
        <v>89.998540105606494</v>
      </c>
      <c r="O614" s="57">
        <f t="shared" si="165"/>
        <v>69.473848046277539</v>
      </c>
      <c r="P614" s="374">
        <f t="shared" si="166"/>
        <v>69.473848046277539</v>
      </c>
      <c r="Q614" s="374">
        <f t="shared" si="167"/>
        <v>-90.001459894393506</v>
      </c>
      <c r="R614" s="12">
        <f t="shared" si="168"/>
        <v>89.998540105606494</v>
      </c>
      <c r="S614" s="57">
        <f t="shared" si="169"/>
        <v>8.6875850090451633E-3</v>
      </c>
      <c r="T614" s="12">
        <f t="shared" si="152"/>
        <v>69.473848046277539</v>
      </c>
    </row>
    <row r="615" spans="1:20" x14ac:dyDescent="0.15">
      <c r="A615" s="57">
        <f t="shared" si="153"/>
        <v>54.793132168344293</v>
      </c>
      <c r="B615" s="12">
        <f t="shared" si="170"/>
        <v>8.7205978320795356</v>
      </c>
      <c r="C615" s="57" t="str">
        <f t="shared" si="154"/>
        <v>-0.0758384062997877-2965.14001835672i</v>
      </c>
      <c r="D615" s="57" t="str">
        <f t="shared" si="155"/>
        <v>7.97999999401047-730.01871578051i</v>
      </c>
      <c r="E615" s="57" t="str">
        <f t="shared" si="156"/>
        <v>81.2347495123544-0.000565395811216013i</v>
      </c>
      <c r="F615" s="57" t="str">
        <f t="shared" si="157"/>
        <v>4.17867867712424-68507.7419308119i</v>
      </c>
      <c r="G615" s="57" t="str">
        <f t="shared" si="158"/>
        <v>0.999999999628005-0.0000192871825160825i</v>
      </c>
      <c r="H615" s="57" t="str">
        <f t="shared" si="159"/>
        <v>120.000495381676+1.29820448024191i</v>
      </c>
      <c r="I615" s="57" t="str">
        <f t="shared" si="160"/>
        <v>504.619475947079-46383.3275452892i</v>
      </c>
      <c r="K615" s="57" t="str">
        <f t="shared" si="161"/>
        <v>0.0999878849837732-0.00109485188839313i</v>
      </c>
      <c r="L615" s="57" t="str">
        <f t="shared" si="162"/>
        <v>0.00025-25.3478644845803i</v>
      </c>
      <c r="M615" s="57" t="str">
        <f t="shared" si="163"/>
        <v>0.0025-14.2760187960715i</v>
      </c>
      <c r="N615" s="57">
        <f t="shared" si="164"/>
        <v>89.998534564783412</v>
      </c>
      <c r="O615" s="57">
        <f t="shared" si="165"/>
        <v>69.440904127260907</v>
      </c>
      <c r="P615" s="374">
        <f t="shared" si="166"/>
        <v>69.440904127260907</v>
      </c>
      <c r="Q615" s="374">
        <f t="shared" si="167"/>
        <v>-90.001465435216588</v>
      </c>
      <c r="R615" s="12">
        <f t="shared" si="168"/>
        <v>89.998534564783412</v>
      </c>
      <c r="S615" s="57">
        <f t="shared" si="169"/>
        <v>8.7205978320795356E-3</v>
      </c>
      <c r="T615" s="12">
        <f t="shared" si="152"/>
        <v>69.440904127260907</v>
      </c>
    </row>
    <row r="616" spans="1:20" x14ac:dyDescent="0.15">
      <c r="A616" s="57">
        <f t="shared" si="153"/>
        <v>55.001346070584006</v>
      </c>
      <c r="B616" s="12">
        <f t="shared" si="170"/>
        <v>8.7537361038414385</v>
      </c>
      <c r="C616" s="57" t="str">
        <f t="shared" si="154"/>
        <v>-0.0758380521727986-2953.91510925571i</v>
      </c>
      <c r="D616" s="57" t="str">
        <f t="shared" si="155"/>
        <v>7.97999999396483-727.255147883257i</v>
      </c>
      <c r="E616" s="57" t="str">
        <f t="shared" si="156"/>
        <v>81.2347493679377-0.000567542680744267i</v>
      </c>
      <c r="F616" s="57" t="str">
        <f t="shared" si="157"/>
        <v>4.1786786771124-68248.3980189536i</v>
      </c>
      <c r="G616" s="57" t="str">
        <f t="shared" si="158"/>
        <v>0.999999999625172-0.0000193604738095888i</v>
      </c>
      <c r="H616" s="57" t="str">
        <f t="shared" si="159"/>
        <v>120.000499153738+1.30313767070698i</v>
      </c>
      <c r="I616" s="57" t="str">
        <f t="shared" si="160"/>
        <v>504.619481215804-46207.7393610783i</v>
      </c>
      <c r="K616" s="57" t="str">
        <f t="shared" si="161"/>
        <v>0.099987792746091-0.00109901130098748i</v>
      </c>
      <c r="L616" s="57" t="str">
        <f t="shared" si="162"/>
        <v>0.00025-25.2519072370794i</v>
      </c>
      <c r="M616" s="57" t="str">
        <f t="shared" si="163"/>
        <v>0.0025-14.2219752899696i</v>
      </c>
      <c r="N616" s="57">
        <f t="shared" si="164"/>
        <v>89.998529002982707</v>
      </c>
      <c r="O616" s="57">
        <f t="shared" si="165"/>
        <v>69.407960207543297</v>
      </c>
      <c r="P616" s="374">
        <f t="shared" si="166"/>
        <v>69.407960207543297</v>
      </c>
      <c r="Q616" s="374">
        <f t="shared" si="167"/>
        <v>-90.001470997017293</v>
      </c>
      <c r="R616" s="12">
        <f t="shared" si="168"/>
        <v>89.998529002982707</v>
      </c>
      <c r="S616" s="57">
        <f t="shared" si="169"/>
        <v>8.7537361038414387E-3</v>
      </c>
      <c r="T616" s="12">
        <f t="shared" si="152"/>
        <v>69.407960207543297</v>
      </c>
    </row>
    <row r="617" spans="1:20" x14ac:dyDescent="0.15">
      <c r="A617" s="57">
        <f t="shared" si="153"/>
        <v>55.210351185652222</v>
      </c>
      <c r="B617" s="12">
        <f t="shared" si="170"/>
        <v>8.787000301036036</v>
      </c>
      <c r="C617" s="57" t="str">
        <f t="shared" si="154"/>
        <v>-0.075837695350188-2942.73269321527i</v>
      </c>
      <c r="D617" s="57" t="str">
        <f t="shared" si="155"/>
        <v>7.97999999391885-724.502041795465i</v>
      </c>
      <c r="E617" s="57" t="str">
        <f t="shared" si="156"/>
        <v>81.2347492224216-0.000569697689680766i</v>
      </c>
      <c r="F617" s="57" t="str">
        <f t="shared" si="157"/>
        <v>4.17867867710047-67990.0358832134i</v>
      </c>
      <c r="G617" s="57" t="str">
        <f t="shared" si="158"/>
        <v>0.999999999622318-0.0000194340436100097i</v>
      </c>
      <c r="H617" s="57" t="str">
        <f t="shared" si="159"/>
        <v>120.000502954523+1.30808960744962i</v>
      </c>
      <c r="I617" s="57" t="str">
        <f t="shared" si="160"/>
        <v>504.619486524649-46032.8158907113i</v>
      </c>
      <c r="K617" s="57" t="str">
        <f t="shared" si="161"/>
        <v>0.0999876998062431-0.00110318650762694i</v>
      </c>
      <c r="L617" s="57" t="str">
        <f t="shared" si="162"/>
        <v>0.00025-25.1563132467418i</v>
      </c>
      <c r="M617" s="57" t="str">
        <f t="shared" si="163"/>
        <v>0.0025-14.1681363717569i</v>
      </c>
      <c r="N617" s="57">
        <f t="shared" si="164"/>
        <v>89.998523420125579</v>
      </c>
      <c r="O617" s="57">
        <f t="shared" si="165"/>
        <v>69.375016287119166</v>
      </c>
      <c r="P617" s="374">
        <f t="shared" si="166"/>
        <v>69.375016287119166</v>
      </c>
      <c r="Q617" s="374">
        <f t="shared" si="167"/>
        <v>-90.001476579874421</v>
      </c>
      <c r="R617" s="12">
        <f t="shared" si="168"/>
        <v>89.998523420125579</v>
      </c>
      <c r="S617" s="57">
        <f t="shared" si="169"/>
        <v>8.787000301036036E-3</v>
      </c>
      <c r="T617" s="12">
        <f t="shared" si="152"/>
        <v>69.375016287119166</v>
      </c>
    </row>
    <row r="618" spans="1:20" x14ac:dyDescent="0.15">
      <c r="A618" s="57">
        <f t="shared" si="153"/>
        <v>55.420150520157705</v>
      </c>
      <c r="B618" s="12">
        <f t="shared" si="170"/>
        <v>8.8203909021799731</v>
      </c>
      <c r="C618" s="57" t="str">
        <f t="shared" si="154"/>
        <v>-0.0758373358111015-2931.59260937264i</v>
      </c>
      <c r="D618" s="57" t="str">
        <f t="shared" si="155"/>
        <v>7.97999999387254-721.759357912775i</v>
      </c>
      <c r="E618" s="57" t="str">
        <f t="shared" si="156"/>
        <v>81.2347490757977-0.000571860868733315i</v>
      </c>
      <c r="F618" s="57" t="str">
        <f t="shared" si="157"/>
        <v>4.17867867708845-67732.6518069653i</v>
      </c>
      <c r="G618" s="57" t="str">
        <f t="shared" si="158"/>
        <v>0.999999999619442-0.0000195078929756716i</v>
      </c>
      <c r="H618" s="57" t="str">
        <f t="shared" si="159"/>
        <v>120.000506784249+1.31306036170745i</v>
      </c>
      <c r="I618" s="57" t="str">
        <f t="shared" si="160"/>
        <v>504.619491873921-45858.5546178554i</v>
      </c>
      <c r="K618" s="57" t="str">
        <f t="shared" si="161"/>
        <v>0.0999876061588876-0.0011073775681948i</v>
      </c>
      <c r="L618" s="57" t="str">
        <f t="shared" si="162"/>
        <v>0.00025-25.0610811384158i</v>
      </c>
      <c r="M618" s="57" t="str">
        <f t="shared" si="163"/>
        <v>0.0025-14.1145012669426i</v>
      </c>
      <c r="N618" s="57">
        <f t="shared" si="164"/>
        <v>89.998517816132903</v>
      </c>
      <c r="O618" s="57">
        <f t="shared" si="165"/>
        <v>69.342072365983256</v>
      </c>
      <c r="P618" s="374">
        <f t="shared" si="166"/>
        <v>69.342072365983256</v>
      </c>
      <c r="Q618" s="374">
        <f t="shared" si="167"/>
        <v>-90.001482183867097</v>
      </c>
      <c r="R618" s="12">
        <f t="shared" si="168"/>
        <v>89.998517816132903</v>
      </c>
      <c r="S618" s="57">
        <f t="shared" si="169"/>
        <v>8.820390902179974E-3</v>
      </c>
      <c r="T618" s="12">
        <f t="shared" si="152"/>
        <v>69.342072365983256</v>
      </c>
    </row>
    <row r="619" spans="1:20" x14ac:dyDescent="0.15">
      <c r="A619" s="57">
        <f t="shared" si="153"/>
        <v>55.6307470921343</v>
      </c>
      <c r="B619" s="12">
        <f t="shared" si="170"/>
        <v>8.8539083876082572</v>
      </c>
      <c r="C619" s="57" t="str">
        <f t="shared" si="154"/>
        <v>-0.0758369735350328-2920.49469747397i</v>
      </c>
      <c r="D619" s="57" t="str">
        <f t="shared" si="155"/>
        <v>7.97999999382594-719.027056780762i</v>
      </c>
      <c r="E619" s="57" t="str">
        <f t="shared" si="156"/>
        <v>81.2347489280576-0.000574032248732167i</v>
      </c>
      <c r="F619" s="57" t="str">
        <f t="shared" si="157"/>
        <v>4.17867867707635-67476.2420876529i</v>
      </c>
      <c r="G619" s="57" t="str">
        <f t="shared" si="158"/>
        <v>0.999999999616544-0.0000195820229689225i</v>
      </c>
      <c r="H619" s="57" t="str">
        <f t="shared" si="159"/>
        <v>120.000510643137+1.31805000498881i</v>
      </c>
      <c r="I619" s="57" t="str">
        <f t="shared" si="160"/>
        <v>504.619497263927-45684.9530357037i</v>
      </c>
      <c r="K619" s="57" t="str">
        <f t="shared" si="161"/>
        <v>0.0999875117986391-0.00111158454280034i</v>
      </c>
      <c r="L619" s="57" t="str">
        <f t="shared" si="162"/>
        <v>0.00025-24.9662095421556i</v>
      </c>
      <c r="M619" s="57" t="str">
        <f t="shared" si="163"/>
        <v>0.0025-14.0610692039675i</v>
      </c>
      <c r="N619" s="57">
        <f t="shared" si="164"/>
        <v>89.998512190925268</v>
      </c>
      <c r="O619" s="57">
        <f t="shared" si="165"/>
        <v>69.309128444130167</v>
      </c>
      <c r="P619" s="374">
        <f t="shared" si="166"/>
        <v>69.309128444130167</v>
      </c>
      <c r="Q619" s="374">
        <f t="shared" si="167"/>
        <v>-90.001487809074732</v>
      </c>
      <c r="R619" s="12">
        <f t="shared" si="168"/>
        <v>89.998512190925268</v>
      </c>
      <c r="S619" s="57">
        <f t="shared" si="169"/>
        <v>8.8539083876082569E-3</v>
      </c>
      <c r="T619" s="12">
        <f t="shared" si="152"/>
        <v>69.309128444130167</v>
      </c>
    </row>
    <row r="620" spans="1:20" x14ac:dyDescent="0.15">
      <c r="A620" s="57">
        <f t="shared" si="153"/>
        <v>55.842143931084422</v>
      </c>
      <c r="B620" s="12">
        <f t="shared" si="170"/>
        <v>8.8875532394811696</v>
      </c>
      <c r="C620" s="57" t="str">
        <f t="shared" si="154"/>
        <v>-0.0758366085011062-2909.43879787207i</v>
      </c>
      <c r="D620" s="57" t="str">
        <f t="shared" si="155"/>
        <v>7.97999999377892-716.305099094356i</v>
      </c>
      <c r="E620" s="57" t="str">
        <f t="shared" si="156"/>
        <v>81.2347487791931-0.000576211860628674i</v>
      </c>
      <c r="F620" s="57" t="str">
        <f t="shared" si="157"/>
        <v>4.17867867706414-67220.8030367364i</v>
      </c>
      <c r="G620" s="57" t="str">
        <f t="shared" si="158"/>
        <v>0.999999999613625-0.0000196564346561469i</v>
      </c>
      <c r="H620" s="57" t="str">
        <f t="shared" si="159"/>
        <v>120.000514531408+1.32305860907377i</v>
      </c>
      <c r="I620" s="57" t="str">
        <f t="shared" si="160"/>
        <v>504.619502694972-45512.0086469389i</v>
      </c>
      <c r="K620" s="57" t="str">
        <f t="shared" si="161"/>
        <v>0.099987416720072-0.00111580749177968i</v>
      </c>
      <c r="L620" s="57" t="str">
        <f t="shared" si="162"/>
        <v>0.00025-24.8716970932014i</v>
      </c>
      <c r="M620" s="57" t="str">
        <f t="shared" si="163"/>
        <v>0.0025-14.0078394141936i</v>
      </c>
      <c r="N620" s="57">
        <f t="shared" si="164"/>
        <v>89.998506544422966</v>
      </c>
      <c r="O620" s="57">
        <f t="shared" si="165"/>
        <v>69.276184521554399</v>
      </c>
      <c r="P620" s="374">
        <f t="shared" si="166"/>
        <v>69.276184521554399</v>
      </c>
      <c r="Q620" s="374">
        <f t="shared" si="167"/>
        <v>-90.001493455577034</v>
      </c>
      <c r="R620" s="12">
        <f t="shared" si="168"/>
        <v>89.998506544422966</v>
      </c>
      <c r="S620" s="57">
        <f t="shared" si="169"/>
        <v>8.8875532394811704E-3</v>
      </c>
      <c r="T620" s="12">
        <f t="shared" ref="T620:T683" si="171">P620</f>
        <v>69.276184521554399</v>
      </c>
    </row>
    <row r="621" spans="1:20" x14ac:dyDescent="0.15">
      <c r="A621" s="57">
        <f t="shared" ref="A621:A684" si="172">2*PI()*B621</f>
        <v>56.054344078022538</v>
      </c>
      <c r="B621" s="12">
        <f t="shared" si="170"/>
        <v>8.9213259417911974</v>
      </c>
      <c r="C621" s="57" t="str">
        <f t="shared" ref="C621:C684" si="173">IMPRODUCT(D621,E621,$C$40,,K621,$C$41)</f>
        <v>-0.0758362406883819-2898.42475152411i</v>
      </c>
      <c r="D621" s="57" t="str">
        <f t="shared" ref="D621:D684" si="174">IMDIV(IMPRODUCT($C$37,$C$38,COMPLEX(1,A621/$C$38)),IMSUM(-1*A621*A621/$C$39,COMPLEX(0,1*A621)))</f>
        <v>7.97999999373153-713.593445697281i</v>
      </c>
      <c r="E621" s="57" t="str">
        <f t="shared" ref="E621:E684" si="175">IMDIV(IMPRODUCT(IMSUM(F621,G621),$C$29,H621),IMSUM(1,I621))</f>
        <v>81.234748629195-0.000578399735471907i</v>
      </c>
      <c r="F621" s="57" t="str">
        <f t="shared" ref="F621:F684" si="176">IMDIV(IMPRODUCT($C$14,$C$15,COMPLEX(1,A621/$C$15)),IMSUM(-1*A621*A621/$C$16,COMPLEX(0,A621)))</f>
        <v>4.17867867705186-66966.3309796392i</v>
      </c>
      <c r="G621" s="57" t="str">
        <f t="shared" ref="G621:G684" si="177">IMDIV(1,COMPLEX(1,A621*$C$9*$C$10))</f>
        <v>0.999999999610683-0.0000197311291077822i</v>
      </c>
      <c r="H621" s="57" t="str">
        <f t="shared" ref="H621:H684" si="178">IMDIV($C$3,IMSUM(K621,COMPLEX(0,$C$28*A621)))</f>
        <v>120.000518449286+1.3280862460152i</v>
      </c>
      <c r="I621" s="57" t="str">
        <f t="shared" ref="I621:I684" si="179">IMPRODUCT(F621,$C$29,H621,$C$31)</f>
        <v>504.619508167365-45339.718963698i</v>
      </c>
      <c r="K621" s="57" t="str">
        <f t="shared" ref="K621:K684" si="180">IF($C$26&lt;=0,IMDIV(1,IMSUM(IMDIV(1,L621),1/$C$18)),IMDIV(1,IMSUM(IMDIV(1,L621),1/$C$18,IMDIV(1,M621))))</f>
        <v>0.0999873209177204-0.00112004647569671i</v>
      </c>
      <c r="L621" s="57" t="str">
        <f t="shared" ref="L621:L684" si="181">IMSUM($C$21/$C$22,IMDIV(1,COMPLEX(0,$C$20*$C$22*A621)))</f>
        <v>0.00025-24.77754243196i</v>
      </c>
      <c r="M621" s="57" t="str">
        <f t="shared" ref="M621:M684" si="182">IMSUM($C$25/$C$26,IMDIV(1,COMPLEX(0,$C$24*$C$26*A621)))</f>
        <v>0.0025-13.9548111318924i</v>
      </c>
      <c r="N621" s="57">
        <f t="shared" ref="N621:N684" si="183">ABS(R621)</f>
        <v>89.998500876546032</v>
      </c>
      <c r="O621" s="57">
        <f t="shared" ref="O621:O684" si="184">ABS(P621)</f>
        <v>69.243240598250466</v>
      </c>
      <c r="P621" s="374">
        <f t="shared" ref="P621:P684" si="185">20*LOG10(IMABS(C621))</f>
        <v>69.243240598250466</v>
      </c>
      <c r="Q621" s="374">
        <f t="shared" ref="Q621:Q684" si="186">IMARGUMENT(C621)*180/PI()</f>
        <v>-90.001499123453968</v>
      </c>
      <c r="R621" s="12">
        <f t="shared" ref="R621:R684" si="187">IF(Q621&lt;0,Q621+180,Q621-180)</f>
        <v>89.998500876546032</v>
      </c>
      <c r="S621" s="57">
        <f t="shared" ref="S621:S684" si="188">B621/1000</f>
        <v>8.9213259417911979E-3</v>
      </c>
      <c r="T621" s="12">
        <f t="shared" si="171"/>
        <v>69.243240598250466</v>
      </c>
    </row>
    <row r="622" spans="1:20" x14ac:dyDescent="0.15">
      <c r="A622" s="57">
        <f t="shared" si="172"/>
        <v>56.267350585519019</v>
      </c>
      <c r="B622" s="12">
        <f t="shared" ref="B622:B685" si="189">B621*(1+B$42)</f>
        <v>8.9552269803700035</v>
      </c>
      <c r="C622" s="57" t="str">
        <f t="shared" si="173"/>
        <v>-0.0758358700755082-2887.45239998933i</v>
      </c>
      <c r="D622" s="57" t="str">
        <f t="shared" si="174"/>
        <v>7.9799999936838-710.892057581493i</v>
      </c>
      <c r="E622" s="57" t="str">
        <f t="shared" si="175"/>
        <v>81.2347484780553-0.000580595904448042i</v>
      </c>
      <c r="F622" s="57" t="str">
        <f t="shared" si="176"/>
        <v>4.17867867703946-66712.8222556954i</v>
      </c>
      <c r="G622" s="57" t="str">
        <f t="shared" si="177"/>
        <v>0.999999999607718-0.0000198061073983331i</v>
      </c>
      <c r="H622" s="57" t="str">
        <f t="shared" si="178"/>
        <v>120.000522396996+1.33313298813983i</v>
      </c>
      <c r="I622" s="57" t="str">
        <f t="shared" si="179"/>
        <v>504.619513681434-45168.0815075359i</v>
      </c>
      <c r="K622" s="57" t="str">
        <f t="shared" si="180"/>
        <v>0.0999872243860747-0.00112430155534381i</v>
      </c>
      <c r="L622" s="57" t="str">
        <f t="shared" si="181"/>
        <v>0.00025-24.6837442039849i</v>
      </c>
      <c r="M622" s="57" t="str">
        <f t="shared" si="182"/>
        <v>0.0025-13.9019835942343i</v>
      </c>
      <c r="N622" s="57">
        <f t="shared" si="183"/>
        <v>89.998495187214147</v>
      </c>
      <c r="O622" s="57">
        <f t="shared" si="184"/>
        <v>69.210296674212813</v>
      </c>
      <c r="P622" s="374">
        <f t="shared" si="185"/>
        <v>69.210296674212813</v>
      </c>
      <c r="Q622" s="374">
        <f t="shared" si="186"/>
        <v>-90.001504812785853</v>
      </c>
      <c r="R622" s="12">
        <f t="shared" si="187"/>
        <v>89.998495187214147</v>
      </c>
      <c r="S622" s="57">
        <f t="shared" si="188"/>
        <v>8.9552269803700041E-3</v>
      </c>
      <c r="T622" s="12">
        <f t="shared" si="171"/>
        <v>69.210296674212813</v>
      </c>
    </row>
    <row r="623" spans="1:20" x14ac:dyDescent="0.15">
      <c r="A623" s="57">
        <f t="shared" si="172"/>
        <v>56.481166517743993</v>
      </c>
      <c r="B623" s="12">
        <f t="shared" si="189"/>
        <v>8.9892568428954096</v>
      </c>
      <c r="C623" s="57" t="str">
        <f t="shared" si="173"/>
        <v>-0.0758354966416874-2876.52158542676i</v>
      </c>
      <c r="D623" s="57" t="str">
        <f t="shared" si="174"/>
        <v>7.97999999363571-708.200895886616i</v>
      </c>
      <c r="E623" s="57" t="str">
        <f t="shared" si="175"/>
        <v>81.234748325765-0.000582800398842049i</v>
      </c>
      <c r="F623" s="57" t="str">
        <f t="shared" si="176"/>
        <v>4.17867867702698-66460.2732180968i</v>
      </c>
      <c r="G623" s="57" t="str">
        <f t="shared" si="177"/>
        <v>0.999999999604731-0.0000198813706063874i</v>
      </c>
      <c r="H623" s="57" t="str">
        <f t="shared" si="178"/>
        <v>120.000526374767+1.33819890804921i</v>
      </c>
      <c r="I623" s="57" t="str">
        <f t="shared" si="179"/>
        <v>504.619519237493-44997.0938093907i</v>
      </c>
      <c r="K623" s="57" t="str">
        <f t="shared" si="180"/>
        <v>0.0999871271195845-0.00112857279174282i</v>
      </c>
      <c r="L623" s="57" t="str">
        <f t="shared" si="181"/>
        <v>0.00025-24.590301059957i</v>
      </c>
      <c r="M623" s="57" t="str">
        <f t="shared" si="182"/>
        <v>0.0025-13.8493560412774i</v>
      </c>
      <c r="N623" s="57">
        <f t="shared" si="183"/>
        <v>89.998489476346762</v>
      </c>
      <c r="O623" s="57">
        <f t="shared" si="184"/>
        <v>69.177352749435798</v>
      </c>
      <c r="P623" s="374">
        <f t="shared" si="185"/>
        <v>69.177352749435798</v>
      </c>
      <c r="Q623" s="374">
        <f t="shared" si="186"/>
        <v>-90.001510523653238</v>
      </c>
      <c r="R623" s="12">
        <f t="shared" si="187"/>
        <v>89.998489476346762</v>
      </c>
      <c r="S623" s="57">
        <f t="shared" si="188"/>
        <v>8.989256842895409E-3</v>
      </c>
      <c r="T623" s="12">
        <f t="shared" si="171"/>
        <v>69.177352749435798</v>
      </c>
    </row>
    <row r="624" spans="1:20" x14ac:dyDescent="0.15">
      <c r="A624" s="57">
        <f t="shared" si="172"/>
        <v>56.69579495051142</v>
      </c>
      <c r="B624" s="12">
        <f t="shared" si="189"/>
        <v>9.0234160188984127</v>
      </c>
      <c r="C624" s="57" t="str">
        <f t="shared" si="173"/>
        <v>-0.0758351203646654-2865.63215059301i</v>
      </c>
      <c r="D624" s="57" t="str">
        <f t="shared" si="174"/>
        <v>7.97999999358726-705.519921899388i</v>
      </c>
      <c r="E624" s="57" t="str">
        <f t="shared" si="175"/>
        <v>81.2347481723155-0.00058501325006442i</v>
      </c>
      <c r="F624" s="57" t="str">
        <f t="shared" si="176"/>
        <v>4.17867867701441-66208.6802338408i</v>
      </c>
      <c r="G624" s="57" t="str">
        <f t="shared" si="177"/>
        <v>0.999999999601721-0.0000199569198146316i</v>
      </c>
      <c r="H624" s="57" t="str">
        <f t="shared" si="178"/>
        <v>120.000530382826+1.34328407862077i</v>
      </c>
      <c r="I624" s="57" t="str">
        <f t="shared" si="179"/>
        <v>504.619524835848-44826.7534095464i</v>
      </c>
      <c r="K624" s="57" t="str">
        <f t="shared" si="180"/>
        <v>0.0999870291126589-0.0011328602461458i</v>
      </c>
      <c r="L624" s="57" t="str">
        <f t="shared" si="181"/>
        <v>0.00025-24.4972116556655i</v>
      </c>
      <c r="M624" s="57" t="str">
        <f t="shared" si="182"/>
        <v>0.0025-13.7969277159568i</v>
      </c>
      <c r="N624" s="57">
        <f t="shared" si="183"/>
        <v>89.998483743862991</v>
      </c>
      <c r="O624" s="57">
        <f t="shared" si="184"/>
        <v>69.144408823913949</v>
      </c>
      <c r="P624" s="374">
        <f t="shared" si="185"/>
        <v>69.144408823913949</v>
      </c>
      <c r="Q624" s="374">
        <f t="shared" si="186"/>
        <v>-90.001516256137009</v>
      </c>
      <c r="R624" s="12">
        <f t="shared" si="187"/>
        <v>89.998483743862991</v>
      </c>
      <c r="S624" s="57">
        <f t="shared" si="188"/>
        <v>9.0234160188984135E-3</v>
      </c>
      <c r="T624" s="12">
        <f t="shared" si="171"/>
        <v>69.144408823913949</v>
      </c>
    </row>
    <row r="625" spans="1:20" x14ac:dyDescent="0.15">
      <c r="A625" s="57">
        <f t="shared" si="172"/>
        <v>56.911238971323364</v>
      </c>
      <c r="B625" s="12">
        <f t="shared" si="189"/>
        <v>9.0577049997702268</v>
      </c>
      <c r="C625" s="57" t="str">
        <f t="shared" si="173"/>
        <v>-0.0758347412238223-2854.78393883985i</v>
      </c>
      <c r="D625" s="57" t="str">
        <f t="shared" si="174"/>
        <v>7.97999999353843-702.849097053095i</v>
      </c>
      <c r="E625" s="57" t="str">
        <f t="shared" si="175"/>
        <v>81.2347480176976-0.000587234489635447i</v>
      </c>
      <c r="F625" s="57" t="str">
        <f t="shared" si="176"/>
        <v>4.17867867700173-65958.0396836777i</v>
      </c>
      <c r="G625" s="57" t="str">
        <f t="shared" si="177"/>
        <v>0.999999999598689-0.0000200327561098664i</v>
      </c>
      <c r="H625" s="57" t="str">
        <f t="shared" si="178"/>
        <v>120.000534421404+1.34838857300898i</v>
      </c>
      <c r="I625" s="57" t="str">
        <f t="shared" si="179"/>
        <v>504.619530476838-44657.0578575993i</v>
      </c>
      <c r="K625" s="57" t="str">
        <f t="shared" si="180"/>
        <v>0.0999869303596616-0.00113716398003597i</v>
      </c>
      <c r="L625" s="57" t="str">
        <f t="shared" si="181"/>
        <v>0.00025-24.4044746519879i</v>
      </c>
      <c r="M625" s="57" t="str">
        <f t="shared" si="182"/>
        <v>0.0025-13.7446978640733i</v>
      </c>
      <c r="N625" s="57">
        <f t="shared" si="183"/>
        <v>89.99847798968166</v>
      </c>
      <c r="O625" s="57">
        <f t="shared" si="184"/>
        <v>69.111464897641454</v>
      </c>
      <c r="P625" s="374">
        <f t="shared" si="185"/>
        <v>69.111464897641454</v>
      </c>
      <c r="Q625" s="374">
        <f t="shared" si="186"/>
        <v>-90.00152201031834</v>
      </c>
      <c r="R625" s="12">
        <f t="shared" si="187"/>
        <v>89.99847798968166</v>
      </c>
      <c r="S625" s="57">
        <f t="shared" si="188"/>
        <v>9.0577049997702264E-3</v>
      </c>
      <c r="T625" s="12">
        <f t="shared" si="171"/>
        <v>69.111464897641454</v>
      </c>
    </row>
    <row r="626" spans="1:20" x14ac:dyDescent="0.15">
      <c r="A626" s="57">
        <f t="shared" si="172"/>
        <v>57.127501679414401</v>
      </c>
      <c r="B626" s="12">
        <f t="shared" si="189"/>
        <v>9.0921242787693544</v>
      </c>
      <c r="C626" s="57" t="str">
        <f t="shared" si="173"/>
        <v>-0.0758343591964206-2843.97679411213i</v>
      </c>
      <c r="D626" s="57" t="str">
        <f t="shared" si="174"/>
        <v>7.97999999348923-700.188382927028i</v>
      </c>
      <c r="E626" s="57" t="str">
        <f t="shared" si="175"/>
        <v>81.2347478619029-0.000589464149200719i</v>
      </c>
      <c r="F626" s="57" t="str">
        <f t="shared" si="176"/>
        <v>4.17867867698895-65708.3479620593i</v>
      </c>
      <c r="G626" s="57" t="str">
        <f t="shared" si="177"/>
        <v>0.999999999595633-0.0000201088805830225i</v>
      </c>
      <c r="H626" s="57" t="str">
        <f t="shared" si="178"/>
        <v>120.000538490735+1.35351246464626i</v>
      </c>
      <c r="I626" s="57" t="str">
        <f t="shared" si="179"/>
        <v>504.619536160786-44488.0047124225i</v>
      </c>
      <c r="K626" s="57" t="str">
        <f t="shared" si="180"/>
        <v>0.0999868308549142-0.00114148405512845i</v>
      </c>
      <c r="L626" s="57" t="str">
        <f t="shared" si="181"/>
        <v>0.00025-24.3120887148714i</v>
      </c>
      <c r="M626" s="57" t="str">
        <f t="shared" si="182"/>
        <v>0.0025-13.692665734283i</v>
      </c>
      <c r="N626" s="57">
        <f t="shared" si="183"/>
        <v>89.998472213721286</v>
      </c>
      <c r="O626" s="57">
        <f t="shared" si="184"/>
        <v>69.078520970612615</v>
      </c>
      <c r="P626" s="374">
        <f t="shared" si="185"/>
        <v>69.078520970612615</v>
      </c>
      <c r="Q626" s="374">
        <f t="shared" si="186"/>
        <v>-90.001527786278714</v>
      </c>
      <c r="R626" s="12">
        <f t="shared" si="187"/>
        <v>89.998472213721286</v>
      </c>
      <c r="S626" s="57">
        <f t="shared" si="188"/>
        <v>9.0921242787693549E-3</v>
      </c>
      <c r="T626" s="12">
        <f t="shared" si="171"/>
        <v>69.078520970612615</v>
      </c>
    </row>
    <row r="627" spans="1:20" x14ac:dyDescent="0.15">
      <c r="A627" s="57">
        <f t="shared" si="172"/>
        <v>57.344586185796175</v>
      </c>
      <c r="B627" s="12">
        <f t="shared" si="189"/>
        <v>9.1266743510286776</v>
      </c>
      <c r="C627" s="57" t="str">
        <f t="shared" si="173"/>
        <v>-0.0758339742609948-2833.21056094548i</v>
      </c>
      <c r="D627" s="57" t="str">
        <f t="shared" si="174"/>
        <v>7.97999999343961-697.537741245919i</v>
      </c>
      <c r="E627" s="57" t="str">
        <f t="shared" si="175"/>
        <v>81.2347477049222-0.000591702260517443i</v>
      </c>
      <c r="F627" s="57" t="str">
        <f t="shared" si="176"/>
        <v>4.1786786769761-65459.6014770862i</v>
      </c>
      <c r="G627" s="57" t="str">
        <f t="shared" si="177"/>
        <v>0.999999999592554-0.0000201852943291759i</v>
      </c>
      <c r="H627" s="57" t="str">
        <f t="shared" si="178"/>
        <v>120.00054259105+1.35865582724407i</v>
      </c>
      <c r="I627" s="57" t="str">
        <f t="shared" si="179"/>
        <v>504.619541888003-44319.5915421285i</v>
      </c>
      <c r="K627" s="57" t="str">
        <f t="shared" si="180"/>
        <v>0.0999867305926973-0.00114582053337128i</v>
      </c>
      <c r="L627" s="57" t="str">
        <f t="shared" si="181"/>
        <v>0.00025-24.2200525153133i</v>
      </c>
      <c r="M627" s="57" t="str">
        <f t="shared" si="182"/>
        <v>0.0025-13.6408305780863i</v>
      </c>
      <c r="N627" s="57">
        <f t="shared" si="183"/>
        <v>89.998466415900154</v>
      </c>
      <c r="O627" s="57">
        <f t="shared" si="184"/>
        <v>69.045577042821805</v>
      </c>
      <c r="P627" s="374">
        <f t="shared" si="185"/>
        <v>69.045577042821805</v>
      </c>
      <c r="Q627" s="374">
        <f t="shared" si="186"/>
        <v>-90.001533584099846</v>
      </c>
      <c r="R627" s="12">
        <f t="shared" si="187"/>
        <v>89.998466415900154</v>
      </c>
      <c r="S627" s="57">
        <f t="shared" si="188"/>
        <v>9.1266743510286779E-3</v>
      </c>
      <c r="T627" s="12">
        <f t="shared" si="171"/>
        <v>69.045577042821805</v>
      </c>
    </row>
    <row r="628" spans="1:20" x14ac:dyDescent="0.15">
      <c r="A628" s="57">
        <f t="shared" si="172"/>
        <v>57.562495613302204</v>
      </c>
      <c r="B628" s="12">
        <f t="shared" si="189"/>
        <v>9.1613557135625872</v>
      </c>
      <c r="C628" s="57" t="str">
        <f t="shared" si="173"/>
        <v>-0.0758335863954898-2822.48508446397i</v>
      </c>
      <c r="D628" s="57" t="str">
        <f t="shared" si="174"/>
        <v>7.97999999338966-694.897133879399i</v>
      </c>
      <c r="E628" s="57" t="str">
        <f t="shared" si="175"/>
        <v>81.2347475467465-0.000593948855463102i</v>
      </c>
      <c r="F628" s="57" t="str">
        <f t="shared" si="176"/>
        <v>4.17867867696312-65211.7966504568i</v>
      </c>
      <c r="G628" s="57" t="str">
        <f t="shared" si="177"/>
        <v>0.999999999589452-0.0000202619984475639i</v>
      </c>
      <c r="H628" s="57" t="str">
        <f t="shared" si="178"/>
        <v>120.000546722588+1.36381873479409i</v>
      </c>
      <c r="I628" s="57" t="str">
        <f t="shared" si="179"/>
        <v>504.619547658842-44151.8159240386i</v>
      </c>
      <c r="K628" s="57" t="str">
        <f t="shared" si="180"/>
        <v>0.0999866295672446-0.00115017347694616i</v>
      </c>
      <c r="L628" s="57" t="str">
        <f t="shared" si="181"/>
        <v>0.00025-24.1283647293417i</v>
      </c>
      <c r="M628" s="57" t="str">
        <f t="shared" si="182"/>
        <v>0.0025-13.589191649817i</v>
      </c>
      <c r="N628" s="57">
        <f t="shared" si="183"/>
        <v>89.998460596136127</v>
      </c>
      <c r="O628" s="57">
        <f t="shared" si="184"/>
        <v>69.012633114263053</v>
      </c>
      <c r="P628" s="374">
        <f t="shared" si="185"/>
        <v>69.012633114263053</v>
      </c>
      <c r="Q628" s="374">
        <f t="shared" si="186"/>
        <v>-90.001539403863873</v>
      </c>
      <c r="R628" s="12">
        <f t="shared" si="187"/>
        <v>89.998460596136127</v>
      </c>
      <c r="S628" s="57">
        <f t="shared" si="188"/>
        <v>9.161355713562587E-3</v>
      </c>
      <c r="T628" s="12">
        <f t="shared" si="171"/>
        <v>69.012633114263053</v>
      </c>
    </row>
    <row r="629" spans="1:20" x14ac:dyDescent="0.15">
      <c r="A629" s="57">
        <f t="shared" si="172"/>
        <v>57.781233096632747</v>
      </c>
      <c r="B629" s="12">
        <f t="shared" si="189"/>
        <v>9.1961688652741245</v>
      </c>
      <c r="C629" s="57" t="str">
        <f t="shared" si="173"/>
        <v>-0.0758331955769478-2811.80021037806i</v>
      </c>
      <c r="D629" s="57" t="str">
        <f t="shared" si="174"/>
        <v>7.97999999333932-692.266522841444i</v>
      </c>
      <c r="E629" s="57" t="str">
        <f t="shared" si="175"/>
        <v>81.2347473873667-0.000596203966031834i</v>
      </c>
      <c r="F629" s="57" t="str">
        <f t="shared" si="176"/>
        <v>4.17867867695006-64964.9299174154i</v>
      </c>
      <c r="G629" s="57" t="str">
        <f t="shared" si="177"/>
        <v>0.999999999586325-0.000020338994041601i</v>
      </c>
      <c r="H629" s="57" t="str">
        <f t="shared" si="178"/>
        <v>120.000550885586+1.36900126156907i</v>
      </c>
      <c r="I629" s="57" t="str">
        <f t="shared" si="179"/>
        <v>504.619553473611-43984.6754446439i</v>
      </c>
      <c r="K629" s="57" t="str">
        <f t="shared" si="180"/>
        <v>0.0999865277727484-0.00115454294826935i</v>
      </c>
      <c r="L629" s="57" t="str">
        <f t="shared" si="181"/>
        <v>0.00025-24.0370240379973i</v>
      </c>
      <c r="M629" s="57" t="str">
        <f t="shared" si="182"/>
        <v>0.0025-13.5377482066318i</v>
      </c>
      <c r="N629" s="57">
        <f t="shared" si="183"/>
        <v>89.998454754346895</v>
      </c>
      <c r="O629" s="57">
        <f t="shared" si="184"/>
        <v>68.979689184930649</v>
      </c>
      <c r="P629" s="374">
        <f t="shared" si="185"/>
        <v>68.979689184930649</v>
      </c>
      <c r="Q629" s="374">
        <f t="shared" si="186"/>
        <v>-90.001545245653105</v>
      </c>
      <c r="R629" s="12">
        <f t="shared" si="187"/>
        <v>89.998454754346895</v>
      </c>
      <c r="S629" s="57">
        <f t="shared" si="188"/>
        <v>9.1961688652741243E-3</v>
      </c>
      <c r="T629" s="12">
        <f t="shared" si="171"/>
        <v>68.979689184930649</v>
      </c>
    </row>
    <row r="630" spans="1:20" x14ac:dyDescent="0.15">
      <c r="A630" s="57">
        <f t="shared" si="172"/>
        <v>58.000801782399947</v>
      </c>
      <c r="B630" s="12">
        <f t="shared" si="189"/>
        <v>9.2311143069621657</v>
      </c>
      <c r="C630" s="57" t="str">
        <f t="shared" si="173"/>
        <v>-0.0758328017837684-2801.15578498224i</v>
      </c>
      <c r="D630" s="57" t="str">
        <f t="shared" si="174"/>
        <v>7.97999999328865-689.64587028983i</v>
      </c>
      <c r="E630" s="57" t="str">
        <f t="shared" si="175"/>
        <v>81.234747226774-0.000598467624342947i</v>
      </c>
      <c r="F630" s="57" t="str">
        <f t="shared" si="176"/>
        <v>4.17867867693691-64718.9977267011i</v>
      </c>
      <c r="G630" s="57" t="str">
        <f t="shared" si="177"/>
        <v>0.999999999583175-0.0000204162822188948i</v>
      </c>
      <c r="H630" s="57" t="str">
        <f t="shared" si="178"/>
        <v>120.000555080282+1.37420348212414i</v>
      </c>
      <c r="I630" s="57" t="str">
        <f t="shared" si="179"/>
        <v>504.619559332665-43818.1676995716i</v>
      </c>
      <c r="K630" s="57" t="str">
        <f t="shared" si="180"/>
        <v>0.0999864252033563-0.00115892900999261i</v>
      </c>
      <c r="L630" s="57" t="str">
        <f t="shared" si="181"/>
        <v>0.00025-23.9460291273135i</v>
      </c>
      <c r="M630" s="57" t="str">
        <f t="shared" si="182"/>
        <v>0.0025-13.4864995084995i</v>
      </c>
      <c r="N630" s="57">
        <f t="shared" si="183"/>
        <v>89.998448890449751</v>
      </c>
      <c r="O630" s="57">
        <f t="shared" si="184"/>
        <v>68.946745254818651</v>
      </c>
      <c r="P630" s="374">
        <f t="shared" si="185"/>
        <v>68.946745254818651</v>
      </c>
      <c r="Q630" s="374">
        <f t="shared" si="186"/>
        <v>-90.001551109550249</v>
      </c>
      <c r="R630" s="12">
        <f t="shared" si="187"/>
        <v>89.998448890449751</v>
      </c>
      <c r="S630" s="57">
        <f t="shared" si="188"/>
        <v>9.2311143069621661E-3</v>
      </c>
      <c r="T630" s="12">
        <f t="shared" si="171"/>
        <v>68.946745254818651</v>
      </c>
    </row>
    <row r="631" spans="1:20" x14ac:dyDescent="0.15">
      <c r="A631" s="57">
        <f t="shared" si="172"/>
        <v>58.221204829173075</v>
      </c>
      <c r="B631" s="12">
        <f t="shared" si="189"/>
        <v>9.266192541328623</v>
      </c>
      <c r="C631" s="57" t="str">
        <f t="shared" si="173"/>
        <v>-0.0758324049926173-2790.55165515289i</v>
      </c>
      <c r="D631" s="57" t="str">
        <f t="shared" si="174"/>
        <v>7.97999999323752-687.03513852559i</v>
      </c>
      <c r="E631" s="57" t="str">
        <f t="shared" si="175"/>
        <v>81.2347470649584-0.000600739862618109i</v>
      </c>
      <c r="F631" s="57" t="str">
        <f t="shared" si="176"/>
        <v>4.17867867692364-64473.9965404967i</v>
      </c>
      <c r="G631" s="57" t="str">
        <f t="shared" si="177"/>
        <v>0.999999999580002-0.0000204938640912615i</v>
      </c>
      <c r="H631" s="57" t="str">
        <f t="shared" si="178"/>
        <v>120.000559306917+1.37942547129766i</v>
      </c>
      <c r="I631" s="57" t="str">
        <f t="shared" si="179"/>
        <v>504.619565236324-43652.2902935522i</v>
      </c>
      <c r="K631" s="57" t="str">
        <f t="shared" si="180"/>
        <v>0.0999863218531717-0.00116333172500396i</v>
      </c>
      <c r="L631" s="57" t="str">
        <f t="shared" si="181"/>
        <v>0.00025-23.855378688298i</v>
      </c>
      <c r="M631" s="57" t="str">
        <f t="shared" si="182"/>
        <v>0.0025-13.4354448181904i</v>
      </c>
      <c r="N631" s="57">
        <f t="shared" si="183"/>
        <v>89.998443004361775</v>
      </c>
      <c r="O631" s="57">
        <f t="shared" si="184"/>
        <v>68.913801323921177</v>
      </c>
      <c r="P631" s="374">
        <f t="shared" si="185"/>
        <v>68.913801323921177</v>
      </c>
      <c r="Q631" s="374">
        <f t="shared" si="186"/>
        <v>-90.001556995638225</v>
      </c>
      <c r="R631" s="12">
        <f t="shared" si="187"/>
        <v>89.998443004361775</v>
      </c>
      <c r="S631" s="57">
        <f t="shared" si="188"/>
        <v>9.2661925413286238E-3</v>
      </c>
      <c r="T631" s="12">
        <f t="shared" si="171"/>
        <v>68.913801323921177</v>
      </c>
    </row>
    <row r="632" spans="1:20" x14ac:dyDescent="0.15">
      <c r="A632" s="57">
        <f t="shared" si="172"/>
        <v>58.442445407523934</v>
      </c>
      <c r="B632" s="12">
        <f t="shared" si="189"/>
        <v>9.3014040729856724</v>
      </c>
      <c r="C632" s="57" t="str">
        <f t="shared" si="173"/>
        <v>-0.0758320051810841-2779.987668346i</v>
      </c>
      <c r="D632" s="57" t="str">
        <f t="shared" si="174"/>
        <v>7.97999999318605-684.434289992473i</v>
      </c>
      <c r="E632" s="57" t="str">
        <f t="shared" si="175"/>
        <v>81.234746901911-0.0006030207132211i</v>
      </c>
      <c r="F632" s="57" t="str">
        <f t="shared" si="176"/>
        <v>4.17867867691028-64229.9228343782i</v>
      </c>
      <c r="G632" s="57" t="str">
        <f t="shared" si="177"/>
        <v>0.999999999576803-0.0000205717407747425i</v>
      </c>
      <c r="H632" s="57" t="str">
        <f t="shared" si="178"/>
        <v>120.000563565738+1.38466730421247i</v>
      </c>
      <c r="I632" s="57" t="str">
        <f t="shared" si="179"/>
        <v>504.61957118494-43487.0408403847i</v>
      </c>
      <c r="K632" s="57" t="str">
        <f t="shared" si="180"/>
        <v>0.0999862177162507-0.00116775115642863i</v>
      </c>
      <c r="L632" s="57" t="str">
        <f t="shared" si="181"/>
        <v>0.00025-23.7650714169138i</v>
      </c>
      <c r="M632" s="57" t="str">
        <f t="shared" si="182"/>
        <v>0.0025-13.3845834012656i</v>
      </c>
      <c r="N632" s="57">
        <f t="shared" si="183"/>
        <v>89.998437095999634</v>
      </c>
      <c r="O632" s="57">
        <f t="shared" si="184"/>
        <v>68.88085739223213</v>
      </c>
      <c r="P632" s="374">
        <f t="shared" si="185"/>
        <v>68.88085739223213</v>
      </c>
      <c r="Q632" s="374">
        <f t="shared" si="186"/>
        <v>-90.001562904000366</v>
      </c>
      <c r="R632" s="12">
        <f t="shared" si="187"/>
        <v>89.998437095999634</v>
      </c>
      <c r="S632" s="57">
        <f t="shared" si="188"/>
        <v>9.3014040729856723E-3</v>
      </c>
      <c r="T632" s="12">
        <f t="shared" si="171"/>
        <v>68.88085739223213</v>
      </c>
    </row>
    <row r="633" spans="1:20" x14ac:dyDescent="0.15">
      <c r="A633" s="57">
        <f t="shared" si="172"/>
        <v>58.664526700072521</v>
      </c>
      <c r="B633" s="12">
        <f t="shared" si="189"/>
        <v>9.3367494084630174</v>
      </c>
      <c r="C633" s="57" t="str">
        <f t="shared" si="173"/>
        <v>-0.0758316023259908-2769.46367259509i</v>
      </c>
      <c r="D633" s="57" t="str">
        <f t="shared" si="174"/>
        <v>7.97999999313415-681.843287276399i</v>
      </c>
      <c r="E633" s="57" t="str">
        <f t="shared" si="175"/>
        <v>81.2347467376225-0.000605310208621605i</v>
      </c>
      <c r="F633" s="57" t="str">
        <f t="shared" si="176"/>
        <v>4.17867867689681-63986.7730972631i</v>
      </c>
      <c r="G633" s="57" t="str">
        <f t="shared" si="177"/>
        <v>0.999999999573581-0.00002064991338962i</v>
      </c>
      <c r="H633" s="57" t="str">
        <f t="shared" si="178"/>
        <v>120.000567856987+1.38992905627687i</v>
      </c>
      <c r="I633" s="57" t="str">
        <f t="shared" si="179"/>
        <v>504.619577178852-43322.4169628991i</v>
      </c>
      <c r="K633" s="57" t="str">
        <f t="shared" si="180"/>
        <v>0.0999861127866068-0.00117218736762993i</v>
      </c>
      <c r="L633" s="57" t="str">
        <f t="shared" si="181"/>
        <v>0.00025-23.6751060140603i</v>
      </c>
      <c r="M633" s="57" t="str">
        <f t="shared" si="182"/>
        <v>0.0025-13.3339145260665i</v>
      </c>
      <c r="N633" s="57">
        <f t="shared" si="183"/>
        <v>89.998431165279797</v>
      </c>
      <c r="O633" s="57">
        <f t="shared" si="184"/>
        <v>68.847913459745513</v>
      </c>
      <c r="P633" s="374">
        <f t="shared" si="185"/>
        <v>68.847913459745513</v>
      </c>
      <c r="Q633" s="374">
        <f t="shared" si="186"/>
        <v>-90.001568834720203</v>
      </c>
      <c r="R633" s="12">
        <f t="shared" si="187"/>
        <v>89.998431165279797</v>
      </c>
      <c r="S633" s="57">
        <f t="shared" si="188"/>
        <v>9.336749408463017E-3</v>
      </c>
      <c r="T633" s="12">
        <f t="shared" si="171"/>
        <v>68.847913459745513</v>
      </c>
    </row>
    <row r="634" spans="1:20" x14ac:dyDescent="0.15">
      <c r="A634" s="57">
        <f t="shared" si="172"/>
        <v>58.887451901532799</v>
      </c>
      <c r="B634" s="12">
        <f t="shared" si="189"/>
        <v>9.3722290562151773</v>
      </c>
      <c r="C634" s="57" t="str">
        <f t="shared" si="173"/>
        <v>-0.0758311964046214-2758.97951650897i</v>
      </c>
      <c r="D634" s="57" t="str">
        <f t="shared" si="174"/>
        <v>7.9799999930819-679.262093104923i</v>
      </c>
      <c r="E634" s="57" t="str">
        <f t="shared" si="175"/>
        <v>81.2347465720834-0.000607608381409808i</v>
      </c>
      <c r="F634" s="57" t="str">
        <f t="shared" si="176"/>
        <v>4.17867867688325-63744.543831361i</v>
      </c>
      <c r="G634" s="57" t="str">
        <f t="shared" si="177"/>
        <v>0.999999999570334-0.0000207283830604332i</v>
      </c>
      <c r="H634" s="57" t="str">
        <f t="shared" si="178"/>
        <v>120.000572180912+1.39521080318577i</v>
      </c>
      <c r="I634" s="57" t="str">
        <f t="shared" si="179"/>
        <v>504.619583218415-43158.4162929262i</v>
      </c>
      <c r="K634" s="57" t="str">
        <f t="shared" si="180"/>
        <v>0.0999860070582082-0.00117664042221018i</v>
      </c>
      <c r="L634" s="57" t="str">
        <f t="shared" si="181"/>
        <v>0.00025-23.5854811855552i</v>
      </c>
      <c r="M634" s="57" t="str">
        <f t="shared" si="182"/>
        <v>0.0025-13.2834374637044i</v>
      </c>
      <c r="N634" s="57">
        <f t="shared" si="183"/>
        <v>89.998425212118349</v>
      </c>
      <c r="O634" s="57">
        <f t="shared" si="184"/>
        <v>68.814969526455357</v>
      </c>
      <c r="P634" s="374">
        <f t="shared" si="185"/>
        <v>68.814969526455357</v>
      </c>
      <c r="Q634" s="374">
        <f t="shared" si="186"/>
        <v>-90.001574787881651</v>
      </c>
      <c r="R634" s="12">
        <f t="shared" si="187"/>
        <v>89.998425212118349</v>
      </c>
      <c r="S634" s="57">
        <f t="shared" si="188"/>
        <v>9.3722290562151776E-3</v>
      </c>
      <c r="T634" s="12">
        <f t="shared" si="171"/>
        <v>68.814969526455357</v>
      </c>
    </row>
    <row r="635" spans="1:20" x14ac:dyDescent="0.15">
      <c r="A635" s="57">
        <f t="shared" si="172"/>
        <v>59.111224218758629</v>
      </c>
      <c r="B635" s="12">
        <f t="shared" si="189"/>
        <v>9.4078435266287954</v>
      </c>
      <c r="C635" s="57" t="str">
        <f t="shared" si="173"/>
        <v>-0.0758307873927961-2748.53504926952i</v>
      </c>
      <c r="D635" s="57" t="str">
        <f t="shared" si="174"/>
        <v>7.97999999302918-676.690670346701i</v>
      </c>
      <c r="E635" s="57" t="str">
        <f t="shared" si="175"/>
        <v>81.2347464052844-0.000609915264310058i</v>
      </c>
      <c r="F635" s="57" t="str">
        <f t="shared" si="176"/>
        <v>4.17867867686956-63503.2315521225i</v>
      </c>
      <c r="G635" s="57" t="str">
        <f t="shared" si="177"/>
        <v>0.999999999567063-0.0000208071509159948i</v>
      </c>
      <c r="H635" s="57" t="str">
        <f t="shared" si="178"/>
        <v>120.000576537761+1.40051262092164i</v>
      </c>
      <c r="I635" s="57" t="str">
        <f t="shared" si="179"/>
        <v>504.619589303952-42995.0364712608i</v>
      </c>
      <c r="K635" s="57" t="str">
        <f t="shared" si="180"/>
        <v>0.099985900524975-0.00118111038401143i</v>
      </c>
      <c r="L635" s="57" t="str">
        <f t="shared" si="181"/>
        <v>0.00025-23.4961956421152i</v>
      </c>
      <c r="M635" s="57" t="str">
        <f t="shared" si="182"/>
        <v>0.0025-13.2331514880498i</v>
      </c>
      <c r="N635" s="57">
        <f t="shared" si="183"/>
        <v>89.998419236431147</v>
      </c>
      <c r="O635" s="57">
        <f t="shared" si="184"/>
        <v>68.782025592355453</v>
      </c>
      <c r="P635" s="374">
        <f t="shared" si="185"/>
        <v>68.782025592355453</v>
      </c>
      <c r="Q635" s="374">
        <f t="shared" si="186"/>
        <v>-90.001580763568853</v>
      </c>
      <c r="R635" s="12">
        <f t="shared" si="187"/>
        <v>89.998419236431147</v>
      </c>
      <c r="S635" s="57">
        <f t="shared" si="188"/>
        <v>9.4078435266287952E-3</v>
      </c>
      <c r="T635" s="12">
        <f t="shared" si="171"/>
        <v>68.782025592355453</v>
      </c>
    </row>
    <row r="636" spans="1:20" x14ac:dyDescent="0.15">
      <c r="A636" s="57">
        <f t="shared" si="172"/>
        <v>59.335846870789915</v>
      </c>
      <c r="B636" s="12">
        <f t="shared" si="189"/>
        <v>9.4435933320299856</v>
      </c>
      <c r="C636" s="57" t="str">
        <f t="shared" si="173"/>
        <v>-0.075830375267536-2738.13012062959i</v>
      </c>
      <c r="D636" s="57" t="str">
        <f t="shared" si="174"/>
        <v>7.97999999297613-674.128982010954i</v>
      </c>
      <c r="E636" s="57" t="str">
        <f t="shared" si="175"/>
        <v>81.2347462372155-0.000612230890151637i</v>
      </c>
      <c r="F636" s="57" t="str">
        <f t="shared" si="176"/>
        <v>4.1786786768558-63262.8327881894i</v>
      </c>
      <c r="G636" s="57" t="str">
        <f t="shared" si="177"/>
        <v>0.999999999563766-0.0000208862180894067i</v>
      </c>
      <c r="H636" s="57" t="str">
        <f t="shared" si="178"/>
        <v>120.000580927785+1.40583458575583i</v>
      </c>
      <c r="I636" s="57" t="str">
        <f t="shared" si="179"/>
        <v>504.619595435828-42832.2751476295i</v>
      </c>
      <c r="K636" s="57" t="str">
        <f t="shared" si="180"/>
        <v>0.0999857931807832-0.0011855973171166i</v>
      </c>
      <c r="L636" s="57" t="str">
        <f t="shared" si="181"/>
        <v>0.00025-23.4072480993377i</v>
      </c>
      <c r="M636" s="57" t="str">
        <f t="shared" si="182"/>
        <v>0.0025-13.1830558757221i</v>
      </c>
      <c r="N636" s="57">
        <f t="shared" si="183"/>
        <v>89.998413238133622</v>
      </c>
      <c r="O636" s="57">
        <f t="shared" si="184"/>
        <v>68.749081657439703</v>
      </c>
      <c r="P636" s="374">
        <f t="shared" si="185"/>
        <v>68.749081657439703</v>
      </c>
      <c r="Q636" s="374">
        <f t="shared" si="186"/>
        <v>-90.001586761866378</v>
      </c>
      <c r="R636" s="12">
        <f t="shared" si="187"/>
        <v>89.998413238133622</v>
      </c>
      <c r="S636" s="57">
        <f t="shared" si="188"/>
        <v>9.4435933320299852E-3</v>
      </c>
      <c r="T636" s="12">
        <f t="shared" si="171"/>
        <v>68.749081657439703</v>
      </c>
    </row>
    <row r="637" spans="1:20" x14ac:dyDescent="0.15">
      <c r="A637" s="57">
        <f t="shared" si="172"/>
        <v>59.561323088898916</v>
      </c>
      <c r="B637" s="12">
        <f t="shared" si="189"/>
        <v>9.4794789866916993</v>
      </c>
      <c r="C637" s="57" t="str">
        <f t="shared" si="173"/>
        <v>-0.0758299600054926-2727.76458091079i</v>
      </c>
      <c r="D637" s="57" t="str">
        <f t="shared" si="174"/>
        <v>7.97999999292265-671.576991246935i</v>
      </c>
      <c r="E637" s="57" t="str">
        <f t="shared" si="175"/>
        <v>81.2347460678672-0.000614555291887132i</v>
      </c>
      <c r="F637" s="57" t="str">
        <f t="shared" si="176"/>
        <v>4.17867867684192-63023.3440813449i</v>
      </c>
      <c r="G637" s="57" t="str">
        <f t="shared" si="177"/>
        <v>0.999999999560444-0.0000209655857180769i</v>
      </c>
      <c r="H637" s="57" t="str">
        <f t="shared" si="178"/>
        <v>120.000585351236+1.41117677424951i</v>
      </c>
      <c r="I637" s="57" t="str">
        <f t="shared" si="179"/>
        <v>504.619601614401-42670.1299806559i</v>
      </c>
      <c r="K637" s="57" t="str">
        <f t="shared" si="180"/>
        <v>0.099985685019462-0.0011901012858502i</v>
      </c>
      <c r="L637" s="57" t="str">
        <f t="shared" si="181"/>
        <v>0.00025-23.3186372776825i</v>
      </c>
      <c r="M637" s="57" t="str">
        <f t="shared" si="182"/>
        <v>0.0025-13.133149906079i</v>
      </c>
      <c r="N637" s="57">
        <f t="shared" si="183"/>
        <v>89.998407217141008</v>
      </c>
      <c r="O637" s="57">
        <f t="shared" si="184"/>
        <v>68.716137721701926</v>
      </c>
      <c r="P637" s="374">
        <f t="shared" si="185"/>
        <v>68.716137721701926</v>
      </c>
      <c r="Q637" s="374">
        <f t="shared" si="186"/>
        <v>-90.001592782858992</v>
      </c>
      <c r="R637" s="12">
        <f t="shared" si="187"/>
        <v>89.998407217141008</v>
      </c>
      <c r="S637" s="57">
        <f t="shared" si="188"/>
        <v>9.4794789866917001E-3</v>
      </c>
      <c r="T637" s="12">
        <f t="shared" si="171"/>
        <v>68.716137721701926</v>
      </c>
    </row>
    <row r="638" spans="1:20" x14ac:dyDescent="0.15">
      <c r="A638" s="57">
        <f t="shared" si="172"/>
        <v>59.787656116636732</v>
      </c>
      <c r="B638" s="12">
        <f t="shared" si="189"/>
        <v>9.5155010068411272</v>
      </c>
      <c r="C638" s="57" t="str">
        <f t="shared" si="173"/>
        <v>-0.0758295415821593-2717.43828100132i</v>
      </c>
      <c r="D638" s="57" t="str">
        <f t="shared" si="174"/>
        <v>7.97999999286872-669.034661343399i</v>
      </c>
      <c r="E638" s="57" t="str">
        <f t="shared" si="175"/>
        <v>81.2347458972299-0.00061688850260298i</v>
      </c>
      <c r="F638" s="57" t="str">
        <f t="shared" si="176"/>
        <v>4.17867867682793-62784.7619864634i</v>
      </c>
      <c r="G638" s="57" t="str">
        <f t="shared" si="177"/>
        <v>0.999999999557097-0.0000210452549437351i</v>
      </c>
      <c r="H638" s="57" t="str">
        <f t="shared" si="178"/>
        <v>120.000589808371+1.41653926325478i</v>
      </c>
      <c r="I638" s="57" t="str">
        <f t="shared" si="179"/>
        <v>504.61960784002-42508.5986378281i</v>
      </c>
      <c r="K638" s="57" t="str">
        <f t="shared" si="180"/>
        <v>0.0999855760347911-0.0011946223547792i</v>
      </c>
      <c r="L638" s="57" t="str">
        <f t="shared" si="181"/>
        <v>0.00025-23.2303619024532i</v>
      </c>
      <c r="M638" s="57" t="str">
        <f t="shared" si="182"/>
        <v>0.0025-13.0834328612064i</v>
      </c>
      <c r="N638" s="57">
        <f t="shared" si="183"/>
        <v>89.998401173368222</v>
      </c>
      <c r="O638" s="57">
        <f t="shared" si="184"/>
        <v>68.683193785135742</v>
      </c>
      <c r="P638" s="374">
        <f t="shared" si="185"/>
        <v>68.683193785135742</v>
      </c>
      <c r="Q638" s="374">
        <f t="shared" si="186"/>
        <v>-90.001598826631778</v>
      </c>
      <c r="R638" s="12">
        <f t="shared" si="187"/>
        <v>89.998401173368222</v>
      </c>
      <c r="S638" s="57">
        <f t="shared" si="188"/>
        <v>9.5155010068411275E-3</v>
      </c>
      <c r="T638" s="12">
        <f t="shared" si="171"/>
        <v>68.683193785135742</v>
      </c>
    </row>
    <row r="639" spans="1:20" x14ac:dyDescent="0.15">
      <c r="A639" s="57">
        <f t="shared" si="172"/>
        <v>60.014849209879948</v>
      </c>
      <c r="B639" s="12">
        <f t="shared" si="189"/>
        <v>9.5516599106671229</v>
      </c>
      <c r="C639" s="57" t="str">
        <f t="shared" si="173"/>
        <v>-0.0758291199735055-2707.15107235391i</v>
      </c>
      <c r="D639" s="57" t="str">
        <f t="shared" si="174"/>
        <v>7.97999999281446-666.501955728078i</v>
      </c>
      <c r="E639" s="57" t="str">
        <f t="shared" si="175"/>
        <v>81.2347457252935-0.000619230555501264i</v>
      </c>
      <c r="F639" s="57" t="str">
        <f t="shared" si="176"/>
        <v>4.17867867681384-62547.0830714615i</v>
      </c>
      <c r="G639" s="57" t="str">
        <f t="shared" si="177"/>
        <v>0.999999999553725-0.00002112522691245i</v>
      </c>
      <c r="H639" s="57" t="str">
        <f t="shared" si="178"/>
        <v>120.000594299444+1.42192212991581i</v>
      </c>
      <c r="I639" s="57" t="str">
        <f t="shared" si="179"/>
        <v>504.619614113041-42347.6787954627i</v>
      </c>
      <c r="K639" s="57" t="str">
        <f t="shared" si="180"/>
        <v>0.0999854662205062-0.00119916058871409i</v>
      </c>
      <c r="L639" s="57" t="str">
        <f t="shared" si="181"/>
        <v>0.00025-23.1424207037788i</v>
      </c>
      <c r="M639" s="57" t="str">
        <f t="shared" si="182"/>
        <v>0.0025-13.033904025908i</v>
      </c>
      <c r="N639" s="57">
        <f t="shared" si="183"/>
        <v>89.99839510672976</v>
      </c>
      <c r="O639" s="57">
        <f t="shared" si="184"/>
        <v>68.650249847734926</v>
      </c>
      <c r="P639" s="374">
        <f t="shared" si="185"/>
        <v>68.650249847734926</v>
      </c>
      <c r="Q639" s="374">
        <f t="shared" si="186"/>
        <v>-90.00160489327024</v>
      </c>
      <c r="R639" s="12">
        <f t="shared" si="187"/>
        <v>89.99839510672976</v>
      </c>
      <c r="S639" s="57">
        <f t="shared" si="188"/>
        <v>9.5516599106671221E-3</v>
      </c>
      <c r="T639" s="12">
        <f t="shared" si="171"/>
        <v>68.650249847734926</v>
      </c>
    </row>
    <row r="640" spans="1:20" x14ac:dyDescent="0.15">
      <c r="A640" s="57">
        <f t="shared" si="172"/>
        <v>60.242905636877495</v>
      </c>
      <c r="B640" s="12">
        <f t="shared" si="189"/>
        <v>9.5879562183276583</v>
      </c>
      <c r="C640" s="57" t="str">
        <f t="shared" si="173"/>
        <v>-0.0758286951555718-2696.90280698359i</v>
      </c>
      <c r="D640" s="57" t="str">
        <f t="shared" si="174"/>
        <v>7.97999999275973-663.978837967151i</v>
      </c>
      <c r="E640" s="57" t="str">
        <f t="shared" si="175"/>
        <v>81.2347455520482-0.000621581483902385i</v>
      </c>
      <c r="F640" s="57" t="str">
        <f t="shared" si="176"/>
        <v>4.17867867679964-62310.3039172481i</v>
      </c>
      <c r="G640" s="57" t="str">
        <f t="shared" si="177"/>
        <v>0.999999999550327-0.0000212055027746453i</v>
      </c>
      <c r="H640" s="57" t="str">
        <f t="shared" si="178"/>
        <v>120.000598824715+1.42732545166997i</v>
      </c>
      <c r="I640" s="57" t="str">
        <f t="shared" si="179"/>
        <v>504.619620433831-42187.3681386742i</v>
      </c>
      <c r="K640" s="57" t="str">
        <f t="shared" si="180"/>
        <v>0.099985355570293-0.00120371605270964i</v>
      </c>
      <c r="L640" s="57" t="str">
        <f t="shared" si="181"/>
        <v>0.00025-23.0548124165957i</v>
      </c>
      <c r="M640" s="57" t="str">
        <f t="shared" si="182"/>
        <v>0.0025-12.9845626876947i</v>
      </c>
      <c r="N640" s="57">
        <f t="shared" si="183"/>
        <v>89.998389017139971</v>
      </c>
      <c r="O640" s="57">
        <f t="shared" si="184"/>
        <v>68.617305909493041</v>
      </c>
      <c r="P640" s="374">
        <f t="shared" si="185"/>
        <v>68.617305909493041</v>
      </c>
      <c r="Q640" s="374">
        <f t="shared" si="186"/>
        <v>-90.001610982860029</v>
      </c>
      <c r="R640" s="12">
        <f t="shared" si="187"/>
        <v>89.998389017139971</v>
      </c>
      <c r="S640" s="57">
        <f t="shared" si="188"/>
        <v>9.5879562183276579E-3</v>
      </c>
      <c r="T640" s="12">
        <f t="shared" si="171"/>
        <v>68.617305909493041</v>
      </c>
    </row>
    <row r="641" spans="1:20" x14ac:dyDescent="0.15">
      <c r="A641" s="57">
        <f t="shared" si="172"/>
        <v>60.471828678297626</v>
      </c>
      <c r="B641" s="12">
        <f t="shared" si="189"/>
        <v>9.6243904519573036</v>
      </c>
      <c r="C641" s="57" t="str">
        <f t="shared" si="173"/>
        <v>-0.0758282671039439-2686.69333746569i</v>
      </c>
      <c r="D641" s="57" t="str">
        <f t="shared" si="174"/>
        <v>7.97999999270459-661.465271764722i</v>
      </c>
      <c r="E641" s="57" t="str">
        <f t="shared" si="175"/>
        <v>81.2347453774846-0.00062394132126743i</v>
      </c>
      <c r="F641" s="57" t="str">
        <f t="shared" si="176"/>
        <v>4.17867867678533-62074.4211176757i</v>
      </c>
      <c r="G641" s="57" t="str">
        <f t="shared" si="177"/>
        <v>0.999999999546903-0.0000212860836851161i</v>
      </c>
      <c r="H641" s="57" t="str">
        <f t="shared" si="178"/>
        <v>120.000603384442+1.43274930624887i</v>
      </c>
      <c r="I641" s="57" t="str">
        <f t="shared" si="179"/>
        <v>504.619626802743-42027.6643613392i</v>
      </c>
      <c r="K641" s="57" t="str">
        <f t="shared" si="180"/>
        <v>0.0999852440777917-0.00120828881206589i</v>
      </c>
      <c r="L641" s="57" t="str">
        <f t="shared" si="181"/>
        <v>0.00025-22.9675357806293i</v>
      </c>
      <c r="M641" s="57" t="str">
        <f t="shared" si="182"/>
        <v>0.0025-12.935408136775i</v>
      </c>
      <c r="N641" s="57">
        <f t="shared" si="183"/>
        <v>89.998382904512724</v>
      </c>
      <c r="O641" s="57">
        <f t="shared" si="184"/>
        <v>68.584361970403904</v>
      </c>
      <c r="P641" s="374">
        <f t="shared" si="185"/>
        <v>68.584361970403904</v>
      </c>
      <c r="Q641" s="374">
        <f t="shared" si="186"/>
        <v>-90.001617095487276</v>
      </c>
      <c r="R641" s="12">
        <f t="shared" si="187"/>
        <v>89.998382904512724</v>
      </c>
      <c r="S641" s="57">
        <f t="shared" si="188"/>
        <v>9.6243904519573032E-3</v>
      </c>
      <c r="T641" s="12">
        <f t="shared" si="171"/>
        <v>68.584361970403904</v>
      </c>
    </row>
    <row r="642" spans="1:20" x14ac:dyDescent="0.15">
      <c r="A642" s="57">
        <f t="shared" si="172"/>
        <v>60.701621627275159</v>
      </c>
      <c r="B642" s="12">
        <f t="shared" si="189"/>
        <v>9.6609631356747414</v>
      </c>
      <c r="C642" s="57" t="str">
        <f t="shared" si="173"/>
        <v>-0.075827835793767-2676.52251693347i</v>
      </c>
      <c r="D642" s="57" t="str">
        <f t="shared" si="174"/>
        <v>7.97999999264902-658.961220962296i</v>
      </c>
      <c r="E642" s="57" t="str">
        <f t="shared" si="175"/>
        <v>81.2347452015919-0.000626310101152679i</v>
      </c>
      <c r="F642" s="57" t="str">
        <f t="shared" si="176"/>
        <v>4.17867867677092-61839.4312794908i</v>
      </c>
      <c r="G642" s="57" t="str">
        <f t="shared" si="177"/>
        <v>0.999999999543453-0.0000213669708030459i</v>
      </c>
      <c r="H642" s="57" t="str">
        <f t="shared" si="178"/>
        <v>120.00060797889+1.43819377167959i</v>
      </c>
      <c r="I642" s="57" t="str">
        <f t="shared" si="179"/>
        <v>504.619633220153-41868.5651660661i</v>
      </c>
      <c r="K642" s="57" t="str">
        <f t="shared" si="180"/>
        <v>0.0999851317365906-0.001212878932329i</v>
      </c>
      <c r="L642" s="57" t="str">
        <f t="shared" si="181"/>
        <v>0.00025-22.8805895403759i</v>
      </c>
      <c r="M642" s="57" t="str">
        <f t="shared" si="182"/>
        <v>0.0025-12.886439666044i</v>
      </c>
      <c r="N642" s="57">
        <f t="shared" si="183"/>
        <v>89.998376768761716</v>
      </c>
      <c r="O642" s="57">
        <f t="shared" si="184"/>
        <v>68.551418030460781</v>
      </c>
      <c r="P642" s="374">
        <f t="shared" si="185"/>
        <v>68.551418030460781</v>
      </c>
      <c r="Q642" s="374">
        <f t="shared" si="186"/>
        <v>-90.001623231238284</v>
      </c>
      <c r="R642" s="12">
        <f t="shared" si="187"/>
        <v>89.998376768761716</v>
      </c>
      <c r="S642" s="57">
        <f t="shared" si="188"/>
        <v>9.6609631356747421E-3</v>
      </c>
      <c r="T642" s="12">
        <f t="shared" si="171"/>
        <v>68.551418030460781</v>
      </c>
    </row>
    <row r="643" spans="1:20" x14ac:dyDescent="0.15">
      <c r="A643" s="57">
        <f t="shared" si="172"/>
        <v>60.932287789458805</v>
      </c>
      <c r="B643" s="12">
        <f t="shared" si="189"/>
        <v>9.6976747955903058</v>
      </c>
      <c r="C643" s="57" t="str">
        <f t="shared" si="173"/>
        <v>-0.0758274012007121-2666.39019907636i</v>
      </c>
      <c r="D643" s="57" t="str">
        <f t="shared" si="174"/>
        <v>7.9799999925931-656.466649538265i</v>
      </c>
      <c r="E643" s="57" t="str">
        <f t="shared" si="175"/>
        <v>81.2347450243603-0.000628687857269887i</v>
      </c>
      <c r="F643" s="57" t="str">
        <f t="shared" si="176"/>
        <v>4.17867867675638-61605.331022286i</v>
      </c>
      <c r="G643" s="57" t="str">
        <f t="shared" si="177"/>
        <v>0.999999999539976-0.0000214481652920228i</v>
      </c>
      <c r="H643" s="57" t="str">
        <f t="shared" si="178"/>
        <v>120.000612608321+1.44365892628571i</v>
      </c>
      <c r="I643" s="57" t="str">
        <f t="shared" si="179"/>
        <v>504.619639686436-41710.0682641589i</v>
      </c>
      <c r="K643" s="57" t="str">
        <f t="shared" si="180"/>
        <v>0.0999850185402338-0.00121748647929224i</v>
      </c>
      <c r="L643" s="57" t="str">
        <f t="shared" si="181"/>
        <v>0.00025-22.7939724450846i</v>
      </c>
      <c r="M643" s="57" t="str">
        <f t="shared" si="182"/>
        <v>0.0025-12.8376565710739i</v>
      </c>
      <c r="N643" s="57">
        <f t="shared" si="183"/>
        <v>89.998370609800261</v>
      </c>
      <c r="O643" s="57">
        <f t="shared" si="184"/>
        <v>68.518474089657488</v>
      </c>
      <c r="P643" s="374">
        <f t="shared" si="185"/>
        <v>68.518474089657488</v>
      </c>
      <c r="Q643" s="374">
        <f t="shared" si="186"/>
        <v>-90.001629390199739</v>
      </c>
      <c r="R643" s="12">
        <f t="shared" si="187"/>
        <v>89.998370609800261</v>
      </c>
      <c r="S643" s="57">
        <f t="shared" si="188"/>
        <v>9.6976747955903053E-3</v>
      </c>
      <c r="T643" s="12">
        <f t="shared" si="171"/>
        <v>68.518474089657488</v>
      </c>
    </row>
    <row r="644" spans="1:20" x14ac:dyDescent="0.15">
      <c r="A644" s="57">
        <f t="shared" si="172"/>
        <v>61.163830483058753</v>
      </c>
      <c r="B644" s="12">
        <f t="shared" si="189"/>
        <v>9.7345259598135492</v>
      </c>
      <c r="C644" s="57" t="str">
        <f t="shared" si="173"/>
        <v>-0.0758269632991642-2656.29623813748i</v>
      </c>
      <c r="D644" s="57" t="str">
        <f t="shared" si="174"/>
        <v>7.9799999925367-653.981521607377i</v>
      </c>
      <c r="E644" s="57" t="str">
        <f t="shared" si="175"/>
        <v>81.2347448457798-0.000631074623431421i</v>
      </c>
      <c r="F644" s="57" t="str">
        <f t="shared" si="176"/>
        <v>4.17867867674175-61372.1169784503i</v>
      </c>
      <c r="G644" s="57" t="str">
        <f t="shared" si="177"/>
        <v>0.999999999536473-0.0000215296683200571i</v>
      </c>
      <c r="H644" s="57" t="str">
        <f t="shared" si="178"/>
        <v>120.000617273005+1.44914484868844i</v>
      </c>
      <c r="I644" s="57" t="str">
        <f t="shared" si="179"/>
        <v>504.619646201952-41552.1713755876i</v>
      </c>
      <c r="K644" s="57" t="str">
        <f t="shared" si="180"/>
        <v>0.0999849044822107-0.00122211151899676i</v>
      </c>
      <c r="L644" s="57" t="str">
        <f t="shared" si="181"/>
        <v>0.00025-22.7076832487394i</v>
      </c>
      <c r="M644" s="57" t="str">
        <f t="shared" si="182"/>
        <v>0.0025-12.7890581501035i</v>
      </c>
      <c r="N644" s="57">
        <f t="shared" si="183"/>
        <v>89.998364427541333</v>
      </c>
      <c r="O644" s="57">
        <f t="shared" si="184"/>
        <v>68.485530147987177</v>
      </c>
      <c r="P644" s="374">
        <f t="shared" si="185"/>
        <v>68.485530147987177</v>
      </c>
      <c r="Q644" s="374">
        <f t="shared" si="186"/>
        <v>-90.001635572458667</v>
      </c>
      <c r="R644" s="12">
        <f t="shared" si="187"/>
        <v>89.998364427541333</v>
      </c>
      <c r="S644" s="57">
        <f t="shared" si="188"/>
        <v>9.7345259598135489E-3</v>
      </c>
      <c r="T644" s="12">
        <f t="shared" si="171"/>
        <v>68.485530147987177</v>
      </c>
    </row>
    <row r="645" spans="1:20" x14ac:dyDescent="0.15">
      <c r="A645" s="57">
        <f t="shared" si="172"/>
        <v>61.396253038894372</v>
      </c>
      <c r="B645" s="12">
        <f t="shared" si="189"/>
        <v>9.7715171584608402</v>
      </c>
      <c r="C645" s="57" t="str">
        <f t="shared" si="173"/>
        <v>-0.0758265220642755-2646.24048891185i</v>
      </c>
      <c r="D645" s="57" t="str">
        <f t="shared" si="174"/>
        <v>7.97999999247986-651.505801420237i</v>
      </c>
      <c r="E645" s="57" t="str">
        <f t="shared" si="175"/>
        <v>81.2347446658395-0.000633470433587912i</v>
      </c>
      <c r="F645" s="57" t="str">
        <f t="shared" si="176"/>
        <v>4.178678676727-61139.7857931215i</v>
      </c>
      <c r="G645" s="57" t="str">
        <f t="shared" si="177"/>
        <v>0.999999999532944-0.000021611481059597i</v>
      </c>
      <c r="H645" s="57" t="str">
        <f t="shared" si="178"/>
        <v>120.000621973207+1.4546516178078i</v>
      </c>
      <c r="I645" s="57" t="str">
        <f t="shared" si="179"/>
        <v>504.619652767079-41394.8722289513i</v>
      </c>
      <c r="K645" s="57" t="str">
        <f t="shared" si="180"/>
        <v>0.0999847895559658-0.00122675411773269i</v>
      </c>
      <c r="L645" s="57" t="str">
        <f t="shared" si="181"/>
        <v>0.00025-22.6217207100413i</v>
      </c>
      <c r="M645" s="57" t="str">
        <f t="shared" si="182"/>
        <v>0.0025-12.7406437040282i</v>
      </c>
      <c r="N645" s="57">
        <f t="shared" si="183"/>
        <v>89.998358221897647</v>
      </c>
      <c r="O645" s="57">
        <f t="shared" si="184"/>
        <v>68.452586205443367</v>
      </c>
      <c r="P645" s="374">
        <f t="shared" si="185"/>
        <v>68.452586205443367</v>
      </c>
      <c r="Q645" s="374">
        <f t="shared" si="186"/>
        <v>-90.001641778102353</v>
      </c>
      <c r="R645" s="12">
        <f t="shared" si="187"/>
        <v>89.998358221897647</v>
      </c>
      <c r="S645" s="57">
        <f t="shared" si="188"/>
        <v>9.7715171584608403E-3</v>
      </c>
      <c r="T645" s="12">
        <f t="shared" si="171"/>
        <v>68.452586205443367</v>
      </c>
    </row>
    <row r="646" spans="1:20" x14ac:dyDescent="0.15">
      <c r="A646" s="57">
        <f t="shared" si="172"/>
        <v>61.629558800442169</v>
      </c>
      <c r="B646" s="12">
        <f t="shared" si="189"/>
        <v>9.8086489236629912</v>
      </c>
      <c r="C646" s="57" t="str">
        <f t="shared" si="173"/>
        <v>-0.0758260774710351-2636.22280674416i</v>
      </c>
      <c r="D646" s="57" t="str">
        <f t="shared" si="174"/>
        <v>7.97999999242256-649.039453362776i</v>
      </c>
      <c r="E646" s="57" t="str">
        <f t="shared" si="175"/>
        <v>81.2347444845299-0.000635875321818478i</v>
      </c>
      <c r="F646" s="57" t="str">
        <f t="shared" si="176"/>
        <v>4.17867867671214-60908.3341241374i</v>
      </c>
      <c r="G646" s="57" t="str">
        <f t="shared" si="177"/>
        <v>0.999999999529388-0.0000216936046875463i</v>
      </c>
      <c r="H646" s="57" t="str">
        <f t="shared" si="178"/>
        <v>120.000626709199+1.46017931286373i</v>
      </c>
      <c r="I646" s="57" t="str">
        <f t="shared" si="179"/>
        <v>504.619659382192-41238.1685614494i</v>
      </c>
      <c r="K646" s="57" t="str">
        <f t="shared" si="180"/>
        <v>0.0999846737548922-0.00123141434203996i</v>
      </c>
      <c r="L646" s="57" t="str">
        <f t="shared" si="181"/>
        <v>0.00025-22.5360835923901i</v>
      </c>
      <c r="M646" s="57" t="str">
        <f t="shared" si="182"/>
        <v>0.0025-12.6924125363899i</v>
      </c>
      <c r="N646" s="57">
        <f t="shared" si="183"/>
        <v>89.998351992781565</v>
      </c>
      <c r="O646" s="57">
        <f t="shared" si="184"/>
        <v>68.419642262019494</v>
      </c>
      <c r="P646" s="374">
        <f t="shared" si="185"/>
        <v>68.419642262019494</v>
      </c>
      <c r="Q646" s="374">
        <f t="shared" si="186"/>
        <v>-90.001648007218435</v>
      </c>
      <c r="R646" s="12">
        <f t="shared" si="187"/>
        <v>89.998351992781565</v>
      </c>
      <c r="S646" s="57">
        <f t="shared" si="188"/>
        <v>9.8086489236629913E-3</v>
      </c>
      <c r="T646" s="12">
        <f t="shared" si="171"/>
        <v>68.419642262019494</v>
      </c>
    </row>
    <row r="647" spans="1:20" x14ac:dyDescent="0.15">
      <c r="A647" s="57">
        <f t="shared" si="172"/>
        <v>61.863751123883851</v>
      </c>
      <c r="B647" s="12">
        <f t="shared" si="189"/>
        <v>9.8459217895729108</v>
      </c>
      <c r="C647" s="57" t="str">
        <f t="shared" si="173"/>
        <v>-0.0758256294929396-2626.24304752665i</v>
      </c>
      <c r="D647" s="57" t="str">
        <f t="shared" si="174"/>
        <v>7.9799999923649-646.582441955749i</v>
      </c>
      <c r="E647" s="57" t="str">
        <f t="shared" si="175"/>
        <v>81.23474430184-0.000638289322315318i</v>
      </c>
      <c r="F647" s="57" t="str">
        <f t="shared" si="176"/>
        <v>4.17867867669716-60677.7586419881i</v>
      </c>
      <c r="G647" s="57" t="str">
        <f t="shared" si="177"/>
        <v>0.999999999525804-0.000021776040385281i</v>
      </c>
      <c r="H647" s="57" t="str">
        <f t="shared" si="178"/>
        <v>120.000631481253+1.46572801337726i</v>
      </c>
      <c r="I647" s="57" t="str">
        <f t="shared" si="179"/>
        <v>504.619666047681-41082.058118847i</v>
      </c>
      <c r="K647" s="57" t="str">
        <f t="shared" si="180"/>
        <v>0.0999845570723323-0.00123609225870922i</v>
      </c>
      <c r="L647" s="57" t="str">
        <f t="shared" si="181"/>
        <v>0.00025-22.4507706638674i</v>
      </c>
      <c r="M647" s="57" t="str">
        <f t="shared" si="182"/>
        <v>0.0025-12.6443639533672i</v>
      </c>
      <c r="N647" s="57">
        <f t="shared" si="183"/>
        <v>89.998345740105151</v>
      </c>
      <c r="O647" s="57">
        <f t="shared" si="184"/>
        <v>68.386698317708721</v>
      </c>
      <c r="P647" s="374">
        <f t="shared" si="185"/>
        <v>68.386698317708721</v>
      </c>
      <c r="Q647" s="374">
        <f t="shared" si="186"/>
        <v>-90.001654259894849</v>
      </c>
      <c r="R647" s="12">
        <f t="shared" si="187"/>
        <v>89.998345740105151</v>
      </c>
      <c r="S647" s="57">
        <f t="shared" si="188"/>
        <v>9.8459217895729111E-3</v>
      </c>
      <c r="T647" s="12">
        <f t="shared" si="171"/>
        <v>68.386698317708721</v>
      </c>
    </row>
    <row r="648" spans="1:20" x14ac:dyDescent="0.15">
      <c r="A648" s="57">
        <f t="shared" si="172"/>
        <v>62.098833378154609</v>
      </c>
      <c r="B648" s="12">
        <f t="shared" si="189"/>
        <v>9.8833362923732881</v>
      </c>
      <c r="C648" s="57" t="str">
        <f t="shared" si="173"/>
        <v>-0.0758251781059087-2616.3010676972i</v>
      </c>
      <c r="D648" s="57" t="str">
        <f t="shared" si="174"/>
        <v>7.97999999230674-644.134731854224i</v>
      </c>
      <c r="E648" s="57" t="str">
        <f t="shared" si="175"/>
        <v>81.2347441177596-0.000640712469403286i</v>
      </c>
      <c r="F648" s="57" t="str">
        <f t="shared" si="176"/>
        <v>4.17867867668207-60448.0560297679i</v>
      </c>
      <c r="G648" s="57" t="str">
        <f t="shared" si="177"/>
        <v>0.999999999522193-0.0000218587893386661i</v>
      </c>
      <c r="H648" s="57" t="str">
        <f t="shared" si="178"/>
        <v>120.000636289642+1.4712977991716i</v>
      </c>
      <c r="I648" s="57" t="str">
        <f t="shared" si="179"/>
        <v>504.619672763926-40926.5386554423i</v>
      </c>
      <c r="K648" s="57" t="str">
        <f t="shared" si="180"/>
        <v>0.0999844395015795-0.00124078793478286i</v>
      </c>
      <c r="L648" s="57" t="str">
        <f t="shared" si="181"/>
        <v>0.00025-22.365780697218i</v>
      </c>
      <c r="M648" s="57" t="str">
        <f t="shared" si="182"/>
        <v>0.0025-12.5964972637648i</v>
      </c>
      <c r="N648" s="57">
        <f t="shared" si="183"/>
        <v>89.998339463780084</v>
      </c>
      <c r="O648" s="57">
        <f t="shared" si="184"/>
        <v>68.353754372504497</v>
      </c>
      <c r="P648" s="374">
        <f t="shared" si="185"/>
        <v>68.353754372504497</v>
      </c>
      <c r="Q648" s="374">
        <f t="shared" si="186"/>
        <v>-90.001660536219916</v>
      </c>
      <c r="R648" s="12">
        <f t="shared" si="187"/>
        <v>89.998339463780084</v>
      </c>
      <c r="S648" s="57">
        <f t="shared" si="188"/>
        <v>9.8833362923732883E-3</v>
      </c>
      <c r="T648" s="12">
        <f t="shared" si="171"/>
        <v>68.353754372504497</v>
      </c>
    </row>
    <row r="649" spans="1:20" x14ac:dyDescent="0.15">
      <c r="A649" s="57">
        <f t="shared" si="172"/>
        <v>62.3348089449916</v>
      </c>
      <c r="B649" s="12">
        <f t="shared" si="189"/>
        <v>9.9208929702843065</v>
      </c>
      <c r="C649" s="57" t="str">
        <f t="shared" si="173"/>
        <v>-0.0758247232817055-2606.39672423702i</v>
      </c>
      <c r="D649" s="57" t="str">
        <f t="shared" si="174"/>
        <v>7.97999999224816-641.696287847068i</v>
      </c>
      <c r="E649" s="57" t="str">
        <f t="shared" si="175"/>
        <v>81.2347439322777-0.000643144797534172i</v>
      </c>
      <c r="F649" s="57" t="str">
        <f t="shared" si="176"/>
        <v>4.17867867666688-60219.2229831275i</v>
      </c>
      <c r="G649" s="57" t="str">
        <f t="shared" si="177"/>
        <v>0.999999999518555-0.0000219418527380732i</v>
      </c>
      <c r="H649" s="57" t="str">
        <f t="shared" si="178"/>
        <v>120.000641134646+1.4768887503733i</v>
      </c>
      <c r="I649" s="57" t="str">
        <f t="shared" si="179"/>
        <v>504.619679531306-40771.6079340368i</v>
      </c>
      <c r="K649" s="57" t="str">
        <f t="shared" si="180"/>
        <v>0.0999843210358727-0.00124550143755572i</v>
      </c>
      <c r="L649" s="57" t="str">
        <f t="shared" si="181"/>
        <v>0.00025-22.2811124698327i</v>
      </c>
      <c r="M649" s="57" t="str">
        <f t="shared" si="182"/>
        <v>0.0025-12.5488117790046i</v>
      </c>
      <c r="N649" s="57">
        <f t="shared" si="183"/>
        <v>89.998333163717888</v>
      </c>
      <c r="O649" s="57">
        <f t="shared" si="184"/>
        <v>68.320810426399788</v>
      </c>
      <c r="P649" s="374">
        <f t="shared" si="185"/>
        <v>68.320810426399788</v>
      </c>
      <c r="Q649" s="374">
        <f t="shared" si="186"/>
        <v>-90.001666836282112</v>
      </c>
      <c r="R649" s="12">
        <f t="shared" si="187"/>
        <v>89.998333163717888</v>
      </c>
      <c r="S649" s="57">
        <f t="shared" si="188"/>
        <v>9.9208929702843066E-3</v>
      </c>
      <c r="T649" s="12">
        <f t="shared" si="171"/>
        <v>68.320810426399788</v>
      </c>
    </row>
    <row r="650" spans="1:20" x14ac:dyDescent="0.15">
      <c r="A650" s="57">
        <f t="shared" si="172"/>
        <v>62.571681218982569</v>
      </c>
      <c r="B650" s="12">
        <f t="shared" si="189"/>
        <v>9.9585923635713876</v>
      </c>
      <c r="C650" s="57" t="str">
        <f t="shared" si="173"/>
        <v>-0.0758242649958234-2596.52987466886i</v>
      </c>
      <c r="D650" s="57" t="str">
        <f t="shared" si="174"/>
        <v>7.97999999218913-639.267074856446i</v>
      </c>
      <c r="E650" s="57" t="str">
        <f t="shared" si="175"/>
        <v>81.2347437453842-0.000645586341297415i</v>
      </c>
      <c r="F650" s="57" t="str">
        <f t="shared" si="176"/>
        <v>4.17867867665155-59991.2562102267i</v>
      </c>
      <c r="G650" s="57" t="str">
        <f t="shared" si="177"/>
        <v>0.999999999514889-0.0000220252317783972i</v>
      </c>
      <c r="H650" s="57" t="str">
        <f t="shared" si="178"/>
        <v>120.000646016542+1.48250094741344i</v>
      </c>
      <c r="I650" s="57" t="str">
        <f t="shared" si="179"/>
        <v>504.619686350211-40617.2637258994i</v>
      </c>
      <c r="K650" s="57" t="str">
        <f t="shared" si="180"/>
        <v>0.0999842016684037-0.00125023283457635i</v>
      </c>
      <c r="L650" s="57" t="str">
        <f t="shared" si="181"/>
        <v>0.00025-22.1967647637305i</v>
      </c>
      <c r="M650" s="57" t="str">
        <f t="shared" si="182"/>
        <v>0.0025-12.5013068131148i</v>
      </c>
      <c r="N650" s="57">
        <f t="shared" si="183"/>
        <v>89.998326839829545</v>
      </c>
      <c r="O650" s="57">
        <f t="shared" si="184"/>
        <v>68.287866479387958</v>
      </c>
      <c r="P650" s="374">
        <f t="shared" si="185"/>
        <v>68.287866479387958</v>
      </c>
      <c r="Q650" s="374">
        <f t="shared" si="186"/>
        <v>-90.001673160170455</v>
      </c>
      <c r="R650" s="12">
        <f t="shared" si="187"/>
        <v>89.998326839829545</v>
      </c>
      <c r="S650" s="57">
        <f t="shared" si="188"/>
        <v>9.958592363571387E-3</v>
      </c>
      <c r="T650" s="12">
        <f t="shared" si="171"/>
        <v>68.287866479387958</v>
      </c>
    </row>
    <row r="651" spans="1:20" x14ac:dyDescent="0.15">
      <c r="A651" s="57">
        <f t="shared" si="172"/>
        <v>62.809453607614707</v>
      </c>
      <c r="B651" s="12">
        <f t="shared" si="189"/>
        <v>9.9964350145529597</v>
      </c>
      <c r="C651" s="57" t="str">
        <f t="shared" si="173"/>
        <v>-0.0758238032213612-2586.70037705471i</v>
      </c>
      <c r="D651" s="57" t="str">
        <f t="shared" si="174"/>
        <v>7.97999999212965-636.847057937313i</v>
      </c>
      <c r="E651" s="57" t="str">
        <f t="shared" si="175"/>
        <v>81.2347435570679-0.000648037135391036i</v>
      </c>
      <c r="F651" s="57" t="str">
        <f t="shared" si="176"/>
        <v>4.17867867663613-59764.1524316872i</v>
      </c>
      <c r="G651" s="57" t="str">
        <f t="shared" si="177"/>
        <v>0.999999999511195-0.0000221089276590735i</v>
      </c>
      <c r="H651" s="57" t="str">
        <f t="shared" si="178"/>
        <v>120.000650935612+1.48813447102882i</v>
      </c>
      <c r="I651" s="57" t="str">
        <f t="shared" si="179"/>
        <v>504.619693221053-40463.5038107374i</v>
      </c>
      <c r="K651" s="57" t="str">
        <f t="shared" si="180"/>
        <v>0.0999840813923083-0.00125498219364767i</v>
      </c>
      <c r="L651" s="57" t="str">
        <f t="shared" si="181"/>
        <v>0.00025-22.1127363655414i</v>
      </c>
      <c r="M651" s="57" t="str">
        <f t="shared" si="182"/>
        <v>0.0025-12.4539816827205i</v>
      </c>
      <c r="N651" s="57">
        <f t="shared" si="183"/>
        <v>89.998320492025869</v>
      </c>
      <c r="O651" s="57">
        <f t="shared" si="184"/>
        <v>68.254922531461816</v>
      </c>
      <c r="P651" s="374">
        <f t="shared" si="185"/>
        <v>68.254922531461816</v>
      </c>
      <c r="Q651" s="374">
        <f t="shared" si="186"/>
        <v>-90.001679507974131</v>
      </c>
      <c r="R651" s="12">
        <f t="shared" si="187"/>
        <v>89.998320492025869</v>
      </c>
      <c r="S651" s="57">
        <f t="shared" si="188"/>
        <v>9.9964350145529592E-3</v>
      </c>
      <c r="T651" s="12">
        <f t="shared" si="171"/>
        <v>68.254922531461816</v>
      </c>
    </row>
    <row r="652" spans="1:20" x14ac:dyDescent="0.15">
      <c r="A652" s="57">
        <f t="shared" si="172"/>
        <v>63.048129531323646</v>
      </c>
      <c r="B652" s="12">
        <f t="shared" si="189"/>
        <v>10.034421467608261</v>
      </c>
      <c r="C652" s="57" t="str">
        <f t="shared" si="173"/>
        <v>-0.0758233379321211-2576.90808999402i</v>
      </c>
      <c r="D652" s="57" t="str">
        <f t="shared" si="174"/>
        <v>7.97999999206973-634.436202276914i</v>
      </c>
      <c r="E652" s="57" t="str">
        <f t="shared" si="175"/>
        <v>81.2347433673183-0.000650497214656953i</v>
      </c>
      <c r="F652" s="57" t="str">
        <f t="shared" si="176"/>
        <v>4.17867867662058-59537.9083805446i</v>
      </c>
      <c r="G652" s="57" t="str">
        <f t="shared" si="177"/>
        <v>0.999999999507473-0.0000221929415840953i</v>
      </c>
      <c r="H652" s="57" t="str">
        <f t="shared" si="178"/>
        <v>120.000655892137+1.49378940226296i</v>
      </c>
      <c r="I652" s="57" t="str">
        <f t="shared" si="179"/>
        <v>504.619700144204-40310.3259766619i</v>
      </c>
      <c r="K652" s="57" t="str">
        <f t="shared" si="180"/>
        <v>0.0999839602006746-0.00125974958282809i</v>
      </c>
      <c r="L652" s="57" t="str">
        <f t="shared" si="181"/>
        <v>0.00025-22.0290260664888i</v>
      </c>
      <c r="M652" s="57" t="str">
        <f t="shared" si="182"/>
        <v>0.0025-12.4068357070337i</v>
      </c>
      <c r="N652" s="57">
        <f t="shared" si="183"/>
        <v>89.998314120217287</v>
      </c>
      <c r="O652" s="57">
        <f t="shared" si="184"/>
        <v>68.221978582614696</v>
      </c>
      <c r="P652" s="374">
        <f t="shared" si="185"/>
        <v>68.221978582614696</v>
      </c>
      <c r="Q652" s="374">
        <f t="shared" si="186"/>
        <v>-90.001685879782713</v>
      </c>
      <c r="R652" s="12">
        <f t="shared" si="187"/>
        <v>89.998314120217287</v>
      </c>
      <c r="S652" s="57">
        <f t="shared" si="188"/>
        <v>1.0034421467608261E-2</v>
      </c>
      <c r="T652" s="12">
        <f t="shared" si="171"/>
        <v>68.221978582614696</v>
      </c>
    </row>
    <row r="653" spans="1:20" x14ac:dyDescent="0.15">
      <c r="A653" s="57">
        <f t="shared" si="172"/>
        <v>63.287712423542686</v>
      </c>
      <c r="B653" s="12">
        <f t="shared" si="189"/>
        <v>10.072552269185174</v>
      </c>
      <c r="C653" s="57" t="str">
        <f t="shared" si="173"/>
        <v>-0.0758228691008611-2567.15287262142i</v>
      </c>
      <c r="D653" s="57" t="str">
        <f t="shared" si="174"/>
        <v>7.97999999200933-632.034473194279i</v>
      </c>
      <c r="E653" s="57" t="str">
        <f t="shared" si="175"/>
        <v>81.2347431761242-0.000652966614054694i</v>
      </c>
      <c r="F653" s="57" t="str">
        <f t="shared" si="176"/>
        <v>4.1786786766049-59312.5208022023i</v>
      </c>
      <c r="G653" s="57" t="str">
        <f t="shared" si="177"/>
        <v>0.999999999503723-0.0000222772747620313i</v>
      </c>
      <c r="H653" s="57" t="str">
        <f t="shared" si="178"/>
        <v>120.000660886404+1.49946582246746i</v>
      </c>
      <c r="I653" s="57" t="str">
        <f t="shared" si="179"/>
        <v>504.619707120073-40157.728020159i</v>
      </c>
      <c r="K653" s="57" t="str">
        <f t="shared" si="180"/>
        <v>0.0999838380865347-0.00126453507043232i</v>
      </c>
      <c r="L653" s="57" t="str">
        <f t="shared" si="181"/>
        <v>0.00025-21.9456326623718i</v>
      </c>
      <c r="M653" s="57" t="str">
        <f t="shared" si="182"/>
        <v>0.0025-12.3598682078439i</v>
      </c>
      <c r="N653" s="57">
        <f t="shared" si="183"/>
        <v>89.998307724313918</v>
      </c>
      <c r="O653" s="57">
        <f t="shared" si="184"/>
        <v>68.189034632839466</v>
      </c>
      <c r="P653" s="374">
        <f t="shared" si="185"/>
        <v>68.189034632839466</v>
      </c>
      <c r="Q653" s="374">
        <f t="shared" si="186"/>
        <v>-90.001692275686082</v>
      </c>
      <c r="R653" s="12">
        <f t="shared" si="187"/>
        <v>89.998307724313918</v>
      </c>
      <c r="S653" s="57">
        <f t="shared" si="188"/>
        <v>1.0072552269185174E-2</v>
      </c>
      <c r="T653" s="12">
        <f t="shared" si="171"/>
        <v>68.189034632839466</v>
      </c>
    </row>
    <row r="654" spans="1:20" x14ac:dyDescent="0.15">
      <c r="A654" s="57">
        <f t="shared" si="172"/>
        <v>63.528205730752148</v>
      </c>
      <c r="B654" s="12">
        <f t="shared" si="189"/>
        <v>10.110827967808078</v>
      </c>
      <c r="C654" s="57" t="str">
        <f t="shared" si="173"/>
        <v>-0.0758223967010778-2557.43458460485i</v>
      </c>
      <c r="D654" s="57" t="str">
        <f t="shared" si="174"/>
        <v>7.9799999919485-629.641836139731i</v>
      </c>
      <c r="E654" s="57" t="str">
        <f t="shared" si="175"/>
        <v>81.2347429834747-0.00065544536868386i</v>
      </c>
      <c r="F654" s="57" t="str">
        <f t="shared" si="176"/>
        <v>4.17867867658911-59087.9864543846i</v>
      </c>
      <c r="G654" s="57" t="str">
        <f t="shared" si="177"/>
        <v>0.999999999499944-0.0000223619284060426i</v>
      </c>
      <c r="H654" s="57" t="str">
        <f t="shared" si="178"/>
        <v>120.000665918699+1.50516381330305i</v>
      </c>
      <c r="I654" s="57" t="str">
        <f t="shared" si="179"/>
        <v>504.619714149062-40005.7077460555i</v>
      </c>
      <c r="K654" s="57" t="str">
        <f t="shared" si="180"/>
        <v>0.0999837150428692-0.00126933872503243i</v>
      </c>
      <c r="L654" s="57" t="str">
        <f t="shared" si="181"/>
        <v>0.00025-21.8625549535483i</v>
      </c>
      <c r="M654" s="57" t="str">
        <f t="shared" si="182"/>
        <v>0.0025-12.3130785095078i</v>
      </c>
      <c r="N654" s="57">
        <f t="shared" si="183"/>
        <v>89.998301304225549</v>
      </c>
      <c r="O654" s="57">
        <f t="shared" si="184"/>
        <v>68.156090682129104</v>
      </c>
      <c r="P654" s="374">
        <f t="shared" si="185"/>
        <v>68.156090682129104</v>
      </c>
      <c r="Q654" s="374">
        <f t="shared" si="186"/>
        <v>-90.001698695774451</v>
      </c>
      <c r="R654" s="12">
        <f t="shared" si="187"/>
        <v>89.998301304225549</v>
      </c>
      <c r="S654" s="57">
        <f t="shared" si="188"/>
        <v>1.0110827967808078E-2</v>
      </c>
      <c r="T654" s="12">
        <f t="shared" si="171"/>
        <v>68.156090682129104</v>
      </c>
    </row>
    <row r="655" spans="1:20" x14ac:dyDescent="0.15">
      <c r="A655" s="57">
        <f t="shared" si="172"/>
        <v>63.769612912529006</v>
      </c>
      <c r="B655" s="12">
        <f t="shared" si="189"/>
        <v>10.149249114085748</v>
      </c>
      <c r="C655" s="57" t="str">
        <f t="shared" si="173"/>
        <v>-0.0758219207054012-2547.75308614345i</v>
      </c>
      <c r="D655" s="57" t="str">
        <f t="shared" si="174"/>
        <v>7.97999999188721-627.258256694382i</v>
      </c>
      <c r="E655" s="57" t="str">
        <f t="shared" si="175"/>
        <v>81.234742789359-0.000657933513770519i</v>
      </c>
      <c r="F655" s="57" t="str">
        <f t="shared" si="176"/>
        <v>4.17867867657319-58864.3021070891i</v>
      </c>
      <c r="G655" s="57" t="str">
        <f t="shared" si="177"/>
        <v>0.999999999496137-0.0000224469037339i</v>
      </c>
      <c r="H655" s="57" t="str">
        <f t="shared" si="178"/>
        <v>120.000670989314+1.5108834567408i</v>
      </c>
      <c r="I655" s="57" t="str">
        <f t="shared" si="179"/>
        <v>504.619721231567-39854.2629674892i</v>
      </c>
      <c r="K655" s="57" t="str">
        <f t="shared" si="180"/>
        <v>0.099983591062604-0.00127416061545871i</v>
      </c>
      <c r="L655" s="57" t="str">
        <f t="shared" si="181"/>
        <v>0.00025-21.7797917449176i</v>
      </c>
      <c r="M655" s="57" t="str">
        <f t="shared" si="182"/>
        <v>0.0025-12.2664659389398i</v>
      </c>
      <c r="N655" s="57">
        <f t="shared" si="183"/>
        <v>89.998294859861687</v>
      </c>
      <c r="O655" s="57">
        <f t="shared" si="184"/>
        <v>68.123146730476421</v>
      </c>
      <c r="P655" s="374">
        <f t="shared" si="185"/>
        <v>68.123146730476421</v>
      </c>
      <c r="Q655" s="374">
        <f t="shared" si="186"/>
        <v>-90.001705140138313</v>
      </c>
      <c r="R655" s="12">
        <f t="shared" si="187"/>
        <v>89.998294859861687</v>
      </c>
      <c r="S655" s="57">
        <f t="shared" si="188"/>
        <v>1.0149249114085749E-2</v>
      </c>
      <c r="T655" s="12">
        <f t="shared" si="171"/>
        <v>68.123146730476421</v>
      </c>
    </row>
    <row r="656" spans="1:20" x14ac:dyDescent="0.15">
      <c r="A656" s="57">
        <f t="shared" si="172"/>
        <v>64.011937441596615</v>
      </c>
      <c r="B656" s="12">
        <f t="shared" si="189"/>
        <v>10.187816260719273</v>
      </c>
      <c r="C656" s="57" t="str">
        <f t="shared" si="173"/>
        <v>-0.0758214410868021-2538.10823796565i</v>
      </c>
      <c r="D656" s="57" t="str">
        <f t="shared" si="174"/>
        <v>7.97999999182542-624.883700569641i</v>
      </c>
      <c r="E656" s="57" t="str">
        <f t="shared" si="175"/>
        <v>81.2347425937655-0.000660431084659029i</v>
      </c>
      <c r="F656" s="57" t="str">
        <f t="shared" si="176"/>
        <v>4.17867867655716-58641.4645425417i</v>
      </c>
      <c r="G656" s="57" t="str">
        <f t="shared" si="177"/>
        <v>0.9999999994923-0.0000225322019680024i</v>
      </c>
      <c r="H656" s="57" t="str">
        <f t="shared" si="178"/>
        <v>120.000676098537+1.51662483506335i</v>
      </c>
      <c r="I656" s="57" t="str">
        <f t="shared" si="179"/>
        <v>504.619728368012-39703.3915058753i</v>
      </c>
      <c r="K656" s="57" t="str">
        <f t="shared" si="180"/>
        <v>0.0999834661386135-0.00127900081080073i</v>
      </c>
      <c r="L656" s="57" t="str">
        <f t="shared" si="181"/>
        <v>0.00025-21.6973418459031i</v>
      </c>
      <c r="M656" s="57" t="str">
        <f t="shared" si="182"/>
        <v>0.0025-12.2200298256025i</v>
      </c>
      <c r="N656" s="57">
        <f t="shared" si="183"/>
        <v>89.998288391131396</v>
      </c>
      <c r="O656" s="57">
        <f t="shared" si="184"/>
        <v>68.090202777874353</v>
      </c>
      <c r="P656" s="374">
        <f t="shared" si="185"/>
        <v>68.090202777874353</v>
      </c>
      <c r="Q656" s="374">
        <f t="shared" si="186"/>
        <v>-90.001711608868604</v>
      </c>
      <c r="R656" s="12">
        <f t="shared" si="187"/>
        <v>89.998288391131396</v>
      </c>
      <c r="S656" s="57">
        <f t="shared" si="188"/>
        <v>1.0187816260719273E-2</v>
      </c>
      <c r="T656" s="12">
        <f t="shared" si="171"/>
        <v>68.090202777874353</v>
      </c>
    </row>
    <row r="657" spans="1:20" x14ac:dyDescent="0.15">
      <c r="A657" s="57">
        <f t="shared" si="172"/>
        <v>64.255182803874675</v>
      </c>
      <c r="B657" s="12">
        <f t="shared" si="189"/>
        <v>10.226529962510007</v>
      </c>
      <c r="C657" s="57" t="str">
        <f t="shared" si="173"/>
        <v>-0.0758209578166529-2528.49990132702i</v>
      </c>
      <c r="D657" s="57" t="str">
        <f t="shared" si="174"/>
        <v>7.97999999176316-622.518133606721i</v>
      </c>
      <c r="E657" s="57" t="str">
        <f t="shared" si="175"/>
        <v>81.2347423966833-0.000662938116844584i</v>
      </c>
      <c r="F657" s="57" t="str">
        <f t="shared" si="176"/>
        <v>4.17867867654102-58419.470555149i</v>
      </c>
      <c r="G657" s="57" t="str">
        <f t="shared" si="177"/>
        <v>0.999999999488434-0.0000226178243353934i</v>
      </c>
      <c r="H657" s="57" t="str">
        <f t="shared" si="178"/>
        <v>120.000681246666+1.52238803086594i</v>
      </c>
      <c r="I657" s="57" t="str">
        <f t="shared" si="179"/>
        <v>504.619735558784-39553.0911908782i</v>
      </c>
      <c r="K657" s="57" t="str">
        <f t="shared" si="180"/>
        <v>0.0999833402637149-0.00128385938040813i</v>
      </c>
      <c r="L657" s="57" t="str">
        <f t="shared" si="181"/>
        <v>0.00025-21.6152040704355i</v>
      </c>
      <c r="M657" s="57" t="str">
        <f t="shared" si="182"/>
        <v>0.0025-12.1737695014968i</v>
      </c>
      <c r="N657" s="57">
        <f t="shared" si="183"/>
        <v>89.998281897943542</v>
      </c>
      <c r="O657" s="57">
        <f t="shared" si="184"/>
        <v>68.057258824315511</v>
      </c>
      <c r="P657" s="374">
        <f t="shared" si="185"/>
        <v>68.057258824315511</v>
      </c>
      <c r="Q657" s="374">
        <f t="shared" si="186"/>
        <v>-90.001718102056458</v>
      </c>
      <c r="R657" s="12">
        <f t="shared" si="187"/>
        <v>89.998281897943542</v>
      </c>
      <c r="S657" s="57">
        <f t="shared" si="188"/>
        <v>1.0226529962510007E-2</v>
      </c>
      <c r="T657" s="12">
        <f t="shared" si="171"/>
        <v>68.057258824315511</v>
      </c>
    </row>
    <row r="658" spans="1:20" x14ac:dyDescent="0.15">
      <c r="A658" s="57">
        <f t="shared" si="172"/>
        <v>64.499352498529404</v>
      </c>
      <c r="B658" s="12">
        <f t="shared" si="189"/>
        <v>10.265390776367544</v>
      </c>
      <c r="C658" s="57" t="str">
        <f t="shared" si="173"/>
        <v>-0.0758204708685-2518.92793800848i</v>
      </c>
      <c r="D658" s="57" t="str">
        <f t="shared" si="174"/>
        <v>7.97999999170048-620.161521776148i</v>
      </c>
      <c r="E658" s="57" t="str">
        <f t="shared" si="175"/>
        <v>81.2347421981009-0.000665454645936277i</v>
      </c>
      <c r="F658" s="57" t="str">
        <f t="shared" si="176"/>
        <v>4.17867867652474-58198.3169514532i</v>
      </c>
      <c r="G658" s="57" t="str">
        <f t="shared" si="177"/>
        <v>0.999999999484539-0.0000227037720677795i</v>
      </c>
      <c r="H658" s="57" t="str">
        <f t="shared" si="178"/>
        <v>120.000686433994+1.52817312705782i</v>
      </c>
      <c r="I658" s="57" t="str">
        <f t="shared" si="179"/>
        <v>504.619742804317-39403.3598603765i</v>
      </c>
      <c r="K658" s="57" t="str">
        <f t="shared" si="180"/>
        <v>0.0999832134306749-0.00128873639389186i</v>
      </c>
      <c r="L658" s="57" t="str">
        <f t="shared" si="181"/>
        <v>0.00025-21.5333772369351i</v>
      </c>
      <c r="M658" s="57" t="str">
        <f t="shared" si="182"/>
        <v>0.0025-12.1276843011525i</v>
      </c>
      <c r="N658" s="57">
        <f t="shared" si="183"/>
        <v>89.99827538020655</v>
      </c>
      <c r="O658" s="57">
        <f t="shared" si="184"/>
        <v>68.024314869792846</v>
      </c>
      <c r="P658" s="374">
        <f t="shared" si="185"/>
        <v>68.024314869792846</v>
      </c>
      <c r="Q658" s="374">
        <f t="shared" si="186"/>
        <v>-90.00172461979345</v>
      </c>
      <c r="R658" s="12">
        <f t="shared" si="187"/>
        <v>89.99827538020655</v>
      </c>
      <c r="S658" s="57">
        <f t="shared" si="188"/>
        <v>1.0265390776367544E-2</v>
      </c>
      <c r="T658" s="12">
        <f t="shared" si="171"/>
        <v>68.024314869792846</v>
      </c>
    </row>
    <row r="659" spans="1:20" x14ac:dyDescent="0.15">
      <c r="A659" s="57">
        <f t="shared" si="172"/>
        <v>64.744450038023814</v>
      </c>
      <c r="B659" s="12">
        <f t="shared" si="189"/>
        <v>10.304399261317741</v>
      </c>
      <c r="C659" s="57" t="str">
        <f t="shared" si="173"/>
        <v>-0.0758199802135096-2509.39221031407i</v>
      </c>
      <c r="D659" s="57" t="str">
        <f t="shared" si="174"/>
        <v>7.9799999916373-617.813831177269i</v>
      </c>
      <c r="E659" s="57" t="str">
        <f t="shared" si="175"/>
        <v>81.234741998007-0.000667980707686638i</v>
      </c>
      <c r="F659" s="57" t="str">
        <f t="shared" si="176"/>
        <v>4.17867867650833-57978.0005500853i</v>
      </c>
      <c r="G659" s="57" t="str">
        <f t="shared" si="177"/>
        <v>0.999999999480614-0.0000227900464015476i</v>
      </c>
      <c r="H659" s="57" t="str">
        <f t="shared" si="178"/>
        <v>120.000691660822+1.53398020686325i</v>
      </c>
      <c r="I659" s="57" t="str">
        <f t="shared" si="179"/>
        <v>504.619750105017-39254.1953604355i</v>
      </c>
      <c r="K659" s="57" t="str">
        <f t="shared" si="180"/>
        <v>0.0999830856322002-0.00129363192112479i</v>
      </c>
      <c r="L659" s="57" t="str">
        <f t="shared" si="181"/>
        <v>0.00025-21.4518601682956i</v>
      </c>
      <c r="M659" s="57" t="str">
        <f t="shared" si="182"/>
        <v>0.0025-12.0817735616183i</v>
      </c>
      <c r="N659" s="57">
        <f t="shared" si="183"/>
        <v>89.998268837828604</v>
      </c>
      <c r="O659" s="57">
        <f t="shared" si="184"/>
        <v>67.991370914298813</v>
      </c>
      <c r="P659" s="374">
        <f t="shared" si="185"/>
        <v>67.991370914298813</v>
      </c>
      <c r="Q659" s="374">
        <f t="shared" si="186"/>
        <v>-90.001731162171396</v>
      </c>
      <c r="R659" s="12">
        <f t="shared" si="187"/>
        <v>89.998268837828604</v>
      </c>
      <c r="S659" s="57">
        <f t="shared" si="188"/>
        <v>1.0304399261317741E-2</v>
      </c>
      <c r="T659" s="12">
        <f t="shared" si="171"/>
        <v>67.991370914298813</v>
      </c>
    </row>
    <row r="660" spans="1:20" x14ac:dyDescent="0.15">
      <c r="A660" s="57">
        <f t="shared" si="172"/>
        <v>64.990478948168303</v>
      </c>
      <c r="B660" s="12">
        <f t="shared" si="189"/>
        <v>10.343555978510748</v>
      </c>
      <c r="C660" s="57" t="str">
        <f t="shared" si="173"/>
        <v>-0.0758194858236365-2499.89258106916i</v>
      </c>
      <c r="D660" s="57" t="str">
        <f t="shared" si="174"/>
        <v>7.97999999157362-615.475028037767i</v>
      </c>
      <c r="E660" s="57" t="str">
        <f t="shared" si="175"/>
        <v>81.23474179639-0.000670516337968187i</v>
      </c>
      <c r="F660" s="57" t="str">
        <f t="shared" si="176"/>
        <v>4.17867867649181-57758.5181817199i</v>
      </c>
      <c r="G660" s="57" t="str">
        <f t="shared" si="177"/>
        <v>0.999999999476659-0.0000228766485777829i</v>
      </c>
      <c r="H660" s="57" t="str">
        <f t="shared" si="178"/>
        <v>120.00069692745+1.53980935382283i</v>
      </c>
      <c r="I660" s="57" t="str">
        <f t="shared" si="179"/>
        <v>504.619757461314-39105.5955452735i</v>
      </c>
      <c r="K660" s="57" t="str">
        <f t="shared" si="180"/>
        <v>0.0999829568609453-0.00129854603224297i</v>
      </c>
      <c r="L660" s="57" t="str">
        <f t="shared" si="181"/>
        <v>0.00025-21.3706516918665i</v>
      </c>
      <c r="M660" s="57" t="str">
        <f t="shared" si="182"/>
        <v>0.0025-12.036036622453i</v>
      </c>
      <c r="N660" s="57">
        <f t="shared" si="183"/>
        <v>89.998262270717518</v>
      </c>
      <c r="O660" s="57">
        <f t="shared" si="184"/>
        <v>67.958426957826077</v>
      </c>
      <c r="P660" s="374">
        <f t="shared" si="185"/>
        <v>67.958426957826077</v>
      </c>
      <c r="Q660" s="374">
        <f t="shared" si="186"/>
        <v>-90.001737729282482</v>
      </c>
      <c r="R660" s="12">
        <f t="shared" si="187"/>
        <v>89.998262270717518</v>
      </c>
      <c r="S660" s="57">
        <f t="shared" si="188"/>
        <v>1.0343555978510749E-2</v>
      </c>
      <c r="T660" s="12">
        <f t="shared" si="171"/>
        <v>67.958426957826077</v>
      </c>
    </row>
    <row r="661" spans="1:20" x14ac:dyDescent="0.15">
      <c r="A661" s="57">
        <f t="shared" si="172"/>
        <v>65.237442768171348</v>
      </c>
      <c r="B661" s="12">
        <f t="shared" si="189"/>
        <v>10.38286149122909</v>
      </c>
      <c r="C661" s="57" t="str">
        <f t="shared" si="173"/>
        <v>-0.0758189876709991-2490.42891361844i</v>
      </c>
      <c r="D661" s="57" t="str">
        <f t="shared" si="174"/>
        <v>7.97999999150946-613.145078713173i</v>
      </c>
      <c r="E661" s="57" t="str">
        <f t="shared" si="175"/>
        <v>81.2347415932384-0.000673061572797933i</v>
      </c>
      <c r="F661" s="57" t="str">
        <f t="shared" si="176"/>
        <v>4.17867867647517-57539.8666890295i</v>
      </c>
      <c r="G661" s="57" t="str">
        <f t="shared" si="177"/>
        <v>0.999999999472674-0.000022963579842287i</v>
      </c>
      <c r="H661" s="57" t="str">
        <f t="shared" si="178"/>
        <v>120.000702234179+1.54566065179459i</v>
      </c>
      <c r="I661" s="57" t="str">
        <f t="shared" si="179"/>
        <v>504.619764873623-38957.5582772316i</v>
      </c>
      <c r="K661" s="57" t="str">
        <f t="shared" si="180"/>
        <v>0.0999828271095096-0.00130347879764651i</v>
      </c>
      <c r="L661" s="57" t="str">
        <f t="shared" si="181"/>
        <v>0.00025-21.2897506394367i</v>
      </c>
      <c r="M661" s="57" t="str">
        <f t="shared" si="182"/>
        <v>0.0025-11.9904728257153i</v>
      </c>
      <c r="N661" s="57">
        <f t="shared" si="183"/>
        <v>89.998255678780708</v>
      </c>
      <c r="O661" s="57">
        <f t="shared" si="184"/>
        <v>67.92548300036735</v>
      </c>
      <c r="P661" s="374">
        <f t="shared" si="185"/>
        <v>67.92548300036735</v>
      </c>
      <c r="Q661" s="374">
        <f t="shared" si="186"/>
        <v>-90.001744321219292</v>
      </c>
      <c r="R661" s="12">
        <f t="shared" si="187"/>
        <v>89.998255678780708</v>
      </c>
      <c r="S661" s="57">
        <f t="shared" si="188"/>
        <v>1.0382861491229089E-2</v>
      </c>
      <c r="T661" s="12">
        <f t="shared" si="171"/>
        <v>67.92548300036735</v>
      </c>
    </row>
    <row r="662" spans="1:20" x14ac:dyDescent="0.15">
      <c r="A662" s="57">
        <f t="shared" si="172"/>
        <v>65.485345050690398</v>
      </c>
      <c r="B662" s="12">
        <f t="shared" si="189"/>
        <v>10.42231636489576</v>
      </c>
      <c r="C662" s="57" t="str">
        <f t="shared" si="173"/>
        <v>-0.0758184857260105-2481.00107182379i</v>
      </c>
      <c r="D662" s="57" t="str">
        <f t="shared" si="174"/>
        <v>7.97999999144479-610.823949686383i</v>
      </c>
      <c r="E662" s="57" t="str">
        <f t="shared" si="175"/>
        <v>81.2347413885402-0.000675616448315353i</v>
      </c>
      <c r="F662" s="57" t="str">
        <f t="shared" si="176"/>
        <v>4.17867867645837-57322.0429266389i</v>
      </c>
      <c r="G662" s="57" t="str">
        <f t="shared" si="177"/>
        <v>0.999999999468659-0.0000230508414455951i</v>
      </c>
      <c r="H662" s="57" t="str">
        <f t="shared" si="178"/>
        <v>120.000707581317+1.55153418495526i</v>
      </c>
      <c r="I662" s="57" t="str">
        <f t="shared" si="179"/>
        <v>504.619772342365-38810.081426745i</v>
      </c>
      <c r="K662" s="57" t="str">
        <f t="shared" si="180"/>
        <v>0.0999826963704328-0.00130843028800044i</v>
      </c>
      <c r="L662" s="57" t="str">
        <f t="shared" si="181"/>
        <v>0.00025-21.2091558472172i</v>
      </c>
      <c r="M662" s="57" t="str">
        <f t="shared" si="182"/>
        <v>0.0025-11.9450815159546i</v>
      </c>
      <c r="N662" s="57">
        <f t="shared" si="183"/>
        <v>89.998249061925392</v>
      </c>
      <c r="O662" s="57">
        <f t="shared" si="184"/>
        <v>67.89253904191483</v>
      </c>
      <c r="P662" s="374">
        <f t="shared" si="185"/>
        <v>67.89253904191483</v>
      </c>
      <c r="Q662" s="374">
        <f t="shared" si="186"/>
        <v>-90.001750938074608</v>
      </c>
      <c r="R662" s="12">
        <f t="shared" si="187"/>
        <v>89.998249061925392</v>
      </c>
      <c r="S662" s="57">
        <f t="shared" si="188"/>
        <v>1.042231636489576E-2</v>
      </c>
      <c r="T662" s="12">
        <f t="shared" si="171"/>
        <v>67.89253904191483</v>
      </c>
    </row>
    <row r="663" spans="1:20" x14ac:dyDescent="0.15">
      <c r="A663" s="57">
        <f t="shared" si="172"/>
        <v>65.734189361883026</v>
      </c>
      <c r="B663" s="12">
        <f t="shared" si="189"/>
        <v>10.461921167082364</v>
      </c>
      <c r="C663" s="57" t="str">
        <f t="shared" si="173"/>
        <v>-0.0758179799608527-2471.60892006263i</v>
      </c>
      <c r="D663" s="57" t="str">
        <f t="shared" si="174"/>
        <v>7.97999999137964-608.511607567179i</v>
      </c>
      <c r="E663" s="57" t="str">
        <f t="shared" si="175"/>
        <v>81.2347411822842-0.000678181000805671i</v>
      </c>
      <c r="F663" s="57" t="str">
        <f t="shared" si="176"/>
        <v>4.17867867644148-57105.0437610802i</v>
      </c>
      <c r="G663" s="57" t="str">
        <f t="shared" si="177"/>
        <v>0.999999999464613-0.0000231384346429948i</v>
      </c>
      <c r="H663" s="57" t="str">
        <f t="shared" si="178"/>
        <v>120.00071296917+1.55743003780155i</v>
      </c>
      <c r="I663" s="57" t="str">
        <f t="shared" si="179"/>
        <v>504.619779867986-38663.162872309i</v>
      </c>
      <c r="K663" s="57" t="str">
        <f t="shared" si="180"/>
        <v>0.0999825646362013-0.0013134005742359i</v>
      </c>
      <c r="L663" s="57" t="str">
        <f t="shared" si="181"/>
        <v>0.00025-21.1288661558251i</v>
      </c>
      <c r="M663" s="57" t="str">
        <f t="shared" si="182"/>
        <v>0.0025-11.8998620402019i</v>
      </c>
      <c r="N663" s="57">
        <f t="shared" si="183"/>
        <v>89.998242420058318</v>
      </c>
      <c r="O663" s="57">
        <f t="shared" si="184"/>
        <v>67.859595082461254</v>
      </c>
      <c r="P663" s="374">
        <f t="shared" si="185"/>
        <v>67.859595082461254</v>
      </c>
      <c r="Q663" s="374">
        <f t="shared" si="186"/>
        <v>-90.001757579941682</v>
      </c>
      <c r="R663" s="12">
        <f t="shared" si="187"/>
        <v>89.998242420058318</v>
      </c>
      <c r="S663" s="57">
        <f t="shared" si="188"/>
        <v>1.0461921167082364E-2</v>
      </c>
      <c r="T663" s="12">
        <f t="shared" si="171"/>
        <v>67.859595082461254</v>
      </c>
    </row>
    <row r="664" spans="1:20" x14ac:dyDescent="0.15">
      <c r="A664" s="57">
        <f t="shared" si="172"/>
        <v>65.983979281458176</v>
      </c>
      <c r="B664" s="12">
        <f t="shared" si="189"/>
        <v>10.501676467517278</v>
      </c>
      <c r="C664" s="57" t="str">
        <f t="shared" si="173"/>
        <v>-0.075817470346017-2462.25232322566i</v>
      </c>
      <c r="D664" s="57" t="str">
        <f t="shared" si="174"/>
        <v>7.97999999131397-606.20801909174i</v>
      </c>
      <c r="E664" s="57" t="str">
        <f t="shared" si="175"/>
        <v>81.2347409744582-0.000680755266672751i</v>
      </c>
      <c r="F664" s="57" t="str">
        <f t="shared" si="176"/>
        <v>4.17867867642443-56888.8660707476i</v>
      </c>
      <c r="G664" s="57" t="str">
        <f t="shared" si="177"/>
        <v>0.999999999460536-0.0000232263606945435i</v>
      </c>
      <c r="H664" s="57" t="str">
        <f t="shared" si="178"/>
        <v>120.000718398049+1.56334829515121i</v>
      </c>
      <c r="I664" s="57" t="str">
        <f t="shared" si="179"/>
        <v>504.619787450912-38516.8005004512i</v>
      </c>
      <c r="K664" s="57" t="str">
        <f t="shared" si="180"/>
        <v>0.0999824318992421-0.00131838972755094i</v>
      </c>
      <c r="L664" s="57" t="str">
        <f t="shared" si="181"/>
        <v>0.00025-21.0488804102661i</v>
      </c>
      <c r="M664" s="57" t="str">
        <f t="shared" si="182"/>
        <v>0.0025-11.8548137479596i</v>
      </c>
      <c r="N664" s="57">
        <f t="shared" si="183"/>
        <v>89.998235753085979</v>
      </c>
      <c r="O664" s="57">
        <f t="shared" si="184"/>
        <v>67.82665112199885</v>
      </c>
      <c r="P664" s="374">
        <f t="shared" si="185"/>
        <v>67.82665112199885</v>
      </c>
      <c r="Q664" s="374">
        <f t="shared" si="186"/>
        <v>-90.001764246914021</v>
      </c>
      <c r="R664" s="12">
        <f t="shared" si="187"/>
        <v>89.998235753085979</v>
      </c>
      <c r="S664" s="57">
        <f t="shared" si="188"/>
        <v>1.0501676467517278E-2</v>
      </c>
      <c r="T664" s="12">
        <f t="shared" si="171"/>
        <v>67.82665112199885</v>
      </c>
    </row>
    <row r="665" spans="1:20" x14ac:dyDescent="0.15">
      <c r="A665" s="57">
        <f t="shared" si="172"/>
        <v>66.234718402727722</v>
      </c>
      <c r="B665" s="12">
        <f t="shared" si="189"/>
        <v>10.541582838093843</v>
      </c>
      <c r="C665" s="57" t="str">
        <f t="shared" si="173"/>
        <v>-0.0758169568520586-2452.9311467151i</v>
      </c>
      <c r="D665" s="57" t="str">
        <f t="shared" si="174"/>
        <v>7.97999999124783-603.913151122176i</v>
      </c>
      <c r="E665" s="57" t="str">
        <f t="shared" si="175"/>
        <v>81.2347407650503-0.00068333928246831i</v>
      </c>
      <c r="F665" s="57" t="str">
        <f t="shared" si="176"/>
        <v>4.17867867640728-56673.5067458524i</v>
      </c>
      <c r="G665" s="57" t="str">
        <f t="shared" si="177"/>
        <v>0.999999999456428-0.000023314620865087i</v>
      </c>
      <c r="H665" s="57" t="str">
        <f t="shared" si="178"/>
        <v>120.000723868266+1.56928904214435i</v>
      </c>
      <c r="I665" s="57" t="str">
        <f t="shared" si="179"/>
        <v>504.619795091576-38370.9922056997i</v>
      </c>
      <c r="K665" s="57" t="str">
        <f t="shared" si="180"/>
        <v>0.0999822981519254-0.00132339781941158i</v>
      </c>
      <c r="L665" s="57" t="str">
        <f t="shared" si="181"/>
        <v>0.00025-20.9691974599184i</v>
      </c>
      <c r="M665" s="57" t="str">
        <f t="shared" si="182"/>
        <v>0.0025-11.8099359911931i</v>
      </c>
      <c r="N665" s="57">
        <f t="shared" si="183"/>
        <v>89.998229060914497</v>
      </c>
      <c r="O665" s="57">
        <f t="shared" si="184"/>
        <v>67.793707160519972</v>
      </c>
      <c r="P665" s="374">
        <f t="shared" si="185"/>
        <v>67.793707160519972</v>
      </c>
      <c r="Q665" s="374">
        <f t="shared" si="186"/>
        <v>-90.001770939085503</v>
      </c>
      <c r="R665" s="12">
        <f t="shared" si="187"/>
        <v>89.998229060914497</v>
      </c>
      <c r="S665" s="57">
        <f t="shared" si="188"/>
        <v>1.0541582838093843E-2</v>
      </c>
      <c r="T665" s="12">
        <f t="shared" si="171"/>
        <v>67.793707160519972</v>
      </c>
    </row>
    <row r="666" spans="1:20" x14ac:dyDescent="0.15">
      <c r="A666" s="57">
        <f t="shared" si="172"/>
        <v>66.486410332658082</v>
      </c>
      <c r="B666" s="12">
        <f t="shared" si="189"/>
        <v>10.5816408528786</v>
      </c>
      <c r="C666" s="57" t="str">
        <f t="shared" si="173"/>
        <v>-0.0758164394486585-2443.64525644266i</v>
      </c>
      <c r="D666" s="57" t="str">
        <f t="shared" si="174"/>
        <v>7.97999999118121-601.626970646039i</v>
      </c>
      <c r="E666" s="57" t="str">
        <f t="shared" si="175"/>
        <v>81.2347405540481-0.000685933084862364i</v>
      </c>
      <c r="F666" s="57" t="str">
        <f t="shared" si="176"/>
        <v>4.17867867638997-56458.9626883784i</v>
      </c>
      <c r="G666" s="57" t="str">
        <f t="shared" si="177"/>
        <v>0.999999999452289-0.0000234032164242774i</v>
      </c>
      <c r="H666" s="57" t="str">
        <f t="shared" si="178"/>
        <v>120.000729380138+1.57525236424464i</v>
      </c>
      <c r="I666" s="57" t="str">
        <f t="shared" si="179"/>
        <v>504.619802790414-38225.735890554i</v>
      </c>
      <c r="K666" s="57" t="str">
        <f t="shared" si="180"/>
        <v>0.0999821633865627-0.00132842492155278i</v>
      </c>
      <c r="L666" s="57" t="str">
        <f t="shared" si="181"/>
        <v>0.00025-20.8898161585161i</v>
      </c>
      <c r="M666" s="57" t="str">
        <f t="shared" si="182"/>
        <v>0.0025-11.7652281243207i</v>
      </c>
      <c r="N666" s="57">
        <f t="shared" si="183"/>
        <v>89.998222343449712</v>
      </c>
      <c r="O666" s="57">
        <f t="shared" si="184"/>
        <v>67.760763198016718</v>
      </c>
      <c r="P666" s="374">
        <f t="shared" si="185"/>
        <v>67.760763198016718</v>
      </c>
      <c r="Q666" s="374">
        <f t="shared" si="186"/>
        <v>-90.001777656550288</v>
      </c>
      <c r="R666" s="12">
        <f t="shared" si="187"/>
        <v>89.998222343449712</v>
      </c>
      <c r="S666" s="57">
        <f t="shared" si="188"/>
        <v>1.0581640852878599E-2</v>
      </c>
      <c r="T666" s="12">
        <f t="shared" si="171"/>
        <v>67.760763198016718</v>
      </c>
    </row>
    <row r="667" spans="1:20" x14ac:dyDescent="0.15">
      <c r="A667" s="57">
        <f t="shared" si="172"/>
        <v>66.739058691922196</v>
      </c>
      <c r="B667" s="12">
        <f t="shared" si="189"/>
        <v>10.62185108811954</v>
      </c>
      <c r="C667" s="57" t="str">
        <f t="shared" si="173"/>
        <v>-0.0758159181079918-2434.39451882777i</v>
      </c>
      <c r="D667" s="57" t="str">
        <f t="shared" si="174"/>
        <v>7.97999999111404-599.349444775855i</v>
      </c>
      <c r="E667" s="57" t="str">
        <f t="shared" si="175"/>
        <v>81.2347403414401-0.000688536710683942i</v>
      </c>
      <c r="F667" s="57" t="str">
        <f t="shared" si="176"/>
        <v>4.17867867637255-56245.2308120373i</v>
      </c>
      <c r="G667" s="57" t="str">
        <f t="shared" si="177"/>
        <v>0.999999999448119-0.0000234921486465917i</v>
      </c>
      <c r="H667" s="57" t="str">
        <f t="shared" si="178"/>
        <v>120.000734933978+1.58123834724061i</v>
      </c>
      <c r="I667" s="57" t="str">
        <f t="shared" si="179"/>
        <v>504.619810547884-38081.0294654517i</v>
      </c>
      <c r="K667" s="57" t="str">
        <f t="shared" si="180"/>
        <v>0.0999820275954098-0.00133347110597955i</v>
      </c>
      <c r="L667" s="57" t="str">
        <f t="shared" si="181"/>
        <v>0.00025-20.8107353641323i</v>
      </c>
      <c r="M667" s="57" t="str">
        <f t="shared" si="182"/>
        <v>0.0025-11.7206895042047i</v>
      </c>
      <c r="N667" s="57">
        <f t="shared" si="183"/>
        <v>89.998215600597007</v>
      </c>
      <c r="O667" s="57">
        <f t="shared" si="184"/>
        <v>67.727819234481615</v>
      </c>
      <c r="P667" s="374">
        <f t="shared" si="185"/>
        <v>67.727819234481615</v>
      </c>
      <c r="Q667" s="374">
        <f t="shared" si="186"/>
        <v>-90.001784399402993</v>
      </c>
      <c r="R667" s="12">
        <f t="shared" si="187"/>
        <v>89.998215600597007</v>
      </c>
      <c r="S667" s="57">
        <f t="shared" si="188"/>
        <v>1.0621851088119539E-2</v>
      </c>
      <c r="T667" s="12">
        <f t="shared" si="171"/>
        <v>67.727819234481615</v>
      </c>
    </row>
    <row r="668" spans="1:20" x14ac:dyDescent="0.15">
      <c r="A668" s="57">
        <f t="shared" si="172"/>
        <v>66.992667114951502</v>
      </c>
      <c r="B668" s="12">
        <f t="shared" si="189"/>
        <v>10.662214122254394</v>
      </c>
      <c r="C668" s="57" t="str">
        <f t="shared" si="173"/>
        <v>-0.0758153927984395-2425.17880079543i</v>
      </c>
      <c r="D668" s="57" t="str">
        <f t="shared" si="174"/>
        <v>7.9799999910464-597.080540748651i</v>
      </c>
      <c r="E668" s="57" t="str">
        <f t="shared" si="175"/>
        <v>81.2347401272142-0.00069115019688166i</v>
      </c>
      <c r="F668" s="57" t="str">
        <f t="shared" si="176"/>
        <v>4.17867867635498-56032.3080422243i</v>
      </c>
      <c r="G668" s="57" t="str">
        <f t="shared" si="177"/>
        <v>0.999999999443917-0.0000235814188113497i</v>
      </c>
      <c r="H668" s="57" t="str">
        <f t="shared" si="178"/>
        <v>120.000740530108+1.5872470772467i</v>
      </c>
      <c r="I668" s="57" t="str">
        <f t="shared" si="179"/>
        <v>504.61981836441-37936.8708487431i</v>
      </c>
      <c r="K668" s="57" t="str">
        <f t="shared" si="180"/>
        <v>0.0999818907706601-0.00133853644496769i</v>
      </c>
      <c r="L668" s="57" t="str">
        <f t="shared" si="181"/>
        <v>0.00025-20.7319539391635i</v>
      </c>
      <c r="M668" s="57" t="str">
        <f t="shared" si="182"/>
        <v>0.0025-11.6763194901422i</v>
      </c>
      <c r="N668" s="57">
        <f t="shared" si="183"/>
        <v>89.998208832261511</v>
      </c>
      <c r="O668" s="57">
        <f t="shared" si="184"/>
        <v>67.694875269906646</v>
      </c>
      <c r="P668" s="374">
        <f t="shared" si="185"/>
        <v>67.694875269906646</v>
      </c>
      <c r="Q668" s="374">
        <f t="shared" si="186"/>
        <v>-90.001791167738489</v>
      </c>
      <c r="R668" s="12">
        <f t="shared" si="187"/>
        <v>89.998208832261511</v>
      </c>
      <c r="S668" s="57">
        <f t="shared" si="188"/>
        <v>1.0662214122254394E-2</v>
      </c>
      <c r="T668" s="12">
        <f t="shared" si="171"/>
        <v>67.694875269906646</v>
      </c>
    </row>
    <row r="669" spans="1:20" x14ac:dyDescent="0.15">
      <c r="A669" s="57">
        <f t="shared" si="172"/>
        <v>67.247239249988311</v>
      </c>
      <c r="B669" s="12">
        <f t="shared" si="189"/>
        <v>10.702730535918962</v>
      </c>
      <c r="C669" s="57" t="str">
        <f t="shared" si="173"/>
        <v>-0.0758148634908693-2415.99796977443i</v>
      </c>
      <c r="D669" s="57" t="str">
        <f t="shared" si="174"/>
        <v>7.97999999097825-594.82022592548i</v>
      </c>
      <c r="E669" s="57" t="str">
        <f t="shared" si="175"/>
        <v>81.2347399113572-0.000693773580533957i</v>
      </c>
      <c r="F669" s="57" t="str">
        <f t="shared" si="176"/>
        <v>4.1786786763373-55820.1913159739i</v>
      </c>
      <c r="G669" s="57" t="str">
        <f t="shared" si="177"/>
        <v>0.999999999439682-0.0000236710282027326i</v>
      </c>
      <c r="H669" s="57" t="str">
        <f t="shared" si="178"/>
        <v>120.000746168849+1.59327864070477i</v>
      </c>
      <c r="I669" s="57" t="str">
        <f t="shared" si="179"/>
        <v>504.619826240466-37793.2579666579i</v>
      </c>
      <c r="K669" s="57" t="str">
        <f t="shared" si="180"/>
        <v>0.0999817529044495-0.00134362101106507i</v>
      </c>
      <c r="L669" s="57" t="str">
        <f t="shared" si="181"/>
        <v>0.00025-20.6534707503123i</v>
      </c>
      <c r="M669" s="57" t="str">
        <f t="shared" si="182"/>
        <v>0.0025-11.6321174438555i</v>
      </c>
      <c r="N669" s="57">
        <f t="shared" si="183"/>
        <v>89.998202038348012</v>
      </c>
      <c r="O669" s="57">
        <f t="shared" si="184"/>
        <v>67.661931304283897</v>
      </c>
      <c r="P669" s="374">
        <f t="shared" si="185"/>
        <v>67.661931304283897</v>
      </c>
      <c r="Q669" s="374">
        <f t="shared" si="186"/>
        <v>-90.001797961651988</v>
      </c>
      <c r="R669" s="12">
        <f t="shared" si="187"/>
        <v>89.998202038348012</v>
      </c>
      <c r="S669" s="57">
        <f t="shared" si="188"/>
        <v>1.0702730535918961E-2</v>
      </c>
      <c r="T669" s="12">
        <f t="shared" si="171"/>
        <v>67.661931304283897</v>
      </c>
    </row>
    <row r="670" spans="1:20" x14ac:dyDescent="0.15">
      <c r="A670" s="57">
        <f t="shared" si="172"/>
        <v>67.50277875913828</v>
      </c>
      <c r="B670" s="12">
        <f t="shared" si="189"/>
        <v>10.743400911955455</v>
      </c>
      <c r="C670" s="57" t="str">
        <f t="shared" si="173"/>
        <v>-0.075814330154266-2406.85189369544i</v>
      </c>
      <c r="D670" s="57" t="str">
        <f t="shared" si="174"/>
        <v>7.97999999090956-592.568467790953i</v>
      </c>
      <c r="E670" s="57" t="str">
        <f t="shared" si="175"/>
        <v>81.2347396938573-0.000696406898871058i</v>
      </c>
      <c r="F670" s="57" t="str">
        <f t="shared" si="176"/>
        <v>4.17867867631946-55608.8775819158i</v>
      </c>
      <c r="G670" s="57" t="str">
        <f t="shared" si="177"/>
        <v>0.999999999435416-0.0000237609781098016i</v>
      </c>
      <c r="H670" s="57" t="str">
        <f t="shared" si="178"/>
        <v>120.000751850527+1.59933312438508i</v>
      </c>
      <c r="I670" s="57" t="str">
        <f t="shared" si="179"/>
        <v>504.619834176494-37650.1887532771i</v>
      </c>
      <c r="K670" s="57" t="str">
        <f t="shared" si="180"/>
        <v>0.0999816139888535-0.00134872487709241i</v>
      </c>
      <c r="L670" s="57" t="str">
        <f t="shared" si="181"/>
        <v>0.00025-20.5752846685717i</v>
      </c>
      <c r="M670" s="57" t="str">
        <f t="shared" si="182"/>
        <v>0.0025-11.5880827294835i</v>
      </c>
      <c r="N670" s="57">
        <f t="shared" si="183"/>
        <v>89.998195218760912</v>
      </c>
      <c r="O670" s="57">
        <f t="shared" si="184"/>
        <v>67.628987337605366</v>
      </c>
      <c r="P670" s="374">
        <f t="shared" si="185"/>
        <v>67.628987337605366</v>
      </c>
      <c r="Q670" s="374">
        <f t="shared" si="186"/>
        <v>-90.001804781239088</v>
      </c>
      <c r="R670" s="12">
        <f t="shared" si="187"/>
        <v>89.998195218760912</v>
      </c>
      <c r="S670" s="57">
        <f t="shared" si="188"/>
        <v>1.0743400911955454E-2</v>
      </c>
      <c r="T670" s="12">
        <f t="shared" si="171"/>
        <v>67.628987337605366</v>
      </c>
    </row>
    <row r="671" spans="1:20" x14ac:dyDescent="0.15">
      <c r="A671" s="57">
        <f t="shared" si="172"/>
        <v>67.759289318423001</v>
      </c>
      <c r="B671" s="12">
        <f t="shared" si="189"/>
        <v>10.784225835420886</v>
      </c>
      <c r="C671" s="57" t="str">
        <f t="shared" si="173"/>
        <v>-0.0758137927582823-2397.74044098909i</v>
      </c>
      <c r="D671" s="57" t="str">
        <f t="shared" si="174"/>
        <v>7.97999999084031-590.325233952776i</v>
      </c>
      <c r="E671" s="57" t="str">
        <f t="shared" si="175"/>
        <v>81.234739474702-0.00069905018925463i</v>
      </c>
      <c r="F671" s="57" t="str">
        <f t="shared" si="176"/>
        <v>4.17867867630151-55398.363800231i</v>
      </c>
      <c r="G671" s="57" t="str">
        <f t="shared" si="177"/>
        <v>0.999999999431117-0.0000238512698265163i</v>
      </c>
      <c r="H671" s="57" t="str">
        <f t="shared" si="178"/>
        <v>120.000757575469+1.60541061538769i</v>
      </c>
      <c r="I671" s="57" t="str">
        <f t="shared" si="179"/>
        <v>504.619842172949-37507.6611505019i</v>
      </c>
      <c r="K671" s="57" t="str">
        <f t="shared" si="180"/>
        <v>0.0999814740158871-0.00135384811614441i</v>
      </c>
      <c r="L671" s="57" t="str">
        <f t="shared" si="181"/>
        <v>0.00025-20.4973945692087i</v>
      </c>
      <c r="M671" s="57" t="str">
        <f t="shared" si="182"/>
        <v>0.0025-11.5442147135719i</v>
      </c>
      <c r="N671" s="57">
        <f t="shared" si="183"/>
        <v>89.998188373404304</v>
      </c>
      <c r="O671" s="57">
        <f t="shared" si="184"/>
        <v>67.596043369863068</v>
      </c>
      <c r="P671" s="374">
        <f t="shared" si="185"/>
        <v>67.596043369863068</v>
      </c>
      <c r="Q671" s="374">
        <f t="shared" si="186"/>
        <v>-90.001811626595696</v>
      </c>
      <c r="R671" s="12">
        <f t="shared" si="187"/>
        <v>89.998188373404304</v>
      </c>
      <c r="S671" s="57">
        <f t="shared" si="188"/>
        <v>1.0784225835420885E-2</v>
      </c>
      <c r="T671" s="12">
        <f t="shared" si="171"/>
        <v>67.596043369863068</v>
      </c>
    </row>
    <row r="672" spans="1:20" x14ac:dyDescent="0.15">
      <c r="A672" s="57">
        <f t="shared" si="172"/>
        <v>68.016774617833022</v>
      </c>
      <c r="B672" s="12">
        <f t="shared" si="189"/>
        <v>10.825205893595486</v>
      </c>
      <c r="C672" s="57" t="str">
        <f t="shared" si="173"/>
        <v>-0.0758132512716401-2388.66348058408i</v>
      </c>
      <c r="D672" s="57" t="str">
        <f t="shared" si="174"/>
        <v>7.97999999077057-588.090492141276i</v>
      </c>
      <c r="E672" s="57" t="str">
        <f t="shared" si="175"/>
        <v>81.2347392538785-0.000701703489182036i</v>
      </c>
      <c r="F672" s="57" t="str">
        <f t="shared" si="176"/>
        <v>4.17867867628339-55188.646942608i</v>
      </c>
      <c r="G672" s="57" t="str">
        <f t="shared" si="177"/>
        <v>0.999999999426785-0.0000239419046517533i</v>
      </c>
      <c r="H672" s="57" t="str">
        <f t="shared" si="178"/>
        <v>120.000763344002+1.61151120114367i</v>
      </c>
      <c r="I672" s="57" t="str">
        <f t="shared" si="179"/>
        <v>504.619850230289-37365.6731080242i</v>
      </c>
      <c r="K672" s="57" t="str">
        <f t="shared" si="180"/>
        <v>0.0999813329775063-0.00135899080159075i</v>
      </c>
      <c r="L672" s="57" t="str">
        <f t="shared" si="181"/>
        <v>0.00025-20.4197993317481i</v>
      </c>
      <c r="M672" s="57" t="str">
        <f t="shared" si="182"/>
        <v>0.0025-11.5005127650646i</v>
      </c>
      <c r="N672" s="57">
        <f t="shared" si="183"/>
        <v>89.998181502181907</v>
      </c>
      <c r="O672" s="57">
        <f t="shared" si="184"/>
        <v>67.563099401048902</v>
      </c>
      <c r="P672" s="374">
        <f t="shared" si="185"/>
        <v>67.563099401048902</v>
      </c>
      <c r="Q672" s="374">
        <f t="shared" si="186"/>
        <v>-90.001818497818093</v>
      </c>
      <c r="R672" s="12">
        <f t="shared" si="187"/>
        <v>89.998181502181907</v>
      </c>
      <c r="S672" s="57">
        <f t="shared" si="188"/>
        <v>1.0825205893595487E-2</v>
      </c>
      <c r="T672" s="12">
        <f t="shared" si="171"/>
        <v>67.563099401048902</v>
      </c>
    </row>
    <row r="673" spans="1:20" x14ac:dyDescent="0.15">
      <c r="A673" s="57">
        <f t="shared" si="172"/>
        <v>68.275238361380787</v>
      </c>
      <c r="B673" s="12">
        <f t="shared" si="189"/>
        <v>10.86634167599115</v>
      </c>
      <c r="C673" s="57" t="str">
        <f t="shared" si="173"/>
        <v>-0.0758127056631039-2379.62088190528i</v>
      </c>
      <c r="D673" s="57" t="str">
        <f t="shared" si="174"/>
        <v>7.97999999070031-585.864210208942i</v>
      </c>
      <c r="E673" s="57" t="str">
        <f t="shared" si="175"/>
        <v>81.2347390313742-0.000704366836285772i</v>
      </c>
      <c r="F673" s="57" t="str">
        <f t="shared" si="176"/>
        <v>4.17867867626516-54979.7239921994i</v>
      </c>
      <c r="G673" s="57" t="str">
        <f t="shared" si="177"/>
        <v>0.99999999942242-0.0000240328838893251i</v>
      </c>
      <c r="H673" s="57" t="str">
        <f t="shared" si="178"/>
        <v>120.00076915646+1.61763496941638i</v>
      </c>
      <c r="I673" s="57" t="str">
        <f t="shared" si="179"/>
        <v>504.619858348979-37224.222583299i</v>
      </c>
      <c r="K673" s="57" t="str">
        <f t="shared" si="180"/>
        <v>0.0999811908656034-0.00136415300707704i</v>
      </c>
      <c r="L673" s="57" t="str">
        <f t="shared" si="181"/>
        <v>0.00025-20.3424978399563i</v>
      </c>
      <c r="M673" s="57" t="str">
        <f t="shared" si="182"/>
        <v>0.0025-11.4569762552945i</v>
      </c>
      <c r="N673" s="57">
        <f t="shared" si="183"/>
        <v>89.998174604997146</v>
      </c>
      <c r="O673" s="57">
        <f t="shared" si="184"/>
        <v>67.530155431154697</v>
      </c>
      <c r="P673" s="374">
        <f t="shared" si="185"/>
        <v>67.530155431154697</v>
      </c>
      <c r="Q673" s="374">
        <f t="shared" si="186"/>
        <v>-90.001825395002854</v>
      </c>
      <c r="R673" s="12">
        <f t="shared" si="187"/>
        <v>89.998174604997146</v>
      </c>
      <c r="S673" s="57">
        <f t="shared" si="188"/>
        <v>1.086634167599115E-2</v>
      </c>
      <c r="T673" s="12">
        <f t="shared" si="171"/>
        <v>67.530155431154697</v>
      </c>
    </row>
    <row r="674" spans="1:20" x14ac:dyDescent="0.15">
      <c r="A674" s="57">
        <f t="shared" si="172"/>
        <v>68.534684267154034</v>
      </c>
      <c r="B674" s="12">
        <f t="shared" si="189"/>
        <v>10.907633774359915</v>
      </c>
      <c r="C674" s="57" t="str">
        <f t="shared" si="173"/>
        <v>-0.0758121559024829-2370.61251487188i</v>
      </c>
      <c r="D674" s="57" t="str">
        <f t="shared" si="174"/>
        <v>7.97999999062948-583.64635612996i</v>
      </c>
      <c r="E674" s="57" t="str">
        <f t="shared" si="175"/>
        <v>81.2347388071765-0.000707040268349231i</v>
      </c>
      <c r="F674" s="57" t="str">
        <f t="shared" si="176"/>
        <v>4.17867867624678-54771.5919435785i</v>
      </c>
      <c r="G674" s="57" t="str">
        <f t="shared" si="177"/>
        <v>0.999999999418023-0.0000241242088479985i</v>
      </c>
      <c r="H674" s="57" t="str">
        <f t="shared" si="178"/>
        <v>120.000775013178+1.62378200830274i</v>
      </c>
      <c r="I674" s="57" t="str">
        <f t="shared" si="179"/>
        <v>504.619866529496-37083.3075415131i</v>
      </c>
      <c r="K674" s="57" t="str">
        <f t="shared" si="180"/>
        <v>0.0999810476720108-0.00136933480652594i</v>
      </c>
      <c r="L674" s="57" t="str">
        <f t="shared" si="181"/>
        <v>0.00025-20.2654889818253i</v>
      </c>
      <c r="M674" s="57" t="str">
        <f t="shared" si="182"/>
        <v>0.0025-11.4136045579742i</v>
      </c>
      <c r="N674" s="57">
        <f t="shared" si="183"/>
        <v>89.998167681753017</v>
      </c>
      <c r="O674" s="57">
        <f t="shared" si="184"/>
        <v>67.497211460172267</v>
      </c>
      <c r="P674" s="374">
        <f t="shared" si="185"/>
        <v>67.497211460172267</v>
      </c>
      <c r="Q674" s="374">
        <f t="shared" si="186"/>
        <v>-90.001832318246983</v>
      </c>
      <c r="R674" s="12">
        <f t="shared" si="187"/>
        <v>89.998167681753017</v>
      </c>
      <c r="S674" s="57">
        <f t="shared" si="188"/>
        <v>1.0907633774359915E-2</v>
      </c>
      <c r="T674" s="12">
        <f t="shared" si="171"/>
        <v>67.497211460172267</v>
      </c>
    </row>
    <row r="675" spans="1:20" x14ac:dyDescent="0.15">
      <c r="A675" s="57">
        <f t="shared" si="172"/>
        <v>68.795116067369221</v>
      </c>
      <c r="B675" s="12">
        <f t="shared" si="189"/>
        <v>10.949082782702483</v>
      </c>
      <c r="C675" s="57" t="str">
        <f t="shared" si="173"/>
        <v>-0.0758116019571204-2361.6382498955i</v>
      </c>
      <c r="D675" s="57" t="str">
        <f t="shared" si="174"/>
        <v>7.9799999905581-581.436897999756i</v>
      </c>
      <c r="E675" s="57" t="str">
        <f t="shared" si="175"/>
        <v>81.234738581272-0.000709723823275324i</v>
      </c>
      <c r="F675" s="57" t="str">
        <f t="shared" si="176"/>
        <v>4.17867867622824-54564.2478026958i</v>
      </c>
      <c r="G675" s="57" t="str">
        <f t="shared" si="177"/>
        <v>0.999999999413591-0.0000242158808415136i</v>
      </c>
      <c r="H675" s="57" t="str">
        <f t="shared" si="178"/>
        <v>120.00078091449+1.62995240623442i</v>
      </c>
      <c r="I675" s="57" t="str">
        <f t="shared" si="179"/>
        <v>504.619874772301-36942.9259555555i</v>
      </c>
      <c r="K675" s="57" t="str">
        <f t="shared" si="180"/>
        <v>0.0999809033884994-0.00137453627413806i</v>
      </c>
      <c r="L675" s="57" t="str">
        <f t="shared" si="181"/>
        <v>0.00025-20.188771649557i</v>
      </c>
      <c r="M675" s="57" t="str">
        <f t="shared" si="182"/>
        <v>0.0025-11.3703970491873i</v>
      </c>
      <c r="N675" s="57">
        <f t="shared" si="183"/>
        <v>89.998160732352233</v>
      </c>
      <c r="O675" s="57">
        <f t="shared" si="184"/>
        <v>67.464267488093327</v>
      </c>
      <c r="P675" s="374">
        <f t="shared" si="185"/>
        <v>67.464267488093327</v>
      </c>
      <c r="Q675" s="374">
        <f t="shared" si="186"/>
        <v>-90.001839267647767</v>
      </c>
      <c r="R675" s="12">
        <f t="shared" si="187"/>
        <v>89.998160732352233</v>
      </c>
      <c r="S675" s="57">
        <f t="shared" si="188"/>
        <v>1.0949082782702483E-2</v>
      </c>
      <c r="T675" s="12">
        <f t="shared" si="171"/>
        <v>67.464267488093327</v>
      </c>
    </row>
    <row r="676" spans="1:20" x14ac:dyDescent="0.15">
      <c r="A676" s="57">
        <f t="shared" si="172"/>
        <v>69.056537508425222</v>
      </c>
      <c r="B676" s="12">
        <f t="shared" si="189"/>
        <v>10.990689297276752</v>
      </c>
      <c r="C676" s="57" t="str">
        <f t="shared" si="173"/>
        <v>-0.0758110437950492-2352.69795787831i</v>
      </c>
      <c r="D676" s="57" t="str">
        <f t="shared" si="174"/>
        <v>7.97999999048621-579.235804034531i</v>
      </c>
      <c r="E676" s="57" t="str">
        <f t="shared" si="175"/>
        <v>81.2347383536484-0.000712417539127661i</v>
      </c>
      <c r="F676" s="57" t="str">
        <f t="shared" si="176"/>
        <v>4.17867867620963-54357.6885868364i</v>
      </c>
      <c r="G676" s="57" t="str">
        <f t="shared" si="177"/>
        <v>0.999999999409126-0.0000243079011886028i</v>
      </c>
      <c r="H676" s="57" t="str">
        <f t="shared" si="178"/>
        <v>120.000786860739+1.6361462519792i</v>
      </c>
      <c r="I676" s="57" t="str">
        <f t="shared" si="179"/>
        <v>504.619883077871-36803.0758059909i</v>
      </c>
      <c r="K676" s="57" t="str">
        <f t="shared" si="180"/>
        <v>0.0999807580067743-0.00137975748439302i</v>
      </c>
      <c r="L676" s="57" t="str">
        <f t="shared" si="181"/>
        <v>0.00025-20.1123447395467i</v>
      </c>
      <c r="M676" s="57" t="str">
        <f t="shared" si="182"/>
        <v>0.0025-11.3273531073793i</v>
      </c>
      <c r="N676" s="57">
        <f t="shared" si="183"/>
        <v>89.998153756697135</v>
      </c>
      <c r="O676" s="57">
        <f t="shared" si="184"/>
        <v>67.431323514909479</v>
      </c>
      <c r="P676" s="374">
        <f t="shared" si="185"/>
        <v>67.431323514909479</v>
      </c>
      <c r="Q676" s="374">
        <f t="shared" si="186"/>
        <v>-90.001846243302865</v>
      </c>
      <c r="R676" s="12">
        <f t="shared" si="187"/>
        <v>89.998153756697135</v>
      </c>
      <c r="S676" s="57">
        <f t="shared" si="188"/>
        <v>1.0990689297276751E-2</v>
      </c>
      <c r="T676" s="12">
        <f t="shared" si="171"/>
        <v>67.431323514909479</v>
      </c>
    </row>
    <row r="677" spans="1:20" x14ac:dyDescent="0.15">
      <c r="A677" s="57">
        <f t="shared" si="172"/>
        <v>69.318952350957233</v>
      </c>
      <c r="B677" s="12">
        <f t="shared" si="189"/>
        <v>11.032453916606404</v>
      </c>
      <c r="C677" s="57" t="str">
        <f t="shared" si="173"/>
        <v>-0.0758104813845364-2343.79151021123i</v>
      </c>
      <c r="D677" s="57" t="str">
        <f t="shared" si="174"/>
        <v>7.97999999041377-577.043042570811i</v>
      </c>
      <c r="E677" s="57" t="str">
        <f t="shared" si="175"/>
        <v>81.2347381242919-0.000715121454085471i</v>
      </c>
      <c r="F677" s="57" t="str">
        <f t="shared" si="176"/>
        <v>4.17867867619082-54151.9113245764i</v>
      </c>
      <c r="G677" s="57" t="str">
        <f t="shared" si="177"/>
        <v>0.999999999404627-0.0000244002712130096i</v>
      </c>
      <c r="H677" s="57" t="str">
        <f t="shared" si="178"/>
        <v>120.000792852265+1.64236363464221i</v>
      </c>
      <c r="I677" s="57" t="str">
        <f t="shared" si="179"/>
        <v>504.619891446679-36663.7550810274i</v>
      </c>
      <c r="K677" s="57" t="str">
        <f t="shared" si="180"/>
        <v>0.0999806115184822-0.00138499851205059i</v>
      </c>
      <c r="L677" s="57" t="str">
        <f t="shared" si="181"/>
        <v>0.00025-20.0362071523678i</v>
      </c>
      <c r="M677" s="57" t="str">
        <f t="shared" si="182"/>
        <v>0.0025-11.2844721133486i</v>
      </c>
      <c r="N677" s="57">
        <f t="shared" si="183"/>
        <v>89.998146754689671</v>
      </c>
      <c r="O677" s="57">
        <f t="shared" si="184"/>
        <v>67.398379540612382</v>
      </c>
      <c r="P677" s="374">
        <f t="shared" si="185"/>
        <v>67.398379540612382</v>
      </c>
      <c r="Q677" s="374">
        <f t="shared" si="186"/>
        <v>-90.001853245310329</v>
      </c>
      <c r="R677" s="12">
        <f t="shared" si="187"/>
        <v>89.998146754689671</v>
      </c>
      <c r="S677" s="57">
        <f t="shared" si="188"/>
        <v>1.1032453916606403E-2</v>
      </c>
      <c r="T677" s="12">
        <f t="shared" si="171"/>
        <v>67.398379540612382</v>
      </c>
    </row>
    <row r="678" spans="1:20" x14ac:dyDescent="0.15">
      <c r="A678" s="57">
        <f t="shared" si="172"/>
        <v>69.582364369890868</v>
      </c>
      <c r="B678" s="12">
        <f t="shared" si="189"/>
        <v>11.074377241489508</v>
      </c>
      <c r="C678" s="57" t="str">
        <f t="shared" si="173"/>
        <v>-0.0758099146932238-2334.918778772i</v>
      </c>
      <c r="D678" s="57" t="str">
        <f t="shared" si="174"/>
        <v>7.97999999034081-574.858582064986i</v>
      </c>
      <c r="E678" s="57" t="str">
        <f t="shared" si="175"/>
        <v>81.2347378931897-0.000717835606495956i</v>
      </c>
      <c r="F678" s="57" t="str">
        <f t="shared" si="176"/>
        <v>4.17867867617185-53946.9130557409i</v>
      </c>
      <c r="G678" s="57" t="str">
        <f t="shared" si="177"/>
        <v>0.999999999400093-0.0000244929922435081i</v>
      </c>
      <c r="H678" s="57" t="str">
        <f t="shared" si="178"/>
        <v>120.000798889414+1.64860464366724i</v>
      </c>
      <c r="I678" s="57" t="str">
        <f t="shared" si="179"/>
        <v>504.619899879215-36524.9617764898i</v>
      </c>
      <c r="K678" s="57" t="str">
        <f t="shared" si="180"/>
        <v>0.0999804639152018-0.00139025943215153i</v>
      </c>
      <c r="L678" s="57" t="str">
        <f t="shared" si="181"/>
        <v>0.00025-19.9603577927553i</v>
      </c>
      <c r="M678" s="57" t="str">
        <f t="shared" si="182"/>
        <v>0.0025-11.2417534502376i</v>
      </c>
      <c r="N678" s="57">
        <f t="shared" si="183"/>
        <v>89.998139726231528</v>
      </c>
      <c r="O678" s="57">
        <f t="shared" si="184"/>
        <v>67.365435565193508</v>
      </c>
      <c r="P678" s="374">
        <f t="shared" si="185"/>
        <v>67.365435565193508</v>
      </c>
      <c r="Q678" s="374">
        <f t="shared" si="186"/>
        <v>-90.001860273768472</v>
      </c>
      <c r="R678" s="12">
        <f t="shared" si="187"/>
        <v>89.998139726231528</v>
      </c>
      <c r="S678" s="57">
        <f t="shared" si="188"/>
        <v>1.1074377241489507E-2</v>
      </c>
      <c r="T678" s="12">
        <f t="shared" si="171"/>
        <v>67.365435565193508</v>
      </c>
    </row>
    <row r="679" spans="1:20" x14ac:dyDescent="0.15">
      <c r="A679" s="57">
        <f t="shared" si="172"/>
        <v>69.846777354496453</v>
      </c>
      <c r="B679" s="12">
        <f t="shared" si="189"/>
        <v>11.116459875007168</v>
      </c>
      <c r="C679" s="57" t="str">
        <f t="shared" si="173"/>
        <v>-0.0758093436889737-2326.07963592341i</v>
      </c>
      <c r="D679" s="57" t="str">
        <f t="shared" si="174"/>
        <v>7.97999999026725-572.682391092857i</v>
      </c>
      <c r="E679" s="57" t="str">
        <f t="shared" si="175"/>
        <v>81.2347376603289-0.000720560034833946i</v>
      </c>
      <c r="F679" s="57" t="str">
        <f t="shared" si="176"/>
        <v>4.17867867615276-53742.6908313611i</v>
      </c>
      <c r="G679" s="57" t="str">
        <f t="shared" si="177"/>
        <v>0.999999999395525-0.0000245860656139211i</v>
      </c>
      <c r="H679" s="57" t="str">
        <f t="shared" si="178"/>
        <v>120.000804972533+1.65486936883797i</v>
      </c>
      <c r="I679" s="57" t="str">
        <f t="shared" si="179"/>
        <v>504.619908375959-36386.6938957899i</v>
      </c>
      <c r="K679" s="57" t="str">
        <f t="shared" si="180"/>
        <v>0.0999803151884505-0.00139554032001878i</v>
      </c>
      <c r="L679" s="57" t="str">
        <f t="shared" si="181"/>
        <v>0.00025-19.8847955695909i</v>
      </c>
      <c r="M679" s="57" t="str">
        <f t="shared" si="182"/>
        <v>0.0025-11.1991965035242i</v>
      </c>
      <c r="N679" s="57">
        <f t="shared" si="183"/>
        <v>89.998132671223985</v>
      </c>
      <c r="O679" s="57">
        <f t="shared" si="184"/>
        <v>67.332491588644331</v>
      </c>
      <c r="P679" s="374">
        <f t="shared" si="185"/>
        <v>67.332491588644331</v>
      </c>
      <c r="Q679" s="374">
        <f t="shared" si="186"/>
        <v>-90.001867328776015</v>
      </c>
      <c r="R679" s="12">
        <f t="shared" si="187"/>
        <v>89.998132671223985</v>
      </c>
      <c r="S679" s="57">
        <f t="shared" si="188"/>
        <v>1.1116459875007168E-2</v>
      </c>
      <c r="T679" s="12">
        <f t="shared" si="171"/>
        <v>67.332491588644331</v>
      </c>
    </row>
    <row r="680" spans="1:20" x14ac:dyDescent="0.15">
      <c r="A680" s="57">
        <f t="shared" si="172"/>
        <v>70.112195108443544</v>
      </c>
      <c r="B680" s="12">
        <f t="shared" si="189"/>
        <v>11.158702422532196</v>
      </c>
      <c r="C680" s="57" t="str">
        <f t="shared" si="173"/>
        <v>-0.0758087683384687-2317.27395451145i</v>
      </c>
      <c r="D680" s="57" t="str">
        <f t="shared" si="174"/>
        <v>7.97999999019314-570.514438349189i</v>
      </c>
      <c r="E680" s="57" t="str">
        <f t="shared" si="175"/>
        <v>81.2347374256955-0.000723294777705946i</v>
      </c>
      <c r="F680" s="57" t="str">
        <f t="shared" si="176"/>
        <v>4.17867867613352-53539.2417136316i</v>
      </c>
      <c r="G680" s="57" t="str">
        <f t="shared" si="177"/>
        <v>0.999999999390923-0.0000246794926631404i</v>
      </c>
      <c r="H680" s="57" t="str">
        <f t="shared" si="178"/>
        <v>120.000811101971+1.66115790027933i</v>
      </c>
      <c r="I680" s="57" t="str">
        <f t="shared" si="179"/>
        <v>504.619916937401-36248.9494498974i</v>
      </c>
      <c r="K680" s="57" t="str">
        <f t="shared" si="180"/>
        <v>0.0999801653296811-0.00140084125125842i</v>
      </c>
      <c r="L680" s="57" t="str">
        <f t="shared" si="181"/>
        <v>0.00025-19.8095193958865i</v>
      </c>
      <c r="M680" s="57" t="str">
        <f t="shared" si="182"/>
        <v>0.0025-11.1568006610124i</v>
      </c>
      <c r="N680" s="57">
        <f t="shared" si="183"/>
        <v>89.99812558956792</v>
      </c>
      <c r="O680" s="57">
        <f t="shared" si="184"/>
        <v>67.299547610956367</v>
      </c>
      <c r="P680" s="374">
        <f t="shared" si="185"/>
        <v>67.299547610956367</v>
      </c>
      <c r="Q680" s="374">
        <f t="shared" si="186"/>
        <v>-90.00187441043208</v>
      </c>
      <c r="R680" s="12">
        <f t="shared" si="187"/>
        <v>89.99812558956792</v>
      </c>
      <c r="S680" s="57">
        <f t="shared" si="188"/>
        <v>1.1158702422532196E-2</v>
      </c>
      <c r="T680" s="12">
        <f t="shared" si="171"/>
        <v>67.299547610956367</v>
      </c>
    </row>
    <row r="681" spans="1:20" x14ac:dyDescent="0.15">
      <c r="A681" s="57">
        <f t="shared" si="172"/>
        <v>70.378621449855629</v>
      </c>
      <c r="B681" s="12">
        <f t="shared" si="189"/>
        <v>11.201105491737819</v>
      </c>
      <c r="C681" s="57" t="str">
        <f t="shared" si="173"/>
        <v>-0.0758081886086188-2308.50160786339i</v>
      </c>
      <c r="D681" s="57" t="str">
        <f t="shared" si="174"/>
        <v>7.97999999011845-568.354692647251i</v>
      </c>
      <c r="E681" s="57" t="str">
        <f t="shared" si="175"/>
        <v>81.234737189276-0.000726039873866936i</v>
      </c>
      <c r="F681" s="57" t="str">
        <f t="shared" si="176"/>
        <v>4.17867867611414-53336.5627758686i</v>
      </c>
      <c r="G681" s="57" t="str">
        <f t="shared" si="177"/>
        <v>0.999999999386285-0.0000247732747351455i</v>
      </c>
      <c r="H681" s="57" t="str">
        <f t="shared" si="178"/>
        <v>120.000817278082+1.66747032845875i</v>
      </c>
      <c r="I681" s="57" t="str">
        <f t="shared" si="179"/>
        <v>504.619925564035-36111.7264573127i</v>
      </c>
      <c r="K681" s="57" t="str">
        <f t="shared" si="180"/>
        <v>0.0999800143302798-0.00140616230176072i</v>
      </c>
      <c r="L681" s="57" t="str">
        <f t="shared" si="181"/>
        <v>0.00025-19.7345281887692i</v>
      </c>
      <c r="M681" s="57" t="str">
        <f t="shared" si="182"/>
        <v>0.0025-11.1145653128237i</v>
      </c>
      <c r="N681" s="57">
        <f t="shared" si="183"/>
        <v>89.998118481163957</v>
      </c>
      <c r="O681" s="57">
        <f t="shared" si="184"/>
        <v>67.266603632120763</v>
      </c>
      <c r="P681" s="374">
        <f t="shared" si="185"/>
        <v>67.266603632120763</v>
      </c>
      <c r="Q681" s="374">
        <f t="shared" si="186"/>
        <v>-90.001881518836043</v>
      </c>
      <c r="R681" s="12">
        <f t="shared" si="187"/>
        <v>89.998118481163957</v>
      </c>
      <c r="S681" s="57">
        <f t="shared" si="188"/>
        <v>1.1201105491737818E-2</v>
      </c>
      <c r="T681" s="12">
        <f t="shared" si="171"/>
        <v>67.266603632120763</v>
      </c>
    </row>
    <row r="682" spans="1:20" x14ac:dyDescent="0.15">
      <c r="A682" s="57">
        <f t="shared" si="172"/>
        <v>70.646060211365082</v>
      </c>
      <c r="B682" s="12">
        <f t="shared" si="189"/>
        <v>11.243669692606423</v>
      </c>
      <c r="C682" s="57" t="str">
        <f t="shared" si="173"/>
        <v>-0.0758076044661351-2299.76246978611i</v>
      </c>
      <c r="D682" s="57" t="str">
        <f t="shared" si="174"/>
        <v>7.97999999004321-566.203122918377i</v>
      </c>
      <c r="E682" s="57" t="str">
        <f t="shared" si="175"/>
        <v>81.2347369510571-0.000728795362222845i</v>
      </c>
      <c r="F682" s="57" t="str">
        <f t="shared" si="176"/>
        <v>4.17867867609462-53134.6511024674i</v>
      </c>
      <c r="G682" s="57" t="str">
        <f t="shared" si="177"/>
        <v>0.999999999381612-0.0000248674131790228i</v>
      </c>
      <c r="H682" s="57" t="str">
        <f t="shared" si="178"/>
        <v>120.000823501221+1.67380674418748i</v>
      </c>
      <c r="I682" s="57" t="str">
        <f t="shared" si="179"/>
        <v>504.619934256355-35975.0229440366i</v>
      </c>
      <c r="K682" s="57" t="str">
        <f t="shared" si="180"/>
        <v>0.0999798621815691-0.00141150354770121i</v>
      </c>
      <c r="L682" s="57" t="str">
        <f t="shared" si="181"/>
        <v>0.00025-19.6598208694652i</v>
      </c>
      <c r="M682" s="57" t="str">
        <f t="shared" si="182"/>
        <v>0.0025-11.0724898513884i</v>
      </c>
      <c r="N682" s="57">
        <f t="shared" si="183"/>
        <v>89.998111345912292</v>
      </c>
      <c r="O682" s="57">
        <f t="shared" si="184"/>
        <v>67.233659652128893</v>
      </c>
      <c r="P682" s="374">
        <f t="shared" si="185"/>
        <v>67.233659652128893</v>
      </c>
      <c r="Q682" s="374">
        <f t="shared" si="186"/>
        <v>-90.001888654087708</v>
      </c>
      <c r="R682" s="12">
        <f t="shared" si="187"/>
        <v>89.998111345912292</v>
      </c>
      <c r="S682" s="57">
        <f t="shared" si="188"/>
        <v>1.1243669692606423E-2</v>
      </c>
      <c r="T682" s="12">
        <f t="shared" si="171"/>
        <v>67.233659652128893</v>
      </c>
    </row>
    <row r="683" spans="1:20" x14ac:dyDescent="0.15">
      <c r="A683" s="57">
        <f t="shared" si="172"/>
        <v>70.914515240168271</v>
      </c>
      <c r="B683" s="12">
        <f t="shared" si="189"/>
        <v>11.286395637438327</v>
      </c>
      <c r="C683" s="57" t="str">
        <f t="shared" si="173"/>
        <v>-0.0758070158782971-2291.0564145642i</v>
      </c>
      <c r="D683" s="57" t="str">
        <f t="shared" si="174"/>
        <v>7.97999998996743-564.059698211515i</v>
      </c>
      <c r="E683" s="57" t="str">
        <f t="shared" si="175"/>
        <v>81.2347367110253-0.000731561281824679i</v>
      </c>
      <c r="F683" s="57" t="str">
        <f t="shared" si="176"/>
        <v>4.17867867607498-52933.503788861i</v>
      </c>
      <c r="G683" s="57" t="str">
        <f t="shared" si="177"/>
        <v>0.999999999376903-0.0000249619093489855i</v>
      </c>
      <c r="H683" s="57" t="str">
        <f t="shared" si="178"/>
        <v>120.000829771746+1.68016723862191i</v>
      </c>
      <c r="I683" s="57" t="str">
        <f t="shared" si="179"/>
        <v>504.619943014869-35838.8369435434i</v>
      </c>
      <c r="K683" s="57" t="str">
        <f t="shared" si="180"/>
        <v>0.0999797088748053-0.00141686506554174i</v>
      </c>
      <c r="L683" s="57" t="str">
        <f t="shared" si="181"/>
        <v>0.00025-19.5853963632847i</v>
      </c>
      <c r="M683" s="57" t="str">
        <f t="shared" si="182"/>
        <v>0.0025-11.0305736714369i</v>
      </c>
      <c r="N683" s="57">
        <f t="shared" si="183"/>
        <v>89.998104183712755</v>
      </c>
      <c r="O683" s="57">
        <f t="shared" si="184"/>
        <v>67.200715670972073</v>
      </c>
      <c r="P683" s="374">
        <f t="shared" si="185"/>
        <v>67.200715670972073</v>
      </c>
      <c r="Q683" s="374">
        <f t="shared" si="186"/>
        <v>-90.001895816287245</v>
      </c>
      <c r="R683" s="12">
        <f t="shared" si="187"/>
        <v>89.998104183712755</v>
      </c>
      <c r="S683" s="57">
        <f t="shared" si="188"/>
        <v>1.1286395637438327E-2</v>
      </c>
      <c r="T683" s="12">
        <f t="shared" si="171"/>
        <v>67.200715670972073</v>
      </c>
    </row>
    <row r="684" spans="1:20" x14ac:dyDescent="0.15">
      <c r="A684" s="57">
        <f t="shared" si="172"/>
        <v>71.183990398080923</v>
      </c>
      <c r="B684" s="12">
        <f t="shared" si="189"/>
        <v>11.329283940860593</v>
      </c>
      <c r="C684" s="57" t="str">
        <f t="shared" si="173"/>
        <v>-0.0758064228096771-2282.38331695808i</v>
      </c>
      <c r="D684" s="57" t="str">
        <f t="shared" si="174"/>
        <v>7.97999998989103-561.92438769278i</v>
      </c>
      <c r="E684" s="57" t="str">
        <f t="shared" si="175"/>
        <v>81.2347364691666-0.00073433767183546i</v>
      </c>
      <c r="F684" s="57" t="str">
        <f t="shared" si="176"/>
        <v>4.17867867605511-52733.1179414776i</v>
      </c>
      <c r="G684" s="57" t="str">
        <f t="shared" si="177"/>
        <v>0.999999999372158-0.0000250567646043928i</v>
      </c>
      <c r="H684" s="57" t="str">
        <f t="shared" si="178"/>
        <v>120.000836090018+1.68655190326481i</v>
      </c>
      <c r="I684" s="57" t="str">
        <f t="shared" si="179"/>
        <v>504.619951840065-35703.1664967517i</v>
      </c>
      <c r="K684" s="57" t="str">
        <f t="shared" si="180"/>
        <v>0.099979554401176-0.00142224693203139i</v>
      </c>
      <c r="L684" s="57" t="str">
        <f t="shared" si="181"/>
        <v>0.00025-19.5112535996062i</v>
      </c>
      <c r="M684" s="57" t="str">
        <f t="shared" si="182"/>
        <v>0.0025-10.988816169991i</v>
      </c>
      <c r="N684" s="57">
        <f t="shared" si="183"/>
        <v>89.998096994464916</v>
      </c>
      <c r="O684" s="57">
        <f t="shared" si="184"/>
        <v>67.167771688641224</v>
      </c>
      <c r="P684" s="374">
        <f t="shared" si="185"/>
        <v>67.167771688641224</v>
      </c>
      <c r="Q684" s="374">
        <f t="shared" si="186"/>
        <v>-90.001903005535084</v>
      </c>
      <c r="R684" s="12">
        <f t="shared" si="187"/>
        <v>89.998096994464916</v>
      </c>
      <c r="S684" s="57">
        <f t="shared" si="188"/>
        <v>1.1329283940860593E-2</v>
      </c>
      <c r="T684" s="12">
        <f t="shared" ref="T684:T747" si="190">P684</f>
        <v>67.167771688641224</v>
      </c>
    </row>
    <row r="685" spans="1:20" x14ac:dyDescent="0.15">
      <c r="A685" s="57">
        <f t="shared" ref="A685:A748" si="191">2*PI()*B685</f>
        <v>71.454489561593618</v>
      </c>
      <c r="B685" s="12">
        <f t="shared" si="189"/>
        <v>11.372335219835863</v>
      </c>
      <c r="C685" s="57" t="str">
        <f t="shared" ref="C685:C748" si="192">IMPRODUCT(D685,E685,$C$40,,K685,$C$41)</f>
        <v>-0.0758058252277749-2273.74305220237i</v>
      </c>
      <c r="D685" s="57" t="str">
        <f t="shared" ref="D685:D748" si="193">IMDIV(IMPRODUCT($C$37,$C$38,COMPLEX(1,A685/$C$38)),IMSUM(-1*A685*A685/$C$39,COMPLEX(0,1*A685)))</f>
        <v>7.97999998981403-559.797160645013i</v>
      </c>
      <c r="E685" s="57" t="str">
        <f t="shared" ref="E685:E748" si="194">IMDIV(IMPRODUCT(IMSUM(F685,G685),$C$29,H685),IMSUM(1,I685))</f>
        <v>81.234736225467-0.000737124571607429i</v>
      </c>
      <c r="F685" s="57" t="str">
        <f t="shared" ref="F685:F748" si="195">IMDIV(IMPRODUCT($C$14,$C$15,COMPLEX(1,A685/$C$15)),IMSUM(-1*A685*A685/$C$16,COMPLEX(0,A685)))</f>
        <v>4.17867867603516-52533.4906776996i</v>
      </c>
      <c r="G685" s="57" t="str">
        <f t="shared" ref="G685:G748" si="196">IMDIV(1,COMPLEX(1,A685*$C$9*$C$10))</f>
        <v>0.999999999367378-0.0000251519803097693i</v>
      </c>
      <c r="H685" s="57" t="str">
        <f t="shared" ref="H685:H748" si="197">IMDIV($C$3,IMSUM(K685,COMPLEX(0,$C$28*A685)))</f>
        <v>120.0008424564+1.69296082996679i</v>
      </c>
      <c r="I685" s="57" t="str">
        <f t="shared" ref="I685:I748" si="198">IMPRODUCT(F685,$C$29,H685,$C$31)</f>
        <v>504.619960732467-35568.0096519964i</v>
      </c>
      <c r="K685" s="57" t="str">
        <f t="shared" ref="K685:K748" si="199">IF($C$26&lt;=0,IMDIV(1,IMSUM(IMDIV(1,L685),1/$C$18)),IMDIV(1,IMSUM(IMDIV(1,L685),1/$C$18,IMDIV(1,M685))))</f>
        <v>0.0999793987518053-0.00142764922420779i</v>
      </c>
      <c r="L685" s="57" t="str">
        <f t="shared" ref="L685:L748" si="200">IMSUM($C$21/$C$22,IMDIV(1,COMPLEX(0,$C$20*$C$22*A685)))</f>
        <v>0.00025-19.4373915118611i</v>
      </c>
      <c r="M685" s="57" t="str">
        <f t="shared" ref="M685:M748" si="201">IMSUM($C$25/$C$26,IMDIV(1,COMPLEX(0,$C$24*$C$26*A685)))</f>
        <v>0.0025-10.9472167463548i</v>
      </c>
      <c r="N685" s="57">
        <f t="shared" ref="N685:N748" si="202">ABS(R685)</f>
        <v>89.998089778067836</v>
      </c>
      <c r="O685" s="57">
        <f t="shared" ref="O685:O748" si="203">ABS(P685)</f>
        <v>67.134827705127549</v>
      </c>
      <c r="P685" s="374">
        <f t="shared" ref="P685:P748" si="204">20*LOG10(IMABS(C685))</f>
        <v>67.134827705127549</v>
      </c>
      <c r="Q685" s="374">
        <f t="shared" ref="Q685:Q748" si="205">IMARGUMENT(C685)*180/PI()</f>
        <v>-90.001910221932164</v>
      </c>
      <c r="R685" s="12">
        <f t="shared" ref="R685:R748" si="206">IF(Q685&lt;0,Q685+180,Q685-180)</f>
        <v>89.998089778067836</v>
      </c>
      <c r="S685" s="57">
        <f t="shared" ref="S685:S748" si="207">B685/1000</f>
        <v>1.1372335219835862E-2</v>
      </c>
      <c r="T685" s="12">
        <f t="shared" si="190"/>
        <v>67.134827705127549</v>
      </c>
    </row>
    <row r="686" spans="1:20" x14ac:dyDescent="0.15">
      <c r="A686" s="57">
        <f t="shared" si="191"/>
        <v>71.726016621927684</v>
      </c>
      <c r="B686" s="12">
        <f t="shared" ref="B686:B749" si="208">B685*(1+B$42)</f>
        <v>11.415550093671239</v>
      </c>
      <c r="C686" s="57" t="str">
        <f t="shared" si="192"/>
        <v>-0.0758052230970137-2265.13549600393i</v>
      </c>
      <c r="D686" s="57" t="str">
        <f t="shared" si="193"/>
        <v>7.97999998973646-557.67798646734i</v>
      </c>
      <c r="E686" s="57" t="str">
        <f t="shared" si="194"/>
        <v>81.2347359799124-0.000739922020598195i</v>
      </c>
      <c r="F686" s="57" t="str">
        <f t="shared" si="195"/>
        <v>4.17867867601501-52334.6191258218i</v>
      </c>
      <c r="G686" s="57" t="str">
        <f t="shared" si="196"/>
        <v>0.999999999362561-0.0000252475578348247i</v>
      </c>
      <c r="H686" s="57" t="str">
        <f t="shared" si="197"/>
        <v>120.000848871259+1.69939411092745i</v>
      </c>
      <c r="I686" s="57" t="str">
        <f t="shared" si="198"/>
        <v>504.619969692575-35433.3644650013i</v>
      </c>
      <c r="K686" s="57" t="str">
        <f t="shared" si="199"/>
        <v>0.0999792419177465-0.0014330720193979i</v>
      </c>
      <c r="L686" s="57" t="str">
        <f t="shared" si="200"/>
        <v>0.00025-19.3638090375186i</v>
      </c>
      <c r="M686" s="57" t="str">
        <f t="shared" si="201"/>
        <v>0.0025-10.9057748021068i</v>
      </c>
      <c r="N686" s="57">
        <f t="shared" si="202"/>
        <v>89.998082534420334</v>
      </c>
      <c r="O686" s="57">
        <f t="shared" si="203"/>
        <v>67.101883720421952</v>
      </c>
      <c r="P686" s="374">
        <f t="shared" si="204"/>
        <v>67.101883720421952</v>
      </c>
      <c r="Q686" s="374">
        <f t="shared" si="205"/>
        <v>-90.001917465579666</v>
      </c>
      <c r="R686" s="12">
        <f t="shared" si="206"/>
        <v>89.998082534420334</v>
      </c>
      <c r="S686" s="57">
        <f t="shared" si="207"/>
        <v>1.1415550093671239E-2</v>
      </c>
      <c r="T686" s="12">
        <f t="shared" si="190"/>
        <v>67.101883720421952</v>
      </c>
    </row>
    <row r="687" spans="1:20" x14ac:dyDescent="0.15">
      <c r="A687" s="57">
        <f t="shared" si="191"/>
        <v>71.99857548509101</v>
      </c>
      <c r="B687" s="12">
        <f t="shared" si="208"/>
        <v>11.458929184027191</v>
      </c>
      <c r="C687" s="57" t="str">
        <f t="shared" si="192"/>
        <v>-0.0758046163833797-2256.5605245402i</v>
      </c>
      <c r="D687" s="57" t="str">
        <f t="shared" si="193"/>
        <v>7.97999998965833-555.566834674729i</v>
      </c>
      <c r="E687" s="57" t="str">
        <f t="shared" si="194"/>
        <v>81.2347357324891-0.000742730058435225i</v>
      </c>
      <c r="F687" s="57" t="str">
        <f t="shared" si="195"/>
        <v>4.17867867599472-52136.5004250101i</v>
      </c>
      <c r="G687" s="57" t="str">
        <f t="shared" si="196"/>
        <v>0.999999999357707-0.0000253434985544741i</v>
      </c>
      <c r="H687" s="57" t="str">
        <f t="shared" si="197"/>
        <v>120.000855334965+1.70585183869686i</v>
      </c>
      <c r="I687" s="57" t="str">
        <f t="shared" si="198"/>
        <v>504.619978720911-35299.22899885i</v>
      </c>
      <c r="K687" s="57" t="str">
        <f t="shared" si="199"/>
        <v>0.099979083889987-0.00143851539521928i</v>
      </c>
      <c r="L687" s="57" t="str">
        <f t="shared" si="200"/>
        <v>0.00025-19.2905051180699i</v>
      </c>
      <c r="M687" s="57" t="str">
        <f t="shared" si="201"/>
        <v>0.0025-10.8644897410907i</v>
      </c>
      <c r="N687" s="57">
        <f t="shared" si="202"/>
        <v>89.998075263420816</v>
      </c>
      <c r="O687" s="57">
        <f t="shared" si="203"/>
        <v>67.068939734515425</v>
      </c>
      <c r="P687" s="374">
        <f t="shared" si="204"/>
        <v>67.068939734515425</v>
      </c>
      <c r="Q687" s="374">
        <f t="shared" si="205"/>
        <v>-90.001924736579184</v>
      </c>
      <c r="R687" s="12">
        <f t="shared" si="206"/>
        <v>89.998075263420816</v>
      </c>
      <c r="S687" s="57">
        <f t="shared" si="207"/>
        <v>1.1458929184027191E-2</v>
      </c>
      <c r="T687" s="12">
        <f t="shared" si="190"/>
        <v>67.068939734515425</v>
      </c>
    </row>
    <row r="688" spans="1:20" x14ac:dyDescent="0.15">
      <c r="A688" s="57">
        <f t="shared" si="191"/>
        <v>72.272170071934369</v>
      </c>
      <c r="B688" s="12">
        <f t="shared" si="208"/>
        <v>11.502473114926495</v>
      </c>
      <c r="C688" s="57" t="str">
        <f t="shared" si="192"/>
        <v>-0.0758040050520776-2248.01801445734i</v>
      </c>
      <c r="D688" s="57" t="str">
        <f t="shared" si="193"/>
        <v>7.9799999895796-553.463674897551i</v>
      </c>
      <c r="E688" s="57" t="str">
        <f t="shared" si="194"/>
        <v>81.2347354831822-0.000745548724877093i</v>
      </c>
      <c r="F688" s="57" t="str">
        <f t="shared" si="195"/>
        <v>4.17867867597429-51939.1317252604i</v>
      </c>
      <c r="G688" s="57" t="str">
        <f t="shared" si="196"/>
        <v>0.999999999352816-0.0000254398038488567i</v>
      </c>
      <c r="H688" s="57" t="str">
        <f t="shared" si="197"/>
        <v>120.000861847887+1.7123341061768i</v>
      </c>
      <c r="I688" s="57" t="str">
        <f t="shared" si="198"/>
        <v>504.619987817996-35165.6013239584i</v>
      </c>
      <c r="K688" s="57" t="str">
        <f t="shared" si="199"/>
        <v>0.099978924659446-0.00144397942958107i</v>
      </c>
      <c r="L688" s="57" t="str">
        <f t="shared" si="200"/>
        <v>0.00025-19.2174786990136i</v>
      </c>
      <c r="M688" s="57" t="str">
        <f t="shared" si="201"/>
        <v>0.0025-10.8233609694069i</v>
      </c>
      <c r="N688" s="57">
        <f t="shared" si="202"/>
        <v>89.998067964967333</v>
      </c>
      <c r="O688" s="57">
        <f t="shared" si="203"/>
        <v>67.035995747398871</v>
      </c>
      <c r="P688" s="374">
        <f t="shared" si="204"/>
        <v>67.035995747398871</v>
      </c>
      <c r="Q688" s="374">
        <f t="shared" si="205"/>
        <v>-90.001932035032667</v>
      </c>
      <c r="R688" s="12">
        <f t="shared" si="206"/>
        <v>89.998067964967333</v>
      </c>
      <c r="S688" s="57">
        <f t="shared" si="207"/>
        <v>1.1502473114926495E-2</v>
      </c>
      <c r="T688" s="12">
        <f t="shared" si="190"/>
        <v>67.035995747398871</v>
      </c>
    </row>
    <row r="689" spans="1:20" x14ac:dyDescent="0.15">
      <c r="A689" s="57">
        <f t="shared" si="191"/>
        <v>72.54680431820772</v>
      </c>
      <c r="B689" s="12">
        <f t="shared" si="208"/>
        <v>11.546182512763217</v>
      </c>
      <c r="C689" s="57" t="str">
        <f t="shared" si="192"/>
        <v>-0.075803389067822-2239.50784286846i</v>
      </c>
      <c r="D689" s="57" t="str">
        <f t="shared" si="193"/>
        <v>7.97999998950022-551.368476881148i</v>
      </c>
      <c r="E689" s="57" t="str">
        <f t="shared" si="194"/>
        <v>81.2347352319781-0.000748378059831125i</v>
      </c>
      <c r="F689" s="57" t="str">
        <f t="shared" si="195"/>
        <v>4.17867867595372-51742.510187358i</v>
      </c>
      <c r="G689" s="57" t="str">
        <f t="shared" si="196"/>
        <v>0.999999999347889-0.0000255364751033565i</v>
      </c>
      <c r="H689" s="57" t="str">
        <f t="shared" si="197"/>
        <v>120.000868410403+1.71884100662209i</v>
      </c>
      <c r="I689" s="57" t="str">
        <f t="shared" si="198"/>
        <v>504.619996984347-35032.4795180484i</v>
      </c>
      <c r="K689" s="57" t="str">
        <f t="shared" si="199"/>
        <v>0.0999787642169715-0.00144946420068501i</v>
      </c>
      <c r="L689" s="57" t="str">
        <f t="shared" si="200"/>
        <v>0.00025-19.1447287298402i</v>
      </c>
      <c r="M689" s="57" t="str">
        <f t="shared" si="201"/>
        <v>0.0025-10.7823878954044i</v>
      </c>
      <c r="N689" s="57">
        <f t="shared" si="202"/>
        <v>89.998060638957568</v>
      </c>
      <c r="O689" s="57">
        <f t="shared" si="203"/>
        <v>67.003051759062998</v>
      </c>
      <c r="P689" s="374">
        <f t="shared" si="204"/>
        <v>67.003051759062998</v>
      </c>
      <c r="Q689" s="374">
        <f t="shared" si="205"/>
        <v>-90.001939361042432</v>
      </c>
      <c r="R689" s="12">
        <f t="shared" si="206"/>
        <v>89.998060638957568</v>
      </c>
      <c r="S689" s="57">
        <f t="shared" si="207"/>
        <v>1.1546182512763216E-2</v>
      </c>
      <c r="T689" s="12">
        <f t="shared" si="190"/>
        <v>67.003051759062998</v>
      </c>
    </row>
    <row r="690" spans="1:20" x14ac:dyDescent="0.15">
      <c r="A690" s="57">
        <f t="shared" si="191"/>
        <v>72.822482174616908</v>
      </c>
      <c r="B690" s="12">
        <f t="shared" si="208"/>
        <v>11.590058006311716</v>
      </c>
      <c r="C690" s="57" t="str">
        <f t="shared" si="192"/>
        <v>-0.0758027683950004-2231.02988735189i</v>
      </c>
      <c r="D690" s="57" t="str">
        <f t="shared" si="193"/>
        <v>7.9799999894203-549.281210485392i</v>
      </c>
      <c r="E690" s="57" t="str">
        <f t="shared" si="194"/>
        <v>81.2347349788618-0.000751218103358387i</v>
      </c>
      <c r="F690" s="57" t="str">
        <f t="shared" si="195"/>
        <v>4.17867867593298-51546.6329828357i</v>
      </c>
      <c r="G690" s="57" t="str">
        <f t="shared" si="196"/>
        <v>0.999999999342923-0.000025633513708622i</v>
      </c>
      <c r="H690" s="57" t="str">
        <f t="shared" si="197"/>
        <v>120.00087502289+1.72537263364202i</v>
      </c>
      <c r="I690" s="57" t="str">
        <f t="shared" si="198"/>
        <v>504.620006220498-34899.8616661177i</v>
      </c>
      <c r="K690" s="57" t="str">
        <f t="shared" si="199"/>
        <v>0.0999786025533438-0.00145496978702662i</v>
      </c>
      <c r="L690" s="57" t="str">
        <f t="shared" si="200"/>
        <v>0.00025-19.072254164017i</v>
      </c>
      <c r="M690" s="57" t="str">
        <f t="shared" si="201"/>
        <v>0.0025-10.7415699296716i</v>
      </c>
      <c r="N690" s="57">
        <f t="shared" si="202"/>
        <v>89.998053285288819</v>
      </c>
      <c r="O690" s="57">
        <f t="shared" si="203"/>
        <v>66.970107769498554</v>
      </c>
      <c r="P690" s="374">
        <f t="shared" si="204"/>
        <v>66.970107769498554</v>
      </c>
      <c r="Q690" s="374">
        <f t="shared" si="205"/>
        <v>-90.001946714711181</v>
      </c>
      <c r="R690" s="12">
        <f t="shared" si="206"/>
        <v>89.998053285288819</v>
      </c>
      <c r="S690" s="57">
        <f t="shared" si="207"/>
        <v>1.1590058006311717E-2</v>
      </c>
      <c r="T690" s="12">
        <f t="shared" si="190"/>
        <v>66.970107769498554</v>
      </c>
    </row>
    <row r="691" spans="1:20" x14ac:dyDescent="0.15">
      <c r="A691" s="57">
        <f t="shared" si="191"/>
        <v>73.099207606880441</v>
      </c>
      <c r="B691" s="12">
        <f t="shared" si="208"/>
        <v>11.634100226735701</v>
      </c>
      <c r="C691" s="57" t="str">
        <f t="shared" si="192"/>
        <v>-0.0758021429982421-2222.5840259494i</v>
      </c>
      <c r="D691" s="57" t="str">
        <f t="shared" si="193"/>
        <v>7.97999998933974-547.201845684257i</v>
      </c>
      <c r="E691" s="57" t="str">
        <f t="shared" si="194"/>
        <v>81.2347347238191-0.000754068895656312i</v>
      </c>
      <c r="F691" s="57" t="str">
        <f t="shared" si="195"/>
        <v>4.17867867591206-51351.4972939344i</v>
      </c>
      <c r="G691" s="57" t="str">
        <f t="shared" si="196"/>
        <v>0.99999999933792-0.000025730921060586i</v>
      </c>
      <c r="H691" s="57" t="str">
        <f t="shared" si="197"/>
        <v>120.000881685726+1.73192908120159i</v>
      </c>
      <c r="I691" s="57" t="str">
        <f t="shared" si="198"/>
        <v>504.620015526975-34767.7458604134i</v>
      </c>
      <c r="K691" s="57" t="str">
        <f t="shared" si="199"/>
        <v>0.0999784396592728-0.00146049626739621i</v>
      </c>
      <c r="L691" s="57" t="str">
        <f t="shared" si="200"/>
        <v>0.00025-19.0000539589729i</v>
      </c>
      <c r="M691" s="57" t="str">
        <f t="shared" si="201"/>
        <v>0.0025-10.7009064850285i</v>
      </c>
      <c r="N691" s="57">
        <f t="shared" si="202"/>
        <v>89.998045903858099</v>
      </c>
      <c r="O691" s="57">
        <f t="shared" si="203"/>
        <v>66.937163778696217</v>
      </c>
      <c r="P691" s="374">
        <f t="shared" si="204"/>
        <v>66.937163778696217</v>
      </c>
      <c r="Q691" s="374">
        <f t="shared" si="205"/>
        <v>-90.001954096141901</v>
      </c>
      <c r="R691" s="12">
        <f t="shared" si="206"/>
        <v>89.998045903858099</v>
      </c>
      <c r="S691" s="57">
        <f t="shared" si="207"/>
        <v>1.1634100226735701E-2</v>
      </c>
      <c r="T691" s="12">
        <f t="shared" si="190"/>
        <v>66.937163778696217</v>
      </c>
    </row>
    <row r="692" spans="1:20" x14ac:dyDescent="0.15">
      <c r="A692" s="57">
        <f t="shared" si="191"/>
        <v>73.376984595786595</v>
      </c>
      <c r="B692" s="12">
        <f t="shared" si="208"/>
        <v>11.678309807597296</v>
      </c>
      <c r="C692" s="57" t="str">
        <f t="shared" si="192"/>
        <v>-0.075801512841565-2214.17013716445i</v>
      </c>
      <c r="D692" s="57" t="str">
        <f t="shared" si="193"/>
        <v>7.97999998925855-545.13035256538i</v>
      </c>
      <c r="E692" s="57" t="str">
        <f t="shared" si="194"/>
        <v>81.2347344668357-0.000756930477080182i</v>
      </c>
      <c r="F692" s="57" t="str">
        <f t="shared" si="195"/>
        <v>4.17867867589101-51157.1003135616i</v>
      </c>
      <c r="G692" s="57" t="str">
        <f t="shared" si="196"/>
        <v>0.999999999332878-0.000025828698560486i</v>
      </c>
      <c r="H692" s="57" t="str">
        <f t="shared" si="197"/>
        <v>120.000888399298+1.73851044362294i</v>
      </c>
      <c r="I692" s="57" t="str">
        <f t="shared" si="198"/>
        <v>504.620024904313-34636.1302004063i</v>
      </c>
      <c r="K692" s="57" t="str">
        <f t="shared" si="199"/>
        <v>0.0999782755253972-0.00146604372087997i</v>
      </c>
      <c r="L692" s="57" t="str">
        <f t="shared" si="200"/>
        <v>0.00025-18.9281270760838i</v>
      </c>
      <c r="M692" s="57" t="str">
        <f t="shared" si="201"/>
        <v>0.0025-10.6603969765178i</v>
      </c>
      <c r="N692" s="57">
        <f t="shared" si="202"/>
        <v>89.998038494561953</v>
      </c>
      <c r="O692" s="57">
        <f t="shared" si="203"/>
        <v>66.904219786646607</v>
      </c>
      <c r="P692" s="374">
        <f t="shared" si="204"/>
        <v>66.904219786646607</v>
      </c>
      <c r="Q692" s="374">
        <f t="shared" si="205"/>
        <v>-90.001961505438047</v>
      </c>
      <c r="R692" s="12">
        <f t="shared" si="206"/>
        <v>89.998038494561953</v>
      </c>
      <c r="S692" s="57">
        <f t="shared" si="207"/>
        <v>1.1678309807597296E-2</v>
      </c>
      <c r="T692" s="12">
        <f t="shared" si="190"/>
        <v>66.904219786646607</v>
      </c>
    </row>
    <row r="693" spans="1:20" x14ac:dyDescent="0.15">
      <c r="A693" s="57">
        <f t="shared" si="191"/>
        <v>73.65581713725058</v>
      </c>
      <c r="B693" s="12">
        <f t="shared" si="208"/>
        <v>11.722687384866166</v>
      </c>
      <c r="C693" s="57" t="str">
        <f t="shared" si="192"/>
        <v>-0.0758008778889518-2205.78809996041i</v>
      </c>
      <c r="D693" s="57" t="str">
        <f t="shared" si="193"/>
        <v>7.97999998917676-543.066701329639i</v>
      </c>
      <c r="E693" s="57" t="str">
        <f t="shared" si="194"/>
        <v>81.2347342078959-0.000759802888116931i</v>
      </c>
      <c r="F693" s="57" t="str">
        <f t="shared" si="195"/>
        <v>4.17867867586979-50963.4392452514i</v>
      </c>
      <c r="G693" s="57" t="str">
        <f t="shared" si="196"/>
        <v>0.999999999327799-0.0000259268476148841i</v>
      </c>
      <c r="H693" s="57" t="str">
        <f t="shared" si="197"/>
        <v>120.000895163989+1.74511681558671i</v>
      </c>
      <c r="I693" s="57" t="str">
        <f t="shared" si="198"/>
        <v>504.620034353063-34505.0127927599i</v>
      </c>
      <c r="K693" s="57" t="str">
        <f t="shared" si="199"/>
        <v>0.0999781101422849-0.00147161222686109i</v>
      </c>
      <c r="L693" s="57" t="str">
        <f t="shared" si="200"/>
        <v>0.00025-18.8564724806573i</v>
      </c>
      <c r="M693" s="57" t="str">
        <f t="shared" si="201"/>
        <v>0.0025-10.6200408213964i</v>
      </c>
      <c r="N693" s="57">
        <f t="shared" si="202"/>
        <v>89.998031057296586</v>
      </c>
      <c r="O693" s="57">
        <f t="shared" si="203"/>
        <v>66.87127579334016</v>
      </c>
      <c r="P693" s="374">
        <f t="shared" si="204"/>
        <v>66.87127579334016</v>
      </c>
      <c r="Q693" s="374">
        <f t="shared" si="205"/>
        <v>-90.001968942703414</v>
      </c>
      <c r="R693" s="12">
        <f t="shared" si="206"/>
        <v>89.998031057296586</v>
      </c>
      <c r="S693" s="57">
        <f t="shared" si="207"/>
        <v>1.1722687384866166E-2</v>
      </c>
      <c r="T693" s="12">
        <f t="shared" si="190"/>
        <v>66.87127579334016</v>
      </c>
    </row>
    <row r="694" spans="1:20" x14ac:dyDescent="0.15">
      <c r="A694" s="57">
        <f t="shared" si="191"/>
        <v>73.935709242372141</v>
      </c>
      <c r="B694" s="12">
        <f t="shared" si="208"/>
        <v>11.767233596928659</v>
      </c>
      <c r="C694" s="57" t="str">
        <f t="shared" si="192"/>
        <v>-0.075800238103362-2197.43779375888i</v>
      </c>
      <c r="D694" s="57" t="str">
        <f t="shared" si="193"/>
        <v>7.97999998909434-541.010862290717i</v>
      </c>
      <c r="E694" s="57" t="str">
        <f t="shared" si="194"/>
        <v>81.2347339469857-0.00076268616941933i</v>
      </c>
      <c r="F694" s="57" t="str">
        <f t="shared" si="195"/>
        <v>4.1786786758484-50770.5113031245i</v>
      </c>
      <c r="G694" s="57" t="str">
        <f t="shared" si="196"/>
        <v>0.99999999932268-0.0000260253696356875i</v>
      </c>
      <c r="H694" s="57" t="str">
        <f t="shared" si="197"/>
        <v>120.00090198019+1.75174829213328i</v>
      </c>
      <c r="I694" s="57" t="str">
        <f t="shared" si="198"/>
        <v>504.620043873751-34374.391751307i</v>
      </c>
      <c r="K694" s="57" t="str">
        <f t="shared" si="199"/>
        <v>0.0999779435004323-0.00147720186502076i</v>
      </c>
      <c r="L694" s="57" t="str">
        <f t="shared" si="200"/>
        <v>0.00025-18.785089141918i</v>
      </c>
      <c r="M694" s="57" t="str">
        <f t="shared" si="201"/>
        <v>0.0025-10.5798374391278i</v>
      </c>
      <c r="N694" s="57">
        <f t="shared" si="202"/>
        <v>89.998023591957846</v>
      </c>
      <c r="O694" s="57">
        <f t="shared" si="203"/>
        <v>66.838331798767399</v>
      </c>
      <c r="P694" s="374">
        <f t="shared" si="204"/>
        <v>66.838331798767399</v>
      </c>
      <c r="Q694" s="374">
        <f t="shared" si="205"/>
        <v>-90.001976408042154</v>
      </c>
      <c r="R694" s="12">
        <f t="shared" si="206"/>
        <v>89.998023591957846</v>
      </c>
      <c r="S694" s="57">
        <f t="shared" si="207"/>
        <v>1.1767233596928658E-2</v>
      </c>
      <c r="T694" s="12">
        <f t="shared" si="190"/>
        <v>66.838331798767399</v>
      </c>
    </row>
    <row r="695" spans="1:20" x14ac:dyDescent="0.15">
      <c r="A695" s="57">
        <f t="shared" si="191"/>
        <v>74.21666493749315</v>
      </c>
      <c r="B695" s="12">
        <f t="shared" si="208"/>
        <v>11.811949084596987</v>
      </c>
      <c r="C695" s="57" t="str">
        <f t="shared" si="192"/>
        <v>-0.0757995934484725-2189.11909843787i</v>
      </c>
      <c r="D695" s="57" t="str">
        <f t="shared" si="193"/>
        <v>7.9799999890113-538.96280587468i</v>
      </c>
      <c r="E695" s="57" t="str">
        <f t="shared" si="194"/>
        <v>81.2347336840894-0.000765580361776505i</v>
      </c>
      <c r="F695" s="57" t="str">
        <f t="shared" si="195"/>
        <v>4.17867867582683-50578.3137118476i</v>
      </c>
      <c r="G695" s="57" t="str">
        <f t="shared" si="196"/>
        <v>0.999999999317523-0.0000261242660401684i</v>
      </c>
      <c r="H695" s="57" t="str">
        <f t="shared" si="197"/>
        <v>120.000908848294+1.75840496866434i</v>
      </c>
      <c r="I695" s="57" t="str">
        <f t="shared" si="198"/>
        <v>504.62005346694-34244.2651970202i</v>
      </c>
      <c r="K695" s="57" t="str">
        <f t="shared" si="199"/>
        <v>0.0999777755902626-0.00148281271533937i</v>
      </c>
      <c r="L695" s="57" t="str">
        <f t="shared" si="200"/>
        <v>0.00025-18.7139760329926i</v>
      </c>
      <c r="M695" s="57" t="str">
        <f t="shared" si="201"/>
        <v>0.0025-10.5397862513725i</v>
      </c>
      <c r="N695" s="57">
        <f t="shared" si="202"/>
        <v>89.998016098441269</v>
      </c>
      <c r="O695" s="57">
        <f t="shared" si="203"/>
        <v>66.805387802918531</v>
      </c>
      <c r="P695" s="374">
        <f t="shared" si="204"/>
        <v>66.805387802918531</v>
      </c>
      <c r="Q695" s="374">
        <f t="shared" si="205"/>
        <v>-90.001983901558731</v>
      </c>
      <c r="R695" s="12">
        <f t="shared" si="206"/>
        <v>89.998016098441269</v>
      </c>
      <c r="S695" s="57">
        <f t="shared" si="207"/>
        <v>1.1811949084596988E-2</v>
      </c>
      <c r="T695" s="12">
        <f t="shared" si="190"/>
        <v>66.805387802918531</v>
      </c>
    </row>
    <row r="696" spans="1:20" x14ac:dyDescent="0.15">
      <c r="A696" s="57">
        <f t="shared" si="191"/>
        <v>74.498688264255634</v>
      </c>
      <c r="B696" s="12">
        <f t="shared" si="208"/>
        <v>11.856834491118457</v>
      </c>
      <c r="C696" s="57" t="str">
        <f t="shared" si="192"/>
        <v>-0.075798943887321-2180.83189433019i</v>
      </c>
      <c r="D696" s="57" t="str">
        <f t="shared" si="193"/>
        <v>7.97999998892763-536.922502619547i</v>
      </c>
      <c r="E696" s="57" t="str">
        <f t="shared" si="194"/>
        <v>81.2347334191923-0.000768485506132979i</v>
      </c>
      <c r="F696" s="57" t="str">
        <f t="shared" si="195"/>
        <v>4.1786786758051-50386.8437065937i</v>
      </c>
      <c r="G696" s="57" t="str">
        <f t="shared" si="196"/>
        <v>0.999999999312326-0.0000262235382509848i</v>
      </c>
      <c r="H696" s="57" t="str">
        <f t="shared" si="197"/>
        <v>120.000915768695+1.7650869409441i</v>
      </c>
      <c r="I696" s="57" t="str">
        <f t="shared" si="198"/>
        <v>504.620063133176-34114.6312579848i</v>
      </c>
      <c r="K696" s="57" t="str">
        <f t="shared" si="199"/>
        <v>0.099977606402128-0.00148844485809756i</v>
      </c>
      <c r="L696" s="57" t="str">
        <f t="shared" si="200"/>
        <v>0.00025-18.6431321308952i</v>
      </c>
      <c r="M696" s="57" t="str">
        <f t="shared" si="201"/>
        <v>0.0025-10.499886681981i</v>
      </c>
      <c r="N696" s="57">
        <f t="shared" si="202"/>
        <v>89.998008576641865</v>
      </c>
      <c r="O696" s="57">
        <f t="shared" si="203"/>
        <v>66.772443805783993</v>
      </c>
      <c r="P696" s="374">
        <f t="shared" si="204"/>
        <v>66.772443805783993</v>
      </c>
      <c r="Q696" s="374">
        <f t="shared" si="205"/>
        <v>-90.001991423358135</v>
      </c>
      <c r="R696" s="12">
        <f t="shared" si="206"/>
        <v>89.998008576641865</v>
      </c>
      <c r="S696" s="57">
        <f t="shared" si="207"/>
        <v>1.1856834491118457E-2</v>
      </c>
      <c r="T696" s="12">
        <f t="shared" si="190"/>
        <v>66.772443805783993</v>
      </c>
    </row>
    <row r="697" spans="1:20" x14ac:dyDescent="0.15">
      <c r="A697" s="57">
        <f t="shared" si="191"/>
        <v>74.78178327965982</v>
      </c>
      <c r="B697" s="12">
        <f t="shared" si="208"/>
        <v>11.901890462184708</v>
      </c>
      <c r="C697" s="57" t="str">
        <f t="shared" si="192"/>
        <v>-0.0757982893819502-2172.57606222162i</v>
      </c>
      <c r="D697" s="57" t="str">
        <f t="shared" si="193"/>
        <v>7.97999998884335-534.889923174873i</v>
      </c>
      <c r="E697" s="57" t="str">
        <f t="shared" si="194"/>
        <v>81.234733152279-0.000771401643577927i</v>
      </c>
      <c r="F697" s="57" t="str">
        <f t="shared" si="195"/>
        <v>4.17867867578325-50196.0985330027i</v>
      </c>
      <c r="G697" s="57" t="str">
        <f t="shared" si="196"/>
        <v>0.99999999930709-0.0000263231876962007i</v>
      </c>
      <c r="H697" s="57" t="str">
        <f t="shared" si="197"/>
        <v>120.000922741791+1.7717943051007i</v>
      </c>
      <c r="I697" s="57" t="str">
        <f t="shared" si="198"/>
        <v>504.620072873012-33985.4880693732i</v>
      </c>
      <c r="K697" s="57" t="str">
        <f t="shared" si="199"/>
        <v>0.0999774359263059-0.00149409837387726i</v>
      </c>
      <c r="L697" s="57" t="str">
        <f t="shared" si="200"/>
        <v>0.00025-18.5725564165124i</v>
      </c>
      <c r="M697" s="57" t="str">
        <f t="shared" si="201"/>
        <v>0.0025-10.4601381569845i</v>
      </c>
      <c r="N697" s="57">
        <f t="shared" si="202"/>
        <v>89.998001026454432</v>
      </c>
      <c r="O697" s="57">
        <f t="shared" si="203"/>
        <v>66.739499807353994</v>
      </c>
      <c r="P697" s="374">
        <f t="shared" si="204"/>
        <v>66.739499807353994</v>
      </c>
      <c r="Q697" s="374">
        <f t="shared" si="205"/>
        <v>-90.001998973545568</v>
      </c>
      <c r="R697" s="12">
        <f t="shared" si="206"/>
        <v>89.998001026454432</v>
      </c>
      <c r="S697" s="57">
        <f t="shared" si="207"/>
        <v>1.1901890462184709E-2</v>
      </c>
      <c r="T697" s="12">
        <f t="shared" si="190"/>
        <v>66.739499807353994</v>
      </c>
    </row>
    <row r="698" spans="1:20" x14ac:dyDescent="0.15">
      <c r="A698" s="57">
        <f t="shared" si="191"/>
        <v>75.065954056122521</v>
      </c>
      <c r="B698" s="12">
        <f t="shared" si="208"/>
        <v>11.94711764594101</v>
      </c>
      <c r="C698" s="57" t="str">
        <f t="shared" si="192"/>
        <v>-0.075797629895419-2164.35148334924i</v>
      </c>
      <c r="D698" s="57" t="str">
        <f t="shared" si="193"/>
        <v>7.97999998875838-532.86503830132i</v>
      </c>
      <c r="E698" s="57" t="str">
        <f t="shared" si="194"/>
        <v>81.2347328833343-0.000774328815355051i</v>
      </c>
      <c r="F698" s="57" t="str">
        <f t="shared" si="195"/>
        <v>4.1786786757612-50006.0754471411i</v>
      </c>
      <c r="G698" s="57" t="str">
        <f t="shared" si="196"/>
        <v>0.999999999301814-0.0000264232158093068i</v>
      </c>
      <c r="H698" s="57" t="str">
        <f t="shared" si="197"/>
        <v>120.000929767984+1.77852715762768i</v>
      </c>
      <c r="I698" s="57" t="str">
        <f t="shared" si="198"/>
        <v>504.620082687015-33856.8337734175i</v>
      </c>
      <c r="K698" s="57" t="str">
        <f t="shared" si="199"/>
        <v>0.0999772641529999-0.00149977334356289i</v>
      </c>
      <c r="L698" s="57" t="str">
        <f t="shared" si="200"/>
        <v>0.00025-18.502247874589i</v>
      </c>
      <c r="M698" s="57" t="str">
        <f t="shared" si="201"/>
        <v>0.0025-10.4205401045871i</v>
      </c>
      <c r="N698" s="57">
        <f t="shared" si="202"/>
        <v>89.997993447773268</v>
      </c>
      <c r="O698" s="57">
        <f t="shared" si="203"/>
        <v>66.706555807618628</v>
      </c>
      <c r="P698" s="374">
        <f t="shared" si="204"/>
        <v>66.706555807618628</v>
      </c>
      <c r="Q698" s="374">
        <f t="shared" si="205"/>
        <v>-90.002006552226732</v>
      </c>
      <c r="R698" s="12">
        <f t="shared" si="206"/>
        <v>89.997993447773268</v>
      </c>
      <c r="S698" s="57">
        <f t="shared" si="207"/>
        <v>1.1947117645941009E-2</v>
      </c>
      <c r="T698" s="12">
        <f t="shared" si="190"/>
        <v>66.706555807618628</v>
      </c>
    </row>
    <row r="699" spans="1:20" x14ac:dyDescent="0.15">
      <c r="A699" s="57">
        <f t="shared" si="191"/>
        <v>75.351204681535791</v>
      </c>
      <c r="B699" s="12">
        <f t="shared" si="208"/>
        <v>11.992516692995586</v>
      </c>
      <c r="C699" s="57" t="str">
        <f t="shared" si="192"/>
        <v>-0.0757969653895572-2156.15803939972i</v>
      </c>
      <c r="D699" s="57" t="str">
        <f t="shared" si="193"/>
        <v>7.9799999886728-530.847818870238i</v>
      </c>
      <c r="E699" s="57" t="str">
        <f t="shared" si="194"/>
        <v>81.2347326123429-0.000777267062864705i</v>
      </c>
      <c r="F699" s="57" t="str">
        <f t="shared" si="195"/>
        <v>4.17867867573896-49816.7717154631i</v>
      </c>
      <c r="G699" s="57" t="str">
        <f t="shared" si="196"/>
        <v>0.999999999296497-0.0000265236240292412i</v>
      </c>
      <c r="H699" s="57" t="str">
        <f t="shared" si="197"/>
        <v>120.000936847678+1.78528559538526i</v>
      </c>
      <c r="I699" s="57" t="str">
        <f t="shared" si="198"/>
        <v>504.620092575748-33728.6665193822i</v>
      </c>
      <c r="K699" s="57" t="str">
        <f t="shared" si="199"/>
        <v>0.0999770910723396-0.00150546984834241i</v>
      </c>
      <c r="L699" s="57" t="str">
        <f t="shared" si="200"/>
        <v>0.00025-18.4322054937129i</v>
      </c>
      <c r="M699" s="57" t="str">
        <f t="shared" si="201"/>
        <v>0.0025-10.3810919551574i</v>
      </c>
      <c r="N699" s="57">
        <f t="shared" si="202"/>
        <v>89.997985840492419</v>
      </c>
      <c r="O699" s="57">
        <f t="shared" si="203"/>
        <v>66.673611806567962</v>
      </c>
      <c r="P699" s="374">
        <f t="shared" si="204"/>
        <v>66.673611806567962</v>
      </c>
      <c r="Q699" s="374">
        <f t="shared" si="205"/>
        <v>-90.002014159507581</v>
      </c>
      <c r="R699" s="12">
        <f t="shared" si="206"/>
        <v>89.997985840492419</v>
      </c>
      <c r="S699" s="57">
        <f t="shared" si="207"/>
        <v>1.1992516692995586E-2</v>
      </c>
      <c r="T699" s="12">
        <f t="shared" si="190"/>
        <v>66.673611806567962</v>
      </c>
    </row>
    <row r="700" spans="1:20" x14ac:dyDescent="0.15">
      <c r="A700" s="57">
        <f t="shared" si="191"/>
        <v>75.637539259325635</v>
      </c>
      <c r="B700" s="12">
        <f t="shared" si="208"/>
        <v>12.038088256428971</v>
      </c>
      <c r="C700" s="57" t="str">
        <f t="shared" si="192"/>
        <v>-0.0757962958265708-2147.99561250765i</v>
      </c>
      <c r="D700" s="57" t="str">
        <f t="shared" si="193"/>
        <v>7.97999998858652-528.838235863249i</v>
      </c>
      <c r="E700" s="57" t="str">
        <f t="shared" si="194"/>
        <v>81.2347323392891-0.000780216427645455i</v>
      </c>
      <c r="F700" s="57" t="str">
        <f t="shared" si="195"/>
        <v>4.17867867571659-49628.1846147709i</v>
      </c>
      <c r="G700" s="57" t="str">
        <f t="shared" si="196"/>
        <v>0.999999999291141-0.0000266244138004096i</v>
      </c>
      <c r="H700" s="57" t="str">
        <f t="shared" si="197"/>
        <v>120.000943981279+1.79206971560176i</v>
      </c>
      <c r="I700" s="57" t="str">
        <f t="shared" si="198"/>
        <v>504.620102539771-33600.9844635381i</v>
      </c>
      <c r="K700" s="57" t="str">
        <f t="shared" si="199"/>
        <v>0.0999769166743807-0.00151118796970847i</v>
      </c>
      <c r="L700" s="57" t="str">
        <f t="shared" si="200"/>
        <v>0.00025-18.3624282663009i</v>
      </c>
      <c r="M700" s="57" t="str">
        <f t="shared" si="201"/>
        <v>0.0025-10.3417931412208i</v>
      </c>
      <c r="N700" s="57">
        <f t="shared" si="202"/>
        <v>89.997978204505401</v>
      </c>
      <c r="O700" s="57">
        <f t="shared" si="203"/>
        <v>66.64066780419212</v>
      </c>
      <c r="P700" s="374">
        <f t="shared" si="204"/>
        <v>66.64066780419212</v>
      </c>
      <c r="Q700" s="374">
        <f t="shared" si="205"/>
        <v>-90.002021795494599</v>
      </c>
      <c r="R700" s="12">
        <f t="shared" si="206"/>
        <v>89.997978204505401</v>
      </c>
      <c r="S700" s="57">
        <f t="shared" si="207"/>
        <v>1.2038088256428971E-2</v>
      </c>
      <c r="T700" s="12">
        <f t="shared" si="190"/>
        <v>66.64066780419212</v>
      </c>
    </row>
    <row r="701" spans="1:20" x14ac:dyDescent="0.15">
      <c r="A701" s="57">
        <f t="shared" si="191"/>
        <v>75.924961908511079</v>
      </c>
      <c r="B701" s="12">
        <f t="shared" si="208"/>
        <v>12.083832991803401</v>
      </c>
      <c r="C701" s="57" t="str">
        <f t="shared" si="192"/>
        <v>-0.0757956211670034-2139.86408525373i</v>
      </c>
      <c r="D701" s="57" t="str">
        <f t="shared" si="193"/>
        <v>7.97999998849961-526.836260371826i</v>
      </c>
      <c r="E701" s="57" t="str">
        <f t="shared" si="194"/>
        <v>81.2347320641567-0.000783176951383016i</v>
      </c>
      <c r="F701" s="57" t="str">
        <f t="shared" si="195"/>
        <v>4.178678675694-49440.3114321758i</v>
      </c>
      <c r="G701" s="57" t="str">
        <f t="shared" si="196"/>
        <v>0.999999999285743-0.000026725586572707i</v>
      </c>
      <c r="H701" s="57" t="str">
        <f t="shared" si="197"/>
        <v>120.0009511692+1.7988796158751i</v>
      </c>
      <c r="I701" s="57" t="str">
        <f t="shared" si="198"/>
        <v>504.620112579671-33473.7857691367i</v>
      </c>
      <c r="K701" s="57" t="str">
        <f t="shared" si="199"/>
        <v>0.0999767409490998-0.00151692778945942i</v>
      </c>
      <c r="L701" s="57" t="str">
        <f t="shared" si="200"/>
        <v>0.00025-18.2929151885843i</v>
      </c>
      <c r="M701" s="57" t="str">
        <f t="shared" si="201"/>
        <v>0.0025-10.3026430974505i</v>
      </c>
      <c r="N701" s="57">
        <f t="shared" si="202"/>
        <v>89.99797053970552</v>
      </c>
      <c r="O701" s="57">
        <f t="shared" si="203"/>
        <v>66.607723800480812</v>
      </c>
      <c r="P701" s="374">
        <f t="shared" si="204"/>
        <v>66.607723800480812</v>
      </c>
      <c r="Q701" s="374">
        <f t="shared" si="205"/>
        <v>-90.00202946029448</v>
      </c>
      <c r="R701" s="12">
        <f t="shared" si="206"/>
        <v>89.99797053970552</v>
      </c>
      <c r="S701" s="57">
        <f t="shared" si="207"/>
        <v>1.2083832991803401E-2</v>
      </c>
      <c r="T701" s="12">
        <f t="shared" si="190"/>
        <v>66.607723800480812</v>
      </c>
    </row>
    <row r="702" spans="1:20" x14ac:dyDescent="0.15">
      <c r="A702" s="57">
        <f t="shared" si="191"/>
        <v>76.21347676376341</v>
      </c>
      <c r="B702" s="12">
        <f t="shared" si="208"/>
        <v>12.129751557172254</v>
      </c>
      <c r="C702" s="57" t="str">
        <f t="shared" si="192"/>
        <v>-0.0757949413731183-2131.76334066324i</v>
      </c>
      <c r="D702" s="57" t="str">
        <f t="shared" si="193"/>
        <v>7.97999998841207-524.841863596881i</v>
      </c>
      <c r="E702" s="57" t="str">
        <f t="shared" si="194"/>
        <v>81.2347317869306-0.000786148675943889i</v>
      </c>
      <c r="F702" s="57" t="str">
        <f t="shared" si="195"/>
        <v>4.17867867567129-49253.1494650589i</v>
      </c>
      <c r="G702" s="57" t="str">
        <f t="shared" si="196"/>
        <v>0.999999999280304-0.0000268271438015373i</v>
      </c>
      <c r="H702" s="57" t="str">
        <f t="shared" si="197"/>
        <v>120.000958411854+1.80571539417405i</v>
      </c>
      <c r="I702" s="57" t="str">
        <f t="shared" si="198"/>
        <v>504.62012269602-33347.0686063817i</v>
      </c>
      <c r="K702" s="57" t="str">
        <f t="shared" si="199"/>
        <v>0.0999765638864012-0.0015226893897006i</v>
      </c>
      <c r="L702" s="57" t="str">
        <f t="shared" si="200"/>
        <v>0.00025-18.2236652605941i</v>
      </c>
      <c r="M702" s="57" t="str">
        <f t="shared" si="201"/>
        <v>0.0025-10.26364126066i</v>
      </c>
      <c r="N702" s="57">
        <f t="shared" si="202"/>
        <v>89.997962845985555</v>
      </c>
      <c r="O702" s="57">
        <f t="shared" si="203"/>
        <v>66.574779795423964</v>
      </c>
      <c r="P702" s="374">
        <f t="shared" si="204"/>
        <v>66.574779795423964</v>
      </c>
      <c r="Q702" s="374">
        <f t="shared" si="205"/>
        <v>-90.002037154014445</v>
      </c>
      <c r="R702" s="12">
        <f t="shared" si="206"/>
        <v>89.997962845985555</v>
      </c>
      <c r="S702" s="57">
        <f t="shared" si="207"/>
        <v>1.2129751557172254E-2</v>
      </c>
      <c r="T702" s="12">
        <f t="shared" si="190"/>
        <v>66.574779795423964</v>
      </c>
    </row>
    <row r="703" spans="1:20" x14ac:dyDescent="0.15">
      <c r="A703" s="57">
        <f t="shared" si="191"/>
        <v>76.503087975465718</v>
      </c>
      <c r="B703" s="12">
        <f t="shared" si="208"/>
        <v>12.175844613089509</v>
      </c>
      <c r="C703" s="57" t="str">
        <f t="shared" si="192"/>
        <v>-0.0757942564055014-2123.69326220426i</v>
      </c>
      <c r="D703" s="57" t="str">
        <f t="shared" si="193"/>
        <v>7.9799999883238-522.855016848346i</v>
      </c>
      <c r="E703" s="57" t="str">
        <f t="shared" si="194"/>
        <v>81.2347315075945-0.000789131643313111i</v>
      </c>
      <c r="F703" s="57" t="str">
        <f t="shared" si="195"/>
        <v>4.17867867564839-49066.6960210326i</v>
      </c>
      <c r="G703" s="57" t="str">
        <f t="shared" si="196"/>
        <v>0.999999999274824-0.0000269290869478356i</v>
      </c>
      <c r="H703" s="57" t="str">
        <f t="shared" si="197"/>
        <v>120.000965709656+1.81257714883973i</v>
      </c>
      <c r="I703" s="57" t="str">
        <f t="shared" si="198"/>
        <v>504.620132889398-33220.8311524039i</v>
      </c>
      <c r="K703" s="57" t="str">
        <f t="shared" si="199"/>
        <v>0.0999763854761106-0.0015284728528453i</v>
      </c>
      <c r="L703" s="57" t="str">
        <f t="shared" si="200"/>
        <v>0.00025-18.1546774861467i</v>
      </c>
      <c r="M703" s="57" t="str">
        <f t="shared" si="201"/>
        <v>0.0025-10.2247870697948i</v>
      </c>
      <c r="N703" s="57">
        <f t="shared" si="202"/>
        <v>89.997955123237986</v>
      </c>
      <c r="O703" s="57">
        <f t="shared" si="203"/>
        <v>66.541835789011415</v>
      </c>
      <c r="P703" s="374">
        <f t="shared" si="204"/>
        <v>66.541835789011415</v>
      </c>
      <c r="Q703" s="374">
        <f t="shared" si="205"/>
        <v>-90.002044876762014</v>
      </c>
      <c r="R703" s="12">
        <f t="shared" si="206"/>
        <v>89.997955123237986</v>
      </c>
      <c r="S703" s="57">
        <f t="shared" si="207"/>
        <v>1.217584461308951E-2</v>
      </c>
      <c r="T703" s="12">
        <f t="shared" si="190"/>
        <v>66.541835789011415</v>
      </c>
    </row>
    <row r="704" spans="1:20" x14ac:dyDescent="0.15">
      <c r="A704" s="57">
        <f t="shared" si="191"/>
        <v>76.793799709772486</v>
      </c>
      <c r="B704" s="12">
        <f t="shared" si="208"/>
        <v>12.22211282261925</v>
      </c>
      <c r="C704" s="57" t="str">
        <f t="shared" si="192"/>
        <v>-0.0757935662243767-2115.65373378598i</v>
      </c>
      <c r="D704" s="57" t="str">
        <f t="shared" si="193"/>
        <v>7.97999998823491-520.875691544763i</v>
      </c>
      <c r="E704" s="57" t="str">
        <f t="shared" si="194"/>
        <v>81.2347312261327-0.000792125895658946i</v>
      </c>
      <c r="F704" s="57" t="str">
        <f t="shared" si="195"/>
        <v>4.17867867562535-48880.9484179014i</v>
      </c>
      <c r="G704" s="57" t="str">
        <f t="shared" si="196"/>
        <v>0.999999999269302-0.0000270314174780881i</v>
      </c>
      <c r="H704" s="57" t="str">
        <f t="shared" si="197"/>
        <v>120.000973063029+1.81946497858702i</v>
      </c>
      <c r="I704" s="57" t="str">
        <f t="shared" si="198"/>
        <v>504.620143160392-33095.0715912358i</v>
      </c>
      <c r="K704" s="57" t="str">
        <f t="shared" si="199"/>
        <v>0.0999762057079756-0.00153427826161594i</v>
      </c>
      <c r="L704" s="57" t="str">
        <f t="shared" si="200"/>
        <v>0.00025-18.08595087283i</v>
      </c>
      <c r="M704" s="57" t="str">
        <f t="shared" si="201"/>
        <v>0.0025-10.1860799659243i</v>
      </c>
      <c r="N704" s="57">
        <f t="shared" si="202"/>
        <v>89.997947371354925</v>
      </c>
      <c r="O704" s="57">
        <f t="shared" si="203"/>
        <v>66.508891781232734</v>
      </c>
      <c r="P704" s="374">
        <f t="shared" si="204"/>
        <v>66.508891781232734</v>
      </c>
      <c r="Q704" s="374">
        <f t="shared" si="205"/>
        <v>-90.002052628645075</v>
      </c>
      <c r="R704" s="12">
        <f t="shared" si="206"/>
        <v>89.997947371354925</v>
      </c>
      <c r="S704" s="57">
        <f t="shared" si="207"/>
        <v>1.2222112822619251E-2</v>
      </c>
      <c r="T704" s="12">
        <f t="shared" si="190"/>
        <v>66.508891781232734</v>
      </c>
    </row>
    <row r="705" spans="1:20" x14ac:dyDescent="0.15">
      <c r="A705" s="57">
        <f t="shared" si="191"/>
        <v>77.085616148669629</v>
      </c>
      <c r="B705" s="12">
        <f t="shared" si="208"/>
        <v>12.268556851345204</v>
      </c>
      <c r="C705" s="57" t="str">
        <f t="shared" si="192"/>
        <v>-0.0757928707907851-2107.64463975713i</v>
      </c>
      <c r="D705" s="57" t="str">
        <f t="shared" si="193"/>
        <v>7.97999998814532-518.903859212874i</v>
      </c>
      <c r="E705" s="57" t="str">
        <f t="shared" si="194"/>
        <v>81.2347309425286-0.000795131475277991i</v>
      </c>
      <c r="F705" s="57" t="str">
        <f t="shared" si="195"/>
        <v>4.1786786756021-48695.9039836237i</v>
      </c>
      <c r="G705" s="57" t="str">
        <f t="shared" si="196"/>
        <v>0.999999999263739-0.0000271341368643539i</v>
      </c>
      <c r="H705" s="57" t="str">
        <f t="shared" si="197"/>
        <v>120.000980472392+1.82637898250596i</v>
      </c>
      <c r="I705" s="57" t="str">
        <f t="shared" si="198"/>
        <v>504.620153509592-32969.7881137829i</v>
      </c>
      <c r="K705" s="57" t="str">
        <f t="shared" si="199"/>
        <v>0.0999760245716692-0.0015401056990453i</v>
      </c>
      <c r="L705" s="57" t="str">
        <f t="shared" si="200"/>
        <v>0.00025-18.0174844319884i</v>
      </c>
      <c r="M705" s="57" t="str">
        <f t="shared" si="201"/>
        <v>0.0025-10.1475193922338i</v>
      </c>
      <c r="N705" s="57">
        <f t="shared" si="202"/>
        <v>89.997939590228029</v>
      </c>
      <c r="O705" s="57">
        <f t="shared" si="203"/>
        <v>66.475947772077717</v>
      </c>
      <c r="P705" s="374">
        <f t="shared" si="204"/>
        <v>66.475947772077717</v>
      </c>
      <c r="Q705" s="374">
        <f t="shared" si="205"/>
        <v>-90.002060409771971</v>
      </c>
      <c r="R705" s="12">
        <f t="shared" si="206"/>
        <v>89.997939590228029</v>
      </c>
      <c r="S705" s="57">
        <f t="shared" si="207"/>
        <v>1.2268556851345204E-2</v>
      </c>
      <c r="T705" s="12">
        <f t="shared" si="190"/>
        <v>66.475947772077717</v>
      </c>
    </row>
    <row r="706" spans="1:20" x14ac:dyDescent="0.15">
      <c r="A706" s="57">
        <f t="shared" si="191"/>
        <v>77.378541490034578</v>
      </c>
      <c r="B706" s="12">
        <f t="shared" si="208"/>
        <v>12.315177367380317</v>
      </c>
      <c r="C706" s="57" t="str">
        <f t="shared" si="192"/>
        <v>-0.0757921700644317-2099.66586490416i</v>
      </c>
      <c r="D706" s="57" t="str">
        <f t="shared" si="193"/>
        <v>7.97999998805505-516.939491487208i</v>
      </c>
      <c r="E706" s="57" t="str">
        <f t="shared" si="194"/>
        <v>81.234730656766-0.000798148424629025i</v>
      </c>
      <c r="F706" s="57" t="str">
        <f t="shared" si="195"/>
        <v>4.17867867557866-48511.5600562732i</v>
      </c>
      <c r="G706" s="57" t="str">
        <f t="shared" si="196"/>
        <v>0.999999999258132-0.0000272372465842858i</v>
      </c>
      <c r="H706" s="57" t="str">
        <f t="shared" si="197"/>
        <v>120.000987938174+1.83331926006322i</v>
      </c>
      <c r="I706" s="57" t="str">
        <f t="shared" si="198"/>
        <v>504.6201639376-32844.978917801i</v>
      </c>
      <c r="K706" s="57" t="str">
        <f t="shared" si="199"/>
        <v>0.0999758420567815-0.00154595524847746i</v>
      </c>
      <c r="L706" s="57" t="str">
        <f t="shared" si="200"/>
        <v>0.00025-17.9492771787093i</v>
      </c>
      <c r="M706" s="57" t="str">
        <f t="shared" si="201"/>
        <v>0.0025-10.1091047940165i</v>
      </c>
      <c r="N706" s="57">
        <f t="shared" si="202"/>
        <v>89.997931779748612</v>
      </c>
      <c r="O706" s="57">
        <f t="shared" si="203"/>
        <v>66.443003761535692</v>
      </c>
      <c r="P706" s="374">
        <f t="shared" si="204"/>
        <v>66.443003761535692</v>
      </c>
      <c r="Q706" s="374">
        <f t="shared" si="205"/>
        <v>-90.002068220251388</v>
      </c>
      <c r="R706" s="12">
        <f t="shared" si="206"/>
        <v>89.997931779748612</v>
      </c>
      <c r="S706" s="57">
        <f t="shared" si="207"/>
        <v>1.2315177367380317E-2</v>
      </c>
      <c r="T706" s="12">
        <f t="shared" si="190"/>
        <v>66.443003761535692</v>
      </c>
    </row>
    <row r="707" spans="1:20" x14ac:dyDescent="0.15">
      <c r="A707" s="57">
        <f t="shared" si="191"/>
        <v>77.672579947696718</v>
      </c>
      <c r="B707" s="12">
        <f t="shared" si="208"/>
        <v>12.361975041376363</v>
      </c>
      <c r="C707" s="57" t="str">
        <f t="shared" si="192"/>
        <v>-0.0757914640048156-2091.71729444971i</v>
      </c>
      <c r="D707" s="57" t="str">
        <f t="shared" si="193"/>
        <v>7.97999998796408-514.982560109676i</v>
      </c>
      <c r="E707" s="57" t="str">
        <f t="shared" si="194"/>
        <v>81.2347303688287-0.00080117678634261i</v>
      </c>
      <c r="F707" s="57" t="str">
        <f t="shared" si="195"/>
        <v>4.17867867555504-48327.9139840007i</v>
      </c>
      <c r="G707" s="57" t="str">
        <f t="shared" si="196"/>
        <v>0.999999999252484-0.0000273407481211515i</v>
      </c>
      <c r="H707" s="57" t="str">
        <f t="shared" si="197"/>
        <v>120.000995460807+1.84028591110345i</v>
      </c>
      <c r="I707" s="57" t="str">
        <f t="shared" si="198"/>
        <v>504.620174445013-32720.6422078685i</v>
      </c>
      <c r="K707" s="57" t="str">
        <f t="shared" si="199"/>
        <v>0.0999756581528255-0.00155182699356904i</v>
      </c>
      <c r="L707" s="57" t="str">
        <f t="shared" si="200"/>
        <v>0.00025-17.8813281318084i</v>
      </c>
      <c r="M707" s="57" t="str">
        <f t="shared" si="201"/>
        <v>0.0025-10.0708356186656i</v>
      </c>
      <c r="N707" s="57">
        <f t="shared" si="202"/>
        <v>89.997923939807634</v>
      </c>
      <c r="O707" s="57">
        <f t="shared" si="203"/>
        <v>66.410059749596101</v>
      </c>
      <c r="P707" s="374">
        <f t="shared" si="204"/>
        <v>66.410059749596101</v>
      </c>
      <c r="Q707" s="374">
        <f t="shared" si="205"/>
        <v>-90.002076060192366</v>
      </c>
      <c r="R707" s="12">
        <f t="shared" si="206"/>
        <v>89.997923939807634</v>
      </c>
      <c r="S707" s="57">
        <f t="shared" si="207"/>
        <v>1.2361975041376363E-2</v>
      </c>
      <c r="T707" s="12">
        <f t="shared" si="190"/>
        <v>66.410059749596101</v>
      </c>
    </row>
    <row r="708" spans="1:20" x14ac:dyDescent="0.15">
      <c r="A708" s="57">
        <f t="shared" si="191"/>
        <v>77.967735751497983</v>
      </c>
      <c r="B708" s="12">
        <f t="shared" si="208"/>
        <v>12.408950546533594</v>
      </c>
      <c r="C708" s="57" t="str">
        <f t="shared" si="192"/>
        <v>-0.0757907525720327-2083.79881405099i</v>
      </c>
      <c r="D708" s="57" t="str">
        <f t="shared" si="193"/>
        <v>7.97999998787246-513.033036929164i</v>
      </c>
      <c r="E708" s="57" t="str">
        <f t="shared" si="194"/>
        <v>81.2347300787001-0.000804216603181157i</v>
      </c>
      <c r="F708" s="57" t="str">
        <f t="shared" si="195"/>
        <v>4.17867867553126-48144.9631249956i</v>
      </c>
      <c r="G708" s="57" t="str">
        <f t="shared" si="196"/>
        <v>0.999999999246792-0.0000274446429638558i</v>
      </c>
      <c r="H708" s="57" t="str">
        <f t="shared" si="197"/>
        <v>120.001003040718+1.84727903585079i</v>
      </c>
      <c r="I708" s="57" t="str">
        <f t="shared" si="198"/>
        <v>504.620185032433-32596.7761953586i</v>
      </c>
      <c r="K708" s="57" t="str">
        <f t="shared" si="199"/>
        <v>0.099975472849237-0.00155772101829046i</v>
      </c>
      <c r="L708" s="57" t="str">
        <f t="shared" si="200"/>
        <v>0.00025-17.8136363138159i</v>
      </c>
      <c r="M708" s="57" t="str">
        <f t="shared" si="201"/>
        <v>0.0025-10.032711315666i</v>
      </c>
      <c r="N708" s="57">
        <f t="shared" si="202"/>
        <v>89.997916070295602</v>
      </c>
      <c r="O708" s="57">
        <f t="shared" si="203"/>
        <v>66.37711573624857</v>
      </c>
      <c r="P708" s="374">
        <f t="shared" si="204"/>
        <v>66.37711573624857</v>
      </c>
      <c r="Q708" s="374">
        <f t="shared" si="205"/>
        <v>-90.002083929704398</v>
      </c>
      <c r="R708" s="12">
        <f t="shared" si="206"/>
        <v>89.997916070295602</v>
      </c>
      <c r="S708" s="57">
        <f t="shared" si="207"/>
        <v>1.2408950546533595E-2</v>
      </c>
      <c r="T708" s="12">
        <f t="shared" si="190"/>
        <v>66.37711573624857</v>
      </c>
    </row>
    <row r="709" spans="1:20" x14ac:dyDescent="0.15">
      <c r="A709" s="57">
        <f t="shared" si="191"/>
        <v>78.264013147353666</v>
      </c>
      <c r="B709" s="12">
        <f t="shared" si="208"/>
        <v>12.456104558610422</v>
      </c>
      <c r="C709" s="57" t="str">
        <f t="shared" si="192"/>
        <v>-0.0757900357242818-2075.91030979793i</v>
      </c>
      <c r="D709" s="57" t="str">
        <f t="shared" si="193"/>
        <v>7.97999998778009-511.090893901125i</v>
      </c>
      <c r="E709" s="57" t="str">
        <f t="shared" si="194"/>
        <v>81.2347297863633-0.000807267918069121i</v>
      </c>
      <c r="F709" s="57" t="str">
        <f t="shared" si="195"/>
        <v>4.17867867550732-47962.7048474485i</v>
      </c>
      <c r="G709" s="57" t="str">
        <f t="shared" si="196"/>
        <v>0.999999999241056-0.0000275489326069604i</v>
      </c>
      <c r="H709" s="57" t="str">
        <f t="shared" si="197"/>
        <v>120.001010678348+1.85429873491027i</v>
      </c>
      <c r="I709" s="57" t="str">
        <f t="shared" si="198"/>
        <v>504.620195700467-32473.3790984183i</v>
      </c>
      <c r="K709" s="57" t="str">
        <f t="shared" si="199"/>
        <v>0.0999752861353667-0.00156363740692678i</v>
      </c>
      <c r="L709" s="57" t="str">
        <f t="shared" si="200"/>
        <v>0.00025-17.7462007509623i</v>
      </c>
      <c r="M709" s="57" t="str">
        <f t="shared" si="201"/>
        <v>0.0025-9.99473133658701i</v>
      </c>
      <c r="N709" s="57">
        <f t="shared" si="202"/>
        <v>89.997908171102708</v>
      </c>
      <c r="O709" s="57">
        <f t="shared" si="203"/>
        <v>66.344171721482056</v>
      </c>
      <c r="P709" s="374">
        <f t="shared" si="204"/>
        <v>66.344171721482056</v>
      </c>
      <c r="Q709" s="374">
        <f t="shared" si="205"/>
        <v>-90.002091828897292</v>
      </c>
      <c r="R709" s="12">
        <f t="shared" si="206"/>
        <v>89.997908171102708</v>
      </c>
      <c r="S709" s="57">
        <f t="shared" si="207"/>
        <v>1.2456104558610421E-2</v>
      </c>
      <c r="T709" s="12">
        <f t="shared" si="190"/>
        <v>66.344171721482056</v>
      </c>
    </row>
    <row r="710" spans="1:20" x14ac:dyDescent="0.15">
      <c r="A710" s="57">
        <f t="shared" si="191"/>
        <v>78.561416397313607</v>
      </c>
      <c r="B710" s="12">
        <f t="shared" si="208"/>
        <v>12.503437755933142</v>
      </c>
      <c r="C710" s="57" t="str">
        <f t="shared" si="192"/>
        <v>-0.0757893134214598-2068.0516682118i</v>
      </c>
      <c r="D710" s="57" t="str">
        <f t="shared" si="193"/>
        <v>7.97999998768706-509.156103087181i</v>
      </c>
      <c r="E710" s="57" t="str">
        <f t="shared" si="194"/>
        <v>81.2347294918018-0.000810330774096232i</v>
      </c>
      <c r="F710" s="57" t="str">
        <f t="shared" si="195"/>
        <v>4.17867867548315-47781.136529513i</v>
      </c>
      <c r="G710" s="57" t="str">
        <f t="shared" si="196"/>
        <v>0.999999999235277-0.0000276536185507071i</v>
      </c>
      <c r="H710" s="57" t="str">
        <f t="shared" si="197"/>
        <v>120.001018374134+1.86134510926932i</v>
      </c>
      <c r="I710" s="57" t="str">
        <f t="shared" si="198"/>
        <v>504.620206449739-32350.4491419385i</v>
      </c>
      <c r="K710" s="57" t="str">
        <f t="shared" si="199"/>
        <v>0.0999750980004882-0.0015695762440792i</v>
      </c>
      <c r="L710" s="57" t="str">
        <f t="shared" si="200"/>
        <v>0.00025-17.6790204731642i</v>
      </c>
      <c r="M710" s="57" t="str">
        <f t="shared" si="201"/>
        <v>0.0025-9.9568951350737i</v>
      </c>
      <c r="N710" s="57">
        <f t="shared" si="202"/>
        <v>89.997900242118689</v>
      </c>
      <c r="O710" s="57">
        <f t="shared" si="203"/>
        <v>66.311227705286001</v>
      </c>
      <c r="P710" s="374">
        <f t="shared" si="204"/>
        <v>66.311227705286001</v>
      </c>
      <c r="Q710" s="374">
        <f t="shared" si="205"/>
        <v>-90.002099757881311</v>
      </c>
      <c r="R710" s="12">
        <f t="shared" si="206"/>
        <v>89.997900242118689</v>
      </c>
      <c r="S710" s="57">
        <f t="shared" si="207"/>
        <v>1.2503437755933142E-2</v>
      </c>
      <c r="T710" s="12">
        <f t="shared" si="190"/>
        <v>66.311227705286001</v>
      </c>
    </row>
    <row r="711" spans="1:20" x14ac:dyDescent="0.15">
      <c r="A711" s="57">
        <f t="shared" si="191"/>
        <v>78.859949779623406</v>
      </c>
      <c r="B711" s="12">
        <f t="shared" si="208"/>
        <v>12.550950819405688</v>
      </c>
      <c r="C711" s="57" t="str">
        <f t="shared" si="192"/>
        <v>-0.0757885856209128-2060.22277624337i</v>
      </c>
      <c r="D711" s="57" t="str">
        <f t="shared" si="193"/>
        <v>7.97999998759332-507.228636654716i</v>
      </c>
      <c r="E711" s="57" t="str">
        <f t="shared" si="194"/>
        <v>81.2347291949985-0.000813405214503232i</v>
      </c>
      <c r="F711" s="57" t="str">
        <f t="shared" si="195"/>
        <v>4.17867867545881-47600.2555592676i</v>
      </c>
      <c r="G711" s="57" t="str">
        <f t="shared" si="196"/>
        <v>0.999999999229454-0.0000277587023010381i</v>
      </c>
      <c r="H711" s="57" t="str">
        <f t="shared" si="197"/>
        <v>120.001026128521+1.86841826029912i</v>
      </c>
      <c r="I711" s="57" t="str">
        <f t="shared" si="198"/>
        <v>504.620217280857-32227.9845575308i</v>
      </c>
      <c r="K711" s="57" t="str">
        <f t="shared" si="199"/>
        <v>0.0999749084337911-0.00157553761466588i</v>
      </c>
      <c r="L711" s="57" t="str">
        <f t="shared" si="200"/>
        <v>0.00025-17.612094514011i</v>
      </c>
      <c r="M711" s="57" t="str">
        <f t="shared" si="201"/>
        <v>0.0025-9.9192021668397i</v>
      </c>
      <c r="N711" s="57">
        <f t="shared" si="202"/>
        <v>89.997892283232943</v>
      </c>
      <c r="O711" s="57">
        <f t="shared" si="203"/>
        <v>66.278283687649377</v>
      </c>
      <c r="P711" s="374">
        <f t="shared" si="204"/>
        <v>66.278283687649377</v>
      </c>
      <c r="Q711" s="374">
        <f t="shared" si="205"/>
        <v>-90.002107716767057</v>
      </c>
      <c r="R711" s="12">
        <f t="shared" si="206"/>
        <v>89.997892283232943</v>
      </c>
      <c r="S711" s="57">
        <f t="shared" si="207"/>
        <v>1.2550950819405689E-2</v>
      </c>
      <c r="T711" s="12">
        <f t="shared" si="190"/>
        <v>66.278283687649377</v>
      </c>
    </row>
    <row r="712" spans="1:20" x14ac:dyDescent="0.15">
      <c r="A712" s="57">
        <f t="shared" si="191"/>
        <v>79.159617588785977</v>
      </c>
      <c r="B712" s="12">
        <f t="shared" si="208"/>
        <v>12.59864443251943</v>
      </c>
      <c r="C712" s="57" t="str">
        <f t="shared" si="192"/>
        <v>-0.0757878522815503-2052.42352127143i</v>
      </c>
      <c r="D712" s="57" t="str">
        <f t="shared" si="193"/>
        <v>7.97999998749884-505.308466876478i</v>
      </c>
      <c r="E712" s="57" t="str">
        <f t="shared" si="194"/>
        <v>81.2347288959361-0.000816491282676672i</v>
      </c>
      <c r="F712" s="57" t="str">
        <f t="shared" si="195"/>
        <v>4.17867867543429-47420.0593346791i</v>
      </c>
      <c r="G712" s="57" t="str">
        <f t="shared" si="196"/>
        <v>0.999999999223587-0.0000278641853696186i</v>
      </c>
      <c r="H712" s="57" t="str">
        <f t="shared" si="197"/>
        <v>120.001033941952+1.87551828975615i</v>
      </c>
      <c r="I712" s="57" t="str">
        <f t="shared" si="198"/>
        <v>504.620228194446-32105.9835835004i</v>
      </c>
      <c r="K712" s="57" t="str">
        <f t="shared" si="199"/>
        <v>0.0999747174243852-0.0015815216039234i</v>
      </c>
      <c r="L712" s="57" t="str">
        <f t="shared" si="200"/>
        <v>0.00025-17.5454219107502i</v>
      </c>
      <c r="M712" s="57" t="str">
        <f t="shared" si="201"/>
        <v>0.0025-9.88165188965904i</v>
      </c>
      <c r="N712" s="57">
        <f t="shared" si="202"/>
        <v>89.997884294334426</v>
      </c>
      <c r="O712" s="57">
        <f t="shared" si="203"/>
        <v>66.245339668561357</v>
      </c>
      <c r="P712" s="374">
        <f t="shared" si="204"/>
        <v>66.245339668561357</v>
      </c>
      <c r="Q712" s="374">
        <f t="shared" si="205"/>
        <v>-90.002115705665574</v>
      </c>
      <c r="R712" s="12">
        <f t="shared" si="206"/>
        <v>89.997884294334426</v>
      </c>
      <c r="S712" s="57">
        <f t="shared" si="207"/>
        <v>1.2598644432519431E-2</v>
      </c>
      <c r="T712" s="12">
        <f t="shared" si="190"/>
        <v>66.245339668561357</v>
      </c>
    </row>
    <row r="713" spans="1:20" x14ac:dyDescent="0.15">
      <c r="A713" s="57">
        <f t="shared" si="191"/>
        <v>79.46042413562337</v>
      </c>
      <c r="B713" s="12">
        <f t="shared" si="208"/>
        <v>12.646519281363004</v>
      </c>
      <c r="C713" s="57" t="str">
        <f t="shared" si="192"/>
        <v>-0.0757871133611943-2044.65379110107i</v>
      </c>
      <c r="D713" s="57" t="str">
        <f t="shared" si="193"/>
        <v>7.97999998740366-503.39556613018i</v>
      </c>
      <c r="E713" s="57" t="str">
        <f t="shared" si="194"/>
        <v>81.2347285945983-0.000819589022192597i</v>
      </c>
      <c r="F713" s="57" t="str">
        <f t="shared" si="195"/>
        <v>4.17867867540958-47240.5452635641i</v>
      </c>
      <c r="G713" s="57" t="str">
        <f t="shared" si="196"/>
        <v>0.999999999217675-0.0000279700692738577i</v>
      </c>
      <c r="H713" s="57" t="str">
        <f t="shared" si="197"/>
        <v>120.001041814881+1.88264529978365i</v>
      </c>
      <c r="I713" s="57" t="str">
        <f t="shared" si="198"/>
        <v>504.620239191142-31984.4444648233i</v>
      </c>
      <c r="K713" s="57" t="str">
        <f t="shared" si="199"/>
        <v>0.099974524961295-0.00158752829740767i</v>
      </c>
      <c r="L713" s="57" t="str">
        <f t="shared" si="200"/>
        <v>0.00025-17.4790017042739i</v>
      </c>
      <c r="M713" s="57" t="str">
        <f t="shared" si="201"/>
        <v>0.0025-9.84424376335827i</v>
      </c>
      <c r="N713" s="57">
        <f t="shared" si="202"/>
        <v>89.997876275311754</v>
      </c>
      <c r="O713" s="57">
        <f t="shared" si="203"/>
        <v>66.212395648010826</v>
      </c>
      <c r="P713" s="374">
        <f t="shared" si="204"/>
        <v>66.212395648010826</v>
      </c>
      <c r="Q713" s="374">
        <f t="shared" si="205"/>
        <v>-90.002123724688246</v>
      </c>
      <c r="R713" s="12">
        <f t="shared" si="206"/>
        <v>89.997876275311754</v>
      </c>
      <c r="S713" s="57">
        <f t="shared" si="207"/>
        <v>1.2646519281363004E-2</v>
      </c>
      <c r="T713" s="12">
        <f t="shared" si="190"/>
        <v>66.212395648010826</v>
      </c>
    </row>
    <row r="714" spans="1:20" x14ac:dyDescent="0.15">
      <c r="A714" s="57">
        <f t="shared" si="191"/>
        <v>79.762373747338728</v>
      </c>
      <c r="B714" s="12">
        <f t="shared" si="208"/>
        <v>12.694576054632183</v>
      </c>
      <c r="C714" s="57" t="str">
        <f t="shared" si="192"/>
        <v>-0.0757863688173614-2036.91347396212i</v>
      </c>
      <c r="D714" s="57" t="str">
        <f t="shared" si="193"/>
        <v>7.97999998730772-501.489906898104i</v>
      </c>
      <c r="E714" s="57" t="str">
        <f t="shared" si="194"/>
        <v>81.2347282909665-0.000822698476739241i</v>
      </c>
      <c r="F714" s="57" t="str">
        <f t="shared" si="195"/>
        <v>4.17867867538472-47061.7107635526i</v>
      </c>
      <c r="G714" s="57" t="str">
        <f t="shared" si="196"/>
        <v>0.999999999211718-0.0000280763555369311i</v>
      </c>
      <c r="H714" s="57" t="str">
        <f t="shared" si="197"/>
        <v>120.001049747756+1.88979939291301i</v>
      </c>
      <c r="I714" s="57" t="str">
        <f t="shared" si="198"/>
        <v>504.62025027157-31863.3654531174i</v>
      </c>
      <c r="K714" s="57" t="str">
        <f t="shared" si="199"/>
        <v>0.0999743310334647-0.00159355778099528i</v>
      </c>
      <c r="L714" s="57" t="str">
        <f t="shared" si="200"/>
        <v>0.00025-17.4128329391053i</v>
      </c>
      <c r="M714" s="57" t="str">
        <f t="shared" si="201"/>
        <v>0.0025-9.80697724980898i</v>
      </c>
      <c r="N714" s="57">
        <f t="shared" si="202"/>
        <v>89.997868226053129</v>
      </c>
      <c r="O714" s="57">
        <f t="shared" si="203"/>
        <v>66.179451625986701</v>
      </c>
      <c r="P714" s="374">
        <f t="shared" si="204"/>
        <v>66.179451625986701</v>
      </c>
      <c r="Q714" s="374">
        <f t="shared" si="205"/>
        <v>-90.002131773946871</v>
      </c>
      <c r="R714" s="12">
        <f t="shared" si="206"/>
        <v>89.997868226053129</v>
      </c>
      <c r="S714" s="57">
        <f t="shared" si="207"/>
        <v>1.2694576054632183E-2</v>
      </c>
      <c r="T714" s="12">
        <f t="shared" si="190"/>
        <v>66.179451625986701</v>
      </c>
    </row>
    <row r="715" spans="1:20" x14ac:dyDescent="0.15">
      <c r="A715" s="57">
        <f t="shared" si="191"/>
        <v>80.065470767578617</v>
      </c>
      <c r="B715" s="12">
        <f t="shared" si="208"/>
        <v>12.742815443639785</v>
      </c>
      <c r="C715" s="57" t="str">
        <f t="shared" si="192"/>
        <v>-0.0757856186071919-2029.20245850752i</v>
      </c>
      <c r="D715" s="57" t="str">
        <f t="shared" si="193"/>
        <v>7.97999998721108-499.5914617667i</v>
      </c>
      <c r="E715" s="57" t="str">
        <f t="shared" si="194"/>
        <v>81.2347279850242-0.00082581969020824i</v>
      </c>
      <c r="F715" s="57" t="str">
        <f t="shared" si="195"/>
        <v>4.17867867535962-46883.5532620502i</v>
      </c>
      <c r="G715" s="57" t="str">
        <f t="shared" si="196"/>
        <v>0.999999999205716-0.0000281830456878024i</v>
      </c>
      <c r="H715" s="57" t="str">
        <f t="shared" si="197"/>
        <v>120.001057741037+1.89698067206532i</v>
      </c>
      <c r="I715" s="57" t="str">
        <f t="shared" si="198"/>
        <v>504.620261436368-31742.7448066212i</v>
      </c>
      <c r="K715" s="57" t="str">
        <f t="shared" si="199"/>
        <v>0.0999741356297514-0.00159961014088451i</v>
      </c>
      <c r="L715" s="57" t="str">
        <f t="shared" si="200"/>
        <v>0.00025-17.3469146633845i</v>
      </c>
      <c r="M715" s="57" t="str">
        <f t="shared" si="201"/>
        <v>0.0025-9.76985181291986i</v>
      </c>
      <c r="N715" s="57">
        <f t="shared" si="202"/>
        <v>89.997860146446328</v>
      </c>
      <c r="O715" s="57">
        <f t="shared" si="203"/>
        <v>66.146507602477769</v>
      </c>
      <c r="P715" s="374">
        <f t="shared" si="204"/>
        <v>66.146507602477769</v>
      </c>
      <c r="Q715" s="374">
        <f t="shared" si="205"/>
        <v>-90.002139853553672</v>
      </c>
      <c r="R715" s="12">
        <f t="shared" si="206"/>
        <v>89.997860146446328</v>
      </c>
      <c r="S715" s="57">
        <f t="shared" si="207"/>
        <v>1.2742815443639784E-2</v>
      </c>
      <c r="T715" s="12">
        <f t="shared" si="190"/>
        <v>66.146507602477769</v>
      </c>
    </row>
    <row r="716" spans="1:20" x14ac:dyDescent="0.15">
      <c r="A716" s="57">
        <f t="shared" si="191"/>
        <v>80.369719556495411</v>
      </c>
      <c r="B716" s="12">
        <f t="shared" si="208"/>
        <v>12.791238142325616</v>
      </c>
      <c r="C716" s="57" t="str">
        <f t="shared" si="192"/>
        <v>-0.0757848626874704-2021.52063381171i</v>
      </c>
      <c r="D716" s="57" t="str">
        <f t="shared" si="193"/>
        <v>7.97999998711372-497.700203426199i</v>
      </c>
      <c r="E716" s="57" t="str">
        <f t="shared" si="194"/>
        <v>81.2347276767538-0.000828952706631901i</v>
      </c>
      <c r="F716" s="57" t="str">
        <f t="shared" si="195"/>
        <v>4.17867867533434-46706.0701962013i</v>
      </c>
      <c r="G716" s="57" t="str">
        <f t="shared" si="196"/>
        <v>0.999999999199668-0.0000282901412612449i</v>
      </c>
      <c r="H716" s="57" t="str">
        <f t="shared" si="197"/>
        <v>120.001065795184+1.90418924055285i</v>
      </c>
      <c r="I716" s="57" t="str">
        <f t="shared" si="198"/>
        <v>504.620272686181-31622.5807901662i</v>
      </c>
      <c r="K716" s="57" t="str">
        <f t="shared" si="199"/>
        <v>0.0999739387389282-0.00160568546359658i</v>
      </c>
      <c r="L716" s="57" t="str">
        <f t="shared" si="200"/>
        <v>0.00025-17.2812459288548i</v>
      </c>
      <c r="M716" s="57" t="str">
        <f t="shared" si="201"/>
        <v>0.0025-9.73286691862909i</v>
      </c>
      <c r="N716" s="57">
        <f t="shared" si="202"/>
        <v>89.997852036378802</v>
      </c>
      <c r="O716" s="57">
        <f t="shared" si="203"/>
        <v>66.113563577472661</v>
      </c>
      <c r="P716" s="374">
        <f t="shared" si="204"/>
        <v>66.113563577472661</v>
      </c>
      <c r="Q716" s="374">
        <f t="shared" si="205"/>
        <v>-90.002147963621198</v>
      </c>
      <c r="R716" s="12">
        <f t="shared" si="206"/>
        <v>89.997852036378802</v>
      </c>
      <c r="S716" s="57">
        <f t="shared" si="207"/>
        <v>1.2791238142325616E-2</v>
      </c>
      <c r="T716" s="12">
        <f t="shared" si="190"/>
        <v>66.113563577472661</v>
      </c>
    </row>
    <row r="717" spans="1:20" x14ac:dyDescent="0.15">
      <c r="A717" s="57">
        <f t="shared" si="191"/>
        <v>80.675124490810106</v>
      </c>
      <c r="B717" s="12">
        <f t="shared" si="208"/>
        <v>12.839844847266454</v>
      </c>
      <c r="C717" s="57" t="str">
        <f t="shared" si="192"/>
        <v>-0.0757841010150884-2013.86788936908i</v>
      </c>
      <c r="D717" s="57" t="str">
        <f t="shared" si="193"/>
        <v>7.97999998701558-495.816104670214i</v>
      </c>
      <c r="E717" s="57" t="str">
        <f t="shared" si="194"/>
        <v>81.2347273661371-0.000832097570188457i</v>
      </c>
      <c r="F717" s="57" t="str">
        <f t="shared" si="195"/>
        <v>4.17867867530889-46529.2590128526i</v>
      </c>
      <c r="G717" s="57" t="str">
        <f t="shared" si="196"/>
        <v>0.999999999193574-0.0000283976437978646i</v>
      </c>
      <c r="H717" s="57" t="str">
        <f t="shared" si="197"/>
        <v>120.001073910658+1.91142520208051i</v>
      </c>
      <c r="I717" s="57" t="str">
        <f t="shared" si="198"/>
        <v>504.620284021659-31502.8716751522i</v>
      </c>
      <c r="K717" s="57" t="str">
        <f t="shared" si="199"/>
        <v>0.099973740349685-0.00161178383597689i</v>
      </c>
      <c r="L717" s="57" t="str">
        <f t="shared" si="200"/>
        <v>0.00025-17.2158257908496i</v>
      </c>
      <c r="M717" s="57" t="str">
        <f t="shared" si="201"/>
        <v>0.0025-9.69602203489647i</v>
      </c>
      <c r="N717" s="57">
        <f t="shared" si="202"/>
        <v>89.997843895737546</v>
      </c>
      <c r="O717" s="57">
        <f t="shared" si="203"/>
        <v>66.080619550960037</v>
      </c>
      <c r="P717" s="374">
        <f t="shared" si="204"/>
        <v>66.080619550960037</v>
      </c>
      <c r="Q717" s="374">
        <f t="shared" si="205"/>
        <v>-90.002156104262454</v>
      </c>
      <c r="R717" s="12">
        <f t="shared" si="206"/>
        <v>89.997843895737546</v>
      </c>
      <c r="S717" s="57">
        <f t="shared" si="207"/>
        <v>1.2839844847266454E-2</v>
      </c>
      <c r="T717" s="12">
        <f t="shared" si="190"/>
        <v>66.080619550960037</v>
      </c>
    </row>
    <row r="718" spans="1:20" x14ac:dyDescent="0.15">
      <c r="A718" s="57">
        <f t="shared" si="191"/>
        <v>80.981689963875183</v>
      </c>
      <c r="B718" s="12">
        <f t="shared" si="208"/>
        <v>12.888636257686066</v>
      </c>
      <c r="C718" s="57" t="str">
        <f t="shared" si="192"/>
        <v>-0.0757833335462408-2006.24411509235i</v>
      </c>
      <c r="D718" s="57" t="str">
        <f t="shared" si="193"/>
        <v>7.9799999869167-493.939138395352i</v>
      </c>
      <c r="E718" s="57" t="str">
        <f t="shared" si="194"/>
        <v>81.2347270531566-0.000835254325236834i</v>
      </c>
      <c r="F718" s="57" t="str">
        <f t="shared" si="195"/>
        <v>4.17867867528323-46353.1171685158i</v>
      </c>
      <c r="G718" s="57" t="str">
        <f t="shared" si="196"/>
        <v>0.999999999187433-0.0000285055548441214i</v>
      </c>
      <c r="H718" s="57" t="str">
        <f t="shared" si="197"/>
        <v>120.001082087927+1.91868866074732i</v>
      </c>
      <c r="I718" s="57" t="str">
        <f t="shared" si="198"/>
        <v>504.620295443448-31383.6157395235i</v>
      </c>
      <c r="K718" s="57" t="str">
        <f t="shared" si="199"/>
        <v>0.0999735404506245-0.00161790534519608i</v>
      </c>
      <c r="L718" s="57" t="str">
        <f t="shared" si="200"/>
        <v>0.00025-17.1506533082781i</v>
      </c>
      <c r="M718" s="57" t="str">
        <f t="shared" si="201"/>
        <v>0.0025-9.65931663169606i</v>
      </c>
      <c r="N718" s="57">
        <f t="shared" si="202"/>
        <v>89.997835724409157</v>
      </c>
      <c r="O718" s="57">
        <f t="shared" si="203"/>
        <v>66.047675522928543</v>
      </c>
      <c r="P718" s="374">
        <f t="shared" si="204"/>
        <v>66.047675522928543</v>
      </c>
      <c r="Q718" s="374">
        <f t="shared" si="205"/>
        <v>-90.002164275590843</v>
      </c>
      <c r="R718" s="12">
        <f t="shared" si="206"/>
        <v>89.997835724409157</v>
      </c>
      <c r="S718" s="57">
        <f t="shared" si="207"/>
        <v>1.2888636257686065E-2</v>
      </c>
      <c r="T718" s="12">
        <f t="shared" si="190"/>
        <v>66.047675522928543</v>
      </c>
    </row>
    <row r="719" spans="1:20" x14ac:dyDescent="0.15">
      <c r="A719" s="57">
        <f t="shared" si="191"/>
        <v>81.289420385737913</v>
      </c>
      <c r="B719" s="12">
        <f t="shared" si="208"/>
        <v>12.937613075465274</v>
      </c>
      <c r="C719" s="57" t="str">
        <f t="shared" si="192"/>
        <v>-0.0757825602360569-1998.64920131094i</v>
      </c>
      <c r="D719" s="57" t="str">
        <f t="shared" si="193"/>
        <v>7.97999998681711-492.069277600824i</v>
      </c>
      <c r="E719" s="57" t="str">
        <f t="shared" si="194"/>
        <v>81.2347267377943-0.000838423016294321i</v>
      </c>
      <c r="F719" s="57" t="str">
        <f t="shared" si="195"/>
        <v>4.17867867525736-46177.6421293314i</v>
      </c>
      <c r="G719" s="57" t="str">
        <f t="shared" si="196"/>
        <v>0.999999999181246-0.000028613875952352i</v>
      </c>
      <c r="H719" s="57" t="str">
        <f t="shared" si="197"/>
        <v>120.001090327463+1.92597972104795i</v>
      </c>
      <c r="I719" s="57" t="str">
        <f t="shared" si="198"/>
        <v>504.620306952203-31264.8112677439i</v>
      </c>
      <c r="K719" s="57" t="str">
        <f t="shared" si="199"/>
        <v>0.0999733390302609-0.00162405007875119i</v>
      </c>
      <c r="L719" s="57" t="str">
        <f t="shared" si="200"/>
        <v>0.00025-17.0857275436124i</v>
      </c>
      <c r="M719" s="57" t="str">
        <f t="shared" si="201"/>
        <v>0.0025-9.62275018100826i</v>
      </c>
      <c r="N719" s="57">
        <f t="shared" si="202"/>
        <v>89.99782752227992</v>
      </c>
      <c r="O719" s="57">
        <f t="shared" si="203"/>
        <v>66.014731493366483</v>
      </c>
      <c r="P719" s="374">
        <f t="shared" si="204"/>
        <v>66.014731493366483</v>
      </c>
      <c r="Q719" s="374">
        <f t="shared" si="205"/>
        <v>-90.00217247772008</v>
      </c>
      <c r="R719" s="12">
        <f t="shared" si="206"/>
        <v>89.99782752227992</v>
      </c>
      <c r="S719" s="57">
        <f t="shared" si="207"/>
        <v>1.2937613075465274E-2</v>
      </c>
      <c r="T719" s="12">
        <f t="shared" si="190"/>
        <v>66.014731493366483</v>
      </c>
    </row>
    <row r="720" spans="1:20" x14ac:dyDescent="0.15">
      <c r="A720" s="57">
        <f t="shared" si="191"/>
        <v>81.598320183203711</v>
      </c>
      <c r="B720" s="12">
        <f t="shared" si="208"/>
        <v>12.986776005152041</v>
      </c>
      <c r="C720" s="57" t="str">
        <f t="shared" si="192"/>
        <v>-0.0757817810415489-1991.08303876948i</v>
      </c>
      <c r="D720" s="57" t="str">
        <f t="shared" si="193"/>
        <v>7.9799999867167-490.206495388053i</v>
      </c>
      <c r="E720" s="57" t="str">
        <f t="shared" si="194"/>
        <v>81.2347264200319-0.00084160368803031i</v>
      </c>
      <c r="F720" s="57" t="str">
        <f t="shared" si="195"/>
        <v>4.17867867523132-46002.8313710319i</v>
      </c>
      <c r="G720" s="57" t="str">
        <f t="shared" si="196"/>
        <v>0.999999999175012-0.0000287226086807919i</v>
      </c>
      <c r="H720" s="57" t="str">
        <f t="shared" si="197"/>
        <v>120.001098629739+1.93329848787429i</v>
      </c>
      <c r="I720" s="57" t="str">
        <f t="shared" si="198"/>
        <v>504.6203185486-31146.4565507709i</v>
      </c>
      <c r="K720" s="57" t="str">
        <f t="shared" si="199"/>
        <v>0.0999731360770238-0.00163021812446706i</v>
      </c>
      <c r="L720" s="57" t="str">
        <f t="shared" si="200"/>
        <v>0.00025-17.0210475628735i</v>
      </c>
      <c r="M720" s="57" t="str">
        <f t="shared" si="201"/>
        <v>0.0025-9.58632215681231i</v>
      </c>
      <c r="N720" s="57">
        <f t="shared" si="202"/>
        <v>89.997819289235551</v>
      </c>
      <c r="O720" s="57">
        <f t="shared" si="203"/>
        <v>65.981787462262261</v>
      </c>
      <c r="P720" s="374">
        <f t="shared" si="204"/>
        <v>65.981787462262261</v>
      </c>
      <c r="Q720" s="374">
        <f t="shared" si="205"/>
        <v>-90.002180710764449</v>
      </c>
      <c r="R720" s="12">
        <f t="shared" si="206"/>
        <v>89.997819289235551</v>
      </c>
      <c r="S720" s="57">
        <f t="shared" si="207"/>
        <v>1.298677600515204E-2</v>
      </c>
      <c r="T720" s="12">
        <f t="shared" si="190"/>
        <v>65.981787462262261</v>
      </c>
    </row>
    <row r="721" spans="1:20" x14ac:dyDescent="0.15">
      <c r="A721" s="57">
        <f t="shared" si="191"/>
        <v>81.908393799899883</v>
      </c>
      <c r="B721" s="12">
        <f t="shared" si="208"/>
        <v>13.03612575397162</v>
      </c>
      <c r="C721" s="57" t="str">
        <f t="shared" si="192"/>
        <v>-0.0757809959164106-1983.54551862617i</v>
      </c>
      <c r="D721" s="57" t="str">
        <f t="shared" si="193"/>
        <v>7.97999998661559-488.350764960293i</v>
      </c>
      <c r="E721" s="57" t="str">
        <f t="shared" si="194"/>
        <v>81.2347260998514-0.000844796385279757i</v>
      </c>
      <c r="F721" s="57" t="str">
        <f t="shared" si="195"/>
        <v>4.17867867520505-45828.6823789059i</v>
      </c>
      <c r="G721" s="57" t="str">
        <f t="shared" si="196"/>
        <v>0.99999999916873-0.0000288317545935978i</v>
      </c>
      <c r="H721" s="57" t="str">
        <f t="shared" si="197"/>
        <v>120.001106995233+1.94064506651676i</v>
      </c>
      <c r="I721" s="57" t="str">
        <f t="shared" si="198"/>
        <v>504.620330233292-31028.5498860321i</v>
      </c>
      <c r="K721" s="57" t="str">
        <f t="shared" si="199"/>
        <v>0.0999729315792532-0.00163640957049723i</v>
      </c>
      <c r="L721" s="57" t="str">
        <f t="shared" si="200"/>
        <v>0.00025-16.9566124356181i</v>
      </c>
      <c r="M721" s="57" t="str">
        <f t="shared" si="201"/>
        <v>0.0025-9.55003203507905i</v>
      </c>
      <c r="N721" s="57">
        <f t="shared" si="202"/>
        <v>89.997811025161553</v>
      </c>
      <c r="O721" s="57">
        <f t="shared" si="203"/>
        <v>65.948843429604068</v>
      </c>
      <c r="P721" s="374">
        <f t="shared" si="204"/>
        <v>65.948843429604068</v>
      </c>
      <c r="Q721" s="374">
        <f t="shared" si="205"/>
        <v>-90.002188974838447</v>
      </c>
      <c r="R721" s="12">
        <f t="shared" si="206"/>
        <v>89.997811025161553</v>
      </c>
      <c r="S721" s="57">
        <f t="shared" si="207"/>
        <v>1.303612575397162E-2</v>
      </c>
      <c r="T721" s="12">
        <f t="shared" si="190"/>
        <v>65.948843429604068</v>
      </c>
    </row>
    <row r="722" spans="1:20" x14ac:dyDescent="0.15">
      <c r="A722" s="57">
        <f t="shared" si="191"/>
        <v>82.219645696339498</v>
      </c>
      <c r="B722" s="12">
        <f t="shared" si="208"/>
        <v>13.085663031836711</v>
      </c>
      <c r="C722" s="57" t="str">
        <f t="shared" si="192"/>
        <v>-0.0757802048168443-1976.03653245129i</v>
      </c>
      <c r="D722" s="57" t="str">
        <f t="shared" si="193"/>
        <v>7.97999998651366-486.502059622238i</v>
      </c>
      <c r="E722" s="57" t="str">
        <f t="shared" si="194"/>
        <v>81.2347257772341-0.000848001153047795i</v>
      </c>
      <c r="F722" s="57" t="str">
        <f t="shared" si="195"/>
        <v>4.17867867517864-45655.1926477618i</v>
      </c>
      <c r="G722" s="57" t="str">
        <f t="shared" si="196"/>
        <v>0.9999999991624-0.0000289413152608703i</v>
      </c>
      <c r="H722" s="57" t="str">
        <f t="shared" si="197"/>
        <v>120.001115424426+1.94801956266604i</v>
      </c>
      <c r="I722" s="57" t="str">
        <f t="shared" si="198"/>
        <v>504.620342006961-30911.0895774006i</v>
      </c>
      <c r="K722" s="57" t="str">
        <f t="shared" si="199"/>
        <v>0.0999727255252029-0.00164262450532541i</v>
      </c>
      <c r="L722" s="57" t="str">
        <f t="shared" si="200"/>
        <v>0.00025-16.8924212349254i</v>
      </c>
      <c r="M722" s="57" t="str">
        <f t="shared" si="201"/>
        <v>0.0025-9.51387929376278i</v>
      </c>
      <c r="N722" s="57">
        <f t="shared" si="202"/>
        <v>89.99780272994289</v>
      </c>
      <c r="O722" s="57">
        <f t="shared" si="203"/>
        <v>65.915899395380279</v>
      </c>
      <c r="P722" s="374">
        <f t="shared" si="204"/>
        <v>65.915899395380279</v>
      </c>
      <c r="Q722" s="374">
        <f t="shared" si="205"/>
        <v>-90.00219727005711</v>
      </c>
      <c r="R722" s="12">
        <f t="shared" si="206"/>
        <v>89.99780272994289</v>
      </c>
      <c r="S722" s="57">
        <f t="shared" si="207"/>
        <v>1.3085663031836711E-2</v>
      </c>
      <c r="T722" s="12">
        <f t="shared" si="190"/>
        <v>65.915899395380279</v>
      </c>
    </row>
    <row r="723" spans="1:20" x14ac:dyDescent="0.15">
      <c r="A723" s="57">
        <f t="shared" si="191"/>
        <v>82.532080349985591</v>
      </c>
      <c r="B723" s="12">
        <f t="shared" si="208"/>
        <v>13.135388551357691</v>
      </c>
      <c r="C723" s="57" t="str">
        <f t="shared" si="192"/>
        <v>-0.075779407696416-1968.55597222551i</v>
      </c>
      <c r="D723" s="57" t="str">
        <f t="shared" si="193"/>
        <v>7.97999998641096-484.660352779641i</v>
      </c>
      <c r="E723" s="57" t="str">
        <f t="shared" si="194"/>
        <v>81.2347254521617-0.000851218036489402i</v>
      </c>
      <c r="F723" s="57" t="str">
        <f t="shared" si="195"/>
        <v>4.17867867515197-45482.3596818915i</v>
      </c>
      <c r="G723" s="57" t="str">
        <f t="shared" si="196"/>
        <v>0.999999999156022-0.0000290512922586763i</v>
      </c>
      <c r="H723" s="57" t="str">
        <f t="shared" si="197"/>
        <v>120.001123917803+1.95542208241444i</v>
      </c>
      <c r="I723" s="57" t="str">
        <f t="shared" si="198"/>
        <v>504.620353870276-30794.0739351704i</v>
      </c>
      <c r="K723" s="57" t="str">
        <f t="shared" si="199"/>
        <v>0.0999725179030339-0.00164886301776642i</v>
      </c>
      <c r="L723" s="57" t="str">
        <f t="shared" si="200"/>
        <v>0.00025-16.8284730373834i</v>
      </c>
      <c r="M723" s="57" t="str">
        <f t="shared" si="201"/>
        <v>0.0025-9.47786341279409i</v>
      </c>
      <c r="N723" s="57">
        <f t="shared" si="202"/>
        <v>89.997794403464198</v>
      </c>
      <c r="O723" s="57">
        <f t="shared" si="203"/>
        <v>65.882955359578773</v>
      </c>
      <c r="P723" s="374">
        <f t="shared" si="204"/>
        <v>65.882955359578773</v>
      </c>
      <c r="Q723" s="374">
        <f t="shared" si="205"/>
        <v>-90.002205596535802</v>
      </c>
      <c r="R723" s="12">
        <f t="shared" si="206"/>
        <v>89.997794403464198</v>
      </c>
      <c r="S723" s="57">
        <f t="shared" si="207"/>
        <v>1.3135388551357692E-2</v>
      </c>
      <c r="T723" s="12">
        <f t="shared" si="190"/>
        <v>65.882955359578773</v>
      </c>
    </row>
    <row r="724" spans="1:20" x14ac:dyDescent="0.15">
      <c r="A724" s="57">
        <f t="shared" si="191"/>
        <v>82.845702255315544</v>
      </c>
      <c r="B724" s="12">
        <f t="shared" si="208"/>
        <v>13.18530302785285</v>
      </c>
      <c r="C724" s="57" t="str">
        <f t="shared" si="192"/>
        <v>-0.0757786045103614-1961.10373033851i</v>
      </c>
      <c r="D724" s="57" t="str">
        <f t="shared" si="193"/>
        <v>7.9799999863075-482.825617938931i</v>
      </c>
      <c r="E724" s="57" t="str">
        <f t="shared" si="194"/>
        <v>81.2347251246155-0.000854447080937898i</v>
      </c>
      <c r="F724" s="57" t="str">
        <f t="shared" si="195"/>
        <v>4.1786786751251-45310.1809950348i</v>
      </c>
      <c r="G724" s="57" t="str">
        <f t="shared" si="196"/>
        <v>0.999999999149596-0.0000291616871690719i</v>
      </c>
      <c r="H724" s="57" t="str">
        <f t="shared" si="197"/>
        <v>120.001132475853+1.96285273225755i</v>
      </c>
      <c r="I724" s="57" t="str">
        <f t="shared" si="198"/>
        <v>504.62036582393-30677.5012760323i</v>
      </c>
      <c r="K724" s="57" t="str">
        <f t="shared" si="199"/>
        <v>0.0999723087008208-0.00165512519696765i</v>
      </c>
      <c r="L724" s="57" t="str">
        <f t="shared" si="200"/>
        <v>0.00025-16.7647669230757i</v>
      </c>
      <c r="M724" s="57" t="str">
        <f t="shared" si="201"/>
        <v>0.0025-9.44198387407269i</v>
      </c>
      <c r="N724" s="57">
        <f t="shared" si="202"/>
        <v>89.997786045609672</v>
      </c>
      <c r="O724" s="57">
        <f t="shared" si="203"/>
        <v>65.850011322187754</v>
      </c>
      <c r="P724" s="374">
        <f t="shared" si="204"/>
        <v>65.850011322187754</v>
      </c>
      <c r="Q724" s="374">
        <f t="shared" si="205"/>
        <v>-90.002213954390328</v>
      </c>
      <c r="R724" s="12">
        <f t="shared" si="206"/>
        <v>89.997786045609672</v>
      </c>
      <c r="S724" s="57">
        <f t="shared" si="207"/>
        <v>1.3185303027852851E-2</v>
      </c>
      <c r="T724" s="12">
        <f t="shared" si="190"/>
        <v>65.850011322187754</v>
      </c>
    </row>
    <row r="725" spans="1:20" x14ac:dyDescent="0.15">
      <c r="A725" s="57">
        <f t="shared" si="191"/>
        <v>83.16051592388574</v>
      </c>
      <c r="B725" s="12">
        <f t="shared" si="208"/>
        <v>13.235407179358692</v>
      </c>
      <c r="C725" s="57" t="str">
        <f t="shared" si="192"/>
        <v>-0.0757777952116783-1953.67969958725i</v>
      </c>
      <c r="D725" s="57" t="str">
        <f t="shared" si="193"/>
        <v>7.97999998620322-480.997828706831i</v>
      </c>
      <c r="E725" s="57" t="str">
        <f t="shared" si="194"/>
        <v>81.2347247945767-0.00085768833187817i</v>
      </c>
      <c r="F725" s="57" t="str">
        <f t="shared" si="195"/>
        <v>4.17867867509804-45138.6541103433i</v>
      </c>
      <c r="G725" s="57" t="str">
        <f t="shared" si="196"/>
        <v>0.999999999143121-0.0000292725015801248i</v>
      </c>
      <c r="H725" s="57" t="str">
        <f t="shared" si="197"/>
        <v>120.001141099069+1.97031161909567i</v>
      </c>
      <c r="I725" s="57" t="str">
        <f t="shared" si="198"/>
        <v>504.620377868605-30561.3699230494i</v>
      </c>
      <c r="K725" s="57" t="str">
        <f t="shared" si="199"/>
        <v>0.0999720979065439-0.00166141113240998i</v>
      </c>
      <c r="L725" s="57" t="str">
        <f t="shared" si="200"/>
        <v>0.00025-16.7013019755685i</v>
      </c>
      <c r="M725" s="57" t="str">
        <f t="shared" si="201"/>
        <v>0.0025-9.40624016145907i</v>
      </c>
      <c r="N725" s="57">
        <f t="shared" si="202"/>
        <v>89.997777656263125</v>
      </c>
      <c r="O725" s="57">
        <f t="shared" si="203"/>
        <v>65.817067283194945</v>
      </c>
      <c r="P725" s="374">
        <f t="shared" si="204"/>
        <v>65.817067283194945</v>
      </c>
      <c r="Q725" s="374">
        <f t="shared" si="205"/>
        <v>-90.002222343736875</v>
      </c>
      <c r="R725" s="12">
        <f t="shared" si="206"/>
        <v>89.997777656263125</v>
      </c>
      <c r="S725" s="57">
        <f t="shared" si="207"/>
        <v>1.3235407179358692E-2</v>
      </c>
      <c r="T725" s="12">
        <f t="shared" si="190"/>
        <v>65.817067283194945</v>
      </c>
    </row>
    <row r="726" spans="1:20" x14ac:dyDescent="0.15">
      <c r="A726" s="57">
        <f t="shared" si="191"/>
        <v>83.476525884396509</v>
      </c>
      <c r="B726" s="12">
        <f t="shared" si="208"/>
        <v>13.285701726640255</v>
      </c>
      <c r="C726" s="57" t="str">
        <f t="shared" si="192"/>
        <v>-0.0757769797538543-1946.28377317457i</v>
      </c>
      <c r="D726" s="57" t="str">
        <f t="shared" si="193"/>
        <v>7.97999998609818-479.17695878998i</v>
      </c>
      <c r="E726" s="57" t="str">
        <f t="shared" si="194"/>
        <v>81.2347244620262-0.0008609418349637i</v>
      </c>
      <c r="F726" s="57" t="str">
        <f t="shared" si="195"/>
        <v>4.17867867507081-44967.7765603454i</v>
      </c>
      <c r="G726" s="57" t="str">
        <f t="shared" si="196"/>
        <v>0.999999999136596-0.0000293837370859376i</v>
      </c>
      <c r="H726" s="57" t="str">
        <f t="shared" si="197"/>
        <v>120.001149787946+1.97779885023535i</v>
      </c>
      <c r="I726" s="57" t="str">
        <f t="shared" si="198"/>
        <v>504.620390004986-30445.678205633i</v>
      </c>
      <c r="K726" s="57" t="str">
        <f t="shared" si="199"/>
        <v>0.0999718855080958-0.00166772091390926i</v>
      </c>
      <c r="L726" s="57" t="str">
        <f t="shared" si="200"/>
        <v>0.00025-16.6380772818973i</v>
      </c>
      <c r="M726" s="57" t="str">
        <f t="shared" si="201"/>
        <v>0.0025-9.37063176076814i</v>
      </c>
      <c r="N726" s="57">
        <f t="shared" si="202"/>
        <v>89.997769235307928</v>
      </c>
      <c r="O726" s="57">
        <f t="shared" si="203"/>
        <v>65.784123242588223</v>
      </c>
      <c r="P726" s="374">
        <f t="shared" si="204"/>
        <v>65.784123242588223</v>
      </c>
      <c r="Q726" s="374">
        <f t="shared" si="205"/>
        <v>-90.002230764692072</v>
      </c>
      <c r="R726" s="12">
        <f t="shared" si="206"/>
        <v>89.997769235307928</v>
      </c>
      <c r="S726" s="57">
        <f t="shared" si="207"/>
        <v>1.3285701726640255E-2</v>
      </c>
      <c r="T726" s="12">
        <f t="shared" si="190"/>
        <v>65.784123242588223</v>
      </c>
    </row>
    <row r="727" spans="1:20" x14ac:dyDescent="0.15">
      <c r="A727" s="57">
        <f t="shared" si="191"/>
        <v>83.793736682757213</v>
      </c>
      <c r="B727" s="12">
        <f t="shared" si="208"/>
        <v>13.336187393201488</v>
      </c>
      <c r="C727" s="57" t="str">
        <f t="shared" si="192"/>
        <v>-0.0757761580904699-1938.91584470761i</v>
      </c>
      <c r="D727" s="57" t="str">
        <f t="shared" si="193"/>
        <v>7.97999998599231-477.362981994552i</v>
      </c>
      <c r="E727" s="57" t="str">
        <f t="shared" si="194"/>
        <v>81.2347241269451-0.000864207636013327i</v>
      </c>
      <c r="F727" s="57" t="str">
        <f t="shared" si="195"/>
        <v>4.17867867504332-44797.5458869101i</v>
      </c>
      <c r="G727" s="57" t="str">
        <f t="shared" si="196"/>
        <v>0.999999999130022-0.0000294953952866701i</v>
      </c>
      <c r="H727" s="57" t="str">
        <f t="shared" si="197"/>
        <v>120.001158542985+1.98531453339107i</v>
      </c>
      <c r="I727" s="57" t="str">
        <f t="shared" si="198"/>
        <v>504.620402233784-30330.4244595193i</v>
      </c>
      <c r="K727" s="57" t="str">
        <f t="shared" si="199"/>
        <v>0.0999716714932754-0.00167405463161738i</v>
      </c>
      <c r="L727" s="57" t="str">
        <f t="shared" si="200"/>
        <v>0.00025-16.5750919325536i</v>
      </c>
      <c r="M727" s="57" t="str">
        <f t="shared" si="201"/>
        <v>0.0025-9.33515815976108i</v>
      </c>
      <c r="N727" s="57">
        <f t="shared" si="202"/>
        <v>89.997760782627097</v>
      </c>
      <c r="O727" s="57">
        <f t="shared" si="203"/>
        <v>65.751179200355438</v>
      </c>
      <c r="P727" s="374">
        <f t="shared" si="204"/>
        <v>65.751179200355438</v>
      </c>
      <c r="Q727" s="374">
        <f t="shared" si="205"/>
        <v>-90.002239217372903</v>
      </c>
      <c r="R727" s="12">
        <f t="shared" si="206"/>
        <v>89.997760782627097</v>
      </c>
      <c r="S727" s="57">
        <f t="shared" si="207"/>
        <v>1.3336187393201488E-2</v>
      </c>
      <c r="T727" s="12">
        <f t="shared" si="190"/>
        <v>65.751179200355438</v>
      </c>
    </row>
    <row r="728" spans="1:20" x14ac:dyDescent="0.15">
      <c r="A728" s="57">
        <f t="shared" si="191"/>
        <v>84.112152882151705</v>
      </c>
      <c r="B728" s="12">
        <f t="shared" si="208"/>
        <v>13.386864905295655</v>
      </c>
      <c r="C728" s="57" t="str">
        <f t="shared" si="192"/>
        <v>-0.0757753301739896-1931.57580819621i</v>
      </c>
      <c r="D728" s="57" t="str">
        <f t="shared" si="193"/>
        <v>7.97999998588565-475.555872225883i</v>
      </c>
      <c r="E728" s="57" t="str">
        <f t="shared" si="194"/>
        <v>81.2347237893141-0.000867485781016156i</v>
      </c>
      <c r="F728" s="57" t="str">
        <f t="shared" si="195"/>
        <v>4.17867867501566-44627.959641212i</v>
      </c>
      <c r="G728" s="57" t="str">
        <f t="shared" si="196"/>
        <v>0.999999999123397-0.0000296074777885634i</v>
      </c>
      <c r="H728" s="57" t="str">
        <f t="shared" si="197"/>
        <v>120.00116736469+1.99285877668662i</v>
      </c>
      <c r="I728" s="57" t="str">
        <f t="shared" si="198"/>
        <v>504.620414555695-30215.6070267444i</v>
      </c>
      <c r="K728" s="57" t="str">
        <f t="shared" si="199"/>
        <v>0.0999714558497876-0.00168041237602346i</v>
      </c>
      <c r="L728" s="57" t="str">
        <f t="shared" si="200"/>
        <v>0.00025-16.512345021472i</v>
      </c>
      <c r="M728" s="57" t="str">
        <f t="shared" si="201"/>
        <v>0.0025-9.29981884813815i</v>
      </c>
      <c r="N728" s="57">
        <f t="shared" si="202"/>
        <v>89.99775229810318</v>
      </c>
      <c r="O728" s="57">
        <f t="shared" si="203"/>
        <v>65.718235156484013</v>
      </c>
      <c r="P728" s="374">
        <f t="shared" si="204"/>
        <v>65.718235156484013</v>
      </c>
      <c r="Q728" s="374">
        <f t="shared" si="205"/>
        <v>-90.00224770189682</v>
      </c>
      <c r="R728" s="12">
        <f t="shared" si="206"/>
        <v>89.99775229810318</v>
      </c>
      <c r="S728" s="57">
        <f t="shared" si="207"/>
        <v>1.3386864905295654E-2</v>
      </c>
      <c r="T728" s="12">
        <f t="shared" si="190"/>
        <v>65.718235156484013</v>
      </c>
    </row>
    <row r="729" spans="1:20" x14ac:dyDescent="0.15">
      <c r="A729" s="57">
        <f t="shared" si="191"/>
        <v>84.431779063103875</v>
      </c>
      <c r="B729" s="12">
        <f t="shared" si="208"/>
        <v>13.437734991935779</v>
      </c>
      <c r="C729" s="57" t="str">
        <f t="shared" si="192"/>
        <v>-0.0757744959576172-1924.26355805153i</v>
      </c>
      <c r="D729" s="57" t="str">
        <f t="shared" si="193"/>
        <v>7.9799999857782-473.755603488091i</v>
      </c>
      <c r="E729" s="57" t="str">
        <f t="shared" si="194"/>
        <v>81.2347234491137-0.000870776316122055i</v>
      </c>
      <c r="F729" s="57" t="str">
        <f t="shared" si="195"/>
        <v>4.17867867498775-44459.015383696i</v>
      </c>
      <c r="G729" s="57" t="str">
        <f t="shared" si="196"/>
        <v>0.999999999116722-0.0000297199862039616i</v>
      </c>
      <c r="H729" s="57" t="str">
        <f t="shared" si="197"/>
        <v>120.001176253566+2.00043168865678i</v>
      </c>
      <c r="I729" s="57" t="str">
        <f t="shared" si="198"/>
        <v>504.620426971436-30101.2242556203i</v>
      </c>
      <c r="K729" s="57" t="str">
        <f t="shared" si="199"/>
        <v>0.0999712385652481-0.00168679423795526i</v>
      </c>
      <c r="L729" s="57" t="str">
        <f t="shared" si="200"/>
        <v>0.00025-16.4498356460171i</v>
      </c>
      <c r="M729" s="57" t="str">
        <f t="shared" si="201"/>
        <v>0.0025-9.26461331753155i</v>
      </c>
      <c r="N729" s="57">
        <f t="shared" si="202"/>
        <v>89.99774378161834</v>
      </c>
      <c r="O729" s="57">
        <f t="shared" si="203"/>
        <v>65.685291110961728</v>
      </c>
      <c r="P729" s="374">
        <f t="shared" si="204"/>
        <v>65.685291110961728</v>
      </c>
      <c r="Q729" s="374">
        <f t="shared" si="205"/>
        <v>-90.00225621838166</v>
      </c>
      <c r="R729" s="12">
        <f t="shared" si="206"/>
        <v>89.99774378161834</v>
      </c>
      <c r="S729" s="57">
        <f t="shared" si="207"/>
        <v>1.3437734991935778E-2</v>
      </c>
      <c r="T729" s="12">
        <f t="shared" si="190"/>
        <v>65.685291110961728</v>
      </c>
    </row>
    <row r="730" spans="1:20" x14ac:dyDescent="0.15">
      <c r="A730" s="57">
        <f t="shared" si="191"/>
        <v>84.752619823543668</v>
      </c>
      <c r="B730" s="12">
        <f t="shared" si="208"/>
        <v>13.488798384905134</v>
      </c>
      <c r="C730" s="57" t="str">
        <f t="shared" si="192"/>
        <v>-0.0757736553921902-1916.97898908433i</v>
      </c>
      <c r="D730" s="57" t="str">
        <f t="shared" si="193"/>
        <v>7.97999998566988-471.962149883707i</v>
      </c>
      <c r="E730" s="57" t="str">
        <f t="shared" si="194"/>
        <v>81.2347231063239-0.000874079287635711i</v>
      </c>
      <c r="F730" s="57" t="str">
        <f t="shared" si="195"/>
        <v>4.17867867495963-44290.7106840422i</v>
      </c>
      <c r="G730" s="57" t="str">
        <f t="shared" si="196"/>
        <v>0.999999999109997-0.000029832922151336i</v>
      </c>
      <c r="H730" s="57" t="str">
        <f t="shared" si="197"/>
        <v>120.001185210129+2.00803337824877i</v>
      </c>
      <c r="I730" s="57" t="str">
        <f t="shared" si="198"/>
        <v>504.620439481709-29987.2745007136i</v>
      </c>
      <c r="K730" s="57" t="str">
        <f t="shared" si="199"/>
        <v>0.0999710196271724-0.00169320030858005i</v>
      </c>
      <c r="L730" s="57" t="str">
        <f t="shared" si="200"/>
        <v>0.00025-16.3875629069707i</v>
      </c>
      <c r="M730" s="57" t="str">
        <f t="shared" si="201"/>
        <v>0.0025-9.22954106149788i</v>
      </c>
      <c r="N730" s="57">
        <f t="shared" si="202"/>
        <v>89.997735233054357</v>
      </c>
      <c r="O730" s="57">
        <f t="shared" si="203"/>
        <v>65.652347063775693</v>
      </c>
      <c r="P730" s="374">
        <f t="shared" si="204"/>
        <v>65.652347063775693</v>
      </c>
      <c r="Q730" s="374">
        <f t="shared" si="205"/>
        <v>-90.002264766945643</v>
      </c>
      <c r="R730" s="12">
        <f t="shared" si="206"/>
        <v>89.997735233054357</v>
      </c>
      <c r="S730" s="57">
        <f t="shared" si="207"/>
        <v>1.3488798384905135E-2</v>
      </c>
      <c r="T730" s="12">
        <f t="shared" si="190"/>
        <v>65.652347063775693</v>
      </c>
    </row>
    <row r="731" spans="1:20" x14ac:dyDescent="0.15">
      <c r="A731" s="57">
        <f t="shared" si="191"/>
        <v>85.074679778873147</v>
      </c>
      <c r="B731" s="12">
        <f t="shared" si="208"/>
        <v>13.540055818767774</v>
      </c>
      <c r="C731" s="57" t="str">
        <f t="shared" si="192"/>
        <v>-0.0757728084304716-1909.72199650372i</v>
      </c>
      <c r="D731" s="57" t="str">
        <f t="shared" si="193"/>
        <v>7.97999998556078-470.175485613298i</v>
      </c>
      <c r="E731" s="57" t="str">
        <f t="shared" si="194"/>
        <v>81.2347227609263-0.000877394742071125i</v>
      </c>
      <c r="F731" s="57" t="str">
        <f t="shared" si="195"/>
        <v>4.17867867493132-44123.0431211312i</v>
      </c>
      <c r="G731" s="57" t="str">
        <f t="shared" si="196"/>
        <v>0.99999999910322-0.0000299462872553081i</v>
      </c>
      <c r="H731" s="57" t="str">
        <f t="shared" si="197"/>
        <v>120.001194234891+2.01566395482394i</v>
      </c>
      <c r="I731" s="57" t="str">
        <f t="shared" si="198"/>
        <v>504.620452087244-29873.756122818i</v>
      </c>
      <c r="K731" s="57" t="str">
        <f t="shared" si="199"/>
        <v>0.0999707990229871-0.00169963067940627i</v>
      </c>
      <c r="L731" s="57" t="str">
        <f t="shared" si="200"/>
        <v>0.00025-16.3255259085183i</v>
      </c>
      <c r="M731" s="57" t="str">
        <f t="shared" si="201"/>
        <v>0.0025-9.19460157551095i</v>
      </c>
      <c r="N731" s="57">
        <f t="shared" si="202"/>
        <v>89.997726652292556</v>
      </c>
      <c r="O731" s="57">
        <f t="shared" si="203"/>
        <v>65.61940301491363</v>
      </c>
      <c r="P731" s="374">
        <f t="shared" si="204"/>
        <v>65.61940301491363</v>
      </c>
      <c r="Q731" s="374">
        <f t="shared" si="205"/>
        <v>-90.002273347707444</v>
      </c>
      <c r="R731" s="12">
        <f t="shared" si="206"/>
        <v>89.997726652292556</v>
      </c>
      <c r="S731" s="57">
        <f t="shared" si="207"/>
        <v>1.3540055818767775E-2</v>
      </c>
      <c r="T731" s="12">
        <f t="shared" si="190"/>
        <v>65.61940301491363</v>
      </c>
    </row>
    <row r="732" spans="1:20" x14ac:dyDescent="0.15">
      <c r="A732" s="57">
        <f t="shared" si="191"/>
        <v>85.397963562032857</v>
      </c>
      <c r="B732" s="12">
        <f t="shared" si="208"/>
        <v>13.591508030879092</v>
      </c>
      <c r="C732" s="57" t="str">
        <f t="shared" si="192"/>
        <v>-0.0757719550234981-1902.49247591538i</v>
      </c>
      <c r="D732" s="57" t="str">
        <f t="shared" si="193"/>
        <v>7.97999998545085-468.395584975098i</v>
      </c>
      <c r="E732" s="57" t="str">
        <f t="shared" si="194"/>
        <v>81.2347224129-0.000880722726056571i</v>
      </c>
      <c r="F732" s="57" t="str">
        <f t="shared" si="195"/>
        <v>4.1786786749028-43956.0102830086i</v>
      </c>
      <c r="G732" s="57" t="str">
        <f t="shared" si="196"/>
        <v>0.999999999096391-0.0000300600831466731i</v>
      </c>
      <c r="H732" s="57" t="str">
        <f t="shared" si="197"/>
        <v>120.001203328372+2.02332352815929i</v>
      </c>
      <c r="I732" s="57" t="str">
        <f t="shared" si="198"/>
        <v>504.620464788769-29760.6674889337i</v>
      </c>
      <c r="K732" s="57" t="str">
        <f t="shared" si="199"/>
        <v>0.0999705767400194-0.00170608544228445i</v>
      </c>
      <c r="L732" s="57" t="str">
        <f t="shared" si="200"/>
        <v>0.00025-16.263723758237i</v>
      </c>
      <c r="M732" s="57" t="str">
        <f t="shared" si="201"/>
        <v>0.0025-9.15979435695447i</v>
      </c>
      <c r="N732" s="57">
        <f t="shared" si="202"/>
        <v>89.997718039213851</v>
      </c>
      <c r="O732" s="57">
        <f t="shared" si="203"/>
        <v>65.586458964362549</v>
      </c>
      <c r="P732" s="374">
        <f t="shared" si="204"/>
        <v>65.586458964362549</v>
      </c>
      <c r="Q732" s="374">
        <f t="shared" si="205"/>
        <v>-90.002281960786149</v>
      </c>
      <c r="R732" s="12">
        <f t="shared" si="206"/>
        <v>89.997718039213851</v>
      </c>
      <c r="S732" s="57">
        <f t="shared" si="207"/>
        <v>1.3591508030879093E-2</v>
      </c>
      <c r="T732" s="12">
        <f t="shared" si="190"/>
        <v>65.586458964362549</v>
      </c>
    </row>
    <row r="733" spans="1:20" x14ac:dyDescent="0.15">
      <c r="A733" s="57">
        <f t="shared" si="191"/>
        <v>85.722475823568601</v>
      </c>
      <c r="B733" s="12">
        <f t="shared" si="208"/>
        <v>13.643155761396434</v>
      </c>
      <c r="C733" s="57" t="str">
        <f t="shared" si="192"/>
        <v>-0.0757710951223203-1895.29032332024i</v>
      </c>
      <c r="D733" s="57" t="str">
        <f t="shared" si="193"/>
        <v>7.97999998534005-466.622422364641i</v>
      </c>
      <c r="E733" s="57" t="str">
        <f t="shared" si="194"/>
        <v>81.2347220622249-0.000884063286414632i</v>
      </c>
      <c r="F733" s="57" t="str">
        <f t="shared" si="195"/>
        <v>4.17867867487405-43789.609766851i</v>
      </c>
      <c r="G733" s="57" t="str">
        <f t="shared" si="196"/>
        <v>0.999999999089511-0.0000301743114624227i</v>
      </c>
      <c r="H733" s="57" t="str">
        <f t="shared" si="197"/>
        <v>120.001212491096+2.031012208449i</v>
      </c>
      <c r="I733" s="57" t="str">
        <f t="shared" si="198"/>
        <v>504.620477587008-29648.0069722429i</v>
      </c>
      <c r="K733" s="57" t="str">
        <f t="shared" si="199"/>
        <v>0.0999703527655021-0.00171256468940856i</v>
      </c>
      <c r="L733" s="57" t="str">
        <f t="shared" si="200"/>
        <v>0.00025-16.2021555670821i</v>
      </c>
      <c r="M733" s="57" t="str">
        <f t="shared" si="201"/>
        <v>0.0025-9.12511890511506i</v>
      </c>
      <c r="N733" s="57">
        <f t="shared" si="202"/>
        <v>89.99770939369877</v>
      </c>
      <c r="O733" s="57">
        <f t="shared" si="203"/>
        <v>65.553514912109662</v>
      </c>
      <c r="P733" s="374">
        <f t="shared" si="204"/>
        <v>65.553514912109662</v>
      </c>
      <c r="Q733" s="374">
        <f t="shared" si="205"/>
        <v>-90.00229060630123</v>
      </c>
      <c r="R733" s="12">
        <f t="shared" si="206"/>
        <v>89.99770939369877</v>
      </c>
      <c r="S733" s="57">
        <f t="shared" si="207"/>
        <v>1.3643155761396434E-2</v>
      </c>
      <c r="T733" s="12">
        <f t="shared" si="190"/>
        <v>65.553514912109662</v>
      </c>
    </row>
    <row r="734" spans="1:20" x14ac:dyDescent="0.15">
      <c r="A734" s="57">
        <f t="shared" si="191"/>
        <v>86.048221231698165</v>
      </c>
      <c r="B734" s="12">
        <f t="shared" si="208"/>
        <v>13.694999753289741</v>
      </c>
      <c r="C734" s="57" t="str">
        <f t="shared" si="192"/>
        <v>-0.0757702286771078-1888.11543511291i</v>
      </c>
      <c r="D734" s="57" t="str">
        <f t="shared" si="193"/>
        <v>7.97999998522841-464.855972274386i</v>
      </c>
      <c r="E734" s="57" t="str">
        <f t="shared" si="194"/>
        <v>81.2347217088814-0.000887416470146748i</v>
      </c>
      <c r="F734" s="57" t="str">
        <f t="shared" si="195"/>
        <v>4.17867867484506-43623.8391789312i</v>
      </c>
      <c r="G734" s="57" t="str">
        <f t="shared" si="196"/>
        <v>0.999999999082578-0.00003028897384577i</v>
      </c>
      <c r="H734" s="57" t="str">
        <f t="shared" si="197"/>
        <v>120.00122172359+2.03873010630607i</v>
      </c>
      <c r="I734" s="57" t="str">
        <f t="shared" si="198"/>
        <v>504.620490482698-29535.7729520862i</v>
      </c>
      <c r="K734" s="57" t="str">
        <f t="shared" si="199"/>
        <v>0.0999701270865693-0.0017190685133172i</v>
      </c>
      <c r="L734" s="57" t="str">
        <f t="shared" si="200"/>
        <v>0.00025-16.1408204493744i</v>
      </c>
      <c r="M734" s="57" t="str">
        <f t="shared" si="201"/>
        <v>0.0025-9.09057472117458i</v>
      </c>
      <c r="N734" s="57">
        <f t="shared" si="202"/>
        <v>89.997700715627417</v>
      </c>
      <c r="O734" s="57">
        <f t="shared" si="203"/>
        <v>65.520570858141966</v>
      </c>
      <c r="P734" s="374">
        <f t="shared" si="204"/>
        <v>65.520570858141966</v>
      </c>
      <c r="Q734" s="374">
        <f t="shared" si="205"/>
        <v>-90.002299284372583</v>
      </c>
      <c r="R734" s="12">
        <f t="shared" si="206"/>
        <v>89.997700715627417</v>
      </c>
      <c r="S734" s="57">
        <f t="shared" si="207"/>
        <v>1.3694999753289741E-2</v>
      </c>
      <c r="T734" s="12">
        <f t="shared" si="190"/>
        <v>65.520570858141966</v>
      </c>
    </row>
    <row r="735" spans="1:20" x14ac:dyDescent="0.15">
      <c r="A735" s="57">
        <f t="shared" si="191"/>
        <v>86.375204472378613</v>
      </c>
      <c r="B735" s="12">
        <f t="shared" si="208"/>
        <v>13.747040752352243</v>
      </c>
      <c r="C735" s="57" t="str">
        <f t="shared" si="192"/>
        <v>-0.0757693556387906-1880.96770808026i</v>
      </c>
      <c r="D735" s="57" t="str">
        <f t="shared" si="193"/>
        <v>7.97999998511594-463.096209293355i</v>
      </c>
      <c r="E735" s="57" t="str">
        <f t="shared" si="194"/>
        <v>81.2347213528497-0.00089078232441913i</v>
      </c>
      <c r="F735" s="57" t="str">
        <f t="shared" si="195"/>
        <v>4.17867867481587-43458.6961345835i</v>
      </c>
      <c r="G735" s="57" t="str">
        <f t="shared" si="196"/>
        <v>0.999999999075592-0.0000304040719461715i</v>
      </c>
      <c r="H735" s="57" t="str">
        <f t="shared" si="197"/>
        <v>120.001231026385+2.04647733276394i</v>
      </c>
      <c r="I735" s="57" t="str">
        <f t="shared" si="198"/>
        <v>504.620503476583-29423.9638139393i</v>
      </c>
      <c r="K735" s="57" t="str">
        <f t="shared" si="199"/>
        <v>0.0999698996902602-0.00172559700689499i</v>
      </c>
      <c r="L735" s="57" t="str">
        <f t="shared" si="200"/>
        <v>0.00025-16.0797175227878i</v>
      </c>
      <c r="M735" s="57" t="str">
        <f t="shared" si="201"/>
        <v>0.0025-9.0561613082034i</v>
      </c>
      <c r="N735" s="57">
        <f t="shared" si="202"/>
        <v>89.99769200487944</v>
      </c>
      <c r="O735" s="57">
        <f t="shared" si="203"/>
        <v>65.487626802446627</v>
      </c>
      <c r="P735" s="374">
        <f t="shared" si="204"/>
        <v>65.487626802446627</v>
      </c>
      <c r="Q735" s="374">
        <f t="shared" si="205"/>
        <v>-90.00230799512056</v>
      </c>
      <c r="R735" s="12">
        <f t="shared" si="206"/>
        <v>89.99769200487944</v>
      </c>
      <c r="S735" s="57">
        <f t="shared" si="207"/>
        <v>1.3747040752352243E-2</v>
      </c>
      <c r="T735" s="12">
        <f t="shared" si="190"/>
        <v>65.487626802446627</v>
      </c>
    </row>
    <row r="736" spans="1:20" x14ac:dyDescent="0.15">
      <c r="A736" s="57">
        <f t="shared" si="191"/>
        <v>86.703430249373653</v>
      </c>
      <c r="B736" s="12">
        <f t="shared" si="208"/>
        <v>13.799279507211182</v>
      </c>
      <c r="C736" s="57" t="str">
        <f t="shared" si="192"/>
        <v>-0.0757684759561599-1873.84703939977i</v>
      </c>
      <c r="D736" s="57" t="str">
        <f t="shared" si="193"/>
        <v>7.9799999850026-461.343108106767i</v>
      </c>
      <c r="E736" s="57" t="str">
        <f t="shared" si="194"/>
        <v>81.2347209941078-0.00089416089653119i</v>
      </c>
      <c r="F736" s="57" t="str">
        <f t="shared" si="195"/>
        <v>4.17867867478645-43294.1782581698i</v>
      </c>
      <c r="G736" s="57" t="str">
        <f t="shared" si="196"/>
        <v>0.999999999068554-0.0000305196074193521i</v>
      </c>
      <c r="H736" s="57" t="str">
        <f t="shared" si="197"/>
        <v>120.001240400016+2.05425399927801i</v>
      </c>
      <c r="I736" s="57" t="str">
        <f t="shared" si="198"/>
        <v>504.620516569405-29312.5779493904i</v>
      </c>
      <c r="K736" s="57" t="str">
        <f t="shared" si="199"/>
        <v>0.0999696705635125-0.0017321502633736i</v>
      </c>
      <c r="L736" s="57" t="str">
        <f t="shared" si="200"/>
        <v>0.00025-16.0188459083362i</v>
      </c>
      <c r="M736" s="57" t="str">
        <f t="shared" si="201"/>
        <v>0.0025-9.02187817115306i</v>
      </c>
      <c r="N736" s="57">
        <f t="shared" si="202"/>
        <v>89.99768326133416</v>
      </c>
      <c r="O736" s="57">
        <f t="shared" si="203"/>
        <v>65.454682745010189</v>
      </c>
      <c r="P736" s="374">
        <f t="shared" si="204"/>
        <v>65.454682745010189</v>
      </c>
      <c r="Q736" s="374">
        <f t="shared" si="205"/>
        <v>-90.00231673866584</v>
      </c>
      <c r="R736" s="12">
        <f t="shared" si="206"/>
        <v>89.99768326133416</v>
      </c>
      <c r="S736" s="57">
        <f t="shared" si="207"/>
        <v>1.3799279507211182E-2</v>
      </c>
      <c r="T736" s="12">
        <f t="shared" si="190"/>
        <v>65.454682745010189</v>
      </c>
    </row>
    <row r="737" spans="1:20" x14ac:dyDescent="0.15">
      <c r="A737" s="57">
        <f t="shared" si="191"/>
        <v>87.032903284321279</v>
      </c>
      <c r="B737" s="12">
        <f t="shared" si="208"/>
        <v>13.851716769338585</v>
      </c>
      <c r="C737" s="57" t="str">
        <f t="shared" si="192"/>
        <v>-0.0757675895800105-1866.75332663832i</v>
      </c>
      <c r="D737" s="57" t="str">
        <f t="shared" si="193"/>
        <v>7.97999998488844-459.596643495674i</v>
      </c>
      <c r="E737" s="57" t="str">
        <f t="shared" si="194"/>
        <v>81.2347206326365-0.00089755223401157i</v>
      </c>
      <c r="F737" s="57" t="str">
        <f t="shared" si="195"/>
        <v>4.17867867475685-43130.2831830454i</v>
      </c>
      <c r="G737" s="57" t="str">
        <f t="shared" si="196"/>
        <v>0.999999999061461-0.0000306355819273284i</v>
      </c>
      <c r="H737" s="57" t="str">
        <f t="shared" si="197"/>
        <v>120.001249845022+2.06206021772733i</v>
      </c>
      <c r="I737" s="57" t="str">
        <f t="shared" si="198"/>
        <v>504.620529761926-29201.6137561163i</v>
      </c>
      <c r="K737" s="57" t="str">
        <f t="shared" si="199"/>
        <v>0.0999694396931678-0.00173872837633324i</v>
      </c>
      <c r="L737" s="57" t="str">
        <f t="shared" si="200"/>
        <v>0.00025-15.9582047303608i</v>
      </c>
      <c r="M737" s="57" t="str">
        <f t="shared" si="201"/>
        <v>0.0025-8.98772481684903i</v>
      </c>
      <c r="N737" s="57">
        <f t="shared" si="202"/>
        <v>89.997674484870345</v>
      </c>
      <c r="O737" s="57">
        <f t="shared" si="203"/>
        <v>65.421738685819804</v>
      </c>
      <c r="P737" s="374">
        <f t="shared" si="204"/>
        <v>65.421738685819804</v>
      </c>
      <c r="Q737" s="374">
        <f t="shared" si="205"/>
        <v>-90.002325515129655</v>
      </c>
      <c r="R737" s="12">
        <f t="shared" si="206"/>
        <v>89.997674484870345</v>
      </c>
      <c r="S737" s="57">
        <f t="shared" si="207"/>
        <v>1.3851716769338586E-2</v>
      </c>
      <c r="T737" s="12">
        <f t="shared" si="190"/>
        <v>65.421738685819804</v>
      </c>
    </row>
    <row r="738" spans="1:20" x14ac:dyDescent="0.15">
      <c r="A738" s="57">
        <f t="shared" si="191"/>
        <v>87.363628316801709</v>
      </c>
      <c r="B738" s="12">
        <f t="shared" si="208"/>
        <v>13.904353293062073</v>
      </c>
      <c r="C738" s="57" t="str">
        <f t="shared" si="192"/>
        <v>-0.0757666964584516-1859.68646775038i</v>
      </c>
      <c r="D738" s="57" t="str">
        <f t="shared" si="193"/>
        <v>7.97999998477334-457.856790336595i</v>
      </c>
      <c r="E738" s="57" t="str">
        <f t="shared" si="194"/>
        <v>81.2347202684145-0.000900956384521519i</v>
      </c>
      <c r="F738" s="57" t="str">
        <f t="shared" si="195"/>
        <v>4.17867867472697-42967.0085515244i</v>
      </c>
      <c r="G738" s="57" t="str">
        <f t="shared" si="196"/>
        <v>0.999999999054315-0.0000307519971384325i</v>
      </c>
      <c r="H738" s="57" t="str">
        <f t="shared" si="197"/>
        <v>120.00125936195+2.06989610041615i</v>
      </c>
      <c r="I738" s="57" t="str">
        <f t="shared" si="198"/>
        <v>504.620543054902-29091.0696378605i</v>
      </c>
      <c r="K738" s="57" t="str">
        <f t="shared" si="199"/>
        <v>0.099969207065963-0.00174533143970361i</v>
      </c>
      <c r="L738" s="57" t="str">
        <f t="shared" si="200"/>
        <v>0.00025-15.897793116518i</v>
      </c>
      <c r="M738" s="57" t="str">
        <f t="shared" si="201"/>
        <v>0.0025-8.95370075398389i</v>
      </c>
      <c r="N738" s="57">
        <f t="shared" si="202"/>
        <v>89.997665675366463</v>
      </c>
      <c r="O738" s="57">
        <f t="shared" si="203"/>
        <v>65.388794624861703</v>
      </c>
      <c r="P738" s="374">
        <f t="shared" si="204"/>
        <v>65.388794624861703</v>
      </c>
      <c r="Q738" s="374">
        <f t="shared" si="205"/>
        <v>-90.002334324633537</v>
      </c>
      <c r="R738" s="12">
        <f t="shared" si="206"/>
        <v>89.997665675366463</v>
      </c>
      <c r="S738" s="57">
        <f t="shared" si="207"/>
        <v>1.3904353293062072E-2</v>
      </c>
      <c r="T738" s="12">
        <f t="shared" si="190"/>
        <v>65.388794624861703</v>
      </c>
    </row>
    <row r="739" spans="1:20" x14ac:dyDescent="0.15">
      <c r="A739" s="57">
        <f t="shared" si="191"/>
        <v>87.69561010440556</v>
      </c>
      <c r="B739" s="12">
        <f t="shared" si="208"/>
        <v>13.95718983557571</v>
      </c>
      <c r="C739" s="57" t="str">
        <f t="shared" si="192"/>
        <v>-0.0757657965408001-1852.64636107689i</v>
      </c>
      <c r="D739" s="57" t="str">
        <f t="shared" si="193"/>
        <v>7.9799999846574-456.123523601159i</v>
      </c>
      <c r="E739" s="57" t="str">
        <f t="shared" si="194"/>
        <v>81.2347199014209-0.000904373395901972i</v>
      </c>
      <c r="F739" s="57" t="str">
        <f t="shared" si="195"/>
        <v>4.17867867469687-42804.3520148464i</v>
      </c>
      <c r="G739" s="57" t="str">
        <f t="shared" si="196"/>
        <v>0.999999999047114-0.0000308688547273363i</v>
      </c>
      <c r="H739" s="57" t="str">
        <f t="shared" si="197"/>
        <v>120.001268951343+2.07776176007554i</v>
      </c>
      <c r="I739" s="57" t="str">
        <f t="shared" si="198"/>
        <v>504.620556449094-28980.9440044078i</v>
      </c>
      <c r="K739" s="57" t="str">
        <f t="shared" si="199"/>
        <v>0.0999689726685401-0.00175195954776556i</v>
      </c>
      <c r="L739" s="57" t="str">
        <f t="shared" si="200"/>
        <v>0.00025-15.8376101977665i</v>
      </c>
      <c r="M739" s="57" t="str">
        <f t="shared" si="201"/>
        <v>0.0025-8.91980549311005i</v>
      </c>
      <c r="N739" s="57">
        <f t="shared" si="202"/>
        <v>89.997656832700514</v>
      </c>
      <c r="O739" s="57">
        <f t="shared" si="203"/>
        <v>65.355850562122797</v>
      </c>
      <c r="P739" s="374">
        <f t="shared" si="204"/>
        <v>65.355850562122797</v>
      </c>
      <c r="Q739" s="374">
        <f t="shared" si="205"/>
        <v>-90.002343167299486</v>
      </c>
      <c r="R739" s="12">
        <f t="shared" si="206"/>
        <v>89.997656832700514</v>
      </c>
      <c r="S739" s="57">
        <f t="shared" si="207"/>
        <v>1.3957189835575709E-2</v>
      </c>
      <c r="T739" s="12">
        <f t="shared" si="190"/>
        <v>65.355850562122797</v>
      </c>
    </row>
    <row r="740" spans="1:20" x14ac:dyDescent="0.15">
      <c r="A740" s="57">
        <f t="shared" si="191"/>
        <v>88.0288534228023</v>
      </c>
      <c r="B740" s="12">
        <f t="shared" si="208"/>
        <v>14.010227156950897</v>
      </c>
      <c r="C740" s="57" t="str">
        <f t="shared" si="192"/>
        <v>-0.0757648897750016-1845.63290534352i</v>
      </c>
      <c r="D740" s="57" t="str">
        <f t="shared" si="193"/>
        <v>7.9799999845406-454.396818355741i</v>
      </c>
      <c r="E740" s="57" t="str">
        <f t="shared" si="194"/>
        <v>81.2347195316348-0.000907803316172924i</v>
      </c>
      <c r="F740" s="57" t="str">
        <f t="shared" si="195"/>
        <v>4.17867867466656-42642.3112331427i</v>
      </c>
      <c r="G740" s="57" t="str">
        <f t="shared" si="196"/>
        <v>0.999999999039858-0.0000309861563750753i</v>
      </c>
      <c r="H740" s="57" t="str">
        <f t="shared" si="197"/>
        <v>120.001278613754+2.08565730986506i</v>
      </c>
      <c r="I740" s="57" t="str">
        <f t="shared" si="198"/>
        <v>504.620569945281-28871.2352715642i</v>
      </c>
      <c r="K740" s="57" t="str">
        <f t="shared" si="199"/>
        <v>0.0999687364874357-0.00175861279515199i</v>
      </c>
      <c r="L740" s="57" t="str">
        <f t="shared" si="200"/>
        <v>0.00025-15.7776551083548i</v>
      </c>
      <c r="M740" s="57" t="str">
        <f t="shared" si="201"/>
        <v>0.0025-8.88603854663288i</v>
      </c>
      <c r="N740" s="57">
        <f t="shared" si="202"/>
        <v>89.997647956750043</v>
      </c>
      <c r="O740" s="57">
        <f t="shared" si="203"/>
        <v>65.322906497589372</v>
      </c>
      <c r="P740" s="374">
        <f t="shared" si="204"/>
        <v>65.322906497589372</v>
      </c>
      <c r="Q740" s="374">
        <f t="shared" si="205"/>
        <v>-90.002352043249957</v>
      </c>
      <c r="R740" s="12">
        <f t="shared" si="206"/>
        <v>89.997647956750043</v>
      </c>
      <c r="S740" s="57">
        <f t="shared" si="207"/>
        <v>1.4010227156950897E-2</v>
      </c>
      <c r="T740" s="12">
        <f t="shared" si="190"/>
        <v>65.322906497589372</v>
      </c>
    </row>
    <row r="741" spans="1:20" x14ac:dyDescent="0.15">
      <c r="A741" s="57">
        <f t="shared" si="191"/>
        <v>88.363363065808954</v>
      </c>
      <c r="B741" s="12">
        <f t="shared" si="208"/>
        <v>14.063466020147311</v>
      </c>
      <c r="C741" s="57" t="str">
        <f t="shared" si="192"/>
        <v>-0.0757639761093571-1838.64599965937i</v>
      </c>
      <c r="D741" s="57" t="str">
        <f t="shared" si="193"/>
        <v>7.97999998442287-452.676649761108i</v>
      </c>
      <c r="E741" s="57" t="str">
        <f t="shared" si="194"/>
        <v>81.2347191590346-0.000911246193517955i</v>
      </c>
      <c r="F741" s="57" t="str">
        <f t="shared" si="195"/>
        <v>4.17867867463599-42480.883875402i</v>
      </c>
      <c r="G741" s="57" t="str">
        <f t="shared" si="196"/>
        <v>0.999999999032547-0.0000311039037690732i</v>
      </c>
      <c r="H741" s="57" t="str">
        <f t="shared" si="197"/>
        <v>120.001288349741+2.09358286337432i</v>
      </c>
      <c r="I741" s="57" t="str">
        <f t="shared" si="198"/>
        <v>504.62058354423-28761.9418611332i</v>
      </c>
      <c r="K741" s="57" t="str">
        <f t="shared" si="199"/>
        <v>0.0999684985090853-0.00176529127684932i</v>
      </c>
      <c r="L741" s="57" t="str">
        <f t="shared" si="200"/>
        <v>0.00025-15.7179269858087i</v>
      </c>
      <c r="M741" s="57" t="str">
        <f t="shared" si="201"/>
        <v>0.0025-8.8523994288034i</v>
      </c>
      <c r="N741" s="57">
        <f t="shared" si="202"/>
        <v>89.997639047392198</v>
      </c>
      <c r="O741" s="57">
        <f t="shared" si="203"/>
        <v>65.289962431247844</v>
      </c>
      <c r="P741" s="374">
        <f t="shared" si="204"/>
        <v>65.289962431247844</v>
      </c>
      <c r="Q741" s="374">
        <f t="shared" si="205"/>
        <v>-90.002360952607802</v>
      </c>
      <c r="R741" s="12">
        <f t="shared" si="206"/>
        <v>89.997639047392198</v>
      </c>
      <c r="S741" s="57">
        <f t="shared" si="207"/>
        <v>1.4063466020147311E-2</v>
      </c>
      <c r="T741" s="12">
        <f t="shared" si="190"/>
        <v>65.289962431247844</v>
      </c>
    </row>
    <row r="742" spans="1:20" x14ac:dyDescent="0.15">
      <c r="A742" s="57">
        <f t="shared" si="191"/>
        <v>88.699143845459034</v>
      </c>
      <c r="B742" s="12">
        <f t="shared" si="208"/>
        <v>14.116907191023872</v>
      </c>
      <c r="C742" s="57" t="str">
        <f t="shared" si="192"/>
        <v>-0.075763055490512-1831.68554351542i</v>
      </c>
      <c r="D742" s="57" t="str">
        <f t="shared" si="193"/>
        <v>7.97999998430426-450.962993072056i</v>
      </c>
      <c r="E742" s="57" t="str">
        <f t="shared" si="194"/>
        <v>81.2347187835988-0.000914702076288964i</v>
      </c>
      <c r="F742" s="57" t="str">
        <f t="shared" si="195"/>
        <v>4.17867867460524-42320.0676194379i</v>
      </c>
      <c r="G742" s="57" t="str">
        <f t="shared" si="196"/>
        <v>0.999999999025181-0.0000312220986031657i</v>
      </c>
      <c r="H742" s="57" t="str">
        <f t="shared" si="197"/>
        <v>120.001298159863+2.10153853462467i</v>
      </c>
      <c r="I742" s="57" t="str">
        <f t="shared" si="198"/>
        <v>504.620597246729-28653.0622008923i</v>
      </c>
      <c r="K742" s="57" t="str">
        <f t="shared" si="199"/>
        <v>0.0999682587198204-0.00177199508819867i</v>
      </c>
      <c r="L742" s="57" t="str">
        <f t="shared" si="200"/>
        <v>0.00025-15.6584249709192i</v>
      </c>
      <c r="M742" s="57" t="str">
        <f t="shared" si="201"/>
        <v>0.0025-8.81888765571167i</v>
      </c>
      <c r="N742" s="57">
        <f t="shared" si="202"/>
        <v>89.997630104503756</v>
      </c>
      <c r="O742" s="57">
        <f t="shared" si="203"/>
        <v>65.257018363084285</v>
      </c>
      <c r="P742" s="374">
        <f t="shared" si="204"/>
        <v>65.257018363084285</v>
      </c>
      <c r="Q742" s="374">
        <f t="shared" si="205"/>
        <v>-90.002369895496244</v>
      </c>
      <c r="R742" s="12">
        <f t="shared" si="206"/>
        <v>89.997630104503756</v>
      </c>
      <c r="S742" s="57">
        <f t="shared" si="207"/>
        <v>1.4116907191023872E-2</v>
      </c>
      <c r="T742" s="12">
        <f t="shared" si="190"/>
        <v>65.257018363084285</v>
      </c>
    </row>
    <row r="743" spans="1:20" x14ac:dyDescent="0.15">
      <c r="A743" s="57">
        <f t="shared" si="191"/>
        <v>89.036200592071779</v>
      </c>
      <c r="B743" s="12">
        <f t="shared" si="208"/>
        <v>14.170551438349763</v>
      </c>
      <c r="C743" s="57" t="str">
        <f t="shared" si="192"/>
        <v>-0.0757621278668807-1824.75143678325i</v>
      </c>
      <c r="D743" s="57" t="str">
        <f t="shared" si="193"/>
        <v>7.97999998418477-449.255823637058i</v>
      </c>
      <c r="E743" s="57" t="str">
        <f t="shared" si="194"/>
        <v>81.2347184053067-0.000918171013042055i</v>
      </c>
      <c r="F743" s="57" t="str">
        <f t="shared" si="195"/>
        <v>4.17867867457422-42159.8601518542i</v>
      </c>
      <c r="G743" s="57" t="str">
        <f t="shared" si="196"/>
        <v>0.999999999017758-0.0000313407425776251i</v>
      </c>
      <c r="H743" s="57" t="str">
        <f t="shared" si="197"/>
        <v>120.001308044683+2.10952443807084i</v>
      </c>
      <c r="I743" s="57" t="str">
        <f t="shared" si="198"/>
        <v>504.620611053566-28544.5947245703i</v>
      </c>
      <c r="K743" s="57" t="str">
        <f t="shared" si="199"/>
        <v>0.0999680171058719-0.0017787243248973i</v>
      </c>
      <c r="L743" s="57" t="str">
        <f t="shared" si="200"/>
        <v>0.00025-15.5991482077298i</v>
      </c>
      <c r="M743" s="57" t="str">
        <f t="shared" si="201"/>
        <v>0.0025-8.78550274527959i</v>
      </c>
      <c r="N743" s="57">
        <f t="shared" si="202"/>
        <v>89.99762112796094</v>
      </c>
      <c r="O743" s="57">
        <f t="shared" si="203"/>
        <v>65.224074293085195</v>
      </c>
      <c r="P743" s="374">
        <f t="shared" si="204"/>
        <v>65.224074293085195</v>
      </c>
      <c r="Q743" s="374">
        <f t="shared" si="205"/>
        <v>-90.00237887203906</v>
      </c>
      <c r="R743" s="12">
        <f t="shared" si="206"/>
        <v>89.99762112796094</v>
      </c>
      <c r="S743" s="57">
        <f t="shared" si="207"/>
        <v>1.4170551438349763E-2</v>
      </c>
      <c r="T743" s="12">
        <f t="shared" si="190"/>
        <v>65.224074293085195</v>
      </c>
    </row>
    <row r="744" spans="1:20" x14ac:dyDescent="0.15">
      <c r="A744" s="57">
        <f t="shared" si="191"/>
        <v>89.374538154321669</v>
      </c>
      <c r="B744" s="12">
        <f t="shared" si="208"/>
        <v>14.224399533815493</v>
      </c>
      <c r="C744" s="57" t="str">
        <f t="shared" si="192"/>
        <v>-0.0757611931844906-1817.84357971334i</v>
      </c>
      <c r="D744" s="57" t="str">
        <f t="shared" si="193"/>
        <v>7.9799999840643-447.55511689791i</v>
      </c>
      <c r="E744" s="57" t="str">
        <f t="shared" si="194"/>
        <v>81.2347180241357-0.000921653052469282i</v>
      </c>
      <c r="F744" s="57" t="str">
        <f t="shared" si="195"/>
        <v>4.17867867454295-42000.2591680129i</v>
      </c>
      <c r="G744" s="57" t="str">
        <f t="shared" si="196"/>
        <v>0.999999999010279-0.0000314598373991847i</v>
      </c>
      <c r="H744" s="57" t="str">
        <f t="shared" si="197"/>
        <v>120.001318004773+2.11754068860257i</v>
      </c>
      <c r="I744" s="57" t="str">
        <f t="shared" si="198"/>
        <v>504.62062496554-28436.5378718273i</v>
      </c>
      <c r="K744" s="57" t="str">
        <f t="shared" si="199"/>
        <v>0.099967773653361-0.00178547908299959i</v>
      </c>
      <c r="L744" s="57" t="str">
        <f t="shared" si="200"/>
        <v>0.00025-15.5400958435244i</v>
      </c>
      <c r="M744" s="57" t="str">
        <f t="shared" si="201"/>
        <v>0.0025-8.75224421725404i</v>
      </c>
      <c r="N744" s="57">
        <f t="shared" si="202"/>
        <v>89.997612117639662</v>
      </c>
      <c r="O744" s="57">
        <f t="shared" si="203"/>
        <v>65.191130221236278</v>
      </c>
      <c r="P744" s="374">
        <f t="shared" si="204"/>
        <v>65.191130221236278</v>
      </c>
      <c r="Q744" s="374">
        <f t="shared" si="205"/>
        <v>-90.002387882360338</v>
      </c>
      <c r="R744" s="12">
        <f t="shared" si="206"/>
        <v>89.997612117639662</v>
      </c>
      <c r="S744" s="57">
        <f t="shared" si="207"/>
        <v>1.4224399533815494E-2</v>
      </c>
      <c r="T744" s="12">
        <f t="shared" si="190"/>
        <v>65.191130221236278</v>
      </c>
    </row>
    <row r="745" spans="1:20" x14ac:dyDescent="0.15">
      <c r="A745" s="57">
        <f t="shared" si="191"/>
        <v>89.714161399308082</v>
      </c>
      <c r="B745" s="12">
        <f t="shared" si="208"/>
        <v>14.278452252043992</v>
      </c>
      <c r="C745" s="57" t="str">
        <f t="shared" si="192"/>
        <v>-0.0757602513891698-1810.96187293389i</v>
      </c>
      <c r="D745" s="57" t="str">
        <f t="shared" si="193"/>
        <v>7.97999998394297-445.860848389373i</v>
      </c>
      <c r="E745" s="57" t="str">
        <f t="shared" si="194"/>
        <v>81.2347176400644-0.000925148243455605i</v>
      </c>
      <c r="F745" s="57" t="str">
        <f t="shared" si="195"/>
        <v>4.17867867451145-41841.2623720004i</v>
      </c>
      <c r="G745" s="57" t="str">
        <f t="shared" si="196"/>
        <v>0.999999999002742-0.0000315793847810636i</v>
      </c>
      <c r="H745" s="57" t="str">
        <f t="shared" si="197"/>
        <v>120.001328040703+2.12558740154619i</v>
      </c>
      <c r="I745" s="57" t="str">
        <f t="shared" si="198"/>
        <v>504.62063898344-28328.8900882283i</v>
      </c>
      <c r="K745" s="57" t="str">
        <f t="shared" si="199"/>
        <v>0.0999675283483088-0.00179225945891865i</v>
      </c>
      <c r="L745" s="57" t="str">
        <f t="shared" si="200"/>
        <v>0.00025-15.4812670288149i</v>
      </c>
      <c r="M745" s="57" t="str">
        <f t="shared" si="201"/>
        <v>0.0025-8.71911159319993i</v>
      </c>
      <c r="N745" s="57">
        <f t="shared" si="202"/>
        <v>89.997603073415419</v>
      </c>
      <c r="O745" s="57">
        <f t="shared" si="203"/>
        <v>65.158186147523665</v>
      </c>
      <c r="P745" s="374">
        <f t="shared" si="204"/>
        <v>65.158186147523665</v>
      </c>
      <c r="Q745" s="374">
        <f t="shared" si="205"/>
        <v>-90.002396926584581</v>
      </c>
      <c r="R745" s="12">
        <f t="shared" si="206"/>
        <v>89.997603073415419</v>
      </c>
      <c r="S745" s="57">
        <f t="shared" si="207"/>
        <v>1.4278452252043992E-2</v>
      </c>
      <c r="T745" s="12">
        <f t="shared" si="190"/>
        <v>65.158186147523665</v>
      </c>
    </row>
    <row r="746" spans="1:20" x14ac:dyDescent="0.15">
      <c r="A746" s="57">
        <f t="shared" si="191"/>
        <v>90.055075212625454</v>
      </c>
      <c r="B746" s="12">
        <f t="shared" si="208"/>
        <v>14.33271037060176</v>
      </c>
      <c r="C746" s="57" t="str">
        <f t="shared" si="192"/>
        <v>-0.0757593024274072-1804.10621744921i</v>
      </c>
      <c r="D746" s="57" t="str">
        <f t="shared" si="193"/>
        <v>7.97999998382072-444.172993738827i</v>
      </c>
      <c r="E746" s="57" t="str">
        <f t="shared" si="194"/>
        <v>81.2347172530708-0.000928656635072464i</v>
      </c>
      <c r="F746" s="57" t="str">
        <f t="shared" si="195"/>
        <v>4.17867867447974-41682.8674765941i</v>
      </c>
      <c r="G746" s="57" t="str">
        <f t="shared" si="196"/>
        <v>0.999999998995149-0.000031699386442991i</v>
      </c>
      <c r="H746" s="57" t="str">
        <f t="shared" si="197"/>
        <v>120.001338153054+2.13366469266646i</v>
      </c>
      <c r="I746" s="57" t="str">
        <f t="shared" si="198"/>
        <v>504.620653108078-28221.6498252245i</v>
      </c>
      <c r="K746" s="57" t="str">
        <f t="shared" si="199"/>
        <v>0.0999672811766254-0.00179906554942737i</v>
      </c>
      <c r="L746" s="57" t="str">
        <f t="shared" si="200"/>
        <v>0.00025-15.4226609173291i</v>
      </c>
      <c r="M746" s="57" t="str">
        <f t="shared" si="201"/>
        <v>0.0025-8.68610439649325i</v>
      </c>
      <c r="N746" s="57">
        <f t="shared" si="202"/>
        <v>89.997593995163143</v>
      </c>
      <c r="O746" s="57">
        <f t="shared" si="203"/>
        <v>65.12524207193303</v>
      </c>
      <c r="P746" s="374">
        <f t="shared" si="204"/>
        <v>65.12524207193303</v>
      </c>
      <c r="Q746" s="374">
        <f t="shared" si="205"/>
        <v>-90.002406004836857</v>
      </c>
      <c r="R746" s="12">
        <f t="shared" si="206"/>
        <v>89.997593995163143</v>
      </c>
      <c r="S746" s="57">
        <f t="shared" si="207"/>
        <v>1.433271037060176E-2</v>
      </c>
      <c r="T746" s="12">
        <f t="shared" si="190"/>
        <v>65.12524207193303</v>
      </c>
    </row>
    <row r="747" spans="1:20" x14ac:dyDescent="0.15">
      <c r="A747" s="57">
        <f t="shared" si="191"/>
        <v>90.397284498433436</v>
      </c>
      <c r="B747" s="12">
        <f t="shared" si="208"/>
        <v>14.387174670010047</v>
      </c>
      <c r="C747" s="57" t="str">
        <f t="shared" si="192"/>
        <v>-0.0757583462448963-1797.27651463843i</v>
      </c>
      <c r="D747" s="57" t="str">
        <f t="shared" si="193"/>
        <v>7.97999998369753-442.491528665915i</v>
      </c>
      <c r="E747" s="57" t="str">
        <f t="shared" si="194"/>
        <v>81.2347168631319-0.00093217827652924i</v>
      </c>
      <c r="F747" s="57" t="str">
        <f t="shared" si="195"/>
        <v>4.17867867444777-41525.0722032305i</v>
      </c>
      <c r="G747" s="57" t="str">
        <f t="shared" si="196"/>
        <v>0.999999998987497-0.0000318198441112309i</v>
      </c>
      <c r="H747" s="57" t="str">
        <f t="shared" si="197"/>
        <v>120.001348342404+2.14177267816811i</v>
      </c>
      <c r="I747" s="57" t="str">
        <f t="shared" si="198"/>
        <v>504.620667340274-28114.815540128i</v>
      </c>
      <c r="K747" s="57" t="str">
        <f t="shared" si="199"/>
        <v>0.0999670321241187-0.00180589745165994i</v>
      </c>
      <c r="L747" s="57" t="str">
        <f t="shared" si="200"/>
        <v>0.00025-15.3642766659983i</v>
      </c>
      <c r="M747" s="57" t="str">
        <f t="shared" si="201"/>
        <v>0.0025-8.65322215231445i</v>
      </c>
      <c r="N747" s="57">
        <f t="shared" si="202"/>
        <v>89.997584882757437</v>
      </c>
      <c r="O747" s="57">
        <f t="shared" si="203"/>
        <v>65.092297994450263</v>
      </c>
      <c r="P747" s="374">
        <f t="shared" si="204"/>
        <v>65.092297994450263</v>
      </c>
      <c r="Q747" s="374">
        <f t="shared" si="205"/>
        <v>-90.002415117242563</v>
      </c>
      <c r="R747" s="12">
        <f t="shared" si="206"/>
        <v>89.997584882757437</v>
      </c>
      <c r="S747" s="57">
        <f t="shared" si="207"/>
        <v>1.4387174670010047E-2</v>
      </c>
      <c r="T747" s="12">
        <f t="shared" si="190"/>
        <v>65.092297994450263</v>
      </c>
    </row>
    <row r="748" spans="1:20" x14ac:dyDescent="0.15">
      <c r="A748" s="57">
        <f t="shared" si="191"/>
        <v>90.740794179527498</v>
      </c>
      <c r="B748" s="12">
        <f t="shared" si="208"/>
        <v>14.441845933756086</v>
      </c>
      <c r="C748" s="57" t="str">
        <f t="shared" si="192"/>
        <v>-0.0757573827865059-1790.47266625396i</v>
      </c>
      <c r="D748" s="57" t="str">
        <f t="shared" si="193"/>
        <v>7.97999998357339-440.816428982198i</v>
      </c>
      <c r="E748" s="57" t="str">
        <f t="shared" si="194"/>
        <v>81.2347164702264-0.000935713217273252i</v>
      </c>
      <c r="F748" s="57" t="str">
        <f t="shared" si="195"/>
        <v>4.17867867441555-41367.8742819714i</v>
      </c>
      <c r="G748" s="57" t="str">
        <f t="shared" si="196"/>
        <v>0.999999998979788-0.0000319407595186073i</v>
      </c>
      <c r="H748" s="57" t="str">
        <f t="shared" si="197"/>
        <v>120.001358609342+2.14991147469747i</v>
      </c>
      <c r="I748" s="57" t="str">
        <f t="shared" si="198"/>
        <v>504.620681680836-28008.3856960922i</v>
      </c>
      <c r="K748" s="57" t="str">
        <f t="shared" si="199"/>
        <v>0.0999667811764843-0.00181275526311283i</v>
      </c>
      <c r="L748" s="57" t="str">
        <f t="shared" si="200"/>
        <v>0.00025-15.3061134349455i</v>
      </c>
      <c r="M748" s="57" t="str">
        <f t="shared" si="201"/>
        <v>0.0025-8.62046438764138i</v>
      </c>
      <c r="N748" s="57">
        <f t="shared" si="202"/>
        <v>89.997575736072477</v>
      </c>
      <c r="O748" s="57">
        <f t="shared" si="203"/>
        <v>65.059353915060839</v>
      </c>
      <c r="P748" s="374">
        <f t="shared" si="204"/>
        <v>65.059353915060839</v>
      </c>
      <c r="Q748" s="374">
        <f t="shared" si="205"/>
        <v>-90.002424263927523</v>
      </c>
      <c r="R748" s="12">
        <f t="shared" si="206"/>
        <v>89.997575736072477</v>
      </c>
      <c r="S748" s="57">
        <f t="shared" si="207"/>
        <v>1.4441845933756086E-2</v>
      </c>
      <c r="T748" s="12">
        <f t="shared" ref="T748:T811" si="209">P748</f>
        <v>65.059353915060839</v>
      </c>
    </row>
    <row r="749" spans="1:20" x14ac:dyDescent="0.15">
      <c r="A749" s="57">
        <f t="shared" ref="A749:A812" si="210">2*PI()*B749</f>
        <v>91.085609197409696</v>
      </c>
      <c r="B749" s="12">
        <f t="shared" si="208"/>
        <v>14.49672494830436</v>
      </c>
      <c r="C749" s="57" t="str">
        <f t="shared" ref="C749:C812" si="211">IMPRODUCT(D749,E749,$C$40,,K749,$C$41)</f>
        <v>-0.075756411996764-1783.69457442016i</v>
      </c>
      <c r="D749" s="57" t="str">
        <f t="shared" ref="D749:D812" si="212">IMDIV(IMPRODUCT($C$37,$C$38,COMPLEX(1,A749/$C$38)),IMSUM(-1*A749*A749/$C$39,COMPLEX(0,1*A749)))</f>
        <v>7.97999998344829-439.147670590805i</v>
      </c>
      <c r="E749" s="57" t="str">
        <f t="shared" ref="E749:E812" si="213">IMDIV(IMPRODUCT(IMSUM(F749,G749),$C$29,H749),IMSUM(1,I749))</f>
        <v>81.234716074331-0.000939261506860168i</v>
      </c>
      <c r="F749" s="57" t="str">
        <f t="shared" ref="F749:F812" si="214">IMDIV(IMPRODUCT($C$14,$C$15,COMPLEX(1,A749/$C$15)),IMSUM(-1*A749*A749/$C$16,COMPLEX(0,A749)))</f>
        <v>4.17867867438309-41211.2714514722i</v>
      </c>
      <c r="G749" s="57" t="str">
        <f t="shared" ref="G749:G812" si="215">IMDIV(1,COMPLEX(1,A749*$C$9*$C$10))</f>
        <v>0.99999999897202-0.000032062134404529i</v>
      </c>
      <c r="H749" s="57" t="str">
        <f t="shared" ref="H749:H812" si="216">IMDIV($C$3,IMSUM(K749,COMPLEX(0,$C$28*A749)))</f>
        <v>120.001368954458+2.15808119934429i</v>
      </c>
      <c r="I749" s="57" t="str">
        <f t="shared" ref="I749:I812" si="217">IMPRODUCT(F749,$C$29,H749,$C$31)</f>
        <v>504.620696130598-27902.3587620879i</v>
      </c>
      <c r="K749" s="57" t="str">
        <f t="shared" ref="K749:K812" si="218">IF($C$26&lt;=0,IMDIV(1,IMSUM(IMDIV(1,L749),1/$C$18)),IMDIV(1,IMSUM(IMDIV(1,L749),1/$C$18,IMDIV(1,M749))))</f>
        <v>0.0999665283193121-0.00181963908164642i</v>
      </c>
      <c r="L749" s="57" t="str">
        <f t="shared" ref="L749:L812" si="219">IMSUM($C$21/$C$22,IMDIV(1,COMPLEX(0,$C$20*$C$22*A749)))</f>
        <v>0.00025-15.2481703874731i</v>
      </c>
      <c r="M749" s="57" t="str">
        <f t="shared" ref="M749:M812" si="220">IMSUM($C$25/$C$26,IMDIV(1,COMPLEX(0,$C$24*$C$26*A749)))</f>
        <v>0.0025-8.58783063124263i</v>
      </c>
      <c r="N749" s="57">
        <f t="shared" ref="N749:N812" si="221">ABS(R749)</f>
        <v>89.997566554981958</v>
      </c>
      <c r="O749" s="57">
        <f t="shared" ref="O749:O812" si="222">ABS(P749)</f>
        <v>65.026409833750279</v>
      </c>
      <c r="P749" s="374">
        <f t="shared" ref="P749:P812" si="223">20*LOG10(IMABS(C749))</f>
        <v>65.026409833750279</v>
      </c>
      <c r="Q749" s="374">
        <f t="shared" ref="Q749:Q812" si="224">IMARGUMENT(C749)*180/PI()</f>
        <v>-90.002433445018042</v>
      </c>
      <c r="R749" s="12">
        <f t="shared" ref="R749:R812" si="225">IF(Q749&lt;0,Q749+180,Q749-180)</f>
        <v>89.997566554981958</v>
      </c>
      <c r="S749" s="57">
        <f t="shared" ref="S749:S812" si="226">B749/1000</f>
        <v>1.4496724948304359E-2</v>
      </c>
      <c r="T749" s="12">
        <f t="shared" si="209"/>
        <v>65.026409833750279</v>
      </c>
    </row>
    <row r="750" spans="1:20" x14ac:dyDescent="0.15">
      <c r="A750" s="57">
        <f t="shared" si="210"/>
        <v>91.431734512359853</v>
      </c>
      <c r="B750" s="12">
        <f t="shared" ref="B750:B813" si="227">B749*(1+B$42)</f>
        <v>14.551812503107916</v>
      </c>
      <c r="C750" s="57" t="str">
        <f t="shared" si="211"/>
        <v>-0.0757554338201345-1776.94214163193i</v>
      </c>
      <c r="D750" s="57" t="str">
        <f t="shared" si="212"/>
        <v>7.97999998332228-437.485229486086i</v>
      </c>
      <c r="E750" s="57" t="str">
        <f t="shared" si="213"/>
        <v>81.234715675423-0.000942823195066542i</v>
      </c>
      <c r="F750" s="57" t="str">
        <f t="shared" si="214"/>
        <v>4.17867867435038-41055.2614589483i</v>
      </c>
      <c r="G750" s="57" t="str">
        <f t="shared" si="215"/>
        <v>0.999999998964192-0.0000321839705150143i</v>
      </c>
      <c r="H750" s="57" t="str">
        <f t="shared" si="216"/>
        <v>120.001379378347+2.1662819696433i</v>
      </c>
      <c r="I750" s="57" t="str">
        <f t="shared" si="217"/>
        <v>504.620710690384-27796.7332128821i</v>
      </c>
      <c r="K750" s="57" t="str">
        <f t="shared" si="218"/>
        <v>0.0999662735380829-0.00182654900548615i</v>
      </c>
      <c r="L750" s="57" t="str">
        <f t="shared" si="219"/>
        <v>0.00025-15.1904466900509i</v>
      </c>
      <c r="M750" s="57" t="str">
        <f t="shared" si="220"/>
        <v>0.0025-8.5553204136707i</v>
      </c>
      <c r="N750" s="57">
        <f t="shared" si="221"/>
        <v>89.997557339359162</v>
      </c>
      <c r="O750" s="57">
        <f t="shared" si="222"/>
        <v>64.993465750504072</v>
      </c>
      <c r="P750" s="374">
        <f t="shared" si="223"/>
        <v>64.993465750504072</v>
      </c>
      <c r="Q750" s="374">
        <f t="shared" si="224"/>
        <v>-90.002442660640838</v>
      </c>
      <c r="R750" s="12">
        <f t="shared" si="225"/>
        <v>89.997557339359162</v>
      </c>
      <c r="S750" s="57">
        <f t="shared" si="226"/>
        <v>1.4551812503107915E-2</v>
      </c>
      <c r="T750" s="12">
        <f t="shared" si="209"/>
        <v>64.993465750504072</v>
      </c>
    </row>
    <row r="751" spans="1:20" x14ac:dyDescent="0.15">
      <c r="A751" s="57">
        <f t="shared" si="210"/>
        <v>91.77917510350683</v>
      </c>
      <c r="B751" s="12">
        <f t="shared" si="227"/>
        <v>14.607109390619726</v>
      </c>
      <c r="C751" s="57" t="str">
        <f t="shared" si="211"/>
        <v>-0.0757544481997385-1770.21527075322i</v>
      </c>
      <c r="D751" s="57" t="str">
        <f t="shared" si="212"/>
        <v>7.9799999831953-435.829081753267i</v>
      </c>
      <c r="E751" s="57" t="str">
        <f t="shared" si="213"/>
        <v>81.2347152734796-0.000946398331840771i</v>
      </c>
      <c r="F751" s="57" t="str">
        <f t="shared" si="214"/>
        <v>4.17867867431741-40899.8420601438i</v>
      </c>
      <c r="G751" s="57" t="str">
        <f t="shared" si="215"/>
        <v>0.999999998956305-0.0000323062696027165i</v>
      </c>
      <c r="H751" s="57" t="str">
        <f t="shared" si="216"/>
        <v>120.00138988161+2.17451390357599i</v>
      </c>
      <c r="I751" s="57" t="str">
        <f t="shared" si="217"/>
        <v>504.620725361039-27691.5075290161i</v>
      </c>
      <c r="K751" s="57" t="str">
        <f t="shared" si="218"/>
        <v>0.0999660168181631-0.0018334851332237i</v>
      </c>
      <c r="L751" s="57" t="str">
        <f t="shared" si="219"/>
        <v>0.00025-15.1329415123041i</v>
      </c>
      <c r="M751" s="57" t="str">
        <f t="shared" si="220"/>
        <v>0.0025-8.52293326725515i</v>
      </c>
      <c r="N751" s="57">
        <f t="shared" si="221"/>
        <v>89.997548089076943</v>
      </c>
      <c r="O751" s="57">
        <f t="shared" si="222"/>
        <v>64.960521665307297</v>
      </c>
      <c r="P751" s="374">
        <f t="shared" si="223"/>
        <v>64.960521665307297</v>
      </c>
      <c r="Q751" s="374">
        <f t="shared" si="224"/>
        <v>-90.002451910923057</v>
      </c>
      <c r="R751" s="12">
        <f t="shared" si="225"/>
        <v>89.997548089076943</v>
      </c>
      <c r="S751" s="57">
        <f t="shared" si="226"/>
        <v>1.4607109390619726E-2</v>
      </c>
      <c r="T751" s="12">
        <f t="shared" si="209"/>
        <v>64.960521665307297</v>
      </c>
    </row>
    <row r="752" spans="1:20" x14ac:dyDescent="0.15">
      <c r="A752" s="57">
        <f t="shared" si="210"/>
        <v>92.127935968900147</v>
      </c>
      <c r="B752" s="12">
        <f t="shared" si="227"/>
        <v>14.662616406304082</v>
      </c>
      <c r="C752" s="57" t="str">
        <f t="shared" si="211"/>
        <v>-0.0757534550807009-1763.5138650158i</v>
      </c>
      <c r="D752" s="57" t="str">
        <f t="shared" si="212"/>
        <v>7.97999998306732-434.179203568108i</v>
      </c>
      <c r="E752" s="57" t="str">
        <f t="shared" si="213"/>
        <v>81.234714868478-0.000949986967312556i</v>
      </c>
      <c r="F752" s="57" t="str">
        <f t="shared" si="214"/>
        <v>4.17867867428419-40745.0110192984i</v>
      </c>
      <c r="G752" s="57" t="str">
        <f t="shared" si="215"/>
        <v>0.999999998948358-0.0000324290334269492i</v>
      </c>
      <c r="H752" s="57" t="str">
        <f t="shared" si="216"/>
        <v>120.001400464849+2.18277711957224i</v>
      </c>
      <c r="I752" s="57" t="str">
        <f t="shared" si="217"/>
        <v>504.620740143402-27586.6801967824i</v>
      </c>
      <c r="K752" s="57" t="str">
        <f t="shared" si="218"/>
        <v>0.0999657581448146-0.0018404475638187i</v>
      </c>
      <c r="L752" s="57" t="str">
        <f t="shared" si="219"/>
        <v>0.00025-15.0756540270015i</v>
      </c>
      <c r="M752" s="57" t="str">
        <f t="shared" si="220"/>
        <v>0.0025-8.49066872609598i</v>
      </c>
      <c r="N752" s="57">
        <f t="shared" si="221"/>
        <v>89.997538804007689</v>
      </c>
      <c r="O752" s="57">
        <f t="shared" si="222"/>
        <v>64.927577578145446</v>
      </c>
      <c r="P752" s="374">
        <f t="shared" si="223"/>
        <v>64.927577578145446</v>
      </c>
      <c r="Q752" s="374">
        <f t="shared" si="224"/>
        <v>-90.002461195992311</v>
      </c>
      <c r="R752" s="12">
        <f t="shared" si="225"/>
        <v>89.997538804007689</v>
      </c>
      <c r="S752" s="57">
        <f t="shared" si="226"/>
        <v>1.4662616406304082E-2</v>
      </c>
      <c r="T752" s="12">
        <f t="shared" si="209"/>
        <v>64.927577578145446</v>
      </c>
    </row>
    <row r="753" spans="1:20" x14ac:dyDescent="0.15">
      <c r="A753" s="57">
        <f t="shared" si="210"/>
        <v>92.478022125581973</v>
      </c>
      <c r="B753" s="12">
        <f t="shared" si="227"/>
        <v>14.718334348648037</v>
      </c>
      <c r="C753" s="57" t="str">
        <f t="shared" si="211"/>
        <v>-0.0757524544040393-1756.83782801763i</v>
      </c>
      <c r="D753" s="57" t="str">
        <f t="shared" si="212"/>
        <v>7.97999998293839-432.535571196556i</v>
      </c>
      <c r="E753" s="57" t="str">
        <f t="shared" si="213"/>
        <v>81.2347144603951-0.000953589151773843i</v>
      </c>
      <c r="F753" s="57" t="str">
        <f t="shared" si="214"/>
        <v>4.17867867425075-40590.7661091156i</v>
      </c>
      <c r="G753" s="57" t="str">
        <f t="shared" si="215"/>
        <v>0.99999999894035-0.0000325522637537109i</v>
      </c>
      <c r="H753" s="57" t="str">
        <f t="shared" si="216"/>
        <v>120.001411128676+2.19107173651208i</v>
      </c>
      <c r="I753" s="57" t="str">
        <f t="shared" si="217"/>
        <v>504.620755038327-27482.2497082054i</v>
      </c>
      <c r="K753" s="57" t="str">
        <f t="shared" si="218"/>
        <v>0.09996549750318-0.0018474363965995i</v>
      </c>
      <c r="L753" s="57" t="str">
        <f t="shared" si="219"/>
        <v>0.00025-15.0185834100434i</v>
      </c>
      <c r="M753" s="57" t="str">
        <f t="shared" si="220"/>
        <v>0.0025-8.45852632605696i</v>
      </c>
      <c r="N753" s="57">
        <f t="shared" si="221"/>
        <v>89.997529484023389</v>
      </c>
      <c r="O753" s="57">
        <f t="shared" si="222"/>
        <v>64.894633489003212</v>
      </c>
      <c r="P753" s="374">
        <f t="shared" si="223"/>
        <v>64.894633489003212</v>
      </c>
      <c r="Q753" s="374">
        <f t="shared" si="224"/>
        <v>-90.002470515976611</v>
      </c>
      <c r="R753" s="12">
        <f t="shared" si="225"/>
        <v>89.997529484023389</v>
      </c>
      <c r="S753" s="57">
        <f t="shared" si="226"/>
        <v>1.4718334348648037E-2</v>
      </c>
      <c r="T753" s="12">
        <f t="shared" si="209"/>
        <v>64.894633489003212</v>
      </c>
    </row>
    <row r="754" spans="1:20" x14ac:dyDescent="0.15">
      <c r="A754" s="57">
        <f t="shared" si="210"/>
        <v>92.829438609659192</v>
      </c>
      <c r="B754" s="12">
        <f t="shared" si="227"/>
        <v>14.7742640191729</v>
      </c>
      <c r="C754" s="57" t="str">
        <f t="shared" si="211"/>
        <v>-0.0757514461135784-1750.18706372174i</v>
      </c>
      <c r="D754" s="57" t="str">
        <f t="shared" si="212"/>
        <v>7.97999998280846-430.898160994409i</v>
      </c>
      <c r="E754" s="57" t="str">
        <f t="shared" si="213"/>
        <v>81.2347140492066-0.000957204935703879i</v>
      </c>
      <c r="F754" s="57" t="str">
        <f t="shared" si="214"/>
        <v>4.17867867421704-40437.1051107306i</v>
      </c>
      <c r="G754" s="57" t="str">
        <f t="shared" si="215"/>
        <v>0.999999998932281-0.0000326759623557113i</v>
      </c>
      <c r="H754" s="57" t="str">
        <f t="shared" si="216"/>
        <v>120.001421873702+2.19939787372735i</v>
      </c>
      <c r="I754" s="57" t="str">
        <f t="shared" si="217"/>
        <v>504.620770046667-27378.2145610169i</v>
      </c>
      <c r="K754" s="57" t="str">
        <f t="shared" si="218"/>
        <v>0.0999652348782959-0.00185445173126505i</v>
      </c>
      <c r="L754" s="57" t="str">
        <f t="shared" si="219"/>
        <v>0.00025-14.9617288404497i</v>
      </c>
      <c r="M754" s="57" t="str">
        <f t="shared" si="220"/>
        <v>0.0025-8.4265056047589i</v>
      </c>
      <c r="N754" s="57">
        <f t="shared" si="221"/>
        <v>89.997520128995589</v>
      </c>
      <c r="O754" s="57">
        <f t="shared" si="222"/>
        <v>64.86168939786586</v>
      </c>
      <c r="P754" s="374">
        <f t="shared" si="223"/>
        <v>64.86168939786586</v>
      </c>
      <c r="Q754" s="374">
        <f t="shared" si="224"/>
        <v>-90.002479871004411</v>
      </c>
      <c r="R754" s="12">
        <f t="shared" si="225"/>
        <v>89.997520128995589</v>
      </c>
      <c r="S754" s="57">
        <f t="shared" si="226"/>
        <v>1.47742640191729E-2</v>
      </c>
      <c r="T754" s="12">
        <f t="shared" si="209"/>
        <v>64.86168939786586</v>
      </c>
    </row>
    <row r="755" spans="1:20" x14ac:dyDescent="0.15">
      <c r="A755" s="57">
        <f t="shared" si="210"/>
        <v>93.182190476375894</v>
      </c>
      <c r="B755" s="12">
        <f t="shared" si="227"/>
        <v>14.830406222445758</v>
      </c>
      <c r="C755" s="57" t="str">
        <f t="shared" si="211"/>
        <v>-0.0757504301507126-1743.56147645461i</v>
      </c>
      <c r="D755" s="57" t="str">
        <f t="shared" si="212"/>
        <v>7.97999998267758-429.266949406971i</v>
      </c>
      <c r="E755" s="57" t="str">
        <f t="shared" si="213"/>
        <v>81.234713634889-0.000960834369762908i</v>
      </c>
      <c r="F755" s="57" t="str">
        <f t="shared" si="214"/>
        <v>4.17867867418306-40284.0258136783i</v>
      </c>
      <c r="G755" s="57" t="str">
        <f t="shared" si="215"/>
        <v>0.999999998924151-0.0000328001310123963i</v>
      </c>
      <c r="H755" s="57" t="str">
        <f t="shared" si="216"/>
        <v>120.001432700547+2.20775565100348i</v>
      </c>
      <c r="I755" s="57" t="str">
        <f t="shared" si="217"/>
        <v>504.620785169289-27274.5732586368i</v>
      </c>
      <c r="K755" s="57" t="str">
        <f t="shared" si="218"/>
        <v>0.0999649702550809-0.0018614936678858i</v>
      </c>
      <c r="L755" s="57" t="str">
        <f t="shared" si="219"/>
        <v>0.00025-14.9050895003483i</v>
      </c>
      <c r="M755" s="57" t="str">
        <f t="shared" si="220"/>
        <v>0.0025-8.3946061015729i</v>
      </c>
      <c r="N755" s="57">
        <f t="shared" si="221"/>
        <v>89.997510738795384</v>
      </c>
      <c r="O755" s="57">
        <f t="shared" si="222"/>
        <v>64.828745304717955</v>
      </c>
      <c r="P755" s="374">
        <f t="shared" si="223"/>
        <v>64.828745304717955</v>
      </c>
      <c r="Q755" s="374">
        <f t="shared" si="224"/>
        <v>-90.002489261204616</v>
      </c>
      <c r="R755" s="12">
        <f t="shared" si="225"/>
        <v>89.997510738795384</v>
      </c>
      <c r="S755" s="57">
        <f t="shared" si="226"/>
        <v>1.4830406222445757E-2</v>
      </c>
      <c r="T755" s="12">
        <f t="shared" si="209"/>
        <v>64.828745304717955</v>
      </c>
    </row>
    <row r="756" spans="1:20" x14ac:dyDescent="0.15">
      <c r="A756" s="57">
        <f t="shared" si="210"/>
        <v>93.536282800186129</v>
      </c>
      <c r="B756" s="12">
        <f t="shared" si="227"/>
        <v>14.886761766091052</v>
      </c>
      <c r="C756" s="57" t="str">
        <f t="shared" si="211"/>
        <v>-0.0757494064576818-1736.96097090499i</v>
      </c>
      <c r="D756" s="57" t="str">
        <f t="shared" si="212"/>
        <v>7.97999998254566-427.641912968716i</v>
      </c>
      <c r="E756" s="57" t="str">
        <f t="shared" si="213"/>
        <v>81.2347132174197-0.000964477504811297i</v>
      </c>
      <c r="F756" s="57" t="str">
        <f t="shared" si="214"/>
        <v>4.17867867414884-40131.5260158617i</v>
      </c>
      <c r="G756" s="57" t="str">
        <f t="shared" si="215"/>
        <v>0.999999998915959-0.0000329247715099737i</v>
      </c>
      <c r="H756" s="57" t="str">
        <f t="shared" si="216"/>
        <v>120.001443609833+2.21614518858115i</v>
      </c>
      <c r="I756" s="57" t="str">
        <f t="shared" si="217"/>
        <v>504.620800407061-27171.3243101498i</v>
      </c>
      <c r="K756" s="57" t="str">
        <f t="shared" si="218"/>
        <v>0.0999647036183406-0.00186856230690523i</v>
      </c>
      <c r="L756" s="57" t="str">
        <f t="shared" si="219"/>
        <v>0.00025-14.8486645749635i</v>
      </c>
      <c r="M756" s="57" t="str">
        <f t="shared" si="220"/>
        <v>0.0025-8.36282735761397i</v>
      </c>
      <c r="N756" s="57">
        <f t="shared" si="221"/>
        <v>89.997501313293384</v>
      </c>
      <c r="O756" s="57">
        <f t="shared" si="222"/>
        <v>64.795801209544436</v>
      </c>
      <c r="P756" s="374">
        <f t="shared" si="223"/>
        <v>64.795801209544436</v>
      </c>
      <c r="Q756" s="374">
        <f t="shared" si="224"/>
        <v>-90.002498686706616</v>
      </c>
      <c r="R756" s="12">
        <f t="shared" si="225"/>
        <v>89.997501313293384</v>
      </c>
      <c r="S756" s="57">
        <f t="shared" si="226"/>
        <v>1.4886761766091052E-2</v>
      </c>
      <c r="T756" s="12">
        <f t="shared" si="209"/>
        <v>64.795801209544436</v>
      </c>
    </row>
    <row r="757" spans="1:20" x14ac:dyDescent="0.15">
      <c r="A757" s="57">
        <f t="shared" si="210"/>
        <v>93.891720674826843</v>
      </c>
      <c r="B757" s="12">
        <f t="shared" si="227"/>
        <v>14.943331460802199</v>
      </c>
      <c r="C757" s="57" t="str">
        <f t="shared" si="211"/>
        <v>-0.0757483749750634-1730.38545212236i</v>
      </c>
      <c r="D757" s="57" t="str">
        <f t="shared" si="212"/>
        <v>7.97999998241279-426.023028302948i</v>
      </c>
      <c r="E757" s="57" t="str">
        <f t="shared" si="213"/>
        <v>81.2347127967735-0.00096813439186151i</v>
      </c>
      <c r="F757" s="57" t="str">
        <f t="shared" si="214"/>
        <v>4.17867867411432-39979.6035235199i</v>
      </c>
      <c r="G757" s="57" t="str">
        <f t="shared" si="215"/>
        <v>0.999999998907705-0.0000330498856414389i</v>
      </c>
      <c r="H757" s="57" t="str">
        <f t="shared" si="216"/>
        <v>120.001454602188+2.22456660715807i</v>
      </c>
      <c r="I757" s="57" t="str">
        <f t="shared" si="217"/>
        <v>504.620815760861-27068.4662302853i</v>
      </c>
      <c r="K757" s="57" t="str">
        <f t="shared" si="218"/>
        <v>0.0999644349527645-0.00187565774914115i</v>
      </c>
      <c r="L757" s="57" t="str">
        <f t="shared" si="219"/>
        <v>0.00025-14.7924532526036i</v>
      </c>
      <c r="M757" s="57" t="str">
        <f t="shared" si="220"/>
        <v>0.0025-8.33116891573416i</v>
      </c>
      <c r="N757" s="57">
        <f t="shared" si="221"/>
        <v>89.997491852359872</v>
      </c>
      <c r="O757" s="57">
        <f t="shared" si="222"/>
        <v>64.762857112329755</v>
      </c>
      <c r="P757" s="374">
        <f t="shared" si="223"/>
        <v>64.762857112329755</v>
      </c>
      <c r="Q757" s="374">
        <f t="shared" si="224"/>
        <v>-90.002508147640128</v>
      </c>
      <c r="R757" s="12">
        <f t="shared" si="225"/>
        <v>89.997491852359872</v>
      </c>
      <c r="S757" s="57">
        <f t="shared" si="226"/>
        <v>1.4943331460802199E-2</v>
      </c>
      <c r="T757" s="12">
        <f t="shared" si="209"/>
        <v>64.762857112329755</v>
      </c>
    </row>
    <row r="758" spans="1:20" x14ac:dyDescent="0.15">
      <c r="A758" s="57">
        <f t="shared" si="210"/>
        <v>94.248509213391188</v>
      </c>
      <c r="B758" s="12">
        <f t="shared" si="227"/>
        <v>15.000116120353248</v>
      </c>
      <c r="C758" s="57" t="str">
        <f t="shared" si="211"/>
        <v>-0.0757473356443441-1723.83482551568i</v>
      </c>
      <c r="D758" s="57" t="str">
        <f t="shared" si="212"/>
        <v>7.97999998227883-424.410272121468i</v>
      </c>
      <c r="E758" s="57" t="str">
        <f t="shared" si="213"/>
        <v>81.2347123729267-0.000971805082115382i</v>
      </c>
      <c r="F758" s="57" t="str">
        <f t="shared" si="214"/>
        <v>4.17867867407958-39828.2561511969i</v>
      </c>
      <c r="G758" s="57" t="str">
        <f t="shared" si="215"/>
        <v>0.999999998899388-0.0000331754752066004i</v>
      </c>
      <c r="H758" s="57" t="str">
        <f t="shared" si="216"/>
        <v>120.001465678245+2.23302002789071i</v>
      </c>
      <c r="I758" s="57" t="str">
        <f t="shared" si="217"/>
        <v>504.620831231576-26965.9975393953i</v>
      </c>
      <c r="K758" s="57" t="str">
        <f t="shared" si="218"/>
        <v>0.0999641642429268-0.00188278009578706i</v>
      </c>
      <c r="L758" s="57" t="str">
        <f t="shared" si="219"/>
        <v>0.00025-14.7364547246499i</v>
      </c>
      <c r="M758" s="57" t="str">
        <f t="shared" si="220"/>
        <v>0.0025-8.29963032051624i</v>
      </c>
      <c r="N758" s="57">
        <f t="shared" si="221"/>
        <v>89.997482355864534</v>
      </c>
      <c r="O758" s="57">
        <f t="shared" si="222"/>
        <v>64.729913013058365</v>
      </c>
      <c r="P758" s="374">
        <f t="shared" si="223"/>
        <v>64.729913013058365</v>
      </c>
      <c r="Q758" s="374">
        <f t="shared" si="224"/>
        <v>-90.002517644135466</v>
      </c>
      <c r="R758" s="12">
        <f t="shared" si="225"/>
        <v>89.997482355864534</v>
      </c>
      <c r="S758" s="57">
        <f t="shared" si="226"/>
        <v>1.5000116120353247E-2</v>
      </c>
      <c r="T758" s="12">
        <f t="shared" si="209"/>
        <v>64.729913013058365</v>
      </c>
    </row>
    <row r="759" spans="1:20" x14ac:dyDescent="0.15">
      <c r="A759" s="57">
        <f t="shared" si="210"/>
        <v>94.606653548402065</v>
      </c>
      <c r="B759" s="12">
        <f t="shared" si="227"/>
        <v>15.05711656161059</v>
      </c>
      <c r="C759" s="57" t="str">
        <f t="shared" si="211"/>
        <v>-0.0757462884051279-1717.30899685201i</v>
      </c>
      <c r="D759" s="57" t="str">
        <f t="shared" si="212"/>
        <v>7.97999998214391-422.803621224238i</v>
      </c>
      <c r="E759" s="57" t="str">
        <f t="shared" si="213"/>
        <v>81.2347119458551-0.000975489626977536i</v>
      </c>
      <c r="F759" s="57" t="str">
        <f t="shared" si="214"/>
        <v>4.17867867404456-39677.48172171i</v>
      </c>
      <c r="G759" s="57" t="str">
        <f t="shared" si="215"/>
        <v>0.999999998891007-0.0000333015420121063i</v>
      </c>
      <c r="H759" s="57" t="str">
        <f t="shared" si="216"/>
        <v>120.001476838642+2.24150557239597i</v>
      </c>
      <c r="I759" s="57" t="str">
        <f t="shared" si="217"/>
        <v>504.620846820086-26863.9167634335i</v>
      </c>
      <c r="K759" s="57" t="str">
        <f t="shared" si="218"/>
        <v>0.0999638914732841-0.00188992944841341i</v>
      </c>
      <c r="L759" s="57" t="str">
        <f t="shared" si="219"/>
        <v>0.00025-14.6806681855448i</v>
      </c>
      <c r="M759" s="57" t="str">
        <f t="shared" si="220"/>
        <v>0.0025-8.26821111826682i</v>
      </c>
      <c r="N759" s="57">
        <f t="shared" si="221"/>
        <v>89.997472823676731</v>
      </c>
      <c r="O759" s="57">
        <f t="shared" si="222"/>
        <v>64.696968911714748</v>
      </c>
      <c r="P759" s="374">
        <f t="shared" si="223"/>
        <v>64.696968911714748</v>
      </c>
      <c r="Q759" s="374">
        <f t="shared" si="224"/>
        <v>-90.002527176323269</v>
      </c>
      <c r="R759" s="12">
        <f t="shared" si="225"/>
        <v>89.997472823676731</v>
      </c>
      <c r="S759" s="57">
        <f t="shared" si="226"/>
        <v>1.505711656161059E-2</v>
      </c>
      <c r="T759" s="12">
        <f t="shared" si="209"/>
        <v>64.696968911714748</v>
      </c>
    </row>
    <row r="760" spans="1:20" x14ac:dyDescent="0.15">
      <c r="A760" s="57">
        <f t="shared" si="210"/>
        <v>94.966158831885991</v>
      </c>
      <c r="B760" s="12">
        <f t="shared" si="227"/>
        <v>15.11433360454471</v>
      </c>
      <c r="C760" s="57" t="str">
        <f t="shared" si="211"/>
        <v>-0.0757452331978783-1710.80787225509i</v>
      </c>
      <c r="D760" s="57" t="str">
        <f t="shared" si="212"/>
        <v>7.97999998200795-421.203052499045i</v>
      </c>
      <c r="E760" s="57" t="str">
        <f t="shared" si="213"/>
        <v>81.2347115155339-0.000979188078007998i</v>
      </c>
      <c r="F760" s="57" t="str">
        <f t="shared" si="214"/>
        <v>4.17867867400926-39527.2780661184i</v>
      </c>
      <c r="G760" s="57" t="str">
        <f t="shared" si="215"/>
        <v>0.999999998882563-0.0000334280878714701i</v>
      </c>
      <c r="H760" s="57" t="str">
        <f t="shared" si="216"/>
        <v>120.00148808402+2.2500233627531i</v>
      </c>
      <c r="I760" s="57" t="str">
        <f t="shared" si="217"/>
        <v>504.620862527302-26762.2224339334i</v>
      </c>
      <c r="K760" s="57" t="str">
        <f t="shared" si="218"/>
        <v>0.0999636166281749-0.00189710590896907i</v>
      </c>
      <c r="L760" s="57" t="str">
        <f t="shared" si="219"/>
        <v>0.00025-14.6250928327803i</v>
      </c>
      <c r="M760" s="57" t="str">
        <f t="shared" si="220"/>
        <v>0.0025-8.23691085701017i</v>
      </c>
      <c r="N760" s="57">
        <f t="shared" si="221"/>
        <v>89.997463255665352</v>
      </c>
      <c r="O760" s="57">
        <f t="shared" si="222"/>
        <v>64.664024808283017</v>
      </c>
      <c r="P760" s="374">
        <f t="shared" si="223"/>
        <v>64.664024808283017</v>
      </c>
      <c r="Q760" s="374">
        <f t="shared" si="224"/>
        <v>-90.002536744334648</v>
      </c>
      <c r="R760" s="12">
        <f t="shared" si="225"/>
        <v>89.997463255665352</v>
      </c>
      <c r="S760" s="57">
        <f t="shared" si="226"/>
        <v>1.511433360454471E-2</v>
      </c>
      <c r="T760" s="12">
        <f t="shared" si="209"/>
        <v>64.664024808283017</v>
      </c>
    </row>
    <row r="761" spans="1:20" x14ac:dyDescent="0.15">
      <c r="A761" s="57">
        <f t="shared" si="210"/>
        <v>95.327030235447168</v>
      </c>
      <c r="B761" s="12">
        <f t="shared" si="227"/>
        <v>15.17176807224198</v>
      </c>
      <c r="C761" s="57" t="str">
        <f t="shared" si="211"/>
        <v>-0.0757441699616379-1704.3313582041i</v>
      </c>
      <c r="D761" s="57" t="str">
        <f t="shared" si="212"/>
        <v>7.97999998187093-419.608542921169i</v>
      </c>
      <c r="E761" s="57" t="str">
        <f t="shared" si="213"/>
        <v>81.2347110819387-0.000982900486967225i</v>
      </c>
      <c r="F761" s="57" t="str">
        <f t="shared" si="214"/>
        <v>4.17867867397371-39377.6430236919i</v>
      </c>
      <c r="G761" s="57" t="str">
        <f t="shared" si="215"/>
        <v>0.999999998874054-0.0000335551146050962i</v>
      </c>
      <c r="H761" s="57" t="str">
        <f t="shared" si="216"/>
        <v>120.001499415027+2.25857352150526i</v>
      </c>
      <c r="I761" s="57" t="str">
        <f t="shared" si="217"/>
        <v>504.620878354116-26660.913087988i</v>
      </c>
      <c r="K761" s="57" t="str">
        <f t="shared" si="218"/>
        <v>0.0999633396918185-0.00190430957978255i</v>
      </c>
      <c r="L761" s="57" t="str">
        <f t="shared" si="219"/>
        <v>0.00025-14.5697278668861i</v>
      </c>
      <c r="M761" s="57" t="str">
        <f t="shared" si="220"/>
        <v>0.0025-8.20572908648151i</v>
      </c>
      <c r="N761" s="57">
        <f t="shared" si="221"/>
        <v>89.997453651698791</v>
      </c>
      <c r="O761" s="57">
        <f t="shared" si="222"/>
        <v>64.631080702747454</v>
      </c>
      <c r="P761" s="374">
        <f t="shared" si="223"/>
        <v>64.631080702747454</v>
      </c>
      <c r="Q761" s="374">
        <f t="shared" si="224"/>
        <v>-90.002546348301209</v>
      </c>
      <c r="R761" s="12">
        <f t="shared" si="225"/>
        <v>89.997453651698791</v>
      </c>
      <c r="S761" s="57">
        <f t="shared" si="226"/>
        <v>1.517176807224198E-2</v>
      </c>
      <c r="T761" s="12">
        <f t="shared" si="209"/>
        <v>64.631080702747454</v>
      </c>
    </row>
    <row r="762" spans="1:20" x14ac:dyDescent="0.15">
      <c r="A762" s="57">
        <f t="shared" si="210"/>
        <v>95.689272950341859</v>
      </c>
      <c r="B762" s="12">
        <f t="shared" si="227"/>
        <v>15.2294207909165</v>
      </c>
      <c r="C762" s="57" t="str">
        <f t="shared" si="211"/>
        <v>-0.075743098635435-1697.87936153219i</v>
      </c>
      <c r="D762" s="57" t="str">
        <f t="shared" si="212"/>
        <v>7.97999998173292-418.020069553057i</v>
      </c>
      <c r="E762" s="57" t="str">
        <f t="shared" si="213"/>
        <v>81.234710645044-0.000986626905787726i</v>
      </c>
      <c r="F762" s="57" t="str">
        <f t="shared" si="214"/>
        <v>4.1786786739379-39228.5744418805i</v>
      </c>
      <c r="G762" s="57" t="str">
        <f t="shared" si="215"/>
        <v>0.999999998865481-0.0000336826240403067i</v>
      </c>
      <c r="H762" s="57" t="str">
        <f t="shared" si="216"/>
        <v>120.001510832313+2.26715617166142i</v>
      </c>
      <c r="I762" s="57" t="str">
        <f t="shared" si="217"/>
        <v>504.620894301447-26559.9872682281i</v>
      </c>
      <c r="K762" s="57" t="str">
        <f t="shared" si="218"/>
        <v>0.0999630606483162-0.0019115405635635i</v>
      </c>
      <c r="L762" s="57" t="str">
        <f t="shared" si="219"/>
        <v>0.00025-14.5145724914187i</v>
      </c>
      <c r="M762" s="57" t="str">
        <f t="shared" si="220"/>
        <v>0.0025-8.17466535812068i</v>
      </c>
      <c r="N762" s="57">
        <f t="shared" si="221"/>
        <v>89.997444011645072</v>
      </c>
      <c r="O762" s="57">
        <f t="shared" si="222"/>
        <v>64.598136595091958</v>
      </c>
      <c r="P762" s="374">
        <f t="shared" si="223"/>
        <v>64.598136595091958</v>
      </c>
      <c r="Q762" s="374">
        <f t="shared" si="224"/>
        <v>-90.002555988354928</v>
      </c>
      <c r="R762" s="12">
        <f t="shared" si="225"/>
        <v>89.997444011645072</v>
      </c>
      <c r="S762" s="57">
        <f t="shared" si="226"/>
        <v>1.5229420790916499E-2</v>
      </c>
      <c r="T762" s="12">
        <f t="shared" si="209"/>
        <v>64.598136595091958</v>
      </c>
    </row>
    <row r="763" spans="1:20" x14ac:dyDescent="0.15">
      <c r="A763" s="57">
        <f t="shared" si="210"/>
        <v>96.052892187553169</v>
      </c>
      <c r="B763" s="12">
        <f t="shared" si="227"/>
        <v>15.287292589921982</v>
      </c>
      <c r="C763" s="57" t="str">
        <f t="shared" si="211"/>
        <v>-0.0757420191579428-1691.45178942523i</v>
      </c>
      <c r="D763" s="57" t="str">
        <f t="shared" si="212"/>
        <v>7.9799999815938-416.437609543985i</v>
      </c>
      <c r="E763" s="57" t="str">
        <f t="shared" si="213"/>
        <v>81.2347102048255-0.000990367386611474i</v>
      </c>
      <c r="F763" s="57" t="str">
        <f t="shared" si="214"/>
        <v>4.17867867390179-39080.0701762823i</v>
      </c>
      <c r="G763" s="57" t="str">
        <f t="shared" si="215"/>
        <v>0.999999998856842-0.0000338106180113678i</v>
      </c>
      <c r="H763" s="57" t="str">
        <f t="shared" si="216"/>
        <v>120.001522336538+2.27577143669806i</v>
      </c>
      <c r="I763" s="57" t="str">
        <f t="shared" si="217"/>
        <v>504.620910370204-26459.4435228024i</v>
      </c>
      <c r="K763" s="57" t="str">
        <f t="shared" si="218"/>
        <v>0.0999627794816462-0.00191879896340389i</v>
      </c>
      <c r="L763" s="57" t="str">
        <f t="shared" si="219"/>
        <v>0.00025-14.4596259129495i</v>
      </c>
      <c r="M763" s="57" t="str">
        <f t="shared" si="220"/>
        <v>0.0025-8.14371922506543i</v>
      </c>
      <c r="N763" s="57">
        <f t="shared" si="221"/>
        <v>89.997434335371679</v>
      </c>
      <c r="O763" s="57">
        <f t="shared" si="222"/>
        <v>64.565192485300415</v>
      </c>
      <c r="P763" s="374">
        <f t="shared" si="223"/>
        <v>64.565192485300415</v>
      </c>
      <c r="Q763" s="374">
        <f t="shared" si="224"/>
        <v>-90.002565664628321</v>
      </c>
      <c r="R763" s="12">
        <f t="shared" si="225"/>
        <v>89.997434335371679</v>
      </c>
      <c r="S763" s="57">
        <f t="shared" si="226"/>
        <v>1.5287292589921982E-2</v>
      </c>
      <c r="T763" s="12">
        <f t="shared" si="209"/>
        <v>64.565192485300415</v>
      </c>
    </row>
    <row r="764" spans="1:20" x14ac:dyDescent="0.15">
      <c r="A764" s="57">
        <f t="shared" si="210"/>
        <v>96.417893177865878</v>
      </c>
      <c r="B764" s="12">
        <f t="shared" si="227"/>
        <v>15.345384301763687</v>
      </c>
      <c r="C764" s="57" t="str">
        <f t="shared" si="211"/>
        <v>-0.0757409314671023-1685.04854942045i</v>
      </c>
      <c r="D764" s="57" t="str">
        <f t="shared" si="212"/>
        <v>7.97999998145367-414.861140129734i</v>
      </c>
      <c r="E764" s="57" t="str">
        <f t="shared" si="213"/>
        <v>81.2347097612578-0.000994121981737213i</v>
      </c>
      <c r="F764" s="57" t="str">
        <f t="shared" si="214"/>
        <v>4.17867867386541-38932.1280906138i</v>
      </c>
      <c r="G764" s="57" t="str">
        <f t="shared" si="215"/>
        <v>0.999999998848138-0.0000339390983595156i</v>
      </c>
      <c r="H764" s="57" t="str">
        <f t="shared" si="216"/>
        <v>120.001533928362+2.28441944056103i</v>
      </c>
      <c r="I764" s="57" t="str">
        <f t="shared" si="217"/>
        <v>504.620926561321-26359.280405355i</v>
      </c>
      <c r="K764" s="57" t="str">
        <f t="shared" si="218"/>
        <v>0.0999624961756661-0.00192608488277956i</v>
      </c>
      <c r="L764" s="57" t="str">
        <f t="shared" si="219"/>
        <v>0.00025-14.4048873410535i</v>
      </c>
      <c r="M764" s="57" t="str">
        <f t="shared" si="220"/>
        <v>0.0025-8.11289024214526i</v>
      </c>
      <c r="N764" s="57">
        <f t="shared" si="221"/>
        <v>89.997424622745726</v>
      </c>
      <c r="O764" s="57">
        <f t="shared" si="222"/>
        <v>64.532248373356666</v>
      </c>
      <c r="P764" s="374">
        <f t="shared" si="223"/>
        <v>64.532248373356666</v>
      </c>
      <c r="Q764" s="374">
        <f t="shared" si="224"/>
        <v>-90.002575377254274</v>
      </c>
      <c r="R764" s="12">
        <f t="shared" si="225"/>
        <v>89.997424622745726</v>
      </c>
      <c r="S764" s="57">
        <f t="shared" si="226"/>
        <v>1.5345384301763687E-2</v>
      </c>
      <c r="T764" s="12">
        <f t="shared" si="209"/>
        <v>64.532248373356666</v>
      </c>
    </row>
    <row r="765" spans="1:20" x14ac:dyDescent="0.15">
      <c r="A765" s="57">
        <f t="shared" si="210"/>
        <v>96.784281171941757</v>
      </c>
      <c r="B765" s="12">
        <f t="shared" si="227"/>
        <v>15.403696762110389</v>
      </c>
      <c r="C765" s="57" t="str">
        <f t="shared" si="211"/>
        <v>-0.0757398355002152-1678.66954940508i</v>
      </c>
      <c r="D765" s="57" t="str">
        <f t="shared" si="212"/>
        <v>7.97999998131246-413.290638632262i</v>
      </c>
      <c r="E765" s="57" t="str">
        <f t="shared" si="213"/>
        <v>81.2347093143149-0.000997890743660873i</v>
      </c>
      <c r="F765" s="57" t="str">
        <f t="shared" si="214"/>
        <v>4.17867867382876-38784.7460566783i</v>
      </c>
      <c r="G765" s="57" t="str">
        <f t="shared" si="215"/>
        <v>0.999999998839367-0.000034068066932983i</v>
      </c>
      <c r="H765" s="57" t="str">
        <f t="shared" si="216"/>
        <v>120.001545608452+2.29310030766721i</v>
      </c>
      <c r="I765" s="57" t="str">
        <f t="shared" si="217"/>
        <v>504.620942875722-26259.4964750059i</v>
      </c>
      <c r="K765" s="57" t="str">
        <f t="shared" si="218"/>
        <v>0.0999622107141114-0.00193339842555144i</v>
      </c>
      <c r="L765" s="57" t="str">
        <f t="shared" si="219"/>
        <v>0.00025-14.350355988298i</v>
      </c>
      <c r="M765" s="57" t="str">
        <f t="shared" si="220"/>
        <v>0.0025-8.08217796587497i</v>
      </c>
      <c r="N765" s="57">
        <f t="shared" si="221"/>
        <v>89.997414873633844</v>
      </c>
      <c r="O765" s="57">
        <f t="shared" si="222"/>
        <v>64.499304259244227</v>
      </c>
      <c r="P765" s="374">
        <f t="shared" si="223"/>
        <v>64.499304259244227</v>
      </c>
      <c r="Q765" s="374">
        <f t="shared" si="224"/>
        <v>-90.002585126366156</v>
      </c>
      <c r="R765" s="12">
        <f t="shared" si="225"/>
        <v>89.997414873633844</v>
      </c>
      <c r="S765" s="57">
        <f t="shared" si="226"/>
        <v>1.5403696762110388E-2</v>
      </c>
      <c r="T765" s="12">
        <f t="shared" si="209"/>
        <v>64.499304259244227</v>
      </c>
    </row>
    <row r="766" spans="1:20" x14ac:dyDescent="0.15">
      <c r="A766" s="57">
        <f t="shared" si="210"/>
        <v>97.152061440395144</v>
      </c>
      <c r="B766" s="12">
        <f t="shared" si="227"/>
        <v>15.462230809806409</v>
      </c>
      <c r="C766" s="57" t="str">
        <f t="shared" si="211"/>
        <v>-0.0757387311948605-1672.31469761507i</v>
      </c>
      <c r="D766" s="57" t="str">
        <f t="shared" si="212"/>
        <v>7.97999998117014-411.72608245938i</v>
      </c>
      <c r="E766" s="57" t="str">
        <f t="shared" si="213"/>
        <v>81.2347088639712-0.00100167372506777i</v>
      </c>
      <c r="F766" s="57" t="str">
        <f t="shared" si="214"/>
        <v>4.17867867379183-38637.9219543358i</v>
      </c>
      <c r="G766" s="57" t="str">
        <f t="shared" si="215"/>
        <v>0.999999998830529-0.0000341975255870261i</v>
      </c>
      <c r="H766" s="57" t="str">
        <f t="shared" si="216"/>
        <v>120.001557377481+2.30181416290643i</v>
      </c>
      <c r="I766" s="57" t="str">
        <f t="shared" si="217"/>
        <v>504.620959314352-26160.0902963298i</v>
      </c>
      <c r="K766" s="57" t="str">
        <f t="shared" si="218"/>
        <v>0.0999619230805934-0.00194073969596701i</v>
      </c>
      <c r="L766" s="57" t="str">
        <f t="shared" si="219"/>
        <v>0.00025-14.2960310702311i</v>
      </c>
      <c r="M766" s="57" t="str">
        <f t="shared" si="220"/>
        <v>0.0025-8.05158195444806i</v>
      </c>
      <c r="N766" s="57">
        <f t="shared" si="221"/>
        <v>89.997405087902209</v>
      </c>
      <c r="O766" s="57">
        <f t="shared" si="222"/>
        <v>64.466360142946655</v>
      </c>
      <c r="P766" s="374">
        <f t="shared" si="223"/>
        <v>64.466360142946655</v>
      </c>
      <c r="Q766" s="374">
        <f t="shared" si="224"/>
        <v>-90.002594912097791</v>
      </c>
      <c r="R766" s="12">
        <f t="shared" si="225"/>
        <v>89.997405087902209</v>
      </c>
      <c r="S766" s="57">
        <f t="shared" si="226"/>
        <v>1.5462230809806408E-2</v>
      </c>
      <c r="T766" s="12">
        <f t="shared" si="209"/>
        <v>64.466360142946655</v>
      </c>
    </row>
    <row r="767" spans="1:20" x14ac:dyDescent="0.15">
      <c r="A767" s="57">
        <f t="shared" si="210"/>
        <v>97.521239273868645</v>
      </c>
      <c r="B767" s="12">
        <f t="shared" si="227"/>
        <v>15.520987286883674</v>
      </c>
      <c r="C767" s="57" t="str">
        <f t="shared" si="211"/>
        <v>-0.075737618487203-1665.98390263376i</v>
      </c>
      <c r="D767" s="57" t="str">
        <f t="shared" si="212"/>
        <v>7.97999998102676-410.16744910442i</v>
      </c>
      <c r="E767" s="57" t="str">
        <f t="shared" si="213"/>
        <v>81.2347084102013-0.00100547097882488i</v>
      </c>
      <c r="F767" s="57" t="str">
        <f t="shared" si="214"/>
        <v>4.17867867375461-38491.6536714723i</v>
      </c>
      <c r="G767" s="57" t="str">
        <f t="shared" si="215"/>
        <v>0.999999998821624-0.0000343274761839511i</v>
      </c>
      <c r="H767" s="57" t="str">
        <f t="shared" si="216"/>
        <v>120.001569236126+2.31056113164316i</v>
      </c>
      <c r="I767" s="57" t="str">
        <f t="shared" si="217"/>
        <v>504.62097587815-26061.0604393355i</v>
      </c>
      <c r="K767" s="57" t="str">
        <f t="shared" si="218"/>
        <v>0.0999616332585993-0.00194810879866164i</v>
      </c>
      <c r="L767" s="57" t="str">
        <f t="shared" si="219"/>
        <v>0.00025-14.2419118053707i</v>
      </c>
      <c r="M767" s="57" t="str">
        <f t="shared" si="220"/>
        <v>0.0025-8.02110176773065i</v>
      </c>
      <c r="N767" s="57">
        <f t="shared" si="221"/>
        <v>89.997395265416529</v>
      </c>
      <c r="O767" s="57">
        <f t="shared" si="222"/>
        <v>64.433416024447382</v>
      </c>
      <c r="P767" s="374">
        <f t="shared" si="223"/>
        <v>64.433416024447382</v>
      </c>
      <c r="Q767" s="374">
        <f t="shared" si="224"/>
        <v>-90.002604734583471</v>
      </c>
      <c r="R767" s="12">
        <f t="shared" si="225"/>
        <v>89.997395265416529</v>
      </c>
      <c r="S767" s="57">
        <f t="shared" si="226"/>
        <v>1.5520987286883675E-2</v>
      </c>
      <c r="T767" s="12">
        <f t="shared" si="209"/>
        <v>64.433416024447382</v>
      </c>
    </row>
    <row r="768" spans="1:20" x14ac:dyDescent="0.15">
      <c r="A768" s="57">
        <f t="shared" si="210"/>
        <v>97.891819983109357</v>
      </c>
      <c r="B768" s="12">
        <f t="shared" si="227"/>
        <v>15.579967038573832</v>
      </c>
      <c r="C768" s="57" t="str">
        <f t="shared" si="211"/>
        <v>-0.0757364973134997-1659.67707339053i</v>
      </c>
      <c r="D768" s="57" t="str">
        <f t="shared" si="212"/>
        <v>7.97999998088231-408.614716145918i</v>
      </c>
      <c r="E768" s="57" t="str">
        <f t="shared" si="213"/>
        <v>81.2347079529788-0.00100928255799501i</v>
      </c>
      <c r="F768" s="57" t="str">
        <f t="shared" si="214"/>
        <v>4.17867867371714-38345.9391039695i</v>
      </c>
      <c r="G768" s="57" t="str">
        <f t="shared" si="215"/>
        <v>0.999999998812652-0.0000344579205931409i</v>
      </c>
      <c r="H768" s="57" t="str">
        <f t="shared" si="216"/>
        <v>120.001581185068+2.31934133971842i</v>
      </c>
      <c r="I768" s="57" t="str">
        <f t="shared" si="217"/>
        <v>504.620992568077-25962.405479445i</v>
      </c>
      <c r="K768" s="57" t="str">
        <f t="shared" si="218"/>
        <v>0.0999613412314912-0.00195550583865998i</v>
      </c>
      <c r="L768" s="57" t="str">
        <f t="shared" si="219"/>
        <v>0.00025-14.187997415193i</v>
      </c>
      <c r="M768" s="57" t="str">
        <f t="shared" si="220"/>
        <v>0.0025-7.9907369672551i</v>
      </c>
      <c r="N768" s="57">
        <f t="shared" si="221"/>
        <v>89.997385406042113</v>
      </c>
      <c r="O768" s="57">
        <f t="shared" si="222"/>
        <v>64.40047190372961</v>
      </c>
      <c r="P768" s="374">
        <f t="shared" si="223"/>
        <v>64.40047190372961</v>
      </c>
      <c r="Q768" s="374">
        <f t="shared" si="224"/>
        <v>-90.002614593957887</v>
      </c>
      <c r="R768" s="12">
        <f t="shared" si="225"/>
        <v>89.997385406042113</v>
      </c>
      <c r="S768" s="57">
        <f t="shared" si="226"/>
        <v>1.5579967038573832E-2</v>
      </c>
      <c r="T768" s="12">
        <f t="shared" si="209"/>
        <v>64.40047190372961</v>
      </c>
    </row>
    <row r="769" spans="1:20" x14ac:dyDescent="0.15">
      <c r="A769" s="57">
        <f t="shared" si="210"/>
        <v>98.263808899045173</v>
      </c>
      <c r="B769" s="12">
        <f t="shared" si="227"/>
        <v>15.639170913320413</v>
      </c>
      <c r="C769" s="57" t="str">
        <f t="shared" si="211"/>
        <v>-0.075735367609596-1653.39411915954i</v>
      </c>
      <c r="D769" s="57" t="str">
        <f t="shared" si="212"/>
        <v>7.97999998073671-407.067861247289i</v>
      </c>
      <c r="E769" s="57" t="str">
        <f t="shared" si="213"/>
        <v>81.234707492278-0.00101310851582351i</v>
      </c>
      <c r="F769" s="57" t="str">
        <f t="shared" si="214"/>
        <v>4.17867867367935-38200.7761556743i</v>
      </c>
      <c r="G769" s="57" t="str">
        <f t="shared" si="215"/>
        <v>0.999999998803611-0.0000345888606910822i</v>
      </c>
      <c r="H769" s="57" t="str">
        <f t="shared" si="216"/>
        <v>120.001593224997+2.32815491345149i</v>
      </c>
      <c r="I769" s="57" t="str">
        <f t="shared" si="217"/>
        <v>504.621009385088-25864.1239974739i</v>
      </c>
      <c r="K769" s="57" t="str">
        <f t="shared" si="218"/>
        <v>0.0999610469825044-0.00196293092137733i</v>
      </c>
      <c r="L769" s="57" t="str">
        <f t="shared" si="219"/>
        <v>0.00025-14.1342871241213i</v>
      </c>
      <c r="M769" s="57" t="str">
        <f t="shared" si="220"/>
        <v>0.0025-7.96048711621351i</v>
      </c>
      <c r="N769" s="57">
        <f t="shared" si="221"/>
        <v>89.997375509643732</v>
      </c>
      <c r="O769" s="57">
        <f t="shared" si="222"/>
        <v>64.367527780776541</v>
      </c>
      <c r="P769" s="374">
        <f t="shared" si="223"/>
        <v>64.367527780776541</v>
      </c>
      <c r="Q769" s="374">
        <f t="shared" si="224"/>
        <v>-90.002624490356268</v>
      </c>
      <c r="R769" s="12">
        <f t="shared" si="225"/>
        <v>89.997375509643732</v>
      </c>
      <c r="S769" s="57">
        <f t="shared" si="226"/>
        <v>1.5639170913320413E-2</v>
      </c>
      <c r="T769" s="12">
        <f t="shared" si="209"/>
        <v>64.367527780776541</v>
      </c>
    </row>
    <row r="770" spans="1:20" x14ac:dyDescent="0.15">
      <c r="A770" s="57">
        <f t="shared" si="210"/>
        <v>98.637211372861543</v>
      </c>
      <c r="B770" s="12">
        <f t="shared" si="227"/>
        <v>15.698599762791032</v>
      </c>
      <c r="C770" s="57" t="str">
        <f t="shared" si="211"/>
        <v>-0.0757342293103065-1647.13494955838i</v>
      </c>
      <c r="D770" s="57" t="str">
        <f t="shared" si="212"/>
        <v>7.97999998059005-405.526862156508i</v>
      </c>
      <c r="E770" s="57" t="str">
        <f t="shared" si="213"/>
        <v>81.2347070280719-0.00101694890574748i</v>
      </c>
      <c r="F770" s="57" t="str">
        <f t="shared" si="214"/>
        <v>4.17867867364129-38056.1627383691i</v>
      </c>
      <c r="G770" s="57" t="str">
        <f t="shared" si="215"/>
        <v>0.999999998794501-0.000034720298361392i</v>
      </c>
      <c r="H770" s="57" t="str">
        <f t="shared" si="216"/>
        <v>120.001605356605+2.33700197964178i</v>
      </c>
      <c r="I770" s="57" t="str">
        <f t="shared" si="217"/>
        <v>504.62102633015-25766.2145796102i</v>
      </c>
      <c r="K770" s="57" t="str">
        <f t="shared" si="218"/>
        <v>0.099960750494747-0.00197038415262103i</v>
      </c>
      <c r="L770" s="57" t="str">
        <f t="shared" si="219"/>
        <v>0.00025-14.0807801595151i</v>
      </c>
      <c r="M770" s="57" t="str">
        <f t="shared" si="220"/>
        <v>0.0025-7.93035177945159i</v>
      </c>
      <c r="N770" s="57">
        <f t="shared" si="221"/>
        <v>89.99736557608577</v>
      </c>
      <c r="O770" s="57">
        <f t="shared" si="222"/>
        <v>64.334583655571137</v>
      </c>
      <c r="P770" s="374">
        <f t="shared" si="223"/>
        <v>64.334583655571137</v>
      </c>
      <c r="Q770" s="374">
        <f t="shared" si="224"/>
        <v>-90.00263442391423</v>
      </c>
      <c r="R770" s="12">
        <f t="shared" si="225"/>
        <v>89.99736557608577</v>
      </c>
      <c r="S770" s="57">
        <f t="shared" si="226"/>
        <v>1.5698599762791032E-2</v>
      </c>
      <c r="T770" s="12">
        <f t="shared" si="209"/>
        <v>64.334583655571137</v>
      </c>
    </row>
    <row r="771" spans="1:20" x14ac:dyDescent="0.15">
      <c r="A771" s="57">
        <f t="shared" si="210"/>
        <v>99.012032776078428</v>
      </c>
      <c r="B771" s="12">
        <f t="shared" si="227"/>
        <v>15.758254441889639</v>
      </c>
      <c r="C771" s="57" t="str">
        <f t="shared" si="211"/>
        <v>-0.0757330823502045-1640.89947454678i</v>
      </c>
      <c r="D771" s="57" t="str">
        <f t="shared" si="212"/>
        <v>7.97999998044226-403.991696705784i</v>
      </c>
      <c r="E771" s="57" t="str">
        <f t="shared" si="213"/>
        <v>81.2347065603336-0.00102080378137658i</v>
      </c>
      <c r="F771" s="57" t="str">
        <f t="shared" si="214"/>
        <v>4.17867867360293-37912.0967717412i</v>
      </c>
      <c r="G771" s="57" t="str">
        <f t="shared" si="215"/>
        <v>0.999999998785322-0.0000348522354948453i</v>
      </c>
      <c r="H771" s="57" t="str">
        <f t="shared" si="216"/>
        <v>120.00161758059+2.34588266557071i</v>
      </c>
      <c r="I771" s="57" t="str">
        <f t="shared" si="217"/>
        <v>504.621043404246-25668.6758173938i</v>
      </c>
      <c r="K771" s="57" t="str">
        <f t="shared" si="218"/>
        <v>0.0999604517511985-0.00197786563859187i</v>
      </c>
      <c r="L771" s="57" t="str">
        <f t="shared" si="219"/>
        <v>0.00025-14.0274757516588i</v>
      </c>
      <c r="M771" s="57" t="str">
        <f t="shared" si="220"/>
        <v>0.0025-7.9003305234624i</v>
      </c>
      <c r="N771" s="57">
        <f t="shared" si="221"/>
        <v>89.997355605232116</v>
      </c>
      <c r="O771" s="57">
        <f t="shared" si="222"/>
        <v>64.301639528096189</v>
      </c>
      <c r="P771" s="374">
        <f t="shared" si="223"/>
        <v>64.301639528096189</v>
      </c>
      <c r="Q771" s="374">
        <f t="shared" si="224"/>
        <v>-90.002644394767884</v>
      </c>
      <c r="R771" s="12">
        <f t="shared" si="225"/>
        <v>89.997355605232116</v>
      </c>
      <c r="S771" s="57">
        <f t="shared" si="226"/>
        <v>1.5758254441889639E-2</v>
      </c>
      <c r="T771" s="12">
        <f t="shared" si="209"/>
        <v>64.301639528096189</v>
      </c>
    </row>
    <row r="772" spans="1:20" x14ac:dyDescent="0.15">
      <c r="A772" s="57">
        <f t="shared" si="210"/>
        <v>99.388278500627521</v>
      </c>
      <c r="B772" s="12">
        <f t="shared" si="227"/>
        <v>15.818135808768819</v>
      </c>
      <c r="C772" s="57" t="str">
        <f t="shared" si="211"/>
        <v>-0.0757319266639769-1634.68760442539i</v>
      </c>
      <c r="D772" s="57" t="str">
        <f t="shared" si="212"/>
        <v>7.97999998029333-402.462342811247i</v>
      </c>
      <c r="E772" s="57" t="str">
        <f t="shared" si="213"/>
        <v>81.2347060890372-0.00102467319653854i</v>
      </c>
      <c r="F772" s="57" t="str">
        <f t="shared" si="214"/>
        <v>4.17867867356427-37768.5761833534i</v>
      </c>
      <c r="G772" s="57" t="str">
        <f t="shared" si="215"/>
        <v>0.999999998776073-0.0000349846739894022i</v>
      </c>
      <c r="H772" s="57" t="str">
        <f t="shared" si="216"/>
        <v>120.001629897654+2.35479709900338i</v>
      </c>
      <c r="I772" s="57" t="str">
        <f t="shared" si="217"/>
        <v>504.621060608347-25571.5063076967i</v>
      </c>
      <c r="K772" s="57" t="str">
        <f t="shared" si="218"/>
        <v>0.0999601507347116-0.00198537548588553i</v>
      </c>
      <c r="L772" s="57" t="str">
        <f t="shared" si="219"/>
        <v>0.00025-13.9743731337506i</v>
      </c>
      <c r="M772" s="57" t="str">
        <f t="shared" si="220"/>
        <v>0.0025-7.87042291638019i</v>
      </c>
      <c r="N772" s="57">
        <f t="shared" si="221"/>
        <v>89.997345596946246</v>
      </c>
      <c r="O772" s="57">
        <f t="shared" si="222"/>
        <v>64.268695398334685</v>
      </c>
      <c r="P772" s="374">
        <f t="shared" si="223"/>
        <v>64.268695398334685</v>
      </c>
      <c r="Q772" s="374">
        <f t="shared" si="224"/>
        <v>-90.002654403053754</v>
      </c>
      <c r="R772" s="12">
        <f t="shared" si="225"/>
        <v>89.997345596946246</v>
      </c>
      <c r="S772" s="57">
        <f t="shared" si="226"/>
        <v>1.581813580876882E-2</v>
      </c>
      <c r="T772" s="12">
        <f t="shared" si="209"/>
        <v>64.268695398334685</v>
      </c>
    </row>
    <row r="773" spans="1:20" x14ac:dyDescent="0.15">
      <c r="A773" s="57">
        <f t="shared" si="210"/>
        <v>99.765953958929913</v>
      </c>
      <c r="B773" s="12">
        <f t="shared" si="227"/>
        <v>15.878244724842141</v>
      </c>
      <c r="C773" s="57" t="str">
        <f t="shared" si="211"/>
        <v>-0.0757307621850103-1628.49924983433i</v>
      </c>
      <c r="D773" s="57" t="str">
        <f t="shared" si="212"/>
        <v>7.97999998014328-400.938778472627i</v>
      </c>
      <c r="E773" s="57" t="str">
        <f t="shared" si="213"/>
        <v>81.2347056141548-0.00102855720523256i</v>
      </c>
      <c r="F773" s="57" t="str">
        <f t="shared" si="214"/>
        <v>4.17867867352533-37625.5989086138i</v>
      </c>
      <c r="G773" s="57" t="str">
        <f t="shared" si="215"/>
        <v>0.999999998766753-0.0000351176157502346i</v>
      </c>
      <c r="H773" s="57" t="str">
        <f t="shared" si="216"/>
        <v>120.001642308507+2.36374540819062i</v>
      </c>
      <c r="I773" s="57" t="str">
        <f t="shared" si="217"/>
        <v>504.621077943453-25474.704652703i</v>
      </c>
      <c r="K773" s="57" t="str">
        <f t="shared" si="218"/>
        <v>0.0999598474280058-0.00199291380149386i</v>
      </c>
      <c r="L773" s="57" t="str">
        <f t="shared" si="219"/>
        <v>0.00025-13.9214715418914i</v>
      </c>
      <c r="M773" s="57" t="str">
        <f t="shared" si="220"/>
        <v>0.0025-7.84062852797387i</v>
      </c>
      <c r="N773" s="57">
        <f t="shared" si="221"/>
        <v>89.997335551091098</v>
      </c>
      <c r="O773" s="57">
        <f t="shared" si="222"/>
        <v>64.235751266268991</v>
      </c>
      <c r="P773" s="374">
        <f t="shared" si="223"/>
        <v>64.235751266268991</v>
      </c>
      <c r="Q773" s="374">
        <f t="shared" si="224"/>
        <v>-90.002664448908902</v>
      </c>
      <c r="R773" s="12">
        <f t="shared" si="225"/>
        <v>89.997335551091098</v>
      </c>
      <c r="S773" s="57">
        <f t="shared" si="226"/>
        <v>1.5878244724842141E-2</v>
      </c>
      <c r="T773" s="12">
        <f t="shared" si="209"/>
        <v>64.235751266268991</v>
      </c>
    </row>
    <row r="774" spans="1:20" x14ac:dyDescent="0.15">
      <c r="A774" s="57">
        <f t="shared" si="210"/>
        <v>100.14506458397385</v>
      </c>
      <c r="B774" s="12">
        <f t="shared" si="227"/>
        <v>15.938582054796541</v>
      </c>
      <c r="C774" s="57" t="str">
        <f t="shared" si="211"/>
        <v>-0.0757295888460732-1622.33432175206i</v>
      </c>
      <c r="D774" s="57" t="str">
        <f t="shared" si="212"/>
        <v>7.97999997999208-399.42098177294i</v>
      </c>
      <c r="E774" s="57" t="str">
        <f t="shared" si="213"/>
        <v>81.2347051356595-0.00103245586165104i</v>
      </c>
      <c r="F774" s="57" t="str">
        <f t="shared" si="214"/>
        <v>4.17867867348607-37483.1628907463i</v>
      </c>
      <c r="G774" s="57" t="str">
        <f t="shared" si="215"/>
        <v>0.999999998757363-0.0000352510626897545i</v>
      </c>
      <c r="H774" s="57" t="str">
        <f t="shared" si="216"/>
        <v>120.001654813865+2.37272772187064i</v>
      </c>
      <c r="I774" s="57" t="str">
        <f t="shared" si="217"/>
        <v>504.621095410552-25378.2694598889i</v>
      </c>
      <c r="K774" s="57" t="str">
        <f t="shared" si="218"/>
        <v>0.0999595418136704-0.00200048069280634i</v>
      </c>
      <c r="L774" s="57" t="str">
        <f t="shared" si="219"/>
        <v>0.00025-13.8687702150741i</v>
      </c>
      <c r="M774" s="57" t="str">
        <f t="shared" si="220"/>
        <v>0.0025-7.81094692964125i</v>
      </c>
      <c r="N774" s="57">
        <f t="shared" si="221"/>
        <v>89.997325467529222</v>
      </c>
      <c r="O774" s="57">
        <f t="shared" si="222"/>
        <v>64.20280713188167</v>
      </c>
      <c r="P774" s="374">
        <f t="shared" si="223"/>
        <v>64.20280713188167</v>
      </c>
      <c r="Q774" s="374">
        <f t="shared" si="224"/>
        <v>-90.002674532470778</v>
      </c>
      <c r="R774" s="12">
        <f t="shared" si="225"/>
        <v>89.997325467529222</v>
      </c>
      <c r="S774" s="57">
        <f t="shared" si="226"/>
        <v>1.5938582054796542E-2</v>
      </c>
      <c r="T774" s="12">
        <f t="shared" si="209"/>
        <v>64.20280713188167</v>
      </c>
    </row>
    <row r="775" spans="1:20" x14ac:dyDescent="0.15">
      <c r="A775" s="57">
        <f t="shared" si="210"/>
        <v>100.52561582939295</v>
      </c>
      <c r="B775" s="12">
        <f t="shared" si="227"/>
        <v>15.999148666604768</v>
      </c>
      <c r="C775" s="57" t="str">
        <f t="shared" si="211"/>
        <v>-0.0757284065806232-1616.19273149404i</v>
      </c>
      <c r="D775" s="57" t="str">
        <f t="shared" si="212"/>
        <v>7.97999997983973-397.908930878172i</v>
      </c>
      <c r="E775" s="57" t="str">
        <f t="shared" si="213"/>
        <v>81.2347046535237-0.00103636922018774i</v>
      </c>
      <c r="F775" s="57" t="str">
        <f t="shared" si="214"/>
        <v>4.17867867344658-37341.2660807611i</v>
      </c>
      <c r="G775" s="57" t="str">
        <f t="shared" si="215"/>
        <v>0.999999998747901-0.0000353850167276407i</v>
      </c>
      <c r="H775" s="57" t="str">
        <f t="shared" si="216"/>
        <v>120.001667414444+2.38174416927106i</v>
      </c>
      <c r="I775" s="57" t="str">
        <f t="shared" si="217"/>
        <v>504.621113010661-25282.1993420011i</v>
      </c>
      <c r="K775" s="57" t="str">
        <f t="shared" si="218"/>
        <v>0.0999592338741636-0.00200807626761159i</v>
      </c>
      <c r="L775" s="57" t="str">
        <f t="shared" si="219"/>
        <v>0.00025-13.8162683951725i</v>
      </c>
      <c r="M775" s="57" t="str">
        <f t="shared" si="220"/>
        <v>0.0025-7.7813776944025i</v>
      </c>
      <c r="N775" s="57">
        <f t="shared" si="221"/>
        <v>89.997315346122662</v>
      </c>
      <c r="O775" s="57">
        <f t="shared" si="222"/>
        <v>64.169862995155171</v>
      </c>
      <c r="P775" s="374">
        <f t="shared" si="223"/>
        <v>64.169862995155171</v>
      </c>
      <c r="Q775" s="374">
        <f t="shared" si="224"/>
        <v>-90.002684653877338</v>
      </c>
      <c r="R775" s="12">
        <f t="shared" si="225"/>
        <v>89.997315346122662</v>
      </c>
      <c r="S775" s="57">
        <f t="shared" si="226"/>
        <v>1.5999148666604769E-2</v>
      </c>
      <c r="T775" s="12">
        <f t="shared" si="209"/>
        <v>64.169862995155171</v>
      </c>
    </row>
    <row r="776" spans="1:20" x14ac:dyDescent="0.15">
      <c r="A776" s="57">
        <f t="shared" si="210"/>
        <v>100.90761316954463</v>
      </c>
      <c r="B776" s="12">
        <f t="shared" si="227"/>
        <v>16.059945431537866</v>
      </c>
      <c r="C776" s="57" t="str">
        <f t="shared" si="211"/>
        <v>-0.0757272153205903-1610.07439071142i</v>
      </c>
      <c r="D776" s="57" t="str">
        <f t="shared" si="212"/>
        <v>7.97999997968618-396.402604036961i</v>
      </c>
      <c r="E776" s="57" t="str">
        <f t="shared" si="213"/>
        <v>81.2347041677201-0.00104029733541941i</v>
      </c>
      <c r="F776" s="57" t="str">
        <f t="shared" si="214"/>
        <v>4.17867867340671-37199.9064374246i</v>
      </c>
      <c r="G776" s="57" t="str">
        <f t="shared" si="215"/>
        <v>0.999999998738367-0.0000355194797908671i</v>
      </c>
      <c r="H776" s="57" t="str">
        <f t="shared" si="216"/>
        <v>120.001680110971+2.3907948801106i</v>
      </c>
      <c r="I776" s="57" t="str">
        <f t="shared" si="217"/>
        <v>504.621130744779-25186.4929170388i</v>
      </c>
      <c r="K776" s="57" t="str">
        <f t="shared" si="218"/>
        <v>0.0999589235918099-0.00201570063409864i</v>
      </c>
      <c r="L776" s="57" t="str">
        <f t="shared" si="219"/>
        <v>0.00025-13.7639653269301i</v>
      </c>
      <c r="M776" s="57" t="str">
        <f t="shared" si="220"/>
        <v>0.0025-7.7519203968943i</v>
      </c>
      <c r="N776" s="57">
        <f t="shared" si="221"/>
        <v>89.997305186733001</v>
      </c>
      <c r="O776" s="57">
        <f t="shared" si="222"/>
        <v>64.136918856071617</v>
      </c>
      <c r="P776" s="374">
        <f t="shared" si="223"/>
        <v>64.136918856071617</v>
      </c>
      <c r="Q776" s="374">
        <f t="shared" si="224"/>
        <v>-90.002694813266999</v>
      </c>
      <c r="R776" s="12">
        <f t="shared" si="225"/>
        <v>89.997305186733001</v>
      </c>
      <c r="S776" s="57">
        <f t="shared" si="226"/>
        <v>1.6059945431537867E-2</v>
      </c>
      <c r="T776" s="12">
        <f t="shared" si="209"/>
        <v>64.136918856071617</v>
      </c>
    </row>
    <row r="777" spans="1:20" x14ac:dyDescent="0.15">
      <c r="A777" s="57">
        <f t="shared" si="210"/>
        <v>101.29106209958891</v>
      </c>
      <c r="B777" s="12">
        <f t="shared" si="227"/>
        <v>16.12097322417771</v>
      </c>
      <c r="C777" s="57" t="str">
        <f t="shared" si="211"/>
        <v>-0.0757260149968388-1603.97921138982i</v>
      </c>
      <c r="D777" s="57" t="str">
        <f t="shared" si="212"/>
        <v>7.97999997953154-394.901979580294i</v>
      </c>
      <c r="E777" s="57" t="str">
        <f t="shared" si="213"/>
        <v>81.2347036782202-0.00104424026210713i</v>
      </c>
      <c r="F777" s="57" t="str">
        <f t="shared" si="214"/>
        <v>4.17867867336658-37059.0819272314i</v>
      </c>
      <c r="G777" s="57" t="str">
        <f t="shared" si="215"/>
        <v>0.99999999872876-0.0000356544538137299i</v>
      </c>
      <c r="H777" s="57" t="str">
        <f t="shared" si="216"/>
        <v>120.001692904177+2.39987998460111i</v>
      </c>
      <c r="I777" s="57" t="str">
        <f t="shared" si="217"/>
        <v>504.62114861394-25091.1488082334i</v>
      </c>
      <c r="K777" s="57" t="str">
        <f t="shared" si="218"/>
        <v>0.099958610948798-0.00202335390085835i</v>
      </c>
      <c r="L777" s="57" t="str">
        <f t="shared" si="219"/>
        <v>0.00025-13.7118602579499i</v>
      </c>
      <c r="M777" s="57" t="str">
        <f t="shared" si="220"/>
        <v>0.0025-7.72257461336355i</v>
      </c>
      <c r="N777" s="57">
        <f t="shared" si="221"/>
        <v>89.997294989221416</v>
      </c>
      <c r="O777" s="57">
        <f t="shared" si="222"/>
        <v>64.103974714613074</v>
      </c>
      <c r="P777" s="374">
        <f t="shared" si="223"/>
        <v>64.103974714613074</v>
      </c>
      <c r="Q777" s="374">
        <f t="shared" si="224"/>
        <v>-90.002705010778584</v>
      </c>
      <c r="R777" s="12">
        <f t="shared" si="225"/>
        <v>89.997294989221416</v>
      </c>
      <c r="S777" s="57">
        <f t="shared" si="226"/>
        <v>1.6120973224177711E-2</v>
      </c>
      <c r="T777" s="12">
        <f t="shared" si="209"/>
        <v>64.103974714613074</v>
      </c>
    </row>
    <row r="778" spans="1:20" x14ac:dyDescent="0.15">
      <c r="A778" s="57">
        <f t="shared" si="210"/>
        <v>101.67596813556736</v>
      </c>
      <c r="B778" s="12">
        <f t="shared" si="227"/>
        <v>16.182232922429588</v>
      </c>
      <c r="C778" s="57" t="str">
        <f t="shared" si="211"/>
        <v>-0.0757248055411992-1597.90710584805i</v>
      </c>
      <c r="D778" s="57" t="str">
        <f t="shared" si="212"/>
        <v>7.97999997937572-393.407035921181i</v>
      </c>
      <c r="E778" s="57" t="str">
        <f t="shared" si="213"/>
        <v>81.2347031849965-0.00104819805523221i</v>
      </c>
      <c r="F778" s="57" t="str">
        <f t="shared" si="214"/>
        <v>4.17867867332612-36918.7905243734i</v>
      </c>
      <c r="G778" s="57" t="str">
        <f t="shared" si="215"/>
        <v>0.99999999871908-0.0000357899407378757i</v>
      </c>
      <c r="H778" s="57" t="str">
        <f t="shared" si="216"/>
        <v>120.001705794798+2.4089996134493i</v>
      </c>
      <c r="I778" s="57" t="str">
        <f t="shared" si="217"/>
        <v>504.621166619164-24996.1656440277i</v>
      </c>
      <c r="K778" s="57" t="str">
        <f t="shared" si="218"/>
        <v>0.0999582959271842-0.00203103617688499i</v>
      </c>
      <c r="L778" s="57" t="str">
        <f t="shared" si="219"/>
        <v>0.00025-13.6599524386829i</v>
      </c>
      <c r="M778" s="57" t="str">
        <f t="shared" si="220"/>
        <v>0.0025-7.69333992166123i</v>
      </c>
      <c r="N778" s="57">
        <f t="shared" si="221"/>
        <v>89.99728475344854</v>
      </c>
      <c r="O778" s="57">
        <f t="shared" si="222"/>
        <v>64.071030570761565</v>
      </c>
      <c r="P778" s="374">
        <f t="shared" si="223"/>
        <v>64.071030570761565</v>
      </c>
      <c r="Q778" s="374">
        <f t="shared" si="224"/>
        <v>-90.00271524655146</v>
      </c>
      <c r="R778" s="12">
        <f t="shared" si="225"/>
        <v>89.99728475344854</v>
      </c>
      <c r="S778" s="57">
        <f t="shared" si="226"/>
        <v>1.6182232922429589E-2</v>
      </c>
      <c r="T778" s="12">
        <f t="shared" si="209"/>
        <v>64.071030570761565</v>
      </c>
    </row>
    <row r="779" spans="1:20" x14ac:dyDescent="0.15">
      <c r="A779" s="57">
        <f t="shared" si="210"/>
        <v>102.06233681448252</v>
      </c>
      <c r="B779" s="12">
        <f t="shared" si="227"/>
        <v>16.243725407534821</v>
      </c>
      <c r="C779" s="57" t="str">
        <f t="shared" si="211"/>
        <v>-0.0757235868836048-1591.8579867368i</v>
      </c>
      <c r="D779" s="57" t="str">
        <f t="shared" si="212"/>
        <v>7.9799999792186-391.917751554351i</v>
      </c>
      <c r="E779" s="57" t="str">
        <f t="shared" si="213"/>
        <v>81.2347026880198-0.00105217076993307i</v>
      </c>
      <c r="F779" s="57" t="str">
        <f t="shared" si="214"/>
        <v>4.17867867328537-36779.0302107112i</v>
      </c>
      <c r="G779" s="57" t="str">
        <f t="shared" si="215"/>
        <v>0.999999998709327-0.0000359259425123292i</v>
      </c>
      <c r="H779" s="57" t="str">
        <f t="shared" si="216"/>
        <v>120.001718783575+2.41815389785873i</v>
      </c>
      <c r="I779" s="57" t="str">
        <f t="shared" si="217"/>
        <v>504.621184761481-24901.5420580566i</v>
      </c>
      <c r="K779" s="57" t="str">
        <f t="shared" si="218"/>
        <v>0.0999579785088866-0.00203874757157748i</v>
      </c>
      <c r="L779" s="57" t="str">
        <f t="shared" si="219"/>
        <v>0.00025-13.6082411224177i</v>
      </c>
      <c r="M779" s="57" t="str">
        <f t="shared" si="220"/>
        <v>0.0025-7.66421590123654i</v>
      </c>
      <c r="N779" s="57">
        <f t="shared" si="221"/>
        <v>89.997274479274608</v>
      </c>
      <c r="O779" s="57">
        <f t="shared" si="222"/>
        <v>64.038086424498687</v>
      </c>
      <c r="P779" s="374">
        <f t="shared" si="223"/>
        <v>64.038086424498687</v>
      </c>
      <c r="Q779" s="374">
        <f t="shared" si="224"/>
        <v>-90.002725520725392</v>
      </c>
      <c r="R779" s="12">
        <f t="shared" si="225"/>
        <v>89.997274479274608</v>
      </c>
      <c r="S779" s="57">
        <f t="shared" si="226"/>
        <v>1.6243725407534822E-2</v>
      </c>
      <c r="T779" s="12">
        <f t="shared" si="209"/>
        <v>64.038086424498687</v>
      </c>
    </row>
    <row r="780" spans="1:20" x14ac:dyDescent="0.15">
      <c r="A780" s="57">
        <f t="shared" si="210"/>
        <v>102.45017369437757</v>
      </c>
      <c r="B780" s="12">
        <f t="shared" si="227"/>
        <v>16.305451564083455</v>
      </c>
      <c r="C780" s="57" t="str">
        <f t="shared" si="211"/>
        <v>-0.0757223589553462-1585.83176703754i</v>
      </c>
      <c r="D780" s="57" t="str">
        <f t="shared" si="212"/>
        <v>7.97999997906037-390.434105055958i</v>
      </c>
      <c r="E780" s="57" t="str">
        <f t="shared" si="213"/>
        <v>81.2347021872631-0.00105615846158131i</v>
      </c>
      <c r="F780" s="57" t="str">
        <f t="shared" si="214"/>
        <v>4.1786786732443-36639.7989757465i</v>
      </c>
      <c r="G780" s="57" t="str">
        <f t="shared" si="215"/>
        <v>0.999999998699499-0.0000360624610935216i</v>
      </c>
      <c r="H780" s="57" t="str">
        <f t="shared" si="216"/>
        <v>120.001731871256+2.4273429695317i</v>
      </c>
      <c r="I780" s="57" t="str">
        <f t="shared" si="217"/>
        <v>504.621203041955-24807.2766891285i</v>
      </c>
      <c r="K780" s="57" t="str">
        <f t="shared" si="218"/>
        <v>0.0999576586756878-0.00204648819474101i</v>
      </c>
      <c r="L780" s="57" t="str">
        <f t="shared" si="219"/>
        <v>0.00025-13.5567255652697i</v>
      </c>
      <c r="M780" s="57" t="str">
        <f t="shared" si="220"/>
        <v>0.0025-7.63520213313063i</v>
      </c>
      <c r="N780" s="57">
        <f t="shared" si="221"/>
        <v>89.99726416655929</v>
      </c>
      <c r="O780" s="57">
        <f t="shared" si="222"/>
        <v>64.005142275806492</v>
      </c>
      <c r="P780" s="374">
        <f t="shared" si="223"/>
        <v>64.005142275806492</v>
      </c>
      <c r="Q780" s="374">
        <f t="shared" si="224"/>
        <v>-90.00273583344071</v>
      </c>
      <c r="R780" s="12">
        <f t="shared" si="225"/>
        <v>89.99726416655929</v>
      </c>
      <c r="S780" s="57">
        <f t="shared" si="226"/>
        <v>1.6305451564083456E-2</v>
      </c>
      <c r="T780" s="12">
        <f t="shared" si="209"/>
        <v>64.005142275806492</v>
      </c>
    </row>
    <row r="781" spans="1:20" x14ac:dyDescent="0.15">
      <c r="A781" s="57">
        <f t="shared" si="210"/>
        <v>102.8394843544162</v>
      </c>
      <c r="B781" s="12">
        <f t="shared" si="227"/>
        <v>16.367412280026972</v>
      </c>
      <c r="C781" s="57" t="str">
        <f t="shared" si="211"/>
        <v>-0.0757211216849285-1579.82836006103i</v>
      </c>
      <c r="D781" s="57" t="str">
        <f t="shared" si="212"/>
        <v>7.97999997890096-388.956075083245i</v>
      </c>
      <c r="E781" s="57" t="str">
        <f t="shared" si="213"/>
        <v>81.2347016826961-0.00106016118570918i</v>
      </c>
      <c r="F781" s="57" t="str">
        <f t="shared" si="214"/>
        <v>4.17867867320294-36501.0948165911i</v>
      </c>
      <c r="G781" s="57" t="str">
        <f t="shared" si="215"/>
        <v>0.999999998689596-0.0000361994984453185i</v>
      </c>
      <c r="H781" s="57" t="str">
        <f t="shared" si="216"/>
        <v>120.001745058593+2.436566960671i</v>
      </c>
      <c r="I781" s="57" t="str">
        <f t="shared" si="217"/>
        <v>504.621221461625-24713.3681812043i</v>
      </c>
      <c r="K781" s="57" t="str">
        <f t="shared" si="218"/>
        <v>0.0999573364092306-0.00205425815658824i</v>
      </c>
      <c r="L781" s="57" t="str">
        <f t="shared" si="219"/>
        <v>0.00025-13.5054050261702i</v>
      </c>
      <c r="M781" s="57" t="str">
        <f t="shared" si="220"/>
        <v>0.0025-7.60629819997071i</v>
      </c>
      <c r="N781" s="57">
        <f t="shared" si="221"/>
        <v>89.997253815161883</v>
      </c>
      <c r="O781" s="57">
        <f t="shared" si="222"/>
        <v>63.972198124666271</v>
      </c>
      <c r="P781" s="374">
        <f t="shared" si="223"/>
        <v>63.972198124666271</v>
      </c>
      <c r="Q781" s="374">
        <f t="shared" si="224"/>
        <v>-90.002746184838117</v>
      </c>
      <c r="R781" s="12">
        <f t="shared" si="225"/>
        <v>89.997253815161883</v>
      </c>
      <c r="S781" s="57">
        <f t="shared" si="226"/>
        <v>1.6367412280026972E-2</v>
      </c>
      <c r="T781" s="12">
        <f t="shared" si="209"/>
        <v>63.972198124666271</v>
      </c>
    </row>
    <row r="782" spans="1:20" x14ac:dyDescent="0.15">
      <c r="A782" s="57">
        <f t="shared" si="210"/>
        <v>103.23027439496298</v>
      </c>
      <c r="B782" s="12">
        <f t="shared" si="227"/>
        <v>16.429608446691073</v>
      </c>
      <c r="C782" s="57" t="str">
        <f t="shared" si="211"/>
        <v>-0.0757198750011554-1573.84767944624i</v>
      </c>
      <c r="D782" s="57" t="str">
        <f t="shared" si="212"/>
        <v>7.9799999787403-387.483640374252i</v>
      </c>
      <c r="E782" s="57" t="str">
        <f t="shared" si="213"/>
        <v>81.2347011742908-0.00106417899807514i</v>
      </c>
      <c r="F782" s="57" t="str">
        <f t="shared" si="214"/>
        <v>4.17867867316123-36362.9157379387i</v>
      </c>
      <c r="G782" s="57" t="str">
        <f t="shared" si="215"/>
        <v>0.999999998679618-0.0000363370565390482i</v>
      </c>
      <c r="H782" s="57" t="str">
        <f t="shared" si="216"/>
        <v>120.001758346348+2.44582600398199i</v>
      </c>
      <c r="I782" s="57" t="str">
        <f t="shared" si="217"/>
        <v>504.621240021548-24619.8151833788i</v>
      </c>
      <c r="K782" s="57" t="str">
        <f t="shared" si="218"/>
        <v>0.0999570116910179-0.00206205756774086i</v>
      </c>
      <c r="L782" s="57" t="str">
        <f t="shared" si="219"/>
        <v>0.00025-13.4542787668562i</v>
      </c>
      <c r="M782" s="57" t="str">
        <f t="shared" si="220"/>
        <v>0.0025-7.57750368596404i</v>
      </c>
      <c r="N782" s="57">
        <f t="shared" si="221"/>
        <v>89.997243424941232</v>
      </c>
      <c r="O782" s="57">
        <f t="shared" si="222"/>
        <v>63.93925397105933</v>
      </c>
      <c r="P782" s="374">
        <f t="shared" si="223"/>
        <v>63.93925397105933</v>
      </c>
      <c r="Q782" s="374">
        <f t="shared" si="224"/>
        <v>-90.002756575058768</v>
      </c>
      <c r="R782" s="12">
        <f t="shared" si="225"/>
        <v>89.997243424941232</v>
      </c>
      <c r="S782" s="57">
        <f t="shared" si="226"/>
        <v>1.6429608446691075E-2</v>
      </c>
      <c r="T782" s="12">
        <f t="shared" si="209"/>
        <v>63.93925397105933</v>
      </c>
    </row>
    <row r="783" spans="1:20" x14ac:dyDescent="0.15">
      <c r="A783" s="57">
        <f t="shared" si="210"/>
        <v>103.62254943766384</v>
      </c>
      <c r="B783" s="12">
        <f t="shared" si="227"/>
        <v>16.4920409587885</v>
      </c>
      <c r="C783" s="57" t="str">
        <f t="shared" si="211"/>
        <v>-0.0757186188330579-1567.88963915911i</v>
      </c>
      <c r="D783" s="57" t="str">
        <f t="shared" si="212"/>
        <v>7.97999997857842-386.016779747513i</v>
      </c>
      <c r="E783" s="57" t="str">
        <f t="shared" si="213"/>
        <v>81.2347006620176-0.00106821195460955i</v>
      </c>
      <c r="F783" s="57" t="str">
        <f t="shared" si="214"/>
        <v>4.17867867311921-36225.259752037i</v>
      </c>
      <c r="G783" s="57" t="str">
        <f t="shared" si="215"/>
        <v>0.999999998669564-0.0000364751373535299i</v>
      </c>
      <c r="H783" s="57" t="str">
        <f t="shared" si="216"/>
        <v>120.001771735281+2.45512023267441i</v>
      </c>
      <c r="I783" s="57" t="str">
        <f t="shared" si="217"/>
        <v>504.621258722789-24526.6163498599i</v>
      </c>
      <c r="K783" s="57" t="str">
        <f t="shared" si="218"/>
        <v>0.0999566845024158-0.00206988653923119i</v>
      </c>
      <c r="L783" s="57" t="str">
        <f t="shared" si="219"/>
        <v>0.00025-13.4033460518591i</v>
      </c>
      <c r="M783" s="57" t="str">
        <f t="shared" si="220"/>
        <v>0.0025-7.5488181768919i</v>
      </c>
      <c r="N783" s="57">
        <f t="shared" si="221"/>
        <v>89.997232995755581</v>
      </c>
      <c r="O783" s="57">
        <f t="shared" si="222"/>
        <v>63.906309814967138</v>
      </c>
      <c r="P783" s="374">
        <f t="shared" si="223"/>
        <v>63.906309814967138</v>
      </c>
      <c r="Q783" s="374">
        <f t="shared" si="224"/>
        <v>-90.002767004244419</v>
      </c>
      <c r="R783" s="12">
        <f t="shared" si="225"/>
        <v>89.997232995755581</v>
      </c>
      <c r="S783" s="57">
        <f t="shared" si="226"/>
        <v>1.6492040958788499E-2</v>
      </c>
      <c r="T783" s="12">
        <f t="shared" si="209"/>
        <v>63.906309814967138</v>
      </c>
    </row>
    <row r="784" spans="1:20" x14ac:dyDescent="0.15">
      <c r="A784" s="57">
        <f t="shared" si="210"/>
        <v>104.01631512552697</v>
      </c>
      <c r="B784" s="12">
        <f t="shared" si="227"/>
        <v>16.554710714431899</v>
      </c>
      <c r="C784" s="57" t="str">
        <f t="shared" si="211"/>
        <v>-0.0757173531085158-1561.95415349121i</v>
      </c>
      <c r="D784" s="57" t="str">
        <f t="shared" si="212"/>
        <v>7.97999997841531-384.555472101748i</v>
      </c>
      <c r="E784" s="57" t="str">
        <f t="shared" si="213"/>
        <v>81.2347001458473-0.00107226011144271i</v>
      </c>
      <c r="F784" s="57" t="str">
        <f t="shared" si="214"/>
        <v>4.17867867307688-36088.1248786588i</v>
      </c>
      <c r="G784" s="57" t="str">
        <f t="shared" si="215"/>
        <v>0.999999998659434-0.0000366137428751024i</v>
      </c>
      <c r="H784" s="57" t="str">
        <f t="shared" si="216"/>
        <v>120.001785226167+2.46444978046439i</v>
      </c>
      <c r="I784" s="57" t="str">
        <f t="shared" si="217"/>
        <v>504.62127756644-24433.7703399523i</v>
      </c>
      <c r="K784" s="57" t="str">
        <f t="shared" si="218"/>
        <v>0.0999563548246443-0.00207774518250332i</v>
      </c>
      <c r="L784" s="57" t="str">
        <f t="shared" si="219"/>
        <v>0.00025-13.3526061484948i</v>
      </c>
      <c r="M784" s="57" t="str">
        <f t="shared" si="220"/>
        <v>0.0025-7.52024126010346i</v>
      </c>
      <c r="N784" s="57">
        <f t="shared" si="221"/>
        <v>89.997222527462839</v>
      </c>
      <c r="O784" s="57">
        <f t="shared" si="222"/>
        <v>63.873365656370645</v>
      </c>
      <c r="P784" s="374">
        <f t="shared" si="223"/>
        <v>63.873365656370645</v>
      </c>
      <c r="Q784" s="374">
        <f t="shared" si="224"/>
        <v>-90.002777472537161</v>
      </c>
      <c r="R784" s="12">
        <f t="shared" si="225"/>
        <v>89.997222527462839</v>
      </c>
      <c r="S784" s="57">
        <f t="shared" si="226"/>
        <v>1.6554710714431899E-2</v>
      </c>
      <c r="T784" s="12">
        <f t="shared" si="209"/>
        <v>63.873365656370645</v>
      </c>
    </row>
    <row r="785" spans="1:20" x14ac:dyDescent="0.15">
      <c r="A785" s="57">
        <f t="shared" si="210"/>
        <v>104.41157712300398</v>
      </c>
      <c r="B785" s="12">
        <f t="shared" si="227"/>
        <v>16.617618615146739</v>
      </c>
      <c r="C785" s="57" t="str">
        <f t="shared" si="211"/>
        <v>-0.0757160777547838-1556.04113705862i</v>
      </c>
      <c r="D785" s="57" t="str">
        <f t="shared" si="212"/>
        <v>7.97999997825095-383.099696415552i</v>
      </c>
      <c r="E785" s="57" t="str">
        <f t="shared" si="213"/>
        <v>81.2346996257502-0.00107632352491915i</v>
      </c>
      <c r="F785" s="57" t="str">
        <f t="shared" si="214"/>
        <v>4.17867867303421-35951.5091450725i</v>
      </c>
      <c r="G785" s="57" t="str">
        <f t="shared" si="215"/>
        <v>0.999999998649226-0.0000367528750976526i</v>
      </c>
      <c r="H785" s="57" t="str">
        <f t="shared" si="216"/>
        <v>120.001798819778+2.47381478157624i</v>
      </c>
      <c r="I785" s="57" t="str">
        <f t="shared" si="217"/>
        <v>504.621296553573-24341.2758180338i</v>
      </c>
      <c r="K785" s="57" t="str">
        <f t="shared" si="218"/>
        <v>0.0999560226387856-0.00208563360941482i</v>
      </c>
      <c r="L785" s="57" t="str">
        <f t="shared" si="219"/>
        <v>0.00025-13.3020583268528i</v>
      </c>
      <c r="M785" s="57" t="str">
        <f t="shared" si="220"/>
        <v>0.0025-7.49177252451036i</v>
      </c>
      <c r="N785" s="57">
        <f t="shared" si="221"/>
        <v>89.997212019920369</v>
      </c>
      <c r="O785" s="57">
        <f t="shared" si="222"/>
        <v>63.840421495251</v>
      </c>
      <c r="P785" s="374">
        <f t="shared" si="223"/>
        <v>63.840421495251</v>
      </c>
      <c r="Q785" s="374">
        <f t="shared" si="224"/>
        <v>-90.002787980079631</v>
      </c>
      <c r="R785" s="12">
        <f t="shared" si="225"/>
        <v>89.997212019920369</v>
      </c>
      <c r="S785" s="57">
        <f t="shared" si="226"/>
        <v>1.661761861514674E-2</v>
      </c>
      <c r="T785" s="12">
        <f t="shared" si="209"/>
        <v>63.840421495251</v>
      </c>
    </row>
    <row r="786" spans="1:20" x14ac:dyDescent="0.15">
      <c r="A786" s="57">
        <f t="shared" si="210"/>
        <v>104.80834111607139</v>
      </c>
      <c r="B786" s="12">
        <f t="shared" si="227"/>
        <v>16.680765565884297</v>
      </c>
      <c r="C786" s="57" t="str">
        <f t="shared" si="211"/>
        <v>-0.0757147926985908-1550.15050480057i</v>
      </c>
      <c r="D786" s="57" t="str">
        <f t="shared" si="212"/>
        <v>7.97999997808539-381.649431747107i</v>
      </c>
      <c r="E786" s="57" t="str">
        <f t="shared" si="213"/>
        <v>81.2346991016965-0.00108040225156441i</v>
      </c>
      <c r="F786" s="57" t="str">
        <f t="shared" si="214"/>
        <v>4.17867867299126-35815.4105860152i</v>
      </c>
      <c r="G786" s="57" t="str">
        <f t="shared" si="215"/>
        <v>0.999999998638941-0.0000368925360226442i</v>
      </c>
      <c r="H786" s="57" t="str">
        <f t="shared" si="216"/>
        <v>120.001812516901+2.48321537074451i</v>
      </c>
      <c r="I786" s="57" t="str">
        <f t="shared" si="217"/>
        <v>504.621315685288-24249.1314535408i</v>
      </c>
      <c r="K786" s="57" t="str">
        <f t="shared" si="218"/>
        <v>0.0999556879257728-0.00209355193223797i</v>
      </c>
      <c r="L786" s="57" t="str">
        <f t="shared" si="219"/>
        <v>0.00025-13.2517018597856i</v>
      </c>
      <c r="M786" s="57" t="str">
        <f t="shared" si="220"/>
        <v>0.0025-7.46341156058012i</v>
      </c>
      <c r="N786" s="57">
        <f t="shared" si="221"/>
        <v>89.997201472985068</v>
      </c>
      <c r="O786" s="57">
        <f t="shared" si="222"/>
        <v>63.807477331588728</v>
      </c>
      <c r="P786" s="374">
        <f t="shared" si="223"/>
        <v>63.807477331588728</v>
      </c>
      <c r="Q786" s="374">
        <f t="shared" si="224"/>
        <v>-90.002798527014932</v>
      </c>
      <c r="R786" s="12">
        <f t="shared" si="225"/>
        <v>89.997201472985068</v>
      </c>
      <c r="S786" s="57">
        <f t="shared" si="226"/>
        <v>1.6680765565884298E-2</v>
      </c>
      <c r="T786" s="12">
        <f t="shared" si="209"/>
        <v>63.807477331588728</v>
      </c>
    </row>
    <row r="787" spans="1:20" x14ac:dyDescent="0.15">
      <c r="A787" s="57">
        <f t="shared" si="210"/>
        <v>105.20661281231246</v>
      </c>
      <c r="B787" s="12">
        <f t="shared" si="227"/>
        <v>16.744152475034657</v>
      </c>
      <c r="C787" s="57" t="str">
        <f t="shared" si="211"/>
        <v>-0.075713497866353-1544.2821719784i</v>
      </c>
      <c r="D787" s="57" t="str">
        <f t="shared" si="212"/>
        <v>7.97999997791852-380.204657233865i</v>
      </c>
      <c r="E787" s="57" t="str">
        <f t="shared" si="213"/>
        <v>81.2346985736561-0.0010844963481075i</v>
      </c>
      <c r="F787" s="57" t="str">
        <f t="shared" si="214"/>
        <v>4.17867867294795-35679.8272436631i</v>
      </c>
      <c r="G787" s="57" t="str">
        <f t="shared" si="215"/>
        <v>0.999999998628577-0.0000370327276591465i</v>
      </c>
      <c r="H787" s="57" t="str">
        <f t="shared" si="216"/>
        <v>120.00182631832+2.49265168321583i</v>
      </c>
      <c r="I787" s="57" t="str">
        <f t="shared" si="217"/>
        <v>504.621334962678-24157.3359209447i</v>
      </c>
      <c r="K787" s="57" t="str">
        <f t="shared" si="218"/>
        <v>0.0999553506664009-0.00210150026366149i</v>
      </c>
      <c r="L787" s="57" t="str">
        <f t="shared" si="219"/>
        <v>0.00025-13.2015360228986i</v>
      </c>
      <c r="M787" s="57" t="str">
        <f t="shared" si="220"/>
        <v>0.0025-7.43515796033089i</v>
      </c>
      <c r="N787" s="57">
        <f t="shared" si="221"/>
        <v>89.997190886513408</v>
      </c>
      <c r="O787" s="57">
        <f t="shared" si="222"/>
        <v>63.774533165364851</v>
      </c>
      <c r="P787" s="374">
        <f t="shared" si="223"/>
        <v>63.774533165364851</v>
      </c>
      <c r="Q787" s="374">
        <f t="shared" si="224"/>
        <v>-90.002809113486592</v>
      </c>
      <c r="R787" s="12">
        <f t="shared" si="225"/>
        <v>89.997190886513408</v>
      </c>
      <c r="S787" s="57">
        <f t="shared" si="226"/>
        <v>1.6744152475034656E-2</v>
      </c>
      <c r="T787" s="12">
        <f t="shared" si="209"/>
        <v>63.774533165364851</v>
      </c>
    </row>
    <row r="788" spans="1:20" x14ac:dyDescent="0.15">
      <c r="A788" s="57">
        <f t="shared" si="210"/>
        <v>105.60639794099924</v>
      </c>
      <c r="B788" s="12">
        <f t="shared" si="227"/>
        <v>16.807780254439788</v>
      </c>
      <c r="C788" s="57" t="str">
        <f t="shared" si="211"/>
        <v>-0.0757121931836338-1538.43605417412i</v>
      </c>
      <c r="D788" s="57" t="str">
        <f t="shared" si="212"/>
        <v>7.97999997775034-378.765352092261i</v>
      </c>
      <c r="E788" s="57" t="str">
        <f t="shared" si="213"/>
        <v>81.2346980415985-0.00108860587146846i</v>
      </c>
      <c r="F788" s="57" t="str">
        <f t="shared" si="214"/>
        <v>4.17867867290431-35544.7571676045i</v>
      </c>
      <c r="G788" s="57" t="str">
        <f t="shared" si="215"/>
        <v>0.999999998618134-0.000037173452023863i</v>
      </c>
      <c r="H788" s="57" t="str">
        <f t="shared" si="216"/>
        <v>120.001840224831+2.50212385475093i</v>
      </c>
      <c r="I788" s="57" t="str">
        <f t="shared" si="217"/>
        <v>504.621354386853-24065.8878997364i</v>
      </c>
      <c r="K788" s="57" t="str">
        <f t="shared" si="218"/>
        <v>0.0999550108413137-0.00210947871679173i</v>
      </c>
      <c r="L788" s="57" t="str">
        <f t="shared" si="219"/>
        <v>0.00025-13.1515600945393i</v>
      </c>
      <c r="M788" s="57" t="str">
        <f t="shared" si="220"/>
        <v>0.0025-7.40701131732507i</v>
      </c>
      <c r="N788" s="57">
        <f t="shared" si="221"/>
        <v>89.997180260361276</v>
      </c>
      <c r="O788" s="57">
        <f t="shared" si="222"/>
        <v>63.741588996559571</v>
      </c>
      <c r="P788" s="374">
        <f t="shared" si="223"/>
        <v>63.741588996559571</v>
      </c>
      <c r="Q788" s="374">
        <f t="shared" si="224"/>
        <v>-90.002819739638724</v>
      </c>
      <c r="R788" s="12">
        <f t="shared" si="225"/>
        <v>89.997180260361276</v>
      </c>
      <c r="S788" s="57">
        <f t="shared" si="226"/>
        <v>1.6807780254439787E-2</v>
      </c>
      <c r="T788" s="12">
        <f t="shared" si="209"/>
        <v>63.741588996559571</v>
      </c>
    </row>
    <row r="789" spans="1:20" x14ac:dyDescent="0.15">
      <c r="A789" s="57">
        <f t="shared" si="210"/>
        <v>106.00770225317504</v>
      </c>
      <c r="B789" s="12">
        <f t="shared" si="227"/>
        <v>16.87164981940666</v>
      </c>
      <c r="C789" s="57" t="str">
        <f t="shared" si="211"/>
        <v>-0.0757108785754284-1532.6120672894i</v>
      </c>
      <c r="D789" s="57" t="str">
        <f t="shared" si="212"/>
        <v>7.97999997758092-377.331495617407i</v>
      </c>
      <c r="E789" s="57" t="str">
        <f t="shared" si="213"/>
        <v>81.2346975054935-0.00109273087879102i</v>
      </c>
      <c r="F789" s="57" t="str">
        <f t="shared" si="214"/>
        <v>4.17867867286033-35410.1984148109i</v>
      </c>
      <c r="G789" s="57" t="str">
        <f t="shared" si="215"/>
        <v>0.999999998607612-0.000037314711141161i</v>
      </c>
      <c r="H789" s="57" t="str">
        <f t="shared" si="216"/>
        <v>120.001854237235+2.51163202162659i</v>
      </c>
      <c r="I789" s="57" t="str">
        <f t="shared" si="217"/>
        <v>504.621373958935-23974.7860744054i</v>
      </c>
      <c r="K789" s="57" t="str">
        <f t="shared" si="218"/>
        <v>0.0999546684310106-0.00211748740515431i</v>
      </c>
      <c r="L789" s="57" t="str">
        <f t="shared" si="219"/>
        <v>0.00025-13.1017733557874i</v>
      </c>
      <c r="M789" s="57" t="str">
        <f t="shared" si="220"/>
        <v>0.0025-7.37897122666372i</v>
      </c>
      <c r="N789" s="57">
        <f t="shared" si="221"/>
        <v>89.997169594384232</v>
      </c>
      <c r="O789" s="57">
        <f t="shared" si="222"/>
        <v>63.708644825153449</v>
      </c>
      <c r="P789" s="374">
        <f t="shared" si="223"/>
        <v>63.708644825153449</v>
      </c>
      <c r="Q789" s="374">
        <f t="shared" si="224"/>
        <v>-90.002830405615768</v>
      </c>
      <c r="R789" s="12">
        <f t="shared" si="225"/>
        <v>89.997169594384232</v>
      </c>
      <c r="S789" s="57">
        <f t="shared" si="226"/>
        <v>1.687164981940666E-2</v>
      </c>
      <c r="T789" s="12">
        <f t="shared" si="209"/>
        <v>63.708644825153449</v>
      </c>
    </row>
    <row r="790" spans="1:20" x14ac:dyDescent="0.15">
      <c r="A790" s="57">
        <f t="shared" si="210"/>
        <v>106.41053152173711</v>
      </c>
      <c r="B790" s="12">
        <f t="shared" si="227"/>
        <v>16.935762088720406</v>
      </c>
      <c r="C790" s="57" t="str">
        <f t="shared" si="211"/>
        <v>-0.0757095539665329-1526.81012754423i</v>
      </c>
      <c r="D790" s="57" t="str">
        <f t="shared" si="212"/>
        <v>7.97999997741021-375.903067182798i</v>
      </c>
      <c r="E790" s="57" t="str">
        <f t="shared" si="213"/>
        <v>81.2346969653101-0.00109687142738698i</v>
      </c>
      <c r="F790" s="57" t="str">
        <f t="shared" si="214"/>
        <v>4.17867867281603-35276.1490496097i</v>
      </c>
      <c r="G790" s="57" t="str">
        <f t="shared" si="215"/>
        <v>0.99999999859701-0.0000374565070431004i</v>
      </c>
      <c r="H790" s="57" t="str">
        <f t="shared" si="216"/>
        <v>120.001868356337+2.52117632063755i</v>
      </c>
      <c r="I790" s="57" t="str">
        <f t="shared" si="217"/>
        <v>504.62139368005-23884.0291344214i</v>
      </c>
      <c r="K790" s="57" t="str">
        <f t="shared" si="218"/>
        <v>0.0999543234158428-0.00212552644269556i</v>
      </c>
      <c r="L790" s="57" t="str">
        <f t="shared" si="219"/>
        <v>0.00025-13.0521750904437i</v>
      </c>
      <c r="M790" s="57" t="str">
        <f t="shared" si="220"/>
        <v>0.0025-7.35103728498078i</v>
      </c>
      <c r="N790" s="57">
        <f t="shared" si="221"/>
        <v>89.997158888437227</v>
      </c>
      <c r="O790" s="57">
        <f t="shared" si="222"/>
        <v>63.675700651126675</v>
      </c>
      <c r="P790" s="374">
        <f t="shared" si="223"/>
        <v>63.675700651126675</v>
      </c>
      <c r="Q790" s="374">
        <f t="shared" si="224"/>
        <v>-90.002841111562773</v>
      </c>
      <c r="R790" s="12">
        <f t="shared" si="225"/>
        <v>89.997158888437227</v>
      </c>
      <c r="S790" s="57">
        <f t="shared" si="226"/>
        <v>1.6935762088720406E-2</v>
      </c>
      <c r="T790" s="12">
        <f t="shared" si="209"/>
        <v>63.675700651126675</v>
      </c>
    </row>
    <row r="791" spans="1:20" x14ac:dyDescent="0.15">
      <c r="A791" s="57">
        <f t="shared" si="210"/>
        <v>106.81489154151971</v>
      </c>
      <c r="B791" s="12">
        <f t="shared" si="227"/>
        <v>17.000117984657543</v>
      </c>
      <c r="C791" s="57" t="str">
        <f t="shared" si="211"/>
        <v>-0.0757082192808625-1521.03015147577i</v>
      </c>
      <c r="D791" s="57" t="str">
        <f t="shared" si="212"/>
        <v>7.97999997723817-374.480046240008i</v>
      </c>
      <c r="E791" s="57" t="str">
        <f t="shared" si="213"/>
        <v>81.2346964210177-0.00110102757480103i</v>
      </c>
      <c r="F791" s="57" t="str">
        <f t="shared" si="214"/>
        <v>4.1786786727714-35142.6071436555i</v>
      </c>
      <c r="G791" s="57" t="str">
        <f t="shared" si="215"/>
        <v>0.999999998586327-0.0000375988417694624i</v>
      </c>
      <c r="H791" s="57" t="str">
        <f t="shared" si="216"/>
        <v>120.00188258295+2.53075688909853i</v>
      </c>
      <c r="I791" s="57" t="str">
        <f t="shared" si="217"/>
        <v>504.62141355133-23793.6157742151i</v>
      </c>
      <c r="K791" s="57" t="str">
        <f t="shared" si="218"/>
        <v>0.0999539757760128-0.00213359594378396i</v>
      </c>
      <c r="L791" s="57" t="str">
        <f t="shared" si="219"/>
        <v>0.00025-13.0027645850206i</v>
      </c>
      <c r="M791" s="57" t="str">
        <f t="shared" si="220"/>
        <v>0.0025-7.32320909043712i</v>
      </c>
      <c r="N791" s="57">
        <f t="shared" si="221"/>
        <v>89.997148142374797</v>
      </c>
      <c r="O791" s="57">
        <f t="shared" si="222"/>
        <v>63.642756474459368</v>
      </c>
      <c r="P791" s="374">
        <f t="shared" si="223"/>
        <v>63.642756474459368</v>
      </c>
      <c r="Q791" s="374">
        <f t="shared" si="224"/>
        <v>-90.002851857625203</v>
      </c>
      <c r="R791" s="12">
        <f t="shared" si="225"/>
        <v>89.997148142374797</v>
      </c>
      <c r="S791" s="57">
        <f t="shared" si="226"/>
        <v>1.7000117984657542E-2</v>
      </c>
      <c r="T791" s="12">
        <f t="shared" si="209"/>
        <v>63.642756474459368</v>
      </c>
    </row>
    <row r="792" spans="1:20" x14ac:dyDescent="0.15">
      <c r="A792" s="57">
        <f t="shared" si="210"/>
        <v>107.2207881293775</v>
      </c>
      <c r="B792" s="12">
        <f t="shared" si="227"/>
        <v>17.064718432999243</v>
      </c>
      <c r="C792" s="57" t="str">
        <f t="shared" si="211"/>
        <v>-0.0757068744418845-1515.27205593713i</v>
      </c>
      <c r="D792" s="57" t="str">
        <f t="shared" si="212"/>
        <v>7.97999997706492-373.06241231841i</v>
      </c>
      <c r="E792" s="57" t="str">
        <f t="shared" si="213"/>
        <v>81.2346958725846-0.00110519937874471i</v>
      </c>
      <c r="F792" s="57" t="str">
        <f t="shared" si="214"/>
        <v>4.17867867272643-35009.5707759037i</v>
      </c>
      <c r="G792" s="57" t="str">
        <f t="shared" si="215"/>
        <v>0.999999998575563-0.0000377417173677802i</v>
      </c>
      <c r="H792" s="57" t="str">
        <f t="shared" si="216"/>
        <v>120.001896917893+2.5403738648462i</v>
      </c>
      <c r="I792" s="57" t="str">
        <f t="shared" si="217"/>
        <v>504.62143357393-23703.5446931607i</v>
      </c>
      <c r="K792" s="57" t="str">
        <f t="shared" si="218"/>
        <v>0.0999536254915716-0.00214169602321165i</v>
      </c>
      <c r="L792" s="57" t="str">
        <f t="shared" si="219"/>
        <v>0.00025-12.9535411287314i</v>
      </c>
      <c r="M792" s="57" t="str">
        <f t="shared" si="220"/>
        <v>0.0025-7.29548624271483i</v>
      </c>
      <c r="N792" s="57">
        <f t="shared" si="221"/>
        <v>89.997137356050999</v>
      </c>
      <c r="O792" s="57">
        <f t="shared" si="222"/>
        <v>63.609812295131462</v>
      </c>
      <c r="P792" s="374">
        <f t="shared" si="223"/>
        <v>63.609812295131462</v>
      </c>
      <c r="Q792" s="374">
        <f t="shared" si="224"/>
        <v>-90.002862643949001</v>
      </c>
      <c r="R792" s="12">
        <f t="shared" si="225"/>
        <v>89.997137356050999</v>
      </c>
      <c r="S792" s="57">
        <f t="shared" si="226"/>
        <v>1.7064718432999244E-2</v>
      </c>
      <c r="T792" s="12">
        <f t="shared" si="209"/>
        <v>63.609812295131462</v>
      </c>
    </row>
    <row r="793" spans="1:20" x14ac:dyDescent="0.15">
      <c r="A793" s="57">
        <f t="shared" si="210"/>
        <v>107.62822712426913</v>
      </c>
      <c r="B793" s="12">
        <f t="shared" si="227"/>
        <v>17.12956436304464</v>
      </c>
      <c r="C793" s="57" t="str">
        <f t="shared" si="211"/>
        <v>-0.0757055193725833-1509.53575809616i</v>
      </c>
      <c r="D793" s="57" t="str">
        <f t="shared" si="212"/>
        <v>7.97999997689025-371.650145024855i</v>
      </c>
      <c r="E793" s="57" t="str">
        <f t="shared" si="213"/>
        <v>81.2346953199794-0.00110938689715837i</v>
      </c>
      <c r="F793" s="57" t="str">
        <f t="shared" si="214"/>
        <v>4.17867867268109-34877.0380325806i</v>
      </c>
      <c r="G793" s="57" t="str">
        <f t="shared" si="215"/>
        <v>0.999999998564717-0.0000378851358933668i</v>
      </c>
      <c r="H793" s="57" t="str">
        <f t="shared" si="216"/>
        <v>120.00191136199+2.55002738624113i</v>
      </c>
      <c r="I793" s="57" t="str">
        <f t="shared" si="217"/>
        <v>504.621453748986-23613.8145955544i</v>
      </c>
      <c r="K793" s="57" t="str">
        <f t="shared" si="218"/>
        <v>0.0999532725424206-0.00214982679619592i</v>
      </c>
      <c r="L793" s="57" t="str">
        <f t="shared" si="219"/>
        <v>0.00025-12.9045040134802i</v>
      </c>
      <c r="M793" s="57" t="str">
        <f t="shared" si="220"/>
        <v>0.0025-7.26786834301136i</v>
      </c>
      <c r="N793" s="57">
        <f t="shared" si="221"/>
        <v>89.997126529319374</v>
      </c>
      <c r="O793" s="57">
        <f t="shared" si="222"/>
        <v>63.576868113122636</v>
      </c>
      <c r="P793" s="374">
        <f t="shared" si="223"/>
        <v>63.576868113122636</v>
      </c>
      <c r="Q793" s="374">
        <f t="shared" si="224"/>
        <v>-90.002873470680626</v>
      </c>
      <c r="R793" s="12">
        <f t="shared" si="225"/>
        <v>89.997126529319374</v>
      </c>
      <c r="S793" s="57">
        <f t="shared" si="226"/>
        <v>1.7129564363044639E-2</v>
      </c>
      <c r="T793" s="12">
        <f t="shared" si="209"/>
        <v>63.576868113122636</v>
      </c>
    </row>
    <row r="794" spans="1:20" x14ac:dyDescent="0.15">
      <c r="A794" s="57">
        <f t="shared" si="210"/>
        <v>108.03721438734135</v>
      </c>
      <c r="B794" s="12">
        <f t="shared" si="227"/>
        <v>17.194656707624208</v>
      </c>
      <c r="C794" s="57" t="str">
        <f t="shared" si="211"/>
        <v>-0.0757041539942591-1503.82117543431i</v>
      </c>
      <c r="D794" s="57" t="str">
        <f t="shared" si="212"/>
        <v>7.97999997671432-370.24322404341i</v>
      </c>
      <c r="E794" s="57" t="str">
        <f t="shared" si="213"/>
        <v>81.2346947631703-0.0011135901881654i</v>
      </c>
      <c r="F794" s="57" t="str">
        <f t="shared" si="214"/>
        <v>4.17867867263545-34745.0070071589i</v>
      </c>
      <c r="G794" s="57" t="str">
        <f t="shared" si="215"/>
        <v>0.999999998553788-0.000038029099409346i</v>
      </c>
      <c r="H794" s="57" t="str">
        <f t="shared" si="216"/>
        <v>120.001925916074+2.55971759216978i</v>
      </c>
      <c r="I794" s="57" t="str">
        <f t="shared" si="217"/>
        <v>504.621474077662-23524.4241905996i</v>
      </c>
      <c r="K794" s="57" t="str">
        <f t="shared" si="218"/>
        <v>0.099952916908307-0.00215798837838061i</v>
      </c>
      <c r="L794" s="57" t="str">
        <f t="shared" si="219"/>
        <v>0.00025-12.8556525338516i</v>
      </c>
      <c r="M794" s="57" t="str">
        <f t="shared" si="220"/>
        <v>0.0025-7.24035499403405i</v>
      </c>
      <c r="N794" s="57">
        <f t="shared" si="221"/>
        <v>89.997115662033039</v>
      </c>
      <c r="O794" s="57">
        <f t="shared" si="222"/>
        <v>63.54392392841261</v>
      </c>
      <c r="P794" s="374">
        <f t="shared" si="223"/>
        <v>63.54392392841261</v>
      </c>
      <c r="Q794" s="374">
        <f t="shared" si="224"/>
        <v>-90.002884337966961</v>
      </c>
      <c r="R794" s="12">
        <f t="shared" si="225"/>
        <v>89.997115662033039</v>
      </c>
      <c r="S794" s="57">
        <f t="shared" si="226"/>
        <v>1.7194656707624208E-2</v>
      </c>
      <c r="T794" s="12">
        <f t="shared" si="209"/>
        <v>63.54392392841261</v>
      </c>
    </row>
    <row r="795" spans="1:20" x14ac:dyDescent="0.15">
      <c r="A795" s="57">
        <f t="shared" si="210"/>
        <v>108.44775580201325</v>
      </c>
      <c r="B795" s="12">
        <f t="shared" si="227"/>
        <v>17.259996403113181</v>
      </c>
      <c r="C795" s="57" t="str">
        <f t="shared" si="211"/>
        <v>-0.0757027782299389-1498.1282257454i</v>
      </c>
      <c r="D795" s="57" t="str">
        <f t="shared" si="212"/>
        <v>7.97999997653701-368.841629135042i</v>
      </c>
      <c r="E795" s="57" t="str">
        <f t="shared" si="213"/>
        <v>81.2346942021258-0.001117809310118i</v>
      </c>
      <c r="F795" s="57" t="str">
        <f t="shared" si="214"/>
        <v>4.17867867258942-34613.4758003277i</v>
      </c>
      <c r="G795" s="57" t="str">
        <f t="shared" si="215"/>
        <v>0.999999998542775-0.0000381736099866812i</v>
      </c>
      <c r="H795" s="57" t="str">
        <f t="shared" si="216"/>
        <v>120.00194058098+2.56944462204661i</v>
      </c>
      <c r="I795" s="57" t="str">
        <f t="shared" si="217"/>
        <v>504.621494561133-23435.3721923845i</v>
      </c>
      <c r="K795" s="57" t="str">
        <f t="shared" si="218"/>
        <v>0.0999525585688264-0.00216618088583782i</v>
      </c>
      <c r="L795" s="57" t="str">
        <f t="shared" si="219"/>
        <v>0.00025-12.8069859871006i</v>
      </c>
      <c r="M795" s="57" t="str">
        <f t="shared" si="220"/>
        <v>0.0025-7.21294579999405i</v>
      </c>
      <c r="N795" s="57">
        <f t="shared" si="221"/>
        <v>89.997104754044585</v>
      </c>
      <c r="O795" s="57">
        <f t="shared" si="222"/>
        <v>63.510979740980872</v>
      </c>
      <c r="P795" s="374">
        <f t="shared" si="223"/>
        <v>63.510979740980872</v>
      </c>
      <c r="Q795" s="374">
        <f t="shared" si="224"/>
        <v>-90.002895245955415</v>
      </c>
      <c r="R795" s="12">
        <f t="shared" si="225"/>
        <v>89.997104754044585</v>
      </c>
      <c r="S795" s="57">
        <f t="shared" si="226"/>
        <v>1.7259996403113181E-2</v>
      </c>
      <c r="T795" s="12">
        <f t="shared" si="209"/>
        <v>63.510979740980872</v>
      </c>
    </row>
    <row r="796" spans="1:20" x14ac:dyDescent="0.15">
      <c r="A796" s="57">
        <f t="shared" si="210"/>
        <v>108.8598572740609</v>
      </c>
      <c r="B796" s="12">
        <f t="shared" si="227"/>
        <v>17.325584389445012</v>
      </c>
      <c r="C796" s="57" t="str">
        <f t="shared" si="211"/>
        <v>-0.0757013920000063-1492.45682713443i</v>
      </c>
      <c r="D796" s="57" t="str">
        <f t="shared" si="212"/>
        <v>7.97999997635832-367.445340137337i</v>
      </c>
      <c r="E796" s="57" t="str">
        <f t="shared" si="213"/>
        <v>81.2346936368137-0.00112204432154977i</v>
      </c>
      <c r="F796" s="57" t="str">
        <f t="shared" si="214"/>
        <v>4.17867867254304-34482.4425199663i</v>
      </c>
      <c r="G796" s="57" t="str">
        <f t="shared" si="215"/>
        <v>0.99999999853168-0.0000383186697042053i</v>
      </c>
      <c r="H796" s="57" t="str">
        <f t="shared" si="216"/>
        <v>120.001955357553+2.57920861581595i</v>
      </c>
      <c r="I796" s="57" t="str">
        <f t="shared" si="217"/>
        <v>504.621515200572-23346.6573198665i</v>
      </c>
      <c r="K796" s="57" t="str">
        <f t="shared" si="218"/>
        <v>0.0999521975034178-0.00217440443506914i</v>
      </c>
      <c r="L796" s="57" t="str">
        <f t="shared" si="219"/>
        <v>0.00025-12.7585036731426i</v>
      </c>
      <c r="M796" s="57" t="str">
        <f t="shared" si="220"/>
        <v>0.0025-7.18564036660101i</v>
      </c>
      <c r="N796" s="57">
        <f t="shared" si="221"/>
        <v>89.997093805206106</v>
      </c>
      <c r="O796" s="57">
        <f t="shared" si="222"/>
        <v>63.478035550806666</v>
      </c>
      <c r="P796" s="374">
        <f t="shared" si="223"/>
        <v>63.478035550806666</v>
      </c>
      <c r="Q796" s="374">
        <f t="shared" si="224"/>
        <v>-90.002906194793894</v>
      </c>
      <c r="R796" s="12">
        <f t="shared" si="225"/>
        <v>89.997093805206106</v>
      </c>
      <c r="S796" s="57">
        <f t="shared" si="226"/>
        <v>1.7325584389445012E-2</v>
      </c>
      <c r="T796" s="12">
        <f t="shared" si="209"/>
        <v>63.478035550806666</v>
      </c>
    </row>
    <row r="797" spans="1:20" x14ac:dyDescent="0.15">
      <c r="A797" s="57">
        <f t="shared" si="210"/>
        <v>109.27352473170234</v>
      </c>
      <c r="B797" s="12">
        <f t="shared" si="227"/>
        <v>17.391421610124905</v>
      </c>
      <c r="C797" s="57" t="str">
        <f t="shared" si="211"/>
        <v>-0.0756999952250297-1486.80689801645i</v>
      </c>
      <c r="D797" s="57" t="str">
        <f t="shared" si="212"/>
        <v>7.97999997617833-366.054336964213i</v>
      </c>
      <c r="E797" s="57" t="str">
        <f t="shared" si="213"/>
        <v>81.2346930672008-0.00112629528118976i</v>
      </c>
      <c r="F797" s="57" t="str">
        <f t="shared" si="214"/>
        <v>4.17867867249632-34351.9052811174i</v>
      </c>
      <c r="G797" s="57" t="str">
        <f t="shared" si="215"/>
        <v>0.999999998520499-0.0000384642806486513i</v>
      </c>
      <c r="H797" s="57" t="str">
        <f t="shared" si="216"/>
        <v>120.001970246643+2.58900971395408i</v>
      </c>
      <c r="I797" s="57" t="str">
        <f t="shared" si="217"/>
        <v>504.621535997174-23258.2782968525i</v>
      </c>
      <c r="K797" s="57" t="str">
        <f t="shared" si="218"/>
        <v>0.0999518336913653-0.00218265914300736i</v>
      </c>
      <c r="L797" s="57" t="str">
        <f t="shared" si="219"/>
        <v>0.00025-12.7102048945434i</v>
      </c>
      <c r="M797" s="57" t="str">
        <f t="shared" si="220"/>
        <v>0.0025-7.15843830105698i</v>
      </c>
      <c r="N797" s="57">
        <f t="shared" si="221"/>
        <v>89.997082815369239</v>
      </c>
      <c r="O797" s="57">
        <f t="shared" si="222"/>
        <v>63.445091357869259</v>
      </c>
      <c r="P797" s="374">
        <f t="shared" si="223"/>
        <v>63.445091357869259</v>
      </c>
      <c r="Q797" s="374">
        <f t="shared" si="224"/>
        <v>-90.002917184630761</v>
      </c>
      <c r="R797" s="12">
        <f t="shared" si="225"/>
        <v>89.997082815369239</v>
      </c>
      <c r="S797" s="57">
        <f t="shared" si="226"/>
        <v>1.7391421610124906E-2</v>
      </c>
      <c r="T797" s="12">
        <f t="shared" si="209"/>
        <v>63.445091357869259</v>
      </c>
    </row>
    <row r="798" spans="1:20" x14ac:dyDescent="0.15">
      <c r="A798" s="57">
        <f t="shared" si="210"/>
        <v>109.68876412568282</v>
      </c>
      <c r="B798" s="12">
        <f t="shared" si="227"/>
        <v>17.457509012243381</v>
      </c>
      <c r="C798" s="57" t="str">
        <f t="shared" si="211"/>
        <v>-0.0756985878248102-1481.1783571153i</v>
      </c>
      <c r="D798" s="57" t="str">
        <f t="shared" si="212"/>
        <v>7.97999997599691-364.668599605616i</v>
      </c>
      <c r="E798" s="57" t="str">
        <f t="shared" si="213"/>
        <v>81.2346924932552-0.0011305622480062i</v>
      </c>
      <c r="F798" s="57" t="str">
        <f t="shared" si="214"/>
        <v>4.17867867244923-34221.8622059585i</v>
      </c>
      <c r="G798" s="57" t="str">
        <f t="shared" si="215"/>
        <v>0.999999998509234-0.0000386104449146812i</v>
      </c>
      <c r="H798" s="57" t="str">
        <f t="shared" si="216"/>
        <v>120.001985249108+2.59884805747128i</v>
      </c>
      <c r="I798" s="57" t="str">
        <f t="shared" si="217"/>
        <v>504.621556952134-23170.2338519806i</v>
      </c>
      <c r="K798" s="57" t="str">
        <f t="shared" si="218"/>
        <v>0.0999514671117943-0.00219094512701781i</v>
      </c>
      <c r="L798" s="57" t="str">
        <f t="shared" si="219"/>
        <v>0.00025-12.6620889565086i</v>
      </c>
      <c r="M798" s="57" t="str">
        <f t="shared" si="220"/>
        <v>0.0025-7.13133921205117i</v>
      </c>
      <c r="N798" s="57">
        <f t="shared" si="221"/>
        <v>89.997071784385142</v>
      </c>
      <c r="O798" s="57">
        <f t="shared" si="222"/>
        <v>63.412147162147434</v>
      </c>
      <c r="P798" s="374">
        <f t="shared" si="223"/>
        <v>63.412147162147434</v>
      </c>
      <c r="Q798" s="374">
        <f t="shared" si="224"/>
        <v>-90.002928215614858</v>
      </c>
      <c r="R798" s="12">
        <f t="shared" si="225"/>
        <v>89.997071784385142</v>
      </c>
      <c r="S798" s="57">
        <f t="shared" si="226"/>
        <v>1.7457509012243383E-2</v>
      </c>
      <c r="T798" s="12">
        <f t="shared" si="209"/>
        <v>63.412147162147434</v>
      </c>
    </row>
    <row r="799" spans="1:20" x14ac:dyDescent="0.15">
      <c r="A799" s="57">
        <f t="shared" si="210"/>
        <v>110.10558142936043</v>
      </c>
      <c r="B799" s="12">
        <f t="shared" si="227"/>
        <v>17.523847546489908</v>
      </c>
      <c r="C799" s="57" t="str">
        <f t="shared" si="211"/>
        <v>-0.075697169718218-1475.57112346258i</v>
      </c>
      <c r="D799" s="57" t="str">
        <f t="shared" si="212"/>
        <v>7.97999997581417-363.288108127256i</v>
      </c>
      <c r="E799" s="57" t="str">
        <f t="shared" si="213"/>
        <v>81.2346919149439-0.00113484528113559i</v>
      </c>
      <c r="F799" s="57" t="str">
        <f t="shared" si="214"/>
        <v>4.17867867240183-34092.3114237768i</v>
      </c>
      <c r="G799" s="57" t="str">
        <f t="shared" si="215"/>
        <v>0.999999998497882-0.0000387571646049171i</v>
      </c>
      <c r="H799" s="57" t="str">
        <f t="shared" si="216"/>
        <v>120.002000365811+2.60872378791373i</v>
      </c>
      <c r="I799" s="57" t="str">
        <f t="shared" si="217"/>
        <v>504.621578066652-23082.5227187021i</v>
      </c>
      <c r="K799" s="57" t="str">
        <f t="shared" si="218"/>
        <v>0.0999510977436735-0.0021992625049i</v>
      </c>
      <c r="L799" s="57" t="str">
        <f t="shared" si="219"/>
        <v>0.00025-12.6141551668745i</v>
      </c>
      <c r="M799" s="57" t="str">
        <f t="shared" si="220"/>
        <v>0.0025-7.10434270975412i</v>
      </c>
      <c r="N799" s="57">
        <f t="shared" si="221"/>
        <v>89.997060712104499</v>
      </c>
      <c r="O799" s="57">
        <f t="shared" si="222"/>
        <v>63.379202963620287</v>
      </c>
      <c r="P799" s="374">
        <f t="shared" si="223"/>
        <v>63.379202963620287</v>
      </c>
      <c r="Q799" s="374">
        <f t="shared" si="224"/>
        <v>-90.002939287895501</v>
      </c>
      <c r="R799" s="12">
        <f t="shared" si="225"/>
        <v>89.997060712104499</v>
      </c>
      <c r="S799" s="57">
        <f t="shared" si="226"/>
        <v>1.7523847546489908E-2</v>
      </c>
      <c r="T799" s="12">
        <f t="shared" si="209"/>
        <v>63.379202963620287</v>
      </c>
    </row>
    <row r="800" spans="1:20" x14ac:dyDescent="0.15">
      <c r="A800" s="57">
        <f t="shared" si="210"/>
        <v>110.52398263879201</v>
      </c>
      <c r="B800" s="12">
        <f t="shared" si="227"/>
        <v>17.590438167166571</v>
      </c>
      <c r="C800" s="57" t="str">
        <f t="shared" si="211"/>
        <v>-0.0756957408249761-1469.98511639633i</v>
      </c>
      <c r="D800" s="57" t="str">
        <f t="shared" si="212"/>
        <v>7.97999997562998-361.912842670293i</v>
      </c>
      <c r="E800" s="57" t="str">
        <f t="shared" si="213"/>
        <v>81.2346913322333-0.00113914443994998i</v>
      </c>
      <c r="F800" s="57" t="str">
        <f t="shared" si="214"/>
        <v>4.17867867235402-33963.2510709403i</v>
      </c>
      <c r="G800" s="57" t="str">
        <f t="shared" si="215"/>
        <v>0.999999998486444-0.0000389044418299708i</v>
      </c>
      <c r="H800" s="57" t="str">
        <f t="shared" si="216"/>
        <v>120.00201559762+2.61863704736577i</v>
      </c>
      <c r="I800" s="57" t="str">
        <f t="shared" si="217"/>
        <v>504.62159934195-22995.1436352621i</v>
      </c>
      <c r="K800" s="57" t="str">
        <f t="shared" si="218"/>
        <v>0.0999507255658131-0.00220761139488919i</v>
      </c>
      <c r="L800" s="57" t="str">
        <f t="shared" si="219"/>
        <v>0.00025-12.5664028360973i</v>
      </c>
      <c r="M800" s="57" t="str">
        <f t="shared" si="220"/>
        <v>0.0025-7.077448405812i</v>
      </c>
      <c r="N800" s="57">
        <f t="shared" si="221"/>
        <v>89.997049598377444</v>
      </c>
      <c r="O800" s="57">
        <f t="shared" si="222"/>
        <v>63.346258762266345</v>
      </c>
      <c r="P800" s="374">
        <f t="shared" si="223"/>
        <v>63.346258762266345</v>
      </c>
      <c r="Q800" s="374">
        <f t="shared" si="224"/>
        <v>-90.002950401622556</v>
      </c>
      <c r="R800" s="12">
        <f t="shared" si="225"/>
        <v>89.997049598377444</v>
      </c>
      <c r="S800" s="57">
        <f t="shared" si="226"/>
        <v>1.7590438167166572E-2</v>
      </c>
      <c r="T800" s="12">
        <f t="shared" si="209"/>
        <v>63.346258762266345</v>
      </c>
    </row>
    <row r="801" spans="1:20" x14ac:dyDescent="0.15">
      <c r="A801" s="57">
        <f t="shared" si="210"/>
        <v>110.94397377281942</v>
      </c>
      <c r="B801" s="12">
        <f t="shared" si="227"/>
        <v>17.657281832201804</v>
      </c>
      <c r="C801" s="57" t="str">
        <f t="shared" si="211"/>
        <v>-0.0756943010618016-1464.42025555998i</v>
      </c>
      <c r="D801" s="57" t="str">
        <f t="shared" si="212"/>
        <v>7.97999997544445-360.542783451077i</v>
      </c>
      <c r="E801" s="57" t="str">
        <f t="shared" si="213"/>
        <v>81.23469074509-0.00114345978399234i</v>
      </c>
      <c r="F801" s="57" t="str">
        <f t="shared" si="214"/>
        <v>4.17867867230587-33834.6792908729i</v>
      </c>
      <c r="G801" s="57" t="str">
        <f t="shared" si="215"/>
        <v>0.999999998474919-0.0000390522787084745i</v>
      </c>
      <c r="H801" s="57" t="str">
        <f t="shared" si="216"/>
        <v>120.002030945413+2.62858797845171i</v>
      </c>
      <c r="I801" s="57" t="str">
        <f t="shared" si="217"/>
        <v>504.621620779247-22908.095344684i</v>
      </c>
      <c r="K801" s="57" t="str">
        <f t="shared" si="218"/>
        <v>0.0999503505568597-0.00221599191565762i</v>
      </c>
      <c r="L801" s="57" t="str">
        <f t="shared" si="219"/>
        <v>0.00025-12.5188312772438i</v>
      </c>
      <c r="M801" s="57" t="str">
        <f t="shared" si="220"/>
        <v>0.0025-7.05065591334134i</v>
      </c>
      <c r="N801" s="57">
        <f t="shared" si="221"/>
        <v>89.997038443053697</v>
      </c>
      <c r="O801" s="57">
        <f t="shared" si="222"/>
        <v>63.313314558064192</v>
      </c>
      <c r="P801" s="374">
        <f t="shared" si="223"/>
        <v>63.313314558064192</v>
      </c>
      <c r="Q801" s="374">
        <f t="shared" si="224"/>
        <v>-90.002961556946303</v>
      </c>
      <c r="R801" s="12">
        <f t="shared" si="225"/>
        <v>89.997038443053697</v>
      </c>
      <c r="S801" s="57">
        <f t="shared" si="226"/>
        <v>1.7657281832201804E-2</v>
      </c>
      <c r="T801" s="12">
        <f t="shared" si="209"/>
        <v>63.313314558064192</v>
      </c>
    </row>
    <row r="802" spans="1:20" x14ac:dyDescent="0.15">
      <c r="A802" s="57">
        <f t="shared" si="210"/>
        <v>111.36556087315614</v>
      </c>
      <c r="B802" s="12">
        <f t="shared" si="227"/>
        <v>17.724379503164172</v>
      </c>
      <c r="C802" s="57" t="str">
        <f t="shared" si="211"/>
        <v>-0.0756928503470533-1458.87646090113i</v>
      </c>
      <c r="D802" s="57" t="str">
        <f t="shared" si="212"/>
        <v>7.97999997525744-359.177910760842i</v>
      </c>
      <c r="E802" s="57" t="str">
        <f t="shared" si="213"/>
        <v>81.2346901534809-0.00114779137306581i</v>
      </c>
      <c r="F802" s="57" t="str">
        <f t="shared" si="214"/>
        <v>4.17867867225732-33706.5942340262i</v>
      </c>
      <c r="G802" s="57" t="str">
        <f t="shared" si="215"/>
        <v>0.999999998463307-0.0000392006773671116i</v>
      </c>
      <c r="H802" s="57" t="str">
        <f t="shared" si="216"/>
        <v>120.002046410074+2.63857672433806i</v>
      </c>
      <c r="I802" s="57" t="str">
        <f t="shared" si="217"/>
        <v>504.62164237978-22821.3765947487i</v>
      </c>
      <c r="K802" s="57" t="str">
        <f t="shared" si="218"/>
        <v>0.0999499726952993-0.00222440418631633i</v>
      </c>
      <c r="L802" s="57" t="str">
        <f t="shared" si="219"/>
        <v>0.00025-12.4714398059811i</v>
      </c>
      <c r="M802" s="57" t="str">
        <f t="shared" si="220"/>
        <v>0.0025-7.023964846923i</v>
      </c>
      <c r="N802" s="57">
        <f t="shared" si="221"/>
        <v>89.997027245982423</v>
      </c>
      <c r="O802" s="57">
        <f t="shared" si="222"/>
        <v>63.280370350992101</v>
      </c>
      <c r="P802" s="374">
        <f t="shared" si="223"/>
        <v>63.280370350992101</v>
      </c>
      <c r="Q802" s="374">
        <f t="shared" si="224"/>
        <v>-90.002972754017577</v>
      </c>
      <c r="R802" s="12">
        <f t="shared" si="225"/>
        <v>89.997027245982423</v>
      </c>
      <c r="S802" s="57">
        <f t="shared" si="226"/>
        <v>1.7724379503164172E-2</v>
      </c>
      <c r="T802" s="12">
        <f t="shared" si="209"/>
        <v>63.280370350992101</v>
      </c>
    </row>
    <row r="803" spans="1:20" x14ac:dyDescent="0.15">
      <c r="A803" s="57">
        <f t="shared" si="210"/>
        <v>111.78875000447414</v>
      </c>
      <c r="B803" s="12">
        <f t="shared" si="227"/>
        <v>17.791732145276196</v>
      </c>
      <c r="C803" s="57" t="str">
        <f t="shared" si="211"/>
        <v>-0.0756913885972779-1453.35365267045i</v>
      </c>
      <c r="D803" s="57" t="str">
        <f t="shared" si="212"/>
        <v>7.97999997506903-357.818204965439i</v>
      </c>
      <c r="E803" s="57" t="str">
        <f t="shared" si="213"/>
        <v>81.2346895573717-0.00115213926713289i</v>
      </c>
      <c r="F803" s="57" t="str">
        <f t="shared" si="214"/>
        <v>4.17867867220843-33578.9940578536i</v>
      </c>
      <c r="G803" s="57" t="str">
        <f t="shared" si="215"/>
        <v>0.999999998451606-0.0000393496399406462i</v>
      </c>
      <c r="H803" s="57" t="str">
        <f t="shared" si="216"/>
        <v>120.002061992492+2.64860342873553i</v>
      </c>
      <c r="I803" s="57" t="str">
        <f t="shared" si="217"/>
        <v>504.621664144794-22734.9861379777i</v>
      </c>
      <c r="K803" s="57" t="str">
        <f t="shared" si="218"/>
        <v>0.0999495919594551-0.00223284832641658i</v>
      </c>
      <c r="L803" s="57" t="str">
        <f t="shared" si="219"/>
        <v>0.00025-12.4242277405669i</v>
      </c>
      <c r="M803" s="57" t="str">
        <f t="shared" si="220"/>
        <v>0.0025-6.99737482259713i</v>
      </c>
      <c r="N803" s="57">
        <f t="shared" si="221"/>
        <v>89.997016007012334</v>
      </c>
      <c r="O803" s="57">
        <f t="shared" si="222"/>
        <v>63.247426141028328</v>
      </c>
      <c r="P803" s="374">
        <f t="shared" si="223"/>
        <v>63.247426141028328</v>
      </c>
      <c r="Q803" s="374">
        <f t="shared" si="224"/>
        <v>-90.002983992987666</v>
      </c>
      <c r="R803" s="12">
        <f t="shared" si="225"/>
        <v>89.997016007012334</v>
      </c>
      <c r="S803" s="57">
        <f t="shared" si="226"/>
        <v>1.7791732145276195E-2</v>
      </c>
      <c r="T803" s="12">
        <f t="shared" si="209"/>
        <v>63.247426141028328</v>
      </c>
    </row>
    <row r="804" spans="1:20" x14ac:dyDescent="0.15">
      <c r="A804" s="57">
        <f t="shared" si="210"/>
        <v>112.21354725449115</v>
      </c>
      <c r="B804" s="12">
        <f t="shared" si="227"/>
        <v>17.859340727428247</v>
      </c>
      <c r="C804" s="57" t="str">
        <f t="shared" si="211"/>
        <v>-0.075689915728546-1447.8517514205i</v>
      </c>
      <c r="D804" s="57" t="str">
        <f t="shared" si="212"/>
        <v>7.9799999748792-356.463646505043i</v>
      </c>
      <c r="E804" s="57" t="str">
        <f t="shared" si="213"/>
        <v>81.234688956728-0.00115650352637132i</v>
      </c>
      <c r="F804" s="57" t="str">
        <f t="shared" si="214"/>
        <v>4.17867867215916-33451.8769267839i</v>
      </c>
      <c r="G804" s="57" t="str">
        <f t="shared" si="215"/>
        <v>0.999999998439816-0.0000394991685719549i</v>
      </c>
      <c r="H804" s="57" t="str">
        <f t="shared" si="216"/>
        <v>120.002077693562+2.65866823590103i</v>
      </c>
      <c r="I804" s="57" t="str">
        <f t="shared" si="217"/>
        <v>504.621686075537-22648.9227316152i</v>
      </c>
      <c r="K804" s="57" t="str">
        <f t="shared" si="218"/>
        <v>0.0999492083274866-0.00224132445595139i</v>
      </c>
      <c r="L804" s="57" t="str">
        <f t="shared" si="219"/>
        <v>0.00025-12.3771944018399i</v>
      </c>
      <c r="M804" s="57" t="str">
        <f t="shared" si="220"/>
        <v>0.0025-6.97088545785726i</v>
      </c>
      <c r="N804" s="57">
        <f t="shared" si="221"/>
        <v>89.997004725991644</v>
      </c>
      <c r="O804" s="57">
        <f t="shared" si="222"/>
        <v>63.214481928150938</v>
      </c>
      <c r="P804" s="374">
        <f t="shared" si="223"/>
        <v>63.214481928150938</v>
      </c>
      <c r="Q804" s="374">
        <f t="shared" si="224"/>
        <v>-90.002995274008356</v>
      </c>
      <c r="R804" s="12">
        <f t="shared" si="225"/>
        <v>89.997004725991644</v>
      </c>
      <c r="S804" s="57">
        <f t="shared" si="226"/>
        <v>1.7859340727428247E-2</v>
      </c>
      <c r="T804" s="12">
        <f t="shared" si="209"/>
        <v>63.214481928150938</v>
      </c>
    </row>
    <row r="805" spans="1:20" x14ac:dyDescent="0.15">
      <c r="A805" s="57">
        <f t="shared" si="210"/>
        <v>112.63995873405821</v>
      </c>
      <c r="B805" s="12">
        <f t="shared" si="227"/>
        <v>17.927206222192474</v>
      </c>
      <c r="C805" s="57" t="str">
        <f t="shared" si="211"/>
        <v>-0.0756884316560615-1442.37067800457i</v>
      </c>
      <c r="D805" s="57" t="str">
        <f t="shared" si="212"/>
        <v>7.97999997468792-355.114215893875i</v>
      </c>
      <c r="E805" s="57" t="str">
        <f t="shared" si="213"/>
        <v>81.234688351516-0.00116088421120122i</v>
      </c>
      <c r="F805" s="57" t="str">
        <f t="shared" si="214"/>
        <v>4.17867867210953-33325.2410121944i</v>
      </c>
      <c r="G805" s="57" t="str">
        <f t="shared" si="215"/>
        <v>0.999999998427936-0.0000396492654120573i</v>
      </c>
      <c r="H805" s="57" t="str">
        <f t="shared" si="216"/>
        <v>120.002093514192+2.66877129063987i</v>
      </c>
      <c r="I805" s="57" t="str">
        <f t="shared" si="217"/>
        <v>504.621708173271-22563.1851376108i</v>
      </c>
      <c r="K805" s="57" t="str">
        <f t="shared" si="218"/>
        <v>0.0999488217773846-0.00224983269535694i</v>
      </c>
      <c r="L805" s="57" t="str">
        <f t="shared" si="219"/>
        <v>0.00025-12.3303391132097i</v>
      </c>
      <c r="M805" s="57" t="str">
        <f t="shared" si="220"/>
        <v>0.0025-6.94449637164504i</v>
      </c>
      <c r="N805" s="57">
        <f t="shared" si="221"/>
        <v>89.996993402768098</v>
      </c>
      <c r="O805" s="57">
        <f t="shared" si="222"/>
        <v>63.181537712337672</v>
      </c>
      <c r="P805" s="374">
        <f t="shared" si="223"/>
        <v>63.181537712337672</v>
      </c>
      <c r="Q805" s="374">
        <f t="shared" si="224"/>
        <v>-90.003006597231902</v>
      </c>
      <c r="R805" s="12">
        <f t="shared" si="225"/>
        <v>89.996993402768098</v>
      </c>
      <c r="S805" s="57">
        <f t="shared" si="226"/>
        <v>1.7927206222192474E-2</v>
      </c>
      <c r="T805" s="12">
        <f t="shared" si="209"/>
        <v>63.181537712337672</v>
      </c>
    </row>
    <row r="806" spans="1:20" x14ac:dyDescent="0.15">
      <c r="A806" s="57">
        <f t="shared" si="210"/>
        <v>113.06799057724763</v>
      </c>
      <c r="B806" s="12">
        <f t="shared" si="227"/>
        <v>17.995329605836805</v>
      </c>
      <c r="C806" s="57" t="str">
        <f t="shared" si="211"/>
        <v>-0.0756869362946659-1436.9103535756i</v>
      </c>
      <c r="D806" s="57" t="str">
        <f t="shared" si="212"/>
        <v>7.97999997449515-353.769893719921i</v>
      </c>
      <c r="E806" s="57" t="str">
        <f t="shared" si="213"/>
        <v>81.2346877416998-0.00116528138218708i</v>
      </c>
      <c r="F806" s="57" t="str">
        <f t="shared" si="214"/>
        <v>4.17867867205949-33199.0844923847i</v>
      </c>
      <c r="G806" s="57" t="str">
        <f t="shared" si="215"/>
        <v>0.999999998415965-0.0000397999326201467i</v>
      </c>
      <c r="H806" s="57" t="str">
        <f t="shared" si="216"/>
        <v>120.002109455288+2.67891273830775i</v>
      </c>
      <c r="I806" s="57" t="str">
        <f t="shared" si="217"/>
        <v>504.621730439259-22477.7721225997i</v>
      </c>
      <c r="K806" s="57" t="str">
        <f t="shared" si="218"/>
        <v>0.0999484322869778-0.00225837316551444i</v>
      </c>
      <c r="L806" s="57" t="str">
        <f t="shared" si="219"/>
        <v>0.00025-12.2836612006473i</v>
      </c>
      <c r="M806" s="57" t="str">
        <f t="shared" si="220"/>
        <v>0.0025-6.91820718434454i</v>
      </c>
      <c r="N806" s="57">
        <f t="shared" si="221"/>
        <v>89.996982037188914</v>
      </c>
      <c r="O806" s="57">
        <f t="shared" si="222"/>
        <v>63.148593493566317</v>
      </c>
      <c r="P806" s="374">
        <f t="shared" si="223"/>
        <v>63.148593493566317</v>
      </c>
      <c r="Q806" s="374">
        <f t="shared" si="224"/>
        <v>-90.003017962811086</v>
      </c>
      <c r="R806" s="12">
        <f t="shared" si="225"/>
        <v>89.996982037188914</v>
      </c>
      <c r="S806" s="57">
        <f t="shared" si="226"/>
        <v>1.7995329605836805E-2</v>
      </c>
      <c r="T806" s="12">
        <f t="shared" si="209"/>
        <v>63.148593493566317</v>
      </c>
    </row>
    <row r="807" spans="1:20" x14ac:dyDescent="0.15">
      <c r="A807" s="57">
        <f t="shared" si="210"/>
        <v>113.49764894144116</v>
      </c>
      <c r="B807" s="12">
        <f t="shared" si="227"/>
        <v>18.063711858338984</v>
      </c>
      <c r="C807" s="57" t="str">
        <f t="shared" si="211"/>
        <v>-0.075685429559627-1431.47069958501i</v>
      </c>
      <c r="D807" s="57" t="str">
        <f t="shared" si="212"/>
        <v>7.97999997430098-352.430660644662i</v>
      </c>
      <c r="E807" s="57" t="str">
        <f t="shared" si="213"/>
        <v>81.234687127246-0.00116969510019097i</v>
      </c>
      <c r="F807" s="57" t="str">
        <f t="shared" si="214"/>
        <v>4.17867867200912-33073.4055525515i</v>
      </c>
      <c r="G807" s="57" t="str">
        <f t="shared" si="215"/>
        <v>0.999999998403904-0.0000399511723636214i</v>
      </c>
      <c r="H807" s="57" t="str">
        <f t="shared" si="216"/>
        <v>120.002125517769+2.68909272481297i</v>
      </c>
      <c r="I807" s="57" t="str">
        <f t="shared" si="217"/>
        <v>504.621752874803-22392.6824578874i</v>
      </c>
      <c r="K807" s="57" t="str">
        <f t="shared" si="218"/>
        <v>0.0999480398339223-0.00226694598775132i</v>
      </c>
      <c r="L807" s="57" t="str">
        <f t="shared" si="219"/>
        <v>0.00025-12.2371599926751i</v>
      </c>
      <c r="M807" s="57" t="str">
        <f t="shared" si="220"/>
        <v>0.0025-6.89201751777699i</v>
      </c>
      <c r="N807" s="57">
        <f t="shared" si="221"/>
        <v>89.996970629100815</v>
      </c>
      <c r="O807" s="57">
        <f t="shared" si="222"/>
        <v>63.115649271814476</v>
      </c>
      <c r="P807" s="374">
        <f t="shared" si="223"/>
        <v>63.115649271814476</v>
      </c>
      <c r="Q807" s="374">
        <f t="shared" si="224"/>
        <v>-90.003029370899185</v>
      </c>
      <c r="R807" s="12">
        <f t="shared" si="225"/>
        <v>89.996970629100815</v>
      </c>
      <c r="S807" s="57">
        <f t="shared" si="226"/>
        <v>1.8063711858338983E-2</v>
      </c>
      <c r="T807" s="12">
        <f t="shared" si="209"/>
        <v>63.115649271814476</v>
      </c>
    </row>
    <row r="808" spans="1:20" x14ac:dyDescent="0.15">
      <c r="A808" s="57">
        <f t="shared" si="210"/>
        <v>113.92894000741863</v>
      </c>
      <c r="B808" s="12">
        <f t="shared" si="227"/>
        <v>18.132353963400671</v>
      </c>
      <c r="C808" s="57" t="str">
        <f t="shared" si="211"/>
        <v>-0.0756839113634413-1426.05163778152i</v>
      </c>
      <c r="D808" s="57" t="str">
        <f t="shared" si="212"/>
        <v>7.97999997410526-351.096497402771i</v>
      </c>
      <c r="E808" s="57" t="str">
        <f t="shared" si="213"/>
        <v>81.234686508118-0.00117412542619684i</v>
      </c>
      <c r="F808" s="57" t="str">
        <f t="shared" si="214"/>
        <v>4.17867867195832-32948.2023847605i</v>
      </c>
      <c r="G808" s="57" t="str">
        <f t="shared" si="215"/>
        <v>0.99999999839175-0.0000401029868181158i</v>
      </c>
      <c r="H808" s="57" t="str">
        <f t="shared" si="216"/>
        <v>120.002141702559+2.6993113966184i</v>
      </c>
      <c r="I808" s="57" t="str">
        <f t="shared" si="217"/>
        <v>504.621775481183-22307.9149194304i</v>
      </c>
      <c r="K808" s="57" t="str">
        <f t="shared" si="218"/>
        <v>0.0999476443957068-0.00227555128384297i</v>
      </c>
      <c r="L808" s="57" t="str">
        <f t="shared" si="219"/>
        <v>0.00025-12.1908348203578i</v>
      </c>
      <c r="M808" s="57" t="str">
        <f t="shared" si="220"/>
        <v>0.0025-6.86592699519523i</v>
      </c>
      <c r="N808" s="57">
        <f t="shared" si="221"/>
        <v>89.996959178350068</v>
      </c>
      <c r="O808" s="57">
        <f t="shared" si="222"/>
        <v>63.082705047059278</v>
      </c>
      <c r="P808" s="374">
        <f t="shared" si="223"/>
        <v>63.082705047059278</v>
      </c>
      <c r="Q808" s="374">
        <f t="shared" si="224"/>
        <v>-90.003040821649932</v>
      </c>
      <c r="R808" s="12">
        <f t="shared" si="225"/>
        <v>89.996959178350068</v>
      </c>
      <c r="S808" s="57">
        <f t="shared" si="226"/>
        <v>1.8132353963400672E-2</v>
      </c>
      <c r="T808" s="12">
        <f t="shared" si="209"/>
        <v>63.082705047059278</v>
      </c>
    </row>
    <row r="809" spans="1:20" x14ac:dyDescent="0.15">
      <c r="A809" s="57">
        <f t="shared" si="210"/>
        <v>114.36186997944684</v>
      </c>
      <c r="B809" s="12">
        <f t="shared" si="227"/>
        <v>18.201256908461595</v>
      </c>
      <c r="C809" s="57" t="str">
        <f t="shared" si="211"/>
        <v>-0.0756823816192878-1420.65309021014i</v>
      </c>
      <c r="D809" s="57" t="str">
        <f t="shared" si="212"/>
        <v>7.97999997390812-349.76738480187i</v>
      </c>
      <c r="E809" s="57" t="str">
        <f t="shared" si="213"/>
        <v>81.2346858842806-0.00117857242145117i</v>
      </c>
      <c r="F809" s="57" t="str">
        <f t="shared" si="214"/>
        <v>4.17867867190716-32823.4731879224i</v>
      </c>
      <c r="G809" s="57" t="str">
        <f t="shared" si="215"/>
        <v>0.999999998379504-0.0000402553781675316i</v>
      </c>
      <c r="H809" s="57" t="str">
        <f t="shared" si="216"/>
        <v>120.00215801059+2.7095689007436i</v>
      </c>
      <c r="I809" s="57" t="str">
        <f t="shared" si="217"/>
        <v>504.621798259696-22223.4682878193i</v>
      </c>
      <c r="K809" s="57" t="str">
        <f t="shared" si="218"/>
        <v>0.09994724594965-0.00228418917601426i</v>
      </c>
      <c r="L809" s="57" t="str">
        <f t="shared" si="219"/>
        <v>0.00025-12.144685017292i</v>
      </c>
      <c r="M809" s="57" t="str">
        <f t="shared" si="220"/>
        <v>0.0025-6.83993524127837i</v>
      </c>
      <c r="N809" s="57">
        <f t="shared" si="221"/>
        <v>89.996947684782398</v>
      </c>
      <c r="O809" s="57">
        <f t="shared" si="222"/>
        <v>63.049760819278077</v>
      </c>
      <c r="P809" s="374">
        <f t="shared" si="223"/>
        <v>63.049760819278077</v>
      </c>
      <c r="Q809" s="374">
        <f t="shared" si="224"/>
        <v>-90.003052315217602</v>
      </c>
      <c r="R809" s="12">
        <f t="shared" si="225"/>
        <v>89.996947684782398</v>
      </c>
      <c r="S809" s="57">
        <f t="shared" si="226"/>
        <v>1.8201256908461593E-2</v>
      </c>
      <c r="T809" s="12">
        <f t="shared" si="209"/>
        <v>63.049760819278077</v>
      </c>
    </row>
    <row r="810" spans="1:20" x14ac:dyDescent="0.15">
      <c r="A810" s="57">
        <f t="shared" si="210"/>
        <v>114.79644508536873</v>
      </c>
      <c r="B810" s="12">
        <f t="shared" si="227"/>
        <v>18.270421684713749</v>
      </c>
      <c r="C810" s="57" t="str">
        <f t="shared" si="211"/>
        <v>-0.0756808402397766-1415.27497921095i</v>
      </c>
      <c r="D810" s="57" t="str">
        <f t="shared" si="212"/>
        <v>7.97999997370941-348.443303722224i</v>
      </c>
      <c r="E810" s="57" t="str">
        <f t="shared" si="213"/>
        <v>81.2346852556986-0.0011830361474198i</v>
      </c>
      <c r="F810" s="57" t="str">
        <f t="shared" si="214"/>
        <v>4.17867867185557-32699.2161677658i</v>
      </c>
      <c r="G810" s="57" t="str">
        <f t="shared" si="215"/>
        <v>0.999999998367165-0.0000404083486040697i</v>
      </c>
      <c r="H810" s="57" t="str">
        <f t="shared" si="216"/>
        <v>120.0021744428+2.71986538476705i</v>
      </c>
      <c r="I810" s="57" t="str">
        <f t="shared" si="217"/>
        <v>504.621821211658-22139.3413482609i</v>
      </c>
      <c r="K810" s="57" t="str">
        <f t="shared" si="218"/>
        <v>0.0999468444728964-0.00229285978694103i</v>
      </c>
      <c r="L810" s="57" t="str">
        <f t="shared" si="219"/>
        <v>0.00025-12.0987099195976i</v>
      </c>
      <c r="M810" s="57" t="str">
        <f t="shared" si="220"/>
        <v>0.0025-6.81404188212631i</v>
      </c>
      <c r="N810" s="57">
        <f t="shared" si="221"/>
        <v>89.996936148243066</v>
      </c>
      <c r="O810" s="57">
        <f t="shared" si="222"/>
        <v>63.016816588447838</v>
      </c>
      <c r="P810" s="374">
        <f t="shared" si="223"/>
        <v>63.016816588447838</v>
      </c>
      <c r="Q810" s="374">
        <f t="shared" si="224"/>
        <v>-90.003063851756934</v>
      </c>
      <c r="R810" s="12">
        <f t="shared" si="225"/>
        <v>89.996936148243066</v>
      </c>
      <c r="S810" s="57">
        <f t="shared" si="226"/>
        <v>1.8270421684713749E-2</v>
      </c>
      <c r="T810" s="12">
        <f t="shared" si="209"/>
        <v>63.016816588447838</v>
      </c>
    </row>
    <row r="811" spans="1:20" x14ac:dyDescent="0.15">
      <c r="A811" s="57">
        <f t="shared" si="210"/>
        <v>115.23267157669314</v>
      </c>
      <c r="B811" s="12">
        <f t="shared" si="227"/>
        <v>18.339849287115662</v>
      </c>
      <c r="C811" s="57" t="str">
        <f t="shared" si="211"/>
        <v>-0.0756792871362464-1409.91722741802i</v>
      </c>
      <c r="D811" s="57" t="str">
        <f t="shared" si="212"/>
        <v>7.97999997350925-347.124235116484i</v>
      </c>
      <c r="E811" s="57" t="str">
        <f t="shared" si="213"/>
        <v>81.2346846223356-0.00118751666573962i</v>
      </c>
      <c r="F811" s="57" t="str">
        <f t="shared" si="214"/>
        <v>4.17867867180365-32575.4295368117i</v>
      </c>
      <c r="G811" s="57" t="str">
        <f t="shared" si="215"/>
        <v>0.999999998354732-0.0000405619003282608i</v>
      </c>
      <c r="H811" s="57" t="str">
        <f t="shared" si="216"/>
        <v>120.002191000135+2.73020099682822i</v>
      </c>
      <c r="I811" s="57" t="str">
        <f t="shared" si="217"/>
        <v>504.621844338394-22055.532890561i</v>
      </c>
      <c r="K811" s="57" t="str">
        <f t="shared" si="218"/>
        <v>0.0999464399424192-0.0023015632397518i</v>
      </c>
      <c r="L811" s="57" t="str">
        <f t="shared" si="219"/>
        <v>0.00025-12.0529088659071i</v>
      </c>
      <c r="M811" s="57" t="str">
        <f t="shared" si="220"/>
        <v>0.0025-6.7882465452543i</v>
      </c>
      <c r="N811" s="57">
        <f t="shared" si="221"/>
        <v>89.996924568576802</v>
      </c>
      <c r="O811" s="57">
        <f t="shared" si="222"/>
        <v>62.983872354545355</v>
      </c>
      <c r="P811" s="374">
        <f t="shared" si="223"/>
        <v>62.983872354545355</v>
      </c>
      <c r="Q811" s="374">
        <f t="shared" si="224"/>
        <v>-90.003075431423198</v>
      </c>
      <c r="R811" s="12">
        <f t="shared" si="225"/>
        <v>89.996924568576802</v>
      </c>
      <c r="S811" s="57">
        <f t="shared" si="226"/>
        <v>1.8339849287115663E-2</v>
      </c>
      <c r="T811" s="12">
        <f t="shared" si="209"/>
        <v>62.983872354545355</v>
      </c>
    </row>
    <row r="812" spans="1:20" x14ac:dyDescent="0.15">
      <c r="A812" s="57">
        <f t="shared" si="210"/>
        <v>115.67055572868458</v>
      </c>
      <c r="B812" s="12">
        <f t="shared" si="227"/>
        <v>18.409540714406702</v>
      </c>
      <c r="C812" s="57" t="str">
        <f t="shared" si="211"/>
        <v>-0.0756777222192611-1404.5797577583i</v>
      </c>
      <c r="D812" s="57" t="str">
        <f t="shared" si="212"/>
        <v>7.97999997330751-345.810160009401i</v>
      </c>
      <c r="E812" s="57" t="str">
        <f t="shared" si="213"/>
        <v>81.2346839841547-0.00119201403827163i</v>
      </c>
      <c r="F812" s="57" t="str">
        <f t="shared" si="214"/>
        <v>4.17867867175128-32452.1115143476i</v>
      </c>
      <c r="G812" s="57" t="str">
        <f t="shared" si="215"/>
        <v>0.999999998342205-0.0000407160355489981i</v>
      </c>
      <c r="H812" s="57" t="str">
        <f t="shared" si="216"/>
        <v>120.002207683546+2.74057588562959i</v>
      </c>
      <c r="I812" s="57" t="str">
        <f t="shared" si="217"/>
        <v>504.621867641219-21972.0417091064i</v>
      </c>
      <c r="K812" s="57" t="str">
        <f t="shared" si="218"/>
        <v>0.0999460323350176-0.0023102996580292i</v>
      </c>
      <c r="L812" s="57" t="str">
        <f t="shared" si="219"/>
        <v>0.00025-12.0072811973572i</v>
      </c>
      <c r="M812" s="57" t="str">
        <f t="shared" si="220"/>
        <v>0.0025-6.76254885958791i</v>
      </c>
      <c r="N812" s="57">
        <f t="shared" si="221"/>
        <v>89.996912945627926</v>
      </c>
      <c r="O812" s="57">
        <f t="shared" si="222"/>
        <v>62.950928117547313</v>
      </c>
      <c r="P812" s="374">
        <f t="shared" si="223"/>
        <v>62.950928117547313</v>
      </c>
      <c r="Q812" s="374">
        <f t="shared" si="224"/>
        <v>-90.003087054372074</v>
      </c>
      <c r="R812" s="12">
        <f t="shared" si="225"/>
        <v>89.996912945627926</v>
      </c>
      <c r="S812" s="57">
        <f t="shared" si="226"/>
        <v>1.8409540714406702E-2</v>
      </c>
      <c r="T812" s="12">
        <f t="shared" ref="T812:T875" si="228">P812</f>
        <v>62.950928117547313</v>
      </c>
    </row>
    <row r="813" spans="1:20" x14ac:dyDescent="0.15">
      <c r="A813" s="57">
        <f t="shared" ref="A813:A876" si="229">2*PI()*B813</f>
        <v>116.11010384045359</v>
      </c>
      <c r="B813" s="12">
        <f t="shared" si="227"/>
        <v>18.479496969121449</v>
      </c>
      <c r="C813" s="57" t="str">
        <f t="shared" ref="C813:C876" si="230">IMPRODUCT(D813,E813,$C$40,,K813,$C$41)</f>
        <v>-0.0756761453998038-1399.26249345052i</v>
      </c>
      <c r="D813" s="57" t="str">
        <f t="shared" ref="D813:D876" si="231">IMDIV(IMPRODUCT($C$37,$C$38,COMPLEX(1,A813/$C$38)),IMSUM(-1*A813*A813/$C$39,COMPLEX(0,1*A813)))</f>
        <v>7.97999997310426-344.501059497569i</v>
      </c>
      <c r="E813" s="57" t="str">
        <f t="shared" ref="E813:E876" si="232">IMDIV(IMPRODUCT(IMSUM(F813,G813),$C$29,H813),IMSUM(1,I813))</f>
        <v>81.234683341121-0.00119652832713528i</v>
      </c>
      <c r="F813" s="57" t="str">
        <f t="shared" ref="F813:F876" si="233">IMDIV(IMPRODUCT($C$14,$C$15,COMPLEX(1,A813/$C$15)),IMSUM(-1*A813*A813/$C$16,COMPLEX(0,A813)))</f>
        <v>4.17867867169854-32329.2603264028i</v>
      </c>
      <c r="G813" s="57" t="str">
        <f t="shared" ref="G813:G876" si="234">IMDIV(1,COMPLEX(1,A813*$C$9*$C$10))</f>
        <v>0.999999998329581-0.0000408707564835684i</v>
      </c>
      <c r="H813" s="57" t="str">
        <f t="shared" ref="H813:H876" si="235">IMDIV($C$3,IMSUM(K813,COMPLEX(0,$C$28*A813)))</f>
        <v>120.002224493996+2.750990200439i</v>
      </c>
      <c r="I813" s="57" t="str">
        <f t="shared" ref="I813:I876" si="236">IMPRODUCT(F813,$C$29,H813,$C$31)</f>
        <v>504.621891121489-21888.8666028491i</v>
      </c>
      <c r="K813" s="57" t="str">
        <f t="shared" ref="K813:K876" si="237">IF($C$26&lt;=0,IMDIV(1,IMSUM(IMDIV(1,L813),1/$C$18)),IMDIV(1,IMSUM(IMDIV(1,L813),1/$C$18,IMDIV(1,M813))))</f>
        <v>0.0999456216273111-0.00231906916581151i</v>
      </c>
      <c r="L813" s="57" t="str">
        <f t="shared" ref="L813:L876" si="238">IMSUM($C$21/$C$22,IMDIV(1,COMPLEX(0,$C$20*$C$22*A813)))</f>
        <v>0.00025-11.9618262575784i</v>
      </c>
      <c r="M813" s="57" t="str">
        <f t="shared" ref="M813:M876" si="239">IMSUM($C$25/$C$26,IMDIV(1,COMPLEX(0,$C$24*$C$26*A813)))</f>
        <v>0.0025-6.73694845545715i</v>
      </c>
      <c r="N813" s="57">
        <f t="shared" ref="N813:N876" si="240">ABS(R813)</f>
        <v>89.996901279240106</v>
      </c>
      <c r="O813" s="57">
        <f t="shared" ref="O813:O876" si="241">ABS(P813)</f>
        <v>62.917983877430295</v>
      </c>
      <c r="P813" s="374">
        <f t="shared" ref="P813:P876" si="242">20*LOG10(IMABS(C813))</f>
        <v>62.917983877430295</v>
      </c>
      <c r="Q813" s="374">
        <f t="shared" ref="Q813:Q876" si="243">IMARGUMENT(C813)*180/PI()</f>
        <v>-90.003098720759894</v>
      </c>
      <c r="R813" s="12">
        <f t="shared" ref="R813:R876" si="244">IF(Q813&lt;0,Q813+180,Q813-180)</f>
        <v>89.996901279240106</v>
      </c>
      <c r="S813" s="57">
        <f t="shared" ref="S813:S876" si="245">B813/1000</f>
        <v>1.8479496969121448E-2</v>
      </c>
      <c r="T813" s="12">
        <f t="shared" si="228"/>
        <v>62.917983877430295</v>
      </c>
    </row>
    <row r="814" spans="1:20" x14ac:dyDescent="0.15">
      <c r="A814" s="57">
        <f t="shared" si="229"/>
        <v>116.55132223504731</v>
      </c>
      <c r="B814" s="12">
        <f t="shared" ref="B814:B877" si="246">B813*(1+B$42)</f>
        <v>18.549719057604111</v>
      </c>
      <c r="C814" s="57" t="str">
        <f t="shared" si="230"/>
        <v>-0.0756745565866979-1393.96535800403i</v>
      </c>
      <c r="D814" s="57" t="str">
        <f t="shared" si="231"/>
        <v>7.97999997289953-343.196914749137i</v>
      </c>
      <c r="E814" s="57" t="str">
        <f t="shared" si="232"/>
        <v>81.2346826931955-0.00120105959459162i</v>
      </c>
      <c r="F814" s="57" t="str">
        <f t="shared" si="233"/>
        <v>4.17867867164538-32206.8742057217i</v>
      </c>
      <c r="G814" s="57" t="str">
        <f t="shared" si="234"/>
        <v>0.999999998316862-0.0000410260653576842i</v>
      </c>
      <c r="H814" s="57" t="str">
        <f t="shared" si="235"/>
        <v>120.00224143245+2.76144409109164i</v>
      </c>
      <c r="I814" s="57" t="str">
        <f t="shared" si="236"/>
        <v>504.621914780553-21806.006375287i</v>
      </c>
      <c r="K814" s="57" t="str">
        <f t="shared" si="237"/>
        <v>0.0999452077957466-0.00232787188759442i</v>
      </c>
      <c r="L814" s="57" t="str">
        <f t="shared" si="238"/>
        <v>0.00025-11.9165433926862i</v>
      </c>
      <c r="M814" s="57" t="str">
        <f t="shared" si="239"/>
        <v>0.0025-6.71144496459173i</v>
      </c>
      <c r="N814" s="57">
        <f t="shared" si="240"/>
        <v>89.996889569256666</v>
      </c>
      <c r="O814" s="57">
        <f t="shared" si="241"/>
        <v>62.885039634170454</v>
      </c>
      <c r="P814" s="374">
        <f t="shared" si="242"/>
        <v>62.885039634170454</v>
      </c>
      <c r="Q814" s="374">
        <f t="shared" si="243"/>
        <v>-90.003110430743334</v>
      </c>
      <c r="R814" s="12">
        <f t="shared" si="244"/>
        <v>89.996889569256666</v>
      </c>
      <c r="S814" s="57">
        <f t="shared" si="245"/>
        <v>1.8549719057604112E-2</v>
      </c>
      <c r="T814" s="12">
        <f t="shared" si="228"/>
        <v>62.885039634170454</v>
      </c>
    </row>
    <row r="815" spans="1:20" x14ac:dyDescent="0.15">
      <c r="A815" s="57">
        <f t="shared" si="229"/>
        <v>116.99421725954051</v>
      </c>
      <c r="B815" s="12">
        <f t="shared" si="246"/>
        <v>18.620207990023008</v>
      </c>
      <c r="C815" s="57" t="str">
        <f t="shared" si="230"/>
        <v>-0.0756729556894413-1388.68827521776i</v>
      </c>
      <c r="D815" s="57" t="str">
        <f t="shared" si="231"/>
        <v>7.97999997269311-341.897707003538i</v>
      </c>
      <c r="E815" s="57" t="str">
        <f t="shared" si="232"/>
        <v>81.2346820403423-0.00120560790316734i</v>
      </c>
      <c r="F815" s="57" t="str">
        <f t="shared" si="233"/>
        <v>4.17867867159183-32084.9513917383i</v>
      </c>
      <c r="G815" s="57" t="str">
        <f t="shared" si="234"/>
        <v>0.999999998304046-0.0000411819644055156i</v>
      </c>
      <c r="H815" s="57" t="str">
        <f t="shared" si="235"/>
        <v>120.002258499885+2.7719377079923i</v>
      </c>
      <c r="I815" s="57" t="str">
        <f t="shared" si="236"/>
        <v>504.621938619768-21723.4598344478i</v>
      </c>
      <c r="K815" s="57" t="str">
        <f t="shared" si="237"/>
        <v>0.0999447908165893-0.00233670794833243i</v>
      </c>
      <c r="L815" s="57" t="str">
        <f t="shared" si="238"/>
        <v>0.00025-11.8714319512713i</v>
      </c>
      <c r="M815" s="57" t="str">
        <f t="shared" si="239"/>
        <v>0.0025-6.68603802011525i</v>
      </c>
      <c r="N815" s="57">
        <f t="shared" si="240"/>
        <v>89.996877815520335</v>
      </c>
      <c r="O815" s="57">
        <f t="shared" si="241"/>
        <v>62.85209538774388</v>
      </c>
      <c r="P815" s="374">
        <f t="shared" si="242"/>
        <v>62.85209538774388</v>
      </c>
      <c r="Q815" s="374">
        <f t="shared" si="243"/>
        <v>-90.003122184479665</v>
      </c>
      <c r="R815" s="12">
        <f t="shared" si="244"/>
        <v>89.996877815520335</v>
      </c>
      <c r="S815" s="57">
        <f t="shared" si="245"/>
        <v>1.8620207990023008E-2</v>
      </c>
      <c r="T815" s="12">
        <f t="shared" si="228"/>
        <v>62.85209538774388</v>
      </c>
    </row>
    <row r="816" spans="1:20" x14ac:dyDescent="0.15">
      <c r="A816" s="57">
        <f t="shared" si="229"/>
        <v>117.43879528512674</v>
      </c>
      <c r="B816" s="12">
        <f t="shared" si="246"/>
        <v>18.690964780385094</v>
      </c>
      <c r="C816" s="57" t="str">
        <f t="shared" si="230"/>
        <v>-0.0756713426155784-1383.43116917913i</v>
      </c>
      <c r="D816" s="57" t="str">
        <f t="shared" si="231"/>
        <v>7.97999997248522-340.603417571241i</v>
      </c>
      <c r="E816" s="57" t="str">
        <f t="shared" si="232"/>
        <v>81.2346813825232-0.00121017331557601i</v>
      </c>
      <c r="F816" s="57" t="str">
        <f t="shared" si="233"/>
        <v>4.17867867153787-31963.4901305526i</v>
      </c>
      <c r="G816" s="57" t="str">
        <f t="shared" si="234"/>
        <v>0.999999998291132-0.0000413384558697226i</v>
      </c>
      <c r="H816" s="57" t="str">
        <f t="shared" si="235"/>
        <v>120.00227569728+2.78247120211741i</v>
      </c>
      <c r="I816" s="57" t="str">
        <f t="shared" si="236"/>
        <v>504.621962640504-21641.2257928718i</v>
      </c>
      <c r="K816" s="57" t="str">
        <f t="shared" si="237"/>
        <v>0.0999443706659265-0.0023455774734405i</v>
      </c>
      <c r="L816" s="57" t="str">
        <f t="shared" si="238"/>
        <v>0.00025-11.8264912843907i</v>
      </c>
      <c r="M816" s="57" t="str">
        <f t="shared" si="239"/>
        <v>0.0025-6.66072725654042i</v>
      </c>
      <c r="N816" s="57">
        <f t="shared" si="240"/>
        <v>89.996866017873359</v>
      </c>
      <c r="O816" s="57">
        <f t="shared" si="241"/>
        <v>62.819151138126642</v>
      </c>
      <c r="P816" s="374">
        <f t="shared" si="242"/>
        <v>62.819151138126642</v>
      </c>
      <c r="Q816" s="374">
        <f t="shared" si="243"/>
        <v>-90.003133982126641</v>
      </c>
      <c r="R816" s="12">
        <f t="shared" si="244"/>
        <v>89.996866017873359</v>
      </c>
      <c r="S816" s="57">
        <f t="shared" si="245"/>
        <v>1.8690964780385094E-2</v>
      </c>
      <c r="T816" s="12">
        <f t="shared" si="228"/>
        <v>62.819151138126642</v>
      </c>
    </row>
    <row r="817" spans="1:20" x14ac:dyDescent="0.15">
      <c r="A817" s="57">
        <f t="shared" si="229"/>
        <v>117.88506270721024</v>
      </c>
      <c r="B817" s="12">
        <f t="shared" si="246"/>
        <v>18.761990446550559</v>
      </c>
      <c r="C817" s="57" t="str">
        <f t="shared" si="230"/>
        <v>-0.0756697172735059-1378.19396426291i</v>
      </c>
      <c r="D817" s="57" t="str">
        <f t="shared" si="231"/>
        <v>7.97999997227571-339.314027833456i</v>
      </c>
      <c r="E817" s="57" t="str">
        <f t="shared" si="232"/>
        <v>81.2346807197013-0.00121475589477484i</v>
      </c>
      <c r="F817" s="57" t="str">
        <f t="shared" si="233"/>
        <v>4.17867867148349-31842.4886749034i</v>
      </c>
      <c r="G817" s="57" t="str">
        <f t="shared" si="234"/>
        <v>0.99999999827812-0.0000414955420014877i</v>
      </c>
      <c r="H817" s="57" t="str">
        <f t="shared" si="235"/>
        <v>120.002293025627+2.79304472501743i</v>
      </c>
      <c r="I817" s="57" t="str">
        <f t="shared" si="236"/>
        <v>504.621986844153-21559.3030675948i</v>
      </c>
      <c r="K817" s="57" t="str">
        <f t="shared" si="237"/>
        <v>0.0999439473196621-0.00235448058879562i</v>
      </c>
      <c r="L817" s="57" t="str">
        <f t="shared" si="238"/>
        <v>0.00025-11.7817207455575i</v>
      </c>
      <c r="M817" s="57" t="str">
        <f t="shared" si="239"/>
        <v>0.0025-6.63551230976329i</v>
      </c>
      <c r="N817" s="57">
        <f t="shared" si="240"/>
        <v>89.996854176157512</v>
      </c>
      <c r="O817" s="57">
        <f t="shared" si="241"/>
        <v>62.786206885294497</v>
      </c>
      <c r="P817" s="374">
        <f t="shared" si="242"/>
        <v>62.786206885294497</v>
      </c>
      <c r="Q817" s="374">
        <f t="shared" si="243"/>
        <v>-90.003145823842488</v>
      </c>
      <c r="R817" s="12">
        <f t="shared" si="244"/>
        <v>89.996854176157512</v>
      </c>
      <c r="S817" s="57">
        <f t="shared" si="245"/>
        <v>1.876199044655056E-2</v>
      </c>
      <c r="T817" s="12">
        <f t="shared" si="228"/>
        <v>62.786206885294497</v>
      </c>
    </row>
    <row r="818" spans="1:20" x14ac:dyDescent="0.15">
      <c r="A818" s="57">
        <f t="shared" si="229"/>
        <v>118.33302594549764</v>
      </c>
      <c r="B818" s="12">
        <f t="shared" si="246"/>
        <v>18.833286010247452</v>
      </c>
      <c r="C818" s="57" t="str">
        <f t="shared" si="230"/>
        <v>-0.0756680795692262-1372.97658513014i</v>
      </c>
      <c r="D818" s="57" t="str">
        <f t="shared" si="231"/>
        <v>7.97999997206457-338.029519241874i</v>
      </c>
      <c r="E818" s="57" t="str">
        <f t="shared" si="232"/>
        <v>81.2346800518387-0.0012193557039235i</v>
      </c>
      <c r="F818" s="57" t="str">
        <f t="shared" si="233"/>
        <v>4.17867867142869-31721.9452841438i</v>
      </c>
      <c r="G818" s="57" t="str">
        <f t="shared" si="234"/>
        <v>0.999999998265009-0.0000416532250605472i</v>
      </c>
      <c r="H818" s="57" t="str">
        <f t="shared" si="235"/>
        <v>120.002310485923+2.80365842881878i</v>
      </c>
      <c r="I818" s="57" t="str">
        <f t="shared" si="236"/>
        <v>504.622011232093-21477.6904801308i</v>
      </c>
      <c r="K818" s="57" t="str">
        <f t="shared" si="237"/>
        <v>0.0999435207535192-0.00236341742073841i</v>
      </c>
      <c r="L818" s="57" t="str">
        <f t="shared" si="238"/>
        <v>0.00025-11.7371196907327i</v>
      </c>
      <c r="M818" s="57" t="str">
        <f t="shared" si="239"/>
        <v>0.0025-6.6103928170585i</v>
      </c>
      <c r="N818" s="57">
        <f t="shared" si="240"/>
        <v>89.996842290214019</v>
      </c>
      <c r="O818" s="57">
        <f t="shared" si="241"/>
        <v>62.753262629222924</v>
      </c>
      <c r="P818" s="374">
        <f t="shared" si="242"/>
        <v>62.753262629222924</v>
      </c>
      <c r="Q818" s="374">
        <f t="shared" si="243"/>
        <v>-90.003157709785981</v>
      </c>
      <c r="R818" s="12">
        <f t="shared" si="244"/>
        <v>89.996842290214019</v>
      </c>
      <c r="S818" s="57">
        <f t="shared" si="245"/>
        <v>1.8833286010247453E-2</v>
      </c>
      <c r="T818" s="12">
        <f t="shared" si="228"/>
        <v>62.753262629222924</v>
      </c>
    </row>
    <row r="819" spans="1:20" x14ac:dyDescent="0.15">
      <c r="A819" s="57">
        <f t="shared" si="229"/>
        <v>118.78269144409053</v>
      </c>
      <c r="B819" s="12">
        <f t="shared" si="246"/>
        <v>18.904852497086392</v>
      </c>
      <c r="C819" s="57" t="str">
        <f t="shared" si="230"/>
        <v>-0.0756664294087059-1367.77895672708i</v>
      </c>
      <c r="D819" s="57" t="str">
        <f t="shared" si="231"/>
        <v>7.97999997185186-336.749873318412i</v>
      </c>
      <c r="E819" s="57" t="str">
        <f t="shared" si="232"/>
        <v>81.234679378896-0.0012239728063657i</v>
      </c>
      <c r="F819" s="57" t="str">
        <f t="shared" si="233"/>
        <v>4.17867867137348-31601.8582242171i</v>
      </c>
      <c r="G819" s="57" t="str">
        <f t="shared" si="234"/>
        <v>0.999999998251798-0.0000418115073152249i</v>
      </c>
      <c r="H819" s="57" t="str">
        <f t="shared" si="235"/>
        <v>120.002328079172+2.81431246622625i</v>
      </c>
      <c r="I819" s="57" t="str">
        <f t="shared" si="236"/>
        <v>504.62203580574-21396.3868564555i</v>
      </c>
      <c r="K819" s="57" t="str">
        <f t="shared" si="237"/>
        <v>0.0999430909430359-0.00237238809607473i</v>
      </c>
      <c r="L819" s="57" t="str">
        <f t="shared" si="238"/>
        <v>0.00025-11.6926874783151i</v>
      </c>
      <c r="M819" s="57" t="str">
        <f t="shared" si="239"/>
        <v>0.0025-6.58536841707363i</v>
      </c>
      <c r="N819" s="57">
        <f t="shared" si="240"/>
        <v>89.996830359883674</v>
      </c>
      <c r="O819" s="57">
        <f t="shared" si="241"/>
        <v>62.720318369887323</v>
      </c>
      <c r="P819" s="374">
        <f t="shared" si="242"/>
        <v>62.720318369887323</v>
      </c>
      <c r="Q819" s="374">
        <f t="shared" si="243"/>
        <v>-90.003169640116326</v>
      </c>
      <c r="R819" s="12">
        <f t="shared" si="244"/>
        <v>89.996830359883674</v>
      </c>
      <c r="S819" s="57">
        <f t="shared" si="245"/>
        <v>1.8904852497086393E-2</v>
      </c>
      <c r="T819" s="12">
        <f t="shared" si="228"/>
        <v>62.720318369887323</v>
      </c>
    </row>
    <row r="820" spans="1:20" x14ac:dyDescent="0.15">
      <c r="A820" s="57">
        <f t="shared" si="229"/>
        <v>119.23406567157807</v>
      </c>
      <c r="B820" s="12">
        <f t="shared" si="246"/>
        <v>18.97669093657532</v>
      </c>
      <c r="C820" s="57" t="str">
        <f t="shared" si="230"/>
        <v>-0.0756647666981536-1362.60100428413i</v>
      </c>
      <c r="D820" s="57" t="str">
        <f t="shared" si="231"/>
        <v>7.97999997163756-335.475071654935i</v>
      </c>
      <c r="E820" s="57" t="str">
        <f t="shared" si="232"/>
        <v>81.2346787008354-0.00122860726571077i</v>
      </c>
      <c r="F820" s="57" t="str">
        <f t="shared" si="233"/>
        <v>4.17867867131788-31482.2257676306i</v>
      </c>
      <c r="G820" s="57" t="str">
        <f t="shared" si="234"/>
        <v>0.999999998238486-0.0000419703910424641i</v>
      </c>
      <c r="H820" s="57" t="str">
        <f t="shared" si="235"/>
        <v>120.002345806386+2.82500699052507i</v>
      </c>
      <c r="I820" s="57" t="str">
        <f t="shared" si="236"/>
        <v>504.622060566507-21315.3910269889i</v>
      </c>
      <c r="K820" s="57" t="str">
        <f t="shared" si="237"/>
        <v>0.099942657863566-0.0023813927420773i</v>
      </c>
      <c r="L820" s="57" t="str">
        <f t="shared" si="238"/>
        <v>0.00025-11.6484234691324i</v>
      </c>
      <c r="M820" s="57" t="str">
        <f t="shared" si="239"/>
        <v>0.0025-6.5604387498243i</v>
      </c>
      <c r="N820" s="57">
        <f t="shared" si="240"/>
        <v>89.996818385006662</v>
      </c>
      <c r="O820" s="57">
        <f t="shared" si="241"/>
        <v>62.687374107263068</v>
      </c>
      <c r="P820" s="374">
        <f t="shared" si="242"/>
        <v>62.687374107263068</v>
      </c>
      <c r="Q820" s="374">
        <f t="shared" si="243"/>
        <v>-90.003181614993338</v>
      </c>
      <c r="R820" s="12">
        <f t="shared" si="244"/>
        <v>89.996818385006662</v>
      </c>
      <c r="S820" s="57">
        <f t="shared" si="245"/>
        <v>1.8976690936575322E-2</v>
      </c>
      <c r="T820" s="12">
        <f t="shared" si="228"/>
        <v>62.687374107263068</v>
      </c>
    </row>
    <row r="821" spans="1:20" x14ac:dyDescent="0.15">
      <c r="A821" s="57">
        <f t="shared" si="229"/>
        <v>119.68715512113008</v>
      </c>
      <c r="B821" s="12">
        <f t="shared" si="246"/>
        <v>19.048802362134307</v>
      </c>
      <c r="C821" s="57" t="str">
        <f t="shared" si="230"/>
        <v>-0.0756630913416814-1357.44265331469i</v>
      </c>
      <c r="D821" s="57" t="str">
        <f t="shared" si="231"/>
        <v>7.9799999714216-334.205095912989i</v>
      </c>
      <c r="E821" s="57" t="str">
        <f t="shared" si="232"/>
        <v>81.2346780176183-0.00123325914577727i</v>
      </c>
      <c r="F821" s="57" t="str">
        <f t="shared" si="233"/>
        <v>4.17867867126184-31363.046193431i</v>
      </c>
      <c r="G821" s="57" t="str">
        <f t="shared" si="234"/>
        <v>0.999999998225073-0.0000421298785278604i</v>
      </c>
      <c r="H821" s="57" t="str">
        <f t="shared" si="235"/>
        <v>120.002363668587+2.83574215558313i</v>
      </c>
      <c r="I821" s="57" t="str">
        <f t="shared" si="236"/>
        <v>504.622085515811-21234.7018265789i</v>
      </c>
      <c r="K821" s="57" t="str">
        <f t="shared" si="237"/>
        <v>0.0999422214902751-0.00239043148648716i</v>
      </c>
      <c r="L821" s="57" t="str">
        <f t="shared" si="238"/>
        <v>0.00025-11.604327026432i</v>
      </c>
      <c r="M821" s="57" t="str">
        <f t="shared" si="239"/>
        <v>0.0025-6.53560345668885i</v>
      </c>
      <c r="N821" s="57">
        <f t="shared" si="240"/>
        <v>89.996806365422728</v>
      </c>
      <c r="O821" s="57">
        <f t="shared" si="241"/>
        <v>62.654429841325012</v>
      </c>
      <c r="P821" s="374">
        <f t="shared" si="242"/>
        <v>62.654429841325012</v>
      </c>
      <c r="Q821" s="374">
        <f t="shared" si="243"/>
        <v>-90.003193634577272</v>
      </c>
      <c r="R821" s="12">
        <f t="shared" si="244"/>
        <v>89.996806365422728</v>
      </c>
      <c r="S821" s="57">
        <f t="shared" si="245"/>
        <v>1.9048802362134305E-2</v>
      </c>
      <c r="T821" s="12">
        <f t="shared" si="228"/>
        <v>62.654429841325012</v>
      </c>
    </row>
    <row r="822" spans="1:20" x14ac:dyDescent="0.15">
      <c r="A822" s="57">
        <f t="shared" si="229"/>
        <v>120.14196631059036</v>
      </c>
      <c r="B822" s="12">
        <f t="shared" si="246"/>
        <v>19.121187811110417</v>
      </c>
      <c r="C822" s="57" t="str">
        <f t="shared" si="230"/>
        <v>-0.0756614032433731-1352.30382961417i</v>
      </c>
      <c r="D822" s="57" t="str">
        <f t="shared" si="231"/>
        <v>7.97999997120402-332.939927823549i</v>
      </c>
      <c r="E822" s="57" t="str">
        <f t="shared" si="232"/>
        <v>81.2346773292046-0.00123792851055909i</v>
      </c>
      <c r="F822" s="57" t="str">
        <f t="shared" si="233"/>
        <v>4.17867867120537-31244.3177871803i</v>
      </c>
      <c r="G822" s="57" t="str">
        <f t="shared" si="234"/>
        <v>0.999999998211558-0.0000422899720656946i</v>
      </c>
      <c r="H822" s="57" t="str">
        <f t="shared" si="235"/>
        <v>120.0023816668+2.84651811585328i</v>
      </c>
      <c r="I822" s="57" t="str">
        <f t="shared" si="236"/>
        <v>504.622110655096-21154.3180944839i</v>
      </c>
      <c r="K822" s="57" t="str">
        <f t="shared" si="237"/>
        <v>0.0999417817981418-0.0023995044575155i</v>
      </c>
      <c r="L822" s="57" t="str">
        <f t="shared" si="238"/>
        <v>0.00025-11.5603975158717i</v>
      </c>
      <c r="M822" s="57" t="str">
        <f t="shared" si="239"/>
        <v>0.0025-6.51086218040332i</v>
      </c>
      <c r="N822" s="57">
        <f t="shared" si="240"/>
        <v>89.996794300971118</v>
      </c>
      <c r="O822" s="57">
        <f t="shared" si="241"/>
        <v>62.621485572048066</v>
      </c>
      <c r="P822" s="374">
        <f t="shared" si="242"/>
        <v>62.621485572048066</v>
      </c>
      <c r="Q822" s="374">
        <f t="shared" si="243"/>
        <v>-90.003205699028882</v>
      </c>
      <c r="R822" s="12">
        <f t="shared" si="244"/>
        <v>89.996794300971118</v>
      </c>
      <c r="S822" s="57">
        <f t="shared" si="245"/>
        <v>1.9121187811110416E-2</v>
      </c>
      <c r="T822" s="12">
        <f t="shared" si="228"/>
        <v>62.621485572048066</v>
      </c>
    </row>
    <row r="823" spans="1:20" x14ac:dyDescent="0.15">
      <c r="A823" s="57">
        <f t="shared" si="229"/>
        <v>120.59850578257061</v>
      </c>
      <c r="B823" s="12">
        <f t="shared" si="246"/>
        <v>19.193848324792636</v>
      </c>
      <c r="C823" s="57" t="str">
        <f t="shared" si="230"/>
        <v>-0.0756597023062753-1347.18445925884i</v>
      </c>
      <c r="D823" s="57" t="str">
        <f t="shared" si="231"/>
        <v>7.97999997098469-331.679549186745i</v>
      </c>
      <c r="E823" s="57" t="str">
        <f t="shared" si="232"/>
        <v>81.2346766355556-0.00124261542432175i</v>
      </c>
      <c r="F823" s="57" t="str">
        <f t="shared" si="233"/>
        <v>4.17867867114843-31126.0388409302i</v>
      </c>
      <c r="G823" s="57" t="str">
        <f t="shared" si="234"/>
        <v>0.99999999819794-0.0000424506739589662i</v>
      </c>
      <c r="H823" s="57" t="str">
        <f t="shared" si="235"/>
        <v>120.002399802064+2.85733502637543i</v>
      </c>
      <c r="I823" s="57" t="str">
        <f t="shared" si="236"/>
        <v>504.622135985799-21074.2386743573i</v>
      </c>
      <c r="K823" s="57" t="str">
        <f t="shared" si="237"/>
        <v>0.0999413387619532-0.002408611783845i</v>
      </c>
      <c r="L823" s="57" t="str">
        <f t="shared" si="238"/>
        <v>0.00025-11.5166343055108i</v>
      </c>
      <c r="M823" s="57" t="str">
        <f t="shared" si="239"/>
        <v>0.0025-6.48621456505613i</v>
      </c>
      <c r="N823" s="57">
        <f t="shared" si="240"/>
        <v>89.996782191490553</v>
      </c>
      <c r="O823" s="57">
        <f t="shared" si="241"/>
        <v>62.588541299406657</v>
      </c>
      <c r="P823" s="374">
        <f t="shared" si="242"/>
        <v>62.588541299406657</v>
      </c>
      <c r="Q823" s="374">
        <f t="shared" si="243"/>
        <v>-90.003217808509447</v>
      </c>
      <c r="R823" s="12">
        <f t="shared" si="244"/>
        <v>89.996782191490553</v>
      </c>
      <c r="S823" s="57">
        <f t="shared" si="245"/>
        <v>1.9193848324792637E-2</v>
      </c>
      <c r="T823" s="12">
        <f t="shared" si="228"/>
        <v>62.588541299406657</v>
      </c>
    </row>
    <row r="824" spans="1:20" x14ac:dyDescent="0.15">
      <c r="A824" s="57">
        <f t="shared" si="229"/>
        <v>121.05678010454439</v>
      </c>
      <c r="B824" s="12">
        <f t="shared" si="246"/>
        <v>19.266784948426849</v>
      </c>
      <c r="C824" s="57" t="str">
        <f t="shared" si="230"/>
        <v>-0.0756579884331998-1342.0844686049i</v>
      </c>
      <c r="D824" s="57" t="str">
        <f t="shared" si="231"/>
        <v>7.97999997076382-330.423941871612i</v>
      </c>
      <c r="E824" s="57" t="str">
        <f t="shared" si="232"/>
        <v>81.234675936631-0.00124731995151712i</v>
      </c>
      <c r="F824" s="57" t="str">
        <f t="shared" si="233"/>
        <v>4.17867867109111-31008.2076531989i</v>
      </c>
      <c r="G824" s="57" t="str">
        <f t="shared" si="234"/>
        <v>0.999999998184219-0.0000426119865194256i</v>
      </c>
      <c r="H824" s="57" t="str">
        <f t="shared" si="235"/>
        <v>120.00241807542+2.86819304277893i</v>
      </c>
      <c r="I824" s="57" t="str">
        <f t="shared" si="236"/>
        <v>504.622161509394-20994.4624142297i</v>
      </c>
      <c r="K824" s="57" t="str">
        <f t="shared" si="237"/>
        <v>0.099940892356308-0.00241775359463179i</v>
      </c>
      <c r="L824" s="57" t="str">
        <f t="shared" si="238"/>
        <v>0.00025-11.4730367658007i</v>
      </c>
      <c r="M824" s="57" t="str">
        <f t="shared" si="239"/>
        <v>0.0025-6.46166025608298i</v>
      </c>
      <c r="N824" s="57">
        <f t="shared" si="240"/>
        <v>89.996770036819242</v>
      </c>
      <c r="O824" s="57">
        <f t="shared" si="241"/>
        <v>62.555597023375583</v>
      </c>
      <c r="P824" s="374">
        <f t="shared" si="242"/>
        <v>62.555597023375583</v>
      </c>
      <c r="Q824" s="374">
        <f t="shared" si="243"/>
        <v>-90.003229963180758</v>
      </c>
      <c r="R824" s="12">
        <f t="shared" si="244"/>
        <v>89.996770036819242</v>
      </c>
      <c r="S824" s="57">
        <f t="shared" si="245"/>
        <v>1.926678494842685E-2</v>
      </c>
      <c r="T824" s="12">
        <f t="shared" si="228"/>
        <v>62.555597023375583</v>
      </c>
    </row>
    <row r="825" spans="1:20" x14ac:dyDescent="0.15">
      <c r="A825" s="57">
        <f t="shared" si="229"/>
        <v>121.51679586894164</v>
      </c>
      <c r="B825" s="12">
        <f t="shared" si="246"/>
        <v>19.339998731230871</v>
      </c>
      <c r="C825" s="57" t="str">
        <f t="shared" si="230"/>
        <v>-0.0756562615255589-1337.00378428723i</v>
      </c>
      <c r="D825" s="57" t="str">
        <f t="shared" si="231"/>
        <v>7.97999997054114-329.173087815811i</v>
      </c>
      <c r="E825" s="57" t="str">
        <f t="shared" si="232"/>
        <v>81.2346752323915-0.0012520421568446i</v>
      </c>
      <c r="F825" s="57" t="str">
        <f t="shared" si="233"/>
        <v>4.17867867103332-30890.8225289446i</v>
      </c>
      <c r="G825" s="57" t="str">
        <f t="shared" si="234"/>
        <v>0.999999998170392-0.000042773912067608i</v>
      </c>
      <c r="H825" s="57" t="str">
        <f t="shared" si="235"/>
        <v>120.002436487921+2.87909232128461i</v>
      </c>
      <c r="I825" s="57" t="str">
        <f t="shared" si="236"/>
        <v>504.622187227328-20914.9881664927i</v>
      </c>
      <c r="K825" s="57" t="str">
        <f t="shared" si="237"/>
        <v>0.0999404425556098-0.00242693001950666i</v>
      </c>
      <c r="L825" s="57" t="str">
        <f t="shared" si="238"/>
        <v>0.00025-11.4296042695763i</v>
      </c>
      <c r="M825" s="57" t="str">
        <f t="shared" si="239"/>
        <v>0.0025-6.437198900262i</v>
      </c>
      <c r="N825" s="57">
        <f t="shared" si="240"/>
        <v>89.996757836794885</v>
      </c>
      <c r="O825" s="57">
        <f t="shared" si="241"/>
        <v>62.522652743928788</v>
      </c>
      <c r="P825" s="374">
        <f t="shared" si="242"/>
        <v>62.522652743928788</v>
      </c>
      <c r="Q825" s="374">
        <f t="shared" si="243"/>
        <v>-90.003242163205115</v>
      </c>
      <c r="R825" s="12">
        <f t="shared" si="244"/>
        <v>89.996757836794885</v>
      </c>
      <c r="S825" s="57">
        <f t="shared" si="245"/>
        <v>1.9339998731230872E-2</v>
      </c>
      <c r="T825" s="12">
        <f t="shared" si="228"/>
        <v>62.522652743928788</v>
      </c>
    </row>
    <row r="826" spans="1:20" x14ac:dyDescent="0.15">
      <c r="A826" s="57">
        <f t="shared" si="229"/>
        <v>121.97855969324362</v>
      </c>
      <c r="B826" s="12">
        <f t="shared" si="246"/>
        <v>19.413490726409549</v>
      </c>
      <c r="C826" s="57" t="str">
        <f t="shared" si="230"/>
        <v>-0.0756545214844166-1331.94233321851i</v>
      </c>
      <c r="D826" s="57" t="str">
        <f t="shared" si="231"/>
        <v>7.97999997031682-327.926969025391i</v>
      </c>
      <c r="E826" s="57" t="str">
        <f t="shared" si="232"/>
        <v>81.234674522796-0.00125678210518099i</v>
      </c>
      <c r="F826" s="57" t="str">
        <f t="shared" si="233"/>
        <v>4.17867867097513-30773.8817795433i</v>
      </c>
      <c r="G826" s="57" t="str">
        <f t="shared" si="234"/>
        <v>0.999999998156461-0.0000429364529328668i</v>
      </c>
      <c r="H826" s="57" t="str">
        <f t="shared" si="235"/>
        <v>120.002455040626+2.89003301870729i</v>
      </c>
      <c r="I826" s="57" t="str">
        <f t="shared" si="236"/>
        <v>504.622213141098-20835.8147878827i</v>
      </c>
      <c r="K826" s="57" t="str">
        <f t="shared" si="237"/>
        <v>0.0999399893340699-0.00243614118857708i</v>
      </c>
      <c r="L826" s="57" t="str">
        <f t="shared" si="238"/>
        <v>0.00025-11.3863361920465i</v>
      </c>
      <c r="M826" s="57" t="str">
        <f t="shared" si="239"/>
        <v>0.0025-6.4128301457083i</v>
      </c>
      <c r="N826" s="57">
        <f t="shared" si="240"/>
        <v>89.99674559125468</v>
      </c>
      <c r="O826" s="57">
        <f t="shared" si="241"/>
        <v>62.489708461040436</v>
      </c>
      <c r="P826" s="374">
        <f t="shared" si="242"/>
        <v>62.489708461040436</v>
      </c>
      <c r="Q826" s="374">
        <f t="shared" si="243"/>
        <v>-90.00325440874532</v>
      </c>
      <c r="R826" s="12">
        <f t="shared" si="244"/>
        <v>89.99674559125468</v>
      </c>
      <c r="S826" s="57">
        <f t="shared" si="245"/>
        <v>1.9413490726409549E-2</v>
      </c>
      <c r="T826" s="12">
        <f t="shared" si="228"/>
        <v>62.489708461040436</v>
      </c>
    </row>
    <row r="827" spans="1:20" x14ac:dyDescent="0.15">
      <c r="A827" s="57">
        <f t="shared" si="229"/>
        <v>122.44207822007796</v>
      </c>
      <c r="B827" s="12">
        <f t="shared" si="246"/>
        <v>19.487261991169905</v>
      </c>
      <c r="C827" s="57" t="str">
        <f t="shared" si="230"/>
        <v>-0.0756527682099204-1326.90004258808i</v>
      </c>
      <c r="D827" s="57" t="str">
        <f t="shared" si="231"/>
        <v>7.97999997009084-326.685567574514i</v>
      </c>
      <c r="E827" s="57" t="str">
        <f t="shared" si="232"/>
        <v>81.2346738078038-0.00126153986166365i</v>
      </c>
      <c r="F827" s="57" t="str">
        <f t="shared" si="233"/>
        <v>4.17867867091646-30657.383722763i</v>
      </c>
      <c r="G827" s="57" t="str">
        <f t="shared" si="234"/>
        <v>0.999999998142423-0.0000430996114534066i</v>
      </c>
      <c r="H827" s="57" t="str">
        <f t="shared" si="235"/>
        <v>120.002473734603+2.90101529245779i</v>
      </c>
      <c r="I827" s="57" t="str">
        <f t="shared" si="236"/>
        <v>504.622239252188-20756.9411394641i</v>
      </c>
      <c r="K827" s="57" t="str">
        <f t="shared" si="237"/>
        <v>0.0999395326657046-0.00244538723242857i</v>
      </c>
      <c r="L827" s="57" t="str">
        <f t="shared" si="238"/>
        <v>0.00025-11.3432319107856i</v>
      </c>
      <c r="M827" s="57" t="str">
        <f t="shared" si="239"/>
        <v>0.0025-6.3885536418692i</v>
      </c>
      <c r="N827" s="57">
        <f t="shared" si="240"/>
        <v>89.996733300035359</v>
      </c>
      <c r="O827" s="57">
        <f t="shared" si="241"/>
        <v>62.456764174684452</v>
      </c>
      <c r="P827" s="374">
        <f t="shared" si="242"/>
        <v>62.456764174684452</v>
      </c>
      <c r="Q827" s="374">
        <f t="shared" si="243"/>
        <v>-90.003266699964641</v>
      </c>
      <c r="R827" s="12">
        <f t="shared" si="244"/>
        <v>89.996733300035359</v>
      </c>
      <c r="S827" s="57">
        <f t="shared" si="245"/>
        <v>1.9487261991169905E-2</v>
      </c>
      <c r="T827" s="12">
        <f t="shared" si="228"/>
        <v>62.456764174684452</v>
      </c>
    </row>
    <row r="828" spans="1:20" x14ac:dyDescent="0.15">
      <c r="A828" s="57">
        <f t="shared" si="229"/>
        <v>122.90735811731425</v>
      </c>
      <c r="B828" s="12">
        <f t="shared" si="246"/>
        <v>19.56131358673635</v>
      </c>
      <c r="C828" s="57" t="str">
        <f t="shared" si="230"/>
        <v>-0.0756510016016563-1321.87683986089i</v>
      </c>
      <c r="D828" s="57" t="str">
        <f t="shared" si="231"/>
        <v>7.97999996986309-325.448865605203i</v>
      </c>
      <c r="E828" s="57" t="str">
        <f t="shared" si="232"/>
        <v>81.2346730873741-0.00126631549162013i</v>
      </c>
      <c r="F828" s="57" t="str">
        <f t="shared" si="233"/>
        <v>4.17867867085737-30541.3266827401i</v>
      </c>
      <c r="G828" s="57" t="str">
        <f t="shared" si="234"/>
        <v>0.999999998128279-0.0000432633899763176i</v>
      </c>
      <c r="H828" s="57" t="str">
        <f t="shared" si="235"/>
        <v>120.002492570927+2.91203930054538i</v>
      </c>
      <c r="I828" s="57" t="str">
        <f t="shared" si="236"/>
        <v>504.622265562104-20678.3660866129i</v>
      </c>
      <c r="K828" s="57" t="str">
        <f t="shared" si="237"/>
        <v>0.0999390725243312-0.00245466828212638i</v>
      </c>
      <c r="L828" s="57" t="str">
        <f t="shared" si="238"/>
        <v>0.00025-11.3002908057238i</v>
      </c>
      <c r="M828" s="57" t="str">
        <f t="shared" si="239"/>
        <v>0.0025-6.36436903951902i</v>
      </c>
      <c r="N828" s="57">
        <f t="shared" si="240"/>
        <v>89.996720962973058</v>
      </c>
      <c r="O828" s="57">
        <f t="shared" si="241"/>
        <v>62.423819884834401</v>
      </c>
      <c r="P828" s="374">
        <f t="shared" si="242"/>
        <v>62.423819884834401</v>
      </c>
      <c r="Q828" s="374">
        <f t="shared" si="243"/>
        <v>-90.003279037026942</v>
      </c>
      <c r="R828" s="12">
        <f t="shared" si="244"/>
        <v>89.996720962973058</v>
      </c>
      <c r="S828" s="57">
        <f t="shared" si="245"/>
        <v>1.9561313586736351E-2</v>
      </c>
      <c r="T828" s="12">
        <f t="shared" si="228"/>
        <v>62.423819884834401</v>
      </c>
    </row>
    <row r="829" spans="1:20" x14ac:dyDescent="0.15">
      <c r="A829" s="57">
        <f t="shared" si="229"/>
        <v>123.37440607816005</v>
      </c>
      <c r="B829" s="12">
        <f t="shared" si="246"/>
        <v>19.63564657836595</v>
      </c>
      <c r="C829" s="57" t="str">
        <f t="shared" si="230"/>
        <v>-0.0756492215582441-1316.8726527765i</v>
      </c>
      <c r="D829" s="57" t="str">
        <f t="shared" si="231"/>
        <v>7.97999996963362-324.216845327084i</v>
      </c>
      <c r="E829" s="57" t="str">
        <f t="shared" si="232"/>
        <v>81.2346723614662-0.00127110906064439i</v>
      </c>
      <c r="F829" s="57" t="str">
        <f t="shared" si="233"/>
        <v>4.17867867079781-30425.7089899547i</v>
      </c>
      <c r="G829" s="57" t="str">
        <f t="shared" si="234"/>
        <v>0.999999998114027-0.0000434277908576087i</v>
      </c>
      <c r="H829" s="57" t="str">
        <f t="shared" si="235"/>
        <v>120.002511550683+2.92310520157995i</v>
      </c>
      <c r="I829" s="57" t="str">
        <f t="shared" si="236"/>
        <v>504.622292072353-20600.0884990005i</v>
      </c>
      <c r="K829" s="57" t="str">
        <f t="shared" si="237"/>
        <v>0.0999386088835697-0.00246398446921716i</v>
      </c>
      <c r="L829" s="57" t="str">
        <f t="shared" si="238"/>
        <v>0.00025-11.2575122591391i</v>
      </c>
      <c r="M829" s="57" t="str">
        <f t="shared" si="239"/>
        <v>0.0025-6.34027599075416i</v>
      </c>
      <c r="N829" s="57">
        <f t="shared" si="240"/>
        <v>89.996708579903441</v>
      </c>
      <c r="O829" s="57">
        <f t="shared" si="241"/>
        <v>62.390875591463782</v>
      </c>
      <c r="P829" s="374">
        <f t="shared" si="242"/>
        <v>62.390875591463782</v>
      </c>
      <c r="Q829" s="374">
        <f t="shared" si="243"/>
        <v>-90.003291420096559</v>
      </c>
      <c r="R829" s="12">
        <f t="shared" si="244"/>
        <v>89.996708579903441</v>
      </c>
      <c r="S829" s="57">
        <f t="shared" si="245"/>
        <v>1.9635646578365949E-2</v>
      </c>
      <c r="T829" s="12">
        <f t="shared" si="228"/>
        <v>62.390875591463782</v>
      </c>
    </row>
    <row r="830" spans="1:20" x14ac:dyDescent="0.15">
      <c r="A830" s="57">
        <f t="shared" si="229"/>
        <v>123.84322882125706</v>
      </c>
      <c r="B830" s="12">
        <f t="shared" si="246"/>
        <v>19.710262035363741</v>
      </c>
      <c r="C830" s="57" t="str">
        <f t="shared" si="230"/>
        <v>-0.0756474279779766-1311.88740934799i</v>
      </c>
      <c r="D830" s="57" t="str">
        <f t="shared" si="231"/>
        <v>7.9799999694024-322.989489017132i</v>
      </c>
      <c r="E830" s="57" t="str">
        <f t="shared" si="232"/>
        <v>81.2346716300376-0.00127592063450075i</v>
      </c>
      <c r="F830" s="57" t="str">
        <f t="shared" si="233"/>
        <v>4.1786786707378-30310.528981208i</v>
      </c>
      <c r="G830" s="57" t="str">
        <f t="shared" si="234"/>
        <v>0.999999998099666-0.0000435928164622416i</v>
      </c>
      <c r="H830" s="57" t="str">
        <f t="shared" si="235"/>
        <v>120.002530674963+2.93421315477437i</v>
      </c>
      <c r="I830" s="57" t="str">
        <f t="shared" si="236"/>
        <v>504.622318784474-20522.1072505779i</v>
      </c>
      <c r="K830" s="57" t="str">
        <f t="shared" si="237"/>
        <v>0.0999381417168413-0.00247333592573068i</v>
      </c>
      <c r="L830" s="57" t="str">
        <f t="shared" si="238"/>
        <v>0.00025-11.2148956556476i</v>
      </c>
      <c r="M830" s="57" t="str">
        <f t="shared" si="239"/>
        <v>0.0025-6.31627414898802i</v>
      </c>
      <c r="N830" s="57">
        <f t="shared" si="240"/>
        <v>89.996696150661649</v>
      </c>
      <c r="O830" s="57">
        <f t="shared" si="241"/>
        <v>62.357931294545786</v>
      </c>
      <c r="P830" s="374">
        <f t="shared" si="242"/>
        <v>62.357931294545786</v>
      </c>
      <c r="Q830" s="374">
        <f t="shared" si="243"/>
        <v>-90.003303849338351</v>
      </c>
      <c r="R830" s="12">
        <f t="shared" si="244"/>
        <v>89.996696150661649</v>
      </c>
      <c r="S830" s="57">
        <f t="shared" si="245"/>
        <v>1.9710262035363739E-2</v>
      </c>
      <c r="T830" s="12">
        <f t="shared" si="228"/>
        <v>62.357931294545786</v>
      </c>
    </row>
    <row r="831" spans="1:20" x14ac:dyDescent="0.15">
      <c r="A831" s="57">
        <f t="shared" si="229"/>
        <v>124.31383309077785</v>
      </c>
      <c r="B831" s="12">
        <f t="shared" si="246"/>
        <v>19.785161031098124</v>
      </c>
      <c r="C831" s="57" t="str">
        <f t="shared" si="230"/>
        <v>-0.0756456207576761-1306.921037861i</v>
      </c>
      <c r="D831" s="57" t="str">
        <f t="shared" si="231"/>
        <v>7.97999996916941-321.766779019415i</v>
      </c>
      <c r="E831" s="57" t="str">
        <f t="shared" si="232"/>
        <v>81.2346708930469-0.0012807502792086i</v>
      </c>
      <c r="F831" s="57" t="str">
        <f t="shared" si="233"/>
        <v>4.17867867067734-30195.7849995965i</v>
      </c>
      <c r="G831" s="57" t="str">
        <f t="shared" si="234"/>
        <v>0.999999998085196-0.0000437584691641649i</v>
      </c>
      <c r="H831" s="57" t="str">
        <f t="shared" si="235"/>
        <v>120.002549944866+2.94536331994663i</v>
      </c>
      <c r="I831" s="57" t="str">
        <f t="shared" si="236"/>
        <v>504.622345699984-20444.421219558i</v>
      </c>
      <c r="K831" s="57" t="str">
        <f t="shared" si="237"/>
        <v>0.0999376709973653-0.00248272278418128i</v>
      </c>
      <c r="L831" s="57" t="str">
        <f t="shared" si="238"/>
        <v>0.00025-11.1724403821953i</v>
      </c>
      <c r="M831" s="57" t="str">
        <f t="shared" si="239"/>
        <v>0.0025-6.29236316894604i</v>
      </c>
      <c r="N831" s="57">
        <f t="shared" si="240"/>
        <v>89.99668367508238</v>
      </c>
      <c r="O831" s="57">
        <f t="shared" si="241"/>
        <v>62.32498699405366</v>
      </c>
      <c r="P831" s="374">
        <f t="shared" si="242"/>
        <v>62.32498699405366</v>
      </c>
      <c r="Q831" s="374">
        <f t="shared" si="243"/>
        <v>-90.00331632491762</v>
      </c>
      <c r="R831" s="12">
        <f t="shared" si="244"/>
        <v>89.99668367508238</v>
      </c>
      <c r="S831" s="57">
        <f t="shared" si="245"/>
        <v>1.9785161031098123E-2</v>
      </c>
      <c r="T831" s="12">
        <f t="shared" si="228"/>
        <v>62.32498699405366</v>
      </c>
    </row>
    <row r="832" spans="1:20" x14ac:dyDescent="0.15">
      <c r="A832" s="57">
        <f t="shared" si="229"/>
        <v>124.7862256565228</v>
      </c>
      <c r="B832" s="12">
        <f t="shared" si="246"/>
        <v>19.860344643016298</v>
      </c>
      <c r="C832" s="57" t="str">
        <f t="shared" si="230"/>
        <v>-0.0756437997941291-1301.97346687259i</v>
      </c>
      <c r="D832" s="57" t="str">
        <f t="shared" si="231"/>
        <v>7.97999996893465-320.54869774484i</v>
      </c>
      <c r="E832" s="57" t="str">
        <f t="shared" si="232"/>
        <v>81.2346701504515-0.00128559806099453i</v>
      </c>
      <c r="F832" s="57" t="str">
        <f t="shared" si="233"/>
        <v>4.1786786706164-30081.4753944897i</v>
      </c>
      <c r="G832" s="57" t="str">
        <f t="shared" si="234"/>
        <v>0.999999998070616-0.0000439247513463483i</v>
      </c>
      <c r="H832" s="57" t="str">
        <f t="shared" si="235"/>
        <v>120.002569361502+2.95655585752243i</v>
      </c>
      <c r="I832" s="57" t="str">
        <f t="shared" si="236"/>
        <v>504.62237282045-20367.0292884017i</v>
      </c>
      <c r="K832" s="57" t="str">
        <f t="shared" si="237"/>
        <v>0.0999371966981567-0.00249214517756967i</v>
      </c>
      <c r="L832" s="57" t="str">
        <f t="shared" si="238"/>
        <v>0.00025-11.1301458280487i</v>
      </c>
      <c r="M832" s="57" t="str">
        <f t="shared" si="239"/>
        <v>0.0025-6.2685427066607i</v>
      </c>
      <c r="N832" s="57">
        <f t="shared" si="240"/>
        <v>89.99667115299971</v>
      </c>
      <c r="O832" s="57">
        <f t="shared" si="241"/>
        <v>62.292042689960098</v>
      </c>
      <c r="P832" s="374">
        <f t="shared" si="242"/>
        <v>62.292042689960098</v>
      </c>
      <c r="Q832" s="374">
        <f t="shared" si="243"/>
        <v>-90.00332884700029</v>
      </c>
      <c r="R832" s="12">
        <f t="shared" si="244"/>
        <v>89.99667115299971</v>
      </c>
      <c r="S832" s="57">
        <f t="shared" si="245"/>
        <v>1.9860344643016298E-2</v>
      </c>
      <c r="T832" s="12">
        <f t="shared" si="228"/>
        <v>62.292042689960098</v>
      </c>
    </row>
    <row r="833" spans="1:20" x14ac:dyDescent="0.15">
      <c r="A833" s="57">
        <f t="shared" si="229"/>
        <v>125.2604133140176</v>
      </c>
      <c r="B833" s="12">
        <f t="shared" si="246"/>
        <v>19.93581395265976</v>
      </c>
      <c r="C833" s="57" t="str">
        <f t="shared" si="230"/>
        <v>-0.075641964982573-1297.0446252103i</v>
      </c>
      <c r="D833" s="57" t="str">
        <f t="shared" si="231"/>
        <v>7.97999996869808-319.335227670897i</v>
      </c>
      <c r="E833" s="57" t="str">
        <f t="shared" si="232"/>
        <v>81.2346694022091-0.00129046404632784i</v>
      </c>
      <c r="F833" s="57" t="str">
        <f t="shared" si="233"/>
        <v>4.17867867055502-29967.5985215056i</v>
      </c>
      <c r="G833" s="57" t="str">
        <f t="shared" si="234"/>
        <v>0.999999998055925-0.0000440916654008167i</v>
      </c>
      <c r="H833" s="57" t="str">
        <f t="shared" si="235"/>
        <v>120.002588925989+2.96779092853719i</v>
      </c>
      <c r="I833" s="57" t="str">
        <f t="shared" si="236"/>
        <v>504.622400147429-20289.9303438001i</v>
      </c>
      <c r="K833" s="57" t="str">
        <f t="shared" si="237"/>
        <v>0.0999367187920266-0.00250160323938447i</v>
      </c>
      <c r="L833" s="57" t="str">
        <f t="shared" si="238"/>
        <v>0.00025-11.0880113847865i</v>
      </c>
      <c r="M833" s="57" t="str">
        <f t="shared" si="239"/>
        <v>0.0025-6.24481241946674i</v>
      </c>
      <c r="N833" s="57">
        <f t="shared" si="240"/>
        <v>89.996658584247271</v>
      </c>
      <c r="O833" s="57">
        <f t="shared" si="241"/>
        <v>62.259098382237738</v>
      </c>
      <c r="P833" s="374">
        <f t="shared" si="242"/>
        <v>62.259098382237738</v>
      </c>
      <c r="Q833" s="374">
        <f t="shared" si="243"/>
        <v>-90.003341415752729</v>
      </c>
      <c r="R833" s="12">
        <f t="shared" si="244"/>
        <v>89.996658584247271</v>
      </c>
      <c r="S833" s="57">
        <f t="shared" si="245"/>
        <v>1.993581395265976E-2</v>
      </c>
      <c r="T833" s="12">
        <f t="shared" si="228"/>
        <v>62.259098382237738</v>
      </c>
    </row>
    <row r="834" spans="1:20" x14ac:dyDescent="0.15">
      <c r="A834" s="57">
        <f t="shared" si="229"/>
        <v>125.73640288461087</v>
      </c>
      <c r="B834" s="12">
        <f t="shared" si="246"/>
        <v>20.011570045679868</v>
      </c>
      <c r="C834" s="57" t="str">
        <f t="shared" si="230"/>
        <v>-0.0756401162177269-1292.1344419711i</v>
      </c>
      <c r="D834" s="57" t="str">
        <f t="shared" si="231"/>
        <v>7.97999996845978-318.126351341414i</v>
      </c>
      <c r="E834" s="57" t="str">
        <f t="shared" si="232"/>
        <v>81.2346686482762-0.00129534830186747i</v>
      </c>
      <c r="F834" s="57" t="str">
        <f t="shared" si="233"/>
        <v>4.17867867049316-29854.1527424871i</v>
      </c>
      <c r="G834" s="57" t="str">
        <f t="shared" si="234"/>
        <v>0.999999998041122-0.0000442592137286846i</v>
      </c>
      <c r="H834" s="57" t="str">
        <f t="shared" si="235"/>
        <v>120.002608639452+2.97906869463851i</v>
      </c>
      <c r="I834" s="57" t="str">
        <f t="shared" si="236"/>
        <v>504.622427682486-20213.1232766588i</v>
      </c>
      <c r="K834" s="57" t="str">
        <f t="shared" si="237"/>
        <v>0.0999362372515822-0.00251109710360405i</v>
      </c>
      <c r="L834" s="57" t="str">
        <f t="shared" si="238"/>
        <v>0.00025-11.0460364462906i</v>
      </c>
      <c r="M834" s="57" t="str">
        <f t="shared" si="239"/>
        <v>0.0025-6.22117196599593i</v>
      </c>
      <c r="N834" s="57">
        <f t="shared" si="240"/>
        <v>89.9966459686582</v>
      </c>
      <c r="O834" s="57">
        <f t="shared" si="241"/>
        <v>62.226154070859053</v>
      </c>
      <c r="P834" s="374">
        <f t="shared" si="242"/>
        <v>62.226154070859053</v>
      </c>
      <c r="Q834" s="374">
        <f t="shared" si="243"/>
        <v>-90.0033540313418</v>
      </c>
      <c r="R834" s="12">
        <f t="shared" si="244"/>
        <v>89.9966459686582</v>
      </c>
      <c r="S834" s="57">
        <f t="shared" si="245"/>
        <v>2.0011570045679869E-2</v>
      </c>
      <c r="T834" s="12">
        <f t="shared" si="228"/>
        <v>62.226154070859053</v>
      </c>
    </row>
    <row r="835" spans="1:20" x14ac:dyDescent="0.15">
      <c r="A835" s="57">
        <f t="shared" si="229"/>
        <v>126.21420121557237</v>
      </c>
      <c r="B835" s="12">
        <f t="shared" si="246"/>
        <v>20.08761401185345</v>
      </c>
      <c r="C835" s="57" t="str">
        <f t="shared" si="230"/>
        <v>-0.0756382533942954-1287.24284652038i</v>
      </c>
      <c r="D835" s="57" t="str">
        <f t="shared" si="231"/>
        <v>7.97999996821963-316.922051366299i</v>
      </c>
      <c r="E835" s="57" t="str">
        <f t="shared" si="232"/>
        <v>81.2346678886107-0.00130025089455183i</v>
      </c>
      <c r="F835" s="57" t="str">
        <f t="shared" si="233"/>
        <v>4.17867867043085-29741.1364254787i</v>
      </c>
      <c r="G835" s="57" t="str">
        <f t="shared" si="234"/>
        <v>0.999999998026206-0.000044427398740191i</v>
      </c>
      <c r="H835" s="57" t="str">
        <f t="shared" si="235"/>
        <v>120.002628503026+2.99038931808854i</v>
      </c>
      <c r="I835" s="57" t="str">
        <f t="shared" si="236"/>
        <v>504.622455427215-20136.6069820826i</v>
      </c>
      <c r="K835" s="57" t="str">
        <f t="shared" si="237"/>
        <v>0.0999357520492203-0.00252062690469795i</v>
      </c>
      <c r="L835" s="57" t="str">
        <f t="shared" si="238"/>
        <v>0.00025-11.0042204087374i</v>
      </c>
      <c r="M835" s="57" t="str">
        <f t="shared" si="239"/>
        <v>0.0025-6.19762100617249i</v>
      </c>
      <c r="N835" s="57">
        <f t="shared" si="240"/>
        <v>89.996633306065007</v>
      </c>
      <c r="O835" s="57">
        <f t="shared" si="241"/>
        <v>62.193209755796403</v>
      </c>
      <c r="P835" s="374">
        <f t="shared" si="242"/>
        <v>62.193209755796403</v>
      </c>
      <c r="Q835" s="374">
        <f t="shared" si="243"/>
        <v>-90.003366693934993</v>
      </c>
      <c r="R835" s="12">
        <f t="shared" si="244"/>
        <v>89.996633306065007</v>
      </c>
      <c r="S835" s="57">
        <f t="shared" si="245"/>
        <v>2.0087614011853449E-2</v>
      </c>
      <c r="T835" s="12">
        <f t="shared" si="228"/>
        <v>62.193209755796403</v>
      </c>
    </row>
    <row r="836" spans="1:20" x14ac:dyDescent="0.15">
      <c r="A836" s="57">
        <f t="shared" si="229"/>
        <v>126.69381518019156</v>
      </c>
      <c r="B836" s="12">
        <f t="shared" si="246"/>
        <v>20.163946945098495</v>
      </c>
      <c r="C836" s="57" t="str">
        <f t="shared" si="230"/>
        <v>-0.0756363764049368-1282.36976849086i</v>
      </c>
      <c r="D836" s="57" t="str">
        <f t="shared" si="231"/>
        <v>7.97999996797756-315.722310421287i</v>
      </c>
      <c r="E836" s="57" t="str">
        <f t="shared" si="232"/>
        <v>81.2346671231686-0.00130517189149932i</v>
      </c>
      <c r="F836" s="57" t="str">
        <f t="shared" si="233"/>
        <v>4.17867867036803-29628.5479447022i</v>
      </c>
      <c r="G836" s="57" t="str">
        <f t="shared" si="234"/>
        <v>0.999999998011177-0.0000445962228547334i</v>
      </c>
      <c r="H836" s="57" t="str">
        <f t="shared" si="235"/>
        <v>120.002648517854+3.00175296176621i</v>
      </c>
      <c r="I836" s="57" t="str">
        <f t="shared" si="236"/>
        <v>504.622483383199-20060.3803593585i</v>
      </c>
      <c r="K836" s="57" t="str">
        <f t="shared" si="237"/>
        <v>0.09993526315713-0.00253019277762871i</v>
      </c>
      <c r="L836" s="57" t="str">
        <f t="shared" si="238"/>
        <v>0.00025-10.9625626705892i</v>
      </c>
      <c r="M836" s="57" t="str">
        <f t="shared" si="239"/>
        <v>0.0025-6.1741592012079i</v>
      </c>
      <c r="N836" s="57">
        <f t="shared" si="240"/>
        <v>89.996620596299834</v>
      </c>
      <c r="O836" s="57">
        <f t="shared" si="241"/>
        <v>62.160265437021486</v>
      </c>
      <c r="P836" s="374">
        <f t="shared" si="242"/>
        <v>62.160265437021486</v>
      </c>
      <c r="Q836" s="374">
        <f t="shared" si="243"/>
        <v>-90.003379403700166</v>
      </c>
      <c r="R836" s="12">
        <f t="shared" si="244"/>
        <v>89.996620596299834</v>
      </c>
      <c r="S836" s="57">
        <f t="shared" si="245"/>
        <v>2.0163946945098495E-2</v>
      </c>
      <c r="T836" s="12">
        <f t="shared" si="228"/>
        <v>62.160265437021486</v>
      </c>
    </row>
    <row r="837" spans="1:20" x14ac:dyDescent="0.15">
      <c r="A837" s="57">
        <f t="shared" si="229"/>
        <v>127.1752516778763</v>
      </c>
      <c r="B837" s="12">
        <f t="shared" si="246"/>
        <v>20.24056994348987</v>
      </c>
      <c r="C837" s="57" t="str">
        <f t="shared" si="230"/>
        <v>-0.0756344851421247-1277.51513778175i</v>
      </c>
      <c r="D837" s="57" t="str">
        <f t="shared" si="231"/>
        <v>7.97999996773379-314.52711124771i</v>
      </c>
      <c r="E837" s="57" t="str">
        <f t="shared" si="232"/>
        <v>81.2346663519059-0.00131011136006324i</v>
      </c>
      <c r="F837" s="57" t="str">
        <f t="shared" si="233"/>
        <v>4.17867867030474-29516.3856805353i</v>
      </c>
      <c r="G837" s="57" t="str">
        <f t="shared" si="234"/>
        <v>0.999999997996033-0.0000447656885009035i</v>
      </c>
      <c r="H837" s="57" t="str">
        <f t="shared" si="235"/>
        <v>120.002668685086+3.01315978916967i</v>
      </c>
      <c r="I837" s="57" t="str">
        <f t="shared" si="236"/>
        <v>504.622511552063-19984.4423119412i</v>
      </c>
      <c r="K837" s="57" t="str">
        <f t="shared" si="237"/>
        <v>0.0999347705472908-0.00253979485785354i</v>
      </c>
      <c r="L837" s="57" t="str">
        <f t="shared" si="238"/>
        <v>0.00025-10.9210626325853i</v>
      </c>
      <c r="M837" s="57" t="str">
        <f t="shared" si="239"/>
        <v>0.0025-6.15078621359624i</v>
      </c>
      <c r="N837" s="57">
        <f t="shared" si="240"/>
        <v>89.996607839194183</v>
      </c>
      <c r="O837" s="57">
        <f t="shared" si="241"/>
        <v>62.12732111450655</v>
      </c>
      <c r="P837" s="374">
        <f t="shared" si="242"/>
        <v>62.12732111450655</v>
      </c>
      <c r="Q837" s="374">
        <f t="shared" si="243"/>
        <v>-90.003392160805817</v>
      </c>
      <c r="R837" s="12">
        <f t="shared" si="244"/>
        <v>89.996607839194183</v>
      </c>
      <c r="S837" s="57">
        <f t="shared" si="245"/>
        <v>2.0240569943489869E-2</v>
      </c>
      <c r="T837" s="12">
        <f t="shared" si="228"/>
        <v>62.12732111450655</v>
      </c>
    </row>
    <row r="838" spans="1:20" x14ac:dyDescent="0.15">
      <c r="A838" s="57">
        <f t="shared" si="229"/>
        <v>127.65851763425223</v>
      </c>
      <c r="B838" s="12">
        <f t="shared" si="246"/>
        <v>20.317484109275131</v>
      </c>
      <c r="C838" s="57" t="str">
        <f t="shared" si="230"/>
        <v>-0.0756325794973094-1272.67888455751i</v>
      </c>
      <c r="D838" s="57" t="str">
        <f t="shared" si="231"/>
        <v>7.97999996748812-313.336436652221i</v>
      </c>
      <c r="E838" s="57" t="str">
        <f t="shared" si="232"/>
        <v>81.2346655747778-0.00131506936782605i</v>
      </c>
      <c r="F838" s="57" t="str">
        <f t="shared" si="233"/>
        <v>4.17867867024098-29404.6480194856i</v>
      </c>
      <c r="G838" s="57" t="str">
        <f t="shared" si="234"/>
        <v>0.999999997980774-0.0000449357981165213i</v>
      </c>
      <c r="H838" s="57" t="str">
        <f t="shared" si="235"/>
        <v>120.002689005886+3.02460996441859i</v>
      </c>
      <c r="I838" s="57" t="str">
        <f t="shared" si="236"/>
        <v>504.622539935419-19908.7917474367i</v>
      </c>
      <c r="K838" s="57" t="str">
        <f t="shared" si="237"/>
        <v>0.0999342741914672-0.00254943328132583i</v>
      </c>
      <c r="L838" s="57" t="str">
        <f t="shared" si="238"/>
        <v>0.00025-10.8797196977339i</v>
      </c>
      <c r="M838" s="57" t="str">
        <f t="shared" si="239"/>
        <v>0.0025-6.12750170710923i</v>
      </c>
      <c r="N838" s="57">
        <f t="shared" si="240"/>
        <v>89.996595034579144</v>
      </c>
      <c r="O838" s="57">
        <f t="shared" si="241"/>
        <v>62.094376788222817</v>
      </c>
      <c r="P838" s="374">
        <f t="shared" si="242"/>
        <v>62.094376788222817</v>
      </c>
      <c r="Q838" s="374">
        <f t="shared" si="243"/>
        <v>-90.003404965420856</v>
      </c>
      <c r="R838" s="12">
        <f t="shared" si="244"/>
        <v>89.996595034579144</v>
      </c>
      <c r="S838" s="57">
        <f t="shared" si="245"/>
        <v>2.0317484109275131E-2</v>
      </c>
      <c r="T838" s="12">
        <f t="shared" si="228"/>
        <v>62.094376788222817</v>
      </c>
    </row>
    <row r="839" spans="1:20" x14ac:dyDescent="0.15">
      <c r="A839" s="57">
        <f t="shared" si="229"/>
        <v>128.14362000126238</v>
      </c>
      <c r="B839" s="12">
        <f t="shared" si="246"/>
        <v>20.394690548890377</v>
      </c>
      <c r="C839" s="57" t="str">
        <f t="shared" si="230"/>
        <v>-0.0756306593617566-1267.86093924705i</v>
      </c>
      <c r="D839" s="57" t="str">
        <f t="shared" si="231"/>
        <v>7.97999996724056-312.150269506569i</v>
      </c>
      <c r="E839" s="57" t="str">
        <f t="shared" si="232"/>
        <v>81.2346647917408-0.00132004598261101i</v>
      </c>
      <c r="F839" s="57" t="str">
        <f t="shared" si="233"/>
        <v>4.17867867017675-29293.3333541696i</v>
      </c>
      <c r="G839" s="57" t="str">
        <f t="shared" si="234"/>
        <v>0.999999997965399-0.0000451065541486706i</v>
      </c>
      <c r="H839" s="57" t="str">
        <f t="shared" si="235"/>
        <v>120.002709481421+3.03610365225652i</v>
      </c>
      <c r="I839" s="57" t="str">
        <f t="shared" si="236"/>
        <v>504.622568534899-19833.4275775858i</v>
      </c>
      <c r="K839" s="57" t="str">
        <f t="shared" si="237"/>
        <v>0.0999337740612123-0.00255910818449703i</v>
      </c>
      <c r="L839" s="57" t="str">
        <f t="shared" si="238"/>
        <v>0.00025-10.838533271303i</v>
      </c>
      <c r="M839" s="57" t="str">
        <f t="shared" si="239"/>
        <v>0.0025-6.10430534679141i</v>
      </c>
      <c r="N839" s="57">
        <f t="shared" si="240"/>
        <v>89.996582182285195</v>
      </c>
      <c r="O839" s="57">
        <f t="shared" si="241"/>
        <v>62.061432458141859</v>
      </c>
      <c r="P839" s="374">
        <f t="shared" si="242"/>
        <v>62.061432458141859</v>
      </c>
      <c r="Q839" s="374">
        <f t="shared" si="243"/>
        <v>-90.003417817714805</v>
      </c>
      <c r="R839" s="12">
        <f t="shared" si="244"/>
        <v>89.996582182285195</v>
      </c>
      <c r="S839" s="57">
        <f t="shared" si="245"/>
        <v>2.0394690548890378E-2</v>
      </c>
      <c r="T839" s="12">
        <f t="shared" si="228"/>
        <v>62.061432458141859</v>
      </c>
    </row>
    <row r="840" spans="1:20" x14ac:dyDescent="0.15">
      <c r="A840" s="57">
        <f t="shared" si="229"/>
        <v>128.63056575726719</v>
      </c>
      <c r="B840" s="12">
        <f t="shared" si="246"/>
        <v>20.472190372976161</v>
      </c>
      <c r="C840" s="57" t="str">
        <f t="shared" si="230"/>
        <v>-0.0756287246247922-1263.0612325426i</v>
      </c>
      <c r="D840" s="57" t="str">
        <f t="shared" si="231"/>
        <v>7.97999996699112-310.968592747338i</v>
      </c>
      <c r="E840" s="57" t="str">
        <f t="shared" si="232"/>
        <v>81.2346640027495-0.00132504127245163i</v>
      </c>
      <c r="F840" s="57" t="str">
        <f t="shared" si="233"/>
        <v>4.17867867011201-29182.4400832883i</v>
      </c>
      <c r="G840" s="57" t="str">
        <f t="shared" si="234"/>
        <v>0.999999997949906-0.000045277959053734i</v>
      </c>
      <c r="H840" s="57" t="str">
        <f t="shared" si="235"/>
        <v>120.002730112869+3.04764101805332i</v>
      </c>
      <c r="I840" s="57" t="str">
        <f t="shared" si="236"/>
        <v>504.622597352151-19758.3487182497i</v>
      </c>
      <c r="K840" s="57" t="str">
        <f t="shared" si="237"/>
        <v>0.0999332701278628-0.0025688197043182i</v>
      </c>
      <c r="L840" s="57" t="str">
        <f t="shared" si="238"/>
        <v>0.00025-10.7975027608119i</v>
      </c>
      <c r="M840" s="57" t="str">
        <f t="shared" si="239"/>
        <v>0.0025-6.0811967989554i</v>
      </c>
      <c r="N840" s="57">
        <f t="shared" si="240"/>
        <v>89.99656928214236</v>
      </c>
      <c r="O840" s="57">
        <f t="shared" si="241"/>
        <v>62.028488124234713</v>
      </c>
      <c r="P840" s="374">
        <f t="shared" si="242"/>
        <v>62.028488124234713</v>
      </c>
      <c r="Q840" s="374">
        <f t="shared" si="243"/>
        <v>-90.00343071785764</v>
      </c>
      <c r="R840" s="12">
        <f t="shared" si="244"/>
        <v>89.99656928214236</v>
      </c>
      <c r="S840" s="57">
        <f t="shared" si="245"/>
        <v>2.0472190372976162E-2</v>
      </c>
      <c r="T840" s="12">
        <f t="shared" si="228"/>
        <v>62.028488124234713</v>
      </c>
    </row>
    <row r="841" spans="1:20" x14ac:dyDescent="0.15">
      <c r="A841" s="57">
        <f t="shared" si="229"/>
        <v>129.11936190714482</v>
      </c>
      <c r="B841" s="12">
        <f t="shared" si="246"/>
        <v>20.549984696393473</v>
      </c>
      <c r="C841" s="57" t="str">
        <f t="shared" si="230"/>
        <v>-0.0756267751765165-1258.27969539878i</v>
      </c>
      <c r="D841" s="57" t="str">
        <f t="shared" si="231"/>
        <v>7.97999996673974-309.791389375714i</v>
      </c>
      <c r="E841" s="57" t="str">
        <f t="shared" si="232"/>
        <v>81.2346632077585-0.00133005530561935i</v>
      </c>
      <c r="F841" s="57" t="str">
        <f t="shared" si="233"/>
        <v>4.17867867004678-29071.9666116048i</v>
      </c>
      <c r="G841" s="57" t="str">
        <f t="shared" si="234"/>
        <v>0.999999997934296-0.0000454500152974287i</v>
      </c>
      <c r="H841" s="57" t="str">
        <f t="shared" si="235"/>
        <v>120.002750901418+3.0592222278075i</v>
      </c>
      <c r="I841" s="57" t="str">
        <f t="shared" si="236"/>
        <v>504.622626388834-19683.5540893938i</v>
      </c>
      <c r="K841" s="57" t="str">
        <f t="shared" si="237"/>
        <v>0.0999327623625387-0.00257856797824178i</v>
      </c>
      <c r="L841" s="57" t="str">
        <f t="shared" si="238"/>
        <v>0.00025-10.756627576023i</v>
      </c>
      <c r="M841" s="57" t="str">
        <f t="shared" si="239"/>
        <v>0.0025-6.05817573117691i</v>
      </c>
      <c r="N841" s="57">
        <f t="shared" si="240"/>
        <v>89.996556333980095</v>
      </c>
      <c r="O841" s="57">
        <f t="shared" si="241"/>
        <v>61.995543786472346</v>
      </c>
      <c r="P841" s="374">
        <f t="shared" si="242"/>
        <v>61.995543786472346</v>
      </c>
      <c r="Q841" s="374">
        <f t="shared" si="243"/>
        <v>-90.003443666019905</v>
      </c>
      <c r="R841" s="12">
        <f t="shared" si="244"/>
        <v>89.996556333980095</v>
      </c>
      <c r="S841" s="57">
        <f t="shared" si="245"/>
        <v>2.0549984696393474E-2</v>
      </c>
      <c r="T841" s="12">
        <f t="shared" si="228"/>
        <v>61.995543786472346</v>
      </c>
    </row>
    <row r="842" spans="1:20" x14ac:dyDescent="0.15">
      <c r="A842" s="57">
        <f t="shared" si="229"/>
        <v>129.61001548239199</v>
      </c>
      <c r="B842" s="12">
        <f t="shared" si="246"/>
        <v>20.62807463823977</v>
      </c>
      <c r="C842" s="57" t="str">
        <f t="shared" si="230"/>
        <v>-0.075624810904074-1253.5162590316i</v>
      </c>
      <c r="D842" s="57" t="str">
        <f t="shared" si="231"/>
        <v>7.97999996648651-308.618642457232i</v>
      </c>
      <c r="E842" s="57" t="str">
        <f t="shared" si="232"/>
        <v>81.2346624067225-0.00133508815060601i</v>
      </c>
      <c r="F842" s="57" t="str">
        <f t="shared" si="233"/>
        <v>4.17867866998105-28961.9113499212i</v>
      </c>
      <c r="G842" s="57" t="str">
        <f t="shared" si="234"/>
        <v>0.999999997918567-0.0000456227253548414i</v>
      </c>
      <c r="H842" s="57" t="str">
        <f t="shared" si="235"/>
        <v>120.002771848264+3.07084744814858i</v>
      </c>
      <c r="I842" s="57" t="str">
        <f t="shared" si="236"/>
        <v>504.622655646614-19609.0426150723i</v>
      </c>
      <c r="K842" s="57" t="str">
        <f t="shared" si="237"/>
        <v>0.0999322507361406-0.00258835314422312i</v>
      </c>
      <c r="L842" s="57" t="str">
        <f t="shared" si="238"/>
        <v>0.00025-10.7159071289331i</v>
      </c>
      <c r="M842" s="57" t="str">
        <f t="shared" si="239"/>
        <v>0.0025-6.03524181229021i</v>
      </c>
      <c r="N842" s="57">
        <f t="shared" si="240"/>
        <v>89.996543337627415</v>
      </c>
      <c r="O842" s="57">
        <f t="shared" si="241"/>
        <v>61.962599444825628</v>
      </c>
      <c r="P842" s="374">
        <f t="shared" si="242"/>
        <v>61.962599444825628</v>
      </c>
      <c r="Q842" s="374">
        <f t="shared" si="243"/>
        <v>-90.003456662372585</v>
      </c>
      <c r="R842" s="12">
        <f t="shared" si="244"/>
        <v>89.996543337627415</v>
      </c>
      <c r="S842" s="57">
        <f t="shared" si="245"/>
        <v>2.062807463823977E-2</v>
      </c>
      <c r="T842" s="12">
        <f t="shared" si="228"/>
        <v>61.962599444825628</v>
      </c>
    </row>
    <row r="843" spans="1:20" x14ac:dyDescent="0.15">
      <c r="A843" s="57">
        <f t="shared" si="229"/>
        <v>130.10253354122509</v>
      </c>
      <c r="B843" s="12">
        <f t="shared" si="246"/>
        <v>20.706461321865081</v>
      </c>
      <c r="C843" s="57" t="str">
        <f t="shared" si="230"/>
        <v>-0.0756228316958527-1248.77085491743i</v>
      </c>
      <c r="D843" s="57" t="str">
        <f t="shared" si="231"/>
        <v>7.9799999662313-307.450335121532i</v>
      </c>
      <c r="E843" s="57" t="str">
        <f t="shared" si="232"/>
        <v>81.234661599596-0.00134013987613367i</v>
      </c>
      <c r="F843" s="57" t="str">
        <f t="shared" si="233"/>
        <v>4.17867866991481-28852.2727150557i</v>
      </c>
      <c r="G843" s="57" t="str">
        <f t="shared" si="234"/>
        <v>0.999999997902718-0.0000457960917104639i</v>
      </c>
      <c r="H843" s="57" t="str">
        <f t="shared" si="235"/>
        <v>120.002792954614+3.08251684633961i</v>
      </c>
      <c r="I843" s="57" t="str">
        <f t="shared" si="236"/>
        <v>504.622685127186-19534.813223413i</v>
      </c>
      <c r="K843" s="57" t="str">
        <f t="shared" si="237"/>
        <v>0.099931735219349-0.0025981753407224i</v>
      </c>
      <c r="L843" s="57" t="str">
        <f t="shared" si="238"/>
        <v>0.00025-10.6753408337648i</v>
      </c>
      <c r="M843" s="57" t="str">
        <f t="shared" si="239"/>
        <v>0.0025-6.01239471238316i</v>
      </c>
      <c r="N843" s="57">
        <f t="shared" si="240"/>
        <v>89.996530292912723</v>
      </c>
      <c r="O843" s="57">
        <f t="shared" si="241"/>
        <v>61.929655099264984</v>
      </c>
      <c r="P843" s="374">
        <f t="shared" si="242"/>
        <v>61.929655099264984</v>
      </c>
      <c r="Q843" s="374">
        <f t="shared" si="243"/>
        <v>-90.003469707087277</v>
      </c>
      <c r="R843" s="12">
        <f t="shared" si="244"/>
        <v>89.996530292912723</v>
      </c>
      <c r="S843" s="57">
        <f t="shared" si="245"/>
        <v>2.0706461321865082E-2</v>
      </c>
      <c r="T843" s="12">
        <f t="shared" si="228"/>
        <v>61.929655099264984</v>
      </c>
    </row>
    <row r="844" spans="1:20" x14ac:dyDescent="0.15">
      <c r="A844" s="57">
        <f t="shared" si="229"/>
        <v>130.59692316868174</v>
      </c>
      <c r="B844" s="12">
        <f t="shared" si="246"/>
        <v>20.785145874888169</v>
      </c>
      <c r="C844" s="57" t="str">
        <f t="shared" si="230"/>
        <v>-0.0756208374381799-1244.04341479204i</v>
      </c>
      <c r="D844" s="57" t="str">
        <f t="shared" si="231"/>
        <v>7.97999996597412-306.28645056212i</v>
      </c>
      <c r="E844" s="57" t="str">
        <f t="shared" si="232"/>
        <v>81.2346607863326-0.00134521055117797i</v>
      </c>
      <c r="F844" s="57" t="str">
        <f t="shared" si="233"/>
        <v>4.17867866984806-28743.0491298194i</v>
      </c>
      <c r="G844" s="57" t="str">
        <f t="shared" si="234"/>
        <v>0.999999997886748-0.0000459701168582296i</v>
      </c>
      <c r="H844" s="57" t="str">
        <f t="shared" si="235"/>
        <v>120.00281422168+3.09423059027943i</v>
      </c>
      <c r="I844" s="57" t="str">
        <f t="shared" si="236"/>
        <v>504.622714832236-19460.8648466004i</v>
      </c>
      <c r="K844" s="57" t="str">
        <f t="shared" si="237"/>
        <v>0.0999312157826228-0.00260803470670613i</v>
      </c>
      <c r="L844" s="57" t="str">
        <f t="shared" si="238"/>
        <v>0.00025-10.6349281069583i</v>
      </c>
      <c r="M844" s="57" t="str">
        <f t="shared" si="239"/>
        <v>0.0025-5.98963410279253i</v>
      </c>
      <c r="N844" s="57">
        <f t="shared" si="240"/>
        <v>89.996517199663941</v>
      </c>
      <c r="O844" s="57">
        <f t="shared" si="241"/>
        <v>61.896710749760658</v>
      </c>
      <c r="P844" s="374">
        <f t="shared" si="242"/>
        <v>61.896710749760658</v>
      </c>
      <c r="Q844" s="374">
        <f t="shared" si="243"/>
        <v>-90.003482800336059</v>
      </c>
      <c r="R844" s="12">
        <f t="shared" si="244"/>
        <v>89.996517199663941</v>
      </c>
      <c r="S844" s="57">
        <f t="shared" si="245"/>
        <v>2.078514587488817E-2</v>
      </c>
      <c r="T844" s="12">
        <f t="shared" si="228"/>
        <v>61.896710749760658</v>
      </c>
    </row>
    <row r="845" spans="1:20" x14ac:dyDescent="0.15">
      <c r="A845" s="57">
        <f t="shared" si="229"/>
        <v>131.09319147672272</v>
      </c>
      <c r="B845" s="12">
        <f t="shared" si="246"/>
        <v>20.864129429212745</v>
      </c>
      <c r="C845" s="57" t="str">
        <f t="shared" si="230"/>
        <v>-0.0756188280160259-1239.33387064963i</v>
      </c>
      <c r="D845" s="57" t="str">
        <f t="shared" si="231"/>
        <v>7.97999996571505-305.126972036128i</v>
      </c>
      <c r="E845" s="57" t="str">
        <f t="shared" si="232"/>
        <v>81.2346599668854-0.0013503002449098i</v>
      </c>
      <c r="F845" s="57" t="str">
        <f t="shared" si="233"/>
        <v>4.17867866978083-28634.2390229947i</v>
      </c>
      <c r="G845" s="57" t="str">
        <f t="shared" si="234"/>
        <v>0.999999997870657-0.0000461448033015483i</v>
      </c>
      <c r="H845" s="57" t="str">
        <f t="shared" si="235"/>
        <v>120.002835650688+3.10598884850514i</v>
      </c>
      <c r="I845" s="57" t="str">
        <f t="shared" si="236"/>
        <v>504.622744763474-19387.196420863i</v>
      </c>
      <c r="K845" s="57" t="str">
        <f t="shared" si="237"/>
        <v>0.0999306923961966-0.00261793138164891i</v>
      </c>
      <c r="L845" s="57" t="str">
        <f t="shared" si="238"/>
        <v>0.00025-10.5946683671631i</v>
      </c>
      <c r="M845" s="57" t="str">
        <f t="shared" si="239"/>
        <v>0.0025-5.96695965609938i</v>
      </c>
      <c r="N845" s="57">
        <f t="shared" si="240"/>
        <v>89.996504057708535</v>
      </c>
      <c r="O845" s="57">
        <f t="shared" si="241"/>
        <v>61.863766396282742</v>
      </c>
      <c r="P845" s="374">
        <f t="shared" si="242"/>
        <v>61.863766396282742</v>
      </c>
      <c r="Q845" s="374">
        <f t="shared" si="243"/>
        <v>-90.003495942291465</v>
      </c>
      <c r="R845" s="12">
        <f t="shared" si="244"/>
        <v>89.996504057708535</v>
      </c>
      <c r="S845" s="57">
        <f t="shared" si="245"/>
        <v>2.0864129429212744E-2</v>
      </c>
      <c r="T845" s="12">
        <f t="shared" si="228"/>
        <v>61.863766396282742</v>
      </c>
    </row>
    <row r="846" spans="1:20" x14ac:dyDescent="0.15">
      <c r="A846" s="57">
        <f t="shared" si="229"/>
        <v>131.59134560433426</v>
      </c>
      <c r="B846" s="12">
        <f t="shared" si="246"/>
        <v>20.943413121043754</v>
      </c>
      <c r="C846" s="57" t="str">
        <f t="shared" si="230"/>
        <v>-0.0756168033149933-1234.64215474184i</v>
      </c>
      <c r="D846" s="57" t="str">
        <f t="shared" si="231"/>
        <v>7.97999996545408-303.971882864069i</v>
      </c>
      <c r="E846" s="57" t="str">
        <f t="shared" si="232"/>
        <v>81.2346591412069-0.00135540902671752i</v>
      </c>
      <c r="F846" s="57" t="str">
        <f t="shared" si="233"/>
        <v>4.17867866971311-28525.8408293117i</v>
      </c>
      <c r="G846" s="57" t="str">
        <f t="shared" si="234"/>
        <v>0.999999997854443-0.0000463201535533432i</v>
      </c>
      <c r="H846" s="57" t="str">
        <f t="shared" si="235"/>
        <v>120.002857242869+3.11779179019466i</v>
      </c>
      <c r="I846" s="57" t="str">
        <f t="shared" si="236"/>
        <v>504.622774922632-19313.8068864555i</v>
      </c>
      <c r="K846" s="57" t="str">
        <f t="shared" si="237"/>
        <v>0.099930165030081-0.0026278655055353i</v>
      </c>
      <c r="L846" s="57" t="str">
        <f t="shared" si="238"/>
        <v>0.00025-10.5545610352292i</v>
      </c>
      <c r="M846" s="57" t="str">
        <f t="shared" si="239"/>
        <v>0.0025-5.94437104612409i</v>
      </c>
      <c r="N846" s="57">
        <f t="shared" si="240"/>
        <v>89.99649086687333</v>
      </c>
      <c r="O846" s="57">
        <f t="shared" si="241"/>
        <v>61.830822038801074</v>
      </c>
      <c r="P846" s="374">
        <f t="shared" si="242"/>
        <v>61.830822038801074</v>
      </c>
      <c r="Q846" s="374">
        <f t="shared" si="243"/>
        <v>-90.00350913312667</v>
      </c>
      <c r="R846" s="12">
        <f t="shared" si="244"/>
        <v>89.99649086687333</v>
      </c>
      <c r="S846" s="57">
        <f t="shared" si="245"/>
        <v>2.0943413121043756E-2</v>
      </c>
      <c r="T846" s="12">
        <f t="shared" si="228"/>
        <v>61.830822038801074</v>
      </c>
    </row>
    <row r="847" spans="1:20" x14ac:dyDescent="0.15">
      <c r="A847" s="57">
        <f t="shared" si="229"/>
        <v>132.09139271763075</v>
      </c>
      <c r="B847" s="12">
        <f t="shared" si="246"/>
        <v>21.02299809090372</v>
      </c>
      <c r="C847" s="57" t="str">
        <f t="shared" si="230"/>
        <v>-0.0756147632189652-1229.96819957676i</v>
      </c>
      <c r="D847" s="57" t="str">
        <f t="shared" si="231"/>
        <v>7.97999996519098-302.821166429593i</v>
      </c>
      <c r="E847" s="57" t="str">
        <f t="shared" si="232"/>
        <v>81.2346583092509-0.00136053696629979i</v>
      </c>
      <c r="F847" s="57" t="str">
        <f t="shared" si="233"/>
        <v>4.17867866964483-28417.8529894256i</v>
      </c>
      <c r="G847" s="57" t="str">
        <f t="shared" si="234"/>
        <v>0.999999997838106-0.0000464961701360862i</v>
      </c>
      <c r="H847" s="57" t="str">
        <f t="shared" si="235"/>
        <v>120.002878999469+3.12963958516893i</v>
      </c>
      <c r="I847" s="57" t="str">
        <f t="shared" si="236"/>
        <v>504.622805311432-19240.6951876449i</v>
      </c>
      <c r="K847" s="57" t="str">
        <f t="shared" si="237"/>
        <v>0.0999296336540567-0.00263783721886111i</v>
      </c>
      <c r="L847" s="57" t="str">
        <f t="shared" si="238"/>
        <v>0.00025-10.5146055341993i</v>
      </c>
      <c r="M847" s="57" t="str">
        <f t="shared" si="239"/>
        <v>0.0025-5.92186794792199i</v>
      </c>
      <c r="N847" s="57">
        <f t="shared" si="240"/>
        <v>89.996477626984699</v>
      </c>
      <c r="O847" s="57">
        <f t="shared" si="241"/>
        <v>61.797877677285193</v>
      </c>
      <c r="P847" s="374">
        <f t="shared" si="242"/>
        <v>61.797877677285193</v>
      </c>
      <c r="Q847" s="374">
        <f t="shared" si="243"/>
        <v>-90.003522373015301</v>
      </c>
      <c r="R847" s="12">
        <f t="shared" si="244"/>
        <v>89.996477626984699</v>
      </c>
      <c r="S847" s="57">
        <f t="shared" si="245"/>
        <v>2.102299809090372E-2</v>
      </c>
      <c r="T847" s="12">
        <f t="shared" si="228"/>
        <v>61.797877677285193</v>
      </c>
    </row>
    <row r="848" spans="1:20" x14ac:dyDescent="0.15">
      <c r="A848" s="57">
        <f t="shared" si="229"/>
        <v>132.59334000995773</v>
      </c>
      <c r="B848" s="12">
        <f t="shared" si="246"/>
        <v>21.102885483649153</v>
      </c>
      <c r="C848" s="57" t="str">
        <f t="shared" si="230"/>
        <v>-0.0756127076116258-1225.311937918i</v>
      </c>
      <c r="D848" s="57" t="str">
        <f t="shared" si="231"/>
        <v>7.97999996492589-301.674806179262i</v>
      </c>
      <c r="E848" s="57" t="str">
        <f t="shared" si="232"/>
        <v>81.2346574709696-0.00136568413351861i</v>
      </c>
      <c r="F848" s="57" t="str">
        <f t="shared" si="233"/>
        <v>4.17867866957602-28310.2739498954i</v>
      </c>
      <c r="G848" s="57" t="str">
        <f t="shared" si="234"/>
        <v>0.999999997821645-0.000046672855581835i</v>
      </c>
      <c r="H848" s="57" t="str">
        <f t="shared" si="235"/>
        <v>120.002900921735+3.14153240389455i</v>
      </c>
      <c r="I848" s="57" t="str">
        <f t="shared" si="236"/>
        <v>504.62283593163-19167.8602726944i</v>
      </c>
      <c r="K848" s="57" t="str">
        <f t="shared" si="237"/>
        <v>0.0999290982376793-0.00264784666263566i</v>
      </c>
      <c r="L848" s="57" t="str">
        <f t="shared" si="238"/>
        <v>0.00025-10.4748012892999i</v>
      </c>
      <c r="M848" s="57" t="str">
        <f t="shared" si="239"/>
        <v>0.0025-5.89945003777843i</v>
      </c>
      <c r="N848" s="57">
        <f t="shared" si="240"/>
        <v>89.996464337868488</v>
      </c>
      <c r="O848" s="57">
        <f t="shared" si="241"/>
        <v>61.764933311704567</v>
      </c>
      <c r="P848" s="374">
        <f t="shared" si="242"/>
        <v>61.764933311704567</v>
      </c>
      <c r="Q848" s="374">
        <f t="shared" si="243"/>
        <v>-90.003535662131512</v>
      </c>
      <c r="R848" s="12">
        <f t="shared" si="244"/>
        <v>89.996464337868488</v>
      </c>
      <c r="S848" s="57">
        <f t="shared" si="245"/>
        <v>2.1102885483649154E-2</v>
      </c>
      <c r="T848" s="12">
        <f t="shared" si="228"/>
        <v>61.764933311704567</v>
      </c>
    </row>
    <row r="849" spans="1:20" x14ac:dyDescent="0.15">
      <c r="A849" s="57">
        <f t="shared" si="229"/>
        <v>133.09719470199559</v>
      </c>
      <c r="B849" s="12">
        <f t="shared" si="246"/>
        <v>21.183076448487022</v>
      </c>
      <c r="C849" s="57" t="str">
        <f t="shared" si="230"/>
        <v>-0.0756106363739448-1220.67330278366i</v>
      </c>
      <c r="D849" s="57" t="str">
        <f t="shared" si="231"/>
        <v>7.97999996465879-300.532785622296i</v>
      </c>
      <c r="E849" s="57" t="str">
        <f t="shared" si="232"/>
        <v>81.234656626314-0.00137085059846509i</v>
      </c>
      <c r="F849" s="57" t="str">
        <f t="shared" si="233"/>
        <v>4.17867866950672-28203.1021631605i</v>
      </c>
      <c r="G849" s="57" t="str">
        <f t="shared" si="234"/>
        <v>0.999999997805058-0.000046850212432269i</v>
      </c>
      <c r="H849" s="57" t="str">
        <f t="shared" si="235"/>
        <v>120.002923010933+3.15347041748616i</v>
      </c>
      <c r="I849" s="57" t="str">
        <f t="shared" si="236"/>
        <v>504.622866784989-19095.3010938501i</v>
      </c>
      <c r="K849" s="57" t="str">
        <f t="shared" si="237"/>
        <v>0.0999285587502703-0.00265789397838298i</v>
      </c>
      <c r="L849" s="57" t="str">
        <f t="shared" si="238"/>
        <v>0.00025-10.4351477279338i</v>
      </c>
      <c r="M849" s="57" t="str">
        <f t="shared" si="239"/>
        <v>0.0025-5.87711699320426i</v>
      </c>
      <c r="N849" s="57">
        <f t="shared" si="240"/>
        <v>89.996450999350046</v>
      </c>
      <c r="O849" s="57">
        <f t="shared" si="241"/>
        <v>61.731988942028188</v>
      </c>
      <c r="P849" s="374">
        <f t="shared" si="242"/>
        <v>61.731988942028188</v>
      </c>
      <c r="Q849" s="374">
        <f t="shared" si="243"/>
        <v>-90.003549000649954</v>
      </c>
      <c r="R849" s="12">
        <f t="shared" si="244"/>
        <v>89.996450999350046</v>
      </c>
      <c r="S849" s="57">
        <f t="shared" si="245"/>
        <v>2.118307644848702E-2</v>
      </c>
      <c r="T849" s="12">
        <f t="shared" si="228"/>
        <v>61.731988942028188</v>
      </c>
    </row>
    <row r="850" spans="1:20" x14ac:dyDescent="0.15">
      <c r="A850" s="57">
        <f t="shared" si="229"/>
        <v>133.60296404186317</v>
      </c>
      <c r="B850" s="12">
        <f t="shared" si="246"/>
        <v>21.263572138991272</v>
      </c>
      <c r="C850" s="57" t="str">
        <f t="shared" si="230"/>
        <v>-0.0756085493885266-1216.05222744545i</v>
      </c>
      <c r="D850" s="57" t="str">
        <f t="shared" si="231"/>
        <v>7.97999996438971-299.39508833035i</v>
      </c>
      <c r="E850" s="57" t="str">
        <f t="shared" si="232"/>
        <v>81.2346557752363-0.00137603643149298i</v>
      </c>
      <c r="F850" s="57" t="str">
        <f t="shared" si="233"/>
        <v>4.17867866943689-28096.3360875187i</v>
      </c>
      <c r="G850" s="57" t="str">
        <f t="shared" si="234"/>
        <v>0.999999997788344-0.0000470282432387255i</v>
      </c>
      <c r="H850" s="57" t="str">
        <f t="shared" si="235"/>
        <v>120.002945268332+3.16545379770895i</v>
      </c>
      <c r="I850" s="57" t="str">
        <f t="shared" si="236"/>
        <v>504.62289787329-19023.0166073233i</v>
      </c>
      <c r="K850" s="57" t="str">
        <f t="shared" si="237"/>
        <v>0.0999280151609222-0.00266797930814397i</v>
      </c>
      <c r="L850" s="57" t="str">
        <f t="shared" si="238"/>
        <v>0.00025-10.395644279671i</v>
      </c>
      <c r="M850" s="57" t="str">
        <f t="shared" si="239"/>
        <v>0.0025-5.85486849293111i</v>
      </c>
      <c r="N850" s="57">
        <f t="shared" si="240"/>
        <v>89.99643761125408</v>
      </c>
      <c r="O850" s="57">
        <f t="shared" si="241"/>
        <v>61.699044568225119</v>
      </c>
      <c r="P850" s="374">
        <f t="shared" si="242"/>
        <v>61.699044568225119</v>
      </c>
      <c r="Q850" s="374">
        <f t="shared" si="243"/>
        <v>-90.00356238874592</v>
      </c>
      <c r="R850" s="12">
        <f t="shared" si="244"/>
        <v>89.99643761125408</v>
      </c>
      <c r="S850" s="57">
        <f t="shared" si="245"/>
        <v>2.1263572138991271E-2</v>
      </c>
      <c r="T850" s="12">
        <f t="shared" si="228"/>
        <v>61.699044568225119</v>
      </c>
    </row>
    <row r="851" spans="1:20" x14ac:dyDescent="0.15">
      <c r="A851" s="57">
        <f t="shared" si="229"/>
        <v>134.11065530522225</v>
      </c>
      <c r="B851" s="12">
        <f t="shared" si="246"/>
        <v>21.344373713119438</v>
      </c>
      <c r="C851" s="57" t="str">
        <f t="shared" si="230"/>
        <v>-0.0756064465342732-1211.44864542765i</v>
      </c>
      <c r="D851" s="57" t="str">
        <f t="shared" si="231"/>
        <v>7.97999996411862-298.261697937263i</v>
      </c>
      <c r="E851" s="57" t="str">
        <f t="shared" si="232"/>
        <v>81.2346549176884-0.00138124170318704i</v>
      </c>
      <c r="F851" s="57" t="str">
        <f t="shared" si="233"/>
        <v>4.17867866936653-27989.9741871041i</v>
      </c>
      <c r="G851" s="57" t="str">
        <f t="shared" si="234"/>
        <v>0.999999997771504-0.0000472069505622377i</v>
      </c>
      <c r="H851" s="57" t="str">
        <f t="shared" si="235"/>
        <v>120.002967695214+3.17748271698097i</v>
      </c>
      <c r="I851" s="57" t="str">
        <f t="shared" si="236"/>
        <v>504.622929198305-18951.0057732777i</v>
      </c>
      <c r="K851" s="57" t="str">
        <f t="shared" si="237"/>
        <v>0.0999274674384903-0.00267810279447765i</v>
      </c>
      <c r="L851" s="57" t="str">
        <f t="shared" si="238"/>
        <v>0.00025-10.3562903762413i</v>
      </c>
      <c r="M851" s="57" t="str">
        <f t="shared" si="239"/>
        <v>0.0025-5.83270421690688i</v>
      </c>
      <c r="N851" s="57">
        <f t="shared" si="240"/>
        <v>89.996424173405032</v>
      </c>
      <c r="O851" s="57">
        <f t="shared" si="241"/>
        <v>61.666100190263961</v>
      </c>
      <c r="P851" s="374">
        <f t="shared" si="242"/>
        <v>61.666100190263961</v>
      </c>
      <c r="Q851" s="374">
        <f t="shared" si="243"/>
        <v>-90.003575826594968</v>
      </c>
      <c r="R851" s="12">
        <f t="shared" si="244"/>
        <v>89.996424173405032</v>
      </c>
      <c r="S851" s="57">
        <f t="shared" si="245"/>
        <v>2.1344373713119438E-2</v>
      </c>
      <c r="T851" s="12">
        <f t="shared" si="228"/>
        <v>61.666100190263961</v>
      </c>
    </row>
    <row r="852" spans="1:20" x14ac:dyDescent="0.15">
      <c r="A852" s="57">
        <f t="shared" si="229"/>
        <v>134.6202757953821</v>
      </c>
      <c r="B852" s="12">
        <f t="shared" si="246"/>
        <v>21.425482333229294</v>
      </c>
      <c r="C852" s="57" t="str">
        <f t="shared" si="230"/>
        <v>-0.0756043276916927-1206.86249050617i</v>
      </c>
      <c r="D852" s="57" t="str">
        <f t="shared" si="231"/>
        <v>7.9799999638454-297.132598138833i</v>
      </c>
      <c r="E852" s="57" t="str">
        <f t="shared" si="232"/>
        <v>81.2346540536196-0.00138646648434362i</v>
      </c>
      <c r="F852" s="57" t="str">
        <f t="shared" si="233"/>
        <v>4.17867866929561-27884.014931865i</v>
      </c>
      <c r="G852" s="57" t="str">
        <f t="shared" si="234"/>
        <v>0.999999997754535-0.0000473863369735701i</v>
      </c>
      <c r="H852" s="57" t="str">
        <f t="shared" si="235"/>
        <v>120.002990292869+3.1895573483759i</v>
      </c>
      <c r="I852" s="57" t="str">
        <f t="shared" si="236"/>
        <v>504.622960761848-18879.2675558131i</v>
      </c>
      <c r="K852" s="57" t="str">
        <f t="shared" si="237"/>
        <v>0.0999269155515963-0.00268826458046338i</v>
      </c>
      <c r="L852" s="57" t="str">
        <f t="shared" si="238"/>
        <v>0.00025-10.3170854515255i</v>
      </c>
      <c r="M852" s="57" t="str">
        <f t="shared" si="239"/>
        <v>0.0025-5.81062384629098i</v>
      </c>
      <c r="N852" s="57">
        <f t="shared" si="240"/>
        <v>89.996410685626515</v>
      </c>
      <c r="O852" s="57">
        <f t="shared" si="241"/>
        <v>61.63315580811296</v>
      </c>
      <c r="P852" s="374">
        <f t="shared" si="242"/>
        <v>61.63315580811296</v>
      </c>
      <c r="Q852" s="374">
        <f t="shared" si="243"/>
        <v>-90.003589314373485</v>
      </c>
      <c r="R852" s="12">
        <f t="shared" si="244"/>
        <v>89.996410685626515</v>
      </c>
      <c r="S852" s="57">
        <f t="shared" si="245"/>
        <v>2.1425482333229294E-2</v>
      </c>
      <c r="T852" s="12">
        <f t="shared" si="228"/>
        <v>61.63315580811296</v>
      </c>
    </row>
    <row r="853" spans="1:20" x14ac:dyDescent="0.15">
      <c r="A853" s="57">
        <f t="shared" si="229"/>
        <v>135.13183284340454</v>
      </c>
      <c r="B853" s="12">
        <f t="shared" si="246"/>
        <v>21.506899166095565</v>
      </c>
      <c r="C853" s="57" t="str">
        <f t="shared" si="230"/>
        <v>-0.0756021927398152-1202.29369670769i</v>
      </c>
      <c r="D853" s="57" t="str">
        <f t="shared" si="231"/>
        <v>7.97999996357008-296.007772692581i</v>
      </c>
      <c r="E853" s="57" t="str">
        <f t="shared" si="232"/>
        <v>81.2346531829823-0.00139171084603184i</v>
      </c>
      <c r="F853" s="57" t="str">
        <f t="shared" si="233"/>
        <v>4.17867866922414-27778.456797542i</v>
      </c>
      <c r="G853" s="57" t="str">
        <f t="shared" si="234"/>
        <v>0.999999997737437-0.0000475664050532564i</v>
      </c>
      <c r="H853" s="57" t="str">
        <f t="shared" si="235"/>
        <v>120.003013062597+3.2016778656253i</v>
      </c>
      <c r="I853" s="57" t="str">
        <f t="shared" si="236"/>
        <v>504.622992565732-18807.8009229511i</v>
      </c>
      <c r="K853" s="57" t="str">
        <f t="shared" si="237"/>
        <v>0.0999263594686253-0.00269846480970233i</v>
      </c>
      <c r="L853" s="57" t="str">
        <f t="shared" si="238"/>
        <v>0.00025-10.2780289415476i</v>
      </c>
      <c r="M853" s="57" t="str">
        <f t="shared" si="239"/>
        <v>0.0025-5.78862706344987i</v>
      </c>
      <c r="N853" s="57">
        <f t="shared" si="240"/>
        <v>89.996397147741789</v>
      </c>
      <c r="O853" s="57">
        <f t="shared" si="241"/>
        <v>61.600211421740639</v>
      </c>
      <c r="P853" s="374">
        <f t="shared" si="242"/>
        <v>61.600211421740639</v>
      </c>
      <c r="Q853" s="374">
        <f t="shared" si="243"/>
        <v>-90.003602852258211</v>
      </c>
      <c r="R853" s="12">
        <f t="shared" si="244"/>
        <v>89.996397147741789</v>
      </c>
      <c r="S853" s="57">
        <f t="shared" si="245"/>
        <v>2.1506899166095564E-2</v>
      </c>
      <c r="T853" s="12">
        <f t="shared" si="228"/>
        <v>61.600211421740639</v>
      </c>
    </row>
    <row r="854" spans="1:20" x14ac:dyDescent="0.15">
      <c r="A854" s="57">
        <f t="shared" si="229"/>
        <v>135.6453338082095</v>
      </c>
      <c r="B854" s="12">
        <f t="shared" si="246"/>
        <v>21.588625382926729</v>
      </c>
      <c r="C854" s="57" t="str">
        <f t="shared" si="230"/>
        <v>-0.0756000415558518-1197.74219830856i</v>
      </c>
      <c r="D854" s="57" t="str">
        <f t="shared" si="231"/>
        <v>7.97999996329269-294.887205417518i</v>
      </c>
      <c r="E854" s="57" t="str">
        <f t="shared" si="232"/>
        <v>81.2346523057257-0.0013969748595207i</v>
      </c>
      <c r="F854" s="57" t="str">
        <f t="shared" si="233"/>
        <v>4.17867866915217-27673.298265646i</v>
      </c>
      <c r="G854" s="57" t="str">
        <f t="shared" si="234"/>
        <v>0.999999997720209-0.0000477471573916362i</v>
      </c>
      <c r="H854" s="57" t="str">
        <f t="shared" si="235"/>
        <v>120.003036005708+3.21384444312123i</v>
      </c>
      <c r="I854" s="57" t="str">
        <f t="shared" si="236"/>
        <v>504.623024611791-18736.6048466202i</v>
      </c>
      <c r="K854" s="57" t="str">
        <f t="shared" si="237"/>
        <v>0.0999257991577202-0.00270870362631912i</v>
      </c>
      <c r="L854" s="57" t="str">
        <f t="shared" si="238"/>
        <v>0.00025-10.2391202844667i</v>
      </c>
      <c r="M854" s="57" t="str">
        <f t="shared" si="239"/>
        <v>0.0025-5.76671355195244i</v>
      </c>
      <c r="N854" s="57">
        <f t="shared" si="240"/>
        <v>89.996383559573559</v>
      </c>
      <c r="O854" s="57">
        <f t="shared" si="241"/>
        <v>61.567267031114781</v>
      </c>
      <c r="P854" s="374">
        <f t="shared" si="242"/>
        <v>61.567267031114781</v>
      </c>
      <c r="Q854" s="374">
        <f t="shared" si="243"/>
        <v>-90.003616440426441</v>
      </c>
      <c r="R854" s="12">
        <f t="shared" si="244"/>
        <v>89.996383559573559</v>
      </c>
      <c r="S854" s="57">
        <f t="shared" si="245"/>
        <v>2.1588625382926729E-2</v>
      </c>
      <c r="T854" s="12">
        <f t="shared" si="228"/>
        <v>61.567267031114781</v>
      </c>
    </row>
    <row r="855" spans="1:20" x14ac:dyDescent="0.15">
      <c r="A855" s="57">
        <f t="shared" si="229"/>
        <v>136.16078607668069</v>
      </c>
      <c r="B855" s="12">
        <f t="shared" si="246"/>
        <v>21.670662159381852</v>
      </c>
      <c r="C855" s="57" t="str">
        <f t="shared" si="230"/>
        <v>-0.0755978740167222-1193.20792983397i</v>
      </c>
      <c r="D855" s="57" t="str">
        <f t="shared" si="231"/>
        <v>7.97999996301312-293.770880193906i</v>
      </c>
      <c r="E855" s="57" t="str">
        <f t="shared" si="232"/>
        <v>81.2346514217989-0.00140225859630354i</v>
      </c>
      <c r="F855" s="57" t="str">
        <f t="shared" si="233"/>
        <v>4.17867866907963-27568.5378234362i</v>
      </c>
      <c r="G855" s="57" t="str">
        <f t="shared" si="234"/>
        <v>0.99999999770285-0.0000479285965888924i</v>
      </c>
      <c r="H855" s="57" t="str">
        <f t="shared" si="235"/>
        <v>120.003059123523+3.22605725591874i</v>
      </c>
      <c r="I855" s="57" t="str">
        <f t="shared" si="236"/>
        <v>504.623056901868-18665.6783026412i</v>
      </c>
      <c r="K855" s="57" t="str">
        <f t="shared" si="237"/>
        <v>0.0999252345867846-0.00271898117496378i</v>
      </c>
      <c r="L855" s="57" t="str">
        <f t="shared" si="238"/>
        <v>0.00025-10.2003589205685i</v>
      </c>
      <c r="M855" s="57" t="str">
        <f t="shared" si="239"/>
        <v>0.0025-5.74488299656547i</v>
      </c>
      <c r="N855" s="57">
        <f t="shared" si="240"/>
        <v>89.996369920944019</v>
      </c>
      <c r="O855" s="57">
        <f t="shared" si="241"/>
        <v>61.534322636203157</v>
      </c>
      <c r="P855" s="374">
        <f t="shared" si="242"/>
        <v>61.534322636203157</v>
      </c>
      <c r="Q855" s="374">
        <f t="shared" si="243"/>
        <v>-90.003630079055981</v>
      </c>
      <c r="R855" s="12">
        <f t="shared" si="244"/>
        <v>89.996369920944019</v>
      </c>
      <c r="S855" s="57">
        <f t="shared" si="245"/>
        <v>2.1670662159381852E-2</v>
      </c>
      <c r="T855" s="12">
        <f t="shared" si="228"/>
        <v>61.534322636203157</v>
      </c>
    </row>
    <row r="856" spans="1:20" x14ac:dyDescent="0.15">
      <c r="A856" s="57">
        <f t="shared" si="229"/>
        <v>136.6781970637721</v>
      </c>
      <c r="B856" s="12">
        <f t="shared" si="246"/>
        <v>21.753010675587504</v>
      </c>
      <c r="C856" s="57" t="str">
        <f t="shared" si="230"/>
        <v>-0.0755956899974919-1188.69082605693i</v>
      </c>
      <c r="D856" s="57" t="str">
        <f t="shared" si="231"/>
        <v>7.97999996273158-292.658780963032i</v>
      </c>
      <c r="E856" s="57" t="str">
        <f t="shared" si="232"/>
        <v>81.234650531152-0.0014075621281559i</v>
      </c>
      <c r="F856" s="57" t="str">
        <f t="shared" si="233"/>
        <v>4.17867866900654-27464.1739638985i</v>
      </c>
      <c r="G856" s="57" t="str">
        <f t="shared" si="234"/>
        <v>0.999999997685358-0.0000481107252550887i</v>
      </c>
      <c r="H856" s="57" t="str">
        <f t="shared" si="235"/>
        <v>120.003082417373+3.23831647973834i</v>
      </c>
      <c r="I856" s="57" t="str">
        <f t="shared" si="236"/>
        <v>504.623089437818-18595.0202707119i</v>
      </c>
      <c r="K856" s="57" t="str">
        <f t="shared" si="237"/>
        <v>0.0999246657234786-0.00272929760081334i</v>
      </c>
      <c r="L856" s="57" t="str">
        <f t="shared" si="238"/>
        <v>0.00025-10.1617442922579i</v>
      </c>
      <c r="M856" s="57" t="str">
        <f t="shared" si="239"/>
        <v>0.0025-5.72313508324915i</v>
      </c>
      <c r="N856" s="57">
        <f t="shared" si="240"/>
        <v>89.996356231674838</v>
      </c>
      <c r="O856" s="57">
        <f t="shared" si="241"/>
        <v>61.501378236973061</v>
      </c>
      <c r="P856" s="374">
        <f t="shared" si="242"/>
        <v>61.501378236973061</v>
      </c>
      <c r="Q856" s="374">
        <f t="shared" si="243"/>
        <v>-90.003643768325162</v>
      </c>
      <c r="R856" s="12">
        <f t="shared" si="244"/>
        <v>89.996356231674838</v>
      </c>
      <c r="S856" s="57">
        <f t="shared" si="245"/>
        <v>2.1753010675587502E-2</v>
      </c>
      <c r="T856" s="12">
        <f t="shared" si="228"/>
        <v>61.501378236973061</v>
      </c>
    </row>
    <row r="857" spans="1:20" x14ac:dyDescent="0.15">
      <c r="A857" s="57">
        <f t="shared" si="229"/>
        <v>137.19757421261443</v>
      </c>
      <c r="B857" s="12">
        <f t="shared" si="246"/>
        <v>21.835672116154736</v>
      </c>
      <c r="C857" s="57" t="str">
        <f t="shared" si="230"/>
        <v>-0.0755934893740928-1184.19082199743i</v>
      </c>
      <c r="D857" s="57" t="str">
        <f t="shared" si="231"/>
        <v>7.97999996244783-291.550891726975i</v>
      </c>
      <c r="E857" s="57" t="str">
        <f t="shared" si="232"/>
        <v>81.2346496337339-0.00141288552705916i</v>
      </c>
      <c r="F857" s="57" t="str">
        <f t="shared" si="233"/>
        <v>4.17867866893291-27360.2051857236i</v>
      </c>
      <c r="G857" s="57" t="str">
        <f t="shared" si="234"/>
        <v>0.999999997667733-0.0000482935460102069i</v>
      </c>
      <c r="H857" s="57" t="str">
        <f t="shared" si="235"/>
        <v>120.003105888598+3.25062229096866i</v>
      </c>
      <c r="I857" s="57" t="str">
        <f t="shared" si="236"/>
        <v>504.623122221517-18524.6297343928i</v>
      </c>
      <c r="K857" s="57" t="str">
        <f t="shared" si="237"/>
        <v>0.0999240925352182-0.00273965304957368i</v>
      </c>
      <c r="L857" s="57" t="str">
        <f t="shared" si="238"/>
        <v>0.00025-10.1232758440505i</v>
      </c>
      <c r="M857" s="57" t="str">
        <f t="shared" si="239"/>
        <v>0.0025-5.70146949915237i</v>
      </c>
      <c r="N857" s="57">
        <f t="shared" si="240"/>
        <v>89.996342491587114</v>
      </c>
      <c r="O857" s="57">
        <f t="shared" si="241"/>
        <v>61.468433833391948</v>
      </c>
      <c r="P857" s="374">
        <f t="shared" si="242"/>
        <v>61.468433833391948</v>
      </c>
      <c r="Q857" s="374">
        <f t="shared" si="243"/>
        <v>-90.003657508412886</v>
      </c>
      <c r="R857" s="12">
        <f t="shared" si="244"/>
        <v>89.996342491587114</v>
      </c>
      <c r="S857" s="57">
        <f t="shared" si="245"/>
        <v>2.1835672116154736E-2</v>
      </c>
      <c r="T857" s="12">
        <f t="shared" si="228"/>
        <v>61.468433833391948</v>
      </c>
    </row>
    <row r="858" spans="1:20" x14ac:dyDescent="0.15">
      <c r="A858" s="57">
        <f t="shared" si="229"/>
        <v>137.71892499462237</v>
      </c>
      <c r="B858" s="12">
        <f t="shared" si="246"/>
        <v>21.918647670196126</v>
      </c>
      <c r="C858" s="57" t="str">
        <f t="shared" si="230"/>
        <v>-0.0755912720202616-1179.7078529214i</v>
      </c>
      <c r="D858" s="57" t="str">
        <f t="shared" si="231"/>
        <v>7.97999996216186-290.447196548375i</v>
      </c>
      <c r="E858" s="57" t="str">
        <f t="shared" si="232"/>
        <v>81.2346487294939-0.00141822886523919i</v>
      </c>
      <c r="F858" s="57" t="str">
        <f t="shared" si="233"/>
        <v>4.17867866885869-27256.6299932857i</v>
      </c>
      <c r="G858" s="57" t="str">
        <f t="shared" si="234"/>
        <v>0.999999997649974-0.0000484770614841848i</v>
      </c>
      <c r="H858" s="57" t="str">
        <f t="shared" si="235"/>
        <v>120.003129538548+3.26297486666885i</v>
      </c>
      <c r="I858" s="57" t="str">
        <f t="shared" si="236"/>
        <v>504.623155254847-18454.5056810921i</v>
      </c>
      <c r="K858" s="57" t="str">
        <f t="shared" si="237"/>
        <v>0.0999235149891725-0.0027500476674812i</v>
      </c>
      <c r="L858" s="57" t="str">
        <f t="shared" si="238"/>
        <v>0.00025-10.0849530225648i</v>
      </c>
      <c r="M858" s="57" t="str">
        <f t="shared" si="239"/>
        <v>0.0025-5.67988593260846i</v>
      </c>
      <c r="N858" s="57">
        <f t="shared" si="240"/>
        <v>89.996328700501465</v>
      </c>
      <c r="O858" s="57">
        <f t="shared" si="241"/>
        <v>61.435489425426717</v>
      </c>
      <c r="P858" s="374">
        <f t="shared" si="242"/>
        <v>61.435489425426717</v>
      </c>
      <c r="Q858" s="374">
        <f t="shared" si="243"/>
        <v>-90.003671299498535</v>
      </c>
      <c r="R858" s="12">
        <f t="shared" si="244"/>
        <v>89.996328700501465</v>
      </c>
      <c r="S858" s="57">
        <f t="shared" si="245"/>
        <v>2.1918647670196127E-2</v>
      </c>
      <c r="T858" s="12">
        <f t="shared" si="228"/>
        <v>61.435489425426717</v>
      </c>
    </row>
    <row r="859" spans="1:20" x14ac:dyDescent="0.15">
      <c r="A859" s="57">
        <f t="shared" si="229"/>
        <v>138.24225690960193</v>
      </c>
      <c r="B859" s="12">
        <f t="shared" si="246"/>
        <v>22.001938531342873</v>
      </c>
      <c r="C859" s="57" t="str">
        <f t="shared" si="230"/>
        <v>-0.0755890378084558-1175.24185433982i</v>
      </c>
      <c r="D859" s="57" t="str">
        <f t="shared" si="231"/>
        <v>7.97999996187374-289.347679550206i</v>
      </c>
      <c r="E859" s="57" t="str">
        <f t="shared" si="232"/>
        <v>81.2346478183789-0.00142359221514161i</v>
      </c>
      <c r="F859" s="57" t="str">
        <f t="shared" si="233"/>
        <v>4.17867866878391-27153.4468966209i</v>
      </c>
      <c r="G859" s="57" t="str">
        <f t="shared" si="234"/>
        <v>0.99999999763208-0.0000486612743169539i</v>
      </c>
      <c r="H859" s="57" t="str">
        <f t="shared" si="235"/>
        <v>120.003153368584+3.27537438457123i</v>
      </c>
      <c r="I859" s="57" t="str">
        <f t="shared" si="236"/>
        <v>504.623188539712-18384.647102052i</v>
      </c>
      <c r="K859" s="57" t="str">
        <f t="shared" si="237"/>
        <v>0.0999229330522617-0.00276048160130459i</v>
      </c>
      <c r="L859" s="57" t="str">
        <f t="shared" si="238"/>
        <v>0.00025-10.046775276514i</v>
      </c>
      <c r="M859" s="57" t="str">
        <f t="shared" si="239"/>
        <v>0.0025-5.65838407313056i</v>
      </c>
      <c r="N859" s="57">
        <f t="shared" si="240"/>
        <v>89.99631485823798</v>
      </c>
      <c r="O859" s="57">
        <f t="shared" si="241"/>
        <v>61.402545013043969</v>
      </c>
      <c r="P859" s="374">
        <f t="shared" si="242"/>
        <v>61.402545013043969</v>
      </c>
      <c r="Q859" s="374">
        <f t="shared" si="243"/>
        <v>-90.00368514176202</v>
      </c>
      <c r="R859" s="12">
        <f t="shared" si="244"/>
        <v>89.99631485823798</v>
      </c>
      <c r="S859" s="57">
        <f t="shared" si="245"/>
        <v>2.2001938531342871E-2</v>
      </c>
      <c r="T859" s="12">
        <f t="shared" si="228"/>
        <v>61.402545013043969</v>
      </c>
    </row>
    <row r="860" spans="1:20" x14ac:dyDescent="0.15">
      <c r="A860" s="57">
        <f t="shared" si="229"/>
        <v>138.76757748585842</v>
      </c>
      <c r="B860" s="12">
        <f t="shared" si="246"/>
        <v>22.085545897761975</v>
      </c>
      <c r="C860" s="57" t="str">
        <f t="shared" si="230"/>
        <v>-0.0755867866115096-1170.79276200783i</v>
      </c>
      <c r="D860" s="57" t="str">
        <f t="shared" si="231"/>
        <v>7.97999996158344-288.252324915551i</v>
      </c>
      <c r="E860" s="57" t="str">
        <f t="shared" si="232"/>
        <v>81.2346469003378-0.00142897564949006i</v>
      </c>
      <c r="F860" s="57" t="str">
        <f t="shared" si="233"/>
        <v>4.17867866870858-27050.654411406i</v>
      </c>
      <c r="G860" s="57" t="str">
        <f t="shared" si="234"/>
        <v>0.99999999761405-0.0000488461871584776i</v>
      </c>
      <c r="H860" s="57" t="str">
        <f t="shared" si="235"/>
        <v>120.003177380078+3.28782102308376i</v>
      </c>
      <c r="I860" s="57" t="str">
        <f t="shared" si="236"/>
        <v>504.623222078028-18315.0529923334i</v>
      </c>
      <c r="K860" s="57" t="str">
        <f t="shared" si="237"/>
        <v>0.0999223466911562-0.0027709549983466i</v>
      </c>
      <c r="L860" s="57" t="str">
        <f t="shared" si="238"/>
        <v>0.00025-10.0087420566986i</v>
      </c>
      <c r="M860" s="57" t="str">
        <f t="shared" si="239"/>
        <v>0.0025-5.63696361140722i</v>
      </c>
      <c r="N860" s="57">
        <f t="shared" si="240"/>
        <v>89.996300964616196</v>
      </c>
      <c r="O860" s="57">
        <f t="shared" si="241"/>
        <v>61.369600596210311</v>
      </c>
      <c r="P860" s="374">
        <f t="shared" si="242"/>
        <v>61.369600596210311</v>
      </c>
      <c r="Q860" s="374">
        <f t="shared" si="243"/>
        <v>-90.003699035383804</v>
      </c>
      <c r="R860" s="12">
        <f t="shared" si="244"/>
        <v>89.996300964616196</v>
      </c>
      <c r="S860" s="57">
        <f t="shared" si="245"/>
        <v>2.2085545897761974E-2</v>
      </c>
      <c r="T860" s="12">
        <f t="shared" si="228"/>
        <v>61.369600596210311</v>
      </c>
    </row>
    <row r="861" spans="1:20" x14ac:dyDescent="0.15">
      <c r="A861" s="57">
        <f t="shared" si="229"/>
        <v>139.2948942803047</v>
      </c>
      <c r="B861" s="12">
        <f t="shared" si="246"/>
        <v>22.169470972173471</v>
      </c>
      <c r="C861" s="57" t="str">
        <f t="shared" si="230"/>
        <v>-0.0755845182998485-1166.36051192373i</v>
      </c>
      <c r="D861" s="57" t="str">
        <f t="shared" si="231"/>
        <v>7.97999996129088-287.161116887361i</v>
      </c>
      <c r="E861" s="57" t="str">
        <f t="shared" si="232"/>
        <v>81.2346459753173-0.00143437924120017i</v>
      </c>
      <c r="F861" s="57" t="str">
        <f t="shared" si="233"/>
        <v>4.17867866863263-26948.2510589361i</v>
      </c>
      <c r="G861" s="57" t="str">
        <f t="shared" si="234"/>
        <v>0.999999997595882-0.0000490318026687891i</v>
      </c>
      <c r="H861" s="57" t="str">
        <f t="shared" si="235"/>
        <v>120.003201574413+3.30031496129276i</v>
      </c>
      <c r="I861" s="57" t="str">
        <f t="shared" si="236"/>
        <v>504.623255871723-18245.7223508018i</v>
      </c>
      <c r="K861" s="57" t="str">
        <f t="shared" si="237"/>
        <v>0.0999217558722732-0.00278146800644577i</v>
      </c>
      <c r="L861" s="57" t="str">
        <f t="shared" si="238"/>
        <v>0.00025-9.97085281599782i</v>
      </c>
      <c r="M861" s="57" t="str">
        <f t="shared" si="239"/>
        <v>0.0025-5.61562423929786i</v>
      </c>
      <c r="N861" s="57">
        <f t="shared" si="240"/>
        <v>89.996287019455167</v>
      </c>
      <c r="O861" s="57">
        <f t="shared" si="241"/>
        <v>61.336656174891772</v>
      </c>
      <c r="P861" s="374">
        <f t="shared" si="242"/>
        <v>61.336656174891772</v>
      </c>
      <c r="Q861" s="374">
        <f t="shared" si="243"/>
        <v>-90.003712980544833</v>
      </c>
      <c r="R861" s="12">
        <f t="shared" si="244"/>
        <v>89.996287019455167</v>
      </c>
      <c r="S861" s="57">
        <f t="shared" si="245"/>
        <v>2.216947097217347E-2</v>
      </c>
      <c r="T861" s="12">
        <f t="shared" si="228"/>
        <v>61.336656174891772</v>
      </c>
    </row>
    <row r="862" spans="1:20" x14ac:dyDescent="0.15">
      <c r="A862" s="57">
        <f t="shared" si="229"/>
        <v>139.82421487856988</v>
      </c>
      <c r="B862" s="12">
        <f t="shared" si="246"/>
        <v>22.253714961867733</v>
      </c>
      <c r="C862" s="57" t="str">
        <f t="shared" si="230"/>
        <v>-0.0755822327436135-1161.94504032816i</v>
      </c>
      <c r="D862" s="57" t="str">
        <f t="shared" si="231"/>
        <v>7.97999996099613-286.074039768246i</v>
      </c>
      <c r="E862" s="57" t="str">
        <f t="shared" si="232"/>
        <v>81.2346450432644-0.00143980306343407i</v>
      </c>
      <c r="F862" s="57" t="str">
        <f t="shared" si="233"/>
        <v>4.17867866855616-26846.2353661051i</v>
      </c>
      <c r="G862" s="57" t="str">
        <f t="shared" si="234"/>
        <v>0.999999997577576-0.0000492181235180295i</v>
      </c>
      <c r="H862" s="57" t="str">
        <f t="shared" si="235"/>
        <v>120.003225952978+3.31285637896528i</v>
      </c>
      <c r="I862" s="57" t="str">
        <f t="shared" si="236"/>
        <v>504.623289922741-18176.6541801124i</v>
      </c>
      <c r="K862" s="57" t="str">
        <f t="shared" si="237"/>
        <v>0.0999211605617781-0.0027920207739783i</v>
      </c>
      <c r="L862" s="57" t="str">
        <f t="shared" si="238"/>
        <v>0.00025-9.93310700936223i</v>
      </c>
      <c r="M862" s="57" t="str">
        <f t="shared" si="239"/>
        <v>0.0025-5.59436564982851i</v>
      </c>
      <c r="N862" s="57">
        <f t="shared" si="240"/>
        <v>89.996273022573391</v>
      </c>
      <c r="O862" s="57">
        <f t="shared" si="241"/>
        <v>61.303711749054564</v>
      </c>
      <c r="P862" s="374">
        <f t="shared" si="242"/>
        <v>61.303711749054564</v>
      </c>
      <c r="Q862" s="374">
        <f t="shared" si="243"/>
        <v>-90.003726977426609</v>
      </c>
      <c r="R862" s="12">
        <f t="shared" si="244"/>
        <v>89.996273022573391</v>
      </c>
      <c r="S862" s="57">
        <f t="shared" si="245"/>
        <v>2.2253714961867732E-2</v>
      </c>
      <c r="T862" s="12">
        <f t="shared" si="228"/>
        <v>61.303711749054564</v>
      </c>
    </row>
    <row r="863" spans="1:20" x14ac:dyDescent="0.15">
      <c r="A863" s="57">
        <f t="shared" si="229"/>
        <v>140.35554689510843</v>
      </c>
      <c r="B863" s="12">
        <f t="shared" si="246"/>
        <v>22.338279078722831</v>
      </c>
      <c r="C863" s="57" t="str">
        <f t="shared" si="230"/>
        <v>-0.0755799298121431-1157.54628370307i</v>
      </c>
      <c r="D863" s="57" t="str">
        <f t="shared" si="231"/>
        <v>7.97999996069918-284.991077920236i</v>
      </c>
      <c r="E863" s="57" t="str">
        <f t="shared" si="232"/>
        <v>81.2346441041259-0.00144524718962468i</v>
      </c>
      <c r="F863" s="57" t="str">
        <f t="shared" si="233"/>
        <v>4.17867866847909-26744.6058653827i</v>
      </c>
      <c r="G863" s="57" t="str">
        <f t="shared" si="234"/>
        <v>0.999999997559131-0.0000494051523864867i</v>
      </c>
      <c r="H863" s="57" t="str">
        <f t="shared" si="235"/>
        <v>120.003250517178+3.32544545655192i</v>
      </c>
      <c r="I863" s="57" t="str">
        <f t="shared" si="236"/>
        <v>504.623324233044-18107.8474866965i</v>
      </c>
      <c r="K863" s="57" t="str">
        <f t="shared" si="237"/>
        <v>0.0999205607255783-0.00280261344985967i</v>
      </c>
      <c r="L863" s="57" t="str">
        <f t="shared" si="238"/>
        <v>0.00025-9.89550409380575i</v>
      </c>
      <c r="M863" s="57" t="str">
        <f t="shared" si="239"/>
        <v>0.0025-5.5731875371872i</v>
      </c>
      <c r="N863" s="57">
        <f t="shared" si="240"/>
        <v>89.996258973788841</v>
      </c>
      <c r="O863" s="57">
        <f t="shared" si="241"/>
        <v>61.270767318664269</v>
      </c>
      <c r="P863" s="374">
        <f t="shared" si="242"/>
        <v>61.270767318664269</v>
      </c>
      <c r="Q863" s="374">
        <f t="shared" si="243"/>
        <v>-90.003741026211159</v>
      </c>
      <c r="R863" s="12">
        <f t="shared" si="244"/>
        <v>89.996258973788841</v>
      </c>
      <c r="S863" s="57">
        <f t="shared" si="245"/>
        <v>2.2338279078722829E-2</v>
      </c>
      <c r="T863" s="12">
        <f t="shared" si="228"/>
        <v>61.270767318664269</v>
      </c>
    </row>
    <row r="864" spans="1:20" x14ac:dyDescent="0.15">
      <c r="A864" s="57">
        <f t="shared" si="229"/>
        <v>140.88889797330987</v>
      </c>
      <c r="B864" s="12">
        <f t="shared" si="246"/>
        <v>22.423164539221979</v>
      </c>
      <c r="C864" s="57" t="str">
        <f t="shared" si="230"/>
        <v>-0.0755776093735676-1153.16417877087i</v>
      </c>
      <c r="D864" s="57" t="str">
        <f t="shared" si="231"/>
        <v>7.97999996039989-283.912215764557i</v>
      </c>
      <c r="E864" s="57" t="str">
        <f t="shared" si="232"/>
        <v>81.2346431578487-0.00145071169344306i</v>
      </c>
      <c r="F864" s="57" t="str">
        <f t="shared" si="233"/>
        <v>4.17867866840142-26643.3610947944i</v>
      </c>
      <c r="G864" s="57" t="str">
        <f t="shared" si="234"/>
        <v>0.999999997540545-0.0000495928919646336i</v>
      </c>
      <c r="H864" s="57" t="str">
        <f t="shared" si="235"/>
        <v>120.003275268427+3.33808237518928i</v>
      </c>
      <c r="I864" s="57" t="str">
        <f t="shared" si="236"/>
        <v>504.623358804608-18039.3012807467i</v>
      </c>
      <c r="K864" s="57" t="str">
        <f t="shared" si="237"/>
        <v>0.0999199563293228-0.00281324618354644i</v>
      </c>
      <c r="L864" s="57" t="str">
        <f t="shared" si="238"/>
        <v>0.00025-9.85804352839784i</v>
      </c>
      <c r="M864" s="57" t="str">
        <f t="shared" si="239"/>
        <v>0.0025-5.55208959671969i</v>
      </c>
      <c r="N864" s="57">
        <f t="shared" si="240"/>
        <v>89.99624487291895</v>
      </c>
      <c r="O864" s="57">
        <f t="shared" si="241"/>
        <v>61.237822883686228</v>
      </c>
      <c r="P864" s="374">
        <f t="shared" si="242"/>
        <v>61.237822883686228</v>
      </c>
      <c r="Q864" s="374">
        <f t="shared" si="243"/>
        <v>-90.00375512708105</v>
      </c>
      <c r="R864" s="12">
        <f t="shared" si="244"/>
        <v>89.99624487291895</v>
      </c>
      <c r="S864" s="57">
        <f t="shared" si="245"/>
        <v>2.2423164539221978E-2</v>
      </c>
      <c r="T864" s="12">
        <f t="shared" si="228"/>
        <v>61.237822883686228</v>
      </c>
    </row>
    <row r="865" spans="1:20" x14ac:dyDescent="0.15">
      <c r="A865" s="57">
        <f t="shared" si="229"/>
        <v>141.42427578560844</v>
      </c>
      <c r="B865" s="12">
        <f t="shared" si="246"/>
        <v>22.508372564471024</v>
      </c>
      <c r="C865" s="57" t="str">
        <f t="shared" si="230"/>
        <v>-0.0755752712948805-1148.79866249354i</v>
      </c>
      <c r="D865" s="57" t="str">
        <f t="shared" si="231"/>
        <v>7.9799999600984-282.837437781421i</v>
      </c>
      <c r="E865" s="57" t="str">
        <f t="shared" si="232"/>
        <v>81.2346422043778-0.00145619664875555i</v>
      </c>
      <c r="F865" s="57" t="str">
        <f t="shared" si="233"/>
        <v>4.17867866832314-26542.4995979004i</v>
      </c>
      <c r="G865" s="57" t="str">
        <f t="shared" si="234"/>
        <v>0.999999997521818-0.0000497813449531669i</v>
      </c>
      <c r="H865" s="57" t="str">
        <f t="shared" si="235"/>
        <v>120.003300208149+3.35076731670255i</v>
      </c>
      <c r="I865" s="57" t="str">
        <f t="shared" si="236"/>
        <v>504.623393639417-17971.014576203i</v>
      </c>
      <c r="K865" s="57" t="str">
        <f t="shared" si="237"/>
        <v>0.0999193473384027-0.00282391912503815i</v>
      </c>
      <c r="L865" s="57" t="str">
        <f t="shared" si="238"/>
        <v>0.00025-9.82072477425566i</v>
      </c>
      <c r="M865" s="57" t="str">
        <f t="shared" si="239"/>
        <v>0.0025-5.53107152492496i</v>
      </c>
      <c r="N865" s="57">
        <f t="shared" si="240"/>
        <v>89.996230719780698</v>
      </c>
      <c r="O865" s="57">
        <f t="shared" si="241"/>
        <v>61.204878444085764</v>
      </c>
      <c r="P865" s="374">
        <f t="shared" si="242"/>
        <v>61.204878444085764</v>
      </c>
      <c r="Q865" s="374">
        <f t="shared" si="243"/>
        <v>-90.003769280219302</v>
      </c>
      <c r="R865" s="12">
        <f t="shared" si="244"/>
        <v>89.996230719780698</v>
      </c>
      <c r="S865" s="57">
        <f t="shared" si="245"/>
        <v>2.2508372564471024E-2</v>
      </c>
      <c r="T865" s="12">
        <f t="shared" si="228"/>
        <v>61.204878444085764</v>
      </c>
    </row>
    <row r="866" spans="1:20" x14ac:dyDescent="0.15">
      <c r="A866" s="57">
        <f t="shared" si="229"/>
        <v>141.96168803359376</v>
      </c>
      <c r="B866" s="12">
        <f t="shared" si="246"/>
        <v>22.593904380216014</v>
      </c>
      <c r="C866" s="57" t="str">
        <f t="shared" si="230"/>
        <v>-0.0755729154426774-1144.44967207167i</v>
      </c>
      <c r="D866" s="57" t="str">
        <f t="shared" si="231"/>
        <v>7.97999995979451-281.766728509781i</v>
      </c>
      <c r="E866" s="57" t="str">
        <f t="shared" si="232"/>
        <v>81.2346412436592-0.00146170212970392i</v>
      </c>
      <c r="F866" s="57" t="str">
        <f t="shared" si="233"/>
        <v>4.17867866824431-26442.0199237739i</v>
      </c>
      <c r="G866" s="57" t="str">
        <f t="shared" si="234"/>
        <v>0.999999997502948-0.000049970514063046i</v>
      </c>
      <c r="H866" s="57" t="str">
        <f t="shared" si="235"/>
        <v>120.003325337778+3.36350046360828i</v>
      </c>
      <c r="I866" s="57" t="str">
        <f t="shared" si="236"/>
        <v>504.623428739476-17902.9863907378i</v>
      </c>
      <c r="K866" s="57" t="str">
        <f t="shared" si="237"/>
        <v>0.0999187337179469-0.002834632424879i</v>
      </c>
      <c r="L866" s="57" t="str">
        <f t="shared" si="238"/>
        <v>0.00025-9.78354729453637i</v>
      </c>
      <c r="M866" s="57" t="str">
        <f t="shared" si="239"/>
        <v>0.0025-5.51013301945106i</v>
      </c>
      <c r="N866" s="57">
        <f t="shared" si="240"/>
        <v>89.996216514190422</v>
      </c>
      <c r="O866" s="57">
        <f t="shared" si="241"/>
        <v>61.171933999827779</v>
      </c>
      <c r="P866" s="374">
        <f t="shared" si="242"/>
        <v>61.171933999827779</v>
      </c>
      <c r="Q866" s="374">
        <f t="shared" si="243"/>
        <v>-90.003783485809578</v>
      </c>
      <c r="R866" s="12">
        <f t="shared" si="244"/>
        <v>89.996216514190422</v>
      </c>
      <c r="S866" s="57">
        <f t="shared" si="245"/>
        <v>2.2593904380216013E-2</v>
      </c>
      <c r="T866" s="12">
        <f t="shared" si="228"/>
        <v>61.171933999827779</v>
      </c>
    </row>
    <row r="867" spans="1:20" x14ac:dyDescent="0.15">
      <c r="A867" s="57">
        <f t="shared" si="229"/>
        <v>142.50114244812141</v>
      </c>
      <c r="B867" s="12">
        <f t="shared" si="246"/>
        <v>22.679761216860836</v>
      </c>
      <c r="C867" s="57" t="str">
        <f t="shared" si="230"/>
        <v>-0.0755705416811665-1140.11714494358i</v>
      </c>
      <c r="D867" s="57" t="str">
        <f t="shared" si="231"/>
        <v>7.9799999594884-280.700072547128i</v>
      </c>
      <c r="E867" s="57" t="str">
        <f t="shared" si="232"/>
        <v>81.2346402756374-0.00146722821065999i</v>
      </c>
      <c r="F867" s="57" t="str">
        <f t="shared" si="233"/>
        <v>4.17867866816484-26341.9206269815i</v>
      </c>
      <c r="G867" s="57" t="str">
        <f t="shared" si="234"/>
        <v>0.999999997483934-0.0000501604020155318i</v>
      </c>
      <c r="H867" s="57" t="str">
        <f t="shared" si="235"/>
        <v>120.003350658762+3.37628199911686i</v>
      </c>
      <c r="I867" s="57" t="str">
        <f t="shared" si="236"/>
        <v>504.623464106811-17835.2157457434i</v>
      </c>
      <c r="K867" s="57" t="str">
        <f t="shared" si="237"/>
        <v>0.0999181154328183-0.00284538623415952i</v>
      </c>
      <c r="L867" s="57" t="str">
        <f t="shared" si="238"/>
        <v>0.00025-9.74651055442962i</v>
      </c>
      <c r="M867" s="57" t="str">
        <f t="shared" si="239"/>
        <v>0.0025-5.48927377909052i</v>
      </c>
      <c r="N867" s="57">
        <f t="shared" si="240"/>
        <v>89.99620225596405</v>
      </c>
      <c r="O867" s="57">
        <f t="shared" si="241"/>
        <v>61.138989550876872</v>
      </c>
      <c r="P867" s="374">
        <f t="shared" si="242"/>
        <v>61.138989550876872</v>
      </c>
      <c r="Q867" s="374">
        <f t="shared" si="243"/>
        <v>-90.00379774403595</v>
      </c>
      <c r="R867" s="12">
        <f t="shared" si="244"/>
        <v>89.99620225596405</v>
      </c>
      <c r="S867" s="57">
        <f t="shared" si="245"/>
        <v>2.2679761216860835E-2</v>
      </c>
      <c r="T867" s="12">
        <f t="shared" si="228"/>
        <v>61.138989550876872</v>
      </c>
    </row>
    <row r="868" spans="1:20" x14ac:dyDescent="0.15">
      <c r="A868" s="57">
        <f t="shared" si="229"/>
        <v>143.04264678942428</v>
      </c>
      <c r="B868" s="12">
        <f t="shared" si="246"/>
        <v>22.765944309484908</v>
      </c>
      <c r="C868" s="57" t="str">
        <f t="shared" si="230"/>
        <v>-0.075568149875032-1135.80101878443i</v>
      </c>
      <c r="D868" s="57" t="str">
        <f t="shared" si="231"/>
        <v>7.97999995917997-279.637454549256i</v>
      </c>
      <c r="E868" s="57" t="str">
        <f t="shared" si="232"/>
        <v>81.2346393002571-0.00147277496624282i</v>
      </c>
      <c r="F868" s="57" t="str">
        <f t="shared" si="233"/>
        <v>4.17867866808479-26242.2002675608i</v>
      </c>
      <c r="G868" s="57" t="str">
        <f t="shared" si="234"/>
        <v>0.999999997464776-0.0000503510115422262i</v>
      </c>
      <c r="H868" s="57" t="str">
        <f t="shared" si="235"/>
        <v>120.003376172557+3.38911210713528i</v>
      </c>
      <c r="I868" s="57" t="str">
        <f t="shared" si="236"/>
        <v>504.623499743454-17767.701666316i</v>
      </c>
      <c r="K868" s="57" t="str">
        <f t="shared" si="237"/>
        <v>0.0999174924476169-0.00285618070451864i</v>
      </c>
      <c r="L868" s="57" t="str">
        <f t="shared" si="238"/>
        <v>0.00025-9.70961402114926i</v>
      </c>
      <c r="M868" s="57" t="str">
        <f t="shared" si="239"/>
        <v>0.0025-5.46849350377615i</v>
      </c>
      <c r="N868" s="57">
        <f t="shared" si="240"/>
        <v>89.996187944916898</v>
      </c>
      <c r="O868" s="57">
        <f t="shared" si="241"/>
        <v>61.106045097197494</v>
      </c>
      <c r="P868" s="374">
        <f t="shared" si="242"/>
        <v>61.106045097197494</v>
      </c>
      <c r="Q868" s="374">
        <f t="shared" si="243"/>
        <v>-90.003812055083102</v>
      </c>
      <c r="R868" s="12">
        <f t="shared" si="244"/>
        <v>89.996187944916898</v>
      </c>
      <c r="S868" s="57">
        <f t="shared" si="245"/>
        <v>2.276594430948491E-2</v>
      </c>
      <c r="T868" s="12">
        <f t="shared" si="228"/>
        <v>61.106045097197494</v>
      </c>
    </row>
    <row r="869" spans="1:20" x14ac:dyDescent="0.15">
      <c r="A869" s="57">
        <f t="shared" si="229"/>
        <v>143.5862088472241</v>
      </c>
      <c r="B869" s="12">
        <f t="shared" si="246"/>
        <v>22.852454897860952</v>
      </c>
      <c r="C869" s="57" t="str">
        <f t="shared" si="230"/>
        <v>-0.0755657398879279-1131.50123150531i</v>
      </c>
      <c r="D869" s="57" t="str">
        <f t="shared" si="231"/>
        <v>7.97999995886907-278.578859230048i</v>
      </c>
      <c r="E869" s="57" t="str">
        <f t="shared" si="232"/>
        <v>81.2346383174629-0.00147834247132049i</v>
      </c>
      <c r="F869" s="57" t="str">
        <f t="shared" si="233"/>
        <v>4.17867866800413-26142.857411001i</v>
      </c>
      <c r="G869" s="57" t="str">
        <f t="shared" si="234"/>
        <v>0.999999997445471-0.000050542345385111i</v>
      </c>
      <c r="H869" s="57" t="str">
        <f t="shared" si="235"/>
        <v>120.003401880631+3.40199097226965i</v>
      </c>
      <c r="I869" s="57" t="str">
        <f t="shared" si="236"/>
        <v>504.623535651451-17700.4431812427i</v>
      </c>
      <c r="K869" s="57" t="str">
        <f t="shared" si="237"/>
        <v>0.0999168647266738-0.00286701598814523i</v>
      </c>
      <c r="L869" s="57" t="str">
        <f t="shared" si="238"/>
        <v>0.00025-9.67285716392633i</v>
      </c>
      <c r="M869" s="57" t="str">
        <f t="shared" si="239"/>
        <v>0.0025-5.44779189457677i</v>
      </c>
      <c r="N869" s="57">
        <f t="shared" si="240"/>
        <v>89.996173580863754</v>
      </c>
      <c r="O869" s="57">
        <f t="shared" si="241"/>
        <v>61.073100638753758</v>
      </c>
      <c r="P869" s="374">
        <f t="shared" si="242"/>
        <v>61.073100638753758</v>
      </c>
      <c r="Q869" s="374">
        <f t="shared" si="243"/>
        <v>-90.003826419136246</v>
      </c>
      <c r="R869" s="12">
        <f t="shared" si="244"/>
        <v>89.996173580863754</v>
      </c>
      <c r="S869" s="57">
        <f t="shared" si="245"/>
        <v>2.285245489786095E-2</v>
      </c>
      <c r="T869" s="12">
        <f t="shared" si="228"/>
        <v>61.073100638753758</v>
      </c>
    </row>
    <row r="870" spans="1:20" x14ac:dyDescent="0.15">
      <c r="A870" s="57">
        <f t="shared" si="229"/>
        <v>144.13183644084356</v>
      </c>
      <c r="B870" s="12">
        <f t="shared" si="246"/>
        <v>22.939294226472825</v>
      </c>
      <c r="C870" s="57" t="str">
        <f t="shared" si="230"/>
        <v>-0.0755633115807228-1127.21772125234i</v>
      </c>
      <c r="D870" s="57" t="str">
        <f t="shared" si="231"/>
        <v>7.97999995855588-277.524271361255i</v>
      </c>
      <c r="E870" s="57" t="str">
        <f t="shared" si="232"/>
        <v>81.2346373271981-0.00148393080097283i</v>
      </c>
      <c r="F870" s="57" t="str">
        <f t="shared" si="233"/>
        <v>4.17867866792284-26043.8906282218i</v>
      </c>
      <c r="G870" s="57" t="str">
        <f t="shared" si="234"/>
        <v>0.99999999742602-0.0000507344062965876i</v>
      </c>
      <c r="H870" s="57" t="str">
        <f t="shared" si="235"/>
        <v>120.003427784463+3.41491877982799i</v>
      </c>
      <c r="I870" s="57" t="str">
        <f t="shared" si="236"/>
        <v>504.623571832872-17633.4393229878i</v>
      </c>
      <c r="K870" s="57" t="str">
        <f t="shared" si="237"/>
        <v>0.09991623223405-0.00287789223777997i</v>
      </c>
      <c r="L870" s="57" t="str">
        <f t="shared" si="238"/>
        <v>0.00025-9.63623945400112i</v>
      </c>
      <c r="M870" s="57" t="str">
        <f t="shared" si="239"/>
        <v>0.0025-5.42716865369274i</v>
      </c>
      <c r="N870" s="57">
        <f t="shared" si="240"/>
        <v>89.996159163618984</v>
      </c>
      <c r="O870" s="57">
        <f t="shared" si="241"/>
        <v>61.040156175509459</v>
      </c>
      <c r="P870" s="374">
        <f t="shared" si="242"/>
        <v>61.040156175509459</v>
      </c>
      <c r="Q870" s="374">
        <f t="shared" si="243"/>
        <v>-90.003840836381016</v>
      </c>
      <c r="R870" s="12">
        <f t="shared" si="244"/>
        <v>89.996159163618984</v>
      </c>
      <c r="S870" s="57">
        <f t="shared" si="245"/>
        <v>2.2939294226472826E-2</v>
      </c>
      <c r="T870" s="12">
        <f t="shared" si="228"/>
        <v>61.040156175509459</v>
      </c>
    </row>
    <row r="871" spans="1:20" x14ac:dyDescent="0.15">
      <c r="A871" s="57">
        <f t="shared" si="229"/>
        <v>144.67953741931876</v>
      </c>
      <c r="B871" s="12">
        <f t="shared" si="246"/>
        <v>23.026463544533421</v>
      </c>
      <c r="C871" s="57" t="str">
        <f t="shared" si="230"/>
        <v>-0.075560864814527-1122.95042640579i</v>
      </c>
      <c r="D871" s="57" t="str">
        <f t="shared" si="231"/>
        <v>7.97999995824031-276.473675772279i</v>
      </c>
      <c r="E871" s="57" t="str">
        <f t="shared" si="232"/>
        <v>81.2346363294053-0.00148954003052195i</v>
      </c>
      <c r="F871" s="57" t="str">
        <f t="shared" si="233"/>
        <v>4.17867866784095-25945.2984955531i</v>
      </c>
      <c r="G871" s="57" t="str">
        <f t="shared" si="234"/>
        <v>0.999999997406421-0.0000509271970395165i</v>
      </c>
      <c r="H871" s="57" t="str">
        <f t="shared" si="235"/>
        <v>120.003453885546+3.42789571582282i</v>
      </c>
      <c r="I871" s="57" t="str">
        <f t="shared" si="236"/>
        <v>504.623608289803-17566.6891276788i</v>
      </c>
      <c r="K871" s="57" t="str">
        <f t="shared" si="237"/>
        <v>0.0999155949335338-0.00288880960671711i</v>
      </c>
      <c r="L871" s="57" t="str">
        <f t="shared" si="238"/>
        <v>0.00025-9.59976036461551i</v>
      </c>
      <c r="M871" s="57" t="str">
        <f t="shared" si="239"/>
        <v>0.0025-5.40662348445182i</v>
      </c>
      <c r="N871" s="57">
        <f t="shared" si="240"/>
        <v>89.996144692996339</v>
      </c>
      <c r="O871" s="57">
        <f t="shared" si="241"/>
        <v>61.007211707428077</v>
      </c>
      <c r="P871" s="374">
        <f t="shared" si="242"/>
        <v>61.007211707428077</v>
      </c>
      <c r="Q871" s="374">
        <f t="shared" si="243"/>
        <v>-90.003855307003661</v>
      </c>
      <c r="R871" s="12">
        <f t="shared" si="244"/>
        <v>89.996144692996339</v>
      </c>
      <c r="S871" s="57">
        <f t="shared" si="245"/>
        <v>2.3026463544533422E-2</v>
      </c>
      <c r="T871" s="12">
        <f t="shared" si="228"/>
        <v>61.007211707428077</v>
      </c>
    </row>
    <row r="872" spans="1:20" x14ac:dyDescent="0.15">
      <c r="A872" s="57">
        <f t="shared" si="229"/>
        <v>145.22931966151216</v>
      </c>
      <c r="B872" s="12">
        <f t="shared" si="246"/>
        <v>23.113964106002648</v>
      </c>
      <c r="C872" s="57" t="str">
        <f t="shared" si="230"/>
        <v>-0.0755583994500668-1118.69928557923i</v>
      </c>
      <c r="D872" s="57" t="str">
        <f t="shared" si="231"/>
        <v>7.97999995792238-275.427057349948i</v>
      </c>
      <c r="E872" s="57" t="str">
        <f t="shared" si="232"/>
        <v>81.2346353240288-0.00149517023561259i</v>
      </c>
      <c r="F872" s="57" t="str">
        <f t="shared" si="233"/>
        <v>4.17867866775843-25847.0795947136i</v>
      </c>
      <c r="G872" s="57" t="str">
        <f t="shared" si="234"/>
        <v>0.999999997386672-0.0000511207203872571i</v>
      </c>
      <c r="H872" s="57" t="str">
        <f t="shared" si="235"/>
        <v>120.00348018538+3.44092196697388i</v>
      </c>
      <c r="I872" s="57" t="str">
        <f t="shared" si="236"/>
        <v>504.623645024338-17500.1916350911i</v>
      </c>
      <c r="K872" s="57" t="str">
        <f t="shared" si="237"/>
        <v>0.0999149527886425-0.00289976824880644i</v>
      </c>
      <c r="L872" s="57" t="str">
        <f t="shared" si="238"/>
        <v>0.00025-9.56341937100571i</v>
      </c>
      <c r="M872" s="57" t="str">
        <f t="shared" si="239"/>
        <v>0.0025-5.38615609130486i</v>
      </c>
      <c r="N872" s="57">
        <f t="shared" si="240"/>
        <v>89.996130168809003</v>
      </c>
      <c r="O872" s="57">
        <f t="shared" si="241"/>
        <v>60.974267234473125</v>
      </c>
      <c r="P872" s="374">
        <f t="shared" si="242"/>
        <v>60.974267234473125</v>
      </c>
      <c r="Q872" s="374">
        <f t="shared" si="243"/>
        <v>-90.003869831190997</v>
      </c>
      <c r="R872" s="12">
        <f t="shared" si="244"/>
        <v>89.996130168809003</v>
      </c>
      <c r="S872" s="57">
        <f t="shared" si="245"/>
        <v>2.3113964106002648E-2</v>
      </c>
      <c r="T872" s="12">
        <f t="shared" si="228"/>
        <v>60.974267234473125</v>
      </c>
    </row>
    <row r="873" spans="1:20" x14ac:dyDescent="0.15">
      <c r="A873" s="57">
        <f t="shared" si="229"/>
        <v>145.78119107622592</v>
      </c>
      <c r="B873" s="12">
        <f t="shared" si="246"/>
        <v>23.201797169605459</v>
      </c>
      <c r="C873" s="57" t="str">
        <f t="shared" si="230"/>
        <v>-0.0755559153453689-1114.46423761856i</v>
      </c>
      <c r="D873" s="57" t="str">
        <f t="shared" si="231"/>
        <v>7.97999995760196-274.384401038303i</v>
      </c>
      <c r="E873" s="57" t="str">
        <f t="shared" si="232"/>
        <v>81.2346343110103-0.00150082149202137i</v>
      </c>
      <c r="F873" s="57" t="str">
        <f t="shared" si="233"/>
        <v>4.17867866767526-25749.2325127916i</v>
      </c>
      <c r="G873" s="57" t="str">
        <f t="shared" si="234"/>
        <v>0.999999997366773-0.0000513149791237075i</v>
      </c>
      <c r="H873" s="57" t="str">
        <f t="shared" si="235"/>
        <v>120.00350668548+3.45399772071079i</v>
      </c>
      <c r="I873" s="57" t="str">
        <f t="shared" si="236"/>
        <v>504.62368203859-17433.9458886363i</v>
      </c>
      <c r="K873" s="57" t="str">
        <f t="shared" si="237"/>
        <v>0.0999143057626142-0.0029107683184548i</v>
      </c>
      <c r="L873" s="57" t="str">
        <f t="shared" si="238"/>
        <v>0.00025-9.5272159503942i</v>
      </c>
      <c r="M873" s="57" t="str">
        <f t="shared" si="239"/>
        <v>0.0025-5.36576617982154i</v>
      </c>
      <c r="N873" s="57">
        <f t="shared" si="240"/>
        <v>89.996115590869778</v>
      </c>
      <c r="O873" s="57">
        <f t="shared" si="241"/>
        <v>60.941322756607434</v>
      </c>
      <c r="P873" s="374">
        <f t="shared" si="242"/>
        <v>60.941322756607434</v>
      </c>
      <c r="Q873" s="374">
        <f t="shared" si="243"/>
        <v>-90.003884409130222</v>
      </c>
      <c r="R873" s="12">
        <f t="shared" si="244"/>
        <v>89.996115590869778</v>
      </c>
      <c r="S873" s="57">
        <f t="shared" si="245"/>
        <v>2.3201797169605458E-2</v>
      </c>
      <c r="T873" s="12">
        <f t="shared" si="228"/>
        <v>60.941322756607434</v>
      </c>
    </row>
    <row r="874" spans="1:20" x14ac:dyDescent="0.15">
      <c r="A874" s="57">
        <f t="shared" si="229"/>
        <v>146.3351596023156</v>
      </c>
      <c r="B874" s="12">
        <f t="shared" si="246"/>
        <v>23.289963998849959</v>
      </c>
      <c r="C874" s="57" t="str">
        <f t="shared" si="230"/>
        <v>-0.0755534123590351-1110.24522160122i</v>
      </c>
      <c r="D874" s="57" t="str">
        <f t="shared" si="231"/>
        <v>7.97999995727906-273.345691838385i</v>
      </c>
      <c r="E874" s="57" t="str">
        <f t="shared" si="232"/>
        <v>81.2346332902922-0.00150649387585657i</v>
      </c>
      <c r="F874" s="57" t="str">
        <f t="shared" si="233"/>
        <v>4.17867866759148-25651.7558422238i</v>
      </c>
      <c r="G874" s="57" t="str">
        <f t="shared" si="234"/>
        <v>0.999999997346722-0.0000515099760433448i</v>
      </c>
      <c r="H874" s="57" t="str">
        <f t="shared" si="235"/>
        <v>120.00353338737+3.46712316517576i</v>
      </c>
      <c r="I874" s="57" t="str">
        <f t="shared" si="236"/>
        <v>504.623719334685-17367.9509353469i</v>
      </c>
      <c r="K874" s="57" t="str">
        <f t="shared" si="237"/>
        <v>0.0999136538184113-0.00292180997062816i</v>
      </c>
      <c r="L874" s="57" t="str">
        <f t="shared" si="238"/>
        <v>0.00025-9.49114958198272i</v>
      </c>
      <c r="M874" s="57" t="str">
        <f t="shared" si="239"/>
        <v>0.0025-5.34545345668613i</v>
      </c>
      <c r="N874" s="57">
        <f t="shared" si="240"/>
        <v>89.996100958990795</v>
      </c>
      <c r="O874" s="57">
        <f t="shared" si="241"/>
        <v>60.908378273793851</v>
      </c>
      <c r="P874" s="374">
        <f t="shared" si="242"/>
        <v>60.908378273793851</v>
      </c>
      <c r="Q874" s="374">
        <f t="shared" si="243"/>
        <v>-90.003899041009205</v>
      </c>
      <c r="R874" s="12">
        <f t="shared" si="244"/>
        <v>89.996100958990795</v>
      </c>
      <c r="S874" s="57">
        <f t="shared" si="245"/>
        <v>2.3289963998849958E-2</v>
      </c>
      <c r="T874" s="12">
        <f t="shared" si="228"/>
        <v>60.908378273793851</v>
      </c>
    </row>
    <row r="875" spans="1:20" x14ac:dyDescent="0.15">
      <c r="A875" s="57">
        <f t="shared" si="229"/>
        <v>146.89123320880441</v>
      </c>
      <c r="B875" s="12">
        <f t="shared" si="246"/>
        <v>23.378465862045591</v>
      </c>
      <c r="C875" s="57" t="str">
        <f t="shared" si="230"/>
        <v>-0.0755508903468893-1106.04217683526i</v>
      </c>
      <c r="D875" s="57" t="str">
        <f t="shared" si="231"/>
        <v>7.97999995695387-272.310914808014i</v>
      </c>
      <c r="E875" s="57" t="str">
        <f t="shared" si="232"/>
        <v>81.2346322618155-0.00151218746341402i</v>
      </c>
      <c r="F875" s="57" t="str">
        <f t="shared" si="233"/>
        <v>4.17867866750706-25554.648180776i</v>
      </c>
      <c r="G875" s="57" t="str">
        <f t="shared" si="234"/>
        <v>0.999999997326519-0.000051705713951265i</v>
      </c>
      <c r="H875" s="57" t="str">
        <f t="shared" si="235"/>
        <v>120.003560292586+3.48029848922638i</v>
      </c>
      <c r="I875" s="57" t="str">
        <f t="shared" si="236"/>
        <v>504.623756914784-17302.2058258635i</v>
      </c>
      <c r="K875" s="57" t="str">
        <f t="shared" si="237"/>
        <v>0.0999129969187159-0.00293289336085331i</v>
      </c>
      <c r="L875" s="57" t="str">
        <f t="shared" si="238"/>
        <v>0.00025-9.45521974694432i</v>
      </c>
      <c r="M875" s="57" t="str">
        <f t="shared" si="239"/>
        <v>0.0025-5.32521762969328i</v>
      </c>
      <c r="N875" s="57">
        <f t="shared" si="240"/>
        <v>89.996086272983746</v>
      </c>
      <c r="O875" s="57">
        <f t="shared" si="241"/>
        <v>60.875433785994815</v>
      </c>
      <c r="P875" s="374">
        <f t="shared" si="242"/>
        <v>60.875433785994815</v>
      </c>
      <c r="Q875" s="374">
        <f t="shared" si="243"/>
        <v>-90.003913727016254</v>
      </c>
      <c r="R875" s="12">
        <f t="shared" si="244"/>
        <v>89.996086272983746</v>
      </c>
      <c r="S875" s="57">
        <f t="shared" si="245"/>
        <v>2.3378465862045592E-2</v>
      </c>
      <c r="T875" s="12">
        <f t="shared" si="228"/>
        <v>60.875433785994815</v>
      </c>
    </row>
    <row r="876" spans="1:20" x14ac:dyDescent="0.15">
      <c r="A876" s="57">
        <f t="shared" si="229"/>
        <v>147.44941989499787</v>
      </c>
      <c r="B876" s="12">
        <f t="shared" si="246"/>
        <v>23.467304032321366</v>
      </c>
      <c r="C876" s="57" t="str">
        <f t="shared" si="230"/>
        <v>-0.0755483491653166-1101.85504285848i</v>
      </c>
      <c r="D876" s="57" t="str">
        <f t="shared" si="231"/>
        <v>7.97999995662602-271.280055061572i</v>
      </c>
      <c r="E876" s="57" t="str">
        <f t="shared" si="232"/>
        <v>81.2346312255216-0.00151790233124953i</v>
      </c>
      <c r="F876" s="57" t="str">
        <f t="shared" si="233"/>
        <v>4.178678667422-25457.9081315213i</v>
      </c>
      <c r="G876" s="57" t="str">
        <f t="shared" si="234"/>
        <v>0.999999997306162-0.0000519021956632232i</v>
      </c>
      <c r="H876" s="57" t="str">
        <f t="shared" si="235"/>
        <v>120.003587402677+3.49352388243816i</v>
      </c>
      <c r="I876" s="57" t="str">
        <f t="shared" si="236"/>
        <v>504.623794781028-17236.7096144204i</v>
      </c>
      <c r="K876" s="57" t="str">
        <f t="shared" si="237"/>
        <v>0.099912335025927-0.00294401864521961i</v>
      </c>
      <c r="L876" s="57" t="str">
        <f t="shared" si="238"/>
        <v>0.00025-9.41942592841637i</v>
      </c>
      <c r="M876" s="57" t="str">
        <f t="shared" si="239"/>
        <v>0.0025-5.30505840774387i</v>
      </c>
      <c r="N876" s="57">
        <f t="shared" si="240"/>
        <v>89.996071532659741</v>
      </c>
      <c r="O876" s="57">
        <f t="shared" si="241"/>
        <v>60.842489293172484</v>
      </c>
      <c r="P876" s="374">
        <f t="shared" si="242"/>
        <v>60.842489293172484</v>
      </c>
      <c r="Q876" s="374">
        <f t="shared" si="243"/>
        <v>-90.003928467340259</v>
      </c>
      <c r="R876" s="12">
        <f t="shared" si="244"/>
        <v>89.996071532659741</v>
      </c>
      <c r="S876" s="57">
        <f t="shared" si="245"/>
        <v>2.3467304032321366E-2</v>
      </c>
      <c r="T876" s="12">
        <f t="shared" ref="T876:T939" si="247">P876</f>
        <v>60.842489293172484</v>
      </c>
    </row>
    <row r="877" spans="1:20" x14ac:dyDescent="0.15">
      <c r="A877" s="57">
        <f t="shared" ref="A877:A940" si="248">2*PI()*B877</f>
        <v>148.00972769059885</v>
      </c>
      <c r="B877" s="12">
        <f t="shared" si="246"/>
        <v>23.556479787644186</v>
      </c>
      <c r="C877" s="57" t="str">
        <f t="shared" ref="C877:C940" si="249">IMPRODUCT(D877,E877,$C$40,,K877,$C$41)</f>
        <v>-0.0755457886688617-1097.68375943756i</v>
      </c>
      <c r="D877" s="57" t="str">
        <f t="shared" ref="D877:D940" si="250">IMDIV(IMPRODUCT($C$37,$C$38,COMPLEX(1,A877/$C$38)),IMSUM(-1*A877*A877/$C$39,COMPLEX(0,1*A877)))</f>
        <v>7.97999995629576-270.253097769798i</v>
      </c>
      <c r="E877" s="57" t="str">
        <f t="shared" ref="E877:E940" si="251">IMDIV(IMPRODUCT(IMSUM(F877,G877),$C$29,H877),IMSUM(1,I877))</f>
        <v>81.234630181351-0.00152363855618299i</v>
      </c>
      <c r="F877" s="57" t="str">
        <f t="shared" ref="F877:F940" si="252">IMDIV(IMPRODUCT($C$14,$C$15,COMPLEX(1,A877/$C$15)),IMSUM(-1*A877*A877/$C$16,COMPLEX(0,A877)))</f>
        <v>4.17867866733627-25361.534302822i</v>
      </c>
      <c r="G877" s="57" t="str">
        <f t="shared" ref="G877:G940" si="253">IMDIV(1,COMPLEX(1,A877*$C$9*$C$10))</f>
        <v>0.99999999728565-0.0000520994240056747i</v>
      </c>
      <c r="H877" s="57" t="str">
        <f t="shared" ref="H877:H940" si="254">IMDIV($C$3,IMSUM(K877,COMPLEX(0,$C$28*A877)))</f>
        <v>120.003614719202+3.50679953510753i</v>
      </c>
      <c r="I877" s="57" t="str">
        <f t="shared" ref="I877:I940" si="255">IMPRODUCT(F877,$C$29,H877,$C$31)</f>
        <v>504.623832935618-17171.4613588327i</v>
      </c>
      <c r="K877" s="57" t="str">
        <f t="shared" ref="K877:K940" si="256">IF($C$26&lt;=0,IMDIV(1,IMSUM(IMDIV(1,L877),1/$C$18)),IMDIV(1,IMSUM(IMDIV(1,L877),1/$C$18,IMDIV(1,M877))))</f>
        <v>0.0999116681021603-0.00295518598038098i</v>
      </c>
      <c r="L877" s="57" t="str">
        <f t="shared" ref="L877:L940" si="257">IMSUM($C$21/$C$22,IMDIV(1,COMPLEX(0,$C$20*$C$22*A877)))</f>
        <v>0.00025-9.38376761149267i</v>
      </c>
      <c r="M877" s="57" t="str">
        <f t="shared" ref="M877:M940" si="258">IMSUM($C$25/$C$26,IMDIV(1,COMPLEX(0,$C$24*$C$26*A877)))</f>
        <v>0.0025-5.28497550084066i</v>
      </c>
      <c r="N877" s="57">
        <f t="shared" ref="N877:N940" si="259">ABS(R877)</f>
        <v>89.996056737829392</v>
      </c>
      <c r="O877" s="57">
        <f t="shared" ref="O877:O940" si="260">ABS(P877)</f>
        <v>60.809544795288716</v>
      </c>
      <c r="P877" s="374">
        <f t="shared" ref="P877:P940" si="261">20*LOG10(IMABS(C877))</f>
        <v>60.809544795288716</v>
      </c>
      <c r="Q877" s="374">
        <f t="shared" ref="Q877:Q940" si="262">IMARGUMENT(C877)*180/PI()</f>
        <v>-90.003943262170608</v>
      </c>
      <c r="R877" s="12">
        <f t="shared" ref="R877:R940" si="263">IF(Q877&lt;0,Q877+180,Q877-180)</f>
        <v>89.996056737829392</v>
      </c>
      <c r="S877" s="57">
        <f t="shared" ref="S877:S940" si="264">B877/1000</f>
        <v>2.3556479787644184E-2</v>
      </c>
      <c r="T877" s="12">
        <f t="shared" si="247"/>
        <v>60.809544795288716</v>
      </c>
    </row>
    <row r="878" spans="1:20" x14ac:dyDescent="0.15">
      <c r="A878" s="57">
        <f t="shared" si="248"/>
        <v>148.57216465582312</v>
      </c>
      <c r="B878" s="12">
        <f t="shared" ref="B878:B941" si="265">B877*(1+B$42)</f>
        <v>23.645994410837233</v>
      </c>
      <c r="C878" s="57" t="str">
        <f t="shared" si="249"/>
        <v>-0.0755432087107053-1093.52826656721i</v>
      </c>
      <c r="D878" s="57" t="str">
        <f t="shared" si="250"/>
        <v>7.97999995596297-269.230028159567i</v>
      </c>
      <c r="E878" s="57" t="str">
        <f t="shared" si="251"/>
        <v>81.2346291292445-0.00152939621527119i</v>
      </c>
      <c r="F878" s="57" t="str">
        <f t="shared" si="252"/>
        <v>4.17867866724992-25265.5253083082i</v>
      </c>
      <c r="G878" s="57" t="str">
        <f t="shared" si="253"/>
        <v>0.999999997264982-0.0000522974018158154i</v>
      </c>
      <c r="H878" s="57" t="str">
        <f t="shared" si="254"/>
        <v>120.003642243735+3.52012563825423i</v>
      </c>
      <c r="I878" s="57" t="str">
        <f t="shared" si="255"/>
        <v>504.623871380733-17106.4601204826i</v>
      </c>
      <c r="K878" s="57" t="str">
        <f t="shared" si="256"/>
        <v>0.0999109961092441-0.00296639552355745i</v>
      </c>
      <c r="L878" s="57" t="str">
        <f t="shared" si="257"/>
        <v>0.00025-9.3482442832164i</v>
      </c>
      <c r="M878" s="57" t="str">
        <f t="shared" si="258"/>
        <v>0.0025-5.26496862008436i</v>
      </c>
      <c r="N878" s="57">
        <f t="shared" si="259"/>
        <v>89.996041888302813</v>
      </c>
      <c r="O878" s="57">
        <f t="shared" si="260"/>
        <v>60.776600292305162</v>
      </c>
      <c r="P878" s="374">
        <f t="shared" si="261"/>
        <v>60.776600292305162</v>
      </c>
      <c r="Q878" s="374">
        <f t="shared" si="262"/>
        <v>-90.003958111697187</v>
      </c>
      <c r="R878" s="12">
        <f t="shared" si="263"/>
        <v>89.996041888302813</v>
      </c>
      <c r="S878" s="57">
        <f t="shared" si="264"/>
        <v>2.3645994410837232E-2</v>
      </c>
      <c r="T878" s="12">
        <f t="shared" si="247"/>
        <v>60.776600292305162</v>
      </c>
    </row>
    <row r="879" spans="1:20" x14ac:dyDescent="0.15">
      <c r="A879" s="57">
        <f t="shared" si="248"/>
        <v>149.13673888151524</v>
      </c>
      <c r="B879" s="12">
        <f t="shared" si="265"/>
        <v>23.735849189598415</v>
      </c>
      <c r="C879" s="57" t="str">
        <f t="shared" si="249"/>
        <v>-0.0755406091429833-1089.38850446927i</v>
      </c>
      <c r="D879" s="57" t="str">
        <f t="shared" si="250"/>
        <v>7.97999995562767-268.210831513678i</v>
      </c>
      <c r="E879" s="57" t="str">
        <f t="shared" si="251"/>
        <v>81.2346280691415-0.00153517538580771i</v>
      </c>
      <c r="F879" s="57" t="str">
        <f t="shared" si="252"/>
        <v>4.17867866716289-25169.8797668582i</v>
      </c>
      <c r="G879" s="57" t="str">
        <f t="shared" si="253"/>
        <v>0.999999997244156-0.0000524961319416223i</v>
      </c>
      <c r="H879" s="57" t="str">
        <f t="shared" si="254"/>
        <v>120.003669977861+3.53350238362449i</v>
      </c>
      <c r="I879" s="57" t="str">
        <f t="shared" si="255"/>
        <v>504.623910118601-17041.7049643056i</v>
      </c>
      <c r="K879" s="57" t="str">
        <f t="shared" si="256"/>
        <v>0.0999103190087171-0.0029776474325372i</v>
      </c>
      <c r="L879" s="57" t="str">
        <f t="shared" si="257"/>
        <v>0.00025-9.31285543257265i</v>
      </c>
      <c r="M879" s="57" t="str">
        <f t="shared" si="258"/>
        <v>0.0025-5.24503747766921i</v>
      </c>
      <c r="N879" s="57">
        <f t="shared" si="259"/>
        <v>89.99602698388955</v>
      </c>
      <c r="O879" s="57">
        <f t="shared" si="260"/>
        <v>60.743655784183048</v>
      </c>
      <c r="P879" s="374">
        <f t="shared" si="261"/>
        <v>60.743655784183048</v>
      </c>
      <c r="Q879" s="374">
        <f t="shared" si="262"/>
        <v>-90.00397301611045</v>
      </c>
      <c r="R879" s="12">
        <f t="shared" si="263"/>
        <v>89.99602698388955</v>
      </c>
      <c r="S879" s="57">
        <f t="shared" si="264"/>
        <v>2.3735849189598417E-2</v>
      </c>
      <c r="T879" s="12">
        <f t="shared" si="247"/>
        <v>60.743655784183048</v>
      </c>
    </row>
    <row r="880" spans="1:20" x14ac:dyDescent="0.15">
      <c r="A880" s="57">
        <f t="shared" si="248"/>
        <v>149.70345848926502</v>
      </c>
      <c r="B880" s="12">
        <f t="shared" si="265"/>
        <v>23.826045416518891</v>
      </c>
      <c r="C880" s="57" t="str">
        <f t="shared" si="249"/>
        <v>-0.0755379898170503-1085.2644135919i</v>
      </c>
      <c r="D880" s="57" t="str">
        <f t="shared" si="250"/>
        <v>7.97999995528981-267.195493170644i</v>
      </c>
      <c r="E880" s="57" t="str">
        <f t="shared" si="251"/>
        <v>81.2346270009815-0.00154097614532888i</v>
      </c>
      <c r="F880" s="57" t="str">
        <f t="shared" si="252"/>
        <v>4.1786786670752-25074.5963025786i</v>
      </c>
      <c r="G880" s="57" t="str">
        <f t="shared" si="253"/>
        <v>0.999999997223172-0.0000526956172418946i</v>
      </c>
      <c r="H880" s="57" t="str">
        <f t="shared" si="254"/>
        <v>120.003697923172+3.54692996369333i</v>
      </c>
      <c r="I880" s="57" t="str">
        <f t="shared" si="255"/>
        <v>504.623949151428-16977.1949587763i</v>
      </c>
      <c r="K880" s="57" t="str">
        <f t="shared" si="256"/>
        <v>0.0999096367618318-0.00298894186567847i</v>
      </c>
      <c r="L880" s="57" t="str">
        <f t="shared" si="257"/>
        <v>0.00025-9.27760055048081i</v>
      </c>
      <c r="M880" s="57" t="str">
        <f t="shared" si="258"/>
        <v>0.0025-5.22518178687908i</v>
      </c>
      <c r="N880" s="57">
        <f t="shared" si="259"/>
        <v>89.996012024398638</v>
      </c>
      <c r="O880" s="57">
        <f t="shared" si="260"/>
        <v>60.710711270883465</v>
      </c>
      <c r="P880" s="374">
        <f t="shared" si="261"/>
        <v>60.710711270883465</v>
      </c>
      <c r="Q880" s="374">
        <f t="shared" si="262"/>
        <v>-90.003987975601362</v>
      </c>
      <c r="R880" s="12">
        <f t="shared" si="263"/>
        <v>89.996012024398638</v>
      </c>
      <c r="S880" s="57">
        <f t="shared" si="264"/>
        <v>2.3826045416518889E-2</v>
      </c>
      <c r="T880" s="12">
        <f t="shared" si="247"/>
        <v>60.710711270883465</v>
      </c>
    </row>
    <row r="881" spans="1:20" x14ac:dyDescent="0.15">
      <c r="A881" s="57">
        <f t="shared" si="248"/>
        <v>150.27233163152425</v>
      </c>
      <c r="B881" s="12">
        <f t="shared" si="265"/>
        <v>23.916584389101665</v>
      </c>
      <c r="C881" s="57" t="str">
        <f t="shared" si="249"/>
        <v>-0.0755353505836496-1081.15593460868i</v>
      </c>
      <c r="D881" s="57" t="str">
        <f t="shared" si="250"/>
        <v>7.97999995494935-266.183998524484i</v>
      </c>
      <c r="E881" s="57" t="str">
        <f t="shared" si="251"/>
        <v>81.2346259247034-0.00154679857163716i</v>
      </c>
      <c r="F881" s="57" t="str">
        <f t="shared" si="252"/>
        <v>4.17867866698685-24979.6735447852i</v>
      </c>
      <c r="G881" s="57" t="str">
        <f t="shared" si="253"/>
        <v>0.999999997202028-0.0000528958605862954i</v>
      </c>
      <c r="H881" s="57" t="str">
        <f t="shared" si="254"/>
        <v>120.003726081279+3.56040857166778i</v>
      </c>
      <c r="I881" s="57" t="str">
        <f t="shared" si="255"/>
        <v>504.623988481484-16912.9291758974i</v>
      </c>
      <c r="K881" s="57" t="str">
        <f t="shared" si="256"/>
        <v>0.0999089493295432-0.0030002789819111i</v>
      </c>
      <c r="L881" s="57" t="str">
        <f t="shared" si="257"/>
        <v>0.00025-9.24247912978767i</v>
      </c>
      <c r="M881" s="57" t="str">
        <f t="shared" si="258"/>
        <v>0.0025-5.20540126208314i</v>
      </c>
      <c r="N881" s="57">
        <f t="shared" si="259"/>
        <v>89.995997009638558</v>
      </c>
      <c r="O881" s="57">
        <f t="shared" si="260"/>
        <v>60.677766752367162</v>
      </c>
      <c r="P881" s="374">
        <f t="shared" si="261"/>
        <v>60.677766752367162</v>
      </c>
      <c r="Q881" s="374">
        <f t="shared" si="262"/>
        <v>-90.004002990361442</v>
      </c>
      <c r="R881" s="12">
        <f t="shared" si="263"/>
        <v>89.995997009638558</v>
      </c>
      <c r="S881" s="57">
        <f t="shared" si="264"/>
        <v>2.3916584389101665E-2</v>
      </c>
      <c r="T881" s="12">
        <f t="shared" si="247"/>
        <v>60.677766752367162</v>
      </c>
    </row>
    <row r="882" spans="1:20" x14ac:dyDescent="0.15">
      <c r="A882" s="57">
        <f t="shared" si="248"/>
        <v>150.84336649172403</v>
      </c>
      <c r="B882" s="12">
        <f t="shared" si="265"/>
        <v>24.007467409780251</v>
      </c>
      <c r="C882" s="57" t="str">
        <f t="shared" si="249"/>
        <v>-0.0755326912908743-1077.06300841777i</v>
      </c>
      <c r="D882" s="57" t="str">
        <f t="shared" si="250"/>
        <v>7.97999995460631-265.176333024507i</v>
      </c>
      <c r="E882" s="57" t="str">
        <f t="shared" si="251"/>
        <v>81.2346248402455-0.00155264274277503i</v>
      </c>
      <c r="F882" s="57" t="str">
        <f t="shared" si="252"/>
        <v>4.17867866689783-24885.1101279819i</v>
      </c>
      <c r="G882" s="57" t="str">
        <f t="shared" si="253"/>
        <v>0.999999997180723-0.0000530968648553921i</v>
      </c>
      <c r="H882" s="57" t="str">
        <f t="shared" si="254"/>
        <v>120.003754453802+3.57393840148935i</v>
      </c>
      <c r="I882" s="57" t="str">
        <f t="shared" si="255"/>
        <v>504.62402811102-16848.9066911836i</v>
      </c>
      <c r="K882" s="57" t="str">
        <f t="shared" si="256"/>
        <v>0.0999082566725119-0.00301165894073845i</v>
      </c>
      <c r="L882" s="57" t="str">
        <f t="shared" si="257"/>
        <v>0.00025-9.20749066525967i</v>
      </c>
      <c r="M882" s="57" t="str">
        <f t="shared" si="258"/>
        <v>0.0025-5.18569561873197i</v>
      </c>
      <c r="N882" s="57">
        <f t="shared" si="259"/>
        <v>89.995981939417376</v>
      </c>
      <c r="O882" s="57">
        <f t="shared" si="260"/>
        <v>60.644822228594506</v>
      </c>
      <c r="P882" s="374">
        <f t="shared" si="261"/>
        <v>60.644822228594506</v>
      </c>
      <c r="Q882" s="374">
        <f t="shared" si="262"/>
        <v>-90.004018060582624</v>
      </c>
      <c r="R882" s="12">
        <f t="shared" si="263"/>
        <v>89.995981939417376</v>
      </c>
      <c r="S882" s="57">
        <f t="shared" si="264"/>
        <v>2.4007467409780249E-2</v>
      </c>
      <c r="T882" s="12">
        <f t="shared" si="247"/>
        <v>60.644822228594506</v>
      </c>
    </row>
    <row r="883" spans="1:20" x14ac:dyDescent="0.15">
      <c r="A883" s="57">
        <f t="shared" si="248"/>
        <v>151.41657128439257</v>
      </c>
      <c r="B883" s="12">
        <f t="shared" si="265"/>
        <v>24.098695785937416</v>
      </c>
      <c r="C883" s="57" t="str">
        <f t="shared" si="249"/>
        <v>-0.075530011786995-1072.98557614106i</v>
      </c>
      <c r="D883" s="57" t="str">
        <f t="shared" si="250"/>
        <v>7.97999995426065-264.172482175106i</v>
      </c>
      <c r="E883" s="57" t="str">
        <f t="shared" si="251"/>
        <v>81.2346237475454-0.00155850873701177i</v>
      </c>
      <c r="F883" s="57" t="str">
        <f t="shared" si="252"/>
        <v>4.17867866680811-24790.9046918423i</v>
      </c>
      <c r="G883" s="57" t="str">
        <f t="shared" si="253"/>
        <v>0.999999997159256-0.0000532986329406984i</v>
      </c>
      <c r="H883" s="57" t="str">
        <f t="shared" si="254"/>
        <v>120.003783042372+3.58751964783693i</v>
      </c>
      <c r="I883" s="57" t="str">
        <f t="shared" si="255"/>
        <v>504.624068042315-16785.1265836499i</v>
      </c>
      <c r="K883" s="57" t="str">
        <f t="shared" si="256"/>
        <v>0.0999075587511041-0.0030230819022395i</v>
      </c>
      <c r="L883" s="57" t="str">
        <f t="shared" si="257"/>
        <v>0.00025-9.17263465357603i</v>
      </c>
      <c r="M883" s="57" t="str">
        <f t="shared" si="258"/>
        <v>0.0025-5.16606457335324i</v>
      </c>
      <c r="N883" s="57">
        <f t="shared" si="259"/>
        <v>89.995966813542481</v>
      </c>
      <c r="O883" s="57">
        <f t="shared" si="260"/>
        <v>60.611877699525564</v>
      </c>
      <c r="P883" s="374">
        <f t="shared" si="261"/>
        <v>60.611877699525564</v>
      </c>
      <c r="Q883" s="374">
        <f t="shared" si="262"/>
        <v>-90.004033186457519</v>
      </c>
      <c r="R883" s="12">
        <f t="shared" si="263"/>
        <v>89.995966813542481</v>
      </c>
      <c r="S883" s="57">
        <f t="shared" si="264"/>
        <v>2.4098695785937416E-2</v>
      </c>
      <c r="T883" s="12">
        <f t="shared" si="247"/>
        <v>60.611877699525564</v>
      </c>
    </row>
    <row r="884" spans="1:20" x14ac:dyDescent="0.15">
      <c r="A884" s="57">
        <f t="shared" si="248"/>
        <v>151.99195425527327</v>
      </c>
      <c r="B884" s="12">
        <f t="shared" si="265"/>
        <v>24.190270829923978</v>
      </c>
      <c r="C884" s="57" t="str">
        <f t="shared" si="249"/>
        <v>-0.0755273119182291-1068.92357912335i</v>
      </c>
      <c r="D884" s="57" t="str">
        <f t="shared" si="250"/>
        <v>7.97999995391244-263.172431535552i</v>
      </c>
      <c r="E884" s="57" t="str">
        <f t="shared" si="251"/>
        <v>81.2346226465409-0.00156439663287262i</v>
      </c>
      <c r="F884" s="57" t="str">
        <f t="shared" si="252"/>
        <v>4.17867866671773-24697.0558811897i</v>
      </c>
      <c r="G884" s="57" t="str">
        <f t="shared" si="253"/>
        <v>0.999999997137625-0.0000535011677447158i</v>
      </c>
      <c r="H884" s="57" t="str">
        <f t="shared" si="254"/>
        <v>120.003811848638+3.60115250612966i</v>
      </c>
      <c r="I884" s="57" t="str">
        <f t="shared" si="255"/>
        <v>504.624108277675-16721.5879357987i</v>
      </c>
      <c r="K884" s="57" t="str">
        <f t="shared" si="256"/>
        <v>0.0999068555253825-0.00303454802707027i</v>
      </c>
      <c r="L884" s="57" t="str">
        <f t="shared" si="257"/>
        <v>0.00025-9.13791059332142i</v>
      </c>
      <c r="M884" s="57" t="str">
        <f t="shared" si="258"/>
        <v>0.0025-5.14650784354775i</v>
      </c>
      <c r="N884" s="57">
        <f t="shared" si="259"/>
        <v>89.995951631820844</v>
      </c>
      <c r="O884" s="57">
        <f t="shared" si="260"/>
        <v>60.578933165120326</v>
      </c>
      <c r="P884" s="374">
        <f t="shared" si="261"/>
        <v>60.578933165120326</v>
      </c>
      <c r="Q884" s="374">
        <f t="shared" si="262"/>
        <v>-90.004048368179156</v>
      </c>
      <c r="R884" s="12">
        <f t="shared" si="263"/>
        <v>89.995951631820844</v>
      </c>
      <c r="S884" s="57">
        <f t="shared" si="264"/>
        <v>2.419027082992398E-2</v>
      </c>
      <c r="T884" s="12">
        <f t="shared" si="247"/>
        <v>60.578933165120326</v>
      </c>
    </row>
    <row r="885" spans="1:20" x14ac:dyDescent="0.15">
      <c r="A885" s="57">
        <f t="shared" si="248"/>
        <v>152.56952368144331</v>
      </c>
      <c r="B885" s="12">
        <f t="shared" si="265"/>
        <v>24.28219385907769</v>
      </c>
      <c r="C885" s="57" t="str">
        <f t="shared" si="249"/>
        <v>-0.0755245915307228-1064.87695893144i</v>
      </c>
      <c r="D885" s="57" t="str">
        <f t="shared" si="250"/>
        <v>7.97999995356151-262.176166719778i</v>
      </c>
      <c r="E885" s="57" t="str">
        <f t="shared" si="251"/>
        <v>81.2346215371694-0.00157030650918015i</v>
      </c>
      <c r="F885" s="57" t="str">
        <f t="shared" si="252"/>
        <v>4.17867866662667-24603.5623459773i</v>
      </c>
      <c r="G885" s="57" t="str">
        <f t="shared" si="253"/>
        <v>0.99999999711583-0.0000537044721809752i</v>
      </c>
      <c r="H885" s="57" t="str">
        <f t="shared" si="254"/>
        <v>120.003840874254+3.61483717252963i</v>
      </c>
      <c r="I885" s="57" t="str">
        <f t="shared" si="255"/>
        <v>504.624148819408-16658.2898336045i</v>
      </c>
      <c r="K885" s="57" t="str">
        <f t="shared" si="256"/>
        <v>0.0999061469551105-0.00304605747646595i</v>
      </c>
      <c r="L885" s="57" t="str">
        <f t="shared" si="257"/>
        <v>0.00025-9.10331798497853i</v>
      </c>
      <c r="M885" s="57" t="str">
        <f t="shared" si="258"/>
        <v>0.0025-5.1270251479854i</v>
      </c>
      <c r="N885" s="57">
        <f t="shared" si="259"/>
        <v>89.995936394058859</v>
      </c>
      <c r="O885" s="57">
        <f t="shared" si="260"/>
        <v>60.545988625338097</v>
      </c>
      <c r="P885" s="374">
        <f t="shared" si="261"/>
        <v>60.545988625338097</v>
      </c>
      <c r="Q885" s="374">
        <f t="shared" si="262"/>
        <v>-90.004063605941141</v>
      </c>
      <c r="R885" s="12">
        <f t="shared" si="263"/>
        <v>89.995936394058859</v>
      </c>
      <c r="S885" s="57">
        <f t="shared" si="264"/>
        <v>2.4282193859077691E-2</v>
      </c>
      <c r="T885" s="12">
        <f t="shared" si="247"/>
        <v>60.545988625338097</v>
      </c>
    </row>
    <row r="886" spans="1:20" x14ac:dyDescent="0.15">
      <c r="A886" s="57">
        <f t="shared" si="248"/>
        <v>153.14928787143282</v>
      </c>
      <c r="B886" s="12">
        <f t="shared" si="265"/>
        <v>24.374466195742187</v>
      </c>
      <c r="C886" s="57" t="str">
        <f t="shared" si="249"/>
        <v>-0.07552185046886-1060.84565735337i</v>
      </c>
      <c r="D886" s="57" t="str">
        <f t="shared" si="250"/>
        <v>7.97999995320784-261.18367339618i</v>
      </c>
      <c r="E886" s="57" t="str">
        <f t="shared" si="251"/>
        <v>81.2346204193672-0.00157623844493977i</v>
      </c>
      <c r="F886" s="57" t="str">
        <f t="shared" si="252"/>
        <v>4.17867866653488-24510.4227412692i</v>
      </c>
      <c r="G886" s="57" t="str">
        <f t="shared" si="253"/>
        <v>0.999999997093868-0.000053908549174079i</v>
      </c>
      <c r="H886" s="57" t="str">
        <f t="shared" si="254"/>
        <v>120.003870120892+3.62857384394482i</v>
      </c>
      <c r="I886" s="57" t="str">
        <f t="shared" si="255"/>
        <v>504.624189669851-16595.2313665032i</v>
      </c>
      <c r="K886" s="57" t="str">
        <f t="shared" si="256"/>
        <v>0.0999054329997474-0.00305761041224272i</v>
      </c>
      <c r="L886" s="57" t="str">
        <f t="shared" si="257"/>
        <v>0.00025-9.06885633092099i</v>
      </c>
      <c r="M886" s="57" t="str">
        <f t="shared" si="258"/>
        <v>0.0025-5.10761620640107i</v>
      </c>
      <c r="N886" s="57">
        <f t="shared" si="259"/>
        <v>89.995921100062432</v>
      </c>
      <c r="O886" s="57">
        <f t="shared" si="260"/>
        <v>60.513044080138236</v>
      </c>
      <c r="P886" s="374">
        <f t="shared" si="261"/>
        <v>60.513044080138236</v>
      </c>
      <c r="Q886" s="374">
        <f t="shared" si="262"/>
        <v>-90.004078899937568</v>
      </c>
      <c r="R886" s="12">
        <f t="shared" si="263"/>
        <v>89.995921100062432</v>
      </c>
      <c r="S886" s="57">
        <f t="shared" si="264"/>
        <v>2.4374466195742187E-2</v>
      </c>
      <c r="T886" s="12">
        <f t="shared" si="247"/>
        <v>60.513044080138236</v>
      </c>
    </row>
    <row r="887" spans="1:20" x14ac:dyDescent="0.15">
      <c r="A887" s="57">
        <f t="shared" si="248"/>
        <v>153.73125516534427</v>
      </c>
      <c r="B887" s="12">
        <f t="shared" si="265"/>
        <v>24.467089167286009</v>
      </c>
      <c r="C887" s="57" t="str">
        <f t="shared" si="249"/>
        <v>-0.0755190885752342-1056.82961639753i</v>
      </c>
      <c r="D887" s="57" t="str">
        <f t="shared" si="250"/>
        <v>7.97999995285162-260.194937287411i</v>
      </c>
      <c r="E887" s="57" t="str">
        <f t="shared" si="251"/>
        <v>81.2346192930695-0.00158219251943009i</v>
      </c>
      <c r="F887" s="57" t="str">
        <f t="shared" si="252"/>
        <v>4.17867866644242-24417.6357272211i</v>
      </c>
      <c r="G887" s="57" t="str">
        <f t="shared" si="253"/>
        <v>0.99999999707174-0.0000541134016597431i</v>
      </c>
      <c r="H887" s="57" t="str">
        <f t="shared" si="254"/>
        <v>120.003899590235+3.64236271803183i</v>
      </c>
      <c r="I887" s="57" t="str">
        <f t="shared" si="255"/>
        <v>504.624230831356-16532.4116273776i</v>
      </c>
      <c r="K887" s="57" t="str">
        <f t="shared" si="256"/>
        <v>0.0999047136184455-0.00306920699679947i</v>
      </c>
      <c r="L887" s="57" t="str">
        <f t="shared" si="257"/>
        <v>0.00025-9.03452513540646i</v>
      </c>
      <c r="M887" s="57" t="str">
        <f t="shared" si="258"/>
        <v>0.0025-5.08828073959063i</v>
      </c>
      <c r="N887" s="57">
        <f t="shared" si="259"/>
        <v>89.995905749636904</v>
      </c>
      <c r="O887" s="57">
        <f t="shared" si="260"/>
        <v>60.480099529479659</v>
      </c>
      <c r="P887" s="374">
        <f t="shared" si="261"/>
        <v>60.480099529479659</v>
      </c>
      <c r="Q887" s="374">
        <f t="shared" si="262"/>
        <v>-90.004094250363096</v>
      </c>
      <c r="R887" s="12">
        <f t="shared" si="263"/>
        <v>89.995905749636904</v>
      </c>
      <c r="S887" s="57">
        <f t="shared" si="264"/>
        <v>2.4467089167286009E-2</v>
      </c>
      <c r="T887" s="12">
        <f t="shared" si="247"/>
        <v>60.480099529479659</v>
      </c>
    </row>
    <row r="888" spans="1:20" x14ac:dyDescent="0.15">
      <c r="A888" s="57">
        <f t="shared" si="248"/>
        <v>154.31543393497259</v>
      </c>
      <c r="B888" s="12">
        <f t="shared" si="265"/>
        <v>24.560064106121697</v>
      </c>
      <c r="C888" s="57" t="str">
        <f t="shared" si="249"/>
        <v>-0.0755163056924602-1052.82877829183i</v>
      </c>
      <c r="D888" s="57" t="str">
        <f t="shared" si="250"/>
        <v>7.97999995249253-259.209944170167i</v>
      </c>
      <c r="E888" s="57" t="str">
        <f t="shared" si="251"/>
        <v>81.2346181582129-0.00158816881218923i</v>
      </c>
      <c r="F888" s="57" t="str">
        <f t="shared" si="252"/>
        <v>4.17867866634925-24325.1999690604i</v>
      </c>
      <c r="G888" s="57" t="str">
        <f t="shared" si="253"/>
        <v>0.999999997049443-0.000054319032584839i</v>
      </c>
      <c r="H888" s="57" t="str">
        <f t="shared" si="254"/>
        <v>120.003929283979+3.65620399319881i</v>
      </c>
      <c r="I888" s="57" t="str">
        <f t="shared" si="255"/>
        <v>504.624272306285-16469.8297125446i</v>
      </c>
      <c r="K888" s="57" t="str">
        <f t="shared" si="256"/>
        <v>0.0999039887700477-0.00308084739311967i</v>
      </c>
      <c r="L888" s="57" t="str">
        <f t="shared" si="257"/>
        <v>0.00025-9.00032390456913i</v>
      </c>
      <c r="M888" s="57" t="str">
        <f t="shared" si="258"/>
        <v>0.0025-5.06901846940688i</v>
      </c>
      <c r="N888" s="57">
        <f t="shared" si="259"/>
        <v>89.995890342587145</v>
      </c>
      <c r="O888" s="57">
        <f t="shared" si="260"/>
        <v>60.447154973320913</v>
      </c>
      <c r="P888" s="374">
        <f t="shared" si="261"/>
        <v>60.447154973320913</v>
      </c>
      <c r="Q888" s="374">
        <f t="shared" si="262"/>
        <v>-90.004109657412855</v>
      </c>
      <c r="R888" s="12">
        <f t="shared" si="263"/>
        <v>89.995890342587145</v>
      </c>
      <c r="S888" s="57">
        <f t="shared" si="264"/>
        <v>2.4560064106121698E-2</v>
      </c>
      <c r="T888" s="12">
        <f t="shared" si="247"/>
        <v>60.447154973320913</v>
      </c>
    </row>
    <row r="889" spans="1:20" x14ac:dyDescent="0.15">
      <c r="A889" s="57">
        <f t="shared" si="248"/>
        <v>154.90183258392548</v>
      </c>
      <c r="B889" s="12">
        <f t="shared" si="265"/>
        <v>24.65339234972496</v>
      </c>
      <c r="C889" s="57" t="str">
        <f t="shared" si="249"/>
        <v>-0.0755135016612272-1048.8430854829i</v>
      </c>
      <c r="D889" s="57" t="str">
        <f t="shared" si="250"/>
        <v>7.97999995213082-258.228679874996i</v>
      </c>
      <c r="E889" s="57" t="str">
        <f t="shared" si="251"/>
        <v>81.2346170147331-0.00159416740301722i</v>
      </c>
      <c r="F889" s="57" t="str">
        <f t="shared" si="252"/>
        <v>4.17867866625539-24233.114137068i</v>
      </c>
      <c r="G889" s="57" t="str">
        <f t="shared" si="253"/>
        <v>0.999999997026976-0.0000545254449074363i</v>
      </c>
      <c r="H889" s="57" t="str">
        <f t="shared" si="254"/>
        <v>120.003959203832+3.6700978686083i</v>
      </c>
      <c r="I889" s="57" t="str">
        <f t="shared" si="255"/>
        <v>504.624314097032-16407.4847217423i</v>
      </c>
      <c r="K889" s="57" t="str">
        <f t="shared" si="256"/>
        <v>0.0999032584130874-0.00309253176477335i</v>
      </c>
      <c r="L889" s="57" t="str">
        <f t="shared" si="257"/>
        <v>0.00025-8.96625214641277i</v>
      </c>
      <c r="M889" s="57" t="str">
        <f t="shared" si="258"/>
        <v>0.0025-5.04982911875562i</v>
      </c>
      <c r="N889" s="57">
        <f t="shared" si="259"/>
        <v>89.995874878717487</v>
      </c>
      <c r="O889" s="57">
        <f t="shared" si="260"/>
        <v>60.414210411620388</v>
      </c>
      <c r="P889" s="374">
        <f t="shared" si="261"/>
        <v>60.414210411620388</v>
      </c>
      <c r="Q889" s="374">
        <f t="shared" si="262"/>
        <v>-90.004125121282513</v>
      </c>
      <c r="R889" s="12">
        <f t="shared" si="263"/>
        <v>89.995874878717487</v>
      </c>
      <c r="S889" s="57">
        <f t="shared" si="264"/>
        <v>2.465339234972496E-2</v>
      </c>
      <c r="T889" s="12">
        <f t="shared" si="247"/>
        <v>60.414210411620388</v>
      </c>
    </row>
    <row r="890" spans="1:20" x14ac:dyDescent="0.15">
      <c r="A890" s="57">
        <f t="shared" si="248"/>
        <v>155.49045954774442</v>
      </c>
      <c r="B890" s="12">
        <f t="shared" si="265"/>
        <v>24.747075240653917</v>
      </c>
      <c r="C890" s="57" t="str">
        <f t="shared" si="249"/>
        <v>-0.0755106763202207-1044.8724806352i</v>
      </c>
      <c r="D890" s="57" t="str">
        <f t="shared" si="250"/>
        <v>7.97999995176637-257.251130286077i</v>
      </c>
      <c r="E890" s="57" t="str">
        <f t="shared" si="251"/>
        <v>81.2346158625628-0.00160018837188677i</v>
      </c>
      <c r="F890" s="57" t="str">
        <f t="shared" si="252"/>
        <v>4.17867866616078-24141.376906558i</v>
      </c>
      <c r="G890" s="57" t="str">
        <f t="shared" si="253"/>
        <v>0.999999997004338-0.0000547326415968455i</v>
      </c>
      <c r="H890" s="57" t="str">
        <f t="shared" si="254"/>
        <v>120.003989351517+3.68404454418011i</v>
      </c>
      <c r="I890" s="57" t="str">
        <f t="shared" si="255"/>
        <v>504.624356205998-16345.3757581173i</v>
      </c>
      <c r="K890" s="57" t="str">
        <f t="shared" si="256"/>
        <v>0.0999025225057838-0.00310426027591884i</v>
      </c>
      <c r="L890" s="57" t="str">
        <f t="shared" si="257"/>
        <v>0.00025-8.93230937080368i</v>
      </c>
      <c r="M890" s="57" t="str">
        <f t="shared" si="258"/>
        <v>0.0025-5.03071241159157i</v>
      </c>
      <c r="N890" s="57">
        <f t="shared" si="259"/>
        <v>89.995859357831719</v>
      </c>
      <c r="O890" s="57">
        <f t="shared" si="260"/>
        <v>60.381265844335829</v>
      </c>
      <c r="P890" s="374">
        <f t="shared" si="261"/>
        <v>60.381265844335829</v>
      </c>
      <c r="Q890" s="374">
        <f t="shared" si="262"/>
        <v>-90.004140642168281</v>
      </c>
      <c r="R890" s="12">
        <f t="shared" si="263"/>
        <v>89.995859357831719</v>
      </c>
      <c r="S890" s="57">
        <f t="shared" si="264"/>
        <v>2.4747075240653917E-2</v>
      </c>
      <c r="T890" s="12">
        <f t="shared" si="247"/>
        <v>60.381265844335829</v>
      </c>
    </row>
    <row r="891" spans="1:20" x14ac:dyDescent="0.15">
      <c r="A891" s="57">
        <f t="shared" si="248"/>
        <v>156.08132329402585</v>
      </c>
      <c r="B891" s="12">
        <f t="shared" si="265"/>
        <v>24.841114126568403</v>
      </c>
      <c r="C891" s="57" t="str">
        <f t="shared" si="249"/>
        <v>-0.0755078295084388-1040.91690663026i</v>
      </c>
      <c r="D891" s="57" t="str">
        <f t="shared" si="250"/>
        <v>7.97999995139906-256.277281341031i</v>
      </c>
      <c r="E891" s="57" t="str">
        <f t="shared" si="251"/>
        <v>81.2346147016367-0.00160623179910079i</v>
      </c>
      <c r="F891" s="57" t="str">
        <f t="shared" si="252"/>
        <v>4.17867866606546-24049.9869578595i</v>
      </c>
      <c r="G891" s="57" t="str">
        <f t="shared" si="253"/>
        <v>0.999999996981528-0.0000549406256336603i</v>
      </c>
      <c r="H891" s="57" t="str">
        <f t="shared" si="254"/>
        <v>120.00401972877+3.69804422059417i</v>
      </c>
      <c r="I891" s="57" t="str">
        <f t="shared" si="255"/>
        <v>504.624398635605-16283.5019282113i</v>
      </c>
      <c r="K891" s="57" t="str">
        <f t="shared" si="256"/>
        <v>0.09990178100604-0.00311603309130463i</v>
      </c>
      <c r="L891" s="57" t="str">
        <f t="shared" si="257"/>
        <v>0.00025-8.89849508946369i</v>
      </c>
      <c r="M891" s="57" t="str">
        <f t="shared" si="258"/>
        <v>0.0025-5.01166807291448i</v>
      </c>
      <c r="N891" s="57">
        <f t="shared" si="259"/>
        <v>89.99584377973315</v>
      </c>
      <c r="O891" s="57">
        <f t="shared" si="260"/>
        <v>60.348321271424879</v>
      </c>
      <c r="P891" s="374">
        <f t="shared" si="261"/>
        <v>60.348321271424879</v>
      </c>
      <c r="Q891" s="374">
        <f t="shared" si="262"/>
        <v>-90.00415622026685</v>
      </c>
      <c r="R891" s="12">
        <f t="shared" si="263"/>
        <v>89.99584377973315</v>
      </c>
      <c r="S891" s="57">
        <f t="shared" si="264"/>
        <v>2.4841114126568403E-2</v>
      </c>
      <c r="T891" s="12">
        <f t="shared" si="247"/>
        <v>60.348321271424879</v>
      </c>
    </row>
    <row r="892" spans="1:20" x14ac:dyDescent="0.15">
      <c r="A892" s="57">
        <f t="shared" si="248"/>
        <v>156.67443232254314</v>
      </c>
      <c r="B892" s="12">
        <f t="shared" si="265"/>
        <v>24.935510360249364</v>
      </c>
      <c r="C892" s="57" t="str">
        <f t="shared" si="249"/>
        <v>-0.0755049610642757-1036.97630656588i</v>
      </c>
      <c r="D892" s="57" t="str">
        <f t="shared" si="250"/>
        <v>7.97999995102895-255.307119030718i</v>
      </c>
      <c r="E892" s="57" t="str">
        <f t="shared" si="251"/>
        <v>81.2346135318899-0.00161229776524281i</v>
      </c>
      <c r="F892" s="57" t="str">
        <f t="shared" si="252"/>
        <v>4.17867866596941-23958.9429762977i</v>
      </c>
      <c r="G892" s="57" t="str">
        <f t="shared" si="253"/>
        <v>0.999999996958544-0.0000551494000098007i</v>
      </c>
      <c r="H892" s="57" t="str">
        <f t="shared" si="254"/>
        <v>120.004050337335+3.71209709929344i</v>
      </c>
      <c r="I892" s="57" t="str">
        <f t="shared" si="255"/>
        <v>504.6244413883-16221.8623419481i</v>
      </c>
      <c r="K892" s="57" t="str">
        <f t="shared" si="256"/>
        <v>0.0999010338714444-0.00312785037627141i</v>
      </c>
      <c r="L892" s="57" t="str">
        <f t="shared" si="257"/>
        <v>0.00025-8.86480881596307i</v>
      </c>
      <c r="M892" s="57" t="str">
        <f t="shared" si="258"/>
        <v>0.0025-4.99269582876518i</v>
      </c>
      <c r="N892" s="57">
        <f t="shared" si="259"/>
        <v>89.995828144224461</v>
      </c>
      <c r="O892" s="57">
        <f t="shared" si="260"/>
        <v>60.315376692845248</v>
      </c>
      <c r="P892" s="374">
        <f t="shared" si="261"/>
        <v>60.315376692845248</v>
      </c>
      <c r="Q892" s="374">
        <f t="shared" si="262"/>
        <v>-90.004171855775539</v>
      </c>
      <c r="R892" s="12">
        <f t="shared" si="263"/>
        <v>89.995828144224461</v>
      </c>
      <c r="S892" s="57">
        <f t="shared" si="264"/>
        <v>2.4935510360249363E-2</v>
      </c>
      <c r="T892" s="12">
        <f t="shared" si="247"/>
        <v>60.315376692845248</v>
      </c>
    </row>
    <row r="893" spans="1:20" x14ac:dyDescent="0.15">
      <c r="A893" s="57">
        <f t="shared" si="248"/>
        <v>157.26979516536881</v>
      </c>
      <c r="B893" s="12">
        <f t="shared" si="265"/>
        <v>25.030265299618311</v>
      </c>
      <c r="C893" s="57" t="str">
        <f t="shared" si="249"/>
        <v>-0.075502070821635-1033.05062375518i</v>
      </c>
      <c r="D893" s="57" t="str">
        <f t="shared" si="250"/>
        <v>7.97999995065608-254.340629399023i</v>
      </c>
      <c r="E893" s="57" t="str">
        <f t="shared" si="251"/>
        <v>81.234612353254-0.00161838635103168i</v>
      </c>
      <c r="F893" s="57" t="str">
        <f t="shared" si="252"/>
        <v>4.17867866587263-23868.2436521742i</v>
      </c>
      <c r="G893" s="57" t="str">
        <f t="shared" si="253"/>
        <v>0.999999996935385-0.0000553589677285559i</v>
      </c>
      <c r="H893" s="57" t="str">
        <f t="shared" si="254"/>
        <v>120.004081178976+3.72620338248681i</v>
      </c>
      <c r="I893" s="57" t="str">
        <f t="shared" si="255"/>
        <v>504.624484466537-16160.4561126218i</v>
      </c>
      <c r="K893" s="57" t="str">
        <f t="shared" si="256"/>
        <v>0.0999002810592605-0.00313971229675357i</v>
      </c>
      <c r="L893" s="57" t="str">
        <f t="shared" si="257"/>
        <v>0.00025-8.83125006571332i</v>
      </c>
      <c r="M893" s="57" t="str">
        <f t="shared" si="258"/>
        <v>0.0025-4.97379540622155i</v>
      </c>
      <c r="N893" s="57">
        <f t="shared" si="259"/>
        <v>89.995812451108009</v>
      </c>
      <c r="O893" s="57">
        <f t="shared" si="260"/>
        <v>60.282432108553607</v>
      </c>
      <c r="P893" s="374">
        <f t="shared" si="261"/>
        <v>60.282432108553607</v>
      </c>
      <c r="Q893" s="374">
        <f t="shared" si="262"/>
        <v>-90.004187548891991</v>
      </c>
      <c r="R893" s="12">
        <f t="shared" si="263"/>
        <v>89.995812451108009</v>
      </c>
      <c r="S893" s="57">
        <f t="shared" si="264"/>
        <v>2.5030265299618312E-2</v>
      </c>
      <c r="T893" s="12">
        <f t="shared" si="247"/>
        <v>60.282432108553607</v>
      </c>
    </row>
    <row r="894" spans="1:20" x14ac:dyDescent="0.15">
      <c r="A894" s="57">
        <f t="shared" si="248"/>
        <v>157.86742038699722</v>
      </c>
      <c r="B894" s="12">
        <f t="shared" si="265"/>
        <v>25.12538030775686</v>
      </c>
      <c r="C894" s="57" t="str">
        <f t="shared" si="249"/>
        <v>-0.0754991586167364-1029.13980172594i</v>
      </c>
      <c r="D894" s="57" t="str">
        <f t="shared" si="250"/>
        <v>7.97999995028039-253.377798542672i</v>
      </c>
      <c r="E894" s="57" t="str">
        <f t="shared" si="251"/>
        <v>81.2346111656627-0.00162449763755685i</v>
      </c>
      <c r="F894" s="57" t="str">
        <f t="shared" si="252"/>
        <v>4.17867866577512-23777.8876807488i</v>
      </c>
      <c r="G894" s="57" t="str">
        <f t="shared" si="253"/>
        <v>0.999999996912049-0.0000555693318046276i</v>
      </c>
      <c r="H894" s="57" t="str">
        <f t="shared" si="254"/>
        <v>120.004112255469+3.74036327315207i</v>
      </c>
      <c r="I894" s="57" t="str">
        <f t="shared" si="255"/>
        <v>504.624527872799-16099.2823568833i</v>
      </c>
      <c r="K894" s="57" t="str">
        <f t="shared" si="256"/>
        <v>0.0998995225264313-0.0031516190192814i</v>
      </c>
      <c r="L894" s="57" t="str">
        <f t="shared" si="257"/>
        <v>0.00025-8.7978183559607i</v>
      </c>
      <c r="M894" s="57" t="str">
        <f t="shared" si="258"/>
        <v>0.0025-4.95496653339464i</v>
      </c>
      <c r="N894" s="57">
        <f t="shared" si="259"/>
        <v>89.995796700185437</v>
      </c>
      <c r="O894" s="57">
        <f t="shared" si="260"/>
        <v>60.249487518506868</v>
      </c>
      <c r="P894" s="374">
        <f t="shared" si="261"/>
        <v>60.249487518506868</v>
      </c>
      <c r="Q894" s="374">
        <f t="shared" si="262"/>
        <v>-90.004203299814563</v>
      </c>
      <c r="R894" s="12">
        <f t="shared" si="263"/>
        <v>89.995796700185437</v>
      </c>
      <c r="S894" s="57">
        <f t="shared" si="264"/>
        <v>2.5125380307756861E-2</v>
      </c>
      <c r="T894" s="12">
        <f t="shared" si="247"/>
        <v>60.249487518506868</v>
      </c>
    </row>
    <row r="895" spans="1:20" x14ac:dyDescent="0.15">
      <c r="A895" s="57">
        <f t="shared" si="248"/>
        <v>158.46731658446782</v>
      </c>
      <c r="B895" s="12">
        <f t="shared" si="265"/>
        <v>25.220856752926338</v>
      </c>
      <c r="C895" s="57" t="str">
        <f t="shared" si="249"/>
        <v>-0.0754962242818564-1025.24378421964i</v>
      </c>
      <c r="D895" s="57" t="str">
        <f t="shared" si="250"/>
        <v>7.97999994990175-252.418612611017i</v>
      </c>
      <c r="E895" s="57" t="str">
        <f t="shared" si="251"/>
        <v>81.2346099690457-0.00163063170601009i</v>
      </c>
      <c r="F895" s="57" t="str">
        <f t="shared" si="252"/>
        <v>4.17867866567686-23687.8737622205i</v>
      </c>
      <c r="G895" s="57" t="str">
        <f t="shared" si="253"/>
        <v>0.999999996888536-0.0000557804952641737i</v>
      </c>
      <c r="H895" s="57" t="str">
        <f t="shared" si="254"/>
        <v>120.004143568601+3.75457697503876i</v>
      </c>
      <c r="I895" s="57" t="str">
        <f t="shared" si="255"/>
        <v>504.624571609584-16038.3401947278i</v>
      </c>
      <c r="K895" s="57" t="str">
        <f t="shared" si="256"/>
        <v>0.0998987582295741-0.00316357071098281i</v>
      </c>
      <c r="L895" s="57" t="str">
        <f t="shared" si="257"/>
        <v>0.00025-8.76451320577873i</v>
      </c>
      <c r="M895" s="57" t="str">
        <f t="shared" si="258"/>
        <v>0.0025-4.93620893942481i</v>
      </c>
      <c r="N895" s="57">
        <f t="shared" si="259"/>
        <v>89.995780891257979</v>
      </c>
      <c r="O895" s="57">
        <f t="shared" si="260"/>
        <v>60.216542922660992</v>
      </c>
      <c r="P895" s="374">
        <f t="shared" si="261"/>
        <v>60.216542922660992</v>
      </c>
      <c r="Q895" s="374">
        <f t="shared" si="262"/>
        <v>-90.004219108742021</v>
      </c>
      <c r="R895" s="12">
        <f t="shared" si="263"/>
        <v>89.995780891257979</v>
      </c>
      <c r="S895" s="57">
        <f t="shared" si="264"/>
        <v>2.5220856752926339E-2</v>
      </c>
      <c r="T895" s="12">
        <f t="shared" si="247"/>
        <v>60.216542922660992</v>
      </c>
    </row>
    <row r="896" spans="1:20" x14ac:dyDescent="0.15">
      <c r="A896" s="57">
        <f t="shared" si="248"/>
        <v>159.06949238748879</v>
      </c>
      <c r="B896" s="12">
        <f t="shared" si="265"/>
        <v>25.31669600858746</v>
      </c>
      <c r="C896" s="57" t="str">
        <f t="shared" si="249"/>
        <v>-0.0754932676496267-1021.36251519081i</v>
      </c>
      <c r="D896" s="57" t="str">
        <f t="shared" si="250"/>
        <v>7.97999994952029-251.463057805847i</v>
      </c>
      <c r="E896" s="57" t="str">
        <f t="shared" si="251"/>
        <v>81.2346087633374-0.00163678863802107i</v>
      </c>
      <c r="F896" s="57" t="str">
        <f t="shared" si="252"/>
        <v>4.17867866557788-23598.2006017088i</v>
      </c>
      <c r="G896" s="57" t="str">
        <f t="shared" si="253"/>
        <v>0.999999996864844-0.000055992461144851i</v>
      </c>
      <c r="H896" s="57" t="str">
        <f t="shared" si="254"/>
        <v>120.004175120175+3.7688446926711i</v>
      </c>
      <c r="I896" s="57" t="str">
        <f t="shared" si="255"/>
        <v>504.624615679402-15977.6287494814i</v>
      </c>
      <c r="K896" s="57" t="str">
        <f t="shared" si="256"/>
        <v>0.0998979881249792-0.00317556753958523i</v>
      </c>
      <c r="L896" s="57" t="str">
        <f t="shared" si="257"/>
        <v>0.00025-8.7313341360617i</v>
      </c>
      <c r="M896" s="57" t="str">
        <f t="shared" si="258"/>
        <v>0.0025-4.9175223544778i</v>
      </c>
      <c r="N896" s="57">
        <f t="shared" si="259"/>
        <v>89.995765024126328</v>
      </c>
      <c r="O896" s="57">
        <f t="shared" si="260"/>
        <v>60.183598320972287</v>
      </c>
      <c r="P896" s="374">
        <f t="shared" si="261"/>
        <v>60.183598320972287</v>
      </c>
      <c r="Q896" s="374">
        <f t="shared" si="262"/>
        <v>-90.004234975873672</v>
      </c>
      <c r="R896" s="12">
        <f t="shared" si="263"/>
        <v>89.995765024126328</v>
      </c>
      <c r="S896" s="57">
        <f t="shared" si="264"/>
        <v>2.531669600858746E-2</v>
      </c>
      <c r="T896" s="12">
        <f t="shared" si="247"/>
        <v>60.183598320972287</v>
      </c>
    </row>
    <row r="897" spans="1:20" x14ac:dyDescent="0.15">
      <c r="A897" s="57">
        <f t="shared" si="248"/>
        <v>159.67395645856126</v>
      </c>
      <c r="B897" s="12">
        <f t="shared" si="265"/>
        <v>25.412899453420092</v>
      </c>
      <c r="C897" s="57" t="str">
        <f t="shared" si="249"/>
        <v>-0.0754902885511441-1017.49593880611i</v>
      </c>
      <c r="D897" s="57" t="str">
        <f t="shared" si="250"/>
        <v>7.97999994913595-250.511120381188i</v>
      </c>
      <c r="E897" s="57" t="str">
        <f t="shared" si="251"/>
        <v>81.234607548467-0.00164296851533924i</v>
      </c>
      <c r="F897" s="57" t="str">
        <f t="shared" si="252"/>
        <v>4.17867866547812-23508.8669092354i</v>
      </c>
      <c r="G897" s="57" t="str">
        <f t="shared" si="253"/>
        <v>0.999999996840972-0.0000562052324958597i</v>
      </c>
      <c r="H897" s="57" t="str">
        <f t="shared" si="254"/>
        <v>120.004206912005+3.78316663135106i</v>
      </c>
      <c r="I897" s="57" t="str">
        <f t="shared" si="255"/>
        <v>504.6246600848-15917.1471477899i</v>
      </c>
      <c r="K897" s="57" t="str">
        <f t="shared" si="256"/>
        <v>0.0998972121686061-0.0031876096734175i</v>
      </c>
      <c r="L897" s="57" t="str">
        <f t="shared" si="257"/>
        <v>0.00025-8.69828066951755i</v>
      </c>
      <c r="M897" s="57" t="str">
        <f t="shared" si="258"/>
        <v>0.0025-4.89890650974079i</v>
      </c>
      <c r="N897" s="57">
        <f t="shared" si="259"/>
        <v>89.995749098590665</v>
      </c>
      <c r="O897" s="57">
        <f t="shared" si="260"/>
        <v>60.150653713396458</v>
      </c>
      <c r="P897" s="374">
        <f t="shared" si="261"/>
        <v>60.150653713396458</v>
      </c>
      <c r="Q897" s="374">
        <f t="shared" si="262"/>
        <v>-90.004250901409335</v>
      </c>
      <c r="R897" s="12">
        <f t="shared" si="263"/>
        <v>89.995749098590665</v>
      </c>
      <c r="S897" s="57">
        <f t="shared" si="264"/>
        <v>2.5412899453420092E-2</v>
      </c>
      <c r="T897" s="12">
        <f t="shared" si="247"/>
        <v>60.150653713396458</v>
      </c>
    </row>
    <row r="898" spans="1:20" x14ac:dyDescent="0.15">
      <c r="A898" s="57">
        <f t="shared" si="248"/>
        <v>160.28071749310382</v>
      </c>
      <c r="B898" s="12">
        <f t="shared" si="265"/>
        <v>25.509468471343091</v>
      </c>
      <c r="C898" s="57" t="str">
        <f t="shared" si="249"/>
        <v>-0.0754872868168093-1013.64399944357i</v>
      </c>
      <c r="D898" s="57" t="str">
        <f t="shared" si="250"/>
        <v>7.97999994874862-249.562786643096i</v>
      </c>
      <c r="E898" s="57" t="str">
        <f t="shared" si="251"/>
        <v>81.2346063243668-0.00164917142003859i</v>
      </c>
      <c r="F898" s="57" t="str">
        <f t="shared" si="252"/>
        <v>4.17867866537761-23419.8713997048i</v>
      </c>
      <c r="G898" s="57" t="str">
        <f t="shared" si="253"/>
        <v>0.999999996816918-0.0000564188123779868i</v>
      </c>
      <c r="H898" s="57" t="str">
        <f t="shared" si="254"/>
        <v>120.004238945921+3.79754299716123i</v>
      </c>
      <c r="I898" s="57" t="str">
        <f t="shared" si="255"/>
        <v>504.624704828328-15856.8945196047i</v>
      </c>
      <c r="K898" s="57" t="str">
        <f t="shared" si="256"/>
        <v>0.0998964303160834-0.00319969728141182i</v>
      </c>
      <c r="L898" s="57" t="str">
        <f t="shared" si="257"/>
        <v>0.00025-8.66535233066101i</v>
      </c>
      <c r="M898" s="57" t="str">
        <f t="shared" si="258"/>
        <v>0.0025-4.8803611374186i</v>
      </c>
      <c r="N898" s="57">
        <f t="shared" si="259"/>
        <v>89.995733114450559</v>
      </c>
      <c r="O898" s="57">
        <f t="shared" si="260"/>
        <v>60.117709099888984</v>
      </c>
      <c r="P898" s="374">
        <f t="shared" si="261"/>
        <v>60.117709099888984</v>
      </c>
      <c r="Q898" s="374">
        <f t="shared" si="262"/>
        <v>-90.004266885549441</v>
      </c>
      <c r="R898" s="12">
        <f t="shared" si="263"/>
        <v>89.995733114450559</v>
      </c>
      <c r="S898" s="57">
        <f t="shared" si="264"/>
        <v>2.550946847134309E-2</v>
      </c>
      <c r="T898" s="12">
        <f t="shared" si="247"/>
        <v>60.117709099888984</v>
      </c>
    </row>
    <row r="899" spans="1:20" x14ac:dyDescent="0.15">
      <c r="A899" s="57">
        <f t="shared" si="248"/>
        <v>160.88978421957762</v>
      </c>
      <c r="B899" s="12">
        <f t="shared" si="265"/>
        <v>25.606404451534196</v>
      </c>
      <c r="C899" s="57" t="str">
        <f t="shared" si="249"/>
        <v>-0.0754842622732355-1009.80664169173i</v>
      </c>
      <c r="D899" s="57" t="str">
        <f t="shared" si="250"/>
        <v>7.97999994835836-248.618042949475i</v>
      </c>
      <c r="E899" s="57" t="str">
        <f t="shared" si="251"/>
        <v>81.2346050909645-0.00165539743436091i</v>
      </c>
      <c r="F899" s="57" t="str">
        <f t="shared" si="252"/>
        <v>4.17867866527631-23331.2127928869i</v>
      </c>
      <c r="G899" s="57" t="str">
        <f t="shared" si="253"/>
        <v>0.99999999679268-0.0000566332038636505i</v>
      </c>
      <c r="H899" s="57" t="str">
        <f t="shared" si="254"/>
        <v>120.004271223768+3.81197399696768i</v>
      </c>
      <c r="I899" s="57" t="str">
        <f t="shared" si="255"/>
        <v>504.624749912555-15796.8699981721i</v>
      </c>
      <c r="K899" s="57" t="str">
        <f t="shared" si="256"/>
        <v>0.0998956425227012-0.00321183053310526i</v>
      </c>
      <c r="L899" s="57" t="str">
        <f t="shared" si="257"/>
        <v>0.00025-8.63254864580695i</v>
      </c>
      <c r="M899" s="57" t="str">
        <f t="shared" si="258"/>
        <v>0.0025-4.86188597072983i</v>
      </c>
      <c r="N899" s="57">
        <f t="shared" si="259"/>
        <v>89.995717071505283</v>
      </c>
      <c r="O899" s="57">
        <f t="shared" si="260"/>
        <v>60.08476448040458</v>
      </c>
      <c r="P899" s="374">
        <f t="shared" si="261"/>
        <v>60.08476448040458</v>
      </c>
      <c r="Q899" s="374">
        <f t="shared" si="262"/>
        <v>-90.004282928494717</v>
      </c>
      <c r="R899" s="12">
        <f t="shared" si="263"/>
        <v>89.995717071505283</v>
      </c>
      <c r="S899" s="57">
        <f t="shared" si="264"/>
        <v>2.5606404451534195E-2</v>
      </c>
      <c r="T899" s="12">
        <f t="shared" si="247"/>
        <v>60.08476448040458</v>
      </c>
    </row>
    <row r="900" spans="1:20" x14ac:dyDescent="0.15">
      <c r="A900" s="57">
        <f t="shared" si="248"/>
        <v>161.50116539961201</v>
      </c>
      <c r="B900" s="12">
        <f t="shared" si="265"/>
        <v>25.703708788450026</v>
      </c>
      <c r="C900" s="57" t="str">
        <f t="shared" si="249"/>
        <v>-0.0754812147485922-1005.98381034895i</v>
      </c>
      <c r="D900" s="57" t="str">
        <f t="shared" si="250"/>
        <v>7.97999994796518-247.676875709869i</v>
      </c>
      <c r="E900" s="57" t="str">
        <f t="shared" si="251"/>
        <v>81.2346038481919-0.00166164664091662i</v>
      </c>
      <c r="F900" s="57" t="str">
        <f t="shared" si="252"/>
        <v>4.17867866517428-23242.889813398i</v>
      </c>
      <c r="G900" s="57" t="str">
        <f t="shared" si="253"/>
        <v>0.999999996768258-0.000056848410036944i</v>
      </c>
      <c r="H900" s="57" t="str">
        <f t="shared" si="254"/>
        <v>120.004303747404+3.82645983842322i</v>
      </c>
      <c r="I900" s="57" t="str">
        <f t="shared" si="255"/>
        <v>504.624795340086-15737.0727200192i</v>
      </c>
      <c r="K900" s="57" t="str">
        <f t="shared" si="256"/>
        <v>0.0998948487434146-0.00322400959864217i</v>
      </c>
      <c r="L900" s="57" t="str">
        <f t="shared" si="257"/>
        <v>0.00025-8.59986914306329i</v>
      </c>
      <c r="M900" s="57" t="str">
        <f t="shared" si="258"/>
        <v>0.0025-4.843480743903i</v>
      </c>
      <c r="N900" s="57">
        <f t="shared" si="259"/>
        <v>89.995700969553369</v>
      </c>
      <c r="O900" s="57">
        <f t="shared" si="260"/>
        <v>60.051819854898113</v>
      </c>
      <c r="P900" s="374">
        <f t="shared" si="261"/>
        <v>60.051819854898113</v>
      </c>
      <c r="Q900" s="374">
        <f t="shared" si="262"/>
        <v>-90.004299030446631</v>
      </c>
      <c r="R900" s="12">
        <f t="shared" si="263"/>
        <v>89.995700969553369</v>
      </c>
      <c r="S900" s="57">
        <f t="shared" si="264"/>
        <v>2.5703708788450026E-2</v>
      </c>
      <c r="T900" s="12">
        <f t="shared" si="247"/>
        <v>60.051819854898113</v>
      </c>
    </row>
    <row r="901" spans="1:20" x14ac:dyDescent="0.15">
      <c r="A901" s="57">
        <f t="shared" si="248"/>
        <v>162.11486982813054</v>
      </c>
      <c r="B901" s="12">
        <f t="shared" si="265"/>
        <v>25.801382881846138</v>
      </c>
      <c r="C901" s="57" t="str">
        <f t="shared" si="249"/>
        <v>-0.0754781440686472-1002.17545042252i</v>
      </c>
      <c r="D901" s="57" t="str">
        <f t="shared" si="250"/>
        <v>7.9799999475689-246.739271385271i</v>
      </c>
      <c r="E901" s="57" t="str">
        <f t="shared" si="251"/>
        <v>81.2346025959761-0.00166791912245869i</v>
      </c>
      <c r="F901" s="57" t="str">
        <f t="shared" si="252"/>
        <v>4.17867866507143-23154.9011906822i</v>
      </c>
      <c r="G901" s="57" t="str">
        <f t="shared" si="253"/>
        <v>0.99999999674365-0.0000570644339936802i</v>
      </c>
      <c r="H901" s="57" t="str">
        <f t="shared" si="254"/>
        <v>120.004336518698+3.84100072997014i</v>
      </c>
      <c r="I901" s="57" t="str">
        <f t="shared" si="255"/>
        <v>504.624841113527-15677.5018249417i</v>
      </c>
      <c r="K901" s="57" t="str">
        <f t="shared" si="256"/>
        <v>0.0998940489328393-0.00323623464877578i</v>
      </c>
      <c r="L901" s="57" t="str">
        <f t="shared" si="257"/>
        <v>0.00025-8.56731335232449i</v>
      </c>
      <c r="M901" s="57" t="str">
        <f t="shared" si="258"/>
        <v>0.0025-4.82514519217274i</v>
      </c>
      <c r="N901" s="57">
        <f t="shared" si="259"/>
        <v>89.995684808392966</v>
      </c>
      <c r="O901" s="57">
        <f t="shared" si="260"/>
        <v>60.018875223323811</v>
      </c>
      <c r="P901" s="374">
        <f t="shared" si="261"/>
        <v>60.018875223323811</v>
      </c>
      <c r="Q901" s="374">
        <f t="shared" si="262"/>
        <v>-90.004315191607034</v>
      </c>
      <c r="R901" s="12">
        <f t="shared" si="263"/>
        <v>89.995684808392966</v>
      </c>
      <c r="S901" s="57">
        <f t="shared" si="264"/>
        <v>2.5801382881846139E-2</v>
      </c>
      <c r="T901" s="12">
        <f t="shared" si="247"/>
        <v>60.018875223323811</v>
      </c>
    </row>
    <row r="902" spans="1:20" x14ac:dyDescent="0.15">
      <c r="A902" s="57">
        <f t="shared" si="248"/>
        <v>162.73090633347746</v>
      </c>
      <c r="B902" s="12">
        <f t="shared" si="265"/>
        <v>25.899428136797155</v>
      </c>
      <c r="C902" s="57" t="str">
        <f t="shared" si="249"/>
        <v>-0.0754750500579533-998.381507127962i</v>
      </c>
      <c r="D902" s="57" t="str">
        <f t="shared" si="250"/>
        <v>7.97999994716974-245.80521648793i</v>
      </c>
      <c r="E902" s="57" t="str">
        <f t="shared" si="251"/>
        <v>81.2346013342475-0.00167421496209213i</v>
      </c>
      <c r="F902" s="57" t="str">
        <f t="shared" si="252"/>
        <v>4.17867866496783-23067.2456589938i</v>
      </c>
      <c r="G902" s="57" t="str">
        <f t="shared" si="253"/>
        <v>0.999999996718855-0.0000572812788414359i</v>
      </c>
      <c r="H902" s="57" t="str">
        <f t="shared" si="254"/>
        <v>120.004369539536+3.85559688084338i</v>
      </c>
      <c r="I902" s="57" t="str">
        <f t="shared" si="255"/>
        <v>504.62488723552-15618.1564559923i</v>
      </c>
      <c r="K902" s="57" t="str">
        <f t="shared" si="256"/>
        <v>0.0998932430452468-0.00324850585487009i</v>
      </c>
      <c r="L902" s="57" t="str">
        <f t="shared" si="257"/>
        <v>0.00025-8.53488080526446i</v>
      </c>
      <c r="M902" s="57" t="str">
        <f t="shared" si="258"/>
        <v>0.0025-4.80687905177598i</v>
      </c>
      <c r="N902" s="57">
        <f t="shared" si="259"/>
        <v>89.995668587821655</v>
      </c>
      <c r="O902" s="57">
        <f t="shared" si="260"/>
        <v>59.985930585635998</v>
      </c>
      <c r="P902" s="374">
        <f t="shared" si="261"/>
        <v>59.985930585635998</v>
      </c>
      <c r="Q902" s="374">
        <f t="shared" si="262"/>
        <v>-90.004331412178345</v>
      </c>
      <c r="R902" s="12">
        <f t="shared" si="263"/>
        <v>89.995668587821655</v>
      </c>
      <c r="S902" s="57">
        <f t="shared" si="264"/>
        <v>2.5899428136797156E-2</v>
      </c>
      <c r="T902" s="12">
        <f t="shared" si="247"/>
        <v>59.985930585635998</v>
      </c>
    </row>
    <row r="903" spans="1:20" x14ac:dyDescent="0.15">
      <c r="A903" s="57">
        <f t="shared" si="248"/>
        <v>163.34928377754466</v>
      </c>
      <c r="B903" s="12">
        <f t="shared" si="265"/>
        <v>25.997845963716983</v>
      </c>
      <c r="C903" s="57" t="str">
        <f t="shared" si="249"/>
        <v>-0.0754719325386404-994.601925888081i</v>
      </c>
      <c r="D903" s="57" t="str">
        <f t="shared" si="250"/>
        <v>7.97999994676744-244.874697581148i</v>
      </c>
      <c r="E903" s="57" t="str">
        <f t="shared" si="251"/>
        <v>81.2346000629313-0.00168053424307489i</v>
      </c>
      <c r="F903" s="57" t="str">
        <f t="shared" si="252"/>
        <v>4.17867866486341-22979.9219573783i</v>
      </c>
      <c r="G903" s="57" t="str">
        <f t="shared" si="253"/>
        <v>0.999999996693871-0.0000574989476995968i</v>
      </c>
      <c r="H903" s="57" t="str">
        <f t="shared" si="254"/>
        <v>120.004402811821+3.87024850107339i</v>
      </c>
      <c r="I903" s="57" t="str">
        <f t="shared" si="255"/>
        <v>504.624933708706-15559.0357594683i</v>
      </c>
      <c r="K903" s="57" t="str">
        <f t="shared" si="256"/>
        <v>0.0998924310345634-0.0032608233889017i</v>
      </c>
      <c r="L903" s="57" t="str">
        <f t="shared" si="257"/>
        <v>0.00025-8.50257103533024i</v>
      </c>
      <c r="M903" s="57" t="str">
        <f t="shared" si="258"/>
        <v>0.0025-4.78868205994819i</v>
      </c>
      <c r="N903" s="57">
        <f t="shared" si="259"/>
        <v>89.995652307636561</v>
      </c>
      <c r="O903" s="57">
        <f t="shared" si="260"/>
        <v>59.952985941787801</v>
      </c>
      <c r="P903" s="374">
        <f t="shared" si="261"/>
        <v>59.952985941787801</v>
      </c>
      <c r="Q903" s="374">
        <f t="shared" si="262"/>
        <v>-90.004347692363439</v>
      </c>
      <c r="R903" s="12">
        <f t="shared" si="263"/>
        <v>89.995652307636561</v>
      </c>
      <c r="S903" s="57">
        <f t="shared" si="264"/>
        <v>2.5997845963716983E-2</v>
      </c>
      <c r="T903" s="12">
        <f t="shared" si="247"/>
        <v>59.952985941787801</v>
      </c>
    </row>
    <row r="904" spans="1:20" x14ac:dyDescent="0.15">
      <c r="A904" s="57">
        <f t="shared" si="248"/>
        <v>163.97001105589933</v>
      </c>
      <c r="B904" s="12">
        <f t="shared" si="265"/>
        <v>26.096637778379108</v>
      </c>
      <c r="C904" s="57" t="str">
        <f t="shared" si="249"/>
        <v>-0.0754687913336696-990.836652332402i</v>
      </c>
      <c r="D904" s="57" t="str">
        <f t="shared" si="250"/>
        <v>7.97999994636215-243.947701279103i</v>
      </c>
      <c r="E904" s="57" t="str">
        <f t="shared" si="251"/>
        <v>81.2345987819573-0.00168687704901147i</v>
      </c>
      <c r="F904" s="57" t="str">
        <f t="shared" si="252"/>
        <v>4.17867866475824-22892.9288296552i</v>
      </c>
      <c r="G904" s="57" t="str">
        <f t="shared" si="253"/>
        <v>0.999999996668697-0.0000577174436994023i</v>
      </c>
      <c r="H904" s="57" t="str">
        <f t="shared" si="254"/>
        <v>120.004436337466+3.8849558014894i</v>
      </c>
      <c r="I904" s="57" t="str">
        <f t="shared" si="255"/>
        <v>504.624980535777-15500.1388848985i</v>
      </c>
      <c r="K904" s="57" t="str">
        <f t="shared" si="256"/>
        <v>0.099891612854368-0.00327318742346194i</v>
      </c>
      <c r="L904" s="57" t="str">
        <f t="shared" si="257"/>
        <v>0.00025-8.4703835777348i</v>
      </c>
      <c r="M904" s="57" t="str">
        <f t="shared" si="258"/>
        <v>0.0025-4.77055395491949i</v>
      </c>
      <c r="N904" s="57">
        <f t="shared" si="259"/>
        <v>89.995635967634186</v>
      </c>
      <c r="O904" s="57">
        <f t="shared" si="260"/>
        <v>59.920041291732943</v>
      </c>
      <c r="P904" s="374">
        <f t="shared" si="261"/>
        <v>59.920041291732943</v>
      </c>
      <c r="Q904" s="374">
        <f t="shared" si="262"/>
        <v>-90.004364032365814</v>
      </c>
      <c r="R904" s="12">
        <f t="shared" si="263"/>
        <v>89.995635967634186</v>
      </c>
      <c r="S904" s="57">
        <f t="shared" si="264"/>
        <v>2.6096637778379107E-2</v>
      </c>
      <c r="T904" s="12">
        <f t="shared" si="247"/>
        <v>59.920041291732943</v>
      </c>
    </row>
    <row r="905" spans="1:20" x14ac:dyDescent="0.15">
      <c r="A905" s="57">
        <f t="shared" si="248"/>
        <v>164.59309709791177</v>
      </c>
      <c r="B905" s="12">
        <f t="shared" si="265"/>
        <v>26.19580500193695</v>
      </c>
      <c r="C905" s="57" t="str">
        <f t="shared" si="249"/>
        <v>-0.0754656262623783-987.085632296188i</v>
      </c>
      <c r="D905" s="57" t="str">
        <f t="shared" si="250"/>
        <v>7.9799999459537-243.024214246639i</v>
      </c>
      <c r="E905" s="57" t="str">
        <f t="shared" si="251"/>
        <v>81.2345974912509-0.00169324346368736i</v>
      </c>
      <c r="F905" s="57" t="str">
        <f t="shared" si="252"/>
        <v>4.17867866465222-22806.2650243989i</v>
      </c>
      <c r="G905" s="57" t="str">
        <f t="shared" si="253"/>
        <v>0.999999996643331-0.0000579367699839903i</v>
      </c>
      <c r="H905" s="57" t="str">
        <f t="shared" si="254"/>
        <v>120.004470118401+3.89971899372214i</v>
      </c>
      <c r="I905" s="57" t="str">
        <f t="shared" si="255"/>
        <v>504.62502771941-15441.4649850316i</v>
      </c>
      <c r="K905" s="57" t="str">
        <f t="shared" si="256"/>
        <v>0.0998907884578892-0.00328559813175845i</v>
      </c>
      <c r="L905" s="57" t="str">
        <f t="shared" si="257"/>
        <v>0.00025-8.43831796945095i</v>
      </c>
      <c r="M905" s="57" t="str">
        <f t="shared" si="258"/>
        <v>0.0025-4.75249447591104i</v>
      </c>
      <c r="N905" s="57">
        <f t="shared" si="259"/>
        <v>89.995619567610703</v>
      </c>
      <c r="O905" s="57">
        <f t="shared" si="260"/>
        <v>59.887096635424115</v>
      </c>
      <c r="P905" s="374">
        <f t="shared" si="261"/>
        <v>59.887096635424115</v>
      </c>
      <c r="Q905" s="374">
        <f t="shared" si="262"/>
        <v>-90.004380432389297</v>
      </c>
      <c r="R905" s="12">
        <f t="shared" si="263"/>
        <v>89.995619567610703</v>
      </c>
      <c r="S905" s="57">
        <f t="shared" si="264"/>
        <v>2.619580500193695E-2</v>
      </c>
      <c r="T905" s="12">
        <f t="shared" si="247"/>
        <v>59.887096635424115</v>
      </c>
    </row>
    <row r="906" spans="1:20" x14ac:dyDescent="0.15">
      <c r="A906" s="57">
        <f t="shared" si="248"/>
        <v>165.21855086688382</v>
      </c>
      <c r="B906" s="12">
        <f t="shared" si="265"/>
        <v>26.295349060944311</v>
      </c>
      <c r="C906" s="57" t="str">
        <f t="shared" si="249"/>
        <v>-0.0754624371455677-983.348811819805i</v>
      </c>
      <c r="D906" s="57" t="str">
        <f t="shared" si="250"/>
        <v>7.97999994554214-242.104223199087i</v>
      </c>
      <c r="E906" s="57" t="str">
        <f t="shared" si="251"/>
        <v>81.2345961907389-0.00169963357122917i</v>
      </c>
      <c r="F906" s="57" t="str">
        <f t="shared" si="252"/>
        <v>4.17867866454543-22719.9292949216i</v>
      </c>
      <c r="G906" s="57" t="str">
        <f t="shared" si="253"/>
        <v>0.999999996617772-0.0000581569297084431i</v>
      </c>
      <c r="H906" s="57" t="str">
        <f t="shared" si="254"/>
        <v>120.004504156569+3.91453829020721i</v>
      </c>
      <c r="I906" s="57" t="str">
        <f t="shared" si="255"/>
        <v>504.625075262333-15383.0132158237i</v>
      </c>
      <c r="K906" s="57" t="str">
        <f t="shared" si="256"/>
        <v>0.0998899577980039-0.00329805568761748i</v>
      </c>
      <c r="L906" s="57" t="str">
        <f t="shared" si="257"/>
        <v>0.00025-8.40637374920397i</v>
      </c>
      <c r="M906" s="57" t="str">
        <f t="shared" si="258"/>
        <v>0.0025-4.73450336313114i</v>
      </c>
      <c r="N906" s="57">
        <f t="shared" si="259"/>
        <v>89.995603107361546</v>
      </c>
      <c r="O906" s="57">
        <f t="shared" si="260"/>
        <v>59.854151972814179</v>
      </c>
      <c r="P906" s="374">
        <f t="shared" si="261"/>
        <v>59.854151972814179</v>
      </c>
      <c r="Q906" s="374">
        <f t="shared" si="262"/>
        <v>-90.004396892638454</v>
      </c>
      <c r="R906" s="12">
        <f t="shared" si="263"/>
        <v>89.995603107361546</v>
      </c>
      <c r="S906" s="57">
        <f t="shared" si="264"/>
        <v>2.6295349060944311E-2</v>
      </c>
      <c r="T906" s="12">
        <f t="shared" si="247"/>
        <v>59.854151972814179</v>
      </c>
    </row>
    <row r="907" spans="1:20" x14ac:dyDescent="0.15">
      <c r="A907" s="57">
        <f t="shared" si="248"/>
        <v>165.84638136017799</v>
      </c>
      <c r="B907" s="12">
        <f t="shared" si="265"/>
        <v>26.3952713873759</v>
      </c>
      <c r="C907" s="57" t="str">
        <f t="shared" si="249"/>
        <v>-0.0754592237991716-979.626137147823i</v>
      </c>
      <c r="D907" s="57" t="str">
        <f t="shared" si="250"/>
        <v>7.97999994512746-241.187714902066i</v>
      </c>
      <c r="E907" s="57" t="str">
        <f t="shared" si="251"/>
        <v>81.2345948803469-0.001706047455923i</v>
      </c>
      <c r="F907" s="57" t="str">
        <f t="shared" si="252"/>
        <v>4.17867866443782-22633.9203992549i</v>
      </c>
      <c r="G907" s="57" t="str">
        <f t="shared" si="253"/>
        <v>0.999999996592018-0.0000583779260398318i</v>
      </c>
      <c r="H907" s="57" t="str">
        <f t="shared" si="254"/>
        <v>120.004538453931+3.92941390418791i</v>
      </c>
      <c r="I907" s="57" t="str">
        <f t="shared" si="255"/>
        <v>504.625123167277-15324.7827364268i</v>
      </c>
      <c r="K907" s="57" t="str">
        <f t="shared" si="256"/>
        <v>0.0998891208272296-0.0033105602654852i</v>
      </c>
      <c r="L907" s="57" t="str">
        <f t="shared" si="257"/>
        <v>0.00025-8.37455045746559i</v>
      </c>
      <c r="M907" s="57" t="str">
        <f t="shared" si="258"/>
        <v>0.0025-4.71658035777159i</v>
      </c>
      <c r="N907" s="57">
        <f t="shared" si="259"/>
        <v>89.995586586681867</v>
      </c>
      <c r="O907" s="57">
        <f t="shared" si="260"/>
        <v>59.821207303855076</v>
      </c>
      <c r="P907" s="374">
        <f t="shared" si="261"/>
        <v>59.821207303855076</v>
      </c>
      <c r="Q907" s="374">
        <f t="shared" si="262"/>
        <v>-90.004413413318133</v>
      </c>
      <c r="R907" s="12">
        <f t="shared" si="263"/>
        <v>89.995586586681867</v>
      </c>
      <c r="S907" s="57">
        <f t="shared" si="264"/>
        <v>2.63952713873759E-2</v>
      </c>
      <c r="T907" s="12">
        <f t="shared" si="247"/>
        <v>59.821207303855076</v>
      </c>
    </row>
    <row r="908" spans="1:20" x14ac:dyDescent="0.15">
      <c r="A908" s="57">
        <f t="shared" si="248"/>
        <v>166.47659760934667</v>
      </c>
      <c r="B908" s="12">
        <f t="shared" si="265"/>
        <v>26.495573418647929</v>
      </c>
      <c r="C908" s="57" t="str">
        <f t="shared" si="249"/>
        <v>-0.0754559860399127-975.917554728341i</v>
      </c>
      <c r="D908" s="57" t="str">
        <f t="shared" si="250"/>
        <v>7.97999994470962-240.274676171295i</v>
      </c>
      <c r="E908" s="57" t="str">
        <f t="shared" si="251"/>
        <v>81.2345935599992-0.00171248520234538i</v>
      </c>
      <c r="F908" s="57" t="str">
        <f t="shared" si="252"/>
        <v>4.17867866432938-22548.2371001319i</v>
      </c>
      <c r="G908" s="57" t="str">
        <f t="shared" si="253"/>
        <v>0.999999996566068-0.0000585997621572624i</v>
      </c>
      <c r="H908" s="57" t="str">
        <f t="shared" si="254"/>
        <v>120.004573012458+3.94434604971843i</v>
      </c>
      <c r="I908" s="57" t="str">
        <f t="shared" si="255"/>
        <v>504.625171436999-15266.7727091757i</v>
      </c>
      <c r="K908" s="57" t="str">
        <f t="shared" si="256"/>
        <v>0.0998882774977299-0.00332311204043026i</v>
      </c>
      <c r="L908" s="57" t="str">
        <f t="shared" si="257"/>
        <v>0.00025-8.34284763644705i</v>
      </c>
      <c r="M908" s="57" t="str">
        <f t="shared" si="258"/>
        <v>0.0025-4.69872520200398i</v>
      </c>
      <c r="N908" s="57">
        <f t="shared" si="259"/>
        <v>89.995570005366204</v>
      </c>
      <c r="O908" s="57">
        <f t="shared" si="260"/>
        <v>59.78826262849875</v>
      </c>
      <c r="P908" s="374">
        <f t="shared" si="261"/>
        <v>59.78826262849875</v>
      </c>
      <c r="Q908" s="374">
        <f t="shared" si="262"/>
        <v>-90.004429994633796</v>
      </c>
      <c r="R908" s="12">
        <f t="shared" si="263"/>
        <v>89.995570005366204</v>
      </c>
      <c r="S908" s="57">
        <f t="shared" si="264"/>
        <v>2.649557341864793E-2</v>
      </c>
      <c r="T908" s="12">
        <f t="shared" si="247"/>
        <v>59.78826262849875</v>
      </c>
    </row>
    <row r="909" spans="1:20" x14ac:dyDescent="0.15">
      <c r="A909" s="57">
        <f t="shared" si="248"/>
        <v>167.10920868026218</v>
      </c>
      <c r="B909" s="12">
        <f t="shared" si="265"/>
        <v>26.596256597638792</v>
      </c>
      <c r="C909" s="57" t="str">
        <f t="shared" si="249"/>
        <v>-0.0754527236833979-972.223011212198i</v>
      </c>
      <c r="D909" s="57" t="str">
        <f t="shared" si="250"/>
        <v>7.97999994428868-239.365093872409i</v>
      </c>
      <c r="E909" s="57" t="str">
        <f t="shared" si="251"/>
        <v>81.2345922296218-0.00171894689540962i</v>
      </c>
      <c r="F909" s="57" t="str">
        <f t="shared" si="252"/>
        <v>4.17867866422012-22462.8781649696i</v>
      </c>
      <c r="G909" s="57" t="str">
        <f t="shared" si="253"/>
        <v>0.99999999653992-0.000058822441251922i</v>
      </c>
      <c r="H909" s="57" t="str">
        <f t="shared" si="254"/>
        <v>120.004607834141+3.95933494166691i</v>
      </c>
      <c r="I909" s="57" t="str">
        <f t="shared" si="255"/>
        <v>504.625220074277-15208.9822995768i</v>
      </c>
      <c r="K909" s="57" t="str">
        <f t="shared" si="256"/>
        <v>0.0998874277613047-0.00333571118814518i</v>
      </c>
      <c r="L909" s="57" t="str">
        <f t="shared" si="257"/>
        <v>0.00025-8.31126483009271i</v>
      </c>
      <c r="M909" s="57" t="str">
        <f t="shared" si="258"/>
        <v>0.0025-4.68093763897588i</v>
      </c>
      <c r="N909" s="57">
        <f t="shared" si="259"/>
        <v>89.995553363208558</v>
      </c>
      <c r="O909" s="57">
        <f t="shared" si="260"/>
        <v>59.755317946696913</v>
      </c>
      <c r="P909" s="374">
        <f t="shared" si="261"/>
        <v>59.755317946696913</v>
      </c>
      <c r="Q909" s="374">
        <f t="shared" si="262"/>
        <v>-90.004446636791442</v>
      </c>
      <c r="R909" s="12">
        <f t="shared" si="263"/>
        <v>89.995553363208558</v>
      </c>
      <c r="S909" s="57">
        <f t="shared" si="264"/>
        <v>2.6596256597638791E-2</v>
      </c>
      <c r="T909" s="12">
        <f t="shared" si="247"/>
        <v>59.755317946696913</v>
      </c>
    </row>
    <row r="910" spans="1:20" x14ac:dyDescent="0.15">
      <c r="A910" s="57">
        <f t="shared" si="248"/>
        <v>167.74422367324718</v>
      </c>
      <c r="B910" s="12">
        <f t="shared" si="265"/>
        <v>26.69732237270982</v>
      </c>
      <c r="C910" s="57" t="str">
        <f t="shared" si="249"/>
        <v>-0.0754494365427831-968.542453452144i</v>
      </c>
      <c r="D910" s="57" t="str">
        <f t="shared" si="250"/>
        <v>7.97999994386446-238.458954920757i</v>
      </c>
      <c r="E910" s="57" t="str">
        <f t="shared" si="251"/>
        <v>81.2345908891376-0.00172543262013457i</v>
      </c>
      <c r="F910" s="57" t="str">
        <f t="shared" si="252"/>
        <v>4.17867866411003-22377.842365851i</v>
      </c>
      <c r="G910" s="57" t="str">
        <f t="shared" si="253"/>
        <v>0.999999996513574-0.0000590459665271236i</v>
      </c>
      <c r="H910" s="57" t="str">
        <f t="shared" si="254"/>
        <v>120.004642920982+3.97438079571855i</v>
      </c>
      <c r="I910" s="57" t="str">
        <f t="shared" si="255"/>
        <v>504.625269081908-15151.4106762955i</v>
      </c>
      <c r="K910" s="57" t="str">
        <f t="shared" si="256"/>
        <v>0.0998865715693918-0.00334835788494859i</v>
      </c>
      <c r="L910" s="57" t="str">
        <f t="shared" si="257"/>
        <v>0.00025-8.27980158407324i</v>
      </c>
      <c r="M910" s="57" t="str">
        <f t="shared" si="258"/>
        <v>0.0025-4.66321741280721i</v>
      </c>
      <c r="N910" s="57">
        <f t="shared" si="259"/>
        <v>89.995536660002472</v>
      </c>
      <c r="O910" s="57">
        <f t="shared" si="260"/>
        <v>59.722373258400523</v>
      </c>
      <c r="P910" s="374">
        <f t="shared" si="261"/>
        <v>59.722373258400523</v>
      </c>
      <c r="Q910" s="374">
        <f t="shared" si="262"/>
        <v>-90.004463339997528</v>
      </c>
      <c r="R910" s="12">
        <f t="shared" si="263"/>
        <v>89.995536660002472</v>
      </c>
      <c r="S910" s="57">
        <f t="shared" si="264"/>
        <v>2.669732237270982E-2</v>
      </c>
      <c r="T910" s="12">
        <f t="shared" si="247"/>
        <v>59.722373258400523</v>
      </c>
    </row>
    <row r="911" spans="1:20" x14ac:dyDescent="0.15">
      <c r="A911" s="57">
        <f t="shared" si="248"/>
        <v>168.38165172320555</v>
      </c>
      <c r="B911" s="12">
        <f t="shared" si="265"/>
        <v>26.79877219772612</v>
      </c>
      <c r="C911" s="57" t="str">
        <f t="shared" si="249"/>
        <v>-0.075446124430556-964.875828502135i</v>
      </c>
      <c r="D911" s="57" t="str">
        <f t="shared" si="250"/>
        <v>7.97999994343695-237.556246281228i</v>
      </c>
      <c r="E911" s="57" t="str">
        <f t="shared" si="251"/>
        <v>81.2345895384704-0.00173194246192136i</v>
      </c>
      <c r="F911" s="57" t="str">
        <f t="shared" si="252"/>
        <v>4.17867866399909-22293.1284795075i</v>
      </c>
      <c r="G911" s="57" t="str">
        <f t="shared" si="253"/>
        <v>0.999999996487027-0.0000592703411983533i</v>
      </c>
      <c r="H911" s="57" t="str">
        <f t="shared" si="254"/>
        <v>120.004678275002+3.98948382837873i</v>
      </c>
      <c r="I911" s="57" t="str">
        <f t="shared" si="255"/>
        <v>504.625318462714-15094.0570111447i</v>
      </c>
      <c r="K911" s="57" t="str">
        <f t="shared" si="256"/>
        <v>0.0998857088730604-0.00336105230778682i</v>
      </c>
      <c r="L911" s="57" t="str">
        <f t="shared" si="257"/>
        <v>0.00025-8.24845744577928i</v>
      </c>
      <c r="M911" s="57" t="str">
        <f t="shared" si="258"/>
        <v>0.0025-4.64556426858658i</v>
      </c>
      <c r="N911" s="57">
        <f t="shared" si="259"/>
        <v>89.99551989554098</v>
      </c>
      <c r="O911" s="57">
        <f t="shared" si="260"/>
        <v>59.689428563560327</v>
      </c>
      <c r="P911" s="374">
        <f t="shared" si="261"/>
        <v>59.689428563560327</v>
      </c>
      <c r="Q911" s="374">
        <f t="shared" si="262"/>
        <v>-90.00448010445902</v>
      </c>
      <c r="R911" s="12">
        <f t="shared" si="263"/>
        <v>89.99551989554098</v>
      </c>
      <c r="S911" s="57">
        <f t="shared" si="264"/>
        <v>2.6798772197726119E-2</v>
      </c>
      <c r="T911" s="12">
        <f t="shared" si="247"/>
        <v>59.689428563560327</v>
      </c>
    </row>
    <row r="912" spans="1:20" x14ac:dyDescent="0.15">
      <c r="A912" s="57">
        <f t="shared" si="248"/>
        <v>169.02150199975372</v>
      </c>
      <c r="B912" s="12">
        <f t="shared" si="265"/>
        <v>26.90060753207748</v>
      </c>
      <c r="C912" s="57" t="str">
        <f t="shared" si="249"/>
        <v>-0.0754427871563479-961.22308361657i</v>
      </c>
      <c r="D912" s="57" t="str">
        <f t="shared" si="250"/>
        <v>7.97999994300629-236.656954968057i</v>
      </c>
      <c r="E912" s="57" t="str">
        <f t="shared" si="251"/>
        <v>81.2345881775431-0.00173847650635687i</v>
      </c>
      <c r="F912" s="57" t="str">
        <f t="shared" si="252"/>
        <v>4.1786786638873-22208.7352873017i</v>
      </c>
      <c r="G912" s="57" t="str">
        <f t="shared" si="253"/>
        <v>0.999999996460277-0.0000594955684933155i</v>
      </c>
      <c r="H912" s="57" t="str">
        <f t="shared" si="254"/>
        <v>120.004713898236+4.00464425697604i</v>
      </c>
      <c r="I912" s="57" t="str">
        <f t="shared" si="255"/>
        <v>504.625368219536-15036.9204790732i</v>
      </c>
      <c r="K912" s="57" t="str">
        <f t="shared" si="256"/>
        <v>0.0998848396230119-0.00337379463423603i</v>
      </c>
      <c r="L912" s="57" t="str">
        <f t="shared" si="257"/>
        <v>0.00025-8.21723196431486i</v>
      </c>
      <c r="M912" s="57" t="str">
        <f t="shared" si="258"/>
        <v>0.0025-4.62797795236759i</v>
      </c>
      <c r="N912" s="57">
        <f t="shared" si="259"/>
        <v>89.99550306961666</v>
      </c>
      <c r="O912" s="57">
        <f t="shared" si="260"/>
        <v>59.656483862126812</v>
      </c>
      <c r="P912" s="374">
        <f t="shared" si="261"/>
        <v>59.656483862126812</v>
      </c>
      <c r="Q912" s="374">
        <f t="shared" si="262"/>
        <v>-90.00449693038334</v>
      </c>
      <c r="R912" s="12">
        <f t="shared" si="263"/>
        <v>89.99550306961666</v>
      </c>
      <c r="S912" s="57">
        <f t="shared" si="264"/>
        <v>2.6900607532077479E-2</v>
      </c>
      <c r="T912" s="12">
        <f t="shared" si="247"/>
        <v>59.656483862126812</v>
      </c>
    </row>
    <row r="913" spans="1:20" x14ac:dyDescent="0.15">
      <c r="A913" s="57">
        <f t="shared" si="248"/>
        <v>169.66378370735279</v>
      </c>
      <c r="B913" s="12">
        <f t="shared" si="265"/>
        <v>27.002829840699373</v>
      </c>
      <c r="C913" s="57" t="str">
        <f t="shared" si="249"/>
        <v>-0.0754394245311261-957.58416624952i</v>
      </c>
      <c r="D913" s="57" t="str">
        <f t="shared" si="250"/>
        <v>7.97999994257231-235.761068044633i</v>
      </c>
      <c r="E913" s="57" t="str">
        <f t="shared" si="251"/>
        <v>81.2345868062783-0.00174503483933235i</v>
      </c>
      <c r="F913" s="57" t="str">
        <f t="shared" si="252"/>
        <v>4.17867866377467-22124.661575209i</v>
      </c>
      <c r="G913" s="57" t="str">
        <f t="shared" si="253"/>
        <v>0.999999996433324-0.0000597216516519804i</v>
      </c>
      <c r="H913" s="57" t="str">
        <f t="shared" si="254"/>
        <v>120.004749792731+4.0198622996656i</v>
      </c>
      <c r="I913" s="57" t="str">
        <f t="shared" si="255"/>
        <v>504.625418355241-14980.000258152i</v>
      </c>
      <c r="K913" s="57" t="str">
        <f t="shared" si="256"/>
        <v>0.0998839637695784-0.00338658504250433i</v>
      </c>
      <c r="L913" s="57" t="str">
        <f t="shared" si="257"/>
        <v>0.00025-8.18612469049102i</v>
      </c>
      <c r="M913" s="57" t="str">
        <f t="shared" si="258"/>
        <v>0.0025-4.61045821116515i</v>
      </c>
      <c r="N913" s="57">
        <f t="shared" si="259"/>
        <v>89.995486182021452</v>
      </c>
      <c r="O913" s="57">
        <f t="shared" si="260"/>
        <v>59.623539154050135</v>
      </c>
      <c r="P913" s="374">
        <f t="shared" si="261"/>
        <v>59.623539154050135</v>
      </c>
      <c r="Q913" s="374">
        <f t="shared" si="262"/>
        <v>-90.004513817978548</v>
      </c>
      <c r="R913" s="12">
        <f t="shared" si="263"/>
        <v>89.995486182021452</v>
      </c>
      <c r="S913" s="57">
        <f t="shared" si="264"/>
        <v>2.7002829840699374E-2</v>
      </c>
      <c r="T913" s="12">
        <f t="shared" si="247"/>
        <v>59.623539154050135</v>
      </c>
    </row>
    <row r="914" spans="1:20" x14ac:dyDescent="0.15">
      <c r="A914" s="57">
        <f t="shared" si="248"/>
        <v>170.30850608544074</v>
      </c>
      <c r="B914" s="12">
        <f t="shared" si="265"/>
        <v>27.105440594094031</v>
      </c>
      <c r="C914" s="57" t="str">
        <f t="shared" si="249"/>
        <v>-0.0754360363615092-953.959024053923i</v>
      </c>
      <c r="D914" s="57" t="str">
        <f t="shared" si="250"/>
        <v>7.979999942135-234.868572623324i</v>
      </c>
      <c r="E914" s="57" t="str">
        <f t="shared" si="251"/>
        <v>81.2345854245968-0.00175161754695556i</v>
      </c>
      <c r="F914" s="57" t="str">
        <f t="shared" si="252"/>
        <v>4.17867866366121-22040.9061338007i</v>
      </c>
      <c r="G914" s="57" t="str">
        <f t="shared" si="253"/>
        <v>0.999999996406166-0.0000599485939266298i</v>
      </c>
      <c r="H914" s="57" t="str">
        <f t="shared" si="254"/>
        <v>120.004785960557+4.035138175432i</v>
      </c>
      <c r="I914" s="57" t="str">
        <f t="shared" si="255"/>
        <v>504.625468872705-14923.2955295653i</v>
      </c>
      <c r="K914" s="57" t="str">
        <f t="shared" si="256"/>
        <v>0.0998830812627114-0.00339942371143296i</v>
      </c>
      <c r="L914" s="57" t="str">
        <f t="shared" si="257"/>
        <v>0.00025-8.15513517681913i</v>
      </c>
      <c r="M914" s="57" t="str">
        <f t="shared" si="258"/>
        <v>0.0025-4.59300479295195i</v>
      </c>
      <c r="N914" s="57">
        <f t="shared" si="259"/>
        <v>89.995469232546981</v>
      </c>
      <c r="O914" s="57">
        <f t="shared" si="260"/>
        <v>59.590594439279634</v>
      </c>
      <c r="P914" s="374">
        <f t="shared" si="261"/>
        <v>59.590594439279634</v>
      </c>
      <c r="Q914" s="374">
        <f t="shared" si="262"/>
        <v>-90.004530767453019</v>
      </c>
      <c r="R914" s="12">
        <f t="shared" si="263"/>
        <v>89.995469232546981</v>
      </c>
      <c r="S914" s="57">
        <f t="shared" si="264"/>
        <v>2.7105440594094029E-2</v>
      </c>
      <c r="T914" s="12">
        <f t="shared" si="247"/>
        <v>59.590594439279634</v>
      </c>
    </row>
    <row r="915" spans="1:20" x14ac:dyDescent="0.15">
      <c r="A915" s="57">
        <f t="shared" si="248"/>
        <v>170.9556784085654</v>
      </c>
      <c r="B915" s="12">
        <f t="shared" si="265"/>
        <v>27.208441268351589</v>
      </c>
      <c r="C915" s="57" t="str">
        <f t="shared" si="249"/>
        <v>-0.0754326224544286-950.347604880945i</v>
      </c>
      <c r="D915" s="57" t="str">
        <f t="shared" si="250"/>
        <v>7.97999994169444-233.979455865285i</v>
      </c>
      <c r="E915" s="57" t="str">
        <f t="shared" si="251"/>
        <v>81.2345840324197-0.00175822471558441i</v>
      </c>
      <c r="F915" s="57" t="str">
        <f t="shared" si="252"/>
        <v>4.17867866354685-21957.467758227i</v>
      </c>
      <c r="G915" s="57" t="str">
        <f t="shared" si="253"/>
        <v>0.999999996378801-0.0000601763985819043i</v>
      </c>
      <c r="H915" s="57" t="str">
        <f t="shared" si="254"/>
        <v>120.004822403792+4.05047210409263i</v>
      </c>
      <c r="I915" s="57" t="str">
        <f t="shared" si="255"/>
        <v>504.625519774848-14866.8054775963i</v>
      </c>
      <c r="K915" s="57" t="str">
        <f t="shared" si="256"/>
        <v>0.0998821920519912-0.00341231082049913i</v>
      </c>
      <c r="L915" s="57" t="str">
        <f t="shared" si="257"/>
        <v>0.00025-8.1242629775046i</v>
      </c>
      <c r="M915" s="57" t="str">
        <f t="shared" si="258"/>
        <v>0.0025-4.57561744665465i</v>
      </c>
      <c r="N915" s="57">
        <f t="shared" si="259"/>
        <v>89.995452220984234</v>
      </c>
      <c r="O915" s="57">
        <f t="shared" si="260"/>
        <v>59.557649717764896</v>
      </c>
      <c r="P915" s="374">
        <f t="shared" si="261"/>
        <v>59.557649717764896</v>
      </c>
      <c r="Q915" s="374">
        <f t="shared" si="262"/>
        <v>-90.004547779015766</v>
      </c>
      <c r="R915" s="12">
        <f t="shared" si="263"/>
        <v>89.995452220984234</v>
      </c>
      <c r="S915" s="57">
        <f t="shared" si="264"/>
        <v>2.7208441268351587E-2</v>
      </c>
      <c r="T915" s="12">
        <f t="shared" si="247"/>
        <v>59.557649717764896</v>
      </c>
    </row>
    <row r="916" spans="1:20" x14ac:dyDescent="0.15">
      <c r="A916" s="57">
        <f t="shared" si="248"/>
        <v>171.60530998651797</v>
      </c>
      <c r="B916" s="12">
        <f t="shared" si="265"/>
        <v>27.311833345171326</v>
      </c>
      <c r="C916" s="57" t="str">
        <f t="shared" si="249"/>
        <v>-0.075429182615018-946.749856779111i</v>
      </c>
      <c r="D916" s="57" t="str">
        <f t="shared" si="250"/>
        <v>7.97999994125045-233.093704980269i</v>
      </c>
      <c r="E916" s="57" t="str">
        <f t="shared" si="251"/>
        <v>81.2345826296686-0.00176485643190543i</v>
      </c>
      <c r="F916" s="57" t="str">
        <f t="shared" si="252"/>
        <v>4.17867866343162-21874.3452481985i</v>
      </c>
      <c r="G916" s="57" t="str">
        <f t="shared" si="253"/>
        <v>0.999999996351228-0.00006040506889485i</v>
      </c>
      <c r="H916" s="57" t="str">
        <f t="shared" si="254"/>
        <v>120.004859124534+4.06586430630074i</v>
      </c>
      <c r="I916" s="57" t="str">
        <f t="shared" si="255"/>
        <v>504.625571064591-14810.5292896165i</v>
      </c>
      <c r="K916" s="57" t="str">
        <f t="shared" si="256"/>
        <v>0.0998812960866135-0.00342524654981717i</v>
      </c>
      <c r="L916" s="57" t="str">
        <f t="shared" si="257"/>
        <v>0.00025-8.09350764844051i</v>
      </c>
      <c r="M916" s="57" t="str">
        <f t="shared" si="258"/>
        <v>0.0025-4.55829592215047i</v>
      </c>
      <c r="N916" s="57">
        <f t="shared" si="259"/>
        <v>89.995435147123743</v>
      </c>
      <c r="O916" s="57">
        <f t="shared" si="260"/>
        <v>59.524704989454655</v>
      </c>
      <c r="P916" s="374">
        <f t="shared" si="261"/>
        <v>59.524704989454655</v>
      </c>
      <c r="Q916" s="374">
        <f t="shared" si="262"/>
        <v>-90.004564852876257</v>
      </c>
      <c r="R916" s="12">
        <f t="shared" si="263"/>
        <v>89.995435147123743</v>
      </c>
      <c r="S916" s="57">
        <f t="shared" si="264"/>
        <v>2.7311833345171326E-2</v>
      </c>
      <c r="T916" s="12">
        <f t="shared" si="247"/>
        <v>59.524704989454655</v>
      </c>
    </row>
    <row r="917" spans="1:20" x14ac:dyDescent="0.15">
      <c r="A917" s="57">
        <f t="shared" si="248"/>
        <v>172.25741016446673</v>
      </c>
      <c r="B917" s="12">
        <f t="shared" si="265"/>
        <v>27.415618311882977</v>
      </c>
      <c r="C917" s="57" t="str">
        <f t="shared" si="249"/>
        <v>-0.0754257166459951-943.165727993619i</v>
      </c>
      <c r="D917" s="57" t="str">
        <f t="shared" si="250"/>
        <v>7.9799999408031-232.211307226454i</v>
      </c>
      <c r="E917" s="57" t="str">
        <f t="shared" si="251"/>
        <v>81.2345812162613-0.00177151278275073i</v>
      </c>
      <c r="F917" s="57" t="str">
        <f t="shared" si="252"/>
        <v>4.17867866331554-21791.5374079702i</v>
      </c>
      <c r="G917" s="57" t="str">
        <f t="shared" si="253"/>
        <v>0.999999996323444-0.0000606346081549658i</v>
      </c>
      <c r="H917" s="57" t="str">
        <f t="shared" si="254"/>
        <v>120.004896124897+4.08131500354863i</v>
      </c>
      <c r="I917" s="57" t="str">
        <f t="shared" si="255"/>
        <v>504.625622744885-14754.4661560743i</v>
      </c>
      <c r="K917" s="57" t="str">
        <f t="shared" si="256"/>
        <v>0.0998803933153931-0.00343823108014089i</v>
      </c>
      <c r="L917" s="57" t="str">
        <f t="shared" si="257"/>
        <v>0.00025-8.06286874720115i</v>
      </c>
      <c r="M917" s="57" t="str">
        <f t="shared" si="258"/>
        <v>0.0025-4.54103997026348i</v>
      </c>
      <c r="N917" s="57">
        <f t="shared" si="259"/>
        <v>89.995418010755614</v>
      </c>
      <c r="O917" s="57">
        <f t="shared" si="260"/>
        <v>59.491760254297326</v>
      </c>
      <c r="P917" s="374">
        <f t="shared" si="261"/>
        <v>59.491760254297326</v>
      </c>
      <c r="Q917" s="374">
        <f t="shared" si="262"/>
        <v>-90.004581989244386</v>
      </c>
      <c r="R917" s="12">
        <f t="shared" si="263"/>
        <v>89.995418010755614</v>
      </c>
      <c r="S917" s="57">
        <f t="shared" si="264"/>
        <v>2.7415618311882977E-2</v>
      </c>
      <c r="T917" s="12">
        <f t="shared" si="247"/>
        <v>59.491760254297326</v>
      </c>
    </row>
    <row r="918" spans="1:20" x14ac:dyDescent="0.15">
      <c r="A918" s="57">
        <f t="shared" si="248"/>
        <v>172.91198832309172</v>
      </c>
      <c r="B918" s="12">
        <f t="shared" si="265"/>
        <v>27.519797661468132</v>
      </c>
      <c r="C918" s="57" t="str">
        <f t="shared" si="249"/>
        <v>-0.0754222243496869-939.595166965611i</v>
      </c>
      <c r="D918" s="57" t="str">
        <f t="shared" si="250"/>
        <v>7.97999994035235-231.332249910254i</v>
      </c>
      <c r="E918" s="57" t="str">
        <f t="shared" si="251"/>
        <v>81.2345797921187-0.00177819385531028i</v>
      </c>
      <c r="F918" s="57" t="str">
        <f t="shared" si="252"/>
        <v>4.17867866319855-21709.0430463235i</v>
      </c>
      <c r="G918" s="57" t="str">
        <f t="shared" si="253"/>
        <v>0.999999996295449-0.0000608650196642508i</v>
      </c>
      <c r="H918" s="57" t="str">
        <f t="shared" si="254"/>
        <v>120.00493340701+4.09682441817089i</v>
      </c>
      <c r="I918" s="57" t="str">
        <f t="shared" si="255"/>
        <v>504.625674818701-14698.6152704827i</v>
      </c>
      <c r="K918" s="57" t="str">
        <f t="shared" si="256"/>
        <v>0.0998794836867571-0.00345126459286524i</v>
      </c>
      <c r="L918" s="57" t="str">
        <f t="shared" si="257"/>
        <v>0.00025-8.03234583303562i</v>
      </c>
      <c r="M918" s="57" t="str">
        <f t="shared" si="258"/>
        <v>0.0025-4.52384934276099i</v>
      </c>
      <c r="N918" s="57">
        <f t="shared" si="259"/>
        <v>89.995400811669342</v>
      </c>
      <c r="O918" s="57">
        <f t="shared" si="260"/>
        <v>59.458815512241181</v>
      </c>
      <c r="P918" s="374">
        <f t="shared" si="261"/>
        <v>59.458815512241181</v>
      </c>
      <c r="Q918" s="374">
        <f t="shared" si="262"/>
        <v>-90.004599188330658</v>
      </c>
      <c r="R918" s="12">
        <f t="shared" si="263"/>
        <v>89.995400811669342</v>
      </c>
      <c r="S918" s="57">
        <f t="shared" si="264"/>
        <v>2.7519797661468132E-2</v>
      </c>
      <c r="T918" s="12">
        <f t="shared" si="247"/>
        <v>59.458815512241181</v>
      </c>
    </row>
    <row r="919" spans="1:20" x14ac:dyDescent="0.15">
      <c r="A919" s="57">
        <f t="shared" si="248"/>
        <v>173.56905387871944</v>
      </c>
      <c r="B919" s="12">
        <f t="shared" si="265"/>
        <v>27.624372892581711</v>
      </c>
      <c r="C919" s="57" t="str">
        <f t="shared" si="249"/>
        <v>-0.0754187055269924-936.038122331385i</v>
      </c>
      <c r="D919" s="57" t="str">
        <f t="shared" si="250"/>
        <v>7.97999993989824-230.456520386133i</v>
      </c>
      <c r="E919" s="57" t="str">
        <f t="shared" si="251"/>
        <v>81.2345783571597-0.00178489973701492i</v>
      </c>
      <c r="F919" s="57" t="str">
        <f t="shared" si="252"/>
        <v>4.1786786630807-21626.8609765493i</v>
      </c>
      <c r="G919" s="57" t="str">
        <f t="shared" si="253"/>
        <v>0.999999996267241-0.0000610963067372514i</v>
      </c>
      <c r="H919" s="57" t="str">
        <f t="shared" si="254"/>
        <v>120.004970973019+4.11239277334771i</v>
      </c>
      <c r="I919" s="57" t="str">
        <f t="shared" si="255"/>
        <v>504.62572728905-14642.9758294079i</v>
      </c>
      <c r="K919" s="57" t="str">
        <f t="shared" si="256"/>
        <v>0.0998785671487445-0.00346434727002849i</v>
      </c>
      <c r="L919" s="57" t="str">
        <f t="shared" si="257"/>
        <v>0.00025-8.00193846686154i</v>
      </c>
      <c r="M919" s="57" t="str">
        <f t="shared" si="258"/>
        <v>0.0025-4.50672379235005i</v>
      </c>
      <c r="N919" s="57">
        <f t="shared" si="259"/>
        <v>89.995383549654022</v>
      </c>
      <c r="O919" s="57">
        <f t="shared" si="260"/>
        <v>59.425870763233924</v>
      </c>
      <c r="P919" s="374">
        <f t="shared" si="261"/>
        <v>59.425870763233924</v>
      </c>
      <c r="Q919" s="374">
        <f t="shared" si="262"/>
        <v>-90.004616450345978</v>
      </c>
      <c r="R919" s="12">
        <f t="shared" si="263"/>
        <v>89.995383549654022</v>
      </c>
      <c r="S919" s="57">
        <f t="shared" si="264"/>
        <v>2.7624372892581711E-2</v>
      </c>
      <c r="T919" s="12">
        <f t="shared" si="247"/>
        <v>59.425870763233924</v>
      </c>
    </row>
    <row r="920" spans="1:20" x14ac:dyDescent="0.15">
      <c r="A920" s="57">
        <f t="shared" si="248"/>
        <v>174.22861628345859</v>
      </c>
      <c r="B920" s="12">
        <f t="shared" si="265"/>
        <v>27.729345509573523</v>
      </c>
      <c r="C920" s="57" t="str">
        <f t="shared" si="249"/>
        <v>-0.0754151599769912-932.494542921682i</v>
      </c>
      <c r="D920" s="57" t="str">
        <f t="shared" si="250"/>
        <v>7.97999993944055-229.584106056425i</v>
      </c>
      <c r="E920" s="57" t="str">
        <f t="shared" si="251"/>
        <v>81.2345769113023-0.00179163051551695i</v>
      </c>
      <c r="F920" s="57" t="str">
        <f t="shared" si="252"/>
        <v>4.17867866296189-21544.9900164307i</v>
      </c>
      <c r="G920" s="57" t="str">
        <f t="shared" si="253"/>
        <v>0.999999996238818-0.0000613284727011099i</v>
      </c>
      <c r="H920" s="57" t="str">
        <f t="shared" si="254"/>
        <v>120.005008825086+4.1280202931078i</v>
      </c>
      <c r="I920" s="57" t="str">
        <f t="shared" si="255"/>
        <v>504.625780158932-14587.5470324578i</v>
      </c>
      <c r="K920" s="57" t="str">
        <f t="shared" si="256"/>
        <v>0.0998776436490041-0.00347747929431398i</v>
      </c>
      <c r="L920" s="57" t="str">
        <f t="shared" si="257"/>
        <v>0.00025-7.97164621125877i</v>
      </c>
      <c r="M920" s="57" t="str">
        <f t="shared" si="258"/>
        <v>0.0025-4.4896630726739i</v>
      </c>
      <c r="N920" s="57">
        <f t="shared" si="259"/>
        <v>89.995366224498184</v>
      </c>
      <c r="O920" s="57">
        <f t="shared" si="260"/>
        <v>59.39292600722289</v>
      </c>
      <c r="P920" s="374">
        <f t="shared" si="261"/>
        <v>59.39292600722289</v>
      </c>
      <c r="Q920" s="374">
        <f t="shared" si="262"/>
        <v>-90.004633775501816</v>
      </c>
      <c r="R920" s="12">
        <f t="shared" si="263"/>
        <v>89.995366224498184</v>
      </c>
      <c r="S920" s="57">
        <f t="shared" si="264"/>
        <v>2.7729345509573525E-2</v>
      </c>
      <c r="T920" s="12">
        <f t="shared" si="247"/>
        <v>59.39292600722289</v>
      </c>
    </row>
    <row r="921" spans="1:20" x14ac:dyDescent="0.15">
      <c r="A921" s="57">
        <f t="shared" si="248"/>
        <v>174.89068502533573</v>
      </c>
      <c r="B921" s="12">
        <f t="shared" si="265"/>
        <v>27.834717022509903</v>
      </c>
      <c r="C921" s="57" t="str">
        <f t="shared" si="249"/>
        <v>-0.0754115874970935-928.964377760943i</v>
      </c>
      <c r="D921" s="57" t="str">
        <f t="shared" si="250"/>
        <v>7.97999993897939-228.714994371162i</v>
      </c>
      <c r="E921" s="57" t="str">
        <f t="shared" si="251"/>
        <v>81.2345754544627-0.00179838627873359i</v>
      </c>
      <c r="F921" s="57" t="str">
        <f t="shared" si="252"/>
        <v>4.17867866284223-21463.4289882268i</v>
      </c>
      <c r="G921" s="57" t="str">
        <f t="shared" si="253"/>
        <v>0.999999996210179-0.0000615615208956111i</v>
      </c>
      <c r="H921" s="57" t="str">
        <f t="shared" si="254"/>
        <v>120.005046965388+4.14370720233191i</v>
      </c>
      <c r="I921" s="57" t="str">
        <f t="shared" si="255"/>
        <v>504.625833431403-14532.3280822706i</v>
      </c>
      <c r="K921" s="57" t="str">
        <f t="shared" si="256"/>
        <v>0.0998767131347879-0.003490660849052i</v>
      </c>
      <c r="L921" s="57" t="str">
        <f t="shared" si="257"/>
        <v>0.00025-7.94146863046298i</v>
      </c>
      <c r="M921" s="57" t="str">
        <f t="shared" si="258"/>
        <v>0.0025-4.47266693830833i</v>
      </c>
      <c r="N921" s="57">
        <f t="shared" si="259"/>
        <v>89.995348835989944</v>
      </c>
      <c r="O921" s="57">
        <f t="shared" si="260"/>
        <v>59.359981244155009</v>
      </c>
      <c r="P921" s="374">
        <f t="shared" si="261"/>
        <v>59.359981244155009</v>
      </c>
      <c r="Q921" s="374">
        <f t="shared" si="262"/>
        <v>-90.004651164010056</v>
      </c>
      <c r="R921" s="12">
        <f t="shared" si="263"/>
        <v>89.995348835989944</v>
      </c>
      <c r="S921" s="57">
        <f t="shared" si="264"/>
        <v>2.7834717022509902E-2</v>
      </c>
      <c r="T921" s="12">
        <f t="shared" si="247"/>
        <v>59.359981244155009</v>
      </c>
    </row>
    <row r="922" spans="1:20" x14ac:dyDescent="0.15">
      <c r="A922" s="57">
        <f t="shared" si="248"/>
        <v>175.55526962843203</v>
      </c>
      <c r="B922" s="12">
        <f t="shared" si="265"/>
        <v>27.940488947195441</v>
      </c>
      <c r="C922" s="57" t="str">
        <f t="shared" si="249"/>
        <v>-0.0754079878823362-925.447576066571i</v>
      </c>
      <c r="D922" s="57" t="str">
        <f t="shared" si="250"/>
        <v>7.97999993851482-227.849172827878i</v>
      </c>
      <c r="E922" s="57" t="str">
        <f t="shared" si="251"/>
        <v>81.2345739865582-0.00180516711481124i</v>
      </c>
      <c r="F922" s="57" t="str">
        <f t="shared" si="252"/>
        <v>4.17867866272166-21382.1767186548i</v>
      </c>
      <c r="G922" s="57" t="str">
        <f t="shared" si="253"/>
        <v>0.999999996181322-0.0000617954546732311i</v>
      </c>
      <c r="H922" s="57" t="str">
        <f t="shared" si="254"/>
        <v>120.005085396121+4.159453726756i</v>
      </c>
      <c r="I922" s="57" t="str">
        <f t="shared" si="255"/>
        <v>504.625887109531-14477.3181845034i</v>
      </c>
      <c r="K922" s="57" t="str">
        <f t="shared" si="256"/>
        <v>0.0998757755529506-0.00350389211822183i</v>
      </c>
      <c r="L922" s="57" t="str">
        <f t="shared" si="257"/>
        <v>0.00025-7.91140529035964i</v>
      </c>
      <c r="M922" s="57" t="str">
        <f t="shared" si="258"/>
        <v>0.0025-4.45573514475823i</v>
      </c>
      <c r="N922" s="57">
        <f t="shared" si="259"/>
        <v>89.995331383916934</v>
      </c>
      <c r="O922" s="57">
        <f t="shared" si="260"/>
        <v>59.327036473976733</v>
      </c>
      <c r="P922" s="374">
        <f t="shared" si="261"/>
        <v>59.327036473976733</v>
      </c>
      <c r="Q922" s="374">
        <f t="shared" si="262"/>
        <v>-90.004668616083066</v>
      </c>
      <c r="R922" s="12">
        <f t="shared" si="263"/>
        <v>89.995331383916934</v>
      </c>
      <c r="S922" s="57">
        <f t="shared" si="264"/>
        <v>2.794048894719544E-2</v>
      </c>
      <c r="T922" s="12">
        <f t="shared" si="247"/>
        <v>59.327036473976733</v>
      </c>
    </row>
    <row r="923" spans="1:20" x14ac:dyDescent="0.15">
      <c r="A923" s="57">
        <f t="shared" si="248"/>
        <v>176.22237965302008</v>
      </c>
      <c r="B923" s="12">
        <f t="shared" si="265"/>
        <v>28.046662805194785</v>
      </c>
      <c r="C923" s="57" t="str">
        <f t="shared" si="249"/>
        <v>-0.0754043609286654-921.944087248234i</v>
      </c>
      <c r="D923" s="57" t="str">
        <f t="shared" si="250"/>
        <v>7.97999993804662-226.986628971439i</v>
      </c>
      <c r="E923" s="57" t="str">
        <f t="shared" si="251"/>
        <v>81.234572507506-0.00181197311228199i</v>
      </c>
      <c r="F923" s="57" t="str">
        <f t="shared" si="252"/>
        <v>4.17867866260015-21301.2320388733i</v>
      </c>
      <c r="G923" s="57" t="str">
        <f t="shared" si="253"/>
        <v>0.999999996152245-0.0000620302773991858i</v>
      </c>
      <c r="H923" s="57" t="str">
        <f t="shared" si="254"/>
        <v>120.005124119496+4.17526009297433i</v>
      </c>
      <c r="I923" s="57" t="str">
        <f t="shared" si="255"/>
        <v>504.625941196392-14422.51654782i</v>
      </c>
      <c r="K923" s="57" t="str">
        <f t="shared" si="256"/>
        <v>0.0998748308499477-0.00351717328645362i</v>
      </c>
      <c r="L923" s="57" t="str">
        <f t="shared" si="257"/>
        <v>0.00025-7.88145575847745i</v>
      </c>
      <c r="M923" s="57" t="str">
        <f t="shared" si="258"/>
        <v>0.0025-4.43886744845411i</v>
      </c>
      <c r="N923" s="57">
        <f t="shared" si="259"/>
        <v>89.995313868066162</v>
      </c>
      <c r="O923" s="57">
        <f t="shared" si="260"/>
        <v>59.294091696634396</v>
      </c>
      <c r="P923" s="374">
        <f t="shared" si="261"/>
        <v>59.294091696634396</v>
      </c>
      <c r="Q923" s="374">
        <f t="shared" si="262"/>
        <v>-90.004686131933838</v>
      </c>
      <c r="R923" s="12">
        <f t="shared" si="263"/>
        <v>89.995313868066162</v>
      </c>
      <c r="S923" s="57">
        <f t="shared" si="264"/>
        <v>2.8046662805194786E-2</v>
      </c>
      <c r="T923" s="12">
        <f t="shared" si="247"/>
        <v>59.294091696634396</v>
      </c>
    </row>
    <row r="924" spans="1:20" x14ac:dyDescent="0.15">
      <c r="A924" s="57">
        <f t="shared" si="248"/>
        <v>176.89202469570156</v>
      </c>
      <c r="B924" s="12">
        <f t="shared" si="265"/>
        <v>28.153240123854527</v>
      </c>
      <c r="C924" s="57" t="str">
        <f t="shared" si="249"/>
        <v>-0.0754007064274305-918.453860907052i</v>
      </c>
      <c r="D924" s="57" t="str">
        <f t="shared" si="250"/>
        <v>7.97999993757484-226.127350393862i</v>
      </c>
      <c r="E924" s="57" t="str">
        <f t="shared" si="251"/>
        <v>81.2345710172197-0.00181880435974339i</v>
      </c>
      <c r="F924" s="57" t="str">
        <f t="shared" si="252"/>
        <v>4.17867866247772-21220.5937844659i</v>
      </c>
      <c r="G924" s="57" t="str">
        <f t="shared" si="253"/>
        <v>0.999999996122946-0.0000622659924514783i</v>
      </c>
      <c r="H924" s="57" t="str">
        <f t="shared" si="254"/>
        <v>120.005163137743+4.19112652844301i</v>
      </c>
      <c r="I924" s="57" t="str">
        <f t="shared" si="255"/>
        <v>504.625995695102-14367.9223838808i</v>
      </c>
      <c r="K924" s="57" t="str">
        <f t="shared" si="256"/>
        <v>0.0998738789718282-0.00353050453903023i</v>
      </c>
      <c r="L924" s="57" t="str">
        <f t="shared" si="257"/>
        <v>0.00025-7.85161960398229i</v>
      </c>
      <c r="M924" s="57" t="str">
        <f t="shared" si="258"/>
        <v>0.0025-4.42206360674847i</v>
      </c>
      <c r="N924" s="57">
        <f t="shared" si="259"/>
        <v>89.995296288224424</v>
      </c>
      <c r="O924" s="57">
        <f t="shared" si="260"/>
        <v>59.261146912073322</v>
      </c>
      <c r="P924" s="374">
        <f t="shared" si="261"/>
        <v>59.261146912073322</v>
      </c>
      <c r="Q924" s="374">
        <f t="shared" si="262"/>
        <v>-90.004703711775576</v>
      </c>
      <c r="R924" s="12">
        <f t="shared" si="263"/>
        <v>89.995296288224424</v>
      </c>
      <c r="S924" s="57">
        <f t="shared" si="264"/>
        <v>2.8153240123854527E-2</v>
      </c>
      <c r="T924" s="12">
        <f t="shared" si="247"/>
        <v>59.261146912073322</v>
      </c>
    </row>
    <row r="925" spans="1:20" x14ac:dyDescent="0.15">
      <c r="A925" s="57">
        <f t="shared" si="248"/>
        <v>177.56421438954524</v>
      </c>
      <c r="B925" s="12">
        <f t="shared" si="265"/>
        <v>28.260222436325176</v>
      </c>
      <c r="C925" s="57" t="str">
        <f t="shared" si="249"/>
        <v>-0.0753970241713731-914.976846835021i</v>
      </c>
      <c r="D925" s="57" t="str">
        <f t="shared" si="250"/>
        <v>7.97999993709955-225.271324734139i</v>
      </c>
      <c r="E925" s="57" t="str">
        <f t="shared" si="251"/>
        <v>81.2345695156164-0.00182566094624815i</v>
      </c>
      <c r="F925" s="57" t="str">
        <f t="shared" si="252"/>
        <v>4.17867866235437-21140.2607954246i</v>
      </c>
      <c r="G925" s="57" t="str">
        <f t="shared" si="253"/>
        <v>0.999999996093424-0.0000625026032209488i</v>
      </c>
      <c r="H925" s="57" t="str">
        <f t="shared" si="254"/>
        <v>120.005202453106+4.20705326148309i</v>
      </c>
      <c r="I925" s="57" t="str">
        <f t="shared" si="255"/>
        <v>504.62605060881-14313.5349073303i</v>
      </c>
      <c r="K925" s="57" t="str">
        <f t="shared" si="256"/>
        <v>0.0998729198642379-0.0035438860618894i</v>
      </c>
      <c r="L925" s="57" t="str">
        <f t="shared" si="257"/>
        <v>0.00025-7.82189639767111i</v>
      </c>
      <c r="M925" s="57" t="str">
        <f t="shared" si="258"/>
        <v>0.0025-4.4053233779124i</v>
      </c>
      <c r="N925" s="57">
        <f t="shared" si="259"/>
        <v>89.995278644177702</v>
      </c>
      <c r="O925" s="57">
        <f t="shared" si="260"/>
        <v>59.228202120239345</v>
      </c>
      <c r="P925" s="374">
        <f t="shared" si="261"/>
        <v>59.228202120239345</v>
      </c>
      <c r="Q925" s="374">
        <f t="shared" si="262"/>
        <v>-90.004721355822298</v>
      </c>
      <c r="R925" s="12">
        <f t="shared" si="263"/>
        <v>89.995278644177702</v>
      </c>
      <c r="S925" s="57">
        <f t="shared" si="264"/>
        <v>2.8260222436325175E-2</v>
      </c>
      <c r="T925" s="12">
        <f t="shared" si="247"/>
        <v>59.228202120239345</v>
      </c>
    </row>
    <row r="926" spans="1:20" x14ac:dyDescent="0.15">
      <c r="A926" s="57">
        <f t="shared" si="248"/>
        <v>178.23895840422551</v>
      </c>
      <c r="B926" s="12">
        <f t="shared" si="265"/>
        <v>28.367611281583212</v>
      </c>
      <c r="C926" s="57" t="str">
        <f t="shared" si="249"/>
        <v>-0.0753933139491565-911.512995014107i</v>
      </c>
      <c r="D926" s="57" t="str">
        <f t="shared" si="250"/>
        <v>7.97999993662055-224.418539678049i</v>
      </c>
      <c r="E926" s="57" t="str">
        <f t="shared" si="251"/>
        <v>81.2345680026084-0.00183254296092826i</v>
      </c>
      <c r="F926" s="57" t="str">
        <f t="shared" si="252"/>
        <v>4.17867866223004-21060.231916132i</v>
      </c>
      <c r="G926" s="57" t="str">
        <f t="shared" si="253"/>
        <v>0.999999996063678-0.0000627401131113221i</v>
      </c>
      <c r="H926" s="57" t="str">
        <f t="shared" si="254"/>
        <v>120.005242067849+4.22304052128386i</v>
      </c>
      <c r="I926" s="57" t="str">
        <f t="shared" si="255"/>
        <v>504.626105940661-14259.3533357865i</v>
      </c>
      <c r="K926" s="57" t="str">
        <f t="shared" si="256"/>
        <v>0.0998719534724114-0.00355731804162541i</v>
      </c>
      <c r="L926" s="57" t="str">
        <f t="shared" si="257"/>
        <v>0.00025-7.79228571196569i</v>
      </c>
      <c r="M926" s="57" t="str">
        <f t="shared" si="258"/>
        <v>0.0025-4.3886465211321i</v>
      </c>
      <c r="N926" s="57">
        <f t="shared" si="259"/>
        <v>89.995260935711755</v>
      </c>
      <c r="O926" s="57">
        <f t="shared" si="260"/>
        <v>59.195257321076944</v>
      </c>
      <c r="P926" s="374">
        <f t="shared" si="261"/>
        <v>59.195257321076944</v>
      </c>
      <c r="Q926" s="374">
        <f t="shared" si="262"/>
        <v>-90.004739064288245</v>
      </c>
      <c r="R926" s="12">
        <f t="shared" si="263"/>
        <v>89.995260935711755</v>
      </c>
      <c r="S926" s="57">
        <f t="shared" si="264"/>
        <v>2.8367611281583213E-2</v>
      </c>
      <c r="T926" s="12">
        <f t="shared" si="247"/>
        <v>59.195257321076944</v>
      </c>
    </row>
    <row r="927" spans="1:20" x14ac:dyDescent="0.15">
      <c r="A927" s="57">
        <f t="shared" si="248"/>
        <v>178.91626644616156</v>
      </c>
      <c r="B927" s="12">
        <f t="shared" si="265"/>
        <v>28.475408204453228</v>
      </c>
      <c r="C927" s="57" t="str">
        <f t="shared" si="249"/>
        <v>-0.0753895755493801-908.062255615684i</v>
      </c>
      <c r="D927" s="57" t="str">
        <f t="shared" si="250"/>
        <v>7.97999993613796-223.568982957996i</v>
      </c>
      <c r="E927" s="57" t="str">
        <f t="shared" si="251"/>
        <v>81.2345664781106-0.00183945049331167i</v>
      </c>
      <c r="F927" s="57" t="str">
        <f t="shared" si="252"/>
        <v>4.17867866210481-20980.5059953459i</v>
      </c>
      <c r="G927" s="57" t="str">
        <f t="shared" si="253"/>
        <v>0.999999996033705-0.0000629785255392575i</v>
      </c>
      <c r="H927" s="57" t="str">
        <f t="shared" si="254"/>
        <v>120.00528198425+4.23908853790625i</v>
      </c>
      <c r="I927" s="57" t="str">
        <f t="shared" si="255"/>
        <v>504.626161693843-14205.3768898291i</v>
      </c>
      <c r="K927" s="57" t="str">
        <f t="shared" si="256"/>
        <v>0.0998709797411699-0.0035708006654911i</v>
      </c>
      <c r="L927" s="57" t="str">
        <f t="shared" si="257"/>
        <v>0.00025-7.76278712090624i</v>
      </c>
      <c r="M927" s="57" t="str">
        <f t="shared" si="258"/>
        <v>0.0025-4.37203279650538i</v>
      </c>
      <c r="N927" s="57">
        <f t="shared" si="259"/>
        <v>89.995243162611786</v>
      </c>
      <c r="O927" s="57">
        <f t="shared" si="260"/>
        <v>59.162312514530839</v>
      </c>
      <c r="P927" s="374">
        <f t="shared" si="261"/>
        <v>59.162312514530839</v>
      </c>
      <c r="Q927" s="374">
        <f t="shared" si="262"/>
        <v>-90.004756837388214</v>
      </c>
      <c r="R927" s="12">
        <f t="shared" si="263"/>
        <v>89.995243162611786</v>
      </c>
      <c r="S927" s="57">
        <f t="shared" si="264"/>
        <v>2.8475408204453226E-2</v>
      </c>
      <c r="T927" s="12">
        <f t="shared" si="247"/>
        <v>59.162312514530839</v>
      </c>
    </row>
    <row r="928" spans="1:20" x14ac:dyDescent="0.15">
      <c r="A928" s="57">
        <f t="shared" si="248"/>
        <v>179.596148258657</v>
      </c>
      <c r="B928" s="12">
        <f t="shared" si="265"/>
        <v>28.583614755630151</v>
      </c>
      <c r="C928" s="57" t="str">
        <f t="shared" si="249"/>
        <v>-0.0753858087586465-904.62457899973i</v>
      </c>
      <c r="D928" s="57" t="str">
        <f t="shared" si="250"/>
        <v>7.97999993565174-222.722642352821i</v>
      </c>
      <c r="E928" s="57" t="str">
        <f t="shared" si="251"/>
        <v>81.2345649420356-0.00184638363312006i</v>
      </c>
      <c r="F928" s="57" t="str">
        <f t="shared" si="252"/>
        <v>4.17867866197861-20901.0818861823i</v>
      </c>
      <c r="G928" s="57" t="str">
        <f t="shared" si="253"/>
        <v>0.999999996003504-0.0000632178439343975i</v>
      </c>
      <c r="H928" s="57" t="str">
        <f t="shared" si="254"/>
        <v>120.005322204607+4.2551975422861i</v>
      </c>
      <c r="I928" s="57" t="str">
        <f t="shared" si="255"/>
        <v>504.626217871571-14151.604792989i</v>
      </c>
      <c r="K928" s="57" t="str">
        <f t="shared" si="256"/>
        <v>0.0998699986149202-0.00358433412139989i</v>
      </c>
      <c r="L928" s="57" t="str">
        <f t="shared" si="257"/>
        <v>0.00025-7.73340020014567i</v>
      </c>
      <c r="M928" s="57" t="str">
        <f t="shared" si="258"/>
        <v>0.0025-4.35548196503824i</v>
      </c>
      <c r="N928" s="57">
        <f t="shared" si="259"/>
        <v>89.995225324662499</v>
      </c>
      <c r="O928" s="57">
        <f t="shared" si="260"/>
        <v>59.129367700545089</v>
      </c>
      <c r="P928" s="374">
        <f t="shared" si="261"/>
        <v>59.129367700545089</v>
      </c>
      <c r="Q928" s="374">
        <f t="shared" si="262"/>
        <v>-90.004774675337501</v>
      </c>
      <c r="R928" s="12">
        <f t="shared" si="263"/>
        <v>89.995225324662499</v>
      </c>
      <c r="S928" s="57">
        <f t="shared" si="264"/>
        <v>2.8583614755630152E-2</v>
      </c>
      <c r="T928" s="12">
        <f t="shared" si="247"/>
        <v>59.129367700545089</v>
      </c>
    </row>
    <row r="929" spans="1:20" x14ac:dyDescent="0.15">
      <c r="A929" s="57">
        <f t="shared" si="248"/>
        <v>180.27861362203987</v>
      </c>
      <c r="B929" s="12">
        <f t="shared" si="265"/>
        <v>28.692232491701546</v>
      </c>
      <c r="C929" s="57" t="str">
        <f t="shared" si="249"/>
        <v>-0.0753820133617324-901.199915714125i</v>
      </c>
      <c r="D929" s="57" t="str">
        <f t="shared" si="250"/>
        <v>7.97999993516174-221.879505687629i</v>
      </c>
      <c r="E929" s="57" t="str">
        <f t="shared" si="251"/>
        <v>81.2345633942963-0.00185334247035288i</v>
      </c>
      <c r="F929" s="57" t="str">
        <f t="shared" si="252"/>
        <v>4.17867866185145-20821.9584460986i</v>
      </c>
      <c r="G929" s="57" t="str">
        <f t="shared" si="253"/>
        <v>0.999999995973073-0.000063458071739417i</v>
      </c>
      <c r="H929" s="57" t="str">
        <f t="shared" si="254"/>
        <v>120.005362731237+4.27136776623744i</v>
      </c>
      <c r="I929" s="57" t="str">
        <f t="shared" si="255"/>
        <v>504.62627447707-14098.0362717368i</v>
      </c>
      <c r="K929" s="57" t="str">
        <f t="shared" si="256"/>
        <v>0.099869010037648-0.00359791859792747i</v>
      </c>
      <c r="L929" s="57" t="str">
        <f t="shared" si="257"/>
        <v>0.00025-7.70412452694327i</v>
      </c>
      <c r="M929" s="57" t="str">
        <f t="shared" si="258"/>
        <v>0.0025-4.33899378864139i</v>
      </c>
      <c r="N929" s="57">
        <f t="shared" si="259"/>
        <v>89.995207421648132</v>
      </c>
      <c r="O929" s="57">
        <f t="shared" si="260"/>
        <v>59.09642287906324</v>
      </c>
      <c r="P929" s="374">
        <f t="shared" si="261"/>
        <v>59.09642287906324</v>
      </c>
      <c r="Q929" s="374">
        <f t="shared" si="262"/>
        <v>-90.004792578351868</v>
      </c>
      <c r="R929" s="12">
        <f t="shared" si="263"/>
        <v>89.995207421648132</v>
      </c>
      <c r="S929" s="57">
        <f t="shared" si="264"/>
        <v>2.8692232491701546E-2</v>
      </c>
      <c r="T929" s="12">
        <f t="shared" si="247"/>
        <v>59.09642287906324</v>
      </c>
    </row>
    <row r="930" spans="1:20" x14ac:dyDescent="0.15">
      <c r="A930" s="57">
        <f t="shared" si="248"/>
        <v>180.96367235380364</v>
      </c>
      <c r="B930" s="12">
        <f t="shared" si="265"/>
        <v>28.801262975170012</v>
      </c>
      <c r="C930" s="57" t="str">
        <f t="shared" si="249"/>
        <v>-0.0753781891422989-897.788216493971i</v>
      </c>
      <c r="D930" s="57" t="str">
        <f t="shared" si="250"/>
        <v>7.97999993466803-221.039560833616i</v>
      </c>
      <c r="E930" s="57" t="str">
        <f t="shared" si="251"/>
        <v>81.2345618348033-0.00186032709524823i</v>
      </c>
      <c r="F930" s="57" t="str">
        <f t="shared" si="252"/>
        <v>4.17867866172331-20743.1345368776i</v>
      </c>
      <c r="G930" s="57" t="str">
        <f t="shared" si="253"/>
        <v>0.99999999594241-0.0000636992124100736i</v>
      </c>
      <c r="H930" s="57" t="str">
        <f t="shared" si="254"/>
        <v>120.005403566468+4.28759944245594i</v>
      </c>
      <c r="I930" s="57" t="str">
        <f t="shared" si="255"/>
        <v>504.6263315136-14044.6705554707i</v>
      </c>
      <c r="K930" s="57" t="str">
        <f t="shared" si="256"/>
        <v>0.0998680139529212-0.00361155428431421i</v>
      </c>
      <c r="L930" s="57" t="str">
        <f t="shared" si="257"/>
        <v>0.00025-7.67495968015866i</v>
      </c>
      <c r="M930" s="57" t="str">
        <f t="shared" si="258"/>
        <v>0.0025-4.32256803012691i</v>
      </c>
      <c r="N930" s="57">
        <f t="shared" si="259"/>
        <v>89.995189453352495</v>
      </c>
      <c r="O930" s="57">
        <f t="shared" si="260"/>
        <v>59.0634780500286</v>
      </c>
      <c r="P930" s="374">
        <f t="shared" si="261"/>
        <v>59.0634780500286</v>
      </c>
      <c r="Q930" s="374">
        <f t="shared" si="262"/>
        <v>-90.004810546647505</v>
      </c>
      <c r="R930" s="12">
        <f t="shared" si="263"/>
        <v>89.995189453352495</v>
      </c>
      <c r="S930" s="57">
        <f t="shared" si="264"/>
        <v>2.8801262975170012E-2</v>
      </c>
      <c r="T930" s="12">
        <f t="shared" si="247"/>
        <v>59.0634780500286</v>
      </c>
    </row>
    <row r="931" spans="1:20" x14ac:dyDescent="0.15">
      <c r="A931" s="57">
        <f t="shared" si="248"/>
        <v>181.65133430874809</v>
      </c>
      <c r="B931" s="12">
        <f t="shared" si="265"/>
        <v>28.910707774475657</v>
      </c>
      <c r="C931" s="57" t="str">
        <f t="shared" si="249"/>
        <v>-0.075374335881861-894.389432260848i</v>
      </c>
      <c r="D931" s="57" t="str">
        <f t="shared" si="250"/>
        <v>7.97999993417055-220.202795707895i</v>
      </c>
      <c r="E931" s="57" t="str">
        <f t="shared" si="251"/>
        <v>81.2345602634678-0.00186733759830933i</v>
      </c>
      <c r="F931" s="57" t="str">
        <f t="shared" si="252"/>
        <v>4.17867866159421-20664.6090246109i</v>
      </c>
      <c r="G931" s="57" t="str">
        <f t="shared" si="253"/>
        <v>0.999999995911514-0.0000639412694152563i</v>
      </c>
      <c r="H931" s="57" t="str">
        <f t="shared" si="254"/>
        <v>120.005444712652+4.3038928045222i</v>
      </c>
      <c r="I931" s="57" t="str">
        <f t="shared" si="255"/>
        <v>504.626388984446-13991.5068765075i</v>
      </c>
      <c r="K931" s="57" t="str">
        <f t="shared" si="256"/>
        <v>0.0998670103038782-0.00362524137046647i</v>
      </c>
      <c r="L931" s="57" t="str">
        <f t="shared" si="257"/>
        <v>0.00025-7.64590524024572i</v>
      </c>
      <c r="M931" s="57" t="str">
        <f t="shared" si="258"/>
        <v>0.0025-4.30620445320473i</v>
      </c>
      <c r="N931" s="57">
        <f t="shared" si="259"/>
        <v>89.995171419558815</v>
      </c>
      <c r="O931" s="57">
        <f t="shared" si="260"/>
        <v>59.030533213383933</v>
      </c>
      <c r="P931" s="374">
        <f t="shared" si="261"/>
        <v>59.030533213383933</v>
      </c>
      <c r="Q931" s="374">
        <f t="shared" si="262"/>
        <v>-90.004828580441185</v>
      </c>
      <c r="R931" s="12">
        <f t="shared" si="263"/>
        <v>89.995171419558815</v>
      </c>
      <c r="S931" s="57">
        <f t="shared" si="264"/>
        <v>2.8910707774475658E-2</v>
      </c>
      <c r="T931" s="12">
        <f t="shared" si="247"/>
        <v>59.030533213383933</v>
      </c>
    </row>
    <row r="932" spans="1:20" x14ac:dyDescent="0.15">
      <c r="A932" s="57">
        <f t="shared" si="248"/>
        <v>182.34160937912134</v>
      </c>
      <c r="B932" s="12">
        <f t="shared" si="265"/>
        <v>29.020568464018666</v>
      </c>
      <c r="C932" s="57" t="str">
        <f t="shared" si="249"/>
        <v>-0.0753704533604207-891.003514122137i</v>
      </c>
      <c r="D932" s="57" t="str">
        <f t="shared" si="250"/>
        <v>7.97999993366933-219.369198273318i</v>
      </c>
      <c r="E932" s="57" t="str">
        <f t="shared" si="251"/>
        <v>81.2345586802012-0.00187437407034571i</v>
      </c>
      <c r="F932" s="57" t="str">
        <f t="shared" si="252"/>
        <v>4.17867866146414-20586.3807796827i</v>
      </c>
      <c r="G932" s="57" t="str">
        <f t="shared" si="253"/>
        <v>0.999999995880382-0.0000641842462370362i</v>
      </c>
      <c r="H932" s="57" t="str">
        <f t="shared" si="254"/>
        <v>120.005486172159+4.32024808690512i</v>
      </c>
      <c r="I932" s="57" t="str">
        <f t="shared" si="255"/>
        <v>504.626446892913-13938.5444700698i</v>
      </c>
      <c r="K932" s="57" t="str">
        <f t="shared" si="256"/>
        <v>0.0998659990332307-0.00363898004695893i</v>
      </c>
      <c r="L932" s="57" t="str">
        <f t="shared" si="257"/>
        <v>0.00025-7.61696078924663i</v>
      </c>
      <c r="M932" s="57" t="str">
        <f t="shared" si="258"/>
        <v>0.0025-4.28990282247931i</v>
      </c>
      <c r="N932" s="57">
        <f t="shared" si="259"/>
        <v>89.995153320050036</v>
      </c>
      <c r="O932" s="57">
        <f t="shared" si="260"/>
        <v>58.997588369071671</v>
      </c>
      <c r="P932" s="374">
        <f t="shared" si="261"/>
        <v>58.997588369071671</v>
      </c>
      <c r="Q932" s="374">
        <f t="shared" si="262"/>
        <v>-90.004846679949964</v>
      </c>
      <c r="R932" s="12">
        <f t="shared" si="263"/>
        <v>89.995153320050036</v>
      </c>
      <c r="S932" s="57">
        <f t="shared" si="264"/>
        <v>2.9020568464018667E-2</v>
      </c>
      <c r="T932" s="12">
        <f t="shared" si="247"/>
        <v>58.997588369071671</v>
      </c>
    </row>
    <row r="933" spans="1:20" x14ac:dyDescent="0.15">
      <c r="A933" s="57">
        <f t="shared" si="248"/>
        <v>183.03450749476201</v>
      </c>
      <c r="B933" s="12">
        <f t="shared" si="265"/>
        <v>29.130846624181938</v>
      </c>
      <c r="C933" s="57" t="str">
        <f t="shared" si="249"/>
        <v>-0.0753665413564804-887.630413370282i</v>
      </c>
      <c r="D933" s="57" t="str">
        <f t="shared" si="250"/>
        <v>7.97999993316427-218.538756538305i</v>
      </c>
      <c r="E933" s="57" t="str">
        <f t="shared" si="251"/>
        <v>81.2345570849116-0.00188143660231827i</v>
      </c>
      <c r="F933" s="57" t="str">
        <f t="shared" si="252"/>
        <v>4.17867866133304-20508.4486767532i</v>
      </c>
      <c r="G933" s="57" t="str">
        <f t="shared" si="253"/>
        <v>0.999999995849014-0.0000644281463707159i</v>
      </c>
      <c r="H933" s="57" t="str">
        <f t="shared" si="254"/>
        <v>120.005527947372+4.33666552496534i</v>
      </c>
      <c r="I933" s="57" t="str">
        <f t="shared" si="255"/>
        <v>504.626505242332-13885.7825742754i</v>
      </c>
      <c r="K933" s="57" t="str">
        <f t="shared" si="256"/>
        <v>0.0998649800832604-0.00365277050503659i</v>
      </c>
      <c r="L933" s="57" t="str">
        <f t="shared" si="257"/>
        <v>0.00025-7.5881259107856i</v>
      </c>
      <c r="M933" s="57" t="str">
        <f t="shared" si="258"/>
        <v>0.0025-4.27366290344622i</v>
      </c>
      <c r="N933" s="57">
        <f t="shared" si="259"/>
        <v>89.995135154608491</v>
      </c>
      <c r="O933" s="57">
        <f t="shared" si="260"/>
        <v>58.964643517033643</v>
      </c>
      <c r="P933" s="374">
        <f t="shared" si="261"/>
        <v>58.964643517033643</v>
      </c>
      <c r="Q933" s="374">
        <f t="shared" si="262"/>
        <v>-90.004864845391509</v>
      </c>
      <c r="R933" s="12">
        <f t="shared" si="263"/>
        <v>89.995135154608491</v>
      </c>
      <c r="S933" s="57">
        <f t="shared" si="264"/>
        <v>2.9130846624181937E-2</v>
      </c>
      <c r="T933" s="12">
        <f t="shared" si="247"/>
        <v>58.964643517033643</v>
      </c>
    </row>
    <row r="934" spans="1:20" x14ac:dyDescent="0.15">
      <c r="A934" s="57">
        <f t="shared" si="248"/>
        <v>183.73003862324211</v>
      </c>
      <c r="B934" s="12">
        <f t="shared" si="265"/>
        <v>29.241543841353831</v>
      </c>
      <c r="C934" s="57" t="str">
        <f t="shared" si="249"/>
        <v>-0.0753625996467804-884.270081482129i</v>
      </c>
      <c r="D934" s="57" t="str">
        <f t="shared" si="250"/>
        <v>7.97999993265535-217.711458556673i</v>
      </c>
      <c r="E934" s="57" t="str">
        <f t="shared" si="251"/>
        <v>81.23455547751-0.00188852528559154i</v>
      </c>
      <c r="F934" s="57" t="str">
        <f t="shared" si="252"/>
        <v>4.17867866120096-20430.8115947432i</v>
      </c>
      <c r="G934" s="57" t="str">
        <f t="shared" si="253"/>
        <v>0.999999995817406-0.0000646729733248804i</v>
      </c>
      <c r="H934" s="57" t="str">
        <f t="shared" si="254"/>
        <v>120.005570040697+4.35314535495852i</v>
      </c>
      <c r="I934" s="57" t="str">
        <f t="shared" si="255"/>
        <v>504.626564036062-13833.2204301269i</v>
      </c>
      <c r="K934" s="57" t="str">
        <f t="shared" si="256"/>
        <v>0.0998639533958112-0.00366661293661626i</v>
      </c>
      <c r="L934" s="57" t="str">
        <f t="shared" si="257"/>
        <v>0.00025-7.5594001900634i</v>
      </c>
      <c r="M934" s="57" t="str">
        <f t="shared" si="258"/>
        <v>0.0025-4.25748446248876i</v>
      </c>
      <c r="N934" s="57">
        <f t="shared" si="259"/>
        <v>89.995116923016113</v>
      </c>
      <c r="O934" s="57">
        <f t="shared" si="260"/>
        <v>58.931698657211427</v>
      </c>
      <c r="P934" s="374">
        <f t="shared" si="261"/>
        <v>58.931698657211427</v>
      </c>
      <c r="Q934" s="374">
        <f t="shared" si="262"/>
        <v>-90.004883076983887</v>
      </c>
      <c r="R934" s="12">
        <f t="shared" si="263"/>
        <v>89.995116923016113</v>
      </c>
      <c r="S934" s="57">
        <f t="shared" si="264"/>
        <v>2.9241543841353832E-2</v>
      </c>
      <c r="T934" s="12">
        <f t="shared" si="247"/>
        <v>58.931698657211427</v>
      </c>
    </row>
    <row r="935" spans="1:20" x14ac:dyDescent="0.15">
      <c r="A935" s="57">
        <f t="shared" si="248"/>
        <v>184.42821277001042</v>
      </c>
      <c r="B935" s="12">
        <f t="shared" si="265"/>
        <v>29.352661707950976</v>
      </c>
      <c r="C935" s="57" t="str">
        <f t="shared" si="249"/>
        <v>-0.075358628006434-880.922470118197i</v>
      </c>
      <c r="D935" s="57" t="str">
        <f t="shared" si="250"/>
        <v>7.97999993214254-216.887292427465i</v>
      </c>
      <c r="E935" s="57" t="str">
        <f t="shared" si="251"/>
        <v>81.2345538579021-0.00189564021163663i</v>
      </c>
      <c r="F935" s="57" t="str">
        <f t="shared" si="252"/>
        <v>4.1786786610679-20353.4684168171i</v>
      </c>
      <c r="G935" s="57" t="str">
        <f t="shared" si="253"/>
        <v>0.999999995785558-0.0000649187306214475i</v>
      </c>
      <c r="H935" s="57" t="str">
        <f t="shared" si="254"/>
        <v>120.005612454556+4.36968781403889i</v>
      </c>
      <c r="I935" s="57" t="str">
        <f t="shared" si="255"/>
        <v>504.626623277486-13780.8572815002i</v>
      </c>
      <c r="K935" s="57" t="str">
        <f t="shared" si="256"/>
        <v>0.0998629189122924-0.00368050753428906i</v>
      </c>
      <c r="L935" s="57" t="str">
        <f t="shared" si="257"/>
        <v>0.00025-7.53078321385078i</v>
      </c>
      <c r="M935" s="57" t="str">
        <f t="shared" si="258"/>
        <v>0.0025-4.24136726687465i</v>
      </c>
      <c r="N935" s="57">
        <f t="shared" si="259"/>
        <v>89.995098625054325</v>
      </c>
      <c r="O935" s="57">
        <f t="shared" si="260"/>
        <v>58.898753789546049</v>
      </c>
      <c r="P935" s="374">
        <f t="shared" si="261"/>
        <v>58.898753789546049</v>
      </c>
      <c r="Q935" s="374">
        <f t="shared" si="262"/>
        <v>-90.004901374945675</v>
      </c>
      <c r="R935" s="12">
        <f t="shared" si="263"/>
        <v>89.995098625054325</v>
      </c>
      <c r="S935" s="57">
        <f t="shared" si="264"/>
        <v>2.9352661707950974E-2</v>
      </c>
      <c r="T935" s="12">
        <f t="shared" si="247"/>
        <v>58.898753789546049</v>
      </c>
    </row>
    <row r="936" spans="1:20" x14ac:dyDescent="0.15">
      <c r="A936" s="57">
        <f t="shared" si="248"/>
        <v>185.12903997853647</v>
      </c>
      <c r="B936" s="12">
        <f t="shared" si="265"/>
        <v>29.46420182244119</v>
      </c>
      <c r="C936" s="57" t="str">
        <f t="shared" si="249"/>
        <v>-0.0753546262084726-877.587531121994i</v>
      </c>
      <c r="D936" s="57" t="str">
        <f t="shared" si="250"/>
        <v>7.97999993162585-216.066246294772i</v>
      </c>
      <c r="E936" s="57" t="str">
        <f t="shared" si="251"/>
        <v>81.2345522259973-0.00190278147228933i</v>
      </c>
      <c r="F936" s="57" t="str">
        <f t="shared" si="252"/>
        <v>4.17867866093379-20276.4180303673i</v>
      </c>
      <c r="G936" s="57" t="str">
        <f t="shared" si="253"/>
        <v>0.999999995753468-0.0000651654217957177i</v>
      </c>
      <c r="H936" s="57" t="str">
        <f t="shared" si="254"/>
        <v>120.00565519139+4.38629314026262i</v>
      </c>
      <c r="I936" s="57" t="str">
        <f t="shared" si="255"/>
        <v>504.626682970015-13728.6923751339i</v>
      </c>
      <c r="K936" s="57" t="str">
        <f t="shared" si="256"/>
        <v>0.0998618765736691-0.00369445449132189i</v>
      </c>
      <c r="L936" s="57" t="str">
        <f t="shared" si="257"/>
        <v>0.00025-7.50227457048293i</v>
      </c>
      <c r="M936" s="57" t="str">
        <f t="shared" si="258"/>
        <v>0.0025-4.22531108475258i</v>
      </c>
      <c r="N936" s="57">
        <f t="shared" si="259"/>
        <v>89.995080260504153</v>
      </c>
      <c r="O936" s="57">
        <f t="shared" si="260"/>
        <v>58.865808913978057</v>
      </c>
      <c r="P936" s="374">
        <f t="shared" si="261"/>
        <v>58.865808913978057</v>
      </c>
      <c r="Q936" s="374">
        <f t="shared" si="262"/>
        <v>-90.004919739495847</v>
      </c>
      <c r="R936" s="12">
        <f t="shared" si="263"/>
        <v>89.995080260504153</v>
      </c>
      <c r="S936" s="57">
        <f t="shared" si="264"/>
        <v>2.946420182244119E-2</v>
      </c>
      <c r="T936" s="12">
        <f t="shared" si="247"/>
        <v>58.865808913978057</v>
      </c>
    </row>
    <row r="937" spans="1:20" x14ac:dyDescent="0.15">
      <c r="A937" s="57">
        <f t="shared" si="248"/>
        <v>185.83253033045492</v>
      </c>
      <c r="B937" s="12">
        <f t="shared" si="265"/>
        <v>29.576165789366467</v>
      </c>
      <c r="C937" s="57" t="str">
        <f t="shared" si="249"/>
        <v>-0.0753505940248473-874.265216519331i</v>
      </c>
      <c r="D937" s="57" t="str">
        <f t="shared" si="250"/>
        <v>7.97999993110521-215.248308347569i</v>
      </c>
      <c r="E937" s="57" t="str">
        <f t="shared" si="251"/>
        <v>81.234550581702-0.00190994915961578i</v>
      </c>
      <c r="F937" s="57" t="str">
        <f t="shared" si="252"/>
        <v>4.17867866079866-20199.6593269981i</v>
      </c>
      <c r="G937" s="57" t="str">
        <f t="shared" si="253"/>
        <v>0.999999995721133-0.0000654130503964263i</v>
      </c>
      <c r="H937" s="57" t="str">
        <f t="shared" si="254"/>
        <v>120.005698253658+4.4029615725912i</v>
      </c>
      <c r="I937" s="57" t="str">
        <f t="shared" si="255"/>
        <v>504.626743117082-13676.7249606181i</v>
      </c>
      <c r="K937" s="57" t="str">
        <f t="shared" si="256"/>
        <v>0.0998608263204644-0.00370845400165968i</v>
      </c>
      <c r="L937" s="57" t="str">
        <f t="shared" si="257"/>
        <v>0.00025-7.47387384985344i</v>
      </c>
      <c r="M937" s="57" t="str">
        <f t="shared" si="258"/>
        <v>0.0025-4.20931568514901i</v>
      </c>
      <c r="N937" s="57">
        <f t="shared" si="259"/>
        <v>89.995061829146152</v>
      </c>
      <c r="O937" s="57">
        <f t="shared" si="260"/>
        <v>58.832864030447645</v>
      </c>
      <c r="P937" s="374">
        <f t="shared" si="261"/>
        <v>58.832864030447645</v>
      </c>
      <c r="Q937" s="374">
        <f t="shared" si="262"/>
        <v>-90.004938170853848</v>
      </c>
      <c r="R937" s="12">
        <f t="shared" si="263"/>
        <v>89.995061829146152</v>
      </c>
      <c r="S937" s="57">
        <f t="shared" si="264"/>
        <v>2.9576165789366466E-2</v>
      </c>
      <c r="T937" s="12">
        <f t="shared" si="247"/>
        <v>58.832864030447645</v>
      </c>
    </row>
    <row r="938" spans="1:20" x14ac:dyDescent="0.15">
      <c r="A938" s="57">
        <f t="shared" si="248"/>
        <v>186.53869394571063</v>
      </c>
      <c r="B938" s="12">
        <f t="shared" si="265"/>
        <v>29.688555219366059</v>
      </c>
      <c r="C938" s="57" t="str">
        <f t="shared" si="249"/>
        <v>-0.0753465312254988-870.955478517629i</v>
      </c>
      <c r="D938" s="57" t="str">
        <f t="shared" si="250"/>
        <v>7.97999993058057-214.433466819547i</v>
      </c>
      <c r="E938" s="57" t="str">
        <f t="shared" si="251"/>
        <v>81.2345489249227-0.00191714336594709i</v>
      </c>
      <c r="F938" s="57" t="str">
        <f t="shared" si="252"/>
        <v>4.17867866066252-20123.1912025099i</v>
      </c>
      <c r="G938" s="57" t="str">
        <f t="shared" si="253"/>
        <v>0.999999995688552-0.0000656616199857934i</v>
      </c>
      <c r="H938" s="57" t="str">
        <f t="shared" si="254"/>
        <v>120.005741643839+4.41969335089491i</v>
      </c>
      <c r="I938" s="57" t="str">
        <f t="shared" si="255"/>
        <v>504.626803722148-13624.9542903844i</v>
      </c>
      <c r="K938" s="57" t="str">
        <f t="shared" si="256"/>
        <v>0.0998597680927514-0.00372250625992702i</v>
      </c>
      <c r="L938" s="57" t="str">
        <f t="shared" si="257"/>
        <v>0.00025-7.4455806434085i</v>
      </c>
      <c r="M938" s="57" t="str">
        <f t="shared" si="258"/>
        <v>0.0025-4.19338083796476i</v>
      </c>
      <c r="N938" s="57">
        <f t="shared" si="259"/>
        <v>89.995043330760438</v>
      </c>
      <c r="O938" s="57">
        <f t="shared" si="260"/>
        <v>58.799919138894609</v>
      </c>
      <c r="P938" s="374">
        <f t="shared" si="261"/>
        <v>58.799919138894609</v>
      </c>
      <c r="Q938" s="374">
        <f t="shared" si="262"/>
        <v>-90.004956669239562</v>
      </c>
      <c r="R938" s="12">
        <f t="shared" si="263"/>
        <v>89.995043330760438</v>
      </c>
      <c r="S938" s="57">
        <f t="shared" si="264"/>
        <v>2.9688555219366058E-2</v>
      </c>
      <c r="T938" s="12">
        <f t="shared" si="247"/>
        <v>58.799919138894609</v>
      </c>
    </row>
    <row r="939" spans="1:20" x14ac:dyDescent="0.15">
      <c r="A939" s="57">
        <f t="shared" si="248"/>
        <v>187.24754098270435</v>
      </c>
      <c r="B939" s="12">
        <f t="shared" si="265"/>
        <v>29.801371729199651</v>
      </c>
      <c r="C939" s="57" t="str">
        <f t="shared" si="249"/>
        <v>-0.0753424375787972-867.658269505236i</v>
      </c>
      <c r="D939" s="57" t="str">
        <f t="shared" si="250"/>
        <v>7.97999993005207-213.621709988937i</v>
      </c>
      <c r="E939" s="57" t="str">
        <f t="shared" si="251"/>
        <v>81.2345472555648-0.00192436418384597i</v>
      </c>
      <c r="F939" s="57" t="str">
        <f t="shared" si="252"/>
        <v>4.17867866052532-20047.012556883i</v>
      </c>
      <c r="G939" s="57" t="str">
        <f t="shared" si="253"/>
        <v>0.999999995655722-0.0000659111341395756i</v>
      </c>
      <c r="H939" s="57" t="str">
        <f t="shared" si="254"/>
        <v>120.005785364429+4.43648871595639i</v>
      </c>
      <c r="I939" s="57" t="str">
        <f t="shared" si="255"/>
        <v>504.626864788703-13573.3796196941i</v>
      </c>
      <c r="K939" s="57" t="str">
        <f t="shared" si="256"/>
        <v>0.0998587018301552-0.00373661146143058i</v>
      </c>
      <c r="L939" s="57" t="str">
        <f t="shared" si="257"/>
        <v>0.00025-7.41739454414079i</v>
      </c>
      <c r="M939" s="57" t="str">
        <f t="shared" si="258"/>
        <v>0.0025-4.17750631397166i</v>
      </c>
      <c r="N939" s="57">
        <f t="shared" si="259"/>
        <v>89.995024765126601</v>
      </c>
      <c r="O939" s="57">
        <f t="shared" si="260"/>
        <v>58.766974239258317</v>
      </c>
      <c r="P939" s="374">
        <f t="shared" si="261"/>
        <v>58.766974239258317</v>
      </c>
      <c r="Q939" s="374">
        <f t="shared" si="262"/>
        <v>-90.004975234873399</v>
      </c>
      <c r="R939" s="12">
        <f t="shared" si="263"/>
        <v>89.995024765126601</v>
      </c>
      <c r="S939" s="57">
        <f t="shared" si="264"/>
        <v>2.9801371729199652E-2</v>
      </c>
      <c r="T939" s="12">
        <f t="shared" si="247"/>
        <v>58.766974239258317</v>
      </c>
    </row>
    <row r="940" spans="1:20" x14ac:dyDescent="0.15">
      <c r="A940" s="57">
        <f t="shared" si="248"/>
        <v>187.95908163843862</v>
      </c>
      <c r="B940" s="12">
        <f t="shared" si="265"/>
        <v>29.91461694177061</v>
      </c>
      <c r="C940" s="57" t="str">
        <f t="shared" si="249"/>
        <v>-0.0753383128505405-864.373542050676i</v>
      </c>
      <c r="D940" s="57" t="str">
        <f t="shared" si="250"/>
        <v>7.9799999295194-212.813026178341i</v>
      </c>
      <c r="E940" s="57" t="str">
        <f t="shared" si="251"/>
        <v>81.2345455735319-0.00193161170611426i</v>
      </c>
      <c r="F940" s="57" t="str">
        <f t="shared" si="252"/>
        <v>4.17867866038709-19971.122294262i</v>
      </c>
      <c r="G940" s="57" t="str">
        <f t="shared" si="253"/>
        <v>0.999999995622643-0.0000661615964471175i</v>
      </c>
      <c r="H940" s="57" t="str">
        <f t="shared" si="254"/>
        <v>120.005829417945+4.45334790947397i</v>
      </c>
      <c r="I940" s="57" t="str">
        <f t="shared" si="255"/>
        <v>504.62692632026-13522.0002066285i</v>
      </c>
      <c r="K940" s="57" t="str">
        <f t="shared" si="256"/>
        <v>0.099857627471842-0.00375076980216035i</v>
      </c>
      <c r="L940" s="57" t="str">
        <f t="shared" si="257"/>
        <v>0.00025-7.38931514658375i</v>
      </c>
      <c r="M940" s="57" t="str">
        <f t="shared" si="258"/>
        <v>0.0025-4.16169188480938i</v>
      </c>
      <c r="N940" s="57">
        <f t="shared" si="259"/>
        <v>89.995006132023889</v>
      </c>
      <c r="O940" s="57">
        <f t="shared" si="260"/>
        <v>58.734029331477146</v>
      </c>
      <c r="P940" s="374">
        <f t="shared" si="261"/>
        <v>58.734029331477146</v>
      </c>
      <c r="Q940" s="374">
        <f t="shared" si="262"/>
        <v>-90.004993867976111</v>
      </c>
      <c r="R940" s="12">
        <f t="shared" si="263"/>
        <v>89.995006132023889</v>
      </c>
      <c r="S940" s="57">
        <f t="shared" si="264"/>
        <v>2.9914616941770611E-2</v>
      </c>
      <c r="T940" s="12">
        <f t="shared" ref="T940:T1003" si="266">P940</f>
        <v>58.734029331477146</v>
      </c>
    </row>
    <row r="941" spans="1:20" x14ac:dyDescent="0.15">
      <c r="A941" s="57">
        <f t="shared" ref="A941:A1004" si="267">2*PI()*B941</f>
        <v>188.6733261486647</v>
      </c>
      <c r="B941" s="12">
        <f t="shared" si="265"/>
        <v>30.02829248614934</v>
      </c>
      <c r="C941" s="57" t="str">
        <f t="shared" ref="C941:C1004" si="268">IMPRODUCT(D941,E941,$C$40,,K941,$C$41)</f>
        <v>-0.0753341568059369-861.101248902104i</v>
      </c>
      <c r="D941" s="57" t="str">
        <f t="shared" ref="D941:D1004" si="269">IMDIV(IMPRODUCT($C$37,$C$38,COMPLEX(1,A941/$C$38)),IMSUM(-1*A941*A941/$C$39,COMPLEX(0,1*A941)))</f>
        <v>7.97999992898274-212.007403754574i</v>
      </c>
      <c r="E941" s="57" t="str">
        <f t="shared" ref="E941:E1004" si="270">IMDIV(IMPRODUCT(IMSUM(F941,G941),$C$29,H941),IMSUM(1,I941))</f>
        <v>81.2345438787292-0.00193888602588707i</v>
      </c>
      <c r="F941" s="57" t="str">
        <f t="shared" ref="F941:F1004" si="271">IMDIV(IMPRODUCT($C$14,$C$15,COMPLEX(1,A941/$C$15)),IMSUM(-1*A941*A941/$C$16,COMPLEX(0,A941)))</f>
        <v>4.1786786602478-19895.5193229399i</v>
      </c>
      <c r="G941" s="57" t="str">
        <f t="shared" ref="G941:G1004" si="272">IMDIV(1,COMPLEX(1,A941*$C$9*$C$10))</f>
        <v>0.999999995589312-0.0000664130105114029i</v>
      </c>
      <c r="H941" s="57" t="str">
        <f t="shared" ref="H941:H1004" si="273">IMDIV($C$3,IMSUM(K941,COMPLEX(0,$C$28*A941)))</f>
        <v>120.005873806923+4.47027117406524i</v>
      </c>
      <c r="I941" s="57" t="str">
        <f t="shared" ref="I941:I1004" si="274">IMPRODUCT(F941,$C$29,H941,$C$31)</f>
        <v>504.626988320358-13470.8153120774i</v>
      </c>
      <c r="K941" s="57" t="str">
        <f t="shared" ref="K941:K1004" si="275">IF($C$26&lt;=0,IMDIV(1,IMSUM(IMDIV(1,L941),1/$C$18)),IMDIV(1,IMSUM(IMDIV(1,L941),1/$C$18,IMDIV(1,M941))))</f>
        <v>0.099856544956524-0.00376498147879226i</v>
      </c>
      <c r="L941" s="57" t="str">
        <f t="shared" ref="L941:L1004" si="276">IMSUM($C$21/$C$22,IMDIV(1,COMPLEX(0,$C$20*$C$22*A941)))</f>
        <v>0.00025-7.36134204680588i</v>
      </c>
      <c r="M941" s="57" t="str">
        <f t="shared" ref="M941:M1004" si="277">IMSUM($C$25/$C$26,IMDIV(1,COMPLEX(0,$C$24*$C$26*A941)))</f>
        <v>0.0025-4.14593732298205i</v>
      </c>
      <c r="N941" s="57">
        <f t="shared" ref="N941:N1004" si="278">ABS(R941)</f>
        <v>89.994987431231067</v>
      </c>
      <c r="O941" s="57">
        <f t="shared" ref="O941:O1004" si="279">ABS(P941)</f>
        <v>58.701084415489788</v>
      </c>
      <c r="P941" s="374">
        <f t="shared" ref="P941:P1004" si="280">20*LOG10(IMABS(C941))</f>
        <v>58.701084415489788</v>
      </c>
      <c r="Q941" s="374">
        <f t="shared" ref="Q941:Q1004" si="281">IMARGUMENT(C941)*180/PI()</f>
        <v>-90.005012568768933</v>
      </c>
      <c r="R941" s="12">
        <f t="shared" ref="R941:R1004" si="282">IF(Q941&lt;0,Q941+180,Q941-180)</f>
        <v>89.994987431231067</v>
      </c>
      <c r="S941" s="57">
        <f t="shared" ref="S941:S1004" si="283">B941/1000</f>
        <v>3.0028292486149341E-2</v>
      </c>
      <c r="T941" s="12">
        <f t="shared" si="266"/>
        <v>58.701084415489788</v>
      </c>
    </row>
    <row r="942" spans="1:20" x14ac:dyDescent="0.15">
      <c r="A942" s="57">
        <f t="shared" si="267"/>
        <v>189.39028478802965</v>
      </c>
      <c r="B942" s="12">
        <f t="shared" ref="B942:B1005" si="284">B941*(1+B$42)</f>
        <v>30.142399997596709</v>
      </c>
      <c r="C942" s="57" t="str">
        <f t="shared" si="268"/>
        <v>-0.0753299692079352-857.841342986505i</v>
      </c>
      <c r="D942" s="57" t="str">
        <f t="shared" si="269"/>
        <v>7.97999992844198-211.204831128486i</v>
      </c>
      <c r="E942" s="57" t="str">
        <f t="shared" si="270"/>
        <v>81.2345421710609-0.00194618723656222i</v>
      </c>
      <c r="F942" s="57" t="str">
        <f t="shared" si="271"/>
        <v>4.17867866010747-19820.2025553428i</v>
      </c>
      <c r="G942" s="57" t="str">
        <f t="shared" si="272"/>
        <v>0.999999995555727-0.0000666653799491073i</v>
      </c>
      <c r="H942" s="57" t="str">
        <f t="shared" si="273"/>
        <v>120.005918533918+4.4872587532705i</v>
      </c>
      <c r="I942" s="57" t="str">
        <f t="shared" si="274"/>
        <v>504.627050792568-13419.8241997291i</v>
      </c>
      <c r="K942" s="57" t="str">
        <f t="shared" si="275"/>
        <v>0.0998554542224491-0.00377924668868958i</v>
      </c>
      <c r="L942" s="57" t="str">
        <f t="shared" si="276"/>
        <v>0.00025-7.33347484240478i</v>
      </c>
      <c r="M942" s="57" t="str">
        <f t="shared" si="277"/>
        <v>0.0025-4.130242401855i</v>
      </c>
      <c r="N942" s="57">
        <f t="shared" si="278"/>
        <v>89.994968662526404</v>
      </c>
      <c r="O942" s="57">
        <f t="shared" si="279"/>
        <v>58.668139491234058</v>
      </c>
      <c r="P942" s="374">
        <f t="shared" si="280"/>
        <v>58.668139491234058</v>
      </c>
      <c r="Q942" s="374">
        <f t="shared" si="281"/>
        <v>-90.005031337473596</v>
      </c>
      <c r="R942" s="12">
        <f t="shared" si="282"/>
        <v>89.994968662526404</v>
      </c>
      <c r="S942" s="57">
        <f t="shared" si="283"/>
        <v>3.0142399997596707E-2</v>
      </c>
      <c r="T942" s="12">
        <f t="shared" si="266"/>
        <v>58.668139491234058</v>
      </c>
    </row>
    <row r="943" spans="1:20" x14ac:dyDescent="0.15">
      <c r="A943" s="57">
        <f t="shared" si="267"/>
        <v>190.10996787022415</v>
      </c>
      <c r="B943" s="12">
        <f t="shared" si="284"/>
        <v>30.256941117587576</v>
      </c>
      <c r="C943" s="57" t="str">
        <f t="shared" si="268"/>
        <v>-0.0753257498180062-854.59377740907i</v>
      </c>
      <c r="D943" s="57" t="str">
        <f t="shared" si="269"/>
        <v>7.9799999278971-210.405296754801i</v>
      </c>
      <c r="E943" s="57" t="str">
        <f t="shared" si="270"/>
        <v>81.2345404504277-0.00195351543167819i</v>
      </c>
      <c r="F943" s="57" t="str">
        <f t="shared" si="271"/>
        <v>4.17867865996607-19745.1709080136i</v>
      </c>
      <c r="G943" s="57" t="str">
        <f t="shared" si="272"/>
        <v>0.999999995521886-0.0000669187083906493i</v>
      </c>
      <c r="H943" s="57" t="str">
        <f t="shared" si="273"/>
        <v>120.005963601501+4.50431089155638i</v>
      </c>
      <c r="I943" s="57" t="str">
        <f t="shared" si="274"/>
        <v>504.627113740488-13369.026136059i</v>
      </c>
      <c r="K943" s="57" t="str">
        <f t="shared" si="275"/>
        <v>0.0998543552074047-0.00379356562990544i</v>
      </c>
      <c r="L943" s="57" t="str">
        <f t="shared" si="276"/>
        <v>0.00025-7.30571313250128i</v>
      </c>
      <c r="M943" s="57" t="str">
        <f t="shared" si="277"/>
        <v>0.0025-4.11460689565151i</v>
      </c>
      <c r="N943" s="57">
        <f t="shared" si="278"/>
        <v>89.994949825687783</v>
      </c>
      <c r="O943" s="57">
        <f t="shared" si="279"/>
        <v>58.635194558647413</v>
      </c>
      <c r="P943" s="374">
        <f t="shared" si="280"/>
        <v>58.635194558647413</v>
      </c>
      <c r="Q943" s="374">
        <f t="shared" si="281"/>
        <v>-90.005050174312217</v>
      </c>
      <c r="R943" s="12">
        <f t="shared" si="282"/>
        <v>89.994949825687783</v>
      </c>
      <c r="S943" s="57">
        <f t="shared" si="283"/>
        <v>3.0256941117587578E-2</v>
      </c>
      <c r="T943" s="12">
        <f t="shared" si="266"/>
        <v>58.635194558647413</v>
      </c>
    </row>
    <row r="944" spans="1:20" x14ac:dyDescent="0.15">
      <c r="A944" s="57">
        <f t="shared" si="267"/>
        <v>190.832385748131</v>
      </c>
      <c r="B944" s="12">
        <f t="shared" si="284"/>
        <v>30.37191749383441</v>
      </c>
      <c r="C944" s="57" t="str">
        <f t="shared" si="268"/>
        <v>-0.075321498394608-851.358505452494i</v>
      </c>
      <c r="D944" s="57" t="str">
        <f t="shared" si="269"/>
        <v>7.9799999273481-209.608789131948i</v>
      </c>
      <c r="E944" s="57" t="str">
        <f t="shared" si="270"/>
        <v>81.2345387167327-0.0019608707051425i</v>
      </c>
      <c r="F944" s="57" t="str">
        <f t="shared" si="271"/>
        <v>4.17867865982359-19670.4233015967i</v>
      </c>
      <c r="G944" s="57" t="str">
        <f t="shared" si="272"/>
        <v>0.999999995487788-0.0000671729994802433i</v>
      </c>
      <c r="H944" s="57" t="str">
        <f t="shared" si="273"/>
        <v>120.006009012268+4.52142783431919i</v>
      </c>
      <c r="I944" s="57" t="str">
        <f t="shared" si="274"/>
        <v>504.627177167729-13318.4203903201i</v>
      </c>
      <c r="K944" s="57" t="str">
        <f t="shared" si="275"/>
        <v>0.0998532478487047-0.00380793850118397i</v>
      </c>
      <c r="L944" s="57" t="str">
        <f t="shared" si="276"/>
        <v>0.00025-7.27805651773389i</v>
      </c>
      <c r="M944" s="57" t="str">
        <f t="shared" si="277"/>
        <v>0.0025-4.09903057944961i</v>
      </c>
      <c r="N944" s="57">
        <f t="shared" si="278"/>
        <v>89.994930920492706</v>
      </c>
      <c r="O944" s="57">
        <f t="shared" si="279"/>
        <v>58.602249617666679</v>
      </c>
      <c r="P944" s="374">
        <f t="shared" si="280"/>
        <v>58.602249617666679</v>
      </c>
      <c r="Q944" s="374">
        <f t="shared" si="281"/>
        <v>-90.005069079507294</v>
      </c>
      <c r="R944" s="12">
        <f t="shared" si="282"/>
        <v>89.994930920492706</v>
      </c>
      <c r="S944" s="57">
        <f t="shared" si="283"/>
        <v>3.0371917493834409E-2</v>
      </c>
      <c r="T944" s="12">
        <f t="shared" si="266"/>
        <v>58.602249617666679</v>
      </c>
    </row>
    <row r="945" spans="1:20" x14ac:dyDescent="0.15">
      <c r="A945" s="57">
        <f t="shared" si="267"/>
        <v>191.55754881397391</v>
      </c>
      <c r="B945" s="12">
        <f t="shared" si="284"/>
        <v>30.48733078031098</v>
      </c>
      <c r="C945" s="57" t="str">
        <f t="shared" si="268"/>
        <v>-0.0753172146959358-848.135480576337i</v>
      </c>
      <c r="D945" s="57" t="str">
        <f t="shared" si="269"/>
        <v>7.97999992679487-208.815296801896i</v>
      </c>
      <c r="E945" s="57" t="str">
        <f t="shared" si="270"/>
        <v>81.234536969877-0.00196825315107573i</v>
      </c>
      <c r="F945" s="57" t="str">
        <f t="shared" si="271"/>
        <v>4.17867865968005-19595.9586608229i</v>
      </c>
      <c r="G945" s="57" t="str">
        <f t="shared" si="272"/>
        <v>0.99999999545343-0.0000674282568759515i</v>
      </c>
      <c r="H945" s="57" t="str">
        <f t="shared" si="273"/>
        <v>120.006054768833+4.53860982788866i</v>
      </c>
      <c r="I945" s="57" t="str">
        <f t="shared" si="274"/>
        <v>504.62724107795-13268.0062345319i</v>
      </c>
      <c r="K945" s="57" t="str">
        <f t="shared" si="275"/>
        <v>0.0998521320831955-0.00382236550196303i</v>
      </c>
      <c r="L945" s="57" t="str">
        <f t="shared" si="276"/>
        <v>0.00025-7.25050460025292i</v>
      </c>
      <c r="M945" s="57" t="str">
        <f t="shared" si="277"/>
        <v>0.0025-4.08351322917874i</v>
      </c>
      <c r="N945" s="57">
        <f t="shared" si="278"/>
        <v>89.994911946718133</v>
      </c>
      <c r="O945" s="57">
        <f t="shared" si="279"/>
        <v>58.569304668228355</v>
      </c>
      <c r="P945" s="374">
        <f t="shared" si="280"/>
        <v>58.569304668228355</v>
      </c>
      <c r="Q945" s="374">
        <f t="shared" si="281"/>
        <v>-90.005088053281867</v>
      </c>
      <c r="R945" s="12">
        <f t="shared" si="282"/>
        <v>89.994911946718133</v>
      </c>
      <c r="S945" s="57">
        <f t="shared" si="283"/>
        <v>3.0487330780310979E-2</v>
      </c>
      <c r="T945" s="12">
        <f t="shared" si="266"/>
        <v>58.569304668228355</v>
      </c>
    </row>
    <row r="946" spans="1:20" x14ac:dyDescent="0.15">
      <c r="A946" s="57">
        <f t="shared" si="267"/>
        <v>192.28546749946702</v>
      </c>
      <c r="B946" s="12">
        <f t="shared" si="284"/>
        <v>30.603182637276163</v>
      </c>
      <c r="C946" s="57" t="str">
        <f t="shared" si="268"/>
        <v>-0.0753128984770726-844.924656416321i</v>
      </c>
      <c r="D946" s="57" t="str">
        <f t="shared" si="269"/>
        <v>7.97999992623749-208.024808349994i</v>
      </c>
      <c r="E946" s="57" t="str">
        <f t="shared" si="270"/>
        <v>81.2345352097598-0.00197566286385736i</v>
      </c>
      <c r="F946" s="57" t="str">
        <f t="shared" si="271"/>
        <v>4.17867865953537-19521.7759144933i</v>
      </c>
      <c r="G946" s="57" t="str">
        <f t="shared" si="272"/>
        <v>0.999999995418811-0.000067684484249737i</v>
      </c>
      <c r="H946" s="57" t="str">
        <f t="shared" si="273"/>
        <v>120.006100873829+4.55585711953138i</v>
      </c>
      <c r="I946" s="57" t="str">
        <f t="shared" si="274"/>
        <v>504.62730547483-13217.7829434698i</v>
      </c>
      <c r="K946" s="57" t="str">
        <f t="shared" si="275"/>
        <v>0.0998510078472456-0.00383684683237556i</v>
      </c>
      <c r="L946" s="57" t="str">
        <f t="shared" si="276"/>
        <v>0.00025-7.22305698371481i</v>
      </c>
      <c r="M946" s="57" t="str">
        <f t="shared" si="277"/>
        <v>0.0025-4.06805462161658i</v>
      </c>
      <c r="N946" s="57">
        <f t="shared" si="278"/>
        <v>89.994892904140684</v>
      </c>
      <c r="O946" s="57">
        <f t="shared" si="279"/>
        <v>58.536359710268322</v>
      </c>
      <c r="P946" s="374">
        <f t="shared" si="280"/>
        <v>58.536359710268322</v>
      </c>
      <c r="Q946" s="374">
        <f t="shared" si="281"/>
        <v>-90.005107095859316</v>
      </c>
      <c r="R946" s="12">
        <f t="shared" si="282"/>
        <v>89.994892904140684</v>
      </c>
      <c r="S946" s="57">
        <f t="shared" si="283"/>
        <v>3.0603182637276162E-2</v>
      </c>
      <c r="T946" s="12">
        <f t="shared" si="266"/>
        <v>58.536359710268322</v>
      </c>
    </row>
    <row r="947" spans="1:20" x14ac:dyDescent="0.15">
      <c r="A947" s="57">
        <f t="shared" si="267"/>
        <v>193.01615227596497</v>
      </c>
      <c r="B947" s="12">
        <f t="shared" si="284"/>
        <v>30.719474731297812</v>
      </c>
      <c r="C947" s="57" t="str">
        <f t="shared" si="268"/>
        <v>-0.0753085494929735-841.725986783715i</v>
      </c>
      <c r="D947" s="57" t="str">
        <f t="shared" si="269"/>
        <v>7.97999992567581-207.237312404799i</v>
      </c>
      <c r="E947" s="57" t="str">
        <f t="shared" si="270"/>
        <v>81.2345334362822-0.00198309993814625i</v>
      </c>
      <c r="F947" s="57" t="str">
        <f t="shared" si="271"/>
        <v>4.17867865938961-19447.8739954641i</v>
      </c>
      <c r="G947" s="57" t="str">
        <f t="shared" si="272"/>
        <v>0.999999995383927-0.0000679416852875159i</v>
      </c>
      <c r="H947" s="57" t="str">
        <f t="shared" si="273"/>
        <v>120.006147329908+4.57316995745438i</v>
      </c>
      <c r="I947" s="57" t="str">
        <f t="shared" si="274"/>
        <v>504.62737036207-13167.7497946548i</v>
      </c>
      <c r="K947" s="57" t="str">
        <f t="shared" si="275"/>
        <v>0.0998498750767479-0.00385138269325199i</v>
      </c>
      <c r="L947" s="57" t="str">
        <f t="shared" si="276"/>
        <v>0.00025-7.19571327327633i</v>
      </c>
      <c r="M947" s="57" t="str">
        <f t="shared" si="277"/>
        <v>0.0025-4.05265453438592i</v>
      </c>
      <c r="N947" s="57">
        <f t="shared" si="278"/>
        <v>89.994873792536481</v>
      </c>
      <c r="O947" s="57">
        <f t="shared" si="279"/>
        <v>58.503414743722324</v>
      </c>
      <c r="P947" s="374">
        <f t="shared" si="280"/>
        <v>58.503414743722324</v>
      </c>
      <c r="Q947" s="374">
        <f t="shared" si="281"/>
        <v>-90.005126207463519</v>
      </c>
      <c r="R947" s="12">
        <f t="shared" si="282"/>
        <v>89.994873792536481</v>
      </c>
      <c r="S947" s="57">
        <f t="shared" si="283"/>
        <v>3.0719474731297811E-2</v>
      </c>
      <c r="T947" s="12">
        <f t="shared" si="266"/>
        <v>58.503414743722324</v>
      </c>
    </row>
    <row r="948" spans="1:20" x14ac:dyDescent="0.15">
      <c r="A948" s="57">
        <f t="shared" si="267"/>
        <v>193.74961365461365</v>
      </c>
      <c r="B948" s="12">
        <f t="shared" si="284"/>
        <v>30.836208735276745</v>
      </c>
      <c r="C948" s="57" t="str">
        <f t="shared" si="268"/>
        <v>-0.0753041674949984-838.5394256646i</v>
      </c>
      <c r="D948" s="57" t="str">
        <f t="shared" si="269"/>
        <v>7.97999992510986-206.452797637917i</v>
      </c>
      <c r="E948" s="57" t="str">
        <f t="shared" si="270"/>
        <v>81.2345316493431-0.00199056446886211i</v>
      </c>
      <c r="F948" s="57" t="str">
        <f t="shared" si="271"/>
        <v>4.17867865924274-19374.2518406315i</v>
      </c>
      <c r="G948" s="57" t="str">
        <f t="shared" si="272"/>
        <v>0.999999995348779-0.0000681998636892113i</v>
      </c>
      <c r="H948" s="57" t="str">
        <f t="shared" si="273"/>
        <v>120.006194139745+4.59054859080871i</v>
      </c>
      <c r="I948" s="57" t="str">
        <f t="shared" si="274"/>
        <v>504.627435743406-13117.9060683434i</v>
      </c>
      <c r="K948" s="57" t="str">
        <f t="shared" si="275"/>
        <v>0.09984873370711-0.00386597328612168i</v>
      </c>
      <c r="L948" s="57" t="str">
        <f t="shared" si="276"/>
        <v>0.00025-7.16847307558909i</v>
      </c>
      <c r="M948" s="57" t="str">
        <f t="shared" si="277"/>
        <v>0.0025-4.03731274595131i</v>
      </c>
      <c r="N948" s="57">
        <f t="shared" si="278"/>
        <v>89.994854611681262</v>
      </c>
      <c r="O948" s="57">
        <f t="shared" si="279"/>
        <v>58.470469768525263</v>
      </c>
      <c r="P948" s="374">
        <f t="shared" si="280"/>
        <v>58.470469768525263</v>
      </c>
      <c r="Q948" s="374">
        <f t="shared" si="281"/>
        <v>-90.005145388318738</v>
      </c>
      <c r="R948" s="12">
        <f t="shared" si="282"/>
        <v>89.994854611681262</v>
      </c>
      <c r="S948" s="57">
        <f t="shared" si="283"/>
        <v>3.0836208735276746E-2</v>
      </c>
      <c r="T948" s="12">
        <f t="shared" si="266"/>
        <v>58.470469768525263</v>
      </c>
    </row>
    <row r="949" spans="1:20" x14ac:dyDescent="0.15">
      <c r="A949" s="57">
        <f t="shared" si="267"/>
        <v>194.48586218650121</v>
      </c>
      <c r="B949" s="12">
        <f t="shared" si="284"/>
        <v>30.953386328470799</v>
      </c>
      <c r="C949" s="57" t="str">
        <f t="shared" si="268"/>
        <v>-0.0752997522333843-835.364927219255i</v>
      </c>
      <c r="D949" s="57" t="str">
        <f t="shared" si="269"/>
        <v>7.97999992453963-205.671252763841i</v>
      </c>
      <c r="E949" s="57" t="str">
        <f t="shared" si="270"/>
        <v>81.2345298488392-0.0019980565511245i</v>
      </c>
      <c r="F949" s="57" t="str">
        <f t="shared" si="271"/>
        <v>4.17867865909475-19300.9083909161i</v>
      </c>
      <c r="G949" s="57" t="str">
        <f t="shared" si="272"/>
        <v>0.999999995313362-0.0000684590231688057i</v>
      </c>
      <c r="H949" s="57" t="str">
        <f t="shared" si="273"/>
        <v>120.006241306032+4.60799326969311i</v>
      </c>
      <c r="I949" s="57" t="str">
        <f t="shared" si="274"/>
        <v>504.627501622604-13068.2510475168i</v>
      </c>
      <c r="K949" s="57" t="str">
        <f t="shared" si="275"/>
        <v>0.0998475836732562-0.0038806188132153i</v>
      </c>
      <c r="L949" s="57" t="str">
        <f t="shared" si="276"/>
        <v>0.00025-7.14133599879368i</v>
      </c>
      <c r="M949" s="57" t="str">
        <f t="shared" si="277"/>
        <v>0.0025-4.02202903561597i</v>
      </c>
      <c r="N949" s="57">
        <f t="shared" si="278"/>
        <v>89.994835361350383</v>
      </c>
      <c r="O949" s="57">
        <f t="shared" si="279"/>
        <v>58.437524784611696</v>
      </c>
      <c r="P949" s="374">
        <f t="shared" si="280"/>
        <v>58.437524784611696</v>
      </c>
      <c r="Q949" s="374">
        <f t="shared" si="281"/>
        <v>-90.005164638649617</v>
      </c>
      <c r="R949" s="12">
        <f t="shared" si="282"/>
        <v>89.994835361350383</v>
      </c>
      <c r="S949" s="57">
        <f t="shared" si="283"/>
        <v>3.0953386328470799E-2</v>
      </c>
      <c r="T949" s="12">
        <f t="shared" si="266"/>
        <v>58.437524784611696</v>
      </c>
    </row>
    <row r="950" spans="1:20" x14ac:dyDescent="0.15">
      <c r="A950" s="57">
        <f t="shared" si="267"/>
        <v>195.22490846280991</v>
      </c>
      <c r="B950" s="12">
        <f t="shared" si="284"/>
        <v>31.07100919651899</v>
      </c>
      <c r="C950" s="57" t="str">
        <f t="shared" si="268"/>
        <v>-0.075295303456258-832.202445781479i</v>
      </c>
      <c r="D950" s="57" t="str">
        <f t="shared" si="269"/>
        <v>7.97999992396504-204.892666539784i</v>
      </c>
      <c r="E950" s="57" t="str">
        <f t="shared" si="270"/>
        <v>81.2345280346697-0.00200557628038223i</v>
      </c>
      <c r="F950" s="57" t="str">
        <f t="shared" si="271"/>
        <v>4.17867865894558-19227.8425912475i</v>
      </c>
      <c r="G950" s="57" t="str">
        <f t="shared" si="272"/>
        <v>0.999999995277676-0.0000687191674543949i</v>
      </c>
      <c r="H950" s="57" t="str">
        <f t="shared" si="273"/>
        <v>120.006288831487+4.62550424515753i</v>
      </c>
      <c r="I950" s="57" t="str">
        <f t="shared" si="274"/>
        <v>504.627568003447-13018.7840178709i</v>
      </c>
      <c r="K950" s="57" t="str">
        <f t="shared" si="275"/>
        <v>0.0998464249096184-0.00389531947746635i</v>
      </c>
      <c r="L950" s="57" t="str">
        <f t="shared" si="276"/>
        <v>0.00025-7.11430165251414i</v>
      </c>
      <c r="M950" s="57" t="str">
        <f t="shared" si="277"/>
        <v>0.0025-4.0068031835186i</v>
      </c>
      <c r="N950" s="57">
        <f t="shared" si="278"/>
        <v>89.994816041318671</v>
      </c>
      <c r="O950" s="57">
        <f t="shared" si="279"/>
        <v>58.404579791915587</v>
      </c>
      <c r="P950" s="374">
        <f t="shared" si="280"/>
        <v>58.404579791915587</v>
      </c>
      <c r="Q950" s="374">
        <f t="shared" si="281"/>
        <v>-90.005183958681329</v>
      </c>
      <c r="R950" s="12">
        <f t="shared" si="282"/>
        <v>89.994816041318671</v>
      </c>
      <c r="S950" s="57">
        <f t="shared" si="283"/>
        <v>3.1071009196518989E-2</v>
      </c>
      <c r="T950" s="12">
        <f t="shared" si="266"/>
        <v>58.404579791915587</v>
      </c>
    </row>
    <row r="951" spans="1:20" x14ac:dyDescent="0.15">
      <c r="A951" s="57">
        <f t="shared" si="267"/>
        <v>195.96676311496861</v>
      </c>
      <c r="B951" s="12">
        <f t="shared" si="284"/>
        <v>31.189079031465763</v>
      </c>
      <c r="C951" s="57" t="str">
        <f t="shared" si="268"/>
        <v>-0.0752908209102188-829.051935857951i</v>
      </c>
      <c r="D951" s="57" t="str">
        <f t="shared" si="269"/>
        <v>7.97999992338606-204.117027765523i</v>
      </c>
      <c r="E951" s="57" t="str">
        <f t="shared" si="270"/>
        <v>81.2345262067296-0.00201312375228134i</v>
      </c>
      <c r="F951" s="57" t="str">
        <f t="shared" si="271"/>
        <v>4.17867865879536-19155.05339055i</v>
      </c>
      <c r="G951" s="57" t="str">
        <f t="shared" si="272"/>
        <v>0.999999995241718-0.0000689803002882413i</v>
      </c>
      <c r="H951" s="57" t="str">
        <f t="shared" si="273"/>
        <v>120.006336718842+4.64308176920675i</v>
      </c>
      <c r="I951" s="57" t="str">
        <f t="shared" si="274"/>
        <v>504.62763488976-12969.504267806i</v>
      </c>
      <c r="K951" s="57" t="str">
        <f t="shared" si="275"/>
        <v>0.0998452573501389-0.00391007548251352i</v>
      </c>
      <c r="L951" s="57" t="str">
        <f t="shared" si="276"/>
        <v>0.00025-7.08736964785231i</v>
      </c>
      <c r="M951" s="57" t="str">
        <f t="shared" si="277"/>
        <v>0.0025-3.9916349706302i</v>
      </c>
      <c r="N951" s="57">
        <f t="shared" si="278"/>
        <v>89.994796651360673</v>
      </c>
      <c r="O951" s="57">
        <f t="shared" si="279"/>
        <v>58.371634790370557</v>
      </c>
      <c r="P951" s="374">
        <f t="shared" si="280"/>
        <v>58.371634790370557</v>
      </c>
      <c r="Q951" s="374">
        <f t="shared" si="281"/>
        <v>-90.005203348639327</v>
      </c>
      <c r="R951" s="12">
        <f t="shared" si="282"/>
        <v>89.994796651360673</v>
      </c>
      <c r="S951" s="57">
        <f t="shared" si="283"/>
        <v>3.1189079031465762E-2</v>
      </c>
      <c r="T951" s="12">
        <f t="shared" si="266"/>
        <v>58.371634790370557</v>
      </c>
    </row>
    <row r="952" spans="1:20" x14ac:dyDescent="0.15">
      <c r="A952" s="57">
        <f t="shared" si="267"/>
        <v>196.7114368148055</v>
      </c>
      <c r="B952" s="12">
        <f t="shared" si="284"/>
        <v>31.307597531785333</v>
      </c>
      <c r="C952" s="57" t="str">
        <f t="shared" si="268"/>
        <v>-0.0752863043396133-825.913352127553i</v>
      </c>
      <c r="D952" s="57" t="str">
        <f t="shared" si="269"/>
        <v>7.9799999228027-203.344325283234i</v>
      </c>
      <c r="E952" s="57" t="str">
        <f t="shared" si="270"/>
        <v>81.2345243649152-0.00202069906276413i</v>
      </c>
      <c r="F952" s="57" t="str">
        <f t="shared" si="271"/>
        <v>4.17867865864396-19082.5397417263i</v>
      </c>
      <c r="G952" s="57" t="str">
        <f t="shared" si="272"/>
        <v>0.999999995205487-0.0000692424254268278i</v>
      </c>
      <c r="H952" s="57" t="str">
        <f t="shared" si="273"/>
        <v>120.006384970854+4.66072609480417i</v>
      </c>
      <c r="I952" s="57" t="str">
        <f t="shared" si="274"/>
        <v>504.627702285395-12920.4110884162i</v>
      </c>
      <c r="K952" s="57" t="str">
        <f t="shared" si="275"/>
        <v>0.0998440809282604-0.00392488703270224i</v>
      </c>
      <c r="L952" s="57" t="str">
        <f t="shared" si="276"/>
        <v>0.00025-7.06053959738224i</v>
      </c>
      <c r="M952" s="57" t="str">
        <f t="shared" si="277"/>
        <v>0.0025-3.97652417875095i</v>
      </c>
      <c r="N952" s="57">
        <f t="shared" si="278"/>
        <v>89.994777191250478</v>
      </c>
      <c r="O952" s="57">
        <f t="shared" si="279"/>
        <v>58.338689779909586</v>
      </c>
      <c r="P952" s="374">
        <f t="shared" si="280"/>
        <v>58.338689779909586</v>
      </c>
      <c r="Q952" s="374">
        <f t="shared" si="281"/>
        <v>-90.005222808749522</v>
      </c>
      <c r="R952" s="12">
        <f t="shared" si="282"/>
        <v>89.994777191250478</v>
      </c>
      <c r="S952" s="57">
        <f t="shared" si="283"/>
        <v>3.1307597531785331E-2</v>
      </c>
      <c r="T952" s="12">
        <f t="shared" si="266"/>
        <v>58.338689779909586</v>
      </c>
    </row>
    <row r="953" spans="1:20" x14ac:dyDescent="0.15">
      <c r="A953" s="57">
        <f t="shared" si="267"/>
        <v>197.45894027470177</v>
      </c>
      <c r="B953" s="12">
        <f t="shared" si="284"/>
        <v>31.42656640240612</v>
      </c>
      <c r="C953" s="57" t="str">
        <f t="shared" si="268"/>
        <v>-0.075281753486891-822.786649440731i</v>
      </c>
      <c r="D953" s="57" t="str">
        <f t="shared" si="269"/>
        <v>7.97999992221491-202.574547977331i</v>
      </c>
      <c r="E953" s="57" t="str">
        <f t="shared" si="270"/>
        <v>81.2345225091216-0.00202830230801826i</v>
      </c>
      <c r="F953" s="57" t="str">
        <f t="shared" si="271"/>
        <v>4.17867865849139-19010.3006016432i</v>
      </c>
      <c r="G953" s="57" t="str">
        <f t="shared" si="272"/>
        <v>0.999999995168979-0.0000695055466409122i</v>
      </c>
      <c r="H953" s="57" t="str">
        <f t="shared" si="273"/>
        <v>120.006433590301+4.67843747587526i</v>
      </c>
      <c r="I953" s="57" t="str">
        <f t="shared" si="274"/>
        <v>504.627770194226-12871.5037734799i</v>
      </c>
      <c r="K953" s="57" t="str">
        <f t="shared" si="275"/>
        <v>0.0998428955769266-0.00393975433308684i</v>
      </c>
      <c r="L953" s="57" t="str">
        <f t="shared" si="276"/>
        <v>0.00025-7.0338111151447i</v>
      </c>
      <c r="M953" s="57" t="str">
        <f t="shared" si="277"/>
        <v>0.0025-3.96147059050702i</v>
      </c>
      <c r="N953" s="57">
        <f t="shared" si="278"/>
        <v>89.994757660761707</v>
      </c>
      <c r="O953" s="57">
        <f t="shared" si="279"/>
        <v>58.305744760465174</v>
      </c>
      <c r="P953" s="374">
        <f t="shared" si="280"/>
        <v>58.305744760465174</v>
      </c>
      <c r="Q953" s="374">
        <f t="shared" si="281"/>
        <v>-90.005242339238293</v>
      </c>
      <c r="R953" s="12">
        <f t="shared" si="282"/>
        <v>89.994757660761707</v>
      </c>
      <c r="S953" s="57">
        <f t="shared" si="283"/>
        <v>3.1426566402406118E-2</v>
      </c>
      <c r="T953" s="12">
        <f t="shared" si="266"/>
        <v>58.305744760465174</v>
      </c>
    </row>
    <row r="954" spans="1:20" x14ac:dyDescent="0.15">
      <c r="A954" s="57">
        <f t="shared" si="267"/>
        <v>198.20928424774564</v>
      </c>
      <c r="B954" s="12">
        <f t="shared" si="284"/>
        <v>31.545987354735264</v>
      </c>
      <c r="C954" s="57" t="str">
        <f t="shared" si="268"/>
        <v>-0.0752771680937343-819.671782818876i</v>
      </c>
      <c r="D954" s="57" t="str">
        <f t="shared" si="269"/>
        <v>7.97999992162255-201.80768477431i</v>
      </c>
      <c r="E954" s="57" t="str">
        <f t="shared" si="270"/>
        <v>81.2345206392446-0.00203593358452715i</v>
      </c>
      <c r="F954" s="57" t="str">
        <f t="shared" si="271"/>
        <v>4.17867865833767-18938.3349311165i</v>
      </c>
      <c r="G954" s="57" t="str">
        <f t="shared" si="272"/>
        <v>0.999999995132193-0.0000697696677155812i</v>
      </c>
      <c r="H954" s="57" t="str">
        <f t="shared" si="273"/>
        <v>120.00648257998+4.69621616731133i</v>
      </c>
      <c r="I954" s="57" t="str">
        <f t="shared" si="274"/>
        <v>504.627838620162-12822.7816194487i</v>
      </c>
      <c r="K954" s="57" t="str">
        <f t="shared" si="275"/>
        <v>0.0998417012285778-0.00395467758943243i</v>
      </c>
      <c r="L954" s="57" t="str">
        <f t="shared" si="276"/>
        <v>0.00025-7.00718381664145i</v>
      </c>
      <c r="M954" s="57" t="str">
        <f t="shared" si="277"/>
        <v>0.0025-3.9464739893475i</v>
      </c>
      <c r="N954" s="57">
        <f t="shared" si="278"/>
        <v>89.994738059667597</v>
      </c>
      <c r="O954" s="57">
        <f t="shared" si="279"/>
        <v>58.272799731969648</v>
      </c>
      <c r="P954" s="374">
        <f t="shared" si="280"/>
        <v>58.272799731969648</v>
      </c>
      <c r="Q954" s="374">
        <f t="shared" si="281"/>
        <v>-90.005261940332403</v>
      </c>
      <c r="R954" s="12">
        <f t="shared" si="282"/>
        <v>89.994738059667597</v>
      </c>
      <c r="S954" s="57">
        <f t="shared" si="283"/>
        <v>3.1545987354735266E-2</v>
      </c>
      <c r="T954" s="12">
        <f t="shared" si="266"/>
        <v>58.272799731969648</v>
      </c>
    </row>
    <row r="955" spans="1:20" x14ac:dyDescent="0.15">
      <c r="A955" s="57">
        <f t="shared" si="267"/>
        <v>198.96247952788707</v>
      </c>
      <c r="B955" s="12">
        <f t="shared" si="284"/>
        <v>31.66586210668326</v>
      </c>
      <c r="C955" s="57" t="str">
        <f t="shared" si="268"/>
        <v>-0.0752725478970078-816.568707453582i</v>
      </c>
      <c r="D955" s="57" t="str">
        <f t="shared" si="269"/>
        <v>7.97999992102582-201.043724642587i</v>
      </c>
      <c r="E955" s="57" t="str">
        <f t="shared" si="270"/>
        <v>81.2345187551746-0.00204359298891169i</v>
      </c>
      <c r="F955" s="57" t="str">
        <f t="shared" si="271"/>
        <v>4.1786786581828-18866.6416948959i</v>
      </c>
      <c r="G955" s="57" t="str">
        <f t="shared" si="272"/>
        <v>0.999999995095128-0.0000700347924503045i</v>
      </c>
      <c r="H955" s="57" t="str">
        <f t="shared" si="273"/>
        <v>120.00653194271+4.71406242497322i</v>
      </c>
      <c r="I955" s="57" t="str">
        <f t="shared" si="274"/>
        <v>504.627907567143-12774.2439254383i</v>
      </c>
      <c r="K955" s="57" t="str">
        <f t="shared" si="275"/>
        <v>0.0998404978151445-0.0039696570082167i</v>
      </c>
      <c r="L955" s="57" t="str">
        <f t="shared" si="276"/>
        <v>0.00025-6.98065731882988i</v>
      </c>
      <c r="M955" s="57" t="str">
        <f t="shared" si="277"/>
        <v>0.0025-3.93153415954124i</v>
      </c>
      <c r="N955" s="57">
        <f t="shared" si="278"/>
        <v>89.994718387741159</v>
      </c>
      <c r="O955" s="57">
        <f t="shared" si="279"/>
        <v>58.239854694354143</v>
      </c>
      <c r="P955" s="374">
        <f t="shared" si="280"/>
        <v>58.239854694354143</v>
      </c>
      <c r="Q955" s="374">
        <f t="shared" si="281"/>
        <v>-90.005281612258841</v>
      </c>
      <c r="R955" s="12">
        <f t="shared" si="282"/>
        <v>89.994718387741159</v>
      </c>
      <c r="S955" s="57">
        <f t="shared" si="283"/>
        <v>3.1665862106683262E-2</v>
      </c>
      <c r="T955" s="12">
        <f t="shared" si="266"/>
        <v>58.239854694354143</v>
      </c>
    </row>
    <row r="956" spans="1:20" x14ac:dyDescent="0.15">
      <c r="A956" s="57">
        <f t="shared" si="267"/>
        <v>199.71853695009307</v>
      </c>
      <c r="B956" s="12">
        <f t="shared" si="284"/>
        <v>31.786192382688657</v>
      </c>
      <c r="C956" s="57" t="str">
        <f t="shared" si="268"/>
        <v>-0.0752678926346846-813.47737870611i</v>
      </c>
      <c r="D956" s="57" t="str">
        <f t="shared" si="269"/>
        <v>7.97999992042443-200.282656592337i</v>
      </c>
      <c r="E956" s="57" t="str">
        <f t="shared" si="270"/>
        <v>81.2345168568065-0.00205128061819242i</v>
      </c>
      <c r="F956" s="57" t="str">
        <f t="shared" si="271"/>
        <v>4.17867865802672-18795.21986165i</v>
      </c>
      <c r="G956" s="57" t="str">
        <f t="shared" si="272"/>
        <v>0.99999999505778-0.0000703009246589902i</v>
      </c>
      <c r="H956" s="57" t="str">
        <f t="shared" si="273"/>
        <v>120.006581681334+4.73197650569497i</v>
      </c>
      <c r="I956" s="57" t="str">
        <f t="shared" si="274"/>
        <v>504.627977039133-12725.8899932176i</v>
      </c>
      <c r="K956" s="57" t="str">
        <f t="shared" si="275"/>
        <v>0.0998392852680462-0.00398469279663197i</v>
      </c>
      <c r="L956" s="57" t="str">
        <f t="shared" si="276"/>
        <v>0.00025-6.95423124011745i</v>
      </c>
      <c r="M956" s="57" t="str">
        <f t="shared" si="277"/>
        <v>0.0025-3.91665088617378i</v>
      </c>
      <c r="N956" s="57">
        <f t="shared" si="278"/>
        <v>89.994698644754749</v>
      </c>
      <c r="O956" s="57">
        <f t="shared" si="279"/>
        <v>58.2069096475498</v>
      </c>
      <c r="P956" s="374">
        <f t="shared" si="280"/>
        <v>58.2069096475498</v>
      </c>
      <c r="Q956" s="374">
        <f t="shared" si="281"/>
        <v>-90.005301355245251</v>
      </c>
      <c r="R956" s="12">
        <f t="shared" si="282"/>
        <v>89.994698644754749</v>
      </c>
      <c r="S956" s="57">
        <f t="shared" si="283"/>
        <v>3.1786192382688656E-2</v>
      </c>
      <c r="T956" s="12">
        <f t="shared" si="266"/>
        <v>58.2069096475498</v>
      </c>
    </row>
    <row r="957" spans="1:20" x14ac:dyDescent="0.15">
      <c r="A957" s="57">
        <f t="shared" si="267"/>
        <v>200.47746739050342</v>
      </c>
      <c r="B957" s="12">
        <f t="shared" si="284"/>
        <v>31.906979913742877</v>
      </c>
      <c r="C957" s="57" t="str">
        <f t="shared" si="268"/>
        <v>-0.0752632020407589-810.397752106701i</v>
      </c>
      <c r="D957" s="57" t="str">
        <f t="shared" si="269"/>
        <v>7.97999991981856-199.524469675343i</v>
      </c>
      <c r="E957" s="57" t="str">
        <f t="shared" si="270"/>
        <v>81.2345149440312-0.00205899656952956i</v>
      </c>
      <c r="F957" s="57" t="str">
        <f t="shared" si="271"/>
        <v>4.17867865786949-18724.0684039518i</v>
      </c>
      <c r="G957" s="57" t="str">
        <f t="shared" si="272"/>
        <v>0.999999995020148-0.0000705680681700386i</v>
      </c>
      <c r="H957" s="57" t="str">
        <f t="shared" si="273"/>
        <v>120.006631798713+4.74995866728751i</v>
      </c>
      <c r="I957" s="57" t="str">
        <f t="shared" si="274"/>
        <v>504.62804704013-12677.7191271991i</v>
      </c>
      <c r="K957" s="57" t="str">
        <f t="shared" si="275"/>
        <v>0.0998380635181885-0.00399978516258719i</v>
      </c>
      <c r="L957" s="57" t="str">
        <f t="shared" si="276"/>
        <v>0.00025-6.92790520035612i</v>
      </c>
      <c r="M957" s="57" t="str">
        <f t="shared" si="277"/>
        <v>0.0025-3.90182395514423i</v>
      </c>
      <c r="N957" s="57">
        <f t="shared" si="278"/>
        <v>89.994678830480524</v>
      </c>
      <c r="O957" s="57">
        <f t="shared" si="279"/>
        <v>58.173964591487191</v>
      </c>
      <c r="P957" s="374">
        <f t="shared" si="280"/>
        <v>58.173964591487191</v>
      </c>
      <c r="Q957" s="374">
        <f t="shared" si="281"/>
        <v>-90.005321169519476</v>
      </c>
      <c r="R957" s="12">
        <f t="shared" si="282"/>
        <v>89.994678830480524</v>
      </c>
      <c r="S957" s="57">
        <f t="shared" si="283"/>
        <v>3.1906979913742875E-2</v>
      </c>
      <c r="T957" s="12">
        <f t="shared" si="266"/>
        <v>58.173964591487191</v>
      </c>
    </row>
    <row r="958" spans="1:20" x14ac:dyDescent="0.15">
      <c r="A958" s="57">
        <f t="shared" si="267"/>
        <v>201.23928176658734</v>
      </c>
      <c r="B958" s="12">
        <f t="shared" si="284"/>
        <v>32.0282264374151</v>
      </c>
      <c r="C958" s="57" t="str">
        <f t="shared" si="268"/>
        <v>-0.0752584758489192-807.32978335392i</v>
      </c>
      <c r="D958" s="57" t="str">
        <f t="shared" si="269"/>
        <v>7.97999991920801-198.76915298483i</v>
      </c>
      <c r="E958" s="57" t="str">
        <f t="shared" si="270"/>
        <v>81.2345130167403-0.00206674094044619i</v>
      </c>
      <c r="F958" s="57" t="str">
        <f t="shared" si="271"/>
        <v>4.17867865771103-18653.1862982638i</v>
      </c>
      <c r="G958" s="57" t="str">
        <f t="shared" si="272"/>
        <v>0.999999994982229-0.0000708362268263987i</v>
      </c>
      <c r="H958" s="57" t="str">
        <f t="shared" si="273"/>
        <v>120.006682297732+4.76800916854244i</v>
      </c>
      <c r="I958" s="57" t="str">
        <f t="shared" si="274"/>
        <v>504.628117574167-12629.7306344289i</v>
      </c>
      <c r="K958" s="57" t="str">
        <f t="shared" si="275"/>
        <v>0.0998368324959564-0.00401493431470967i</v>
      </c>
      <c r="L958" s="57" t="str">
        <f t="shared" si="276"/>
        <v>0.00025-6.90167882083691i</v>
      </c>
      <c r="M958" s="57" t="str">
        <f t="shared" si="277"/>
        <v>0.0025-3.88705315316222i</v>
      </c>
      <c r="N958" s="57">
        <f t="shared" si="278"/>
        <v>89.994658944690073</v>
      </c>
      <c r="O958" s="57">
        <f t="shared" si="279"/>
        <v>58.141019526096251</v>
      </c>
      <c r="P958" s="374">
        <f t="shared" si="280"/>
        <v>58.141019526096251</v>
      </c>
      <c r="Q958" s="374">
        <f t="shared" si="281"/>
        <v>-90.005341055309927</v>
      </c>
      <c r="R958" s="12">
        <f t="shared" si="282"/>
        <v>89.994658944690073</v>
      </c>
      <c r="S958" s="57">
        <f t="shared" si="283"/>
        <v>3.2028226437415097E-2</v>
      </c>
      <c r="T958" s="12">
        <f t="shared" si="266"/>
        <v>58.141019526096251</v>
      </c>
    </row>
    <row r="959" spans="1:20" x14ac:dyDescent="0.15">
      <c r="A959" s="57">
        <f t="shared" si="267"/>
        <v>202.00399103730038</v>
      </c>
      <c r="B959" s="12">
        <f t="shared" si="284"/>
        <v>32.14993369787728</v>
      </c>
      <c r="C959" s="57" t="str">
        <f t="shared" si="268"/>
        <v>-0.075253713789472-804.273428314044i</v>
      </c>
      <c r="D959" s="57" t="str">
        <f t="shared" si="269"/>
        <v>7.9799999185928-198.016695655314i</v>
      </c>
      <c r="E959" s="57" t="str">
        <f t="shared" si="270"/>
        <v>81.234511074824-0.00207451382862931i</v>
      </c>
      <c r="F959" s="57" t="str">
        <f t="shared" si="271"/>
        <v>4.17867865755137-18582.572524923i</v>
      </c>
      <c r="G959" s="57" t="str">
        <f t="shared" si="272"/>
        <v>0.999999994944021-0.0000711054044856223i</v>
      </c>
      <c r="H959" s="57" t="str">
        <f t="shared" si="273"/>
        <v>120.006733181295+4.7861282692357i</v>
      </c>
      <c r="I959" s="57" t="str">
        <f t="shared" si="274"/>
        <v>504.628188645298-12581.923824576i</v>
      </c>
      <c r="K959" s="57" t="str">
        <f t="shared" si="275"/>
        <v>0.0998355921312124-0.00403014046234712i</v>
      </c>
      <c r="L959" s="57" t="str">
        <f t="shared" si="276"/>
        <v>0.00025-6.87555172428465i</v>
      </c>
      <c r="M959" s="57" t="str">
        <f t="shared" si="277"/>
        <v>0.0025-3.87233826774479i</v>
      </c>
      <c r="N959" s="57">
        <f t="shared" si="278"/>
        <v>89.994638987154801</v>
      </c>
      <c r="O959" s="57">
        <f t="shared" si="279"/>
        <v>58.108074451306457</v>
      </c>
      <c r="P959" s="374">
        <f t="shared" si="280"/>
        <v>58.108074451306457</v>
      </c>
      <c r="Q959" s="374">
        <f t="shared" si="281"/>
        <v>-90.005361012845199</v>
      </c>
      <c r="R959" s="12">
        <f t="shared" si="282"/>
        <v>89.994638987154801</v>
      </c>
      <c r="S959" s="57">
        <f t="shared" si="283"/>
        <v>3.2149933697877282E-2</v>
      </c>
      <c r="T959" s="12">
        <f t="shared" si="266"/>
        <v>58.108074451306457</v>
      </c>
    </row>
    <row r="960" spans="1:20" x14ac:dyDescent="0.15">
      <c r="A960" s="57">
        <f t="shared" si="267"/>
        <v>202.77160620324213</v>
      </c>
      <c r="B960" s="12">
        <f t="shared" si="284"/>
        <v>32.272103445929211</v>
      </c>
      <c r="C960" s="57" t="str">
        <f t="shared" si="268"/>
        <v>-0.0752489155902865-801.228643020394i</v>
      </c>
      <c r="D960" s="57" t="str">
        <f t="shared" si="269"/>
        <v>7.97999991797295-197.267086862444i</v>
      </c>
      <c r="E960" s="57" t="str">
        <f t="shared" si="270"/>
        <v>81.2345091181705-0.0020823153320263i</v>
      </c>
      <c r="F960" s="57" t="str">
        <f t="shared" si="271"/>
        <v>4.17867865739049-18512.2260681265i</v>
      </c>
      <c r="G960" s="57" t="str">
        <f t="shared" si="272"/>
        <v>0.999999994905523-0.0000713756050199198i</v>
      </c>
      <c r="H960" s="57" t="str">
        <f t="shared" si="273"/>
        <v>120.006784452334+4.80431623013137i</v>
      </c>
      <c r="I960" s="57" t="str">
        <f t="shared" si="274"/>
        <v>504.628260257613-12534.2980099238i</v>
      </c>
      <c r="K960" s="57" t="str">
        <f t="shared" si="275"/>
        <v>0.0998343423532906-0.00404540381556942i</v>
      </c>
      <c r="L960" s="57" t="str">
        <f t="shared" si="276"/>
        <v>0.00025-6.84952353485221i</v>
      </c>
      <c r="M960" s="57" t="str">
        <f t="shared" si="277"/>
        <v>0.0025-3.85767908721337i</v>
      </c>
      <c r="N960" s="57">
        <f t="shared" si="278"/>
        <v>89.994618957645699</v>
      </c>
      <c r="O960" s="57">
        <f t="shared" si="279"/>
        <v>58.075129367046515</v>
      </c>
      <c r="P960" s="374">
        <f t="shared" si="280"/>
        <v>58.075129367046515</v>
      </c>
      <c r="Q960" s="374">
        <f t="shared" si="281"/>
        <v>-90.005381042354301</v>
      </c>
      <c r="R960" s="12">
        <f t="shared" si="282"/>
        <v>89.994618957645699</v>
      </c>
      <c r="S960" s="57">
        <f t="shared" si="283"/>
        <v>3.2272103445929214E-2</v>
      </c>
      <c r="T960" s="12">
        <f t="shared" si="266"/>
        <v>58.075129367046515</v>
      </c>
    </row>
    <row r="961" spans="1:20" x14ac:dyDescent="0.15">
      <c r="A961" s="57">
        <f t="shared" si="267"/>
        <v>203.54213830681445</v>
      </c>
      <c r="B961" s="12">
        <f t="shared" si="284"/>
        <v>32.394737439023743</v>
      </c>
      <c r="C961" s="57" t="str">
        <f t="shared" si="268"/>
        <v>-0.0752440809796227-798.195383672775i</v>
      </c>
      <c r="D961" s="57" t="str">
        <f t="shared" si="269"/>
        <v>7.97999991734838-196.520315822846i</v>
      </c>
      <c r="E961" s="57" t="str">
        <f t="shared" si="270"/>
        <v>81.2345071466709-0.0020901455489718i</v>
      </c>
      <c r="F961" s="57" t="str">
        <f t="shared" si="271"/>
        <v>4.1786786572284-18442.1459159171i</v>
      </c>
      <c r="G961" s="57" t="str">
        <f t="shared" si="272"/>
        <v>0.999999994866731-0.0000716468323162163i</v>
      </c>
      <c r="H961" s="57" t="str">
        <f t="shared" si="273"/>
        <v>120.006836113799+4.82257331298544i</v>
      </c>
      <c r="I961" s="57" t="str">
        <f t="shared" si="274"/>
        <v>504.628332415239-12486.852505359i</v>
      </c>
      <c r="K961" s="57" t="str">
        <f t="shared" si="275"/>
        <v>0.099833083090996-0.0040607245851708i</v>
      </c>
      <c r="L961" s="57" t="str">
        <f t="shared" si="276"/>
        <v>0.00025-6.82359387811538i</v>
      </c>
      <c r="M961" s="57" t="str">
        <f t="shared" si="277"/>
        <v>0.0025-3.84307540069075i</v>
      </c>
      <c r="N961" s="57">
        <f t="shared" si="278"/>
        <v>89.994598855933177</v>
      </c>
      <c r="O961" s="57">
        <f t="shared" si="279"/>
        <v>58.042184273245127</v>
      </c>
      <c r="P961" s="374">
        <f t="shared" si="280"/>
        <v>58.042184273245127</v>
      </c>
      <c r="Q961" s="374">
        <f t="shared" si="281"/>
        <v>-90.005401144066823</v>
      </c>
      <c r="R961" s="12">
        <f t="shared" si="282"/>
        <v>89.994598855933177</v>
      </c>
      <c r="S961" s="57">
        <f t="shared" si="283"/>
        <v>3.2394737439023741E-2</v>
      </c>
      <c r="T961" s="12">
        <f t="shared" si="266"/>
        <v>58.042184273245127</v>
      </c>
    </row>
    <row r="962" spans="1:20" x14ac:dyDescent="0.15">
      <c r="A962" s="57">
        <f t="shared" si="267"/>
        <v>204.31559843238031</v>
      </c>
      <c r="B962" s="12">
        <f t="shared" si="284"/>
        <v>32.517837441292031</v>
      </c>
      <c r="C962" s="57" t="str">
        <f t="shared" si="268"/>
        <v>-0.0752392096812358-795.173606636749i</v>
      </c>
      <c r="D962" s="57" t="str">
        <f t="shared" si="269"/>
        <v>7.979999916719-195.776371793968i</v>
      </c>
      <c r="E962" s="57" t="str">
        <f t="shared" si="270"/>
        <v>81.2345051602106-0.00209800457783507i</v>
      </c>
      <c r="F962" s="57" t="str">
        <f t="shared" si="271"/>
        <v>4.17867865706506-18372.3310601681i</v>
      </c>
      <c r="G962" s="57" t="str">
        <f t="shared" si="272"/>
        <v>0.999999994827644-0.0000719190902762068i</v>
      </c>
      <c r="H962" s="57" t="str">
        <f t="shared" si="273"/>
        <v>120.006888168661+4.84089978054954i</v>
      </c>
      <c r="I962" s="57" t="str">
        <f t="shared" si="274"/>
        <v>504.628405122324-12439.5866283619i</v>
      </c>
      <c r="K962" s="57" t="str">
        <f t="shared" si="275"/>
        <v>0.0998318142725986-0.00407610298267156i</v>
      </c>
      <c r="L962" s="57" t="str">
        <f t="shared" si="276"/>
        <v>0.00025-6.7977623810673i</v>
      </c>
      <c r="M962" s="57" t="str">
        <f t="shared" si="277"/>
        <v>0.0025-3.82852699809798i</v>
      </c>
      <c r="N962" s="57">
        <f t="shared" si="278"/>
        <v>89.994578681787488</v>
      </c>
      <c r="O962" s="57">
        <f t="shared" si="279"/>
        <v>58.009239169829939</v>
      </c>
      <c r="P962" s="374">
        <f t="shared" si="280"/>
        <v>58.009239169829939</v>
      </c>
      <c r="Q962" s="374">
        <f t="shared" si="281"/>
        <v>-90.005421318212512</v>
      </c>
      <c r="R962" s="12">
        <f t="shared" si="282"/>
        <v>89.994578681787488</v>
      </c>
      <c r="S962" s="57">
        <f t="shared" si="283"/>
        <v>3.2517837441292032E-2</v>
      </c>
      <c r="T962" s="12">
        <f t="shared" si="266"/>
        <v>58.009239169829939</v>
      </c>
    </row>
    <row r="963" spans="1:20" x14ac:dyDescent="0.15">
      <c r="A963" s="57">
        <f t="shared" si="267"/>
        <v>205.09199770642334</v>
      </c>
      <c r="B963" s="12">
        <f t="shared" si="284"/>
        <v>32.641405223568938</v>
      </c>
      <c r="C963" s="57" t="str">
        <f t="shared" si="268"/>
        <v>-0.0752343014174386-792.163268443068i</v>
      </c>
      <c r="D963" s="57" t="str">
        <f t="shared" si="269"/>
        <v>7.97999991608489-195.035244073925i</v>
      </c>
      <c r="E963" s="57" t="str">
        <f t="shared" si="270"/>
        <v>81.2345031586769-0.00210589251739703i</v>
      </c>
      <c r="F963" s="57" t="str">
        <f t="shared" si="271"/>
        <v>4.1786786569005-18302.7804965695i</v>
      </c>
      <c r="G963" s="57" t="str">
        <f t="shared" si="272"/>
        <v>0.99999999478826-0.0000721923828164131i</v>
      </c>
      <c r="H963" s="57" t="str">
        <f t="shared" si="273"/>
        <v>120.006940619918+4.85929589657478i</v>
      </c>
      <c r="I963" s="57" t="str">
        <f t="shared" si="274"/>
        <v>504.628478383056-12392.4996989972i</v>
      </c>
      <c r="K963" s="57" t="str">
        <f t="shared" si="275"/>
        <v>0.0998305358258282-0.00409153922031994i</v>
      </c>
      <c r="L963" s="57" t="str">
        <f t="shared" si="276"/>
        <v>0.00025-6.77202867211327i</v>
      </c>
      <c r="M963" s="57" t="str">
        <f t="shared" si="277"/>
        <v>0.0025-3.8140336701514i</v>
      </c>
      <c r="N963" s="57">
        <f t="shared" si="278"/>
        <v>89.994558434978501</v>
      </c>
      <c r="O963" s="57">
        <f t="shared" si="279"/>
        <v>57.976294056728186</v>
      </c>
      <c r="P963" s="374">
        <f t="shared" si="280"/>
        <v>57.976294056728186</v>
      </c>
      <c r="Q963" s="374">
        <f t="shared" si="281"/>
        <v>-90.005441565021499</v>
      </c>
      <c r="R963" s="12">
        <f t="shared" si="282"/>
        <v>89.994558434978501</v>
      </c>
      <c r="S963" s="57">
        <f t="shared" si="283"/>
        <v>3.2641405223568939E-2</v>
      </c>
      <c r="T963" s="12">
        <f t="shared" si="266"/>
        <v>57.976294056728186</v>
      </c>
    </row>
    <row r="964" spans="1:20" x14ac:dyDescent="0.15">
      <c r="A964" s="57">
        <f t="shared" si="267"/>
        <v>205.87134729770779</v>
      </c>
      <c r="B964" s="12">
        <f t="shared" si="284"/>
        <v>32.765442563418503</v>
      </c>
      <c r="C964" s="57" t="str">
        <f t="shared" si="268"/>
        <v>-0.0752293559090731-789.164325787047i</v>
      </c>
      <c r="D964" s="57" t="str">
        <f t="shared" si="269"/>
        <v>7.97999991544587-194.296922001345i</v>
      </c>
      <c r="E964" s="57" t="str">
        <f t="shared" si="270"/>
        <v>81.2345011419566-0.00211380946666142i</v>
      </c>
      <c r="F964" s="57" t="str">
        <f t="shared" si="271"/>
        <v>4.17867865673465-18233.493224613i</v>
      </c>
      <c r="G964" s="57" t="str">
        <f t="shared" si="272"/>
        <v>0.999999994748575-0.0000724667138682396i</v>
      </c>
      <c r="H964" s="57" t="str">
        <f t="shared" si="273"/>
        <v>120.006993470588+4.87776192581552i</v>
      </c>
      <c r="I964" s="57" t="str">
        <f t="shared" si="274"/>
        <v>504.628552201645-12345.5910399035i</v>
      </c>
      <c r="K964" s="57" t="str">
        <f t="shared" si="275"/>
        <v>0.099829247677873-0.00410703351109415i</v>
      </c>
      <c r="L964" s="57" t="str">
        <f t="shared" si="276"/>
        <v>0.00025-6.74639238106521i</v>
      </c>
      <c r="M964" s="57" t="str">
        <f t="shared" si="277"/>
        <v>0.0025-3.79959520835963i</v>
      </c>
      <c r="N964" s="57">
        <f t="shared" si="278"/>
        <v>89.994538115275645</v>
      </c>
      <c r="O964" s="57">
        <f t="shared" si="279"/>
        <v>57.94334893386668</v>
      </c>
      <c r="P964" s="374">
        <f t="shared" si="280"/>
        <v>57.94334893386668</v>
      </c>
      <c r="Q964" s="374">
        <f t="shared" si="281"/>
        <v>-90.005461884724355</v>
      </c>
      <c r="R964" s="12">
        <f t="shared" si="282"/>
        <v>89.994538115275645</v>
      </c>
      <c r="S964" s="57">
        <f t="shared" si="283"/>
        <v>3.2765442563418505E-2</v>
      </c>
      <c r="T964" s="12">
        <f t="shared" si="266"/>
        <v>57.94334893386668</v>
      </c>
    </row>
    <row r="965" spans="1:20" x14ac:dyDescent="0.15">
      <c r="A965" s="57">
        <f t="shared" si="267"/>
        <v>206.65365841743906</v>
      </c>
      <c r="B965" s="12">
        <f t="shared" si="284"/>
        <v>32.889951245159494</v>
      </c>
      <c r="C965" s="57" t="str">
        <f t="shared" si="268"/>
        <v>-0.0752243728742457-786.176735527933i</v>
      </c>
      <c r="D965" s="57" t="str">
        <f t="shared" si="269"/>
        <v>7.97999991480205-193.56139495522i</v>
      </c>
      <c r="E965" s="57" t="str">
        <f t="shared" si="270"/>
        <v>81.234499109934-0.00212175552483437i</v>
      </c>
      <c r="F965" s="57" t="str">
        <f t="shared" si="271"/>
        <v>4.1786786565676-18164.468247578i</v>
      </c>
      <c r="G965" s="57" t="str">
        <f t="shared" si="272"/>
        <v>0.999999994708589-0.0000727420873780302i</v>
      </c>
      <c r="H965" s="57" t="str">
        <f t="shared" si="273"/>
        <v>120.007046723712+4.89629813403322i</v>
      </c>
      <c r="I965" s="57" t="str">
        <f t="shared" si="274"/>
        <v>504.628626582341-12298.8599762841i</v>
      </c>
      <c r="K965" s="57" t="str">
        <f t="shared" si="275"/>
        <v>0.0998279497553751-0.00412258606870431i</v>
      </c>
      <c r="L965" s="57" t="str">
        <f t="shared" si="276"/>
        <v>0.00025-6.72085313913651i</v>
      </c>
      <c r="M965" s="57" t="str">
        <f t="shared" si="277"/>
        <v>0.0025-3.78521140502056i</v>
      </c>
      <c r="N965" s="57">
        <f t="shared" si="278"/>
        <v>89.994517722448052</v>
      </c>
      <c r="O965" s="57">
        <f t="shared" si="279"/>
        <v>57.910403801171711</v>
      </c>
      <c r="P965" s="374">
        <f t="shared" si="280"/>
        <v>57.910403801171711</v>
      </c>
      <c r="Q965" s="374">
        <f t="shared" si="281"/>
        <v>-90.005482277551948</v>
      </c>
      <c r="R965" s="12">
        <f t="shared" si="282"/>
        <v>89.994517722448052</v>
      </c>
      <c r="S965" s="57">
        <f t="shared" si="283"/>
        <v>3.2889951245159497E-2</v>
      </c>
      <c r="T965" s="12">
        <f t="shared" si="266"/>
        <v>57.910403801171711</v>
      </c>
    </row>
    <row r="966" spans="1:20" x14ac:dyDescent="0.15">
      <c r="A966" s="57">
        <f t="shared" si="267"/>
        <v>207.43894231942534</v>
      </c>
      <c r="B966" s="12">
        <f t="shared" si="284"/>
        <v>33.014933059891099</v>
      </c>
      <c r="C966" s="57" t="str">
        <f t="shared" si="268"/>
        <v>-0.0752193520291939-783.20045468826i</v>
      </c>
      <c r="D966" s="57" t="str">
        <f t="shared" si="269"/>
        <v>7.97999991415333-192.828652354744i</v>
      </c>
      <c r="E966" s="57" t="str">
        <f t="shared" si="270"/>
        <v>81.234497062494-0.00212973079144481i</v>
      </c>
      <c r="F966" s="57" t="str">
        <f t="shared" si="271"/>
        <v>4.17867865639921-18095.704572517i</v>
      </c>
      <c r="G966" s="57" t="str">
        <f t="shared" si="272"/>
        <v>0.999999994668298-0.0000730185073071247i</v>
      </c>
      <c r="H966" s="57" t="str">
        <f t="shared" si="273"/>
        <v>120.007100382357+4.91490478800034i</v>
      </c>
      <c r="I966" s="57" t="str">
        <f t="shared" si="274"/>
        <v>504.628701529427-12252.3058358971i</v>
      </c>
      <c r="K966" s="57" t="str">
        <f t="shared" si="275"/>
        <v>0.0998266419844237-0.00413819710759415i</v>
      </c>
      <c r="L966" s="57" t="str">
        <f t="shared" si="276"/>
        <v>0.00025-6.69541057893656i</v>
      </c>
      <c r="M966" s="57" t="str">
        <f t="shared" si="277"/>
        <v>0.0025-3.77088205321834i</v>
      </c>
      <c r="N966" s="57">
        <f t="shared" si="278"/>
        <v>89.994497256264438</v>
      </c>
      <c r="O966" s="57">
        <f t="shared" si="279"/>
        <v>57.877458658568798</v>
      </c>
      <c r="P966" s="374">
        <f t="shared" si="280"/>
        <v>57.877458658568798</v>
      </c>
      <c r="Q966" s="374">
        <f t="shared" si="281"/>
        <v>-90.005502743735562</v>
      </c>
      <c r="R966" s="12">
        <f t="shared" si="282"/>
        <v>89.994497256264438</v>
      </c>
      <c r="S966" s="57">
        <f t="shared" si="283"/>
        <v>3.3014933059891102E-2</v>
      </c>
      <c r="T966" s="12">
        <f t="shared" si="266"/>
        <v>57.877458658568798</v>
      </c>
    </row>
    <row r="967" spans="1:20" x14ac:dyDescent="0.15">
      <c r="A967" s="57">
        <f t="shared" si="267"/>
        <v>208.22721030023916</v>
      </c>
      <c r="B967" s="12">
        <f t="shared" si="284"/>
        <v>33.140389805518687</v>
      </c>
      <c r="C967" s="57" t="str">
        <f t="shared" si="268"/>
        <v>-0.0752142930885498-780.235440453276i</v>
      </c>
      <c r="D967" s="57" t="str">
        <f t="shared" si="269"/>
        <v>7.97999991349964-192.098683659169i</v>
      </c>
      <c r="E967" s="57" t="str">
        <f t="shared" si="270"/>
        <v>81.2344949995198-0.00213773536621287i</v>
      </c>
      <c r="F967" s="57" t="str">
        <f t="shared" si="271"/>
        <v>4.17867865622954-18027.2012102414i</v>
      </c>
      <c r="G967" s="57" t="str">
        <f t="shared" si="272"/>
        <v>0.9999999946277-0.0000732959776319162i</v>
      </c>
      <c r="H967" s="57" t="str">
        <f t="shared" si="273"/>
        <v>120.007154449609+4.93358215550407i</v>
      </c>
      <c r="I967" s="57" t="str">
        <f t="shared" si="274"/>
        <v>504.628777047213-12205.9279490454i</v>
      </c>
      <c r="K967" s="57" t="str">
        <f t="shared" si="275"/>
        <v>0.0998253242905561-0.00415386684294326i</v>
      </c>
      <c r="L967" s="57" t="str">
        <f t="shared" si="276"/>
        <v>0.00025-6.67006433446559i</v>
      </c>
      <c r="M967" s="57" t="str">
        <f t="shared" si="277"/>
        <v>0.0025-3.75660694682041i</v>
      </c>
      <c r="N967" s="57">
        <f t="shared" si="278"/>
        <v>89.994476716493196</v>
      </c>
      <c r="O967" s="57">
        <f t="shared" si="279"/>
        <v>57.844513505983144</v>
      </c>
      <c r="P967" s="374">
        <f t="shared" si="280"/>
        <v>57.844513505983144</v>
      </c>
      <c r="Q967" s="374">
        <f t="shared" si="281"/>
        <v>-90.005523283506804</v>
      </c>
      <c r="R967" s="12">
        <f t="shared" si="282"/>
        <v>89.994476716493196</v>
      </c>
      <c r="S967" s="57">
        <f t="shared" si="283"/>
        <v>3.3140389805518686E-2</v>
      </c>
      <c r="T967" s="12">
        <f t="shared" si="266"/>
        <v>57.844513505983144</v>
      </c>
    </row>
    <row r="968" spans="1:20" x14ac:dyDescent="0.15">
      <c r="A968" s="57">
        <f t="shared" si="267"/>
        <v>209.01847369938008</v>
      </c>
      <c r="B968" s="12">
        <f t="shared" si="284"/>
        <v>33.266323286779659</v>
      </c>
      <c r="C968" s="57" t="str">
        <f t="shared" si="268"/>
        <v>-0.0752091957637191-777.281650170285i</v>
      </c>
      <c r="D968" s="57" t="str">
        <f t="shared" si="269"/>
        <v>7.979999912841-191.371478367651i</v>
      </c>
      <c r="E968" s="57" t="str">
        <f t="shared" si="270"/>
        <v>81.2344929208945-0.00214576934917739i</v>
      </c>
      <c r="F968" s="57" t="str">
        <f t="shared" si="271"/>
        <v>4.17867865605862-17958.9571753073i</v>
      </c>
      <c r="G968" s="57" t="str">
        <f t="shared" si="272"/>
        <v>0.999999994586793-0.0000735745023439078i</v>
      </c>
      <c r="H968" s="57" t="str">
        <f t="shared" si="273"/>
        <v>120.007208928582+4.95233050535029i</v>
      </c>
      <c r="I968" s="57" t="str">
        <f t="shared" si="274"/>
        <v>504.628853140044-12159.7256485676i</v>
      </c>
      <c r="K968" s="57" t="str">
        <f t="shared" si="275"/>
        <v>0.0998239965987466-0.00416959549066842i</v>
      </c>
      <c r="L968" s="57" t="str">
        <f t="shared" si="276"/>
        <v>0.00025-6.64481404110935i</v>
      </c>
      <c r="M968" s="57" t="str">
        <f t="shared" si="277"/>
        <v>0.0025-3.74238588047462i</v>
      </c>
      <c r="N968" s="57">
        <f t="shared" si="278"/>
        <v>89.994456102902419</v>
      </c>
      <c r="O968" s="57">
        <f t="shared" si="279"/>
        <v>57.811568343339189</v>
      </c>
      <c r="P968" s="374">
        <f t="shared" si="280"/>
        <v>57.811568343339189</v>
      </c>
      <c r="Q968" s="374">
        <f t="shared" si="281"/>
        <v>-90.005543897097581</v>
      </c>
      <c r="R968" s="12">
        <f t="shared" si="282"/>
        <v>89.994456102902419</v>
      </c>
      <c r="S968" s="57">
        <f t="shared" si="283"/>
        <v>3.3266323286779656E-2</v>
      </c>
      <c r="T968" s="12">
        <f t="shared" si="266"/>
        <v>57.811568343339189</v>
      </c>
    </row>
    <row r="969" spans="1:20" x14ac:dyDescent="0.15">
      <c r="A969" s="57">
        <f t="shared" si="267"/>
        <v>209.81274389943769</v>
      </c>
      <c r="B969" s="12">
        <f t="shared" si="284"/>
        <v>33.39273531526942</v>
      </c>
      <c r="C969" s="57" t="str">
        <f t="shared" si="268"/>
        <v>-0.0752040597648147-774.339041348058i</v>
      </c>
      <c r="D969" s="57" t="str">
        <f t="shared" si="269"/>
        <v>7.97999991217731-190.647026019097i</v>
      </c>
      <c r="E969" s="57" t="str">
        <f t="shared" si="270"/>
        <v>81.2344908264987-0.00215383284052729i</v>
      </c>
      <c r="F969" s="57" t="str">
        <f t="shared" si="271"/>
        <v>4.17867865588639-17890.9714860015i</v>
      </c>
      <c r="G969" s="57" t="str">
        <f t="shared" si="272"/>
        <v>0.999999994545574-0.0000738540854497705i</v>
      </c>
      <c r="H969" s="57" t="str">
        <f t="shared" si="273"/>
        <v>120.007263822409+4.9711501073674i</v>
      </c>
      <c r="I969" s="57" t="str">
        <f t="shared" si="274"/>
        <v>504.628929812304-12113.6982698282i</v>
      </c>
      <c r="K969" s="57" t="str">
        <f t="shared" si="275"/>
        <v>0.0998226588334105-0.00418538326742622i</v>
      </c>
      <c r="L969" s="57" t="str">
        <f t="shared" si="276"/>
        <v>0.00025-6.61965933563396i</v>
      </c>
      <c r="M969" s="57" t="str">
        <f t="shared" si="277"/>
        <v>0.0025-3.72821864960611i</v>
      </c>
      <c r="N969" s="57">
        <f t="shared" si="278"/>
        <v>89.994435415259801</v>
      </c>
      <c r="O969" s="57">
        <f t="shared" si="279"/>
        <v>57.778623170560877</v>
      </c>
      <c r="P969" s="374">
        <f t="shared" si="280"/>
        <v>57.778623170560877</v>
      </c>
      <c r="Q969" s="374">
        <f t="shared" si="281"/>
        <v>-90.005564584740199</v>
      </c>
      <c r="R969" s="12">
        <f t="shared" si="282"/>
        <v>89.994435415259801</v>
      </c>
      <c r="S969" s="57">
        <f t="shared" si="283"/>
        <v>3.3392735315269421E-2</v>
      </c>
      <c r="T969" s="12">
        <f t="shared" si="266"/>
        <v>57.778623170560877</v>
      </c>
    </row>
    <row r="970" spans="1:20" x14ac:dyDescent="0.15">
      <c r="A970" s="57">
        <f t="shared" si="267"/>
        <v>210.61003232625558</v>
      </c>
      <c r="B970" s="12">
        <f t="shared" si="284"/>
        <v>33.519627709467443</v>
      </c>
      <c r="C970" s="57" t="str">
        <f t="shared" si="268"/>
        <v>-0.0751988847995904-771.407571656221i</v>
      </c>
      <c r="D970" s="57" t="str">
        <f t="shared" si="269"/>
        <v>7.97999991150857-189.925316192017i</v>
      </c>
      <c r="E970" s="57" t="str">
        <f t="shared" si="270"/>
        <v>81.2344887162136-0.00216192594079673i</v>
      </c>
      <c r="F970" s="57" t="str">
        <f t="shared" si="271"/>
        <v>4.17867865571285-17823.243164327i</v>
      </c>
      <c r="G970" s="57" t="str">
        <f t="shared" si="272"/>
        <v>0.999999994504042-0.0000741347309714006i</v>
      </c>
      <c r="H970" s="57" t="str">
        <f t="shared" si="273"/>
        <v>120.00731913425+4.99004123241026i</v>
      </c>
      <c r="I970" s="57" t="str">
        <f t="shared" si="274"/>
        <v>504.629007068405-12067.8451507079i</v>
      </c>
      <c r="K970" s="57" t="str">
        <f t="shared" si="275"/>
        <v>0.0998213109183938-0.00420123039061439i</v>
      </c>
      <c r="L970" s="57" t="str">
        <f t="shared" si="276"/>
        <v>0.00025-6.59459985618047i</v>
      </c>
      <c r="M970" s="57" t="str">
        <f t="shared" si="277"/>
        <v>0.0025-3.71410505041453i</v>
      </c>
      <c r="N970" s="57">
        <f t="shared" si="278"/>
        <v>89.994414653332726</v>
      </c>
      <c r="O970" s="57">
        <f t="shared" si="279"/>
        <v>57.745677987571668</v>
      </c>
      <c r="P970" s="374">
        <f t="shared" si="280"/>
        <v>57.745677987571668</v>
      </c>
      <c r="Q970" s="374">
        <f t="shared" si="281"/>
        <v>-90.005585346667274</v>
      </c>
      <c r="R970" s="12">
        <f t="shared" si="282"/>
        <v>89.994414653332726</v>
      </c>
      <c r="S970" s="57">
        <f t="shared" si="283"/>
        <v>3.3519627709467439E-2</v>
      </c>
      <c r="T970" s="12">
        <f t="shared" si="266"/>
        <v>57.745677987571668</v>
      </c>
    </row>
    <row r="971" spans="1:20" x14ac:dyDescent="0.15">
      <c r="A971" s="57">
        <f t="shared" si="267"/>
        <v>211.41035044909532</v>
      </c>
      <c r="B971" s="12">
        <f t="shared" si="284"/>
        <v>33.647002294763418</v>
      </c>
      <c r="C971" s="57" t="str">
        <f t="shared" si="268"/>
        <v>-0.0751936705733769-768.487198924645i</v>
      </c>
      <c r="D971" s="57" t="str">
        <f t="shared" si="269"/>
        <v>7.9799999108348-189.206338504374i</v>
      </c>
      <c r="E971" s="57" t="str">
        <f t="shared" si="270"/>
        <v>81.2344865899202-0.00217004875075428i</v>
      </c>
      <c r="F971" s="57" t="str">
        <f t="shared" si="271"/>
        <v>4.17867865553795-17755.7712359891i</v>
      </c>
      <c r="G971" s="57" t="str">
        <f t="shared" si="272"/>
        <v>0.999999994462193-0.0000744164429459777i</v>
      </c>
      <c r="H971" s="57" t="str">
        <f t="shared" si="273"/>
        <v>120.007374867289+5.00900415236407i</v>
      </c>
      <c r="I971" s="57" t="str">
        <f t="shared" si="274"/>
        <v>504.629084912789-12022.1656315941i</v>
      </c>
      <c r="K971" s="57" t="str">
        <f t="shared" si="275"/>
        <v>0.0998199527769702-0.00421713707837382i</v>
      </c>
      <c r="L971" s="57" t="str">
        <f t="shared" si="276"/>
        <v>0.00025-6.56963524225987i</v>
      </c>
      <c r="M971" s="57" t="str">
        <f t="shared" si="277"/>
        <v>0.0025-3.70004487987103i</v>
      </c>
      <c r="N971" s="57">
        <f t="shared" si="278"/>
        <v>89.994393816888248</v>
      </c>
      <c r="O971" s="57">
        <f t="shared" si="279"/>
        <v>57.712732794294446</v>
      </c>
      <c r="P971" s="374">
        <f t="shared" si="280"/>
        <v>57.712732794294446</v>
      </c>
      <c r="Q971" s="374">
        <f t="shared" si="281"/>
        <v>-90.005606183111752</v>
      </c>
      <c r="R971" s="12">
        <f t="shared" si="282"/>
        <v>89.994393816888248</v>
      </c>
      <c r="S971" s="57">
        <f t="shared" si="283"/>
        <v>3.3647002294763417E-2</v>
      </c>
      <c r="T971" s="12">
        <f t="shared" si="266"/>
        <v>57.712732794294446</v>
      </c>
    </row>
    <row r="972" spans="1:20" x14ac:dyDescent="0.15">
      <c r="A972" s="57">
        <f t="shared" si="267"/>
        <v>212.21370978080191</v>
      </c>
      <c r="B972" s="12">
        <f t="shared" si="284"/>
        <v>33.774860903483521</v>
      </c>
      <c r="C972" s="57" t="str">
        <f t="shared" si="268"/>
        <v>-0.0751884167888264-765.577881142805i</v>
      </c>
      <c r="D972" s="57" t="str">
        <f t="shared" si="269"/>
        <v>7.97999991015588-188.49008261343i</v>
      </c>
      <c r="E972" s="57" t="str">
        <f t="shared" si="270"/>
        <v>81.2344844474964-0.00217820137135185i</v>
      </c>
      <c r="F972" s="57" t="str">
        <f t="shared" si="271"/>
        <v>4.17867865536176-17688.5547303814i</v>
      </c>
      <c r="G972" s="57" t="str">
        <f t="shared" si="272"/>
        <v>0.999999994420026-0.0000746992254260225i</v>
      </c>
      <c r="H972" s="57" t="str">
        <f t="shared" si="273"/>
        <v>120.007431024733+5.02803914014831i</v>
      </c>
      <c r="I972" s="57" t="str">
        <f t="shared" si="274"/>
        <v>504.629163349934-11976.6590553717i</v>
      </c>
      <c r="K972" s="57" t="str">
        <f t="shared" si="275"/>
        <v>0.0998185843318388-0.00423310354959058i</v>
      </c>
      <c r="L972" s="57" t="str">
        <f t="shared" si="276"/>
        <v>0.00025-6.54476513474785i</v>
      </c>
      <c r="M972" s="57" t="str">
        <f t="shared" si="277"/>
        <v>0.0025-3.68603793571531i</v>
      </c>
      <c r="N972" s="57">
        <f t="shared" si="278"/>
        <v>89.994372905693169</v>
      </c>
      <c r="O972" s="57">
        <f t="shared" si="279"/>
        <v>57.67978759065123</v>
      </c>
      <c r="P972" s="374">
        <f t="shared" si="280"/>
        <v>57.67978759065123</v>
      </c>
      <c r="Q972" s="374">
        <f t="shared" si="281"/>
        <v>-90.005627094306831</v>
      </c>
      <c r="R972" s="12">
        <f t="shared" si="282"/>
        <v>89.994372905693169</v>
      </c>
      <c r="S972" s="57">
        <f t="shared" si="283"/>
        <v>3.3774860903483521E-2</v>
      </c>
      <c r="T972" s="12">
        <f t="shared" si="266"/>
        <v>57.67978759065123</v>
      </c>
    </row>
    <row r="973" spans="1:20" x14ac:dyDescent="0.15">
      <c r="A973" s="57">
        <f t="shared" si="267"/>
        <v>213.02012187796896</v>
      </c>
      <c r="B973" s="12">
        <f t="shared" si="284"/>
        <v>33.903205374916759</v>
      </c>
      <c r="C973" s="57" t="str">
        <f t="shared" si="268"/>
        <v>-0.0751831231483209-762.679576459246i</v>
      </c>
      <c r="D973" s="57" t="str">
        <f t="shared" si="269"/>
        <v>7.97999990947174-187.776538215606i</v>
      </c>
      <c r="E973" s="57" t="str">
        <f t="shared" si="270"/>
        <v>81.2344822888207-0.00218638390386925i</v>
      </c>
      <c r="F973" s="57" t="str">
        <f t="shared" si="271"/>
        <v>4.17867865518422-17621.5926805721i</v>
      </c>
      <c r="G973" s="57" t="str">
        <f t="shared" si="272"/>
        <v>0.999999994377537-0.0000749830824794555i</v>
      </c>
      <c r="H973" s="57" t="str">
        <f t="shared" si="273"/>
        <v>120.007487609815+5.04714646972075i</v>
      </c>
      <c r="I973" s="57" t="str">
        <f t="shared" si="274"/>
        <v>504.629242384367-11931.3247674135i</v>
      </c>
      <c r="K973" s="57" t="str">
        <f t="shared" si="275"/>
        <v>0.0998172055051192-0.00424913002389782i</v>
      </c>
      <c r="L973" s="57" t="str">
        <f t="shared" si="276"/>
        <v>0.00025-6.51998917587948i</v>
      </c>
      <c r="M973" s="57" t="str">
        <f t="shared" si="277"/>
        <v>0.0025-3.67208401645278i</v>
      </c>
      <c r="N973" s="57">
        <f t="shared" si="278"/>
        <v>89.994351919513761</v>
      </c>
      <c r="O973" s="57">
        <f t="shared" si="279"/>
        <v>57.646842376563889</v>
      </c>
      <c r="P973" s="374">
        <f t="shared" si="280"/>
        <v>57.646842376563889</v>
      </c>
      <c r="Q973" s="374">
        <f t="shared" si="281"/>
        <v>-90.005648080486239</v>
      </c>
      <c r="R973" s="12">
        <f t="shared" si="282"/>
        <v>89.994351919513761</v>
      </c>
      <c r="S973" s="57">
        <f t="shared" si="283"/>
        <v>3.3903205374916756E-2</v>
      </c>
      <c r="T973" s="12">
        <f t="shared" si="266"/>
        <v>57.646842376563889</v>
      </c>
    </row>
    <row r="974" spans="1:20" x14ac:dyDescent="0.15">
      <c r="A974" s="57">
        <f t="shared" si="267"/>
        <v>213.82959834110525</v>
      </c>
      <c r="B974" s="12">
        <f t="shared" si="284"/>
        <v>34.032037555341446</v>
      </c>
      <c r="C974" s="57" t="str">
        <f t="shared" si="268"/>
        <v>-0.0751777893489987-759.792243180902i</v>
      </c>
      <c r="D974" s="57" t="str">
        <f t="shared" si="269"/>
        <v>7.97999990878242-187.065695046326i</v>
      </c>
      <c r="E974" s="57" t="str">
        <f t="shared" si="270"/>
        <v>81.2344801137695-0.00219459644976441i</v>
      </c>
      <c r="F974" s="57" t="str">
        <f t="shared" si="271"/>
        <v>4.17867865500533-17554.8841232894i</v>
      </c>
      <c r="G974" s="57" t="str">
        <f t="shared" si="272"/>
        <v>0.999999994334725-0.0000752680181896551i</v>
      </c>
      <c r="H974" s="57" t="str">
        <f t="shared" si="273"/>
        <v>120.007544625792+5.06632641608118i</v>
      </c>
      <c r="I974" s="57" t="str">
        <f t="shared" si="274"/>
        <v>504.629322020617-11886.1621155705i</v>
      </c>
      <c r="K974" s="57" t="str">
        <f t="shared" si="275"/>
        <v>0.0998158162183447-0.00426521672167728i</v>
      </c>
      <c r="L974" s="57" t="str">
        <f t="shared" si="276"/>
        <v>0.00025-6.49530700924436i</v>
      </c>
      <c r="M974" s="57" t="str">
        <f t="shared" si="277"/>
        <v>0.0025-3.65818292135165i</v>
      </c>
      <c r="N974" s="57">
        <f t="shared" si="278"/>
        <v>89.994330858116243</v>
      </c>
      <c r="O974" s="57">
        <f t="shared" si="279"/>
        <v>57.613897151953253</v>
      </c>
      <c r="P974" s="374">
        <f t="shared" si="280"/>
        <v>57.613897151953253</v>
      </c>
      <c r="Q974" s="374">
        <f t="shared" si="281"/>
        <v>-90.005669141883757</v>
      </c>
      <c r="R974" s="12">
        <f t="shared" si="282"/>
        <v>89.994330858116243</v>
      </c>
      <c r="S974" s="57">
        <f t="shared" si="283"/>
        <v>3.4032037555341448E-2</v>
      </c>
      <c r="T974" s="12">
        <f t="shared" si="266"/>
        <v>57.613897151953253</v>
      </c>
    </row>
    <row r="975" spans="1:20" x14ac:dyDescent="0.15">
      <c r="A975" s="57">
        <f t="shared" si="267"/>
        <v>214.64215081480145</v>
      </c>
      <c r="B975" s="12">
        <f t="shared" si="284"/>
        <v>34.161359298051742</v>
      </c>
      <c r="C975" s="57" t="str">
        <f t="shared" si="268"/>
        <v>-0.0751724150885948-756.915839772575i</v>
      </c>
      <c r="D975" s="57" t="str">
        <f t="shared" si="269"/>
        <v>7.97999990808786-186.357542879871i</v>
      </c>
      <c r="E975" s="57" t="str">
        <f t="shared" si="270"/>
        <v>81.2344779222202-0.00220283911081825i</v>
      </c>
      <c r="F975" s="57" t="str">
        <f t="shared" si="271"/>
        <v>4.17867865482507-17488.4280989085i</v>
      </c>
      <c r="G975" s="57" t="str">
        <f t="shared" si="272"/>
        <v>0.999999994291588-0.0000755540366555165i</v>
      </c>
      <c r="H975" s="57" t="str">
        <f t="shared" si="273"/>
        <v>120.007602075944+5.08557925527575i</v>
      </c>
      <c r="I975" s="57" t="str">
        <f t="shared" si="274"/>
        <v>504.629402263282-11841.1704501627i</v>
      </c>
      <c r="K975" s="57" t="str">
        <f t="shared" si="275"/>
        <v>0.0998144163924637-0.00428136386406185i</v>
      </c>
      <c r="L975" s="57" t="str">
        <f t="shared" si="276"/>
        <v>0.00025-6.4707182797812i</v>
      </c>
      <c r="M975" s="57" t="str">
        <f t="shared" si="277"/>
        <v>0.0025-3.64433445043998i</v>
      </c>
      <c r="N975" s="57">
        <f t="shared" si="278"/>
        <v>89.994309721266347</v>
      </c>
      <c r="O975" s="57">
        <f t="shared" si="279"/>
        <v>57.580951916740055</v>
      </c>
      <c r="P975" s="374">
        <f t="shared" si="280"/>
        <v>57.580951916740055</v>
      </c>
      <c r="Q975" s="374">
        <f t="shared" si="281"/>
        <v>-90.005690278733653</v>
      </c>
      <c r="R975" s="12">
        <f t="shared" si="282"/>
        <v>89.994309721266347</v>
      </c>
      <c r="S975" s="57">
        <f t="shared" si="283"/>
        <v>3.4161359298051745E-2</v>
      </c>
      <c r="T975" s="12">
        <f t="shared" si="266"/>
        <v>57.580951916740055</v>
      </c>
    </row>
    <row r="976" spans="1:20" x14ac:dyDescent="0.15">
      <c r="A976" s="57">
        <f t="shared" si="267"/>
        <v>215.45779098789771</v>
      </c>
      <c r="B976" s="12">
        <f t="shared" si="284"/>
        <v>34.291172463384342</v>
      </c>
      <c r="C976" s="57" t="str">
        <f t="shared" si="268"/>
        <v>-0.0751670000607945-754.050324856263i</v>
      </c>
      <c r="D976" s="57" t="str">
        <f t="shared" si="269"/>
        <v>7.97999990738797-185.652071529234i</v>
      </c>
      <c r="E976" s="57" t="str">
        <f t="shared" si="270"/>
        <v>81.2344757140479-0.00221111198900453i</v>
      </c>
      <c r="F976" s="57" t="str">
        <f t="shared" si="271"/>
        <v>4.17867865464343-17422.223651437i</v>
      </c>
      <c r="G976" s="57" t="str">
        <f t="shared" si="272"/>
        <v>0.999999994248121-0.0000758411419915109i</v>
      </c>
      <c r="H976" s="57" t="str">
        <f t="shared" si="273"/>
        <v>120.007659963577+5.1049052644006i</v>
      </c>
      <c r="I976" s="57" t="str">
        <f t="shared" si="274"/>
        <v>504.62948311697-11796.3491239698i</v>
      </c>
      <c r="K976" s="57" t="str">
        <f t="shared" si="275"/>
        <v>0.0998130059478278-0.00429757167293667i</v>
      </c>
      <c r="L976" s="57" t="str">
        <f t="shared" si="276"/>
        <v>0.00025-6.44622263377288i</v>
      </c>
      <c r="M976" s="57" t="str">
        <f t="shared" si="277"/>
        <v>0.0025-3.63053840450287i</v>
      </c>
      <c r="N976" s="57">
        <f t="shared" si="278"/>
        <v>89.994288508729582</v>
      </c>
      <c r="O976" s="57">
        <f t="shared" si="279"/>
        <v>57.548006670844003</v>
      </c>
      <c r="P976" s="374">
        <f t="shared" si="280"/>
        <v>57.548006670844003</v>
      </c>
      <c r="Q976" s="374">
        <f t="shared" si="281"/>
        <v>-90.005711491270418</v>
      </c>
      <c r="R976" s="12">
        <f t="shared" si="282"/>
        <v>89.994288508729582</v>
      </c>
      <c r="S976" s="57">
        <f t="shared" si="283"/>
        <v>3.429117246338434E-2</v>
      </c>
      <c r="T976" s="12">
        <f t="shared" si="266"/>
        <v>57.548006670844003</v>
      </c>
    </row>
    <row r="977" spans="1:20" x14ac:dyDescent="0.15">
      <c r="A977" s="57">
        <f t="shared" si="267"/>
        <v>216.27653059365173</v>
      </c>
      <c r="B977" s="12">
        <f t="shared" si="284"/>
        <v>34.421478918745201</v>
      </c>
      <c r="C977" s="57" t="str">
        <f t="shared" si="268"/>
        <v>-0.0751615439575914-751.195657210612i</v>
      </c>
      <c r="D977" s="57" t="str">
        <f t="shared" si="269"/>
        <v>7.97999990668277-184.949270845975i</v>
      </c>
      <c r="E977" s="57" t="str">
        <f t="shared" si="270"/>
        <v>81.2344734891263-0.00221941518654275i</v>
      </c>
      <c r="F977" s="57" t="str">
        <f t="shared" si="271"/>
        <v>4.17867865446039-17356.2698285018i</v>
      </c>
      <c r="G977" s="57" t="str">
        <f t="shared" si="272"/>
        <v>0.999999994204324-0.0000761293383277444i</v>
      </c>
      <c r="H977" s="57" t="str">
        <f t="shared" si="273"/>
        <v>120.007718292025+5.12430472160612i</v>
      </c>
      <c r="I977" s="57" t="str">
        <f t="shared" si="274"/>
        <v>504.629564586341-11751.6974922224i</v>
      </c>
      <c r="K977" s="57" t="str">
        <f t="shared" si="275"/>
        <v>0.0998115848041929-0.0043138403709415i</v>
      </c>
      <c r="L977" s="57" t="str">
        <f t="shared" si="276"/>
        <v>0.00025-6.42181971884128i</v>
      </c>
      <c r="M977" s="57" t="str">
        <f t="shared" si="277"/>
        <v>0.0025-3.61679458507957i</v>
      </c>
      <c r="N977" s="57">
        <f t="shared" si="278"/>
        <v>89.994267220271098</v>
      </c>
      <c r="O977" s="57">
        <f t="shared" si="279"/>
        <v>57.51506141418438</v>
      </c>
      <c r="P977" s="374">
        <f t="shared" si="280"/>
        <v>57.51506141418438</v>
      </c>
      <c r="Q977" s="374">
        <f t="shared" si="281"/>
        <v>-90.005732779728902</v>
      </c>
      <c r="R977" s="12">
        <f t="shared" si="282"/>
        <v>89.994267220271098</v>
      </c>
      <c r="S977" s="57">
        <f t="shared" si="283"/>
        <v>3.4421478918745203E-2</v>
      </c>
      <c r="T977" s="12">
        <f t="shared" si="266"/>
        <v>57.51506141418438</v>
      </c>
    </row>
    <row r="978" spans="1:20" x14ac:dyDescent="0.15">
      <c r="A978" s="57">
        <f t="shared" si="267"/>
        <v>217.09838140990757</v>
      </c>
      <c r="B978" s="12">
        <f t="shared" si="284"/>
        <v>34.552280538636431</v>
      </c>
      <c r="C978" s="57" t="str">
        <f t="shared" si="268"/>
        <v>-0.0751560464689049-748.351795770322i</v>
      </c>
      <c r="D978" s="57" t="str">
        <f t="shared" si="269"/>
        <v>7.97999990597223-184.249130720069i</v>
      </c>
      <c r="E978" s="57" t="str">
        <f t="shared" si="270"/>
        <v>81.2344712473295-0.0022277488059183i</v>
      </c>
      <c r="F978" s="57" t="str">
        <f t="shared" si="271"/>
        <v>4.17867865427599-17290.565681335i</v>
      </c>
      <c r="G978" s="57" t="str">
        <f t="shared" si="272"/>
        <v>0.999999994160193-0.0000764186298100174i</v>
      </c>
      <c r="H978" s="57" t="str">
        <f t="shared" si="273"/>
        <v>120.007777064643+5.14377790610083i</v>
      </c>
      <c r="I978" s="57" t="str">
        <f t="shared" si="274"/>
        <v>504.629646676082-11707.2149125915i</v>
      </c>
      <c r="K978" s="57" t="str">
        <f t="shared" si="275"/>
        <v>0.0998101528807145-0.00433017018147257i</v>
      </c>
      <c r="L978" s="57" t="str">
        <f t="shared" si="276"/>
        <v>0.00025-6.3975091839423i</v>
      </c>
      <c r="M978" s="57" t="str">
        <f t="shared" si="277"/>
        <v>0.0025-3.60310279446061i</v>
      </c>
      <c r="N978" s="57">
        <f t="shared" si="278"/>
        <v>89.994245855655834</v>
      </c>
      <c r="O978" s="57">
        <f t="shared" si="279"/>
        <v>57.482116146679971</v>
      </c>
      <c r="P978" s="374">
        <f t="shared" si="280"/>
        <v>57.482116146679971</v>
      </c>
      <c r="Q978" s="374">
        <f t="shared" si="281"/>
        <v>-90.005754144344166</v>
      </c>
      <c r="R978" s="12">
        <f t="shared" si="282"/>
        <v>89.994245855655834</v>
      </c>
      <c r="S978" s="57">
        <f t="shared" si="283"/>
        <v>3.4552280538636432E-2</v>
      </c>
      <c r="T978" s="12">
        <f t="shared" si="266"/>
        <v>57.482116146679971</v>
      </c>
    </row>
    <row r="979" spans="1:20" x14ac:dyDescent="0.15">
      <c r="A979" s="57">
        <f t="shared" si="267"/>
        <v>217.92335525926524</v>
      </c>
      <c r="B979" s="12">
        <f t="shared" si="284"/>
        <v>34.683579204683248</v>
      </c>
      <c r="C979" s="57" t="str">
        <f t="shared" si="268"/>
        <v>-0.0751505072814922-745.518699625517i</v>
      </c>
      <c r="D979" s="57" t="str">
        <f t="shared" si="269"/>
        <v>7.97999990525628-183.551641079766i</v>
      </c>
      <c r="E979" s="57" t="str">
        <f t="shared" si="270"/>
        <v>81.2344689885295-0.00223611294986418i</v>
      </c>
      <c r="F979" s="57" t="str">
        <f t="shared" si="271"/>
        <v>4.1786786540902-17225.1102647605i</v>
      </c>
      <c r="G979" s="57" t="str">
        <f t="shared" si="272"/>
        <v>0.999999994115726-0.0000767090205998845i</v>
      </c>
      <c r="H979" s="57" t="str">
        <f t="shared" si="273"/>
        <v>120.007836284816+5.16332509815541i</v>
      </c>
      <c r="I979" s="57" t="str">
        <f t="shared" si="274"/>
        <v>504.629729390919-11662.9007451807i</v>
      </c>
      <c r="K979" s="57" t="str">
        <f t="shared" si="275"/>
        <v>0.0998087100959388-0.00434656132868399i</v>
      </c>
      <c r="L979" s="57" t="str">
        <f t="shared" si="276"/>
        <v>0.00025-6.37329067936071i</v>
      </c>
      <c r="M979" s="57" t="str">
        <f t="shared" si="277"/>
        <v>0.0025-3.589462835685i</v>
      </c>
      <c r="N979" s="57">
        <f t="shared" si="278"/>
        <v>89.994224414648386</v>
      </c>
      <c r="O979" s="57">
        <f t="shared" si="279"/>
        <v>57.449170868248665</v>
      </c>
      <c r="P979" s="374">
        <f t="shared" si="280"/>
        <v>57.449170868248665</v>
      </c>
      <c r="Q979" s="374">
        <f t="shared" si="281"/>
        <v>-90.005775585351614</v>
      </c>
      <c r="R979" s="12">
        <f t="shared" si="282"/>
        <v>89.994224414648386</v>
      </c>
      <c r="S979" s="57">
        <f t="shared" si="283"/>
        <v>3.4683579204683249E-2</v>
      </c>
      <c r="T979" s="12">
        <f t="shared" si="266"/>
        <v>57.449170868248665</v>
      </c>
    </row>
    <row r="980" spans="1:20" x14ac:dyDescent="0.15">
      <c r="A980" s="57">
        <f t="shared" si="267"/>
        <v>218.75146400925044</v>
      </c>
      <c r="B980" s="12">
        <f t="shared" si="284"/>
        <v>34.815376805661046</v>
      </c>
      <c r="C980" s="57" t="str">
        <f t="shared" si="268"/>
        <v>-0.0751449260807888-742.696328021217i</v>
      </c>
      <c r="D980" s="57" t="str">
        <f t="shared" si="269"/>
        <v>7.97999990453486-182.856791891442i</v>
      </c>
      <c r="E980" s="57" t="str">
        <f t="shared" si="270"/>
        <v>81.2344667125985-0.00224450772132769i</v>
      </c>
      <c r="F980" s="57" t="str">
        <f t="shared" si="271"/>
        <v>4.17867865390298-17159.90263718i</v>
      </c>
      <c r="G980" s="57" t="str">
        <f t="shared" si="272"/>
        <v>0.999999994070921-0.000077000514874714i</v>
      </c>
      <c r="H980" s="57" t="str">
        <f t="shared" si="273"/>
        <v>120.007895955948+5.18294657910683i</v>
      </c>
      <c r="I980" s="57" t="str">
        <f t="shared" si="274"/>
        <v>504.629812735605-11618.7543525152i</v>
      </c>
      <c r="K980" s="57" t="str">
        <f t="shared" si="275"/>
        <v>0.0998072563678056-0.00436301403749035i</v>
      </c>
      <c r="L980" s="57" t="str">
        <f t="shared" si="276"/>
        <v>0.00025-6.34916385670525i</v>
      </c>
      <c r="M980" s="57" t="str">
        <f t="shared" si="277"/>
        <v>0.0025-3.57587451253736i</v>
      </c>
      <c r="N980" s="57">
        <f t="shared" si="278"/>
        <v>89.994202897013068</v>
      </c>
      <c r="O980" s="57">
        <f t="shared" si="279"/>
        <v>57.416225578808103</v>
      </c>
      <c r="P980" s="374">
        <f t="shared" si="280"/>
        <v>57.416225578808103</v>
      </c>
      <c r="Q980" s="374">
        <f t="shared" si="281"/>
        <v>-90.005797102986932</v>
      </c>
      <c r="R980" s="12">
        <f t="shared" si="282"/>
        <v>89.994202897013068</v>
      </c>
      <c r="S980" s="57">
        <f t="shared" si="283"/>
        <v>3.4815376805661047E-2</v>
      </c>
      <c r="T980" s="12">
        <f t="shared" si="266"/>
        <v>57.416225578808103</v>
      </c>
    </row>
    <row r="981" spans="1:20" x14ac:dyDescent="0.15">
      <c r="A981" s="57">
        <f t="shared" si="267"/>
        <v>219.58271957248562</v>
      </c>
      <c r="B981" s="12">
        <f t="shared" si="284"/>
        <v>34.94767523752256</v>
      </c>
      <c r="C981" s="57" t="str">
        <f t="shared" si="268"/>
        <v>-0.0751393025490614-739.884640356679i</v>
      </c>
      <c r="D981" s="57" t="str">
        <f t="shared" si="269"/>
        <v>7.97999990380791-182.164573159458i</v>
      </c>
      <c r="E981" s="57" t="str">
        <f t="shared" si="270"/>
        <v>81.2344644194069-0.00225293322356434i</v>
      </c>
      <c r="F981" s="57" t="str">
        <f t="shared" si="271"/>
        <v>4.1786786537143-17094.9418605598i</v>
      </c>
      <c r="G981" s="57" t="str">
        <f t="shared" si="272"/>
        <v>0.999999994025774-0.0000772931168277484i</v>
      </c>
      <c r="H981" s="57" t="str">
        <f t="shared" si="273"/>
        <v>120.007956081479+5.20264263136241i</v>
      </c>
      <c r="I981" s="57" t="str">
        <f t="shared" si="274"/>
        <v>504.629896714938-11574.7750995349i</v>
      </c>
      <c r="K981" s="57" t="str">
        <f t="shared" si="275"/>
        <v>0.0998057916136345-0.00437952853356771i</v>
      </c>
      <c r="L981" s="57" t="str">
        <f t="shared" si="276"/>
        <v>0.00025-6.32512836890339i</v>
      </c>
      <c r="M981" s="57" t="str">
        <f t="shared" si="277"/>
        <v>0.0025-3.56233762954509i</v>
      </c>
      <c r="N981" s="57">
        <f t="shared" si="278"/>
        <v>89.994181302513937</v>
      </c>
      <c r="O981" s="57">
        <f t="shared" si="279"/>
        <v>57.38328027827486</v>
      </c>
      <c r="P981" s="374">
        <f t="shared" si="280"/>
        <v>57.38328027827486</v>
      </c>
      <c r="Q981" s="374">
        <f t="shared" si="281"/>
        <v>-90.005818697486063</v>
      </c>
      <c r="R981" s="12">
        <f t="shared" si="282"/>
        <v>89.994181302513937</v>
      </c>
      <c r="S981" s="57">
        <f t="shared" si="283"/>
        <v>3.4947675237522562E-2</v>
      </c>
      <c r="T981" s="12">
        <f t="shared" si="266"/>
        <v>57.38328027827486</v>
      </c>
    </row>
    <row r="982" spans="1:20" x14ac:dyDescent="0.15">
      <c r="A982" s="57">
        <f t="shared" si="267"/>
        <v>220.41713390686104</v>
      </c>
      <c r="B982" s="12">
        <f t="shared" si="284"/>
        <v>35.080476403425145</v>
      </c>
      <c r="C982" s="57" t="str">
        <f t="shared" si="268"/>
        <v>-0.0751336363664095-737.083596184893i</v>
      </c>
      <c r="D982" s="57" t="str">
        <f t="shared" si="269"/>
        <v>7.9799999030755-181.474974926017i</v>
      </c>
      <c r="E982" s="57" t="str">
        <f t="shared" si="270"/>
        <v>81.2344621088233-0.00226138955995188i</v>
      </c>
      <c r="F982" s="57" t="str">
        <f t="shared" si="271"/>
        <v>4.17867865352424-17030.2270004176i</v>
      </c>
      <c r="G982" s="57" t="str">
        <f t="shared" si="272"/>
        <v>0.999999993980284-0.0000775868306681644i</v>
      </c>
      <c r="H982" s="57" t="str">
        <f t="shared" si="273"/>
        <v>120.008016664865+5.22241353840383i</v>
      </c>
      <c r="I982" s="57" t="str">
        <f t="shared" si="274"/>
        <v>504.629981333757-11530.9623535834i</v>
      </c>
      <c r="K982" s="57" t="str">
        <f t="shared" si="275"/>
        <v>0.0998043157501309-0.00439610504335633i</v>
      </c>
      <c r="L982" s="57" t="str">
        <f t="shared" si="276"/>
        <v>0.00025-6.30118387019665i</v>
      </c>
      <c r="M982" s="57" t="str">
        <f t="shared" si="277"/>
        <v>0.0025-3.54885199197559i</v>
      </c>
      <c r="N982" s="57">
        <f t="shared" si="278"/>
        <v>89.994159630914822</v>
      </c>
      <c r="O982" s="57">
        <f t="shared" si="279"/>
        <v>57.350334966565349</v>
      </c>
      <c r="P982" s="374">
        <f t="shared" si="280"/>
        <v>57.350334966565349</v>
      </c>
      <c r="Q982" s="374">
        <f t="shared" si="281"/>
        <v>-90.005840369085178</v>
      </c>
      <c r="R982" s="12">
        <f t="shared" si="282"/>
        <v>89.994159630914822</v>
      </c>
      <c r="S982" s="57">
        <f t="shared" si="283"/>
        <v>3.5080476403425147E-2</v>
      </c>
      <c r="T982" s="12">
        <f t="shared" si="266"/>
        <v>57.350334966565349</v>
      </c>
    </row>
    <row r="983" spans="1:20" x14ac:dyDescent="0.15">
      <c r="A983" s="57">
        <f t="shared" si="267"/>
        <v>221.25471901570711</v>
      </c>
      <c r="B983" s="12">
        <f t="shared" si="284"/>
        <v>35.213782213758158</v>
      </c>
      <c r="C983" s="57" t="str">
        <f t="shared" si="268"/>
        <v>-0.0751279272115397-734.293155211946i</v>
      </c>
      <c r="D983" s="57" t="str">
        <f t="shared" si="269"/>
        <v>7.97999990233749-180.787987271016i</v>
      </c>
      <c r="E983" s="57" t="str">
        <f t="shared" si="270"/>
        <v>81.2344597807184-0.00226987683428198i</v>
      </c>
      <c r="F983" s="57" t="str">
        <f t="shared" si="271"/>
        <v>4.17867865333269-16965.7571258082i</v>
      </c>
      <c r="G983" s="57" t="str">
        <f t="shared" si="272"/>
        <v>0.999999993934447-0.0000778816606211335i</v>
      </c>
      <c r="H983" s="57" t="str">
        <f t="shared" si="273"/>
        <v>120.008077709594+5.2422595847913i</v>
      </c>
      <c r="I983" s="57" t="str">
        <f t="shared" si="274"/>
        <v>504.630066596928-11487.3154843994i</v>
      </c>
      <c r="K983" s="57" t="str">
        <f t="shared" si="275"/>
        <v>0.099802828693372-0.00441274379406177i</v>
      </c>
      <c r="L983" s="57" t="str">
        <f t="shared" si="276"/>
        <v>0.00025-6.27733001613534i</v>
      </c>
      <c r="M983" s="57" t="str">
        <f t="shared" si="277"/>
        <v>0.0025-3.53541740583342i</v>
      </c>
      <c r="N983" s="57">
        <f t="shared" si="278"/>
        <v>89.994137881979128</v>
      </c>
      <c r="O983" s="57">
        <f t="shared" si="279"/>
        <v>57.317389643595192</v>
      </c>
      <c r="P983" s="374">
        <f t="shared" si="280"/>
        <v>57.317389643595192</v>
      </c>
      <c r="Q983" s="374">
        <f t="shared" si="281"/>
        <v>-90.005862118020872</v>
      </c>
      <c r="R983" s="12">
        <f t="shared" si="282"/>
        <v>89.994137881979128</v>
      </c>
      <c r="S983" s="57">
        <f t="shared" si="283"/>
        <v>3.5213782213758156E-2</v>
      </c>
      <c r="T983" s="12">
        <f t="shared" si="266"/>
        <v>57.317389643595192</v>
      </c>
    </row>
    <row r="984" spans="1:20" x14ac:dyDescent="0.15">
      <c r="A984" s="57">
        <f t="shared" si="267"/>
        <v>222.09548694796678</v>
      </c>
      <c r="B984" s="12">
        <f t="shared" si="284"/>
        <v>35.347594586170437</v>
      </c>
      <c r="C984" s="57" t="str">
        <f t="shared" si="268"/>
        <v>-0.0751221747589028-731.513277296429i</v>
      </c>
      <c r="D984" s="57" t="str">
        <f t="shared" si="269"/>
        <v>7.97999990159384-180.103600311906i</v>
      </c>
      <c r="E984" s="57" t="str">
        <f t="shared" si="270"/>
        <v>81.2344574349583-0.00227839515043788i</v>
      </c>
      <c r="F984" s="57" t="str">
        <f t="shared" si="271"/>
        <v>4.17867865313969-16901.5313093109i</v>
      </c>
      <c r="G984" s="57" t="str">
        <f t="shared" si="272"/>
        <v>0.999999993888261-0.0000781776109278831i</v>
      </c>
      <c r="H984" s="57" t="str">
        <f t="shared" si="273"/>
        <v>120.008139219181+5.26218105616762i</v>
      </c>
      <c r="I984" s="57" t="str">
        <f t="shared" si="274"/>
        <v>504.63015250936-11443.8338641084i</v>
      </c>
      <c r="K984" s="57" t="str">
        <f t="shared" si="275"/>
        <v>0.0998013303588066-0.00442944501365704i</v>
      </c>
      <c r="L984" s="57" t="str">
        <f t="shared" si="276"/>
        <v>0.00025-6.25356646357376i</v>
      </c>
      <c r="M984" s="57" t="str">
        <f t="shared" si="277"/>
        <v>0.0025-3.52203367785756i</v>
      </c>
      <c r="N984" s="57">
        <f t="shared" si="278"/>
        <v>89.994116055470244</v>
      </c>
      <c r="O984" s="57">
        <f t="shared" si="279"/>
        <v>57.284444309279074</v>
      </c>
      <c r="P984" s="374">
        <f t="shared" si="280"/>
        <v>57.284444309279074</v>
      </c>
      <c r="Q984" s="374">
        <f t="shared" si="281"/>
        <v>-90.005883944529756</v>
      </c>
      <c r="R984" s="12">
        <f t="shared" si="282"/>
        <v>89.994116055470244</v>
      </c>
      <c r="S984" s="57">
        <f t="shared" si="283"/>
        <v>3.5347594586170435E-2</v>
      </c>
      <c r="T984" s="12">
        <f t="shared" si="266"/>
        <v>57.284444309279074</v>
      </c>
    </row>
    <row r="985" spans="1:20" x14ac:dyDescent="0.15">
      <c r="A985" s="57">
        <f t="shared" si="267"/>
        <v>222.93944979836905</v>
      </c>
      <c r="B985" s="12">
        <f t="shared" si="284"/>
        <v>35.481915445597885</v>
      </c>
      <c r="C985" s="57" t="str">
        <f t="shared" si="268"/>
        <v>-0.0751163786819546-728.743922448927i</v>
      </c>
      <c r="D985" s="57" t="str">
        <f t="shared" si="269"/>
        <v>7.97999990084451-179.421804203552i</v>
      </c>
      <c r="E985" s="57" t="str">
        <f t="shared" si="270"/>
        <v>81.2344550714096-0.00228694461256825i</v>
      </c>
      <c r="F985" s="57" t="str">
        <f t="shared" si="271"/>
        <v>4.17867865294523-16837.5486270157i</v>
      </c>
      <c r="G985" s="57" t="str">
        <f t="shared" si="272"/>
        <v>0.999999993841724-0.0000784746858457571i</v>
      </c>
      <c r="H985" s="57" t="str">
        <f t="shared" si="273"/>
        <v>120.008201197164+5.28217823926229i</v>
      </c>
      <c r="I985" s="57" t="str">
        <f t="shared" si="274"/>
        <v>504.630239075991-11400.5168672126i</v>
      </c>
      <c r="K985" s="57" t="str">
        <f t="shared" si="275"/>
        <v>0.0997998206612531-0.00444620893088467i</v>
      </c>
      <c r="L985" s="57" t="str">
        <f t="shared" si="276"/>
        <v>0.00025-6.22989287066522i</v>
      </c>
      <c r="M985" s="57" t="str">
        <f t="shared" si="277"/>
        <v>0.0025-3.50870061551859i</v>
      </c>
      <c r="N985" s="57">
        <f t="shared" si="278"/>
        <v>89.994094151151089</v>
      </c>
      <c r="O985" s="57">
        <f t="shared" si="279"/>
        <v>57.25149896353151</v>
      </c>
      <c r="P985" s="374">
        <f t="shared" si="280"/>
        <v>57.25149896353151</v>
      </c>
      <c r="Q985" s="374">
        <f t="shared" si="281"/>
        <v>-90.005905848848911</v>
      </c>
      <c r="R985" s="12">
        <f t="shared" si="282"/>
        <v>89.994094151151089</v>
      </c>
      <c r="S985" s="57">
        <f t="shared" si="283"/>
        <v>3.5481915445597888E-2</v>
      </c>
      <c r="T985" s="12">
        <f t="shared" si="266"/>
        <v>57.25149896353151</v>
      </c>
    </row>
    <row r="986" spans="1:20" x14ac:dyDescent="0.15">
      <c r="A986" s="57">
        <f t="shared" si="267"/>
        <v>223.78661970760282</v>
      </c>
      <c r="B986" s="12">
        <f t="shared" si="284"/>
        <v>35.616746724291154</v>
      </c>
      <c r="C986" s="57" t="str">
        <f t="shared" si="268"/>
        <v>-0.0751105386511455-725.985050831381i</v>
      </c>
      <c r="D986" s="57" t="str">
        <f t="shared" si="269"/>
        <v>7.97999990008948-178.742589138088i</v>
      </c>
      <c r="E986" s="57" t="str">
        <f t="shared" si="270"/>
        <v>81.2344526899389-0.00229552532515223i</v>
      </c>
      <c r="F986" s="57" t="str">
        <f t="shared" si="271"/>
        <v>4.1786786527493-16773.8081585103i</v>
      </c>
      <c r="G986" s="57" t="str">
        <f t="shared" si="272"/>
        <v>0.999999993794832-0.0000787728896482772i</v>
      </c>
      <c r="H986" s="57" t="str">
        <f t="shared" si="273"/>
        <v>120.008263647112+5.30225142189577i</v>
      </c>
      <c r="I986" s="57" t="str">
        <f t="shared" si="274"/>
        <v>504.630326301809-11357.3638705825i</v>
      </c>
      <c r="K986" s="57" t="str">
        <f t="shared" si="275"/>
        <v>0.0997982995148876-0.00446303577525795i</v>
      </c>
      <c r="L986" s="57" t="str">
        <f t="shared" si="276"/>
        <v>0.00025-6.20630889685718i</v>
      </c>
      <c r="M986" s="57" t="str">
        <f t="shared" si="277"/>
        <v>0.0025-3.49541802701594i</v>
      </c>
      <c r="N986" s="57">
        <f t="shared" si="278"/>
        <v>89.994072168784498</v>
      </c>
      <c r="O986" s="57">
        <f t="shared" si="279"/>
        <v>57.218553606266099</v>
      </c>
      <c r="P986" s="374">
        <f t="shared" si="280"/>
        <v>57.218553606266099</v>
      </c>
      <c r="Q986" s="374">
        <f t="shared" si="281"/>
        <v>-90.005927831215502</v>
      </c>
      <c r="R986" s="12">
        <f t="shared" si="282"/>
        <v>89.994072168784498</v>
      </c>
      <c r="S986" s="57">
        <f t="shared" si="283"/>
        <v>3.5616746724291153E-2</v>
      </c>
      <c r="T986" s="12">
        <f t="shared" si="266"/>
        <v>57.218553606266099</v>
      </c>
    </row>
    <row r="987" spans="1:20" x14ac:dyDescent="0.15">
      <c r="A987" s="57">
        <f t="shared" si="267"/>
        <v>224.63700886249174</v>
      </c>
      <c r="B987" s="12">
        <f t="shared" si="284"/>
        <v>35.752090361843464</v>
      </c>
      <c r="C987" s="57" t="str">
        <f t="shared" si="268"/>
        <v>-0.0751046543339484-723.236622756531i</v>
      </c>
      <c r="D987" s="57" t="str">
        <f t="shared" si="269"/>
        <v>7.97999989932871-178.065945344777i</v>
      </c>
      <c r="E987" s="57" t="str">
        <f t="shared" si="270"/>
        <v>81.2344502904098-0.00230413739278614i</v>
      </c>
      <c r="F987" s="57" t="str">
        <f t="shared" si="271"/>
        <v>4.17867865255181-16710.3089868666i</v>
      </c>
      <c r="G987" s="57" t="str">
        <f t="shared" si="272"/>
        <v>0.999999993747583-0.0000790722266252046i</v>
      </c>
      <c r="H987" s="57" t="str">
        <f t="shared" si="273"/>
        <v>120.008326572619+5.32240089298351i</v>
      </c>
      <c r="I987" s="57" t="str">
        <f t="shared" si="274"/>
        <v>504.630414191829-11314.3742534479i</v>
      </c>
      <c r="K987" s="57" t="str">
        <f t="shared" si="275"/>
        <v>0.0997967668332455-0.00447992577706326i</v>
      </c>
      <c r="L987" s="57" t="str">
        <f t="shared" si="276"/>
        <v>0.00025-6.18281420288621i</v>
      </c>
      <c r="M987" s="57" t="str">
        <f t="shared" si="277"/>
        <v>0.0025-3.48218572127509i</v>
      </c>
      <c r="N987" s="57">
        <f t="shared" si="278"/>
        <v>89.99405010813301</v>
      </c>
      <c r="O987" s="57">
        <f t="shared" si="279"/>
        <v>57.185608237395734</v>
      </c>
      <c r="P987" s="374">
        <f t="shared" si="280"/>
        <v>57.185608237395734</v>
      </c>
      <c r="Q987" s="374">
        <f t="shared" si="281"/>
        <v>-90.00594989186699</v>
      </c>
      <c r="R987" s="12">
        <f t="shared" si="282"/>
        <v>89.99405010813301</v>
      </c>
      <c r="S987" s="57">
        <f t="shared" si="283"/>
        <v>3.5752090361843465E-2</v>
      </c>
      <c r="T987" s="12">
        <f t="shared" si="266"/>
        <v>57.185608237395734</v>
      </c>
    </row>
    <row r="988" spans="1:20" x14ac:dyDescent="0.15">
      <c r="A988" s="57">
        <f t="shared" si="267"/>
        <v>225.49062949616925</v>
      </c>
      <c r="B988" s="12">
        <f t="shared" si="284"/>
        <v>35.887948305218472</v>
      </c>
      <c r="C988" s="57" t="str">
        <f t="shared" si="268"/>
        <v>-0.0750987253973676-720.498598687389i</v>
      </c>
      <c r="D988" s="57" t="str">
        <f t="shared" si="269"/>
        <v>7.97999989856217-177.391863089871i</v>
      </c>
      <c r="E988" s="57" t="str">
        <f t="shared" si="270"/>
        <v>81.2344478726875-0.00231278092042096i</v>
      </c>
      <c r="F988" s="57" t="str">
        <f t="shared" si="271"/>
        <v>4.1786786523529-16647.0501986278i</v>
      </c>
      <c r="G988" s="57" t="str">
        <f t="shared" si="272"/>
        <v>0.999999993699974-0.0000793727010826015i</v>
      </c>
      <c r="H988" s="57" t="str">
        <f t="shared" si="273"/>
        <v>120.008389977305+5.34262694254028i</v>
      </c>
      <c r="I988" s="57" t="str">
        <f t="shared" si="274"/>
        <v>504.630502751121-11271.5473973885i</v>
      </c>
      <c r="K988" s="57" t="str">
        <f t="shared" si="275"/>
        <v>0.0997952225292162-0.00449687916736191i</v>
      </c>
      <c r="L988" s="57" t="str">
        <f t="shared" si="276"/>
        <v>0.00025-6.15940845077326i</v>
      </c>
      <c r="M988" s="57" t="str">
        <f t="shared" si="277"/>
        <v>0.0025-3.46900350794489i</v>
      </c>
      <c r="N988" s="57">
        <f t="shared" si="278"/>
        <v>89.994027968958804</v>
      </c>
      <c r="O988" s="57">
        <f t="shared" si="279"/>
        <v>57.152662856833118</v>
      </c>
      <c r="P988" s="374">
        <f t="shared" si="280"/>
        <v>57.152662856833118</v>
      </c>
      <c r="Q988" s="374">
        <f t="shared" si="281"/>
        <v>-90.005972031041196</v>
      </c>
      <c r="R988" s="12">
        <f t="shared" si="282"/>
        <v>89.994027968958804</v>
      </c>
      <c r="S988" s="57">
        <f t="shared" si="283"/>
        <v>3.5887948305218471E-2</v>
      </c>
      <c r="T988" s="12">
        <f t="shared" si="266"/>
        <v>57.152662856833118</v>
      </c>
    </row>
    <row r="989" spans="1:20" x14ac:dyDescent="0.15">
      <c r="A989" s="57">
        <f t="shared" si="267"/>
        <v>226.34749388825469</v>
      </c>
      <c r="B989" s="12">
        <f t="shared" si="284"/>
        <v>36.024322508778305</v>
      </c>
      <c r="C989" s="57" t="str">
        <f t="shared" si="268"/>
        <v>-0.0750927515026021-717.770939236576i</v>
      </c>
      <c r="D989" s="57" t="str">
        <f t="shared" si="269"/>
        <v>7.97999989778979-176.720332676469i</v>
      </c>
      <c r="E989" s="57" t="str">
        <f t="shared" si="270"/>
        <v>81.2344454366332-0.00232145601314191i</v>
      </c>
      <c r="F989" s="57" t="str">
        <f t="shared" si="271"/>
        <v>4.17867865215243-16584.0308837948i</v>
      </c>
      <c r="G989" s="57" t="str">
        <f t="shared" si="272"/>
        <v>0.999999993652003-0.0000796743173428934i</v>
      </c>
      <c r="H989" s="57" t="str">
        <f t="shared" si="273"/>
        <v>120.008453864821+5.36292986168403i</v>
      </c>
      <c r="I989" s="57" t="str">
        <f t="shared" si="274"/>
        <v>504.630591984761-11228.8826863258i</v>
      </c>
      <c r="K989" s="57" t="str">
        <f t="shared" si="275"/>
        <v>0.0997936665150334-0.0045138961779913i</v>
      </c>
      <c r="L989" s="57" t="str">
        <f t="shared" si="276"/>
        <v>0.00025-6.13609130381877i</v>
      </c>
      <c r="M989" s="57" t="str">
        <f t="shared" si="277"/>
        <v>0.0025-3.45587119739479i</v>
      </c>
      <c r="N989" s="57">
        <f t="shared" si="278"/>
        <v>89.994005751024133</v>
      </c>
      <c r="O989" s="57">
        <f t="shared" si="279"/>
        <v>57.119717464489568</v>
      </c>
      <c r="P989" s="374">
        <f t="shared" si="280"/>
        <v>57.119717464489568</v>
      </c>
      <c r="Q989" s="374">
        <f t="shared" si="281"/>
        <v>-90.005994248975867</v>
      </c>
      <c r="R989" s="12">
        <f t="shared" si="282"/>
        <v>89.994005751024133</v>
      </c>
      <c r="S989" s="57">
        <f t="shared" si="283"/>
        <v>3.6024322508778302E-2</v>
      </c>
      <c r="T989" s="12">
        <f t="shared" si="266"/>
        <v>57.119717464489568</v>
      </c>
    </row>
    <row r="990" spans="1:20" x14ac:dyDescent="0.15">
      <c r="A990" s="57">
        <f t="shared" si="267"/>
        <v>227.20761436503008</v>
      </c>
      <c r="B990" s="12">
        <f t="shared" si="284"/>
        <v>36.161214934311666</v>
      </c>
      <c r="C990" s="57" t="str">
        <f t="shared" si="268"/>
        <v>-0.075086732311398-715.053605165857i</v>
      </c>
      <c r="D990" s="57" t="str">
        <f t="shared" si="269"/>
        <v>7.97999989701152-176.051344444383i</v>
      </c>
      <c r="E990" s="57" t="str">
        <f t="shared" si="270"/>
        <v>81.2344429821086-0.00233016277629446i</v>
      </c>
      <c r="F990" s="57" t="str">
        <f t="shared" si="271"/>
        <v>4.17867865195048-16521.2501358139i</v>
      </c>
      <c r="G990" s="57" t="str">
        <f t="shared" si="272"/>
        <v>0.999999993603667-0.0000799770797449305i</v>
      </c>
      <c r="H990" s="57" t="str">
        <f t="shared" si="273"/>
        <v>120.008518238843+5.38330994264059i</v>
      </c>
      <c r="I990" s="57" t="str">
        <f t="shared" si="274"/>
        <v>504.630681897904-11186.3795065138i</v>
      </c>
      <c r="K990" s="57" t="str">
        <f t="shared" si="275"/>
        <v>0.0997920987022762-0.00453097704156759i</v>
      </c>
      <c r="L990" s="57" t="str">
        <f t="shared" si="276"/>
        <v>0.00025-6.11286242659767i</v>
      </c>
      <c r="M990" s="57" t="str">
        <f t="shared" si="277"/>
        <v>0.0025-3.44278860071209i</v>
      </c>
      <c r="N990" s="57">
        <f t="shared" si="278"/>
        <v>89.993983454090753</v>
      </c>
      <c r="O990" s="57">
        <f t="shared" si="279"/>
        <v>57.086772060276338</v>
      </c>
      <c r="P990" s="374">
        <f t="shared" si="280"/>
        <v>57.086772060276338</v>
      </c>
      <c r="Q990" s="374">
        <f t="shared" si="281"/>
        <v>-90.006016545909247</v>
      </c>
      <c r="R990" s="12">
        <f t="shared" si="282"/>
        <v>89.993983454090753</v>
      </c>
      <c r="S990" s="57">
        <f t="shared" si="283"/>
        <v>3.6161214934311667E-2</v>
      </c>
      <c r="T990" s="12">
        <f t="shared" si="266"/>
        <v>57.086772060276338</v>
      </c>
    </row>
    <row r="991" spans="1:20" x14ac:dyDescent="0.15">
      <c r="A991" s="57">
        <f t="shared" si="267"/>
        <v>228.07100329961719</v>
      </c>
      <c r="B991" s="12">
        <f t="shared" si="284"/>
        <v>36.298627551062047</v>
      </c>
      <c r="C991" s="57" t="str">
        <f t="shared" si="268"/>
        <v>-0.0750806674818492-712.346557385524i</v>
      </c>
      <c r="D991" s="57" t="str">
        <f t="shared" si="269"/>
        <v>7.97999989622734-175.384888769991i</v>
      </c>
      <c r="E991" s="57" t="str">
        <f t="shared" si="270"/>
        <v>81.2344405089755-0.00233890131555786i</v>
      </c>
      <c r="F991" s="57" t="str">
        <f t="shared" si="271"/>
        <v>4.17867865174692-16458.7070515627i</v>
      </c>
      <c r="G991" s="57" t="str">
        <f t="shared" si="272"/>
        <v>0.999999993554962-0.0000802809926440513i</v>
      </c>
      <c r="H991" s="57" t="str">
        <f t="shared" si="273"/>
        <v>120.008583103076+5.4037674787475i</v>
      </c>
      <c r="I991" s="57" t="str">
        <f t="shared" si="274"/>
        <v>504.630772495712-11144.0372465296i</v>
      </c>
      <c r="K991" s="57" t="str">
        <f t="shared" si="275"/>
        <v>0.0997905190018613-0.00454812199148692i</v>
      </c>
      <c r="L991" s="57" t="str">
        <f t="shared" si="276"/>
        <v>0.00025-6.08972148495487i</v>
      </c>
      <c r="M991" s="57" t="str">
        <f t="shared" si="277"/>
        <v>0.0025-3.42975552969923i</v>
      </c>
      <c r="N991" s="57">
        <f t="shared" si="278"/>
        <v>89.993961077920289</v>
      </c>
      <c r="O991" s="57">
        <f t="shared" si="279"/>
        <v>57.0538266441039</v>
      </c>
      <c r="P991" s="374">
        <f t="shared" si="280"/>
        <v>57.0538266441039</v>
      </c>
      <c r="Q991" s="374">
        <f t="shared" si="281"/>
        <v>-90.006038922079711</v>
      </c>
      <c r="R991" s="12">
        <f t="shared" si="282"/>
        <v>89.993961077920289</v>
      </c>
      <c r="S991" s="57">
        <f t="shared" si="283"/>
        <v>3.629862755106205E-2</v>
      </c>
      <c r="T991" s="12">
        <f t="shared" si="266"/>
        <v>57.0538266441039</v>
      </c>
    </row>
    <row r="992" spans="1:20" x14ac:dyDescent="0.15">
      <c r="A992" s="57">
        <f t="shared" si="267"/>
        <v>228.93767311215575</v>
      </c>
      <c r="B992" s="12">
        <f t="shared" si="284"/>
        <v>36.436562335756086</v>
      </c>
      <c r="C992" s="57" t="str">
        <f t="shared" si="268"/>
        <v>-0.0750745566685467-709.649756953812i</v>
      </c>
      <c r="D992" s="57" t="str">
        <f t="shared" si="269"/>
        <v>7.97999989543716-174.720956066105i</v>
      </c>
      <c r="E992" s="57" t="str">
        <f t="shared" si="270"/>
        <v>81.2344380170919-0.00234767173668237i</v>
      </c>
      <c r="F992" s="57" t="str">
        <f t="shared" si="271"/>
        <v>4.17867865154188-16396.400731338i</v>
      </c>
      <c r="G992" s="57" t="str">
        <f t="shared" si="272"/>
        <v>0.999999993505887-0.0000805860604121438i</v>
      </c>
      <c r="H992" s="57" t="str">
        <f t="shared" si="273"/>
        <v>120.008648461255+5.4243027644584i</v>
      </c>
      <c r="I992" s="57" t="str">
        <f t="shared" si="274"/>
        <v>504.630863783402-11101.8552972661i</v>
      </c>
      <c r="K992" s="57" t="str">
        <f t="shared" si="275"/>
        <v>0.0997889273240367-0.00456533126192725i</v>
      </c>
      <c r="L992" s="57" t="str">
        <f t="shared" si="276"/>
        <v>0.00025-6.06666814600006i</v>
      </c>
      <c r="M992" s="57" t="str">
        <f t="shared" si="277"/>
        <v>0.0025-3.41677179687112i</v>
      </c>
      <c r="N992" s="57">
        <f t="shared" si="278"/>
        <v>89.993938622274271</v>
      </c>
      <c r="O992" s="57">
        <f t="shared" si="279"/>
        <v>57.020881215881694</v>
      </c>
      <c r="P992" s="374">
        <f t="shared" si="280"/>
        <v>57.020881215881694</v>
      </c>
      <c r="Q992" s="374">
        <f t="shared" si="281"/>
        <v>-90.006061377725729</v>
      </c>
      <c r="R992" s="12">
        <f t="shared" si="282"/>
        <v>89.993938622274271</v>
      </c>
      <c r="S992" s="57">
        <f t="shared" si="283"/>
        <v>3.6436562335756088E-2</v>
      </c>
      <c r="T992" s="12">
        <f t="shared" si="266"/>
        <v>57.020881215881694</v>
      </c>
    </row>
    <row r="993" spans="1:20" x14ac:dyDescent="0.15">
      <c r="A993" s="57">
        <f t="shared" si="267"/>
        <v>229.80763626998191</v>
      </c>
      <c r="B993" s="12">
        <f t="shared" si="284"/>
        <v>36.575021272631957</v>
      </c>
      <c r="C993" s="57" t="str">
        <f t="shared" si="268"/>
        <v>-0.0750683995254846-706.963165076413i</v>
      </c>
      <c r="D993" s="57" t="str">
        <f t="shared" si="269"/>
        <v>7.97999989464098-174.059536781831i</v>
      </c>
      <c r="E993" s="57" t="str">
        <f t="shared" si="270"/>
        <v>81.2344355063172-0.00235647414578454i</v>
      </c>
      <c r="F993" s="57" t="str">
        <f t="shared" si="271"/>
        <v>4.17867865133523-16334.3302788425i</v>
      </c>
      <c r="G993" s="57" t="str">
        <f t="shared" si="272"/>
        <v>0.999999993456438-0.0000808922874377099i</v>
      </c>
      <c r="H993" s="57" t="str">
        <f t="shared" si="273"/>
        <v>120.008714317139+5.44491609534732i</v>
      </c>
      <c r="I993" s="57" t="str">
        <f t="shared" si="274"/>
        <v>504.63095576623-11059.8330519214i</v>
      </c>
      <c r="K993" s="57" t="str">
        <f t="shared" si="275"/>
        <v>0.0997873235783818-0.00458260508785057i</v>
      </c>
      <c r="L993" s="57" t="str">
        <f t="shared" si="276"/>
        <v>0.00025-6.04370207810326i</v>
      </c>
      <c r="M993" s="57" t="str">
        <f t="shared" si="277"/>
        <v>0.0025-3.4038372154524i</v>
      </c>
      <c r="N993" s="57">
        <f t="shared" si="278"/>
        <v>89.993916086913842</v>
      </c>
      <c r="O993" s="57">
        <f t="shared" si="279"/>
        <v>56.987935775519041</v>
      </c>
      <c r="P993" s="374">
        <f t="shared" si="280"/>
        <v>56.987935775519041</v>
      </c>
      <c r="Q993" s="374">
        <f t="shared" si="281"/>
        <v>-90.006083913086158</v>
      </c>
      <c r="R993" s="12">
        <f t="shared" si="282"/>
        <v>89.993916086913842</v>
      </c>
      <c r="S993" s="57">
        <f t="shared" si="283"/>
        <v>3.6575021272631958E-2</v>
      </c>
      <c r="T993" s="12">
        <f t="shared" si="266"/>
        <v>56.987935775519041</v>
      </c>
    </row>
    <row r="994" spans="1:20" x14ac:dyDescent="0.15">
      <c r="A994" s="57">
        <f t="shared" si="267"/>
        <v>230.68090528780786</v>
      </c>
      <c r="B994" s="12">
        <f t="shared" si="284"/>
        <v>36.714006353467958</v>
      </c>
      <c r="C994" s="57" t="str">
        <f t="shared" si="268"/>
        <v>-0.0750621957023654-704.286743105836i</v>
      </c>
      <c r="D994" s="57" t="str">
        <f t="shared" si="269"/>
        <v>7.97999989383869-173.400621402428i</v>
      </c>
      <c r="E994" s="57" t="str">
        <f t="shared" si="270"/>
        <v>81.2344329765092-0.00236530864917009i</v>
      </c>
      <c r="F994" s="57" t="str">
        <f t="shared" si="271"/>
        <v>4.17867865112702-16272.4948011719i</v>
      </c>
      <c r="G994" s="57" t="str">
        <f t="shared" si="272"/>
        <v>0.999999993406612-0.0000811996781259274i</v>
      </c>
      <c r="H994" s="57" t="str">
        <f t="shared" si="273"/>
        <v>120.008780674521+5.46560776811289i</v>
      </c>
      <c r="I994" s="57" t="str">
        <f t="shared" si="274"/>
        <v>504.631048449491-11017.9699059917i</v>
      </c>
      <c r="K994" s="57" t="str">
        <f t="shared" si="275"/>
        <v>0.0997857076737967-0.0045999437050041i</v>
      </c>
      <c r="L994" s="57" t="str">
        <f t="shared" si="276"/>
        <v>0.00025-6.02082295088987i</v>
      </c>
      <c r="M994" s="57" t="str">
        <f t="shared" si="277"/>
        <v>0.0025-3.39095159937477i</v>
      </c>
      <c r="N994" s="57">
        <f t="shared" si="278"/>
        <v>89.993893471600103</v>
      </c>
      <c r="O994" s="57">
        <f t="shared" si="279"/>
        <v>56.954990322924132</v>
      </c>
      <c r="P994" s="374">
        <f t="shared" si="280"/>
        <v>56.954990322924132</v>
      </c>
      <c r="Q994" s="374">
        <f t="shared" si="281"/>
        <v>-90.006106528399897</v>
      </c>
      <c r="R994" s="12">
        <f t="shared" si="282"/>
        <v>89.993893471600103</v>
      </c>
      <c r="S994" s="57">
        <f t="shared" si="283"/>
        <v>3.6714006353467957E-2</v>
      </c>
      <c r="T994" s="12">
        <f t="shared" si="266"/>
        <v>56.954990322924132</v>
      </c>
    </row>
    <row r="995" spans="1:20" x14ac:dyDescent="0.15">
      <c r="A995" s="57">
        <f t="shared" si="267"/>
        <v>231.55749272790155</v>
      </c>
      <c r="B995" s="12">
        <f t="shared" si="284"/>
        <v>36.853519577611138</v>
      </c>
      <c r="C995" s="57" t="str">
        <f t="shared" si="268"/>
        <v>-0.0750559448462056-701.620452540901i</v>
      </c>
      <c r="D995" s="57" t="str">
        <f t="shared" si="269"/>
        <v>7.97999989303033-172.74420044918i</v>
      </c>
      <c r="E995" s="57" t="str">
        <f t="shared" si="270"/>
        <v>81.2344304275223-0.0023741753532941i</v>
      </c>
      <c r="F995" s="57" t="str">
        <f t="shared" si="271"/>
        <v>4.17867865091724-16210.8934088021i</v>
      </c>
      <c r="G995" s="57" t="str">
        <f t="shared" si="272"/>
        <v>0.999999993356407-0.0000815082368987139i</v>
      </c>
      <c r="H995" s="57" t="str">
        <f t="shared" si="273"/>
        <v>120.008847537219+5.48637808058252i</v>
      </c>
      <c r="I995" s="57" t="str">
        <f t="shared" si="274"/>
        <v>504.631141838508-10976.2652572617i</v>
      </c>
      <c r="K995" s="57" t="str">
        <f t="shared" si="275"/>
        <v>0.0997840795185014-0.00461734734992243i</v>
      </c>
      <c r="L995" s="57" t="str">
        <f t="shared" si="276"/>
        <v>0.00025-5.99803043523599i</v>
      </c>
      <c r="M995" s="57" t="str">
        <f t="shared" si="277"/>
        <v>0.0025-3.37811476327434i</v>
      </c>
      <c r="N995" s="57">
        <f t="shared" si="278"/>
        <v>89.993870776094013</v>
      </c>
      <c r="O995" s="57">
        <f t="shared" si="279"/>
        <v>56.922044858004611</v>
      </c>
      <c r="P995" s="374">
        <f t="shared" si="280"/>
        <v>56.922044858004611</v>
      </c>
      <c r="Q995" s="374">
        <f t="shared" si="281"/>
        <v>-90.006129223905987</v>
      </c>
      <c r="R995" s="12">
        <f t="shared" si="282"/>
        <v>89.993870776094013</v>
      </c>
      <c r="S995" s="57">
        <f t="shared" si="283"/>
        <v>3.6853519577611141E-2</v>
      </c>
      <c r="T995" s="12">
        <f t="shared" si="266"/>
        <v>56.922044858004611</v>
      </c>
    </row>
    <row r="996" spans="1:20" x14ac:dyDescent="0.15">
      <c r="A996" s="57">
        <f t="shared" si="267"/>
        <v>232.43741120026755</v>
      </c>
      <c r="B996" s="12">
        <f t="shared" si="284"/>
        <v>36.993562952006059</v>
      </c>
      <c r="C996" s="57" t="str">
        <f t="shared" si="268"/>
        <v>-0.0750496466031549-698.964255026187i</v>
      </c>
      <c r="D996" s="57" t="str">
        <f t="shared" si="269"/>
        <v>7.97999989221582-172.090264479249i</v>
      </c>
      <c r="E996" s="57" t="str">
        <f t="shared" si="270"/>
        <v>81.2344278592147-0.00238307436501898i</v>
      </c>
      <c r="F996" s="57" t="str">
        <f t="shared" si="271"/>
        <v>4.17867865070584-16149.5252155763i</v>
      </c>
      <c r="G996" s="57" t="str">
        <f t="shared" si="272"/>
        <v>0.99999999330582-0.00008181796819479i</v>
      </c>
      <c r="H996" s="57" t="str">
        <f t="shared" si="273"/>
        <v>120.008914909081+5.50722733171711i</v>
      </c>
      <c r="I996" s="57" t="str">
        <f t="shared" si="274"/>
        <v>504.631235938669-10934.7185057957i</v>
      </c>
      <c r="K996" s="57" t="str">
        <f t="shared" si="275"/>
        <v>0.0997824390200285-0.00463481625992927i</v>
      </c>
      <c r="L996" s="57" t="str">
        <f t="shared" si="276"/>
        <v>0.00025-5.97532420326357i</v>
      </c>
      <c r="M996" s="57" t="str">
        <f t="shared" si="277"/>
        <v>0.0025-3.36532652248888i</v>
      </c>
      <c r="N996" s="57">
        <f t="shared" si="278"/>
        <v>89.993848000156149</v>
      </c>
      <c r="O996" s="57">
        <f t="shared" si="279"/>
        <v>56.889099380667638</v>
      </c>
      <c r="P996" s="374">
        <f t="shared" si="280"/>
        <v>56.889099380667638</v>
      </c>
      <c r="Q996" s="374">
        <f t="shared" si="281"/>
        <v>-90.006151999843851</v>
      </c>
      <c r="R996" s="12">
        <f t="shared" si="282"/>
        <v>89.993848000156149</v>
      </c>
      <c r="S996" s="57">
        <f t="shared" si="283"/>
        <v>3.6993562952006058E-2</v>
      </c>
      <c r="T996" s="12">
        <f t="shared" si="266"/>
        <v>56.889099380667638</v>
      </c>
    </row>
    <row r="997" spans="1:20" x14ac:dyDescent="0.15">
      <c r="A997" s="57">
        <f t="shared" si="267"/>
        <v>233.32067336282856</v>
      </c>
      <c r="B997" s="12">
        <f t="shared" si="284"/>
        <v>37.13413849122368</v>
      </c>
      <c r="C997" s="57" t="str">
        <f t="shared" si="268"/>
        <v>-0.0750433006149578-696.31811235144i</v>
      </c>
      <c r="D997" s="57" t="str">
        <f t="shared" si="269"/>
        <v>7.97999989139511-171.438804085548i</v>
      </c>
      <c r="E997" s="57" t="str">
        <f t="shared" si="270"/>
        <v>81.2344252714383-0.00239200579125692i</v>
      </c>
      <c r="F997" s="57" t="str">
        <f t="shared" si="271"/>
        <v>4.17867865049286-16088.3893386926i</v>
      </c>
      <c r="G997" s="57" t="str">
        <f t="shared" si="272"/>
        <v>0.999999993254848-0.0000821288764697439i</v>
      </c>
      <c r="H997" s="57" t="str">
        <f t="shared" si="273"/>
        <v>120.008982793985+5.52815582161482i</v>
      </c>
      <c r="I997" s="57" t="str">
        <f t="shared" si="274"/>
        <v>504.631330755383-10893.3290539301i</v>
      </c>
      <c r="K997" s="57" t="str">
        <f t="shared" si="275"/>
        <v>0.0997807860852194-0.00465235067313904i</v>
      </c>
      <c r="L997" s="57" t="str">
        <f t="shared" si="276"/>
        <v>0.00025-5.95270392833589i</v>
      </c>
      <c r="M997" s="57" t="str">
        <f t="shared" si="277"/>
        <v>0.0025-3.35258669305527i</v>
      </c>
      <c r="N997" s="57">
        <f t="shared" si="278"/>
        <v>89.993825143547099</v>
      </c>
      <c r="O997" s="57">
        <f t="shared" si="279"/>
        <v>56.85615389081935</v>
      </c>
      <c r="P997" s="374">
        <f t="shared" si="280"/>
        <v>56.85615389081935</v>
      </c>
      <c r="Q997" s="374">
        <f t="shared" si="281"/>
        <v>-90.006174856452901</v>
      </c>
      <c r="R997" s="12">
        <f t="shared" si="282"/>
        <v>89.993825143547099</v>
      </c>
      <c r="S997" s="57">
        <f t="shared" si="283"/>
        <v>3.7134138491223684E-2</v>
      </c>
      <c r="T997" s="12">
        <f t="shared" si="266"/>
        <v>56.85615389081935</v>
      </c>
    </row>
    <row r="998" spans="1:20" x14ac:dyDescent="0.15">
      <c r="A998" s="57">
        <f t="shared" si="267"/>
        <v>234.20729192160729</v>
      </c>
      <c r="B998" s="12">
        <f t="shared" si="284"/>
        <v>37.275248217490329</v>
      </c>
      <c r="C998" s="57" t="str">
        <f t="shared" si="268"/>
        <v>-0.0750369065208289-693.681986451056i</v>
      </c>
      <c r="D998" s="57" t="str">
        <f t="shared" si="269"/>
        <v>7.97999989056817-170.7898098966i</v>
      </c>
      <c r="E998" s="57" t="str">
        <f t="shared" si="270"/>
        <v>81.2344226640467-0.00240096973923207i</v>
      </c>
      <c r="F998" s="57" t="str">
        <f t="shared" si="271"/>
        <v>4.17867865027824-16027.4848986908i</v>
      </c>
      <c r="G998" s="57" t="str">
        <f t="shared" si="272"/>
        <v>0.999999993203487-0.0000824409661960947i</v>
      </c>
      <c r="H998" s="57" t="str">
        <f t="shared" si="273"/>
        <v>120.009051195839+5.54916385151582i</v>
      </c>
      <c r="I998" s="57" t="str">
        <f t="shared" si="274"/>
        <v>504.631426294106-10852.0963062638i</v>
      </c>
      <c r="K998" s="57" t="str">
        <f t="shared" si="275"/>
        <v>0.0997791206202174-0.00466995082845864i</v>
      </c>
      <c r="L998" s="57" t="str">
        <f t="shared" si="276"/>
        <v>0.00025-5.93016928505272i</v>
      </c>
      <c r="M998" s="57" t="str">
        <f t="shared" si="277"/>
        <v>0.0025-3.33989509170678i</v>
      </c>
      <c r="N998" s="57">
        <f t="shared" si="278"/>
        <v>89.993802206027311</v>
      </c>
      <c r="O998" s="57">
        <f t="shared" si="279"/>
        <v>56.823208388365259</v>
      </c>
      <c r="P998" s="374">
        <f t="shared" si="280"/>
        <v>56.823208388365259</v>
      </c>
      <c r="Q998" s="374">
        <f t="shared" si="281"/>
        <v>-90.006197793972689</v>
      </c>
      <c r="R998" s="12">
        <f t="shared" si="282"/>
        <v>89.993802206027311</v>
      </c>
      <c r="S998" s="57">
        <f t="shared" si="283"/>
        <v>3.7275248217490328E-2</v>
      </c>
      <c r="T998" s="12">
        <f t="shared" si="266"/>
        <v>56.823208388365259</v>
      </c>
    </row>
    <row r="999" spans="1:20" x14ac:dyDescent="0.15">
      <c r="A999" s="57">
        <f t="shared" si="267"/>
        <v>235.09727963090941</v>
      </c>
      <c r="B999" s="12">
        <f t="shared" si="284"/>
        <v>37.416894160716794</v>
      </c>
      <c r="C999" s="57" t="str">
        <f t="shared" si="268"/>
        <v>-0.0750304639587753-691.055839403538i</v>
      </c>
      <c r="D999" s="57" t="str">
        <f t="shared" si="269"/>
        <v>7.97999988973493-170.143272576406i</v>
      </c>
      <c r="E999" s="57" t="str">
        <f t="shared" si="270"/>
        <v>81.2344200368917-0.00240996631639196i</v>
      </c>
      <c r="F999" s="57" t="str">
        <f t="shared" si="271"/>
        <v>4.17867865006198-15966.8110194401i</v>
      </c>
      <c r="G999" s="57" t="str">
        <f t="shared" si="272"/>
        <v>0.999999993151735-0.0000827542418633571i</v>
      </c>
      <c r="H999" s="57" t="str">
        <f t="shared" si="273"/>
        <v>120.009120118579+5.57025172380656i</v>
      </c>
      <c r="I999" s="57" t="str">
        <f t="shared" si="274"/>
        <v>504.631522560342-10811.0196696498i</v>
      </c>
      <c r="K999" s="57" t="str">
        <f t="shared" si="275"/>
        <v>0.0997774425304664-0.00468761696558955i</v>
      </c>
      <c r="L999" s="57" t="str">
        <f t="shared" si="276"/>
        <v>0.00025-5.90771994924557i</v>
      </c>
      <c r="M999" s="57" t="str">
        <f t="shared" si="277"/>
        <v>0.0025-3.32725153587047i</v>
      </c>
      <c r="N999" s="57">
        <f t="shared" si="278"/>
        <v>89.993779187356893</v>
      </c>
      <c r="O999" s="57">
        <f t="shared" si="279"/>
        <v>56.790262873210359</v>
      </c>
      <c r="P999" s="374">
        <f t="shared" si="280"/>
        <v>56.790262873210359</v>
      </c>
      <c r="Q999" s="374">
        <f t="shared" si="281"/>
        <v>-90.006220812643107</v>
      </c>
      <c r="R999" s="12">
        <f t="shared" si="282"/>
        <v>89.993779187356893</v>
      </c>
      <c r="S999" s="57">
        <f t="shared" si="283"/>
        <v>3.7416894160716793E-2</v>
      </c>
      <c r="T999" s="12">
        <f t="shared" si="266"/>
        <v>56.790262873210359</v>
      </c>
    </row>
    <row r="1000" spans="1:20" x14ac:dyDescent="0.15">
      <c r="A1000" s="57">
        <f t="shared" si="267"/>
        <v>235.99064929350689</v>
      </c>
      <c r="B1000" s="12">
        <f t="shared" si="284"/>
        <v>37.559078358527522</v>
      </c>
      <c r="C1000" s="57" t="str">
        <f t="shared" si="268"/>
        <v>-0.0750239725624908-688.439633430934i</v>
      </c>
      <c r="D1000" s="57" t="str">
        <f t="shared" si="269"/>
        <v>7.9799998888953-169.499182824308i</v>
      </c>
      <c r="E1000" s="57" t="str">
        <f t="shared" si="270"/>
        <v>81.2344173898257-0.00241899563043207i</v>
      </c>
      <c r="F1000" s="57" t="str">
        <f t="shared" si="271"/>
        <v>4.17867864984409-15906.3668281263i</v>
      </c>
      <c r="G1000" s="57" t="str">
        <f t="shared" si="272"/>
        <v>0.99999999309959-0.0000830687079781062i</v>
      </c>
      <c r="H1000" s="57" t="str">
        <f t="shared" si="273"/>
        <v>120.009189566173+5.59141974202395i</v>
      </c>
      <c r="I1000" s="57" t="str">
        <f t="shared" si="274"/>
        <v>504.631619559623-10770.0985531869i</v>
      </c>
      <c r="K1000" s="57" t="str">
        <f t="shared" si="275"/>
        <v>0.099775751720701-0.00470534932502897i</v>
      </c>
      <c r="L1000" s="57" t="str">
        <f t="shared" si="276"/>
        <v>0.00025-5.88535559797328i</v>
      </c>
      <c r="M1000" s="57" t="str">
        <f t="shared" si="277"/>
        <v>0.0025-3.31465584366455i</v>
      </c>
      <c r="N1000" s="57">
        <f t="shared" si="278"/>
        <v>89.993756087295992</v>
      </c>
      <c r="O1000" s="57">
        <f t="shared" si="279"/>
        <v>56.757317345258819</v>
      </c>
      <c r="P1000" s="374">
        <f t="shared" si="280"/>
        <v>56.757317345258819</v>
      </c>
      <c r="Q1000" s="374">
        <f t="shared" si="281"/>
        <v>-90.006243912704008</v>
      </c>
      <c r="R1000" s="12">
        <f t="shared" si="282"/>
        <v>89.993756087295992</v>
      </c>
      <c r="S1000" s="57">
        <f t="shared" si="283"/>
        <v>3.7559078358527523E-2</v>
      </c>
      <c r="T1000" s="12">
        <f t="shared" si="266"/>
        <v>56.757317345258819</v>
      </c>
    </row>
    <row r="1001" spans="1:20" x14ac:dyDescent="0.15">
      <c r="A1001" s="57">
        <f t="shared" si="267"/>
        <v>236.88741376082226</v>
      </c>
      <c r="B1001" s="12">
        <f t="shared" si="284"/>
        <v>37.70180285628993</v>
      </c>
      <c r="C1001" s="57" t="str">
        <f t="shared" si="268"/>
        <v>-0.0750174319637011-685.833330898293i</v>
      </c>
      <c r="D1001" s="57" t="str">
        <f t="shared" si="269"/>
        <v>7.9799998880493-168.857531374861i</v>
      </c>
      <c r="E1001" s="57" t="str">
        <f t="shared" si="270"/>
        <v>81.2344147226966-0.00242805778918982i</v>
      </c>
      <c r="F1001" s="57" t="str">
        <f t="shared" si="271"/>
        <v>4.17867864962452-15846.1514552395i</v>
      </c>
      <c r="G1001" s="57" t="str">
        <f t="shared" si="272"/>
        <v>0.999999993047047-0.0000833843690640418i</v>
      </c>
      <c r="H1001" s="57" t="str">
        <f t="shared" si="273"/>
        <v>120.009259542616+5.61266821086001i</v>
      </c>
      <c r="I1001" s="57" t="str">
        <f t="shared" si="274"/>
        <v>504.631717297536-10729.3323682112i</v>
      </c>
      <c r="K1001" s="57" t="str">
        <f t="shared" si="275"/>
        <v>0.0997740480949452-0.00472314814807211i</v>
      </c>
      <c r="L1001" s="57" t="str">
        <f t="shared" si="276"/>
        <v>0.00025-5.86307590951711i</v>
      </c>
      <c r="M1001" s="57" t="str">
        <f t="shared" si="277"/>
        <v>0.0025-3.30210783389575i</v>
      </c>
      <c r="N1001" s="57">
        <f t="shared" si="278"/>
        <v>89.993732905604546</v>
      </c>
      <c r="O1001" s="57">
        <f t="shared" si="279"/>
        <v>56.724371804414069</v>
      </c>
      <c r="P1001" s="374">
        <f t="shared" si="280"/>
        <v>56.724371804414069</v>
      </c>
      <c r="Q1001" s="374">
        <f t="shared" si="281"/>
        <v>-90.006267094395454</v>
      </c>
      <c r="R1001" s="12">
        <f t="shared" si="282"/>
        <v>89.993732905604546</v>
      </c>
      <c r="S1001" s="57">
        <f t="shared" si="283"/>
        <v>3.7701802856289927E-2</v>
      </c>
      <c r="T1001" s="12">
        <f t="shared" si="266"/>
        <v>56.724371804414069</v>
      </c>
    </row>
    <row r="1002" spans="1:20" x14ac:dyDescent="0.15">
      <c r="A1002" s="57">
        <f t="shared" si="267"/>
        <v>237.78758593311341</v>
      </c>
      <c r="B1002" s="12">
        <f t="shared" si="284"/>
        <v>37.845069707143836</v>
      </c>
      <c r="C1002" s="57" t="str">
        <f t="shared" si="268"/>
        <v>-0.0750108417911264-683.23689431313i</v>
      </c>
      <c r="D1002" s="57" t="str">
        <f t="shared" si="269"/>
        <v>7.97999988719687-168.218308997692i</v>
      </c>
      <c r="E1002" s="57" t="str">
        <f t="shared" si="270"/>
        <v>81.2344120353538-0.00243715290081056i</v>
      </c>
      <c r="F1002" s="57" t="str">
        <f t="shared" si="271"/>
        <v>4.17867864940328-15786.1640345613i</v>
      </c>
      <c r="G1002" s="57" t="str">
        <f t="shared" si="272"/>
        <v>0.999999992994104-0.0000837012296620538i</v>
      </c>
      <c r="H1002" s="57" t="str">
        <f t="shared" si="273"/>
        <v>120.009330051937+5.63399743616614i</v>
      </c>
      <c r="I1002" s="57" t="str">
        <f t="shared" si="274"/>
        <v>504.631815779705-10688.7205282874i</v>
      </c>
      <c r="K1002" s="57" t="str">
        <f t="shared" si="275"/>
        <v>0.0997723315565045-0.00474101367681353i</v>
      </c>
      <c r="L1002" s="57" t="str">
        <f t="shared" si="276"/>
        <v>0.00025-5.84088056337627i</v>
      </c>
      <c r="M1002" s="57" t="str">
        <f t="shared" si="277"/>
        <v>0.0025-3.28960732605673i</v>
      </c>
      <c r="N1002" s="57">
        <f t="shared" si="278"/>
        <v>89.993709642042376</v>
      </c>
      <c r="O1002" s="57">
        <f t="shared" si="279"/>
        <v>56.691426250578807</v>
      </c>
      <c r="P1002" s="374">
        <f t="shared" si="280"/>
        <v>56.691426250578807</v>
      </c>
      <c r="Q1002" s="374">
        <f t="shared" si="281"/>
        <v>-90.006290357957624</v>
      </c>
      <c r="R1002" s="12">
        <f t="shared" si="282"/>
        <v>89.993709642042376</v>
      </c>
      <c r="S1002" s="57">
        <f t="shared" si="283"/>
        <v>3.7845069707143839E-2</v>
      </c>
      <c r="T1002" s="12">
        <f t="shared" si="266"/>
        <v>56.691426250578807</v>
      </c>
    </row>
    <row r="1003" spans="1:20" x14ac:dyDescent="0.15">
      <c r="A1003" s="57">
        <f t="shared" si="267"/>
        <v>238.69117875965924</v>
      </c>
      <c r="B1003" s="12">
        <f t="shared" si="284"/>
        <v>37.988880972030984</v>
      </c>
      <c r="C1003" s="57" t="str">
        <f t="shared" si="268"/>
        <v>-0.0750042016706232-680.650286324888i</v>
      </c>
      <c r="D1003" s="57" t="str">
        <f t="shared" si="269"/>
        <v>7.9799998863379-167.581506497372i</v>
      </c>
      <c r="E1003" s="57" t="str">
        <f t="shared" si="270"/>
        <v>81.2344093276455-0.002446281073624i</v>
      </c>
      <c r="F1003" s="57" t="str">
        <f t="shared" si="271"/>
        <v>4.1786786491804-15726.4037031525i</v>
      </c>
      <c r="G1003" s="57" t="str">
        <f t="shared" si="272"/>
        <v>0.999999992940758-0.0000840192943302876i</v>
      </c>
      <c r="H1003" s="57" t="str">
        <f t="shared" si="273"/>
        <v>120.009401098195+5.65540772495752i</v>
      </c>
      <c r="I1003" s="57" t="str">
        <f t="shared" si="274"/>
        <v>504.631915011794-10648.2624492007i</v>
      </c>
      <c r="K1003" s="57" t="str">
        <f t="shared" si="275"/>
        <v>0.0997706020079615-0.00475894615414896i</v>
      </c>
      <c r="L1003" s="57" t="str">
        <f t="shared" si="276"/>
        <v>0.00025-5.81876924026327i</v>
      </c>
      <c r="M1003" s="57" t="str">
        <f t="shared" si="277"/>
        <v>0.0025-3.2771541403235i</v>
      </c>
      <c r="N1003" s="57">
        <f t="shared" si="278"/>
        <v>89.993686296369205</v>
      </c>
      <c r="O1003" s="57">
        <f t="shared" si="279"/>
        <v>56.65848068365505</v>
      </c>
      <c r="P1003" s="374">
        <f t="shared" si="280"/>
        <v>56.65848068365505</v>
      </c>
      <c r="Q1003" s="374">
        <f t="shared" si="281"/>
        <v>-90.006313703630795</v>
      </c>
      <c r="R1003" s="12">
        <f t="shared" si="282"/>
        <v>89.993686296369205</v>
      </c>
      <c r="S1003" s="57">
        <f t="shared" si="283"/>
        <v>3.7988880972030986E-2</v>
      </c>
      <c r="T1003" s="12">
        <f t="shared" si="266"/>
        <v>56.65848068365505</v>
      </c>
    </row>
    <row r="1004" spans="1:20" x14ac:dyDescent="0.15">
      <c r="A1004" s="57">
        <f t="shared" si="267"/>
        <v>239.59820523894595</v>
      </c>
      <c r="B1004" s="12">
        <f t="shared" si="284"/>
        <v>38.133238719724702</v>
      </c>
      <c r="C1004" s="57" t="str">
        <f t="shared" si="268"/>
        <v>-0.0749975112255328-678.073469724398i</v>
      </c>
      <c r="D1004" s="57" t="str">
        <f t="shared" si="269"/>
        <v>7.97999988547245-166.947114713285i</v>
      </c>
      <c r="E1004" s="57" t="str">
        <f t="shared" si="270"/>
        <v>81.2344065994173-0.00245544241618984i</v>
      </c>
      <c r="F1004" s="57" t="str">
        <f t="shared" si="271"/>
        <v>4.17867864895575-15666.8696013408i</v>
      </c>
      <c r="G1004" s="57" t="str">
        <f t="shared" si="272"/>
        <v>0.999999992887006-0.0000843385676442093i</v>
      </c>
      <c r="H1004" s="57" t="str">
        <f t="shared" si="273"/>
        <v>120.009472685479+5.67689938541767i</v>
      </c>
      <c r="I1004" s="57" t="str">
        <f t="shared" si="274"/>
        <v>504.632014999523-10607.9575489482i</v>
      </c>
      <c r="K1004" s="57" t="str">
        <f t="shared" si="275"/>
        <v>0.0997688593511714-0.00477694582377713i</v>
      </c>
      <c r="L1004" s="57" t="str">
        <f t="shared" si="276"/>
        <v>0.00025-5.7967416220993i</v>
      </c>
      <c r="M1004" s="57" t="str">
        <f t="shared" si="277"/>
        <v>0.0025-3.2647480975528i</v>
      </c>
      <c r="N1004" s="57">
        <f t="shared" si="278"/>
        <v>89.9936628683446</v>
      </c>
      <c r="O1004" s="57">
        <f t="shared" si="279"/>
        <v>56.62553510354406</v>
      </c>
      <c r="P1004" s="374">
        <f t="shared" si="280"/>
        <v>56.62553510354406</v>
      </c>
      <c r="Q1004" s="374">
        <f t="shared" si="281"/>
        <v>-90.0063371316554</v>
      </c>
      <c r="R1004" s="12">
        <f t="shared" si="282"/>
        <v>89.9936628683446</v>
      </c>
      <c r="S1004" s="57">
        <f t="shared" si="283"/>
        <v>3.8133238719724703E-2</v>
      </c>
      <c r="T1004" s="12">
        <f t="shared" ref="T1004:T1067" si="285">P1004</f>
        <v>56.62553510354406</v>
      </c>
    </row>
    <row r="1005" spans="1:20" x14ac:dyDescent="0.15">
      <c r="A1005" s="57">
        <f t="shared" ref="A1005:A1068" si="286">2*PI()*B1005</f>
        <v>240.50867841885392</v>
      </c>
      <c r="B1005" s="12">
        <f t="shared" si="284"/>
        <v>38.278145026859654</v>
      </c>
      <c r="C1005" s="57" t="str">
        <f t="shared" ref="C1005:C1068" si="287">IMPRODUCT(D1005,E1005,$C$40,,K1005,$C$41)</f>
        <v>-0.0749907700765817-675.506407443348i</v>
      </c>
      <c r="D1005" s="57" t="str">
        <f t="shared" ref="D1005:D1068" si="288">IMDIV(IMPRODUCT($C$37,$C$38,COMPLEX(1,A1005/$C$38)),IMSUM(-1*A1005*A1005/$C$39,COMPLEX(0,1*A1005)))</f>
        <v>7.97999988460037-166.315124519491i</v>
      </c>
      <c r="E1005" s="57" t="str">
        <f t="shared" ref="E1005:E1068" si="289">IMDIV(IMPRODUCT(IMSUM(F1005,G1005),$C$29,H1005),IMSUM(1,I1005))</f>
        <v>81.2344038505152-0.00246463703728604i</v>
      </c>
      <c r="F1005" s="57" t="str">
        <f t="shared" ref="F1005:F1068" si="290">IMDIV(IMPRODUCT($C$14,$C$15,COMPLEX(1,A1005/$C$15)),IMSUM(-1*A1005*A1005/$C$16,COMPLEX(0,A1005)))</f>
        <v>4.17867864872945-15607.560872708i</v>
      </c>
      <c r="G1005" s="57" t="str">
        <f t="shared" ref="G1005:G1068" si="291">IMDIV(1,COMPLEX(1,A1005*$C$9*$C$10))</f>
        <v>0.999999992832844-0.000084659054196672i</v>
      </c>
      <c r="H1005" s="57" t="str">
        <f t="shared" ref="H1005:H1068" si="292">IMDIV($C$3,IMSUM(K1005,COMPLEX(0,$C$28*A1005)))</f>
        <v>120.009544817908+5.69847272690279i</v>
      </c>
      <c r="I1005" s="57" t="str">
        <f t="shared" ref="I1005:I1068" si="293">IMPRODUCT(F1005,$C$29,H1005,$C$31)</f>
        <v>504.632115748638-10567.8052477301i</v>
      </c>
      <c r="K1005" s="57" t="str">
        <f t="shared" ref="K1005:K1068" si="294">IF($C$26&lt;=0,IMDIV(1,IMSUM(IMDIV(1,L1005),1/$C$18)),IMDIV(1,IMSUM(IMDIV(1,L1005),1/$C$18,IMDIV(1,M1005))))</f>
        <v>0.0997671034872564-0.00479501293020138i</v>
      </c>
      <c r="L1005" s="57" t="str">
        <f t="shared" ref="L1005:L1068" si="295">IMSUM($C$21/$C$22,IMDIV(1,COMPLEX(0,$C$20*$C$22*A1005)))</f>
        <v>0.00025-5.77479739200966i</v>
      </c>
      <c r="M1005" s="57" t="str">
        <f t="shared" ref="M1005:M1068" si="296">IMSUM($C$25/$C$26,IMDIV(1,COMPLEX(0,$C$24*$C$26*A1005)))</f>
        <v>0.0025-3.25238901927953i</v>
      </c>
      <c r="N1005" s="57">
        <f t="shared" ref="N1005:N1068" si="297">ABS(R1005)</f>
        <v>89.993639357728028</v>
      </c>
      <c r="O1005" s="57">
        <f t="shared" ref="O1005:O1068" si="298">ABS(P1005)</f>
        <v>56.592589510146425</v>
      </c>
      <c r="P1005" s="374">
        <f t="shared" ref="P1005:P1068" si="299">20*LOG10(IMABS(C1005))</f>
        <v>56.592589510146425</v>
      </c>
      <c r="Q1005" s="374">
        <f t="shared" ref="Q1005:Q1068" si="300">IMARGUMENT(C1005)*180/PI()</f>
        <v>-90.006360642271972</v>
      </c>
      <c r="R1005" s="12">
        <f t="shared" ref="R1005:R1068" si="301">IF(Q1005&lt;0,Q1005+180,Q1005-180)</f>
        <v>89.993639357728028</v>
      </c>
      <c r="S1005" s="57">
        <f t="shared" ref="S1005:S1068" si="302">B1005/1000</f>
        <v>3.8278145026859653E-2</v>
      </c>
      <c r="T1005" s="12">
        <f t="shared" si="285"/>
        <v>56.592589510146425</v>
      </c>
    </row>
    <row r="1006" spans="1:20" x14ac:dyDescent="0.15">
      <c r="A1006" s="57">
        <f t="shared" si="286"/>
        <v>241.42261139684558</v>
      </c>
      <c r="B1006" s="12">
        <f t="shared" ref="B1006:B1069" si="303">B1005*(1+B$42)</f>
        <v>38.423601977961724</v>
      </c>
      <c r="C1006" s="57" t="str">
        <f t="shared" si="287"/>
        <v>-0.0749839778410077-672.949062553737i</v>
      </c>
      <c r="D1006" s="57" t="str">
        <f t="shared" si="288"/>
        <v>7.97999988372164-165.6855268246i</v>
      </c>
      <c r="E1006" s="57" t="str">
        <f t="shared" si="289"/>
        <v>81.234401080782-0.00247386504586538i</v>
      </c>
      <c r="F1006" s="57" t="str">
        <f t="shared" si="290"/>
        <v>4.17867864850138-15548.4766640782i</v>
      </c>
      <c r="G1006" s="57" t="str">
        <f t="shared" si="291"/>
        <v>0.999999992778271-0.0000849807585979816i</v>
      </c>
      <c r="H1006" s="57" t="str">
        <f t="shared" si="292"/>
        <v>120.009617499635+5.72012805994626i</v>
      </c>
      <c r="I1006" s="57" t="str">
        <f t="shared" si="293"/>
        <v>504.632217264939-10527.8049679424i</v>
      </c>
      <c r="K1006" s="57" t="str">
        <f t="shared" si="294"/>
        <v>0.0997653343165999-0.0048131477187313i</v>
      </c>
      <c r="L1006" s="57" t="str">
        <f t="shared" si="295"/>
        <v>0.00025-5.75293623431925i</v>
      </c>
      <c r="M1006" s="57" t="str">
        <f t="shared" si="296"/>
        <v>0.0025-3.24007672771423i</v>
      </c>
      <c r="N1006" s="57">
        <f t="shared" si="297"/>
        <v>89.993615764278942</v>
      </c>
      <c r="O1006" s="57">
        <f t="shared" si="298"/>
        <v>56.559643903361881</v>
      </c>
      <c r="P1006" s="374">
        <f t="shared" si="299"/>
        <v>56.559643903361881</v>
      </c>
      <c r="Q1006" s="374">
        <f t="shared" si="300"/>
        <v>-90.006384235721058</v>
      </c>
      <c r="R1006" s="12">
        <f t="shared" si="301"/>
        <v>89.993615764278942</v>
      </c>
      <c r="S1006" s="57">
        <f t="shared" si="302"/>
        <v>3.8423601977961727E-2</v>
      </c>
      <c r="T1006" s="12">
        <f t="shared" si="285"/>
        <v>56.559643903361881</v>
      </c>
    </row>
    <row r="1007" spans="1:20" x14ac:dyDescent="0.15">
      <c r="A1007" s="57">
        <f t="shared" si="286"/>
        <v>242.34001732015361</v>
      </c>
      <c r="B1007" s="12">
        <f t="shared" si="303"/>
        <v>38.569611665477979</v>
      </c>
      <c r="C1007" s="57" t="str">
        <f t="shared" si="287"/>
        <v>-0.0749771341336256-670.401398267359i</v>
      </c>
      <c r="D1007" s="57" t="str">
        <f t="shared" si="288"/>
        <v>7.97999988283627-165.058312571636i</v>
      </c>
      <c r="E1007" s="57" t="str">
        <f t="shared" si="289"/>
        <v>81.2343982900622-0.00248312655119794i</v>
      </c>
      <c r="F1007" s="57" t="str">
        <f t="shared" si="290"/>
        <v>4.17867864827158-15489.6161255052i</v>
      </c>
      <c r="G1007" s="57" t="str">
        <f t="shared" si="291"/>
        <v>0.999999992723281-0.0000853036854759632i</v>
      </c>
      <c r="H1007" s="57" t="str">
        <f t="shared" si="292"/>
        <v>120.009690734842+5.74186569626322i</v>
      </c>
      <c r="I1007" s="57" t="str">
        <f t="shared" si="293"/>
        <v>504.63231955427-10487.9561341674i</v>
      </c>
      <c r="K1007" s="57" t="str">
        <f t="shared" si="294"/>
        <v>0.0997635517388401-0.00483135043548444i</v>
      </c>
      <c r="L1007" s="57" t="str">
        <f t="shared" si="295"/>
        <v>0.00025-5.73115783454796i</v>
      </c>
      <c r="M1007" s="57" t="str">
        <f t="shared" si="296"/>
        <v>0.0025-3.22781104574041i</v>
      </c>
      <c r="N1007" s="57">
        <f t="shared" si="297"/>
        <v>89.993592087756639</v>
      </c>
      <c r="O1007" s="57">
        <f t="shared" si="298"/>
        <v>56.526698283089488</v>
      </c>
      <c r="P1007" s="374">
        <f t="shared" si="299"/>
        <v>56.526698283089488</v>
      </c>
      <c r="Q1007" s="374">
        <f t="shared" si="300"/>
        <v>-90.006407912243361</v>
      </c>
      <c r="R1007" s="12">
        <f t="shared" si="301"/>
        <v>89.993592087756639</v>
      </c>
      <c r="S1007" s="57">
        <f t="shared" si="302"/>
        <v>3.8569611665477982E-2</v>
      </c>
      <c r="T1007" s="12">
        <f t="shared" si="285"/>
        <v>56.526698283089488</v>
      </c>
    </row>
    <row r="1008" spans="1:20" x14ac:dyDescent="0.15">
      <c r="A1008" s="57">
        <f t="shared" si="286"/>
        <v>243.26090938597019</v>
      </c>
      <c r="B1008" s="12">
        <f t="shared" si="303"/>
        <v>38.716176189806795</v>
      </c>
      <c r="C1008" s="57" t="str">
        <f t="shared" si="287"/>
        <v>-0.0749702385659887-667.863377935259i</v>
      </c>
      <c r="D1008" s="57" t="str">
        <f t="shared" si="288"/>
        <v>7.97999988194414-164.433472737914i</v>
      </c>
      <c r="E1008" s="57" t="str">
        <f t="shared" si="289"/>
        <v>81.2343954781953-0.00249242166261235i</v>
      </c>
      <c r="F1008" s="57" t="str">
        <f t="shared" si="290"/>
        <v>4.17867864804005-15430.9784102605i</v>
      </c>
      <c r="G1008" s="57" t="str">
        <f t="shared" si="291"/>
        <v>0.999999992667873-0.0000856278394760273i</v>
      </c>
      <c r="H1008" s="57" t="str">
        <f t="shared" si="292"/>
        <v>120.009764527745+5.76368594875493i</v>
      </c>
      <c r="I1008" s="57" t="str">
        <f t="shared" si="293"/>
        <v>504.632422622519-10448.2581731667i</v>
      </c>
      <c r="K1008" s="57" t="str">
        <f t="shared" si="294"/>
        <v>0.0997617556528669-0.00484962132738798i</v>
      </c>
      <c r="L1008" s="57" t="str">
        <f t="shared" si="295"/>
        <v>0.00025-5.70946187940621i</v>
      </c>
      <c r="M1008" s="57" t="str">
        <f t="shared" si="296"/>
        <v>0.0025-3.21559179691215i</v>
      </c>
      <c r="N1008" s="57">
        <f t="shared" si="297"/>
        <v>89.993568327920372</v>
      </c>
      <c r="O1008" s="57">
        <f t="shared" si="298"/>
        <v>56.493752649227453</v>
      </c>
      <c r="P1008" s="374">
        <f t="shared" si="299"/>
        <v>56.493752649227453</v>
      </c>
      <c r="Q1008" s="374">
        <f t="shared" si="300"/>
        <v>-90.006431672079628</v>
      </c>
      <c r="R1008" s="12">
        <f t="shared" si="301"/>
        <v>89.993568327920372</v>
      </c>
      <c r="S1008" s="57">
        <f t="shared" si="302"/>
        <v>3.8716176189806793E-2</v>
      </c>
      <c r="T1008" s="12">
        <f t="shared" si="285"/>
        <v>56.493752649227453</v>
      </c>
    </row>
    <row r="1009" spans="1:20" x14ac:dyDescent="0.15">
      <c r="A1009" s="57">
        <f t="shared" si="286"/>
        <v>244.18530084163689</v>
      </c>
      <c r="B1009" s="12">
        <f t="shared" si="303"/>
        <v>38.863297659328062</v>
      </c>
      <c r="C1009" s="57" t="str">
        <f t="shared" si="287"/>
        <v>-0.0749632907471636-665.334965047222i</v>
      </c>
      <c r="D1009" s="57" t="str">
        <f t="shared" si="288"/>
        <v>7.97999988104523-163.8109983349i</v>
      </c>
      <c r="E1009" s="57" t="str">
        <f t="shared" si="289"/>
        <v>81.2343926450237-0.00250175048980247i</v>
      </c>
      <c r="F1009" s="57" t="str">
        <f t="shared" si="290"/>
        <v>4.17867864780677-15372.5626748207i</v>
      </c>
      <c r="G1009" s="57" t="str">
        <f t="shared" si="291"/>
        <v>0.999999992612043-0.0000859532252612375i</v>
      </c>
      <c r="H1009" s="57" t="str">
        <f t="shared" si="292"/>
        <v>120.009838882592+5.78558913151347i</v>
      </c>
      <c r="I1009" s="57" t="str">
        <f t="shared" si="293"/>
        <v>504.632526475614-10408.7105138716i</v>
      </c>
      <c r="K1009" s="57" t="str">
        <f t="shared" si="294"/>
        <v>0.0997599459568145-0.00486796064218047i</v>
      </c>
      <c r="L1009" s="57" t="str">
        <f t="shared" si="295"/>
        <v>0.00025-5.68784805679041i</v>
      </c>
      <c r="M1009" s="57" t="str">
        <f t="shared" si="296"/>
        <v>0.0025-3.20341880545142i</v>
      </c>
      <c r="N1009" s="57">
        <f t="shared" si="297"/>
        <v>89.993544484529323</v>
      </c>
      <c r="O1009" s="57">
        <f t="shared" si="298"/>
        <v>56.460807001673317</v>
      </c>
      <c r="P1009" s="374">
        <f t="shared" si="299"/>
        <v>56.460807001673317</v>
      </c>
      <c r="Q1009" s="374">
        <f t="shared" si="300"/>
        <v>-90.006455515470677</v>
      </c>
      <c r="R1009" s="12">
        <f t="shared" si="301"/>
        <v>89.993544484529323</v>
      </c>
      <c r="S1009" s="57">
        <f t="shared" si="302"/>
        <v>3.8863297659328062E-2</v>
      </c>
      <c r="T1009" s="12">
        <f t="shared" si="285"/>
        <v>56.460807001673317</v>
      </c>
    </row>
    <row r="1010" spans="1:20" x14ac:dyDescent="0.15">
      <c r="A1010" s="57">
        <f t="shared" si="286"/>
        <v>245.11320498483514</v>
      </c>
      <c r="B1010" s="12">
        <f t="shared" si="303"/>
        <v>39.010978190433512</v>
      </c>
      <c r="C1010" s="57" t="str">
        <f t="shared" si="287"/>
        <v>-0.0749562902832963-662.816123231242i</v>
      </c>
      <c r="D1010" s="57" t="str">
        <f t="shared" si="288"/>
        <v>7.97999988013944-163.190880408093i</v>
      </c>
      <c r="E1010" s="57" t="str">
        <f t="shared" si="289"/>
        <v>81.2343897903863-0.0025111131425999i</v>
      </c>
      <c r="F1010" s="57" t="str">
        <f t="shared" si="290"/>
        <v>4.1786786475717-15314.3680788559i</v>
      </c>
      <c r="G1010" s="57" t="str">
        <f t="shared" si="291"/>
        <v>0.999999992555788-0.0000862798475123765i</v>
      </c>
      <c r="H1010" s="57" t="str">
        <f t="shared" si="292"/>
        <v>120.009913803662+5.80757555982609i</v>
      </c>
      <c r="I1010" s="57" t="str">
        <f t="shared" si="293"/>
        <v>504.632631119531-10369.3125873758i</v>
      </c>
      <c r="K1010" s="57" t="str">
        <f t="shared" si="294"/>
        <v>0.0997581225480564-0.00488636862841329i</v>
      </c>
      <c r="L1010" s="57" t="str">
        <f t="shared" si="295"/>
        <v>0.00025-5.66631605577847i</v>
      </c>
      <c r="M1010" s="57" t="str">
        <f t="shared" si="296"/>
        <v>0.0025-3.1912918962457i</v>
      </c>
      <c r="N1010" s="57">
        <f t="shared" si="297"/>
        <v>89.993520557342606</v>
      </c>
      <c r="O1010" s="57">
        <f t="shared" si="298"/>
        <v>56.427861340323886</v>
      </c>
      <c r="P1010" s="374">
        <f t="shared" si="299"/>
        <v>56.427861340323886</v>
      </c>
      <c r="Q1010" s="374">
        <f t="shared" si="300"/>
        <v>-90.006479442657394</v>
      </c>
      <c r="R1010" s="12">
        <f t="shared" si="301"/>
        <v>89.993520557342606</v>
      </c>
      <c r="S1010" s="57">
        <f t="shared" si="302"/>
        <v>3.9010978190433511E-2</v>
      </c>
      <c r="T1010" s="12">
        <f t="shared" si="285"/>
        <v>56.427861340323886</v>
      </c>
    </row>
    <row r="1011" spans="1:20" x14ac:dyDescent="0.15">
      <c r="A1011" s="57">
        <f t="shared" si="286"/>
        <v>246.04463516377749</v>
      </c>
      <c r="B1011" s="12">
        <f t="shared" si="303"/>
        <v>39.159219907557159</v>
      </c>
      <c r="C1011" s="57" t="str">
        <f t="shared" si="287"/>
        <v>-0.0749492367777691-660.306816253002i</v>
      </c>
      <c r="D1011" s="57" t="str">
        <f t="shared" si="288"/>
        <v>7.97999987922678-162.573110036888i</v>
      </c>
      <c r="E1011" s="57" t="str">
        <f t="shared" si="289"/>
        <v>81.2343869141223-0.00252050973109734i</v>
      </c>
      <c r="F1011" s="57" t="str">
        <f t="shared" si="290"/>
        <v>4.17867864733487-15256.3937852174i</v>
      </c>
      <c r="G1011" s="57" t="str">
        <f t="shared" si="291"/>
        <v>0.999999992499104-0.0000866077109280143i</v>
      </c>
      <c r="H1011" s="57" t="str">
        <f t="shared" si="292"/>
        <v>120.009989295267+5.82964555017998i</v>
      </c>
      <c r="I1011" s="57" t="str">
        <f t="shared" si="293"/>
        <v>504.632736560299-10330.0638269269i</v>
      </c>
      <c r="K1011" s="57" t="str">
        <f t="shared" si="294"/>
        <v>0.0997562853232006-0.00490484553545255i</v>
      </c>
      <c r="L1011" s="57" t="str">
        <f t="shared" si="295"/>
        <v>0.00025-5.64486556662528i</v>
      </c>
      <c r="M1011" s="57" t="str">
        <f t="shared" si="296"/>
        <v>0.0025-3.17921089484528i</v>
      </c>
      <c r="N1011" s="57">
        <f t="shared" si="297"/>
        <v>89.993496546119246</v>
      </c>
      <c r="O1011" s="57">
        <f t="shared" si="298"/>
        <v>56.394915665075267</v>
      </c>
      <c r="P1011" s="374">
        <f t="shared" si="299"/>
        <v>56.394915665075267</v>
      </c>
      <c r="Q1011" s="374">
        <f t="shared" si="300"/>
        <v>-90.006503453880754</v>
      </c>
      <c r="R1011" s="12">
        <f t="shared" si="301"/>
        <v>89.993496546119246</v>
      </c>
      <c r="S1011" s="57">
        <f t="shared" si="302"/>
        <v>3.9159219907557156E-2</v>
      </c>
      <c r="T1011" s="12">
        <f t="shared" si="285"/>
        <v>56.394915665075267</v>
      </c>
    </row>
    <row r="1012" spans="1:20" x14ac:dyDescent="0.15">
      <c r="A1012" s="57">
        <f t="shared" si="286"/>
        <v>246.97960477739986</v>
      </c>
      <c r="B1012" s="12">
        <f t="shared" si="303"/>
        <v>39.308024943205879</v>
      </c>
      <c r="C1012" s="57" t="str">
        <f t="shared" si="287"/>
        <v>-0.0749421298303261-657.807008015328i</v>
      </c>
      <c r="D1012" s="57" t="str">
        <f t="shared" si="288"/>
        <v>7.97999987830715-161.95767833445i</v>
      </c>
      <c r="E1012" s="57" t="str">
        <f t="shared" si="289"/>
        <v>81.2343840160672-0.00252994036551278i</v>
      </c>
      <c r="F1012" s="57" t="str">
        <f t="shared" si="290"/>
        <v>4.17867864709618-15198.6389599254i</v>
      </c>
      <c r="G1012" s="57" t="str">
        <f t="shared" si="291"/>
        <v>0.999999992441989-0.0000869368202245754i</v>
      </c>
      <c r="H1012" s="57" t="str">
        <f t="shared" si="292"/>
        <v>120.010065361752+5.85179942026664i</v>
      </c>
      <c r="I1012" s="57" t="str">
        <f t="shared" si="293"/>
        <v>504.632842803978-10290.9636679184i</v>
      </c>
      <c r="K1012" s="57" t="str">
        <f t="shared" si="294"/>
        <v>0.0997544341780837-0.00492339161348055i</v>
      </c>
      <c r="L1012" s="57" t="str">
        <f t="shared" si="295"/>
        <v>0.00025-5.6234962807584i</v>
      </c>
      <c r="M1012" s="57" t="str">
        <f t="shared" si="296"/>
        <v>0.0025-3.16717562746093i</v>
      </c>
      <c r="N1012" s="57">
        <f t="shared" si="297"/>
        <v>89.993472450618341</v>
      </c>
      <c r="O1012" s="57">
        <f t="shared" si="298"/>
        <v>56.361969975822532</v>
      </c>
      <c r="P1012" s="374">
        <f t="shared" si="299"/>
        <v>56.361969975822532</v>
      </c>
      <c r="Q1012" s="374">
        <f t="shared" si="300"/>
        <v>-90.006527549381659</v>
      </c>
      <c r="R1012" s="12">
        <f t="shared" si="301"/>
        <v>89.993472450618341</v>
      </c>
      <c r="S1012" s="57">
        <f t="shared" si="302"/>
        <v>3.9308024943205878E-2</v>
      </c>
      <c r="T1012" s="12">
        <f t="shared" si="285"/>
        <v>56.361969975822532</v>
      </c>
    </row>
    <row r="1013" spans="1:20" x14ac:dyDescent="0.15">
      <c r="A1013" s="57">
        <f t="shared" si="286"/>
        <v>247.91812727555401</v>
      </c>
      <c r="B1013" s="12">
        <f t="shared" si="303"/>
        <v>39.457395437990066</v>
      </c>
      <c r="C1013" s="57" t="str">
        <f t="shared" si="287"/>
        <v>-0.0749349690378125-655.316662557697i</v>
      </c>
      <c r="D1013" s="57" t="str">
        <f t="shared" si="288"/>
        <v>7.97999987738052-161.344576447588i</v>
      </c>
      <c r="E1013" s="57" t="str">
        <f t="shared" si="289"/>
        <v>81.2343810960576-0.0025394051563369i</v>
      </c>
      <c r="F1013" s="57" t="str">
        <f t="shared" si="290"/>
        <v>4.17867864685571-15141.1027721573i</v>
      </c>
      <c r="G1013" s="57" t="str">
        <f t="shared" si="291"/>
        <v>0.999999992384439-0.0000872671801364065i</v>
      </c>
      <c r="H1013" s="57" t="str">
        <f t="shared" si="292"/>
        <v>120.010142007497+5.87403748898667i</v>
      </c>
      <c r="I1013" s="57" t="str">
        <f t="shared" si="293"/>
        <v>504.632949856685-10252.0115478815i</v>
      </c>
      <c r="K1013" s="57" t="str">
        <f t="shared" si="294"/>
        <v>0.0997525690077624-0.00494200711349724i</v>
      </c>
      <c r="L1013" s="57" t="str">
        <f t="shared" si="295"/>
        <v>0.00025-5.60220789077346i</v>
      </c>
      <c r="M1013" s="57" t="str">
        <f t="shared" si="296"/>
        <v>0.0025-3.15518592096128i</v>
      </c>
      <c r="N1013" s="57">
        <f t="shared" si="297"/>
        <v>89.993448270598932</v>
      </c>
      <c r="O1013" s="57">
        <f t="shared" si="298"/>
        <v>56.32902427246006</v>
      </c>
      <c r="P1013" s="374">
        <f t="shared" si="299"/>
        <v>56.32902427246006</v>
      </c>
      <c r="Q1013" s="374">
        <f t="shared" si="300"/>
        <v>-90.006551729401068</v>
      </c>
      <c r="R1013" s="12">
        <f t="shared" si="301"/>
        <v>89.993448270598932</v>
      </c>
      <c r="S1013" s="57">
        <f t="shared" si="302"/>
        <v>3.9457395437990067E-2</v>
      </c>
      <c r="T1013" s="12">
        <f t="shared" si="285"/>
        <v>56.32902427246006</v>
      </c>
    </row>
    <row r="1014" spans="1:20" x14ac:dyDescent="0.15">
      <c r="A1014" s="57">
        <f t="shared" si="286"/>
        <v>248.86021615920114</v>
      </c>
      <c r="B1014" s="12">
        <f t="shared" si="303"/>
        <v>39.60733354065443</v>
      </c>
      <c r="C1014" s="57" t="str">
        <f t="shared" si="287"/>
        <v>-0.074927753994686-652.835744055717i</v>
      </c>
      <c r="D1014" s="57" t="str">
        <f t="shared" si="288"/>
        <v>7.97999987644685-160.733795556626i</v>
      </c>
      <c r="E1014" s="57" t="str">
        <f t="shared" si="289"/>
        <v>81.2343781539268-0.00254890421421075i</v>
      </c>
      <c r="F1014" s="57" t="str">
        <f t="shared" si="290"/>
        <v>4.1786786466134-15083.7843942359i</v>
      </c>
      <c r="G1014" s="57" t="str">
        <f t="shared" si="291"/>
        <v>0.999999992326451-0.0000875987954158451i</v>
      </c>
      <c r="H1014" s="57" t="str">
        <f t="shared" si="292"/>
        <v>120.010219236911+5.89636007645425i</v>
      </c>
      <c r="I1014" s="57" t="str">
        <f t="shared" si="293"/>
        <v>504.633057724585-10213.2069064769i</v>
      </c>
      <c r="K1014" s="57" t="str">
        <f t="shared" si="294"/>
        <v>0.0997506897065137-0.00496069228732235i</v>
      </c>
      <c r="L1014" s="57" t="str">
        <f t="shared" si="295"/>
        <v>0.00025-5.58100009042983i</v>
      </c>
      <c r="M1014" s="57" t="str">
        <f t="shared" si="296"/>
        <v>0.0025-3.14324160287037i</v>
      </c>
      <c r="N1014" s="57">
        <f t="shared" si="297"/>
        <v>89.993424005819932</v>
      </c>
      <c r="O1014" s="57">
        <f t="shared" si="298"/>
        <v>56.296078554881547</v>
      </c>
      <c r="P1014" s="374">
        <f t="shared" si="299"/>
        <v>56.296078554881547</v>
      </c>
      <c r="Q1014" s="374">
        <f t="shared" si="300"/>
        <v>-90.006575994180068</v>
      </c>
      <c r="R1014" s="12">
        <f t="shared" si="301"/>
        <v>89.993424005819932</v>
      </c>
      <c r="S1014" s="57">
        <f t="shared" si="302"/>
        <v>3.9607333540654432E-2</v>
      </c>
      <c r="T1014" s="12">
        <f t="shared" si="285"/>
        <v>56.296078554881547</v>
      </c>
    </row>
    <row r="1015" spans="1:20" x14ac:dyDescent="0.15">
      <c r="A1015" s="57">
        <f t="shared" si="286"/>
        <v>249.80588498060609</v>
      </c>
      <c r="B1015" s="12">
        <f t="shared" si="303"/>
        <v>39.757841408108916</v>
      </c>
      <c r="C1015" s="57" t="str">
        <f t="shared" si="287"/>
        <v>-0.0749204842924058-650.364216820618i</v>
      </c>
      <c r="D1015" s="57" t="str">
        <f t="shared" si="288"/>
        <v>7.97999987550606-160.125326875275i</v>
      </c>
      <c r="E1015" s="57" t="str">
        <f t="shared" si="289"/>
        <v>81.23437518951-0.00255843765008112i</v>
      </c>
      <c r="F1015" s="57" t="str">
        <f t="shared" si="290"/>
        <v>4.17867864636921-15026.683001617i</v>
      </c>
      <c r="G1015" s="57" t="str">
        <f t="shared" si="291"/>
        <v>0.999999992268021-0.0000879316708332876i</v>
      </c>
      <c r="H1015" s="57" t="str">
        <f t="shared" si="292"/>
        <v>120.01029705444+5.91876750400181i</v>
      </c>
      <c r="I1015" s="57" t="str">
        <f t="shared" si="293"/>
        <v>504.633166413881-10174.5491854867i</v>
      </c>
      <c r="K1015" s="57" t="str">
        <f t="shared" si="294"/>
        <v>0.0997487961678245-0.0049794473875965i</v>
      </c>
      <c r="L1015" s="57" t="str">
        <f t="shared" si="295"/>
        <v>0.00025-5.55987257464619i</v>
      </c>
      <c r="M1015" s="57" t="str">
        <f t="shared" si="296"/>
        <v>0.0025-3.13134250136518i</v>
      </c>
      <c r="N1015" s="57">
        <f t="shared" si="297"/>
        <v>89.993399656040381</v>
      </c>
      <c r="O1015" s="57">
        <f t="shared" si="298"/>
        <v>56.263132822979998</v>
      </c>
      <c r="P1015" s="374">
        <f t="shared" si="299"/>
        <v>56.263132822979998</v>
      </c>
      <c r="Q1015" s="374">
        <f t="shared" si="300"/>
        <v>-90.006600343959619</v>
      </c>
      <c r="R1015" s="12">
        <f t="shared" si="301"/>
        <v>89.993399656040381</v>
      </c>
      <c r="S1015" s="57">
        <f t="shared" si="302"/>
        <v>3.9757841408108917E-2</v>
      </c>
      <c r="T1015" s="12">
        <f t="shared" si="285"/>
        <v>56.263132822979998</v>
      </c>
    </row>
    <row r="1016" spans="1:20" x14ac:dyDescent="0.15">
      <c r="A1016" s="57">
        <f t="shared" si="286"/>
        <v>250.75514734353243</v>
      </c>
      <c r="B1016" s="12">
        <f t="shared" si="303"/>
        <v>39.908921205459734</v>
      </c>
      <c r="C1016" s="57" t="str">
        <f t="shared" si="287"/>
        <v>-0.0749131595183812-647.902045298692i</v>
      </c>
      <c r="D1016" s="57" t="str">
        <f t="shared" si="288"/>
        <v>7.97999987455812-159.51916165051i</v>
      </c>
      <c r="E1016" s="57" t="str">
        <f t="shared" si="289"/>
        <v>81.2343722026378-0.00256800557498829i</v>
      </c>
      <c r="F1016" s="57" t="str">
        <f t="shared" si="290"/>
        <v>4.17867864612322-14969.797772878i</v>
      </c>
      <c r="G1016" s="57" t="str">
        <f t="shared" si="291"/>
        <v>0.999999992209147-0.0000882658111772574i</v>
      </c>
      <c r="H1016" s="57" t="str">
        <f t="shared" si="292"/>
        <v>120.010375464566+5.94126009418475i</v>
      </c>
      <c r="I1016" s="57" t="str">
        <f t="shared" si="293"/>
        <v>504.633275930837-10136.0378288071i</v>
      </c>
      <c r="K1016" s="57" t="str">
        <f t="shared" si="294"/>
        <v>0.0997468882843848-0.00499827266778278i</v>
      </c>
      <c r="L1016" s="57" t="str">
        <f t="shared" si="295"/>
        <v>0.00025-5.5388250394961i</v>
      </c>
      <c r="M1016" s="57" t="str">
        <f t="shared" si="296"/>
        <v>0.0025-3.11948844527314i</v>
      </c>
      <c r="N1016" s="57">
        <f t="shared" si="297"/>
        <v>89.993375221019278</v>
      </c>
      <c r="O1016" s="57">
        <f t="shared" si="298"/>
        <v>56.230187076647184</v>
      </c>
      <c r="P1016" s="374">
        <f t="shared" si="299"/>
        <v>56.230187076647184</v>
      </c>
      <c r="Q1016" s="374">
        <f t="shared" si="300"/>
        <v>-90.006624778980722</v>
      </c>
      <c r="R1016" s="12">
        <f t="shared" si="301"/>
        <v>89.993375221019278</v>
      </c>
      <c r="S1016" s="57">
        <f t="shared" si="302"/>
        <v>3.9908921205459733E-2</v>
      </c>
      <c r="T1016" s="12">
        <f t="shared" si="285"/>
        <v>56.230187076647184</v>
      </c>
    </row>
    <row r="1017" spans="1:20" x14ac:dyDescent="0.15">
      <c r="A1017" s="57">
        <f t="shared" si="286"/>
        <v>251.70801690343785</v>
      </c>
      <c r="B1017" s="12">
        <f t="shared" si="303"/>
        <v>40.060575106040481</v>
      </c>
      <c r="C1017" s="57" t="str">
        <f t="shared" si="287"/>
        <v>-0.0749057792577759-645.449194070849i</v>
      </c>
      <c r="D1017" s="57" t="str">
        <f t="shared" si="288"/>
        <v>7.97999987360292-158.915291162438i</v>
      </c>
      <c r="E1017" s="57" t="str">
        <f t="shared" si="289"/>
        <v>81.2343691931413-0.00257760810021251i</v>
      </c>
      <c r="F1017" s="57" t="str">
        <f t="shared" si="290"/>
        <v>4.17867864587532-14913.1278897055i</v>
      </c>
      <c r="G1017" s="57" t="str">
        <f t="shared" si="291"/>
        <v>0.999999992149824-0.0000886012212544749i</v>
      </c>
      <c r="H1017" s="57" t="str">
        <f t="shared" si="292"/>
        <v>120.010454471798+5.96383817078595i</v>
      </c>
      <c r="I1017" s="57" t="str">
        <f t="shared" si="293"/>
        <v>504.633386281741-10097.6722824388i</v>
      </c>
      <c r="K1017" s="57" t="str">
        <f t="shared" si="294"/>
        <v>0.0997449659480891-0.00501716838216891i</v>
      </c>
      <c r="L1017" s="57" t="str">
        <f t="shared" si="295"/>
        <v>0.00025-5.51785718220372i</v>
      </c>
      <c r="M1017" s="57" t="str">
        <f t="shared" si="296"/>
        <v>0.0025-3.10767926406968i</v>
      </c>
      <c r="N1017" s="57">
        <f t="shared" si="297"/>
        <v>89.993350700515606</v>
      </c>
      <c r="O1017" s="57">
        <f t="shared" si="298"/>
        <v>56.197241315774484</v>
      </c>
      <c r="P1017" s="374">
        <f t="shared" si="299"/>
        <v>56.197241315774484</v>
      </c>
      <c r="Q1017" s="374">
        <f t="shared" si="300"/>
        <v>-90.006649299484394</v>
      </c>
      <c r="R1017" s="12">
        <f t="shared" si="301"/>
        <v>89.993350700515606</v>
      </c>
      <c r="S1017" s="57">
        <f t="shared" si="302"/>
        <v>4.0060575106040483E-2</v>
      </c>
      <c r="T1017" s="12">
        <f t="shared" si="285"/>
        <v>56.197241315774484</v>
      </c>
    </row>
    <row r="1018" spans="1:20" x14ac:dyDescent="0.15">
      <c r="A1018" s="57">
        <f t="shared" si="286"/>
        <v>252.66450736767092</v>
      </c>
      <c r="B1018" s="12">
        <f t="shared" si="303"/>
        <v>40.212805291443438</v>
      </c>
      <c r="C1018" s="57" t="str">
        <f t="shared" si="287"/>
        <v>-0.0748983430933805-643.005627852084i</v>
      </c>
      <c r="D1018" s="57" t="str">
        <f t="shared" si="288"/>
        <v>7.9799998726405-158.313706724183i</v>
      </c>
      <c r="E1018" s="57" t="str">
        <f t="shared" si="289"/>
        <v>81.2343661608514-0.0025872453372917i</v>
      </c>
      <c r="F1018" s="57" t="str">
        <f t="shared" si="290"/>
        <v>4.17867864562554-14856.6725368845i</v>
      </c>
      <c r="G1018" s="57" t="str">
        <f t="shared" si="291"/>
        <v>0.999999992090049-0.0000889379058899257i</v>
      </c>
      <c r="H1018" s="57" t="str">
        <f t="shared" si="292"/>
        <v>120.010534080684+5.98650205882064i</v>
      </c>
      <c r="I1018" s="57" t="str">
        <f t="shared" si="293"/>
        <v>504.633497472957-10059.4519944807i</v>
      </c>
      <c r="K1018" s="57" t="str">
        <f t="shared" si="294"/>
        <v>0.0997430290500223-0.00503613478586815i</v>
      </c>
      <c r="L1018" s="57" t="str">
        <f t="shared" si="295"/>
        <v>0.00025-5.49696870113939i</v>
      </c>
      <c r="M1018" s="57" t="str">
        <f t="shared" si="296"/>
        <v>0.0025-3.09591478787574i</v>
      </c>
      <c r="N1018" s="57">
        <f t="shared" si="297"/>
        <v>89.993326094288321</v>
      </c>
      <c r="O1018" s="57">
        <f t="shared" si="298"/>
        <v>56.164295540252589</v>
      </c>
      <c r="P1018" s="374">
        <f t="shared" si="299"/>
        <v>56.164295540252589</v>
      </c>
      <c r="Q1018" s="374">
        <f t="shared" si="300"/>
        <v>-90.006673905711679</v>
      </c>
      <c r="R1018" s="12">
        <f t="shared" si="301"/>
        <v>89.993326094288321</v>
      </c>
      <c r="S1018" s="57">
        <f t="shared" si="302"/>
        <v>4.0212805291443436E-2</v>
      </c>
      <c r="T1018" s="12">
        <f t="shared" si="285"/>
        <v>56.164295540252589</v>
      </c>
    </row>
    <row r="1019" spans="1:20" x14ac:dyDescent="0.15">
      <c r="A1019" s="57">
        <f t="shared" si="286"/>
        <v>253.6246324956681</v>
      </c>
      <c r="B1019" s="12">
        <f t="shared" si="303"/>
        <v>40.365613951550927</v>
      </c>
      <c r="C1019" s="57" t="str">
        <f t="shared" si="287"/>
        <v>-0.0748908506024364-640.57131149091i</v>
      </c>
      <c r="D1019" s="57" t="str">
        <f t="shared" si="288"/>
        <v>7.9799998716707-157.714399681748i</v>
      </c>
      <c r="E1019" s="57" t="str">
        <f t="shared" si="289"/>
        <v>81.2343631055944-0.00259691739781849i</v>
      </c>
      <c r="F1019" s="57" t="str">
        <f t="shared" si="290"/>
        <v>4.17867864537384-14800.4309022857i</v>
      </c>
      <c r="G1019" s="57" t="str">
        <f t="shared" si="291"/>
        <v>0.999999992029819-0.0000892758699269303i</v>
      </c>
      <c r="H1019" s="57" t="str">
        <f t="shared" si="292"/>
        <v>120.010614295808+6.00925208454093i</v>
      </c>
      <c r="I1019" s="57" t="str">
        <f t="shared" si="293"/>
        <v>504.633609510876-10021.3764151215i</v>
      </c>
      <c r="K1019" s="57" t="str">
        <f t="shared" si="294"/>
        <v>0.0997410774804572-0.005055172134821i</v>
      </c>
      <c r="L1019" s="57" t="str">
        <f t="shared" si="295"/>
        <v>0.00025-5.47615929581529i</v>
      </c>
      <c r="M1019" s="57" t="str">
        <f t="shared" si="296"/>
        <v>0.0025-3.08419484745542i</v>
      </c>
      <c r="N1019" s="57">
        <f t="shared" si="297"/>
        <v>89.99330140209662</v>
      </c>
      <c r="O1019" s="57">
        <f t="shared" si="298"/>
        <v>56.131349749970695</v>
      </c>
      <c r="P1019" s="374">
        <f t="shared" si="299"/>
        <v>56.131349749970695</v>
      </c>
      <c r="Q1019" s="374">
        <f t="shared" si="300"/>
        <v>-90.00669859790338</v>
      </c>
      <c r="R1019" s="12">
        <f t="shared" si="301"/>
        <v>89.99330140209662</v>
      </c>
      <c r="S1019" s="57">
        <f t="shared" si="302"/>
        <v>4.036561395155093E-2</v>
      </c>
      <c r="T1019" s="12">
        <f t="shared" si="285"/>
        <v>56.131349749970695</v>
      </c>
    </row>
    <row r="1020" spans="1:20" x14ac:dyDescent="0.15">
      <c r="A1020" s="57">
        <f t="shared" si="286"/>
        <v>254.58840609915165</v>
      </c>
      <c r="B1020" s="12">
        <f t="shared" si="303"/>
        <v>40.519003284566821</v>
      </c>
      <c r="C1020" s="57" t="str">
        <f t="shared" si="287"/>
        <v>-0.0748833013609627-638.146209968939i</v>
      </c>
      <c r="D1020" s="57" t="str">
        <f t="shared" si="288"/>
        <v>7.97999987069354-157.1173614139i</v>
      </c>
      <c r="E1020" s="57" t="str">
        <f t="shared" si="289"/>
        <v>81.2343600271979-0.0026066243937227i</v>
      </c>
      <c r="F1020" s="57" t="str">
        <f t="shared" si="290"/>
        <v>4.17867864512024-14744.4021768542i</v>
      </c>
      <c r="G1020" s="57" t="str">
        <f t="shared" si="291"/>
        <v>0.999999991969131-0.0000896151182272141i</v>
      </c>
      <c r="H1020" s="57" t="str">
        <f t="shared" si="292"/>
        <v>120.010695121787+6.0320885754407i</v>
      </c>
      <c r="I1020" s="57" t="str">
        <f t="shared" si="293"/>
        <v>504.633722401946-9983.444996631i</v>
      </c>
      <c r="K1020" s="57" t="str">
        <f t="shared" si="294"/>
        <v>0.0997391111288495-0.00507428068579703i</v>
      </c>
      <c r="L1020" s="57" t="str">
        <f t="shared" si="295"/>
        <v>0.00025-5.45542866688114i</v>
      </c>
      <c r="M1020" s="57" t="str">
        <f t="shared" si="296"/>
        <v>0.0025-3.07251927421341i</v>
      </c>
      <c r="N1020" s="57">
        <f t="shared" si="297"/>
        <v>89.993276623699614</v>
      </c>
      <c r="O1020" s="57">
        <f t="shared" si="298"/>
        <v>56.098403944817662</v>
      </c>
      <c r="P1020" s="374">
        <f t="shared" si="299"/>
        <v>56.098403944817662</v>
      </c>
      <c r="Q1020" s="374">
        <f t="shared" si="300"/>
        <v>-90.006723376300386</v>
      </c>
      <c r="R1020" s="12">
        <f t="shared" si="301"/>
        <v>89.993276623699614</v>
      </c>
      <c r="S1020" s="57">
        <f t="shared" si="302"/>
        <v>4.0519003284566819E-2</v>
      </c>
      <c r="T1020" s="12">
        <f t="shared" si="285"/>
        <v>56.098403944817662</v>
      </c>
    </row>
    <row r="1021" spans="1:20" x14ac:dyDescent="0.15">
      <c r="A1021" s="57">
        <f t="shared" si="286"/>
        <v>255.55584204232844</v>
      </c>
      <c r="B1021" s="12">
        <f t="shared" si="303"/>
        <v>40.672975497048178</v>
      </c>
      <c r="C1021" s="57" t="str">
        <f t="shared" si="287"/>
        <v>-0.0748756949421221-635.730288400363i</v>
      </c>
      <c r="D1021" s="57" t="str">
        <f t="shared" si="288"/>
        <v>7.97999986970899-156.522583332046i</v>
      </c>
      <c r="E1021" s="57" t="str">
        <f t="shared" si="289"/>
        <v>81.2343569254884-0.00261636643704682i</v>
      </c>
      <c r="F1021" s="57" t="str">
        <f t="shared" si="290"/>
        <v>4.17867864486475-14688.5855545982i</v>
      </c>
      <c r="G1021" s="57" t="str">
        <f t="shared" si="291"/>
        <v>0.99999999190798-0.0000899556556709766i</v>
      </c>
      <c r="H1021" s="57" t="str">
        <f t="shared" si="292"/>
        <v>120.010776563272+6.05501186026026i</v>
      </c>
      <c r="I1021" s="57" t="str">
        <f t="shared" si="293"/>
        <v>504.633836152674-9945.65719335318i</v>
      </c>
      <c r="K1021" s="57" t="str">
        <f t="shared" si="294"/>
        <v>0.0997371298838319-0.00509346069639631i</v>
      </c>
      <c r="L1021" s="57" t="str">
        <f t="shared" si="295"/>
        <v>0.00025-5.4347765161199i</v>
      </c>
      <c r="M1021" s="57" t="str">
        <f t="shared" si="296"/>
        <v>0.0025-3.06088790019267i</v>
      </c>
      <c r="N1021" s="57">
        <f t="shared" si="297"/>
        <v>89.993251758856346</v>
      </c>
      <c r="O1021" s="57">
        <f t="shared" si="298"/>
        <v>56.065458124681783</v>
      </c>
      <c r="P1021" s="374">
        <f t="shared" si="299"/>
        <v>56.065458124681783</v>
      </c>
      <c r="Q1021" s="374">
        <f t="shared" si="300"/>
        <v>-90.006748241143654</v>
      </c>
      <c r="R1021" s="12">
        <f t="shared" si="301"/>
        <v>89.993251758856346</v>
      </c>
      <c r="S1021" s="57">
        <f t="shared" si="302"/>
        <v>4.067297549704818E-2</v>
      </c>
      <c r="T1021" s="12">
        <f t="shared" si="285"/>
        <v>56.065458124681783</v>
      </c>
    </row>
    <row r="1022" spans="1:20" x14ac:dyDescent="0.15">
      <c r="A1022" s="57">
        <f t="shared" si="286"/>
        <v>256.52695424208929</v>
      </c>
      <c r="B1022" s="12">
        <f t="shared" si="303"/>
        <v>40.827532803936961</v>
      </c>
      <c r="C1022" s="57" t="str">
        <f t="shared" si="287"/>
        <v>-0.0748680309146579-633.323512031383i</v>
      </c>
      <c r="D1022" s="57" t="str">
        <f t="shared" si="288"/>
        <v>7.97999986871691-155.930056880101i</v>
      </c>
      <c r="E1022" s="57" t="str">
        <f t="shared" si="289"/>
        <v>81.2343538002893-0.002626143640064i</v>
      </c>
      <c r="F1022" s="57" t="str">
        <f t="shared" si="290"/>
        <v>4.17867864460725-14632.9802325766i</v>
      </c>
      <c r="G1022" s="57" t="str">
        <f t="shared" si="291"/>
        <v>0.999999991846364-0.0000902974871569625i</v>
      </c>
      <c r="H1022" s="57" t="str">
        <f t="shared" si="292"/>
        <v>120.010858624952+6.07802226899104i</v>
      </c>
      <c r="I1022" s="57" t="str">
        <f t="shared" si="293"/>
        <v>504.633950769594-9908.01246169777i</v>
      </c>
      <c r="K1022" s="57" t="str">
        <f t="shared" si="294"/>
        <v>0.0997351336332053-0.00511271242505063i</v>
      </c>
      <c r="L1022" s="57" t="str">
        <f t="shared" si="295"/>
        <v>0.00025-5.41420254644341i</v>
      </c>
      <c r="M1022" s="57" t="str">
        <f t="shared" si="296"/>
        <v>0.0025-3.049300558072i</v>
      </c>
      <c r="N1022" s="57">
        <f t="shared" si="297"/>
        <v>89.993226807326138</v>
      </c>
      <c r="O1022" s="57">
        <f t="shared" si="298"/>
        <v>56.032512289449883</v>
      </c>
      <c r="P1022" s="374">
        <f t="shared" si="299"/>
        <v>56.032512289449883</v>
      </c>
      <c r="Q1022" s="374">
        <f t="shared" si="300"/>
        <v>-90.006773192673862</v>
      </c>
      <c r="R1022" s="12">
        <f t="shared" si="301"/>
        <v>89.993226807326138</v>
      </c>
      <c r="S1022" s="57">
        <f t="shared" si="302"/>
        <v>4.0827532803936958E-2</v>
      </c>
      <c r="T1022" s="12">
        <f t="shared" si="285"/>
        <v>56.032512289449883</v>
      </c>
    </row>
    <row r="1023" spans="1:20" x14ac:dyDescent="0.15">
      <c r="A1023" s="57">
        <f t="shared" si="286"/>
        <v>257.50175666820923</v>
      </c>
      <c r="B1023" s="12">
        <f t="shared" si="303"/>
        <v>40.98267742859192</v>
      </c>
      <c r="C1023" s="57" t="str">
        <f t="shared" si="287"/>
        <v>-0.0748603088449116-630.925846239783i</v>
      </c>
      <c r="D1023" s="57" t="str">
        <f t="shared" si="288"/>
        <v>7.97999986771722-155.339773534373i</v>
      </c>
      <c r="E1023" s="57" t="str">
        <f t="shared" si="289"/>
        <v>81.2343506514241-0.00263595611522715i</v>
      </c>
      <c r="F1023" s="57" t="str">
        <f t="shared" si="290"/>
        <v>4.17867864434782-14577.5854108883i</v>
      </c>
      <c r="G1023" s="57" t="str">
        <f t="shared" si="291"/>
        <v>0.999999991784278-0.0000906406176025315i</v>
      </c>
      <c r="H1023" s="57" t="str">
        <f t="shared" si="292"/>
        <v>120.01094131155+6.10112013288048i</v>
      </c>
      <c r="I1023" s="57" t="str">
        <f t="shared" si="293"/>
        <v>504.634066259309-9870.5102601328i</v>
      </c>
      <c r="K1023" s="57" t="str">
        <f t="shared" si="294"/>
        <v>0.0997331222639356-0.00513203613102538i</v>
      </c>
      <c r="L1023" s="57" t="str">
        <f t="shared" si="295"/>
        <v>0.00025-5.39370646188821i</v>
      </c>
      <c r="M1023" s="57" t="str">
        <f t="shared" si="296"/>
        <v>0.0025-3.03775708116358i</v>
      </c>
      <c r="N1023" s="57">
        <f t="shared" si="297"/>
        <v>89.993201768868261</v>
      </c>
      <c r="O1023" s="57">
        <f t="shared" si="298"/>
        <v>55.999566439008284</v>
      </c>
      <c r="P1023" s="374">
        <f t="shared" si="299"/>
        <v>55.999566439008284</v>
      </c>
      <c r="Q1023" s="374">
        <f t="shared" si="300"/>
        <v>-90.006798231131739</v>
      </c>
      <c r="R1023" s="12">
        <f t="shared" si="301"/>
        <v>89.993201768868261</v>
      </c>
      <c r="S1023" s="57">
        <f t="shared" si="302"/>
        <v>4.0982677428591921E-2</v>
      </c>
      <c r="T1023" s="12">
        <f t="shared" si="285"/>
        <v>55.999566439008284</v>
      </c>
    </row>
    <row r="1024" spans="1:20" x14ac:dyDescent="0.15">
      <c r="A1024" s="57">
        <f t="shared" si="286"/>
        <v>258.48026334354842</v>
      </c>
      <c r="B1024" s="12">
        <f t="shared" si="303"/>
        <v>41.138411602820568</v>
      </c>
      <c r="C1024" s="57" t="str">
        <f t="shared" si="287"/>
        <v>-0.0748525282950609-628.537256534413i</v>
      </c>
      <c r="D1024" s="57" t="str">
        <f t="shared" si="288"/>
        <v>7.97999986670999-154.751724803439i</v>
      </c>
      <c r="E1024" s="57" t="str">
        <f t="shared" si="289"/>
        <v>81.2343474787152-0.00264580397516649i</v>
      </c>
      <c r="F1024" s="57" t="str">
        <f t="shared" si="290"/>
        <v>4.17867864408643-14522.4002926603i</v>
      </c>
      <c r="G1024" s="57" t="str">
        <f t="shared" si="291"/>
        <v>0.99999999172172-0.0000909850519437293i</v>
      </c>
      <c r="H1024" s="57" t="str">
        <f t="shared" si="292"/>
        <v>120.011024627825+6.12430578443676i</v>
      </c>
      <c r="I1024" s="57" t="str">
        <f t="shared" si="293"/>
        <v>504.634182628467-9833.15004917658i</v>
      </c>
      <c r="K1024" s="57" t="str">
        <f t="shared" si="294"/>
        <v>0.099731095662146-0.00515143207442078i</v>
      </c>
      <c r="L1024" s="57" t="str">
        <f t="shared" si="295"/>
        <v>0.00025-5.3732879676113i</v>
      </c>
      <c r="M1024" s="57" t="str">
        <f t="shared" si="296"/>
        <v>0.0025-3.02625730341062i</v>
      </c>
      <c r="N1024" s="57">
        <f t="shared" si="297"/>
        <v>89.99317664324218</v>
      </c>
      <c r="O1024" s="57">
        <f t="shared" si="298"/>
        <v>55.96662057324253</v>
      </c>
      <c r="P1024" s="374">
        <f t="shared" si="299"/>
        <v>55.96662057324253</v>
      </c>
      <c r="Q1024" s="374">
        <f t="shared" si="300"/>
        <v>-90.00682335675782</v>
      </c>
      <c r="R1024" s="12">
        <f t="shared" si="301"/>
        <v>89.99317664324218</v>
      </c>
      <c r="S1024" s="57">
        <f t="shared" si="302"/>
        <v>4.1138411602820571E-2</v>
      </c>
      <c r="T1024" s="12">
        <f t="shared" si="285"/>
        <v>55.96662057324253</v>
      </c>
    </row>
    <row r="1025" spans="1:20" x14ac:dyDescent="0.15">
      <c r="A1025" s="57">
        <f t="shared" si="286"/>
        <v>259.46248834425387</v>
      </c>
      <c r="B1025" s="12">
        <f t="shared" si="303"/>
        <v>41.294737566911287</v>
      </c>
      <c r="C1025" s="57" t="str">
        <f t="shared" si="287"/>
        <v>-0.0748446888256922-626.157708554674i</v>
      </c>
      <c r="D1025" s="57" t="str">
        <f t="shared" si="288"/>
        <v>7.97999986569503-154.16590222802i</v>
      </c>
      <c r="E1025" s="57" t="str">
        <f t="shared" si="289"/>
        <v>81.2343442819818-0.0026556873326967i</v>
      </c>
      <c r="F1025" s="57" t="str">
        <f t="shared" si="290"/>
        <v>4.17867864382302-14467.4240840359i</v>
      </c>
      <c r="G1025" s="57" t="str">
        <f t="shared" si="291"/>
        <v>0.999999991658686-0.0000913307951353585i</v>
      </c>
      <c r="H1025" s="57" t="str">
        <f t="shared" si="292"/>
        <v>120.011108578572+6.14757955743367i</v>
      </c>
      <c r="I1025" s="57" t="str">
        <f t="shared" si="293"/>
        <v>504.634299883759-9795.93129138979i</v>
      </c>
      <c r="K1025" s="57" t="str">
        <f t="shared" si="294"/>
        <v>0.0997290537131135-0.00517090051617375i</v>
      </c>
      <c r="L1025" s="57" t="str">
        <f t="shared" si="295"/>
        <v>0.00025-5.35294676988573i</v>
      </c>
      <c r="M1025" s="57" t="str">
        <f t="shared" si="296"/>
        <v>0.0025-3.01480105938496i</v>
      </c>
      <c r="N1025" s="57">
        <f t="shared" si="297"/>
        <v>89.99315143020732</v>
      </c>
      <c r="O1025" s="57">
        <f t="shared" si="298"/>
        <v>55.933674692037172</v>
      </c>
      <c r="P1025" s="374">
        <f t="shared" si="299"/>
        <v>55.933674692037172</v>
      </c>
      <c r="Q1025" s="374">
        <f t="shared" si="300"/>
        <v>-90.00684856979268</v>
      </c>
      <c r="R1025" s="12">
        <f t="shared" si="301"/>
        <v>89.99315143020732</v>
      </c>
      <c r="S1025" s="57">
        <f t="shared" si="302"/>
        <v>4.1294737566911287E-2</v>
      </c>
      <c r="T1025" s="12">
        <f t="shared" si="285"/>
        <v>55.933674692037172</v>
      </c>
    </row>
    <row r="1026" spans="1:20" x14ac:dyDescent="0.15">
      <c r="A1026" s="57">
        <f t="shared" si="286"/>
        <v>260.44844579996203</v>
      </c>
      <c r="B1026" s="12">
        <f t="shared" si="303"/>
        <v>41.451657569665549</v>
      </c>
      <c r="C1026" s="57" t="str">
        <f t="shared" si="287"/>
        <v>-0.074836789992105-623.787168070039i</v>
      </c>
      <c r="D1026" s="57" t="str">
        <f t="shared" si="288"/>
        <v>7.9799998646724-153.582297380862i</v>
      </c>
      <c r="E1026" s="57" t="str">
        <f t="shared" si="289"/>
        <v>81.2343410610443-0.00266560630083439i</v>
      </c>
      <c r="F1026" s="57" t="str">
        <f t="shared" si="290"/>
        <v>4.1786786435576-14412.6559941641i</v>
      </c>
      <c r="G1026" s="57" t="str">
        <f t="shared" si="291"/>
        <v>0.999999991595172-0.00009167785215105i</v>
      </c>
      <c r="H1026" s="57" t="str">
        <f t="shared" si="292"/>
        <v>120.011193168624+6.17094178691537i</v>
      </c>
      <c r="I1026" s="57" t="str">
        <f t="shared" si="293"/>
        <v>504.634418031938-9758.85345136836i</v>
      </c>
      <c r="K1026" s="57" t="str">
        <f t="shared" si="294"/>
        <v>0.0997269963012573-0.00519044171805871i</v>
      </c>
      <c r="L1026" s="57" t="str">
        <f t="shared" si="295"/>
        <v>0.00025-5.33268257609656i</v>
      </c>
      <c r="M1026" s="57" t="str">
        <f t="shared" si="296"/>
        <v>0.0025-3.00338818428468i</v>
      </c>
      <c r="N1026" s="57">
        <f t="shared" si="297"/>
        <v>89.993126129523404</v>
      </c>
      <c r="O1026" s="57">
        <f t="shared" si="298"/>
        <v>55.900728795275938</v>
      </c>
      <c r="P1026" s="374">
        <f t="shared" si="299"/>
        <v>55.900728795275938</v>
      </c>
      <c r="Q1026" s="374">
        <f t="shared" si="300"/>
        <v>-90.006873870476596</v>
      </c>
      <c r="R1026" s="12">
        <f t="shared" si="301"/>
        <v>89.993126129523404</v>
      </c>
      <c r="S1026" s="57">
        <f t="shared" si="302"/>
        <v>4.1451657569665547E-2</v>
      </c>
      <c r="T1026" s="12">
        <f t="shared" si="285"/>
        <v>55.900728795275938</v>
      </c>
    </row>
    <row r="1027" spans="1:20" x14ac:dyDescent="0.15">
      <c r="A1027" s="57">
        <f t="shared" si="286"/>
        <v>261.43814989400192</v>
      </c>
      <c r="B1027" s="12">
        <f t="shared" si="303"/>
        <v>41.609173868430283</v>
      </c>
      <c r="C1027" s="57" t="str">
        <f t="shared" si="287"/>
        <v>-0.0748288313484196-621.42560097956i</v>
      </c>
      <c r="D1027" s="57" t="str">
        <f t="shared" si="288"/>
        <v>7.97999986364195-153.000901866613i</v>
      </c>
      <c r="E1027" s="57" t="str">
        <f t="shared" si="289"/>
        <v>81.234337815719-0.00267556099276642i</v>
      </c>
      <c r="F1027" s="57" t="str">
        <f t="shared" si="290"/>
        <v>4.17867864329017-14358.0952351874i</v>
      </c>
      <c r="G1027" s="57" t="str">
        <f t="shared" si="291"/>
        <v>0.999999991531173-0.0000920262279833345i</v>
      </c>
      <c r="H1027" s="57" t="str">
        <f t="shared" si="292"/>
        <v>120.01127840285+6.19439280920132i</v>
      </c>
      <c r="I1027" s="57" t="str">
        <f t="shared" si="293"/>
        <v>504.634537079803-9721.91599573509i</v>
      </c>
      <c r="K1027" s="57" t="str">
        <f t="shared" si="294"/>
        <v>0.09972492331014-0.00521005594268989i</v>
      </c>
      <c r="L1027" s="57" t="str">
        <f t="shared" si="295"/>
        <v>0.00025-5.31249509473658i</v>
      </c>
      <c r="M1027" s="57" t="str">
        <f t="shared" si="296"/>
        <v>0.0025-2.99201851393173i</v>
      </c>
      <c r="N1027" s="57">
        <f t="shared" si="297"/>
        <v>89.993100740950041</v>
      </c>
      <c r="O1027" s="57">
        <f t="shared" si="298"/>
        <v>55.867782882841709</v>
      </c>
      <c r="P1027" s="374">
        <f t="shared" si="299"/>
        <v>55.867782882841709</v>
      </c>
      <c r="Q1027" s="374">
        <f t="shared" si="300"/>
        <v>-90.006899259049959</v>
      </c>
      <c r="R1027" s="12">
        <f t="shared" si="301"/>
        <v>89.993100740950041</v>
      </c>
      <c r="S1027" s="57">
        <f t="shared" si="302"/>
        <v>4.1609173868430285E-2</v>
      </c>
      <c r="T1027" s="12">
        <f t="shared" si="285"/>
        <v>55.867782882841709</v>
      </c>
    </row>
    <row r="1028" spans="1:20" x14ac:dyDescent="0.15">
      <c r="A1028" s="57">
        <f t="shared" si="286"/>
        <v>262.43161486359918</v>
      </c>
      <c r="B1028" s="12">
        <f t="shared" si="303"/>
        <v>41.767288729130321</v>
      </c>
      <c r="C1028" s="57" t="str">
        <f t="shared" si="287"/>
        <v>-0.074820812443356-619.072973311374i</v>
      </c>
      <c r="D1028" s="57" t="str">
        <f t="shared" si="288"/>
        <v>7.97999986260364-152.421707321704i</v>
      </c>
      <c r="E1028" s="57" t="str">
        <f t="shared" si="289"/>
        <v>81.2343345458237-0.0026855515218418i</v>
      </c>
      <c r="F1028" s="57" t="str">
        <f t="shared" si="290"/>
        <v>4.17867864302073-14303.741022231i</v>
      </c>
      <c r="G1028" s="57" t="str">
        <f t="shared" si="291"/>
        <v>0.999999991466688-0.0000923759276437143i</v>
      </c>
      <c r="H1028" s="57" t="str">
        <f t="shared" si="292"/>
        <v>120.011364286156+6.21793296189106i</v>
      </c>
      <c r="I1028" s="57" t="str">
        <f t="shared" si="293"/>
        <v>504.634657034203-9685.11839313235i</v>
      </c>
      <c r="K1028" s="57" t="str">
        <f t="shared" si="294"/>
        <v>0.0997228346224533-0.00522974345352183i</v>
      </c>
      <c r="L1028" s="57" t="str">
        <f t="shared" si="295"/>
        <v>0.00025-5.29238403540205i</v>
      </c>
      <c r="M1028" s="57" t="str">
        <f t="shared" si="296"/>
        <v>0.0025-2.98069188476961i</v>
      </c>
      <c r="N1028" s="57">
        <f t="shared" si="297"/>
        <v>89.993075264247224</v>
      </c>
      <c r="O1028" s="57">
        <f t="shared" si="298"/>
        <v>55.834836954616463</v>
      </c>
      <c r="P1028" s="374">
        <f t="shared" si="299"/>
        <v>55.834836954616463</v>
      </c>
      <c r="Q1028" s="374">
        <f t="shared" si="300"/>
        <v>-90.006924735752776</v>
      </c>
      <c r="R1028" s="12">
        <f t="shared" si="301"/>
        <v>89.993075264247224</v>
      </c>
      <c r="S1028" s="57">
        <f t="shared" si="302"/>
        <v>4.1767288729130318E-2</v>
      </c>
      <c r="T1028" s="12">
        <f t="shared" si="285"/>
        <v>55.834836954616463</v>
      </c>
    </row>
    <row r="1029" spans="1:20" x14ac:dyDescent="0.15">
      <c r="A1029" s="57">
        <f t="shared" si="286"/>
        <v>263.42885500008089</v>
      </c>
      <c r="B1029" s="12">
        <f t="shared" si="303"/>
        <v>41.92600442630102</v>
      </c>
      <c r="C1029" s="57" t="str">
        <f t="shared" si="287"/>
        <v>-0.0748127328234247-616.729251222214i</v>
      </c>
      <c r="D1029" s="57" t="str">
        <f t="shared" si="288"/>
        <v>7.97999986155746-151.844705414226i</v>
      </c>
      <c r="E1029" s="57" t="str">
        <f t="shared" si="289"/>
        <v>81.2343312511735-0.00269557800163591i</v>
      </c>
      <c r="F1029" s="57" t="str">
        <f t="shared" si="290"/>
        <v>4.17867864274917-14249.5925733914i</v>
      </c>
      <c r="G1029" s="57" t="str">
        <f t="shared" si="291"/>
        <v>0.999999991401712-0.0000927269561627354i</v>
      </c>
      <c r="H1029" s="57" t="str">
        <f t="shared" si="292"/>
        <v>120.011450823485+6.24156258386918i</v>
      </c>
      <c r="I1029" s="57" t="str">
        <f t="shared" si="293"/>
        <v>504.634777902047-9648.46011421436i</v>
      </c>
      <c r="K1029" s="57" t="str">
        <f t="shared" si="294"/>
        <v>0.0997207301200181-0.00524950451485162i</v>
      </c>
      <c r="L1029" s="57" t="str">
        <f t="shared" si="295"/>
        <v>0.00025-5.27234910878865i</v>
      </c>
      <c r="M1029" s="57" t="str">
        <f t="shared" si="296"/>
        <v>0.0025-2.96940813386094i</v>
      </c>
      <c r="N1029" s="57">
        <f t="shared" si="297"/>
        <v>89.993049699174961</v>
      </c>
      <c r="O1029" s="57">
        <f t="shared" si="298"/>
        <v>55.801891010481334</v>
      </c>
      <c r="P1029" s="374">
        <f t="shared" si="299"/>
        <v>55.801891010481334</v>
      </c>
      <c r="Q1029" s="374">
        <f t="shared" si="300"/>
        <v>-90.006950300825039</v>
      </c>
      <c r="R1029" s="12">
        <f t="shared" si="301"/>
        <v>89.993049699174961</v>
      </c>
      <c r="S1029" s="57">
        <f t="shared" si="302"/>
        <v>4.1926004426301018E-2</v>
      </c>
      <c r="T1029" s="12">
        <f t="shared" si="285"/>
        <v>55.801891010481334</v>
      </c>
    </row>
    <row r="1030" spans="1:20" x14ac:dyDescent="0.15">
      <c r="A1030" s="57">
        <f t="shared" si="286"/>
        <v>264.4298846490812</v>
      </c>
      <c r="B1030" s="12">
        <f t="shared" si="303"/>
        <v>42.085323243120968</v>
      </c>
      <c r="C1030" s="57" t="str">
        <f t="shared" si="287"/>
        <v>-0.0748045920318532-614.394400996923i</v>
      </c>
      <c r="D1030" s="57" t="str">
        <f t="shared" si="288"/>
        <v>7.9799998605033-151.269887843814i</v>
      </c>
      <c r="E1030" s="57" t="str">
        <f t="shared" si="289"/>
        <v>81.2343279315807-0.00270564054584465i</v>
      </c>
      <c r="F1030" s="57" t="str">
        <f t="shared" si="290"/>
        <v>4.17867864247563-14195.6491097249i</v>
      </c>
      <c r="G1030" s="57" t="str">
        <f t="shared" si="291"/>
        <v>0.99999999133624-0.0000930793185900598i</v>
      </c>
      <c r="H1030" s="57" t="str">
        <f t="shared" si="292"/>
        <v>120.011538019819+6.26528201531016i</v>
      </c>
      <c r="I1030" s="57" t="str">
        <f t="shared" si="293"/>
        <v>504.634899690285-9611.94063163955i</v>
      </c>
      <c r="K1030" s="57" t="str">
        <f t="shared" si="294"/>
        <v>0.0997186096837762-0.00526933939181995i</v>
      </c>
      <c r="L1030" s="57" t="str">
        <f t="shared" si="295"/>
        <v>0.00025-5.25239002668724i</v>
      </c>
      <c r="M1030" s="57" t="str">
        <f t="shared" si="296"/>
        <v>0.0025-2.95816709888518i</v>
      </c>
      <c r="N1030" s="57">
        <f t="shared" si="297"/>
        <v>89.993024045493428</v>
      </c>
      <c r="O1030" s="57">
        <f t="shared" si="298"/>
        <v>55.768945050316518</v>
      </c>
      <c r="P1030" s="374">
        <f t="shared" si="299"/>
        <v>55.768945050316518</v>
      </c>
      <c r="Q1030" s="374">
        <f t="shared" si="300"/>
        <v>-90.006975954506572</v>
      </c>
      <c r="R1030" s="12">
        <f t="shared" si="301"/>
        <v>89.993024045493428</v>
      </c>
      <c r="S1030" s="57">
        <f t="shared" si="302"/>
        <v>4.2085323243120969E-2</v>
      </c>
      <c r="T1030" s="12">
        <f t="shared" si="285"/>
        <v>55.768945050316518</v>
      </c>
    </row>
    <row r="1031" spans="1:20" x14ac:dyDescent="0.15">
      <c r="A1031" s="57">
        <f t="shared" si="286"/>
        <v>265.43471821074769</v>
      </c>
      <c r="B1031" s="12">
        <f t="shared" si="303"/>
        <v>42.245247471444827</v>
      </c>
      <c r="C1031" s="57" t="str">
        <f t="shared" si="287"/>
        <v>-0.0747963896078261-612.068389047969i</v>
      </c>
      <c r="D1031" s="57" t="str">
        <f t="shared" si="288"/>
        <v>7.97999985944109-150.697246341522i</v>
      </c>
      <c r="E1031" s="57" t="str">
        <f t="shared" si="289"/>
        <v>81.2343245868586-0.00271573926834761i</v>
      </c>
      <c r="F1031" s="57" t="str">
        <f t="shared" si="290"/>
        <v>4.17867864219993-14141.9098552366i</v>
      </c>
      <c r="G1031" s="57" t="str">
        <f t="shared" si="291"/>
        <v>0.999999991270271-0.0000934330199945382i</v>
      </c>
      <c r="H1031" s="57" t="str">
        <f t="shared" si="292"/>
        <v>120.011625880176+6.28909159768342i</v>
      </c>
      <c r="I1031" s="57" t="str">
        <f t="shared" si="293"/>
        <v>504.635022405929-9575.55942006284i</v>
      </c>
      <c r="K1031" s="57" t="str">
        <f t="shared" si="294"/>
        <v>0.0997164731937824-0.00528924835041252i</v>
      </c>
      <c r="L1031" s="57" t="str">
        <f t="shared" si="295"/>
        <v>0.00025-5.23250650197972i</v>
      </c>
      <c r="M1031" s="57" t="str">
        <f t="shared" si="296"/>
        <v>0.0025-2.94696861813626i</v>
      </c>
      <c r="N1031" s="57">
        <f t="shared" si="297"/>
        <v>89.992998302963045</v>
      </c>
      <c r="O1031" s="57">
        <f t="shared" si="298"/>
        <v>55.735999074001327</v>
      </c>
      <c r="P1031" s="374">
        <f t="shared" si="299"/>
        <v>55.735999074001327</v>
      </c>
      <c r="Q1031" s="374">
        <f t="shared" si="300"/>
        <v>-90.007001697036955</v>
      </c>
      <c r="R1031" s="12">
        <f t="shared" si="301"/>
        <v>89.992998302963045</v>
      </c>
      <c r="S1031" s="57">
        <f t="shared" si="302"/>
        <v>4.2245247471444827E-2</v>
      </c>
      <c r="T1031" s="12">
        <f t="shared" si="285"/>
        <v>55.735999074001327</v>
      </c>
    </row>
    <row r="1032" spans="1:20" x14ac:dyDescent="0.15">
      <c r="A1032" s="57">
        <f t="shared" si="286"/>
        <v>266.44337013994857</v>
      </c>
      <c r="B1032" s="12">
        <f t="shared" si="303"/>
        <v>42.40577941183632</v>
      </c>
      <c r="C1032" s="57" t="str">
        <f t="shared" si="287"/>
        <v>-0.0747881250879203-609.751181914977i</v>
      </c>
      <c r="D1032" s="57" t="str">
        <f t="shared" si="288"/>
        <v>7.97999985837081-150.126772669713i</v>
      </c>
      <c r="E1032" s="57" t="str">
        <f t="shared" si="289"/>
        <v>81.2343212168184-0.00272587428324512i</v>
      </c>
      <c r="F1032" s="57" t="str">
        <f t="shared" si="290"/>
        <v>4.17867864192219-14088.3740368693i</v>
      </c>
      <c r="G1032" s="57" t="str">
        <f t="shared" si="291"/>
        <v>0.999999991203799-0.0000937880654642832i</v>
      </c>
      <c r="H1032" s="57" t="str">
        <f t="shared" si="292"/>
        <v>120.011714409614+6.31299167375805i</v>
      </c>
      <c r="I1032" s="57" t="str">
        <f t="shared" si="293"/>
        <v>504.635146056039-9539.3159561284i</v>
      </c>
      <c r="K1032" s="57" t="str">
        <f t="shared" si="294"/>
        <v>0.099714320529199-0.00530923165746135i</v>
      </c>
      <c r="L1032" s="57" t="str">
        <f t="shared" si="295"/>
        <v>0.00025-5.21269824863489i</v>
      </c>
      <c r="M1032" s="57" t="str">
        <f t="shared" si="296"/>
        <v>0.0025-2.93581253052028i</v>
      </c>
      <c r="N1032" s="57">
        <f t="shared" si="297"/>
        <v>89.992972471344331</v>
      </c>
      <c r="O1032" s="57">
        <f t="shared" si="298"/>
        <v>55.703053081414367</v>
      </c>
      <c r="P1032" s="374">
        <f t="shared" si="299"/>
        <v>55.703053081414367</v>
      </c>
      <c r="Q1032" s="374">
        <f t="shared" si="300"/>
        <v>-90.007027528655669</v>
      </c>
      <c r="R1032" s="12">
        <f t="shared" si="301"/>
        <v>89.992972471344331</v>
      </c>
      <c r="S1032" s="57">
        <f t="shared" si="302"/>
        <v>4.240577941183632E-2</v>
      </c>
      <c r="T1032" s="12">
        <f t="shared" si="285"/>
        <v>55.703053081414367</v>
      </c>
    </row>
    <row r="1033" spans="1:20" x14ac:dyDescent="0.15">
      <c r="A1033" s="57">
        <f t="shared" si="286"/>
        <v>267.45585494648037</v>
      </c>
      <c r="B1033" s="12">
        <f t="shared" si="303"/>
        <v>42.566921373601296</v>
      </c>
      <c r="C1033" s="57" t="str">
        <f t="shared" si="287"/>
        <v>-0.0747797980040801-607.442746264202i</v>
      </c>
      <c r="D1033" s="57" t="str">
        <f t="shared" si="288"/>
        <v>7.9799998572924-149.55845862193i</v>
      </c>
      <c r="E1033" s="57" t="str">
        <f t="shared" si="289"/>
        <v>81.2343178212688-0.00273604570474426i</v>
      </c>
      <c r="F1033" s="57" t="str">
        <f t="shared" si="290"/>
        <v>4.1786786416423-14035.0408844925i</v>
      </c>
      <c r="G1033" s="57" t="str">
        <f t="shared" si="291"/>
        <v>0.999999991136821-0.0000941444601067419i</v>
      </c>
      <c r="H1033" s="57" t="str">
        <f t="shared" si="292"/>
        <v>120.01180361323+6.33698258760801i</v>
      </c>
      <c r="I1033" s="57" t="str">
        <f t="shared" si="293"/>
        <v>504.63527064774-9503.20971846216i</v>
      </c>
      <c r="K1033" s="57" t="str">
        <f t="shared" si="294"/>
        <v>0.0997121515682892-0.00532928958064627i</v>
      </c>
      <c r="L1033" s="57" t="str">
        <f t="shared" si="295"/>
        <v>0.00025-5.19296498170441i</v>
      </c>
      <c r="M1033" s="57" t="str">
        <f t="shared" si="296"/>
        <v>0.0025-2.92469867555318i</v>
      </c>
      <c r="N1033" s="57">
        <f t="shared" si="297"/>
        <v>89.992946550398074</v>
      </c>
      <c r="O1033" s="57">
        <f t="shared" si="298"/>
        <v>55.670107072432948</v>
      </c>
      <c r="P1033" s="374">
        <f t="shared" si="299"/>
        <v>55.670107072432948</v>
      </c>
      <c r="Q1033" s="374">
        <f t="shared" si="300"/>
        <v>-90.007053449601926</v>
      </c>
      <c r="R1033" s="12">
        <f t="shared" si="301"/>
        <v>89.992946550398074</v>
      </c>
      <c r="S1033" s="57">
        <f t="shared" si="302"/>
        <v>4.2566921373601296E-2</v>
      </c>
      <c r="T1033" s="12">
        <f t="shared" si="285"/>
        <v>55.670107072432948</v>
      </c>
    </row>
    <row r="1034" spans="1:20" x14ac:dyDescent="0.15">
      <c r="A1034" s="57">
        <f t="shared" si="286"/>
        <v>268.472187195277</v>
      </c>
      <c r="B1034" s="12">
        <f t="shared" si="303"/>
        <v>42.728675674820984</v>
      </c>
      <c r="C1034" s="57" t="str">
        <f t="shared" si="287"/>
        <v>-0.0747714078859687-605.14304888811i</v>
      </c>
      <c r="D1034" s="57" t="str">
        <f t="shared" si="288"/>
        <v>7.97999985620578-148.992296022784i</v>
      </c>
      <c r="E1034" s="57" t="str">
        <f t="shared" si="289"/>
        <v>81.2343144000178-0.00274625364722892i</v>
      </c>
      <c r="F1034" s="57" t="str">
        <f t="shared" si="290"/>
        <v>4.17867864136028-13981.9096308906i</v>
      </c>
      <c r="G1034" s="57" t="str">
        <f t="shared" si="291"/>
        <v>0.999999991069332-0.0000945022090487697i</v>
      </c>
      <c r="H1034" s="57" t="str">
        <f t="shared" si="292"/>
        <v>120.011893496155+6.36106468461693i</v>
      </c>
      <c r="I1034" s="57" t="str">
        <f t="shared" si="293"/>
        <v>504.63539618819-9467.24018766333i</v>
      </c>
      <c r="K1034" s="57" t="str">
        <f t="shared" si="294"/>
        <v>0.0997099661884138-0.00534942238849654i</v>
      </c>
      <c r="L1034" s="57" t="str">
        <f t="shared" si="295"/>
        <v>0.00025-5.17330641731862i</v>
      </c>
      <c r="M1034" s="57" t="str">
        <f t="shared" si="296"/>
        <v>0.0025-2.91362689335842i</v>
      </c>
      <c r="N1034" s="57">
        <f t="shared" si="297"/>
        <v>89.992920539885262</v>
      </c>
      <c r="O1034" s="57">
        <f t="shared" si="298"/>
        <v>55.637161046933812</v>
      </c>
      <c r="P1034" s="374">
        <f t="shared" si="299"/>
        <v>55.637161046933812</v>
      </c>
      <c r="Q1034" s="374">
        <f t="shared" si="300"/>
        <v>-90.007079460114738</v>
      </c>
      <c r="R1034" s="12">
        <f t="shared" si="301"/>
        <v>89.992920539885262</v>
      </c>
      <c r="S1034" s="57">
        <f t="shared" si="302"/>
        <v>4.2728675674820984E-2</v>
      </c>
      <c r="T1034" s="12">
        <f t="shared" si="285"/>
        <v>55.637161046933812</v>
      </c>
    </row>
    <row r="1035" spans="1:20" x14ac:dyDescent="0.15">
      <c r="A1035" s="57">
        <f t="shared" si="286"/>
        <v>269.49238150661904</v>
      </c>
      <c r="B1035" s="12">
        <f t="shared" si="303"/>
        <v>42.891044642385303</v>
      </c>
      <c r="C1035" s="57" t="str">
        <f t="shared" si="287"/>
        <v>-0.0747629542596115-602.852056704859i</v>
      </c>
      <c r="D1035" s="57" t="str">
        <f t="shared" si="288"/>
        <v>7.97999985511084-148.428276727836i</v>
      </c>
      <c r="E1035" s="57" t="str">
        <f t="shared" si="289"/>
        <v>81.2343109528727-0.00275649822529682i</v>
      </c>
      <c r="F1035" s="57" t="str">
        <f t="shared" si="290"/>
        <v>4.17867864107611-13928.9795117528i</v>
      </c>
      <c r="G1035" s="57" t="str">
        <f t="shared" si="291"/>
        <v>0.99999999100133-0.0000948613174367042i</v>
      </c>
      <c r="H1035" s="57" t="str">
        <f t="shared" si="292"/>
        <v>120.011984063565+6.38523831148327i</v>
      </c>
      <c r="I1035" s="57" t="str">
        <f t="shared" si="293"/>
        <v>504.635522684624-9431.40684629845i</v>
      </c>
      <c r="K1035" s="57" t="str">
        <f t="shared" si="294"/>
        <v>0.0997077642660187-0.00536963035039162i</v>
      </c>
      <c r="L1035" s="57" t="str">
        <f t="shared" si="295"/>
        <v>0.00025-5.15372227268241i</v>
      </c>
      <c r="M1035" s="57" t="str">
        <f t="shared" si="296"/>
        <v>0.0025-2.90259702466469i</v>
      </c>
      <c r="N1035" s="57">
        <f t="shared" si="297"/>
        <v>89.992894439567053</v>
      </c>
      <c r="O1035" s="57">
        <f t="shared" si="298"/>
        <v>55.604215004792678</v>
      </c>
      <c r="P1035" s="374">
        <f t="shared" si="299"/>
        <v>55.604215004792678</v>
      </c>
      <c r="Q1035" s="374">
        <f t="shared" si="300"/>
        <v>-90.007105560432947</v>
      </c>
      <c r="R1035" s="12">
        <f t="shared" si="301"/>
        <v>89.992894439567053</v>
      </c>
      <c r="S1035" s="57">
        <f t="shared" si="302"/>
        <v>4.2891044642385301E-2</v>
      </c>
      <c r="T1035" s="12">
        <f t="shared" si="285"/>
        <v>55.604215004792678</v>
      </c>
    </row>
    <row r="1036" spans="1:20" x14ac:dyDescent="0.15">
      <c r="A1036" s="57">
        <f t="shared" si="286"/>
        <v>270.51645255634418</v>
      </c>
      <c r="B1036" s="12">
        <f t="shared" si="303"/>
        <v>43.054030612026366</v>
      </c>
      <c r="C1036" s="57" t="str">
        <f t="shared" si="287"/>
        <v>-0.0747544366466926-600.569736757841i</v>
      </c>
      <c r="D1036" s="57" t="str">
        <f t="shared" si="288"/>
        <v>7.97999985400759-147.866392623481i</v>
      </c>
      <c r="E1036" s="57" t="str">
        <f t="shared" si="289"/>
        <v>81.2343074796387-0.00276677955364751i</v>
      </c>
      <c r="F1036" s="57" t="str">
        <f t="shared" si="290"/>
        <v>4.1786786407898-13876.2497656616i</v>
      </c>
      <c r="G1036" s="57" t="str">
        <f t="shared" si="291"/>
        <v>0.999999990932811-0.0000952217904364392i</v>
      </c>
      <c r="H1036" s="57" t="str">
        <f t="shared" si="292"/>
        <v>120.012075320674+6.40950381622514i</v>
      </c>
      <c r="I1036" s="57" t="str">
        <f t="shared" si="293"/>
        <v>504.635650144316-9395.70917889305i</v>
      </c>
      <c r="K1036" s="57" t="str">
        <f t="shared" si="294"/>
        <v>0.0997055456766315-0.00538991373656273i</v>
      </c>
      <c r="L1036" s="57" t="str">
        <f t="shared" si="295"/>
        <v>0.00025-5.13421226607134i</v>
      </c>
      <c r="M1036" s="57" t="str">
        <f t="shared" si="296"/>
        <v>0.0025-2.89160891080364i</v>
      </c>
      <c r="N1036" s="57">
        <f t="shared" si="297"/>
        <v>89.992868249204946</v>
      </c>
      <c r="O1036" s="57">
        <f t="shared" si="298"/>
        <v>55.571268945884391</v>
      </c>
      <c r="P1036" s="374">
        <f t="shared" si="299"/>
        <v>55.571268945884391</v>
      </c>
      <c r="Q1036" s="374">
        <f t="shared" si="300"/>
        <v>-90.007131750795054</v>
      </c>
      <c r="R1036" s="12">
        <f t="shared" si="301"/>
        <v>89.992868249204946</v>
      </c>
      <c r="S1036" s="57">
        <f t="shared" si="302"/>
        <v>4.3054030612026367E-2</v>
      </c>
      <c r="T1036" s="12">
        <f t="shared" si="285"/>
        <v>55.571268945884391</v>
      </c>
    </row>
    <row r="1037" spans="1:20" x14ac:dyDescent="0.15">
      <c r="A1037" s="57">
        <f t="shared" si="286"/>
        <v>271.54441507605833</v>
      </c>
      <c r="B1037" s="12">
        <f t="shared" si="303"/>
        <v>43.217635928352067</v>
      </c>
      <c r="C1037" s="57" t="str">
        <f t="shared" si="287"/>
        <v>-0.0747458545654993-598.296056215183i</v>
      </c>
      <c r="D1037" s="57" t="str">
        <f t="shared" si="288"/>
        <v>7.97999985289597-147.306635626825i</v>
      </c>
      <c r="E1037" s="57" t="str">
        <f t="shared" si="289"/>
        <v>81.2343039801189-0.00277709774716222i</v>
      </c>
      <c r="F1037" s="57" t="str">
        <f t="shared" si="290"/>
        <v>4.17867864050131-13823.7196340819i</v>
      </c>
      <c r="G1037" s="57" t="str">
        <f t="shared" si="291"/>
        <v>0.999999990863769-0.0000955836332334983i</v>
      </c>
      <c r="H1037" s="57" t="str">
        <f t="shared" si="292"/>
        <v>120.012167272733+6.43386154818557i</v>
      </c>
      <c r="I1037" s="57" t="str">
        <f t="shared" si="293"/>
        <v>504.635778574606-9360.14667192409i</v>
      </c>
      <c r="K1037" s="57" t="str">
        <f t="shared" si="294"/>
        <v>0.0997033102948556-0.00541027281809438i</v>
      </c>
      <c r="L1037" s="57" t="str">
        <f t="shared" si="295"/>
        <v>0.00025-5.1147761168274i</v>
      </c>
      <c r="M1037" s="57" t="str">
        <f t="shared" si="296"/>
        <v>0.0025-2.88066239370755i</v>
      </c>
      <c r="N1037" s="57">
        <f t="shared" si="297"/>
        <v>89.992841968560668</v>
      </c>
      <c r="O1037" s="57">
        <f t="shared" si="298"/>
        <v>55.538322870082617</v>
      </c>
      <c r="P1037" s="374">
        <f t="shared" si="299"/>
        <v>55.538322870082617</v>
      </c>
      <c r="Q1037" s="374">
        <f t="shared" si="300"/>
        <v>-90.007158031439332</v>
      </c>
      <c r="R1037" s="12">
        <f t="shared" si="301"/>
        <v>89.992841968560668</v>
      </c>
      <c r="S1037" s="57">
        <f t="shared" si="302"/>
        <v>4.3217635928352066E-2</v>
      </c>
      <c r="T1037" s="12">
        <f t="shared" si="285"/>
        <v>55.538322870082617</v>
      </c>
    </row>
    <row r="1038" spans="1:20" x14ac:dyDescent="0.15">
      <c r="A1038" s="57">
        <f t="shared" si="286"/>
        <v>272.57628385334732</v>
      </c>
      <c r="B1038" s="12">
        <f t="shared" si="303"/>
        <v>43.381862944879806</v>
      </c>
      <c r="C1038" s="57" t="str">
        <f t="shared" si="287"/>
        <v>-0.0747372075317188-596.03098236932i</v>
      </c>
      <c r="D1038" s="57" t="str">
        <f t="shared" si="288"/>
        <v>7.97999985177585-146.748997685578i</v>
      </c>
      <c r="E1038" s="57" t="str">
        <f t="shared" si="289"/>
        <v>81.2343004541166-0.0027874529208802i</v>
      </c>
      <c r="F1038" s="57" t="str">
        <f t="shared" si="290"/>
        <v>4.17867864021061-13771.3883613501i</v>
      </c>
      <c r="G1038" s="57" t="str">
        <f t="shared" si="291"/>
        <v>0.999999990794202-0.0000959468510331109i</v>
      </c>
      <c r="H1038" s="57" t="str">
        <f t="shared" si="292"/>
        <v>120.012259925038+6.45831185803743i</v>
      </c>
      <c r="I1038" s="57" t="str">
        <f t="shared" si="293"/>
        <v>504.635907982884-9324.71881381329i</v>
      </c>
      <c r="K1038" s="57" t="str">
        <f t="shared" si="294"/>
        <v>0.0997010579943618-0.00543070786692537i</v>
      </c>
      <c r="L1038" s="57" t="str">
        <f t="shared" si="295"/>
        <v>0.00025-5.09541354535505i</v>
      </c>
      <c r="M1038" s="57" t="str">
        <f t="shared" si="296"/>
        <v>0.0025-2.8697573159071i</v>
      </c>
      <c r="N1038" s="57">
        <f t="shared" si="297"/>
        <v>89.992815597396145</v>
      </c>
      <c r="O1038" s="57">
        <f t="shared" si="298"/>
        <v>55.505376777260444</v>
      </c>
      <c r="P1038" s="374">
        <f t="shared" si="299"/>
        <v>55.505376777260444</v>
      </c>
      <c r="Q1038" s="374">
        <f t="shared" si="300"/>
        <v>-90.007184402603855</v>
      </c>
      <c r="R1038" s="12">
        <f t="shared" si="301"/>
        <v>89.992815597396145</v>
      </c>
      <c r="S1038" s="57">
        <f t="shared" si="302"/>
        <v>4.3381862944879807E-2</v>
      </c>
      <c r="T1038" s="12">
        <f t="shared" si="285"/>
        <v>55.505376777260444</v>
      </c>
    </row>
    <row r="1039" spans="1:20" x14ac:dyDescent="0.15">
      <c r="A1039" s="57">
        <f t="shared" si="286"/>
        <v>273.61207373199005</v>
      </c>
      <c r="B1039" s="12">
        <f t="shared" si="303"/>
        <v>43.546714024070347</v>
      </c>
      <c r="C1039" s="57" t="str">
        <f t="shared" si="287"/>
        <v>-0.0747284950566964-593.77448263648i</v>
      </c>
      <c r="D1039" s="57" t="str">
        <f t="shared" si="288"/>
        <v>7.97999985064719-146.193470777929i</v>
      </c>
      <c r="E1039" s="57" t="str">
        <f t="shared" si="289"/>
        <v>81.234296901431-0.00279784518996654i</v>
      </c>
      <c r="F1039" s="57" t="str">
        <f t="shared" si="290"/>
        <v>4.17867863991771-13719.2551946632i</v>
      </c>
      <c r="G1039" s="57" t="str">
        <f t="shared" si="291"/>
        <v>0.999999990724105-0.0000963114490602856i</v>
      </c>
      <c r="H1039" s="57" t="str">
        <f t="shared" si="292"/>
        <v>120.012353282917+6.48285509778853i</v>
      </c>
      <c r="I1039" s="57" t="str">
        <f t="shared" si="293"/>
        <v>504.636038376595-9289.42509491861i</v>
      </c>
      <c r="K1039" s="57" t="str">
        <f t="shared" si="294"/>
        <v>0.0996987886478847-0.00545121915585044i</v>
      </c>
      <c r="L1039" s="57" t="str">
        <f t="shared" si="295"/>
        <v>0.00025-5.0761242731172i</v>
      </c>
      <c r="M1039" s="57" t="str">
        <f t="shared" si="296"/>
        <v>0.0025-2.85889352052909i</v>
      </c>
      <c r="N1039" s="57">
        <f t="shared" si="297"/>
        <v>89.992789135473643</v>
      </c>
      <c r="O1039" s="57">
        <f t="shared" si="298"/>
        <v>55.472430667289771</v>
      </c>
      <c r="P1039" s="374">
        <f t="shared" si="299"/>
        <v>55.472430667289771</v>
      </c>
      <c r="Q1039" s="374">
        <f t="shared" si="300"/>
        <v>-90.007210864526357</v>
      </c>
      <c r="R1039" s="12">
        <f t="shared" si="301"/>
        <v>89.992789135473643</v>
      </c>
      <c r="S1039" s="57">
        <f t="shared" si="302"/>
        <v>4.354671402407035E-2</v>
      </c>
      <c r="T1039" s="12">
        <f t="shared" si="285"/>
        <v>55.472430667289771</v>
      </c>
    </row>
    <row r="1040" spans="1:20" x14ac:dyDescent="0.15">
      <c r="A1040" s="57">
        <f t="shared" si="286"/>
        <v>274.6517996121716</v>
      </c>
      <c r="B1040" s="12">
        <f t="shared" si="303"/>
        <v>43.712191537361818</v>
      </c>
      <c r="C1040" s="57" t="str">
        <f t="shared" si="287"/>
        <v>-0.0747197166479268-591.526524556238i</v>
      </c>
      <c r="D1040" s="57" t="str">
        <f t="shared" si="288"/>
        <v>7.97999984950993-145.640046912438i</v>
      </c>
      <c r="E1040" s="57" t="str">
        <f t="shared" si="289"/>
        <v>81.2342933218633-0.00280827466982111i</v>
      </c>
      <c r="F1040" s="57" t="str">
        <f t="shared" si="290"/>
        <v>4.17867863962253-13667.3193840682i</v>
      </c>
      <c r="G1040" s="57" t="str">
        <f t="shared" si="291"/>
        <v>0.999999990653474-0.0000966774325598862i</v>
      </c>
      <c r="H1040" s="57" t="str">
        <f t="shared" si="292"/>
        <v>120.012447351749+6.50749162078676i</v>
      </c>
      <c r="I1040" s="57" t="str">
        <f t="shared" si="293"/>
        <v>504.636169763249-9254.26500752859i</v>
      </c>
      <c r="K1040" s="57" t="str">
        <f t="shared" si="294"/>
        <v>0.0996965021272087-0.00547180695852074i</v>
      </c>
      <c r="L1040" s="57" t="str">
        <f t="shared" si="295"/>
        <v>0.00025-5.05690802263119i</v>
      </c>
      <c r="M1040" s="57" t="str">
        <f t="shared" si="296"/>
        <v>0.0025-2.84807085129417i</v>
      </c>
      <c r="N1040" s="57">
        <f t="shared" si="297"/>
        <v>89.992762582555741</v>
      </c>
      <c r="O1040" s="57">
        <f t="shared" si="298"/>
        <v>55.43948454004159</v>
      </c>
      <c r="P1040" s="374">
        <f t="shared" si="299"/>
        <v>55.43948454004159</v>
      </c>
      <c r="Q1040" s="374">
        <f t="shared" si="300"/>
        <v>-90.007237417444259</v>
      </c>
      <c r="R1040" s="12">
        <f t="shared" si="301"/>
        <v>89.992762582555741</v>
      </c>
      <c r="S1040" s="57">
        <f t="shared" si="302"/>
        <v>4.3712191537361819E-2</v>
      </c>
      <c r="T1040" s="12">
        <f t="shared" si="285"/>
        <v>55.43948454004159</v>
      </c>
    </row>
    <row r="1041" spans="1:20" x14ac:dyDescent="0.15">
      <c r="A1041" s="57">
        <f t="shared" si="286"/>
        <v>275.69547645069787</v>
      </c>
      <c r="B1041" s="12">
        <f t="shared" si="303"/>
        <v>43.878297865203791</v>
      </c>
      <c r="C1041" s="57" t="str">
        <f t="shared" si="287"/>
        <v>-0.074710871809728-589.287075791053i</v>
      </c>
      <c r="D1041" s="57" t="str">
        <f t="shared" si="288"/>
        <v>7.97999984836404-145.088718127917i</v>
      </c>
      <c r="E1041" s="57" t="str">
        <f t="shared" si="289"/>
        <v>81.23428971521-0.00281874147588644i</v>
      </c>
      <c r="F1041" s="57" t="str">
        <f t="shared" si="290"/>
        <v>4.17867863932517-13615.580182451i</v>
      </c>
      <c r="G1041" s="57" t="str">
        <f t="shared" si="291"/>
        <v>0.999999990582305-0.0000970448067967073i</v>
      </c>
      <c r="H1041" s="57" t="str">
        <f t="shared" si="292"/>
        <v>120.012542136945+6.5322217817251i</v>
      </c>
      <c r="I1041" s="57" t="str">
        <f t="shared" si="293"/>
        <v>504.636302150401-9219.23804585334i</v>
      </c>
      <c r="K1041" s="57" t="str">
        <f t="shared" si="294"/>
        <v>0.0996941983031716-0.00549247154944617i</v>
      </c>
      <c r="L1041" s="57" t="str">
        <f t="shared" si="295"/>
        <v>0.00025-5.03776451746485i</v>
      </c>
      <c r="M1041" s="57" t="str">
        <f t="shared" si="296"/>
        <v>0.0025-2.83728915251462i</v>
      </c>
      <c r="N1041" s="57">
        <f t="shared" si="297"/>
        <v>89.992735938405303</v>
      </c>
      <c r="O1041" s="57">
        <f t="shared" si="298"/>
        <v>55.406538395386093</v>
      </c>
      <c r="P1041" s="374">
        <f t="shared" si="299"/>
        <v>55.406538395386093</v>
      </c>
      <c r="Q1041" s="374">
        <f t="shared" si="300"/>
        <v>-90.007264061594697</v>
      </c>
      <c r="R1041" s="12">
        <f t="shared" si="301"/>
        <v>89.992735938405303</v>
      </c>
      <c r="S1041" s="57">
        <f t="shared" si="302"/>
        <v>4.3878297865203794E-2</v>
      </c>
      <c r="T1041" s="12">
        <f t="shared" si="285"/>
        <v>55.406538395386093</v>
      </c>
    </row>
    <row r="1042" spans="1:20" x14ac:dyDescent="0.15">
      <c r="A1042" s="57">
        <f t="shared" si="286"/>
        <v>276.74311926121055</v>
      </c>
      <c r="B1042" s="12">
        <f t="shared" si="303"/>
        <v>44.045035397091567</v>
      </c>
      <c r="C1042" s="57" t="str">
        <f t="shared" si="287"/>
        <v>-0.0747019600426526-587.056104125787i</v>
      </c>
      <c r="D1042" s="57" t="str">
        <f t="shared" si="288"/>
        <v>7.9799998472094-144.539476493316i</v>
      </c>
      <c r="E1042" s="57" t="str">
        <f t="shared" si="289"/>
        <v>81.2342860812692-0.00282924572381137i</v>
      </c>
      <c r="F1042" s="57" t="str">
        <f t="shared" si="290"/>
        <v>4.17867863902551-13564.0368455258i</v>
      </c>
      <c r="G1042" s="57" t="str">
        <f t="shared" si="291"/>
        <v>0.999999990510595-0.0000974135770555492i</v>
      </c>
      <c r="H1042" s="57" t="str">
        <f t="shared" si="292"/>
        <v>120.012637643963+6.557045936647i</v>
      </c>
      <c r="I1042" s="57" t="str">
        <f t="shared" si="293"/>
        <v>504.636435545677-9184.34370601846i</v>
      </c>
      <c r="K1042" s="57" t="str">
        <f t="shared" si="294"/>
        <v>0.0996918770456475-0.00551321320399563i</v>
      </c>
      <c r="L1042" s="57" t="str">
        <f t="shared" si="295"/>
        <v>0.00025-5.01869348223235i</v>
      </c>
      <c r="M1042" s="57" t="str">
        <f t="shared" si="296"/>
        <v>0.0025-2.82654826909206i</v>
      </c>
      <c r="N1042" s="57">
        <f t="shared" si="297"/>
        <v>89.992709202785534</v>
      </c>
      <c r="O1042" s="57">
        <f t="shared" si="298"/>
        <v>55.373592233192369</v>
      </c>
      <c r="P1042" s="374">
        <f t="shared" si="299"/>
        <v>55.373592233192369</v>
      </c>
      <c r="Q1042" s="374">
        <f t="shared" si="300"/>
        <v>-90.007290797214466</v>
      </c>
      <c r="R1042" s="12">
        <f t="shared" si="301"/>
        <v>89.992709202785534</v>
      </c>
      <c r="S1042" s="57">
        <f t="shared" si="302"/>
        <v>4.4045035397091564E-2</v>
      </c>
      <c r="T1042" s="12">
        <f t="shared" si="285"/>
        <v>55.373592233192369</v>
      </c>
    </row>
    <row r="1043" spans="1:20" x14ac:dyDescent="0.15">
      <c r="A1043" s="57">
        <f t="shared" si="286"/>
        <v>277.7947431144031</v>
      </c>
      <c r="B1043" s="12">
        <f t="shared" si="303"/>
        <v>44.212406531600514</v>
      </c>
      <c r="C1043" s="57" t="str">
        <f t="shared" si="287"/>
        <v>-0.0746929808429115-584.833577467233i</v>
      </c>
      <c r="D1043" s="57" t="str">
        <f t="shared" si="288"/>
        <v>7.979999846046-143.99231410761i</v>
      </c>
      <c r="E1043" s="57" t="str">
        <f t="shared" si="289"/>
        <v>81.2342824198334-0.00283978752937714i</v>
      </c>
      <c r="F1043" s="57" t="str">
        <f t="shared" si="290"/>
        <v>4.17867863872358-13512.6886318245i</v>
      </c>
      <c r="G1043" s="57" t="str">
        <f t="shared" si="291"/>
        <v>0.999999990438338-0.0000977837486412948i</v>
      </c>
      <c r="H1043" s="57" t="str">
        <f t="shared" si="292"/>
        <v>120.012733878301+6.58196444295123i</v>
      </c>
      <c r="I1043" s="57" t="str">
        <f t="shared" si="293"/>
        <v>504.636569956753-9149.58148605733i</v>
      </c>
      <c r="K1043" s="57" t="str">
        <f t="shared" si="294"/>
        <v>0.099689538223546-0.00553403219839867i</v>
      </c>
      <c r="L1043" s="57" t="str">
        <f t="shared" si="295"/>
        <v>0.00025-4.99969464259052i</v>
      </c>
      <c r="M1043" s="57" t="str">
        <f t="shared" si="296"/>
        <v>0.0025-2.81584804651531i</v>
      </c>
      <c r="N1043" s="57">
        <f t="shared" si="297"/>
        <v>89.992682375460021</v>
      </c>
      <c r="O1043" s="57">
        <f t="shared" si="298"/>
        <v>55.340646053328314</v>
      </c>
      <c r="P1043" s="374">
        <f t="shared" si="299"/>
        <v>55.340646053328314</v>
      </c>
      <c r="Q1043" s="374">
        <f t="shared" si="300"/>
        <v>-90.007317624539979</v>
      </c>
      <c r="R1043" s="12">
        <f t="shared" si="301"/>
        <v>89.992682375460021</v>
      </c>
      <c r="S1043" s="57">
        <f t="shared" si="302"/>
        <v>4.4212406531600516E-2</v>
      </c>
      <c r="T1043" s="12">
        <f t="shared" si="285"/>
        <v>55.340646053328314</v>
      </c>
    </row>
    <row r="1044" spans="1:20" x14ac:dyDescent="0.15">
      <c r="A1044" s="57">
        <f t="shared" si="286"/>
        <v>278.85036313823787</v>
      </c>
      <c r="B1044" s="12">
        <f t="shared" si="303"/>
        <v>44.380413676420595</v>
      </c>
      <c r="C1044" s="57" t="str">
        <f t="shared" si="287"/>
        <v>-0.0746839337043426-582.619463843704i</v>
      </c>
      <c r="D1044" s="57" t="str">
        <f t="shared" si="288"/>
        <v>7.97999984487373-143.447223099684i</v>
      </c>
      <c r="E1044" s="57" t="str">
        <f t="shared" si="289"/>
        <v>81.2342787306977-0.00285036700850212i</v>
      </c>
      <c r="F1044" s="57" t="str">
        <f t="shared" si="290"/>
        <v>4.17867863841934-13461.5348026856i</v>
      </c>
      <c r="G1044" s="57" t="str">
        <f t="shared" si="291"/>
        <v>0.999999990365532-0.0000981553268789853i</v>
      </c>
      <c r="H1044" s="57" t="str">
        <f t="shared" si="292"/>
        <v>120.012830845497+6.60697765939733i</v>
      </c>
      <c r="I1044" s="57" t="str">
        <f t="shared" si="293"/>
        <v>504.636705391361-9114.95088590356i</v>
      </c>
      <c r="K1044" s="57" t="str">
        <f t="shared" si="294"/>
        <v>0.0996871817048054-0.00555492880974691i</v>
      </c>
      <c r="L1044" s="57" t="str">
        <f t="shared" si="295"/>
        <v>0.00025-4.98076772523463i</v>
      </c>
      <c r="M1044" s="57" t="str">
        <f t="shared" si="296"/>
        <v>0.0025-2.80518833085805i</v>
      </c>
      <c r="N1044" s="57">
        <f t="shared" si="297"/>
        <v>89.992655456192594</v>
      </c>
      <c r="O1044" s="57">
        <f t="shared" si="298"/>
        <v>55.307699855661376</v>
      </c>
      <c r="P1044" s="374">
        <f t="shared" si="299"/>
        <v>55.307699855661376</v>
      </c>
      <c r="Q1044" s="374">
        <f t="shared" si="300"/>
        <v>-90.007344543807406</v>
      </c>
      <c r="R1044" s="12">
        <f t="shared" si="301"/>
        <v>89.992655456192594</v>
      </c>
      <c r="S1044" s="57">
        <f t="shared" si="302"/>
        <v>4.4380413676420594E-2</v>
      </c>
      <c r="T1044" s="12">
        <f t="shared" si="285"/>
        <v>55.307699855661376</v>
      </c>
    </row>
    <row r="1045" spans="1:20" x14ac:dyDescent="0.15">
      <c r="A1045" s="57">
        <f t="shared" si="286"/>
        <v>279.90999451816316</v>
      </c>
      <c r="B1045" s="12">
        <f t="shared" si="303"/>
        <v>44.549059248390996</v>
      </c>
      <c r="C1045" s="57" t="str">
        <f t="shared" si="287"/>
        <v>-0.0746748181159163-580.413731404512i</v>
      </c>
      <c r="D1045" s="57" t="str">
        <f t="shared" si="288"/>
        <v>7.97999984369253-142.904195628221i</v>
      </c>
      <c r="E1045" s="57" t="str">
        <f t="shared" si="289"/>
        <v>81.2342750136534-0.00286098427724637i</v>
      </c>
      <c r="F1045" s="57" t="str">
        <f t="shared" si="290"/>
        <v>4.17867863811279-13410.5746222442i</v>
      </c>
      <c r="G1045" s="57" t="str">
        <f t="shared" si="291"/>
        <v>0.999999990292171-0.0000985283171138973i</v>
      </c>
      <c r="H1045" s="57" t="str">
        <f t="shared" si="292"/>
        <v>120.012928551133+6.63208594611062i</v>
      </c>
      <c r="I1045" s="57" t="str">
        <f t="shared" si="293"/>
        <v>504.636841857298-9080.45140738451i</v>
      </c>
      <c r="K1045" s="57" t="str">
        <f t="shared" si="294"/>
        <v>0.0996848073563817-0.00557590331599462i</v>
      </c>
      <c r="L1045" s="57" t="str">
        <f t="shared" si="295"/>
        <v>0.00025-4.96191245789463i</v>
      </c>
      <c r="M1045" s="57" t="str">
        <f t="shared" si="296"/>
        <v>0.0025-2.79456896877669i</v>
      </c>
      <c r="N1045" s="57">
        <f t="shared" si="297"/>
        <v>89.992628444747538</v>
      </c>
      <c r="O1045" s="57">
        <f t="shared" si="298"/>
        <v>55.27475364005759</v>
      </c>
      <c r="P1045" s="374">
        <f t="shared" si="299"/>
        <v>55.27475364005759</v>
      </c>
      <c r="Q1045" s="374">
        <f t="shared" si="300"/>
        <v>-90.007371555252462</v>
      </c>
      <c r="R1045" s="12">
        <f t="shared" si="301"/>
        <v>89.992628444747538</v>
      </c>
      <c r="S1045" s="57">
        <f t="shared" si="302"/>
        <v>4.4549059248390997E-2</v>
      </c>
      <c r="T1045" s="12">
        <f t="shared" si="285"/>
        <v>55.27475364005759</v>
      </c>
    </row>
    <row r="1046" spans="1:20" x14ac:dyDescent="0.15">
      <c r="A1046" s="57">
        <f t="shared" si="286"/>
        <v>280.97365249733218</v>
      </c>
      <c r="B1046" s="12">
        <f t="shared" si="303"/>
        <v>44.718345673534884</v>
      </c>
      <c r="C1046" s="57" t="str">
        <f t="shared" si="287"/>
        <v>-0.0746656335628231-578.216348419545i</v>
      </c>
      <c r="D1046" s="57" t="str">
        <f t="shared" si="288"/>
        <v>7.97999984250236-142.363223881589i</v>
      </c>
      <c r="E1046" s="57" t="str">
        <f t="shared" si="289"/>
        <v>81.2342712684905-0.00287163945178301i</v>
      </c>
      <c r="F1046" s="57" t="str">
        <f t="shared" si="290"/>
        <v>4.17867863780391-13359.807357421i</v>
      </c>
      <c r="G1046" s="57" t="str">
        <f t="shared" si="291"/>
        <v>0.999999990218251-0.0000989027247116193i</v>
      </c>
      <c r="H1046" s="57" t="str">
        <f t="shared" si="292"/>
        <v>120.013027000833+6.65728966458746i</v>
      </c>
      <c r="I1046" s="57" t="str">
        <f t="shared" si="293"/>
        <v>504.636979362414-9046.08255421366i</v>
      </c>
      <c r="K1046" s="57" t="str">
        <f t="shared" si="294"/>
        <v>0.0996824150442447-0.00559695599596024i</v>
      </c>
      <c r="L1046" s="57" t="str">
        <f t="shared" si="295"/>
        <v>0.00025-4.94312856933117i</v>
      </c>
      <c r="M1046" s="57" t="str">
        <f t="shared" si="296"/>
        <v>0.0025-2.78398980750817i</v>
      </c>
      <c r="N1046" s="57">
        <f t="shared" si="297"/>
        <v>89.992601340889578</v>
      </c>
      <c r="O1046" s="57">
        <f t="shared" si="298"/>
        <v>55.241807406382165</v>
      </c>
      <c r="P1046" s="374">
        <f t="shared" si="299"/>
        <v>55.241807406382165</v>
      </c>
      <c r="Q1046" s="374">
        <f t="shared" si="300"/>
        <v>-90.007398659110422</v>
      </c>
      <c r="R1046" s="12">
        <f t="shared" si="301"/>
        <v>89.992601340889578</v>
      </c>
      <c r="S1046" s="57">
        <f t="shared" si="302"/>
        <v>4.4718345673534887E-2</v>
      </c>
      <c r="T1046" s="12">
        <f t="shared" si="285"/>
        <v>55.241807406382165</v>
      </c>
    </row>
    <row r="1047" spans="1:20" x14ac:dyDescent="0.15">
      <c r="A1047" s="57">
        <f t="shared" si="286"/>
        <v>282.04135237682209</v>
      </c>
      <c r="B1047" s="12">
        <f t="shared" si="303"/>
        <v>44.888275387094318</v>
      </c>
      <c r="C1047" s="57" t="str">
        <f t="shared" si="287"/>
        <v>-0.0746563795268926-576.027283278795i</v>
      </c>
      <c r="D1047" s="57" t="str">
        <f t="shared" si="288"/>
        <v>7.97999984130311-141.824300077727i</v>
      </c>
      <c r="E1047" s="57" t="str">
        <f t="shared" si="289"/>
        <v>81.2342674949983-0.00288233264846692i</v>
      </c>
      <c r="F1047" s="57" t="str">
        <f t="shared" si="290"/>
        <v>4.17867863749265-13309.2322779118i</v>
      </c>
      <c r="G1047" s="57" t="str">
        <f t="shared" si="291"/>
        <v>0.999999990143769-0.000099278555058129i</v>
      </c>
      <c r="H1047" s="57" t="str">
        <f t="shared" si="292"/>
        <v>120.013126200266+6.68258917770064i</v>
      </c>
      <c r="I1047" s="57" t="str">
        <f t="shared" si="293"/>
        <v>504.637117914628-9011.8438319837i</v>
      </c>
      <c r="K1047" s="57" t="str">
        <f t="shared" si="294"/>
        <v>0.0996800046333687-0.0056180871293274i</v>
      </c>
      <c r="L1047" s="57" t="str">
        <f t="shared" si="295"/>
        <v>0.00025-4.9244157893317i</v>
      </c>
      <c r="M1047" s="57" t="str">
        <f t="shared" si="296"/>
        <v>0.0025-2.77345069486767i</v>
      </c>
      <c r="N1047" s="57">
        <f t="shared" si="297"/>
        <v>89.99257414438371</v>
      </c>
      <c r="O1047" s="57">
        <f t="shared" si="298"/>
        <v>55.208861154499182</v>
      </c>
      <c r="P1047" s="374">
        <f t="shared" si="299"/>
        <v>55.208861154499182</v>
      </c>
      <c r="Q1047" s="374">
        <f t="shared" si="300"/>
        <v>-90.00742585561629</v>
      </c>
      <c r="R1047" s="12">
        <f t="shared" si="301"/>
        <v>89.99257414438371</v>
      </c>
      <c r="S1047" s="57">
        <f t="shared" si="302"/>
        <v>4.488827538709432E-2</v>
      </c>
      <c r="T1047" s="12">
        <f t="shared" si="285"/>
        <v>55.208861154499182</v>
      </c>
    </row>
    <row r="1048" spans="1:20" x14ac:dyDescent="0.15">
      <c r="A1048" s="57">
        <f t="shared" si="286"/>
        <v>283.11310951585403</v>
      </c>
      <c r="B1048" s="12">
        <f t="shared" si="303"/>
        <v>45.05885083356528</v>
      </c>
      <c r="C1048" s="57" t="str">
        <f t="shared" si="287"/>
        <v>-0.0746470554860608-573.846504491915i</v>
      </c>
      <c r="D1048" s="57" t="str">
        <f t="shared" si="288"/>
        <v>7.9799998400947-141.287416464035i</v>
      </c>
      <c r="E1048" s="57" t="str">
        <f t="shared" si="289"/>
        <v>81.234263692963-0.00289306398373238i</v>
      </c>
      <c r="F1048" s="57" t="str">
        <f t="shared" si="290"/>
        <v>4.17867863717906-13258.8486561772i</v>
      </c>
      <c r="G1048" s="57" t="str">
        <f t="shared" si="291"/>
        <v>0.999999990068719-0.0000996558135598707i</v>
      </c>
      <c r="H1048" s="57" t="str">
        <f t="shared" si="292"/>
        <v>120.013226155139+6.70798484970442i</v>
      </c>
      <c r="I1048" s="57" t="str">
        <f t="shared" si="293"/>
        <v>504.637257521913-8977.73474815902i</v>
      </c>
      <c r="K1048" s="57" t="str">
        <f t="shared" si="294"/>
        <v>0.0996775759877287-0.00563929699664622i</v>
      </c>
      <c r="L1048" s="57" t="str">
        <f t="shared" si="295"/>
        <v>0.00025-4.90577384870661i</v>
      </c>
      <c r="M1048" s="57" t="str">
        <f t="shared" si="296"/>
        <v>0.0025-2.76295147924653i</v>
      </c>
      <c r="N1048" s="57">
        <f t="shared" si="297"/>
        <v>89.992546854995496</v>
      </c>
      <c r="O1048" s="57">
        <f t="shared" si="298"/>
        <v>55.175914884271819</v>
      </c>
      <c r="P1048" s="374">
        <f t="shared" si="299"/>
        <v>55.175914884271819</v>
      </c>
      <c r="Q1048" s="374">
        <f t="shared" si="300"/>
        <v>-90.007453145004504</v>
      </c>
      <c r="R1048" s="12">
        <f t="shared" si="301"/>
        <v>89.992546854995496</v>
      </c>
      <c r="S1048" s="57">
        <f t="shared" si="302"/>
        <v>4.5058850833565284E-2</v>
      </c>
      <c r="T1048" s="12">
        <f t="shared" si="285"/>
        <v>55.175914884271819</v>
      </c>
    </row>
    <row r="1049" spans="1:20" x14ac:dyDescent="0.15">
      <c r="A1049" s="57">
        <f t="shared" si="286"/>
        <v>284.18893933201429</v>
      </c>
      <c r="B1049" s="12">
        <f t="shared" si="303"/>
        <v>45.23007446673283</v>
      </c>
      <c r="C1049" s="57" t="str">
        <f t="shared" si="287"/>
        <v>-0.074637660914-571.67398068777i</v>
      </c>
      <c r="D1049" s="57" t="str">
        <f t="shared" si="288"/>
        <v>7.97999983887714-140.752565317263i</v>
      </c>
      <c r="E1049" s="57" t="str">
        <f t="shared" si="289"/>
        <v>81.2342598621709-0.00290383357412422i</v>
      </c>
      <c r="F1049" s="57" t="str">
        <f t="shared" si="290"/>
        <v>4.17867863686306-13208.6557674319i</v>
      </c>
      <c r="G1049" s="57" t="str">
        <f t="shared" si="291"/>
        <v>0.999999989993098-0.000100034505643833i</v>
      </c>
      <c r="H1049" s="57" t="str">
        <f t="shared" si="292"/>
        <v>120.013326871208+6.73347704623998i</v>
      </c>
      <c r="I1049" s="57" t="str">
        <f t="shared" si="293"/>
        <v>504.637398192308-8943.75481206925i</v>
      </c>
      <c r="K1049" s="57" t="str">
        <f t="shared" si="294"/>
        <v>0.0996751289702899-0.00566058587933416i</v>
      </c>
      <c r="L1049" s="57" t="str">
        <f t="shared" si="295"/>
        <v>0.00025-4.88720247928534i</v>
      </c>
      <c r="M1049" s="57" t="str">
        <f t="shared" si="296"/>
        <v>0.0025-2.75249200961001i</v>
      </c>
      <c r="N1049" s="57">
        <f t="shared" si="297"/>
        <v>89.992519472490841</v>
      </c>
      <c r="O1049" s="57">
        <f t="shared" si="298"/>
        <v>55.142968595562337</v>
      </c>
      <c r="P1049" s="374">
        <f t="shared" si="299"/>
        <v>55.142968595562337</v>
      </c>
      <c r="Q1049" s="374">
        <f t="shared" si="300"/>
        <v>-90.007480527509159</v>
      </c>
      <c r="R1049" s="12">
        <f t="shared" si="301"/>
        <v>89.992519472490841</v>
      </c>
      <c r="S1049" s="57">
        <f t="shared" si="302"/>
        <v>4.5230074466732828E-2</v>
      </c>
      <c r="T1049" s="12">
        <f t="shared" si="285"/>
        <v>55.142968595562337</v>
      </c>
    </row>
    <row r="1050" spans="1:20" x14ac:dyDescent="0.15">
      <c r="A1050" s="57">
        <f t="shared" si="286"/>
        <v>285.26885730147592</v>
      </c>
      <c r="B1050" s="12">
        <f t="shared" si="303"/>
        <v>45.401948749706413</v>
      </c>
      <c r="C1050" s="57" t="str">
        <f t="shared" si="287"/>
        <v>-0.0746281952807237-569.509680613951i</v>
      </c>
      <c r="D1050" s="57" t="str">
        <f t="shared" si="288"/>
        <v>7.97999983765026-140.219738943396i</v>
      </c>
      <c r="E1050" s="57" t="str">
        <f t="shared" si="289"/>
        <v>81.2342560024057-0.0029146415363986i</v>
      </c>
      <c r="F1050" s="57" t="str">
        <f t="shared" si="290"/>
        <v>4.17867863654466-13158.6528896342i</v>
      </c>
      <c r="G1050" s="57" t="str">
        <f t="shared" si="291"/>
        <v>0.999999989916901-0.000100414636757629i</v>
      </c>
      <c r="H1050" s="57" t="str">
        <f t="shared" si="292"/>
        <v>120.01342835427+6.7590661343406i</v>
      </c>
      <c r="I1050" s="57" t="str">
        <f t="shared" si="293"/>
        <v>504.637539933901-8909.90353490154i</v>
      </c>
      <c r="K1050" s="57" t="str">
        <f t="shared" si="294"/>
        <v>0.0996726634430002-0.005681954059677i</v>
      </c>
      <c r="L1050" s="57" t="str">
        <f t="shared" si="295"/>
        <v>0.00025-4.86870141391246i</v>
      </c>
      <c r="M1050" s="57" t="str">
        <f t="shared" si="296"/>
        <v>0.0025-2.74207213549513i</v>
      </c>
      <c r="N1050" s="57">
        <f t="shared" si="297"/>
        <v>89.992491996636161</v>
      </c>
      <c r="O1050" s="57">
        <f t="shared" si="298"/>
        <v>55.110022288231626</v>
      </c>
      <c r="P1050" s="374">
        <f t="shared" si="299"/>
        <v>55.110022288231626</v>
      </c>
      <c r="Q1050" s="374">
        <f t="shared" si="300"/>
        <v>-90.007508003363839</v>
      </c>
      <c r="R1050" s="12">
        <f t="shared" si="301"/>
        <v>89.992491996636161</v>
      </c>
      <c r="S1050" s="57">
        <f t="shared" si="302"/>
        <v>4.5401948749706413E-2</v>
      </c>
      <c r="T1050" s="12">
        <f t="shared" si="285"/>
        <v>55.110022288231626</v>
      </c>
    </row>
    <row r="1051" spans="1:20" x14ac:dyDescent="0.15">
      <c r="A1051" s="57">
        <f t="shared" si="286"/>
        <v>286.35287895922153</v>
      </c>
      <c r="B1051" s="12">
        <f t="shared" si="303"/>
        <v>45.574476154955299</v>
      </c>
      <c r="C1051" s="57" t="str">
        <f t="shared" si="287"/>
        <v>-0.0746186580527919-567.35357313639i</v>
      </c>
      <c r="D1051" s="57" t="str">
        <f t="shared" si="288"/>
        <v>7.97999983641403-139.68892967755i</v>
      </c>
      <c r="E1051" s="57" t="str">
        <f t="shared" si="289"/>
        <v>81.2342521134501-0.00292548798733806i</v>
      </c>
      <c r="F1051" s="57" t="str">
        <f t="shared" si="290"/>
        <v>4.17867863622382-13108.839303476i</v>
      </c>
      <c r="G1051" s="57" t="str">
        <f t="shared" si="291"/>
        <v>0.999999989840123-0.000100796212369569i</v>
      </c>
      <c r="H1051" s="57" t="str">
        <f t="shared" si="292"/>
        <v>120.013530610166+6.78475248243702i</v>
      </c>
      <c r="I1051" s="57" t="str">
        <f t="shared" si="293"/>
        <v>504.637682754852-8876.18042969398i</v>
      </c>
      <c r="K1051" s="57" t="str">
        <f t="shared" si="294"/>
        <v>0.0996701792667871-0.00570340182083037i</v>
      </c>
      <c r="L1051" s="57" t="str">
        <f t="shared" si="295"/>
        <v>0.00025-4.85027038644399i</v>
      </c>
      <c r="M1051" s="57" t="str">
        <f t="shared" si="296"/>
        <v>0.0025-2.7316917070085i</v>
      </c>
      <c r="N1051" s="57">
        <f t="shared" si="297"/>
        <v>89.992464427198243</v>
      </c>
      <c r="O1051" s="57">
        <f t="shared" si="298"/>
        <v>55.077075962140114</v>
      </c>
      <c r="P1051" s="374">
        <f t="shared" si="299"/>
        <v>55.077075962140114</v>
      </c>
      <c r="Q1051" s="374">
        <f t="shared" si="300"/>
        <v>-90.007535572801757</v>
      </c>
      <c r="R1051" s="12">
        <f t="shared" si="301"/>
        <v>89.992464427198243</v>
      </c>
      <c r="S1051" s="57">
        <f t="shared" si="302"/>
        <v>4.5574476154955301E-2</v>
      </c>
      <c r="T1051" s="12">
        <f t="shared" si="285"/>
        <v>55.077075962140114</v>
      </c>
    </row>
    <row r="1052" spans="1:20" x14ac:dyDescent="0.15">
      <c r="A1052" s="57">
        <f t="shared" si="286"/>
        <v>287.44101989926656</v>
      </c>
      <c r="B1052" s="12">
        <f t="shared" si="303"/>
        <v>45.747659164344128</v>
      </c>
      <c r="C1052" s="57" t="str">
        <f t="shared" si="287"/>
        <v>-0.0746090486918902-565.205627238833i</v>
      </c>
      <c r="D1052" s="57" t="str">
        <f t="shared" si="288"/>
        <v>7.97999983516841-139.160129883854i</v>
      </c>
      <c r="E1052" s="57" t="str">
        <f t="shared" si="289"/>
        <v>81.2342481950843-0.00293637304389395i</v>
      </c>
      <c r="F1052" s="57" t="str">
        <f t="shared" si="290"/>
        <v>4.17867863590052-13059.2142923721i</v>
      </c>
      <c r="G1052" s="57" t="str">
        <f t="shared" si="291"/>
        <v>0.999999989762762-0.000101179237968746i</v>
      </c>
      <c r="H1052" s="57" t="str">
        <f t="shared" si="292"/>
        <v>120.013633644784+6.81053646036288i</v>
      </c>
      <c r="I1052" s="57" t="str">
        <f t="shared" si="293"/>
        <v>504.637826663382-8842.58501132856i</v>
      </c>
      <c r="K1052" s="57" t="str">
        <f t="shared" si="294"/>
        <v>0.099667676301545-0.00572492944682024i</v>
      </c>
      <c r="L1052" s="57" t="str">
        <f t="shared" si="295"/>
        <v>0.00025-4.83190913174335i</v>
      </c>
      <c r="M1052" s="57" t="str">
        <f t="shared" si="296"/>
        <v>0.0025-2.72135057482417i</v>
      </c>
      <c r="N1052" s="57">
        <f t="shared" si="297"/>
        <v>89.992436763944511</v>
      </c>
      <c r="O1052" s="57">
        <f t="shared" si="298"/>
        <v>55.044129617146581</v>
      </c>
      <c r="P1052" s="374">
        <f t="shared" si="299"/>
        <v>55.044129617146581</v>
      </c>
      <c r="Q1052" s="374">
        <f t="shared" si="300"/>
        <v>-90.007563236055489</v>
      </c>
      <c r="R1052" s="12">
        <f t="shared" si="301"/>
        <v>89.992436763944511</v>
      </c>
      <c r="S1052" s="57">
        <f t="shared" si="302"/>
        <v>4.5747659164344132E-2</v>
      </c>
      <c r="T1052" s="12">
        <f t="shared" si="285"/>
        <v>55.044129617146581</v>
      </c>
    </row>
    <row r="1053" spans="1:20" x14ac:dyDescent="0.15">
      <c r="A1053" s="57">
        <f t="shared" si="286"/>
        <v>288.53329577488381</v>
      </c>
      <c r="B1053" s="12">
        <f t="shared" si="303"/>
        <v>45.921500269168639</v>
      </c>
      <c r="C1053" s="57" t="str">
        <f t="shared" si="287"/>
        <v>-0.0745993666567912-563.065812022472i</v>
      </c>
      <c r="D1053" s="57" t="str">
        <f t="shared" si="288"/>
        <v>7.97999983391333-138.633331955346i</v>
      </c>
      <c r="E1053" s="57" t="str">
        <f t="shared" si="289"/>
        <v>81.2342442470882-0.00294729682312466i</v>
      </c>
      <c r="F1053" s="57" t="str">
        <f t="shared" si="290"/>
        <v>4.17867863557482-13009.7771424502i</v>
      </c>
      <c r="G1053" s="57" t="str">
        <f t="shared" si="291"/>
        <v>0.999999989684811-0.00010156371906511i</v>
      </c>
      <c r="H1053" s="57" t="str">
        <f t="shared" si="292"/>
        <v>120.013737464052+6.83641843935993i</v>
      </c>
      <c r="I1053" s="57" t="str">
        <f t="shared" si="293"/>
        <v>504.637971667779-8809.11679652386i</v>
      </c>
      <c r="K1053" s="57" t="str">
        <f t="shared" si="294"/>
        <v>0.0996651544061328-0.0057465372225444i</v>
      </c>
      <c r="L1053" s="57" t="str">
        <f t="shared" si="295"/>
        <v>0.00025-4.81361738567778i</v>
      </c>
      <c r="M1053" s="57" t="str">
        <f t="shared" si="296"/>
        <v>0.0025-2.71104859018148i</v>
      </c>
      <c r="N1053" s="57">
        <f t="shared" si="297"/>
        <v>89.992409006642717</v>
      </c>
      <c r="O1053" s="57">
        <f t="shared" si="298"/>
        <v>55.011183253109344</v>
      </c>
      <c r="P1053" s="374">
        <f t="shared" si="299"/>
        <v>55.011183253109344</v>
      </c>
      <c r="Q1053" s="374">
        <f t="shared" si="300"/>
        <v>-90.007590993357283</v>
      </c>
      <c r="R1053" s="12">
        <f t="shared" si="301"/>
        <v>89.992409006642717</v>
      </c>
      <c r="S1053" s="57">
        <f t="shared" si="302"/>
        <v>4.5921500269168643E-2</v>
      </c>
      <c r="T1053" s="12">
        <f t="shared" si="285"/>
        <v>55.011183253109344</v>
      </c>
    </row>
    <row r="1054" spans="1:20" x14ac:dyDescent="0.15">
      <c r="A1054" s="57">
        <f t="shared" si="286"/>
        <v>289.62972229882837</v>
      </c>
      <c r="B1054" s="12">
        <f t="shared" si="303"/>
        <v>46.09600197019148</v>
      </c>
      <c r="C1054" s="57" t="str">
        <f t="shared" si="287"/>
        <v>-0.0745896114007039-560.934096705426i</v>
      </c>
      <c r="D1054" s="57" t="str">
        <f t="shared" si="288"/>
        <v>7.9799998326487-138.108528313861i</v>
      </c>
      <c r="E1054" s="57" t="str">
        <f t="shared" si="289"/>
        <v>81.234240269239-0.00295825944215218i</v>
      </c>
      <c r="F1054" s="57" t="str">
        <f t="shared" si="290"/>
        <v>4.17867863524659-12960.5271425401i</v>
      </c>
      <c r="G1054" s="57" t="str">
        <f t="shared" si="291"/>
        <v>0.999999989606266-0.00010194966118955i</v>
      </c>
      <c r="H1054" s="57" t="str">
        <f t="shared" si="292"/>
        <v>120.013842073949+6.86239879208349i</v>
      </c>
      <c r="I1054" s="57" t="str">
        <f t="shared" si="293"/>
        <v>504.638117776378-8775.77530382852i</v>
      </c>
      <c r="K1054" s="57" t="str">
        <f t="shared" si="294"/>
        <v>0.0996626134383601-0.00576822543377277i</v>
      </c>
      <c r="L1054" s="57" t="str">
        <f t="shared" si="295"/>
        <v>0.00025-4.79539488511435i</v>
      </c>
      <c r="M1054" s="57" t="str">
        <f t="shared" si="296"/>
        <v>0.0025-2.70078560488292i</v>
      </c>
      <c r="N1054" s="57">
        <f t="shared" si="297"/>
        <v>89.992381155061352</v>
      </c>
      <c r="O1054" s="57">
        <f t="shared" si="298"/>
        <v>54.978236869885109</v>
      </c>
      <c r="P1054" s="374">
        <f t="shared" si="299"/>
        <v>54.978236869885109</v>
      </c>
      <c r="Q1054" s="374">
        <f t="shared" si="300"/>
        <v>-90.007618844938648</v>
      </c>
      <c r="R1054" s="12">
        <f t="shared" si="301"/>
        <v>89.992381155061352</v>
      </c>
      <c r="S1054" s="57">
        <f t="shared" si="302"/>
        <v>4.609600197019148E-2</v>
      </c>
      <c r="T1054" s="12">
        <f t="shared" si="285"/>
        <v>54.978236869885109</v>
      </c>
    </row>
    <row r="1055" spans="1:20" x14ac:dyDescent="0.15">
      <c r="A1055" s="57">
        <f t="shared" si="286"/>
        <v>290.73031524356395</v>
      </c>
      <c r="B1055" s="12">
        <f t="shared" si="303"/>
        <v>46.271166777678211</v>
      </c>
      <c r="C1055" s="57" t="str">
        <f t="shared" si="287"/>
        <v>-0.0745797823747765-558.810450622358i</v>
      </c>
      <c r="D1055" s="57" t="str">
        <f t="shared" si="288"/>
        <v>7.97999983137438-137.585711409922i</v>
      </c>
      <c r="E1055" s="57" t="str">
        <f t="shared" si="289"/>
        <v>81.234236261312-0.00296926101826879i</v>
      </c>
      <c r="F1055" s="57" t="str">
        <f t="shared" si="290"/>
        <v>4.17867863491589-12911.4635841642i</v>
      </c>
      <c r="G1055" s="57" t="str">
        <f t="shared" si="291"/>
        <v>0.999999989527124-0.000102337069893972i</v>
      </c>
      <c r="H1055" s="57" t="str">
        <f t="shared" si="292"/>
        <v>120.013947480495+6.88847789260788i</v>
      </c>
      <c r="I1055" s="57" t="str">
        <f t="shared" si="293"/>
        <v>504.638264997598-8742.56005361404i</v>
      </c>
      <c r="K1055" s="57" t="str">
        <f t="shared" si="294"/>
        <v>0.0996600532549873-0.00578999436714927i</v>
      </c>
      <c r="L1055" s="57" t="str">
        <f t="shared" si="295"/>
        <v>0.00025-4.77724136791626i</v>
      </c>
      <c r="M1055" s="57" t="str">
        <f t="shared" si="296"/>
        <v>0.0025-2.69056147129201i</v>
      </c>
      <c r="N1055" s="57">
        <f t="shared" si="297"/>
        <v>89.992353208969249</v>
      </c>
      <c r="O1055" s="57">
        <f t="shared" si="298"/>
        <v>54.945290467329869</v>
      </c>
      <c r="P1055" s="374">
        <f t="shared" si="299"/>
        <v>54.945290467329869</v>
      </c>
      <c r="Q1055" s="374">
        <f t="shared" si="300"/>
        <v>-90.007646791030751</v>
      </c>
      <c r="R1055" s="12">
        <f t="shared" si="301"/>
        <v>89.992353208969249</v>
      </c>
      <c r="S1055" s="57">
        <f t="shared" si="302"/>
        <v>4.6271166777678209E-2</v>
      </c>
      <c r="T1055" s="12">
        <f t="shared" si="285"/>
        <v>54.945290467329869</v>
      </c>
    </row>
    <row r="1056" spans="1:20" x14ac:dyDescent="0.15">
      <c r="A1056" s="57">
        <f t="shared" si="286"/>
        <v>291.83509044148951</v>
      </c>
      <c r="B1056" s="12">
        <f t="shared" si="303"/>
        <v>46.446997211433391</v>
      </c>
      <c r="C1056" s="57" t="str">
        <f t="shared" si="287"/>
        <v>-0.0745698790238549-556.694843223997i</v>
      </c>
      <c r="D1056" s="57" t="str">
        <f t="shared" si="288"/>
        <v>7.9799998300904-137.064873722632i</v>
      </c>
      <c r="E1056" s="57" t="str">
        <f t="shared" si="289"/>
        <v>81.234232223082-0.00298030166882885i</v>
      </c>
      <c r="F1056" s="57" t="str">
        <f t="shared" si="290"/>
        <v>4.17867863458266-12862.5857615265i</v>
      </c>
      <c r="G1056" s="57" t="str">
        <f t="shared" si="291"/>
        <v>0.999999989447379-0.000102725950751376i</v>
      </c>
      <c r="H1056" s="57" t="str">
        <f t="shared" si="292"/>
        <v>120.01405368976+6.91465611643177i</v>
      </c>
      <c r="I1056" s="57" t="str">
        <f t="shared" si="293"/>
        <v>504.638413339902-8709.470568068i</v>
      </c>
      <c r="K1056" s="57" t="str">
        <f t="shared" si="294"/>
        <v>0.099657473711711-0.00581184431019187i</v>
      </c>
      <c r="L1056" s="57" t="str">
        <f t="shared" si="295"/>
        <v>0.00025-4.7591565729391i</v>
      </c>
      <c r="M1056" s="57" t="str">
        <f t="shared" si="296"/>
        <v>0.0025-2.68037604233115i</v>
      </c>
      <c r="N1056" s="57">
        <f t="shared" si="297"/>
        <v>89.992325168135977</v>
      </c>
      <c r="O1056" s="57">
        <f t="shared" si="298"/>
        <v>54.912344045298354</v>
      </c>
      <c r="P1056" s="374">
        <f t="shared" si="299"/>
        <v>54.912344045298354</v>
      </c>
      <c r="Q1056" s="374">
        <f t="shared" si="300"/>
        <v>-90.007674831864023</v>
      </c>
      <c r="R1056" s="12">
        <f t="shared" si="301"/>
        <v>89.992325168135977</v>
      </c>
      <c r="S1056" s="57">
        <f t="shared" si="302"/>
        <v>4.6446997211433388E-2</v>
      </c>
      <c r="T1056" s="12">
        <f t="shared" si="285"/>
        <v>54.912344045298354</v>
      </c>
    </row>
    <row r="1057" spans="1:20" x14ac:dyDescent="0.15">
      <c r="A1057" s="57">
        <f t="shared" si="286"/>
        <v>292.9440637851672</v>
      </c>
      <c r="B1057" s="12">
        <f t="shared" si="303"/>
        <v>46.623495800836842</v>
      </c>
      <c r="C1057" s="57" t="str">
        <f t="shared" si="287"/>
        <v>-0.0745599007909945-554.587244076731i</v>
      </c>
      <c r="D1057" s="57" t="str">
        <f t="shared" si="288"/>
        <v>7.97999982879665-136.546007759567i</v>
      </c>
      <c r="E1057" s="57" t="str">
        <f t="shared" si="289"/>
        <v>81.2342281543208-0.00299138151130443i</v>
      </c>
      <c r="F1057" s="57" t="str">
        <f t="shared" si="290"/>
        <v>4.1786786342469-12813.8929715034i</v>
      </c>
      <c r="G1057" s="57" t="str">
        <f t="shared" si="291"/>
        <v>0.999999989367027-0.000103116309355946i</v>
      </c>
      <c r="H1057" s="57" t="str">
        <f t="shared" si="292"/>
        <v>120.014160707855+6.94093384048369i</v>
      </c>
      <c r="I1057" s="57" t="str">
        <f t="shared" si="293"/>
        <v>504.638562811839-8676.50637118709i</v>
      </c>
      <c r="K1057" s="57" t="str">
        <f t="shared" si="294"/>
        <v>0.0996548746631632-0.00583377555129436i</v>
      </c>
      <c r="L1057" s="57" t="str">
        <f t="shared" si="295"/>
        <v>0.00025-4.741140240027i</v>
      </c>
      <c r="M1057" s="57" t="str">
        <f t="shared" si="296"/>
        <v>0.0025-2.67022917147953i</v>
      </c>
      <c r="N1057" s="57">
        <f t="shared" si="297"/>
        <v>89.992297032331479</v>
      </c>
      <c r="O1057" s="57">
        <f t="shared" si="298"/>
        <v>54.879397603644485</v>
      </c>
      <c r="P1057" s="374">
        <f t="shared" si="299"/>
        <v>54.879397603644485</v>
      </c>
      <c r="Q1057" s="374">
        <f t="shared" si="300"/>
        <v>-90.007702967668521</v>
      </c>
      <c r="R1057" s="12">
        <f t="shared" si="301"/>
        <v>89.992297032331479</v>
      </c>
      <c r="S1057" s="57">
        <f t="shared" si="302"/>
        <v>4.6623495800836842E-2</v>
      </c>
      <c r="T1057" s="12">
        <f t="shared" si="285"/>
        <v>54.879397603644485</v>
      </c>
    </row>
    <row r="1058" spans="1:20" x14ac:dyDescent="0.15">
      <c r="A1058" s="57">
        <f t="shared" si="286"/>
        <v>294.05725122755081</v>
      </c>
      <c r="B1058" s="12">
        <f t="shared" si="303"/>
        <v>46.800665084880023</v>
      </c>
      <c r="C1058" s="57" t="str">
        <f t="shared" si="287"/>
        <v>-0.074549847113687-552.487622862139i</v>
      </c>
      <c r="D1058" s="57" t="str">
        <f t="shared" si="288"/>
        <v>7.97999982749303-136.029106056665i</v>
      </c>
      <c r="E1058" s="57" t="str">
        <f t="shared" si="289"/>
        <v>81.2342240548005-0.00300250066326178i</v>
      </c>
      <c r="F1058" s="57" t="str">
        <f t="shared" si="290"/>
        <v>4.17867863390858-12765.3845136326i</v>
      </c>
      <c r="G1058" s="57" t="str">
        <f t="shared" si="291"/>
        <v>0.999999989286063-0.000103508151323118i</v>
      </c>
      <c r="H1058" s="57" t="str">
        <f t="shared" si="292"/>
        <v>120.014268540941+6.96731144312749i</v>
      </c>
      <c r="I1058" s="57" t="str">
        <f t="shared" si="293"/>
        <v>504.638713422006-8643.66698877029i</v>
      </c>
      <c r="K1058" s="57" t="str">
        <f t="shared" si="294"/>
        <v>0.0996522559628969-0.00585578837972647i</v>
      </c>
      <c r="L1058" s="57" t="str">
        <f t="shared" si="295"/>
        <v>0.00025-4.72319211000895i</v>
      </c>
      <c r="M1058" s="57" t="str">
        <f t="shared" si="296"/>
        <v>0.0025-2.660120712771i</v>
      </c>
      <c r="N1058" s="57">
        <f t="shared" si="297"/>
        <v>89.992268801326446</v>
      </c>
      <c r="O1058" s="57">
        <f t="shared" si="298"/>
        <v>54.846451142220957</v>
      </c>
      <c r="P1058" s="374">
        <f t="shared" si="299"/>
        <v>54.846451142220957</v>
      </c>
      <c r="Q1058" s="374">
        <f t="shared" si="300"/>
        <v>-90.007731198673554</v>
      </c>
      <c r="R1058" s="12">
        <f t="shared" si="301"/>
        <v>89.992268801326446</v>
      </c>
      <c r="S1058" s="57">
        <f t="shared" si="302"/>
        <v>4.6800665084880025E-2</v>
      </c>
      <c r="T1058" s="12">
        <f t="shared" si="285"/>
        <v>54.846451142220957</v>
      </c>
    </row>
    <row r="1059" spans="1:20" x14ac:dyDescent="0.15">
      <c r="A1059" s="57">
        <f t="shared" si="286"/>
        <v>295.17466878221552</v>
      </c>
      <c r="B1059" s="12">
        <f t="shared" si="303"/>
        <v>46.97850761220257</v>
      </c>
      <c r="C1059" s="57" t="str">
        <f t="shared" si="287"/>
        <v>-0.0745397174256155-550.395949376561i</v>
      </c>
      <c r="D1059" s="57" t="str">
        <f t="shared" si="288"/>
        <v>7.97999982617945-135.514161178122i</v>
      </c>
      <c r="E1059" s="57" t="str">
        <f t="shared" si="289"/>
        <v>81.2342199242891-0.00301365924236074i</v>
      </c>
      <c r="F1059" s="57" t="str">
        <f t="shared" si="290"/>
        <v>4.17867863356766-12717.0596901036i</v>
      </c>
      <c r="G1059" s="57" t="str">
        <f t="shared" si="291"/>
        <v>0.999999989204482-0.00010390148228967i</v>
      </c>
      <c r="H1059" s="57" t="str">
        <f t="shared" si="292"/>
        <v>120.014377195227+6.99378930416774i</v>
      </c>
      <c r="I1059" s="57" t="str">
        <f t="shared" si="293"/>
        <v>504.638865179068-8610.95194841222i</v>
      </c>
      <c r="K1059" s="57" t="str">
        <f t="shared" si="294"/>
        <v>0.0996496174633825-0.00587788308563514i</v>
      </c>
      <c r="L1059" s="57" t="str">
        <f t="shared" si="295"/>
        <v>0.00025-4.70531192469512i</v>
      </c>
      <c r="M1059" s="57" t="str">
        <f t="shared" si="296"/>
        <v>0.0025-2.65005052079199i</v>
      </c>
      <c r="N1059" s="57">
        <f t="shared" si="297"/>
        <v>89.9922404748921</v>
      </c>
      <c r="O1059" s="57">
        <f t="shared" si="298"/>
        <v>54.813504660879254</v>
      </c>
      <c r="P1059" s="374">
        <f t="shared" si="299"/>
        <v>54.813504660879254</v>
      </c>
      <c r="Q1059" s="374">
        <f t="shared" si="300"/>
        <v>-90.0077595251079</v>
      </c>
      <c r="R1059" s="12">
        <f t="shared" si="301"/>
        <v>89.9922404748921</v>
      </c>
      <c r="S1059" s="57">
        <f t="shared" si="302"/>
        <v>4.6978507612202569E-2</v>
      </c>
      <c r="T1059" s="12">
        <f t="shared" si="285"/>
        <v>54.813504660879254</v>
      </c>
    </row>
    <row r="1060" spans="1:20" x14ac:dyDescent="0.15">
      <c r="A1060" s="57">
        <f t="shared" si="286"/>
        <v>296.29633252358798</v>
      </c>
      <c r="B1060" s="12">
        <f t="shared" si="303"/>
        <v>47.157025941128943</v>
      </c>
      <c r="C1060" s="57" t="str">
        <f t="shared" si="287"/>
        <v>-0.0745295111555677-548.312193530672i</v>
      </c>
      <c r="D1060" s="57" t="str">
        <f t="shared" si="288"/>
        <v>7.97999982485591-135.001165716283i</v>
      </c>
      <c r="E1060" s="57" t="str">
        <f t="shared" si="289"/>
        <v>81.2342157625545-0.00302485736632719i</v>
      </c>
      <c r="F1060" s="57" t="str">
        <f t="shared" si="290"/>
        <v>4.17867863322417-12668.9178057478i</v>
      </c>
      <c r="G1060" s="57" t="str">
        <f t="shared" si="291"/>
        <v>0.99999998912228-0.000104296307913797i</v>
      </c>
      <c r="H1060" s="57" t="str">
        <f t="shared" si="292"/>
        <v>120.014486676968+7.0203678048554i</v>
      </c>
      <c r="I1060" s="57" t="str">
        <f t="shared" si="293"/>
        <v>504.639018091767-8578.36077949629i</v>
      </c>
      <c r="K1060" s="57" t="str">
        <f t="shared" si="294"/>
        <v>0.0996469590159981-0.00590005996004524i</v>
      </c>
      <c r="L1060" s="57" t="str">
        <f t="shared" si="295"/>
        <v>0.00025-4.687499426873i</v>
      </c>
      <c r="M1060" s="57" t="str">
        <f t="shared" si="296"/>
        <v>0.0025-2.64001845067941i</v>
      </c>
      <c r="N1060" s="57">
        <f t="shared" si="297"/>
        <v>89.992212052800454</v>
      </c>
      <c r="O1060" s="57">
        <f t="shared" si="298"/>
        <v>54.780558159469834</v>
      </c>
      <c r="P1060" s="374">
        <f t="shared" si="299"/>
        <v>54.780558159469834</v>
      </c>
      <c r="Q1060" s="374">
        <f t="shared" si="300"/>
        <v>-90.007787947199546</v>
      </c>
      <c r="R1060" s="12">
        <f t="shared" si="301"/>
        <v>89.992212052800454</v>
      </c>
      <c r="S1060" s="57">
        <f t="shared" si="302"/>
        <v>4.7157025941128944E-2</v>
      </c>
      <c r="T1060" s="12">
        <f t="shared" si="285"/>
        <v>54.780558159469834</v>
      </c>
    </row>
    <row r="1061" spans="1:20" x14ac:dyDescent="0.15">
      <c r="A1061" s="57">
        <f t="shared" si="286"/>
        <v>297.42225858717762</v>
      </c>
      <c r="B1061" s="12">
        <f t="shared" si="303"/>
        <v>47.336222639705234</v>
      </c>
      <c r="C1061" s="57" t="str">
        <f t="shared" si="287"/>
        <v>-0.0745192277298301-546.236325349061i</v>
      </c>
      <c r="D1061" s="57" t="str">
        <f t="shared" si="288"/>
        <v>7.97999982352229-134.490112291536i</v>
      </c>
      <c r="E1061" s="57" t="str">
        <f t="shared" si="289"/>
        <v>81.2342115693623-0.00303609515301001i</v>
      </c>
      <c r="F1061" s="57" t="str">
        <f t="shared" si="290"/>
        <v>4.17867863287808-12620.9581680278i</v>
      </c>
      <c r="G1061" s="57" t="str">
        <f t="shared" si="291"/>
        <v>0.999999989039452-0.000104692633875198i</v>
      </c>
      <c r="H1061" s="57" t="str">
        <f t="shared" si="292"/>
        <v>120.014596992463+7.04704732789321i</v>
      </c>
      <c r="I1061" s="57" t="str">
        <f t="shared" si="293"/>
        <v>504.639172168897-8545.89301318729i</v>
      </c>
      <c r="K1061" s="57" t="str">
        <f t="shared" si="294"/>
        <v>0.0996442804710257-0.00592231929486082i</v>
      </c>
      <c r="L1061" s="57" t="str">
        <f t="shared" si="295"/>
        <v>0.00025-4.66975436030384i</v>
      </c>
      <c r="M1061" s="57" t="str">
        <f t="shared" si="296"/>
        <v>0.0025-2.63002435811856i</v>
      </c>
      <c r="N1061" s="57">
        <f t="shared" si="297"/>
        <v>89.992183534823923</v>
      </c>
      <c r="O1061" s="57">
        <f t="shared" si="298"/>
        <v>54.747611637842269</v>
      </c>
      <c r="P1061" s="374">
        <f t="shared" si="299"/>
        <v>54.747611637842269</v>
      </c>
      <c r="Q1061" s="374">
        <f t="shared" si="300"/>
        <v>-90.007816465176077</v>
      </c>
      <c r="R1061" s="12">
        <f t="shared" si="301"/>
        <v>89.992183534823923</v>
      </c>
      <c r="S1061" s="57">
        <f t="shared" si="302"/>
        <v>4.733622263970523E-2</v>
      </c>
      <c r="T1061" s="12">
        <f t="shared" si="285"/>
        <v>54.747611637842269</v>
      </c>
    </row>
    <row r="1062" spans="1:20" x14ac:dyDescent="0.15">
      <c r="A1062" s="57">
        <f t="shared" si="286"/>
        <v>298.5524631698089</v>
      </c>
      <c r="B1062" s="12">
        <f t="shared" si="303"/>
        <v>47.516100285736115</v>
      </c>
      <c r="C1062" s="57" t="str">
        <f t="shared" si="287"/>
        <v>-0.0745088665684079-544.168314969764i</v>
      </c>
      <c r="D1062" s="57" t="str">
        <f t="shared" si="288"/>
        <v>7.97999982217852-133.980993552206i</v>
      </c>
      <c r="E1062" s="57" t="str">
        <f t="shared" si="289"/>
        <v>81.2342073444773-0.00304737272030413i</v>
      </c>
      <c r="F1062" s="57" t="str">
        <f t="shared" si="290"/>
        <v>4.17867863252933-12573.1800870282i</v>
      </c>
      <c r="G1062" s="57" t="str">
        <f t="shared" si="291"/>
        <v>0.999999988955994-0.000105090465875153i</v>
      </c>
      <c r="H1062" s="57" t="str">
        <f t="shared" si="292"/>
        <v>120.014708148065+7.07382825744132i</v>
      </c>
      <c r="I1062" s="57" t="str">
        <f t="shared" si="293"/>
        <v>504.639327419328-8513.54818242583i</v>
      </c>
      <c r="K1062" s="57" t="str">
        <f t="shared" si="294"/>
        <v>0.0996415816776354-0.00594466138286497i</v>
      </c>
      <c r="L1062" s="57" t="str">
        <f t="shared" si="295"/>
        <v>0.00025-4.65207646971892i</v>
      </c>
      <c r="M1062" s="57" t="str">
        <f t="shared" si="296"/>
        <v>0.0025-2.62006809934106i</v>
      </c>
      <c r="N1062" s="57">
        <f t="shared" si="297"/>
        <v>89.992154920735814</v>
      </c>
      <c r="O1062" s="57">
        <f t="shared" si="298"/>
        <v>54.714665095844708</v>
      </c>
      <c r="P1062" s="374">
        <f t="shared" si="299"/>
        <v>54.714665095844708</v>
      </c>
      <c r="Q1062" s="374">
        <f t="shared" si="300"/>
        <v>-90.007845079264186</v>
      </c>
      <c r="R1062" s="12">
        <f t="shared" si="301"/>
        <v>89.992154920735814</v>
      </c>
      <c r="S1062" s="57">
        <f t="shared" si="302"/>
        <v>4.7516100285736114E-2</v>
      </c>
      <c r="T1062" s="12">
        <f t="shared" si="285"/>
        <v>54.714665095844708</v>
      </c>
    </row>
    <row r="1063" spans="1:20" x14ac:dyDescent="0.15">
      <c r="A1063" s="57">
        <f t="shared" si="286"/>
        <v>299.68696252985421</v>
      </c>
      <c r="B1063" s="12">
        <f t="shared" si="303"/>
        <v>47.696661466821915</v>
      </c>
      <c r="C1063" s="57" t="str">
        <f t="shared" si="287"/>
        <v>-0.0744984270891109-542.108132643868i</v>
      </c>
      <c r="D1063" s="57" t="str">
        <f t="shared" si="288"/>
        <v>7.97999982082451-133.473802174449i</v>
      </c>
      <c r="E1063" s="57" t="str">
        <f t="shared" si="289"/>
        <v>81.2342030876601-0.0030586901861991i</v>
      </c>
      <c r="F1063" s="57" t="str">
        <f t="shared" si="290"/>
        <v>4.17867863217793-12525.5828754453i</v>
      </c>
      <c r="G1063" s="57" t="str">
        <f t="shared" si="291"/>
        <v>0.9999999888719-0.000105489809636608i</v>
      </c>
      <c r="H1063" s="57" t="str">
        <f t="shared" si="292"/>
        <v>120.014820150172+7.10071097912284i</v>
      </c>
      <c r="I1063" s="57" t="str">
        <f t="shared" si="293"/>
        <v>504.639483851998-8481.32582192072i</v>
      </c>
      <c r="K1063" s="57" t="str">
        <f t="shared" si="294"/>
        <v>0.0996388624838877-0.00596708651772184i</v>
      </c>
      <c r="L1063" s="57" t="str">
        <f t="shared" si="295"/>
        <v>0.00025-4.63446550081581i</v>
      </c>
      <c r="M1063" s="57" t="str">
        <f t="shared" si="296"/>
        <v>0.0025-2.61014953112279i</v>
      </c>
      <c r="N1063" s="57">
        <f t="shared" si="297"/>
        <v>89.992126210309962</v>
      </c>
      <c r="O1063" s="57">
        <f t="shared" si="298"/>
        <v>54.681718533324371</v>
      </c>
      <c r="P1063" s="374">
        <f t="shared" si="299"/>
        <v>54.681718533324371</v>
      </c>
      <c r="Q1063" s="374">
        <f t="shared" si="300"/>
        <v>-90.007873789690038</v>
      </c>
      <c r="R1063" s="12">
        <f t="shared" si="301"/>
        <v>89.992126210309962</v>
      </c>
      <c r="S1063" s="57">
        <f t="shared" si="302"/>
        <v>4.7696661466821916E-2</v>
      </c>
      <c r="T1063" s="12">
        <f t="shared" si="285"/>
        <v>54.681718533324371</v>
      </c>
    </row>
    <row r="1064" spans="1:20" x14ac:dyDescent="0.15">
      <c r="A1064" s="57">
        <f t="shared" si="286"/>
        <v>300.82577298746764</v>
      </c>
      <c r="B1064" s="12">
        <f t="shared" si="303"/>
        <v>47.877908780395842</v>
      </c>
      <c r="C1064" s="57" t="str">
        <f t="shared" si="287"/>
        <v>-0.074487908703226-540.05574873506i</v>
      </c>
      <c r="D1064" s="57" t="str">
        <f t="shared" si="288"/>
        <v>7.97999981946018-132.968530862146i</v>
      </c>
      <c r="E1064" s="57" t="str">
        <f t="shared" si="289"/>
        <v>81.2341987986729-0.00307004766877606i</v>
      </c>
      <c r="F1064" s="57" t="str">
        <f t="shared" si="290"/>
        <v>4.17867863182384-12478.1658485772i</v>
      </c>
      <c r="G1064" s="57" t="str">
        <f t="shared" si="291"/>
        <v>0.999999988787166-0.000105890670904254i</v>
      </c>
      <c r="H1064" s="57" t="str">
        <f t="shared" si="292"/>
        <v>120.014933005232+7.12769588002937i</v>
      </c>
      <c r="I1064" s="57" t="str">
        <f t="shared" si="293"/>
        <v>504.639641475907-8449.22546814259i</v>
      </c>
      <c r="K1064" s="57" t="str">
        <f t="shared" si="294"/>
        <v>0.0996361227367145-0.005989594993976i</v>
      </c>
      <c r="L1064" s="57" t="str">
        <f t="shared" si="295"/>
        <v>0.00025-4.61692120025483i</v>
      </c>
      <c r="M1064" s="57" t="str">
        <f t="shared" si="296"/>
        <v>0.0025-2.60026851078182i</v>
      </c>
      <c r="N1064" s="57">
        <f t="shared" si="297"/>
        <v>89.992097403321083</v>
      </c>
      <c r="O1064" s="57">
        <f t="shared" si="298"/>
        <v>54.648771950127177</v>
      </c>
      <c r="P1064" s="374">
        <f t="shared" si="299"/>
        <v>54.648771950127177</v>
      </c>
      <c r="Q1064" s="374">
        <f t="shared" si="300"/>
        <v>-90.007902596678917</v>
      </c>
      <c r="R1064" s="12">
        <f t="shared" si="301"/>
        <v>89.992097403321083</v>
      </c>
      <c r="S1064" s="57">
        <f t="shared" si="302"/>
        <v>4.7877908780395842E-2</v>
      </c>
      <c r="T1064" s="12">
        <f t="shared" si="285"/>
        <v>54.648771950127177</v>
      </c>
    </row>
    <row r="1065" spans="1:20" x14ac:dyDescent="0.15">
      <c r="A1065" s="57">
        <f t="shared" si="286"/>
        <v>301.96891092482002</v>
      </c>
      <c r="B1065" s="12">
        <f t="shared" si="303"/>
        <v>48.059844833761346</v>
      </c>
      <c r="C1065" s="57" t="str">
        <f t="shared" si="287"/>
        <v>-0.0744773108195105-538.011133719228i</v>
      </c>
      <c r="D1065" s="57" t="str">
        <f t="shared" si="288"/>
        <v>7.97999981808548-132.465172346801i</v>
      </c>
      <c r="E1065" s="57" t="str">
        <f t="shared" si="289"/>
        <v>81.2341944772736-0.00308144528615567i</v>
      </c>
      <c r="F1065" s="57" t="str">
        <f t="shared" si="290"/>
        <v>4.17867863146707-12430.9283243141i</v>
      </c>
      <c r="G1065" s="57" t="str">
        <f t="shared" si="291"/>
        <v>0.999999988701786-0.000106293055444615i</v>
      </c>
      <c r="H1065" s="57" t="str">
        <f t="shared" si="292"/>
        <v>120.015046719741+7.15478334872675i</v>
      </c>
      <c r="I1065" s="57" t="str">
        <f t="shared" si="293"/>
        <v>504.639800300129-8417.24665931715i</v>
      </c>
      <c r="K1065" s="57" t="str">
        <f t="shared" si="294"/>
        <v>0.099633362281921-0.00601218710705444i</v>
      </c>
      <c r="L1065" s="57" t="str">
        <f t="shared" si="295"/>
        <v>0.00025-4.59944331565536i</v>
      </c>
      <c r="M1065" s="57" t="str">
        <f t="shared" si="296"/>
        <v>0.0025-2.59042489617635i</v>
      </c>
      <c r="N1065" s="57">
        <f t="shared" si="297"/>
        <v>89.992068499544445</v>
      </c>
      <c r="O1065" s="57">
        <f t="shared" si="298"/>
        <v>54.615825346098177</v>
      </c>
      <c r="P1065" s="374">
        <f t="shared" si="299"/>
        <v>54.615825346098177</v>
      </c>
      <c r="Q1065" s="374">
        <f t="shared" si="300"/>
        <v>-90.007931500455555</v>
      </c>
      <c r="R1065" s="12">
        <f t="shared" si="301"/>
        <v>89.992068499544445</v>
      </c>
      <c r="S1065" s="57">
        <f t="shared" si="302"/>
        <v>4.8059844833761349E-2</v>
      </c>
      <c r="T1065" s="12">
        <f t="shared" si="285"/>
        <v>54.615825346098177</v>
      </c>
    </row>
    <row r="1066" spans="1:20" x14ac:dyDescent="0.15">
      <c r="A1066" s="57">
        <f t="shared" si="286"/>
        <v>303.11639278633436</v>
      </c>
      <c r="B1066" s="12">
        <f t="shared" si="303"/>
        <v>48.242472244129644</v>
      </c>
      <c r="C1066" s="57" t="str">
        <f t="shared" si="287"/>
        <v>-0.0744666328415633-535.974258184i</v>
      </c>
      <c r="D1066" s="57" t="str">
        <f t="shared" si="288"/>
        <v>7.97999981670033-131.963719387432i</v>
      </c>
      <c r="E1066" s="57" t="str">
        <f t="shared" si="289"/>
        <v>81.2341901232188-0.00309288315653741i</v>
      </c>
      <c r="F1066" s="57" t="str">
        <f t="shared" si="290"/>
        <v>4.17867863110759-12383.8696231283i</v>
      </c>
      <c r="G1066" s="57" t="str">
        <f t="shared" si="291"/>
        <v>0.999999988615757-0.000106696969046126i</v>
      </c>
      <c r="H1066" s="57" t="str">
        <f t="shared" si="292"/>
        <v>120.015161300245+7.18197377526066i</v>
      </c>
      <c r="I1066" s="57" t="str">
        <f t="shared" si="293"/>
        <v>504.639960333808-8385.38893541856i</v>
      </c>
      <c r="K1066" s="57" t="str">
        <f t="shared" si="294"/>
        <v>0.0996305809641712-0.0060348631532665i</v>
      </c>
      <c r="L1066" s="57" t="str">
        <f t="shared" si="295"/>
        <v>0.00025-4.58203159559209i</v>
      </c>
      <c r="M1066" s="57" t="str">
        <f t="shared" si="296"/>
        <v>0.0025-2.58061854570268i</v>
      </c>
      <c r="N1066" s="57">
        <f t="shared" si="297"/>
        <v>89.992039498756199</v>
      </c>
      <c r="O1066" s="57">
        <f t="shared" si="298"/>
        <v>54.582878721080974</v>
      </c>
      <c r="P1066" s="374">
        <f t="shared" si="299"/>
        <v>54.582878721080974</v>
      </c>
      <c r="Q1066" s="374">
        <f t="shared" si="300"/>
        <v>-90.007960501243801</v>
      </c>
      <c r="R1066" s="12">
        <f t="shared" si="301"/>
        <v>89.992039498756199</v>
      </c>
      <c r="S1066" s="57">
        <f t="shared" si="302"/>
        <v>4.8242472244129642E-2</v>
      </c>
      <c r="T1066" s="12">
        <f t="shared" si="285"/>
        <v>54.582878721080974</v>
      </c>
    </row>
    <row r="1067" spans="1:20" x14ac:dyDescent="0.15">
      <c r="A1067" s="57">
        <f t="shared" si="286"/>
        <v>304.26823507892249</v>
      </c>
      <c r="B1067" s="12">
        <f t="shared" si="303"/>
        <v>48.425793638657339</v>
      </c>
      <c r="C1067" s="57" t="str">
        <f t="shared" si="287"/>
        <v>-0.0744558741688763-533.945092828358i</v>
      </c>
      <c r="D1067" s="57" t="str">
        <f t="shared" si="288"/>
        <v>7.9799998153046-131.46416477047i</v>
      </c>
      <c r="E1067" s="57" t="str">
        <f t="shared" si="289"/>
        <v>81.234185736264-0.00310436139816867i</v>
      </c>
      <c r="F1067" s="57" t="str">
        <f t="shared" si="290"/>
        <v>4.17867863074535-12336.9890680646i</v>
      </c>
      <c r="G1067" s="57" t="str">
        <f t="shared" si="291"/>
        <v>0.999999988529072-0.000107102417519217i</v>
      </c>
      <c r="H1067" s="57" t="str">
        <f t="shared" si="292"/>
        <v>120.015276753338+7.20926755116213i</v>
      </c>
      <c r="I1067" s="57" t="str">
        <f t="shared" si="293"/>
        <v>504.640121586148-8353.65183816272i</v>
      </c>
      <c r="K1067" s="57" t="str">
        <f t="shared" si="294"/>
        <v>0.0996277786269831-0.00605762342980482i</v>
      </c>
      <c r="L1067" s="57" t="str">
        <f t="shared" si="295"/>
        <v>0.00025-4.56468578959165i</v>
      </c>
      <c r="M1067" s="57" t="str">
        <f t="shared" si="296"/>
        <v>0.0025-2.57084931829317i</v>
      </c>
      <c r="N1067" s="57">
        <f t="shared" si="297"/>
        <v>89.992010400733179</v>
      </c>
      <c r="O1067" s="57">
        <f t="shared" si="298"/>
        <v>54.549932074918289</v>
      </c>
      <c r="P1067" s="374">
        <f t="shared" si="299"/>
        <v>54.549932074918289</v>
      </c>
      <c r="Q1067" s="374">
        <f t="shared" si="300"/>
        <v>-90.007989599266821</v>
      </c>
      <c r="R1067" s="12">
        <f t="shared" si="301"/>
        <v>89.992010400733179</v>
      </c>
      <c r="S1067" s="57">
        <f t="shared" si="302"/>
        <v>4.8425793638657337E-2</v>
      </c>
      <c r="T1067" s="12">
        <f t="shared" si="285"/>
        <v>54.549932074918289</v>
      </c>
    </row>
    <row r="1068" spans="1:20" x14ac:dyDescent="0.15">
      <c r="A1068" s="57">
        <f t="shared" si="286"/>
        <v>305.42445437222239</v>
      </c>
      <c r="B1068" s="12">
        <f t="shared" si="303"/>
        <v>48.60981165448424</v>
      </c>
      <c r="C1068" s="57" t="str">
        <f t="shared" si="287"/>
        <v>-0.0744450341956053-531.923608462177i</v>
      </c>
      <c r="D1068" s="57" t="str">
        <f t="shared" si="288"/>
        <v>7.97999981389824-130.966501309653i</v>
      </c>
      <c r="E1068" s="57" t="str">
        <f t="shared" si="289"/>
        <v>81.2341813161628-0.00311588012939306i</v>
      </c>
      <c r="F1068" s="57" t="str">
        <f t="shared" si="290"/>
        <v>4.17867863038036-12290.2859847304i</v>
      </c>
      <c r="G1068" s="57" t="str">
        <f t="shared" si="291"/>
        <v>0.999999988441727-0.000107509406696399i</v>
      </c>
      <c r="H1068" s="57" t="str">
        <f t="shared" si="292"/>
        <v>120.015393085671+7.23666506945345i</v>
      </c>
      <c r="I1068" s="57" t="str">
        <f t="shared" si="293"/>
        <v>504.640284066432-8322.0349110012i</v>
      </c>
      <c r="K1068" s="57" t="str">
        <f t="shared" si="294"/>
        <v>0.0996249551127165-0.00608046823474565i</v>
      </c>
      <c r="L1068" s="57" t="str">
        <f t="shared" si="295"/>
        <v>0.00025-4.54740564812876i</v>
      </c>
      <c r="M1068" s="57" t="str">
        <f t="shared" si="296"/>
        <v>0.0025-2.5611170734142i</v>
      </c>
      <c r="N1068" s="57">
        <f t="shared" si="297"/>
        <v>89.991981205253154</v>
      </c>
      <c r="O1068" s="57">
        <f t="shared" si="298"/>
        <v>54.516985407451351</v>
      </c>
      <c r="P1068" s="374">
        <f t="shared" si="299"/>
        <v>54.516985407451351</v>
      </c>
      <c r="Q1068" s="374">
        <f t="shared" si="300"/>
        <v>-90.008018794746846</v>
      </c>
      <c r="R1068" s="12">
        <f t="shared" si="301"/>
        <v>89.991981205253154</v>
      </c>
      <c r="S1068" s="57">
        <f t="shared" si="302"/>
        <v>4.860981165448424E-2</v>
      </c>
      <c r="T1068" s="12">
        <f t="shared" ref="T1068:T1131" si="304">P1068</f>
        <v>54.516985407451351</v>
      </c>
    </row>
    <row r="1069" spans="1:20" x14ac:dyDescent="0.15">
      <c r="A1069" s="57">
        <f t="shared" ref="A1069:A1132" si="305">2*PI()*B1069</f>
        <v>306.5850672988368</v>
      </c>
      <c r="B1069" s="12">
        <f t="shared" si="303"/>
        <v>48.794528938771279</v>
      </c>
      <c r="C1069" s="57" t="str">
        <f t="shared" ref="C1069:C1132" si="306">IMPRODUCT(D1069,E1069,$C$40,,K1069,$C$41)</f>
        <v>-0.0744341123124102-529.909776005844i</v>
      </c>
      <c r="D1069" s="57" t="str">
        <f t="shared" ref="D1069:D1132" si="307">IMDIV(IMPRODUCT($C$37,$C$38,COMPLEX(1,A1069/$C$38)),IMSUM(-1*A1069*A1069/$C$39,COMPLEX(0,1*A1069)))</f>
        <v>7.97999981248118-130.470721845926i</v>
      </c>
      <c r="E1069" s="57" t="str">
        <f t="shared" ref="E1069:E1132" si="308">IMDIV(IMPRODUCT(IMSUM(F1069,G1069),$C$29,H1069),IMSUM(1,I1069))</f>
        <v>81.2341768626663-0.00312743946855262i</v>
      </c>
      <c r="F1069" s="57" t="str">
        <f t="shared" ref="F1069:F1132" si="309">IMDIV(IMPRODUCT($C$14,$C$15,COMPLEX(1,A1069/$C$15)),IMSUM(-1*A1069*A1069/$C$16,COMPLEX(0,A1069)))</f>
        <v>4.1786786300126-12243.7597012863i</v>
      </c>
      <c r="G1069" s="57" t="str">
        <f t="shared" ref="G1069:G1132" si="310">IMDIV(1,COMPLEX(1,A1069*$C$9*$C$10))</f>
        <v>0.999999988353718-0.000107917942432348i</v>
      </c>
      <c r="H1069" s="57" t="str">
        <f t="shared" ref="H1069:H1132" si="311">IMDIV($C$3,IMSUM(K1069,COMPLEX(0,$C$28*A1069)))</f>
        <v>120.015510303937+7.26416672465375i</v>
      </c>
      <c r="I1069" s="57" t="str">
        <f t="shared" ref="I1069:I1132" si="312">IMPRODUCT(F1069,$C$29,H1069,$C$31)</f>
        <v>504.640447784016-8290.53769911381i</v>
      </c>
      <c r="K1069" s="57" t="str">
        <f t="shared" ref="K1069:K1132" si="313">IF($C$26&lt;=0,IMDIV(1,IMSUM(IMDIV(1,L1069),1/$C$18)),IMDIV(1,IMSUM(IMDIV(1,L1069),1/$C$18,IMDIV(1,M1069))))</f>
        <v>0.0996221102625699-0.00610339786705002i</v>
      </c>
      <c r="L1069" s="57" t="str">
        <f t="shared" ref="L1069:L1132" si="314">IMSUM($C$21/$C$22,IMDIV(1,COMPLEX(0,$C$20*$C$22*A1069)))</f>
        <v>0.00025-4.5301909226228i</v>
      </c>
      <c r="M1069" s="57" t="str">
        <f t="shared" ref="M1069:M1132" si="315">IMSUM($C$25/$C$26,IMDIV(1,COMPLEX(0,$C$24*$C$26*A1069)))</f>
        <v>0.0025-2.55142167106415i</v>
      </c>
      <c r="N1069" s="57">
        <f t="shared" ref="N1069:N1132" si="316">ABS(R1069)</f>
        <v>89.991951912094564</v>
      </c>
      <c r="O1069" s="57">
        <f t="shared" ref="O1069:O1132" si="317">ABS(P1069)</f>
        <v>54.48403871852048</v>
      </c>
      <c r="P1069" s="374">
        <f t="shared" ref="P1069:P1132" si="318">20*LOG10(IMABS(C1069))</f>
        <v>54.48403871852048</v>
      </c>
      <c r="Q1069" s="374">
        <f t="shared" ref="Q1069:Q1132" si="319">IMARGUMENT(C1069)*180/PI()</f>
        <v>-90.008048087905436</v>
      </c>
      <c r="R1069" s="12">
        <f t="shared" ref="R1069:R1132" si="320">IF(Q1069&lt;0,Q1069+180,Q1069-180)</f>
        <v>89.991951912094564</v>
      </c>
      <c r="S1069" s="57">
        <f t="shared" ref="S1069:S1132" si="321">B1069/1000</f>
        <v>4.879452893877128E-2</v>
      </c>
      <c r="T1069" s="12">
        <f t="shared" si="304"/>
        <v>54.48403871852048</v>
      </c>
    </row>
    <row r="1070" spans="1:20" x14ac:dyDescent="0.15">
      <c r="A1070" s="57">
        <f t="shared" si="305"/>
        <v>307.75009055457247</v>
      </c>
      <c r="B1070" s="12">
        <f t="shared" ref="B1070:B1133" si="322">B1069*(1+B$42)</f>
        <v>48.979948148738615</v>
      </c>
      <c r="C1070" s="57" t="str">
        <f t="shared" si="306"/>
        <v>-0.0744231079057087-527.903566489829i</v>
      </c>
      <c r="D1070" s="57" t="str">
        <f t="shared" si="307"/>
        <v>7.97999981105333-129.976819247336i</v>
      </c>
      <c r="E1070" s="57" t="str">
        <f t="shared" si="308"/>
        <v>81.2341723755248-0.00313903953411194i</v>
      </c>
      <c r="F1070" s="57" t="str">
        <f t="shared" si="309"/>
        <v>4.17867862964205-12197.409548436i</v>
      </c>
      <c r="G1070" s="57" t="str">
        <f t="shared" si="310"/>
        <v>0.999999988265038-0.000108328030603985i</v>
      </c>
      <c r="H1070" s="57" t="str">
        <f t="shared" si="311"/>
        <v>120.015628414886+7.29177291278467i</v>
      </c>
      <c r="I1070" s="57" t="str">
        <f t="shared" si="312"/>
        <v>504.640612748318-8259.15974940276i</v>
      </c>
      <c r="K1070" s="57" t="str">
        <f t="shared" si="313"/>
        <v>0.0996192439165692-0.00612641262656393i</v>
      </c>
      <c r="L1070" s="57" t="str">
        <f t="shared" si="314"/>
        <v>0.00025-4.51304136543415i</v>
      </c>
      <c r="M1070" s="57" t="str">
        <f t="shared" si="315"/>
        <v>0.0025-2.54176297177142i</v>
      </c>
      <c r="N1070" s="57">
        <f t="shared" si="316"/>
        <v>89.99192252103667</v>
      </c>
      <c r="O1070" s="57">
        <f t="shared" si="317"/>
        <v>54.451092007964917</v>
      </c>
      <c r="P1070" s="374">
        <f t="shared" si="318"/>
        <v>54.451092007964917</v>
      </c>
      <c r="Q1070" s="374">
        <f t="shared" si="319"/>
        <v>-90.00807747896333</v>
      </c>
      <c r="R1070" s="12">
        <f t="shared" si="320"/>
        <v>89.99192252103667</v>
      </c>
      <c r="S1070" s="57">
        <f t="shared" si="321"/>
        <v>4.8979948148738614E-2</v>
      </c>
      <c r="T1070" s="12">
        <f t="shared" si="304"/>
        <v>54.451092007964917</v>
      </c>
    </row>
    <row r="1071" spans="1:20" x14ac:dyDescent="0.15">
      <c r="A1071" s="57">
        <f t="shared" si="305"/>
        <v>308.91954089867983</v>
      </c>
      <c r="B1071" s="12">
        <f t="shared" si="322"/>
        <v>49.16607195170382</v>
      </c>
      <c r="C1071" s="57" t="str">
        <f t="shared" si="306"/>
        <v>-0.074412020356057-525.904951054241i</v>
      </c>
      <c r="D1071" s="57" t="str">
        <f t="shared" si="307"/>
        <v>7.9799998096146-129.484786408926i</v>
      </c>
      <c r="E1071" s="57" t="str">
        <f t="shared" si="308"/>
        <v>81.2341678544857-0.00315068044446845i</v>
      </c>
      <c r="F1071" s="57" t="str">
        <f t="shared" si="309"/>
        <v>4.17867862926866-12151.234859417i</v>
      </c>
      <c r="G1071" s="57" t="str">
        <f t="shared" si="310"/>
        <v>0.999999988175682-0.000108739677110563i</v>
      </c>
      <c r="H1071" s="57" t="str">
        <f t="shared" si="311"/>
        <v>120.015747425316+7.31948403137628i</v>
      </c>
      <c r="I1071" s="57" t="str">
        <f t="shared" si="312"/>
        <v>504.640778968834-8227.90061048572i</v>
      </c>
      <c r="K1071" s="57" t="str">
        <f t="shared" si="313"/>
        <v>0.0996163559135606-0.00614951281401912i</v>
      </c>
      <c r="L1071" s="57" t="str">
        <f t="shared" si="314"/>
        <v>0.00025-4.49595672986068i</v>
      </c>
      <c r="M1071" s="57" t="str">
        <f t="shared" si="315"/>
        <v>0.0025-2.53214083659237i</v>
      </c>
      <c r="N1071" s="57">
        <f t="shared" si="316"/>
        <v>89.99189303185976</v>
      </c>
      <c r="O1071" s="57">
        <f t="shared" si="317"/>
        <v>54.418145275622393</v>
      </c>
      <c r="P1071" s="374">
        <f t="shared" si="318"/>
        <v>54.418145275622393</v>
      </c>
      <c r="Q1071" s="374">
        <f t="shared" si="319"/>
        <v>-90.00810696814024</v>
      </c>
      <c r="R1071" s="12">
        <f t="shared" si="320"/>
        <v>89.99189303185976</v>
      </c>
      <c r="S1071" s="57">
        <f t="shared" si="321"/>
        <v>4.9166071951703819E-2</v>
      </c>
      <c r="T1071" s="12">
        <f t="shared" si="304"/>
        <v>54.418145275622393</v>
      </c>
    </row>
    <row r="1072" spans="1:20" x14ac:dyDescent="0.15">
      <c r="A1072" s="57">
        <f t="shared" si="305"/>
        <v>310.09343515409483</v>
      </c>
      <c r="B1072" s="12">
        <f t="shared" si="322"/>
        <v>49.352903025120298</v>
      </c>
      <c r="C1072" s="57" t="str">
        <f t="shared" si="306"/>
        <v>-0.0744008490409058-523.913900948448i</v>
      </c>
      <c r="D1072" s="57" t="str">
        <f t="shared" si="307"/>
        <v>7.97999980816492-128.99461625264i</v>
      </c>
      <c r="E1072" s="57" t="str">
        <f t="shared" si="308"/>
        <v>81.2341632992949-0.00316236231819138i</v>
      </c>
      <c r="F1072" s="57" t="str">
        <f t="shared" si="309"/>
        <v>4.17867862889242-12105.2349699909i</v>
      </c>
      <c r="G1072" s="57" t="str">
        <f t="shared" si="310"/>
        <v>0.999999988085647-0.000109152887873755i</v>
      </c>
      <c r="H1072" s="57" t="str">
        <f t="shared" si="311"/>
        <v>120.015867342077+7.34730047947269i</v>
      </c>
      <c r="I1072" s="57" t="str">
        <f t="shared" si="312"/>
        <v>504.640946455131-8196.7598326895i</v>
      </c>
      <c r="K1072" s="57" t="str">
        <f t="shared" si="313"/>
        <v>0.0996134460911998-0.00617269873103333i</v>
      </c>
      <c r="L1072" s="57" t="str">
        <f t="shared" si="314"/>
        <v>0.00025-4.47893677013417i</v>
      </c>
      <c r="M1072" s="57" t="str">
        <f t="shared" si="315"/>
        <v>0.0025-2.52255512710935i</v>
      </c>
      <c r="N1072" s="57">
        <f t="shared" si="316"/>
        <v>89.991863444344858</v>
      </c>
      <c r="O1072" s="57">
        <f t="shared" si="317"/>
        <v>54.385198521329663</v>
      </c>
      <c r="P1072" s="374">
        <f t="shared" si="318"/>
        <v>54.385198521329663</v>
      </c>
      <c r="Q1072" s="374">
        <f t="shared" si="319"/>
        <v>-90.008136555655142</v>
      </c>
      <c r="R1072" s="12">
        <f t="shared" si="320"/>
        <v>89.991863444344858</v>
      </c>
      <c r="S1072" s="57">
        <f t="shared" si="321"/>
        <v>4.9352903025120298E-2</v>
      </c>
      <c r="T1072" s="12">
        <f t="shared" si="304"/>
        <v>54.385198521329663</v>
      </c>
    </row>
    <row r="1073" spans="1:20" x14ac:dyDescent="0.15">
      <c r="A1073" s="57">
        <f t="shared" si="305"/>
        <v>311.27179020768034</v>
      </c>
      <c r="B1073" s="12">
        <f t="shared" si="322"/>
        <v>49.540444056615755</v>
      </c>
      <c r="C1073" s="57" t="str">
        <f t="shared" si="306"/>
        <v>-0.074389593332242-521.930387530646i</v>
      </c>
      <c r="D1073" s="57" t="str">
        <f t="shared" si="307"/>
        <v>7.9799998067042-128.506301727216i</v>
      </c>
      <c r="E1073" s="57" t="str">
        <f t="shared" si="308"/>
        <v>81.2341587096969-0.00317408527380474i</v>
      </c>
      <c r="F1073" s="57" t="str">
        <f t="shared" si="309"/>
        <v>4.17867862851333-12059.409218434i</v>
      </c>
      <c r="G1073" s="57" t="str">
        <f t="shared" si="310"/>
        <v>0.999999987994926-0.000109567668837735i</v>
      </c>
      <c r="H1073" s="57" t="str">
        <f t="shared" si="311"/>
        <v>120.015988172075+7.37522265763794i</v>
      </c>
      <c r="I1073" s="57" t="str">
        <f t="shared" si="312"/>
        <v>504.641115216855-8165.73696804395i</v>
      </c>
      <c r="K1073" s="57" t="str">
        <f t="shared" si="313"/>
        <v>0.0996105142859457-0.00619597068011098i</v>
      </c>
      <c r="L1073" s="57" t="str">
        <f t="shared" si="314"/>
        <v>0.00025-4.46198124141678i</v>
      </c>
      <c r="M1073" s="57" t="str">
        <f t="shared" si="315"/>
        <v>0.0025-2.51300570542872i</v>
      </c>
      <c r="N1073" s="57">
        <f t="shared" si="316"/>
        <v>89.991833758273899</v>
      </c>
      <c r="O1073" s="57">
        <f t="shared" si="317"/>
        <v>54.352251744922235</v>
      </c>
      <c r="P1073" s="374">
        <f t="shared" si="318"/>
        <v>54.352251744922235</v>
      </c>
      <c r="Q1073" s="374">
        <f t="shared" si="319"/>
        <v>-90.008166241726101</v>
      </c>
      <c r="R1073" s="12">
        <f t="shared" si="320"/>
        <v>89.991833758273899</v>
      </c>
      <c r="S1073" s="57">
        <f t="shared" si="321"/>
        <v>4.9540444056615757E-2</v>
      </c>
      <c r="T1073" s="12">
        <f t="shared" si="304"/>
        <v>54.352251744922235</v>
      </c>
    </row>
    <row r="1074" spans="1:20" x14ac:dyDescent="0.15">
      <c r="A1074" s="57">
        <f t="shared" si="305"/>
        <v>312.45462301046956</v>
      </c>
      <c r="B1074" s="12">
        <f t="shared" si="322"/>
        <v>49.728697744030896</v>
      </c>
      <c r="C1074" s="57" t="str">
        <f t="shared" si="306"/>
        <v>-0.0743782525974481-519.95438226744i</v>
      </c>
      <c r="D1074" s="57" t="str">
        <f t="shared" si="307"/>
        <v>7.97999980523236-128.019835808085i</v>
      </c>
      <c r="E1074" s="57" t="str">
        <f t="shared" si="308"/>
        <v>81.2341540854331-0.00318584942989895i</v>
      </c>
      <c r="F1074" s="57" t="str">
        <f t="shared" si="309"/>
        <v>4.17867862813134-12013.7569455272i</v>
      </c>
      <c r="G1074" s="57" t="str">
        <f t="shared" si="310"/>
        <v>0.999999987903514-0.000109984025969265i</v>
      </c>
      <c r="H1074" s="57" t="str">
        <f t="shared" si="311"/>
        <v>120.016109922265+7.40325096796175i</v>
      </c>
      <c r="I1074" s="57" t="str">
        <f t="shared" si="312"/>
        <v>504.641285263708-8134.83157027459i</v>
      </c>
      <c r="K1074" s="57" t="str">
        <f t="shared" si="313"/>
        <v>0.0996075603330513-0.00621932896464365i</v>
      </c>
      <c r="L1074" s="57" t="str">
        <f t="shared" si="314"/>
        <v>0.00025-4.44508989979755i</v>
      </c>
      <c r="M1074" s="57" t="str">
        <f t="shared" si="315"/>
        <v>0.0025-2.50349243417885i</v>
      </c>
      <c r="N1074" s="57">
        <f t="shared" si="316"/>
        <v>89.991803973429867</v>
      </c>
      <c r="O1074" s="57">
        <f t="shared" si="317"/>
        <v>54.319304946234219</v>
      </c>
      <c r="P1074" s="374">
        <f t="shared" si="318"/>
        <v>54.319304946234219</v>
      </c>
      <c r="Q1074" s="374">
        <f t="shared" si="319"/>
        <v>-90.008196026570133</v>
      </c>
      <c r="R1074" s="12">
        <f t="shared" si="320"/>
        <v>89.991803973429867</v>
      </c>
      <c r="S1074" s="57">
        <f t="shared" si="321"/>
        <v>4.9728697744030895E-2</v>
      </c>
      <c r="T1074" s="12">
        <f t="shared" si="304"/>
        <v>54.319304946234219</v>
      </c>
    </row>
    <row r="1075" spans="1:20" x14ac:dyDescent="0.15">
      <c r="A1075" s="57">
        <f t="shared" si="305"/>
        <v>313.64195057790937</v>
      </c>
      <c r="B1075" s="12">
        <f t="shared" si="322"/>
        <v>49.917666795458217</v>
      </c>
      <c r="C1075" s="57" t="str">
        <f t="shared" si="306"/>
        <v>-0.0743668261996717-517.98585673347i</v>
      </c>
      <c r="D1075" s="57" t="str">
        <f t="shared" si="307"/>
        <v>7.97999980374934-127.535211497271i</v>
      </c>
      <c r="E1075" s="57" t="str">
        <f t="shared" si="308"/>
        <v>81.2341494262452-0.00319765490505132i</v>
      </c>
      <c r="F1075" s="57" t="str">
        <f t="shared" si="309"/>
        <v>4.17867862774646-11968.2774945475i</v>
      </c>
      <c r="G1075" s="57" t="str">
        <f t="shared" si="310"/>
        <v>0.999999987811406-0.000110401965257779i</v>
      </c>
      <c r="H1075" s="57" t="str">
        <f t="shared" si="311"/>
        <v>120.016232599653+7.43138581406541i</v>
      </c>
      <c r="I1075" s="57" t="str">
        <f t="shared" si="312"/>
        <v>504.641456605487-8104.04319479698i</v>
      </c>
      <c r="K1075" s="57" t="str">
        <f t="shared" si="313"/>
        <v>0.0996045840665573-0.00624277388891076i</v>
      </c>
      <c r="L1075" s="57" t="str">
        <f t="shared" si="314"/>
        <v>0.00025-4.42826250228885i</v>
      </c>
      <c r="M1075" s="57" t="str">
        <f t="shared" si="315"/>
        <v>0.0025-2.49401517650812i</v>
      </c>
      <c r="N1075" s="57">
        <f t="shared" si="316"/>
        <v>89.991774089596547</v>
      </c>
      <c r="O1075" s="57">
        <f t="shared" si="317"/>
        <v>54.286358125098964</v>
      </c>
      <c r="P1075" s="374">
        <f t="shared" si="318"/>
        <v>54.286358125098964</v>
      </c>
      <c r="Q1075" s="374">
        <f t="shared" si="319"/>
        <v>-90.008225910403453</v>
      </c>
      <c r="R1075" s="12">
        <f t="shared" si="320"/>
        <v>89.991774089596547</v>
      </c>
      <c r="S1075" s="57">
        <f t="shared" si="321"/>
        <v>4.991766679545822E-2</v>
      </c>
      <c r="T1075" s="12">
        <f t="shared" si="304"/>
        <v>54.286358125098964</v>
      </c>
    </row>
    <row r="1076" spans="1:20" x14ac:dyDescent="0.15">
      <c r="A1076" s="57">
        <f t="shared" si="305"/>
        <v>314.83378999010546</v>
      </c>
      <c r="B1076" s="12">
        <f t="shared" si="322"/>
        <v>50.107353929280961</v>
      </c>
      <c r="C1076" s="57" t="str">
        <f t="shared" si="306"/>
        <v>-0.0743553134969233-516.02478261094i</v>
      </c>
      <c r="D1076" s="57" t="str">
        <f t="shared" si="307"/>
        <v>7.97999980225498-127.052421823291i</v>
      </c>
      <c r="E1076" s="57" t="str">
        <f t="shared" si="308"/>
        <v>81.2341447318702-0.00320950181789674i</v>
      </c>
      <c r="F1076" s="57" t="str">
        <f t="shared" si="309"/>
        <v>4.17867862735865-11922.9702112575i</v>
      </c>
      <c r="G1076" s="57" t="str">
        <f t="shared" si="310"/>
        <v>0.999999987718597-0.000110821492715474i</v>
      </c>
      <c r="H1076" s="57" t="str">
        <f t="shared" si="311"/>
        <v>120.016356211306+7.45962760110766i</v>
      </c>
      <c r="I1076" s="57" t="str">
        <f t="shared" si="312"/>
        <v>504.641629252047-8073.37139871029i</v>
      </c>
      <c r="K1076" s="57" t="str">
        <f t="shared" si="313"/>
        <v>0.0996015853192773-0.00626630575807924i</v>
      </c>
      <c r="L1076" s="57" t="str">
        <f t="shared" si="314"/>
        <v>0.00025-4.41149880682292i</v>
      </c>
      <c r="M1076" s="57" t="str">
        <f t="shared" si="315"/>
        <v>0.0025-2.484573796083i</v>
      </c>
      <c r="N1076" s="57">
        <f t="shared" si="316"/>
        <v>89.991744106558784</v>
      </c>
      <c r="O1076" s="57">
        <f t="shared" si="317"/>
        <v>54.253411281347979</v>
      </c>
      <c r="P1076" s="374">
        <f t="shared" si="318"/>
        <v>54.253411281347979</v>
      </c>
      <c r="Q1076" s="374">
        <f t="shared" si="319"/>
        <v>-90.008255893441216</v>
      </c>
      <c r="R1076" s="12">
        <f t="shared" si="320"/>
        <v>89.991744106558784</v>
      </c>
      <c r="S1076" s="57">
        <f t="shared" si="321"/>
        <v>5.0107353929280958E-2</v>
      </c>
      <c r="T1076" s="12">
        <f t="shared" si="304"/>
        <v>54.253411281347979</v>
      </c>
    </row>
    <row r="1077" spans="1:20" x14ac:dyDescent="0.15">
      <c r="A1077" s="57">
        <f t="shared" si="305"/>
        <v>316.03015839206785</v>
      </c>
      <c r="B1077" s="12">
        <f t="shared" si="322"/>
        <v>50.297761874212227</v>
      </c>
      <c r="C1077" s="57" t="str">
        <f t="shared" si="306"/>
        <v>-0.074343713842886-514.071131689276i</v>
      </c>
      <c r="D1077" s="57" t="str">
        <f t="shared" si="307"/>
        <v>7.97999980074924-126.571459841054i</v>
      </c>
      <c r="E1077" s="57" t="str">
        <f t="shared" si="308"/>
        <v>81.2341400020452-0.00322139028707864i</v>
      </c>
      <c r="F1077" s="57" t="str">
        <f t="shared" si="309"/>
        <v>4.17867862696786-11877.8344438968i</v>
      </c>
      <c r="G1077" s="57" t="str">
        <f t="shared" si="310"/>
        <v>0.999999987625081-0.00011124261437739i</v>
      </c>
      <c r="H1077" s="57" t="str">
        <f t="shared" si="311"/>
        <v>120.016480764337+7.48797673579046i</v>
      </c>
      <c r="I1077" s="57" t="str">
        <f t="shared" si="312"/>
        <v>504.641803213325-8042.81574079035i</v>
      </c>
      <c r="K1077" s="57" t="str">
        <f t="shared" si="313"/>
        <v>0.0995985639227963-0.00628992487820476i</v>
      </c>
      <c r="L1077" s="57" t="str">
        <f t="shared" si="314"/>
        <v>0.00025-4.39479857224838i</v>
      </c>
      <c r="M1077" s="57" t="str">
        <f t="shared" si="315"/>
        <v>0.0025-2.47516815708607i</v>
      </c>
      <c r="N1077" s="57">
        <f t="shared" si="316"/>
        <v>89.991714024102393</v>
      </c>
      <c r="O1077" s="57">
        <f t="shared" si="317"/>
        <v>54.220464414812035</v>
      </c>
      <c r="P1077" s="374">
        <f t="shared" si="318"/>
        <v>54.220464414812035</v>
      </c>
      <c r="Q1077" s="374">
        <f t="shared" si="319"/>
        <v>-90.008285975897607</v>
      </c>
      <c r="R1077" s="12">
        <f t="shared" si="320"/>
        <v>89.991714024102393</v>
      </c>
      <c r="S1077" s="57">
        <f t="shared" si="321"/>
        <v>5.0297761874212227E-2</v>
      </c>
      <c r="T1077" s="12">
        <f t="shared" si="304"/>
        <v>54.220464414812035</v>
      </c>
    </row>
    <row r="1078" spans="1:20" x14ac:dyDescent="0.15">
      <c r="A1078" s="57">
        <f t="shared" si="305"/>
        <v>317.2310729939577</v>
      </c>
      <c r="B1078" s="12">
        <f t="shared" si="322"/>
        <v>50.488893369334235</v>
      </c>
      <c r="C1078" s="57" t="str">
        <f t="shared" si="306"/>
        <v>-0.0743320265861271-512.12487586468i</v>
      </c>
      <c r="D1078" s="57" t="str">
        <f t="shared" si="307"/>
        <v>7.97999979923206-126.092318631759i</v>
      </c>
      <c r="E1078" s="57" t="str">
        <f t="shared" si="308"/>
        <v>81.2341352365049-0.00323332043126525i</v>
      </c>
      <c r="F1078" s="57" t="str">
        <f t="shared" si="309"/>
        <v>4.17867862657413-11832.8695431723i</v>
      </c>
      <c r="G1078" s="57" t="str">
        <f t="shared" si="310"/>
        <v>0.999999987530852-0.000111665336301501i</v>
      </c>
      <c r="H1078" s="57" t="str">
        <f t="shared" si="311"/>
        <v>120.016606265916+7.51643362636505i</v>
      </c>
      <c r="I1078" s="57" t="str">
        <f t="shared" si="312"/>
        <v>504.641978499341-8012.37578148392i</v>
      </c>
      <c r="K1078" s="57" t="str">
        <f t="shared" si="313"/>
        <v>0.0995955197074583-0.00631363155623169i</v>
      </c>
      <c r="L1078" s="57" t="str">
        <f t="shared" si="314"/>
        <v>0.00025-4.37816155832673i</v>
      </c>
      <c r="M1078" s="57" t="str">
        <f t="shared" si="315"/>
        <v>0.0025-2.46579812421405i</v>
      </c>
      <c r="N1078" s="57">
        <f t="shared" si="316"/>
        <v>89.991683842014226</v>
      </c>
      <c r="O1078" s="57">
        <f t="shared" si="317"/>
        <v>54.187517525320473</v>
      </c>
      <c r="P1078" s="374">
        <f t="shared" si="318"/>
        <v>54.187517525320473</v>
      </c>
      <c r="Q1078" s="374">
        <f t="shared" si="319"/>
        <v>-90.008316157985774</v>
      </c>
      <c r="R1078" s="12">
        <f t="shared" si="320"/>
        <v>89.991683842014226</v>
      </c>
      <c r="S1078" s="57">
        <f t="shared" si="321"/>
        <v>5.0488893369334237E-2</v>
      </c>
      <c r="T1078" s="12">
        <f t="shared" si="304"/>
        <v>54.187517525320473</v>
      </c>
    </row>
    <row r="1079" spans="1:20" x14ac:dyDescent="0.15">
      <c r="A1079" s="57">
        <f t="shared" si="305"/>
        <v>318.43655107133475</v>
      </c>
      <c r="B1079" s="12">
        <f t="shared" si="322"/>
        <v>50.680751164137703</v>
      </c>
      <c r="C1079" s="57" t="str">
        <f t="shared" si="306"/>
        <v>-0.0743202510705956-510.185987139738i</v>
      </c>
      <c r="D1079" s="57" t="str">
        <f t="shared" si="307"/>
        <v>7.97999979770334-125.614991302801i</v>
      </c>
      <c r="E1079" s="57" t="str">
        <f t="shared" si="308"/>
        <v>81.2341304349822-0.00324529236911405i</v>
      </c>
      <c r="F1079" s="57" t="str">
        <f t="shared" si="309"/>
        <v>4.17867862617737-11788.0748622487i</v>
      </c>
      <c r="G1079" s="57" t="str">
        <f t="shared" si="310"/>
        <v>0.999999987435907-0.000112089664568805i</v>
      </c>
      <c r="H1079" s="57" t="str">
        <f t="shared" si="311"/>
        <v>120.01673272327+7.54499868263771i</v>
      </c>
      <c r="I1079" s="57" t="str">
        <f t="shared" si="312"/>
        <v>504.642155120173-7982.05108290212i</v>
      </c>
      <c r="K1079" s="57" t="str">
        <f t="shared" si="313"/>
        <v>0.0995924525023562-0.00633742609999318i</v>
      </c>
      <c r="L1079" s="57" t="str">
        <f t="shared" si="314"/>
        <v>0.00025-4.36158752572897i</v>
      </c>
      <c r="M1079" s="57" t="str">
        <f t="shared" si="315"/>
        <v>0.0025-2.45646356267589i</v>
      </c>
      <c r="N1079" s="57">
        <f t="shared" si="316"/>
        <v>89.99165356008217</v>
      </c>
      <c r="O1079" s="57">
        <f t="shared" si="317"/>
        <v>54.154570612701399</v>
      </c>
      <c r="P1079" s="374">
        <f t="shared" si="318"/>
        <v>54.154570612701399</v>
      </c>
      <c r="Q1079" s="374">
        <f t="shared" si="319"/>
        <v>-90.00834643991783</v>
      </c>
      <c r="R1079" s="12">
        <f t="shared" si="320"/>
        <v>89.99165356008217</v>
      </c>
      <c r="S1079" s="57">
        <f t="shared" si="321"/>
        <v>5.0680751164137706E-2</v>
      </c>
      <c r="T1079" s="12">
        <f t="shared" si="304"/>
        <v>54.154570612701399</v>
      </c>
    </row>
    <row r="1080" spans="1:20" x14ac:dyDescent="0.15">
      <c r="A1080" s="57">
        <f t="shared" si="305"/>
        <v>319.64660996540579</v>
      </c>
      <c r="B1080" s="12">
        <f t="shared" si="322"/>
        <v>50.873338018561427</v>
      </c>
      <c r="C1080" s="57" t="str">
        <f t="shared" si="306"/>
        <v>-0.0743083866356216-508.254437623009i</v>
      </c>
      <c r="D1080" s="57" t="str">
        <f t="shared" si="307"/>
        <v>7.97999979616297-125.139470987664i</v>
      </c>
      <c r="E1080" s="57" t="str">
        <f t="shared" si="308"/>
        <v>81.2341255972068-0.00325730621929731i</v>
      </c>
      <c r="F1080" s="57" t="str">
        <f t="shared" si="309"/>
        <v>4.1786786257776-11743.4497567396i</v>
      </c>
      <c r="G1080" s="57" t="str">
        <f t="shared" si="310"/>
        <v>0.999999987340238-0.000112515605283402i</v>
      </c>
      <c r="H1080" s="57" t="str">
        <f t="shared" si="311"/>
        <v>120.016860143676+7.57367231597593i</v>
      </c>
      <c r="I1080" s="57" t="str">
        <f t="shared" si="312"/>
        <v>504.642333085997-7951.84120881396i</v>
      </c>
      <c r="K1080" s="57" t="str">
        <f t="shared" si="313"/>
        <v>0.0995893621353273-0.00636130881821211i</v>
      </c>
      <c r="L1080" s="57" t="str">
        <f t="shared" si="314"/>
        <v>0.00025-4.34507623603205i</v>
      </c>
      <c r="M1080" s="57" t="str">
        <f t="shared" si="315"/>
        <v>0.0025-2.44716433819076i</v>
      </c>
      <c r="N1080" s="57">
        <f t="shared" si="316"/>
        <v>89.991623178095168</v>
      </c>
      <c r="O1080" s="57">
        <f t="shared" si="317"/>
        <v>54.121623676781553</v>
      </c>
      <c r="P1080" s="374">
        <f t="shared" si="318"/>
        <v>54.121623676781553</v>
      </c>
      <c r="Q1080" s="374">
        <f t="shared" si="319"/>
        <v>-90.008376821904832</v>
      </c>
      <c r="R1080" s="12">
        <f t="shared" si="320"/>
        <v>89.991623178095168</v>
      </c>
      <c r="S1080" s="57">
        <f t="shared" si="321"/>
        <v>5.0873338018561427E-2</v>
      </c>
      <c r="T1080" s="12">
        <f t="shared" si="304"/>
        <v>54.121623676781553</v>
      </c>
    </row>
    <row r="1081" spans="1:20" x14ac:dyDescent="0.15">
      <c r="A1081" s="57">
        <f t="shared" si="305"/>
        <v>320.86126708327436</v>
      </c>
      <c r="B1081" s="12">
        <f t="shared" si="322"/>
        <v>51.06665670303196</v>
      </c>
      <c r="C1081" s="57" t="str">
        <f t="shared" si="306"/>
        <v>-0.0742964326149007-506.330199528634i</v>
      </c>
      <c r="D1081" s="57" t="str">
        <f t="shared" si="307"/>
        <v>7.97999979461088-124.66575084583i</v>
      </c>
      <c r="E1081" s="57" t="str">
        <f t="shared" si="308"/>
        <v>81.2341207229082-0.00326936210046855i</v>
      </c>
      <c r="F1081" s="57" t="str">
        <f t="shared" si="309"/>
        <v>4.1786786253748-11698.9935846979i</v>
      </c>
      <c r="G1081" s="57" t="str">
        <f t="shared" si="310"/>
        <v>0.999999987243841-0.000112943164572592i</v>
      </c>
      <c r="H1081" s="57" t="str">
        <f t="shared" si="311"/>
        <v>120.016988534474+7.60245493931417i</v>
      </c>
      <c r="I1081" s="57" t="str">
        <f t="shared" si="312"/>
        <v>504.642512407056-7921.7457246407i</v>
      </c>
      <c r="K1081" s="57" t="str">
        <f t="shared" si="313"/>
        <v>0.0995862484329381-0.00638528002050043i</v>
      </c>
      <c r="L1081" s="57" t="str">
        <f t="shared" si="314"/>
        <v>0.00025-4.32862745171552i</v>
      </c>
      <c r="M1081" s="57" t="str">
        <f t="shared" si="315"/>
        <v>0.0025-2.43790031698622i</v>
      </c>
      <c r="N1081" s="57">
        <f t="shared" si="316"/>
        <v>89.991592695843295</v>
      </c>
      <c r="O1081" s="57">
        <f t="shared" si="317"/>
        <v>54.088676717386434</v>
      </c>
      <c r="P1081" s="374">
        <f t="shared" si="318"/>
        <v>54.088676717386434</v>
      </c>
      <c r="Q1081" s="374">
        <f t="shared" si="319"/>
        <v>-90.008407304156705</v>
      </c>
      <c r="R1081" s="12">
        <f t="shared" si="320"/>
        <v>89.991592695843295</v>
      </c>
      <c r="S1081" s="57">
        <f t="shared" si="321"/>
        <v>5.1066656703031961E-2</v>
      </c>
      <c r="T1081" s="12">
        <f t="shared" si="304"/>
        <v>54.088676717386434</v>
      </c>
    </row>
    <row r="1082" spans="1:20" x14ac:dyDescent="0.15">
      <c r="A1082" s="57">
        <f t="shared" si="305"/>
        <v>322.08053989819075</v>
      </c>
      <c r="B1082" s="12">
        <f t="shared" si="322"/>
        <v>51.260709998503479</v>
      </c>
      <c r="C1082" s="57" t="str">
        <f t="shared" si="306"/>
        <v>-0.0742843883382704-504.413245175931i</v>
      </c>
      <c r="D1082" s="57" t="str">
        <f t="shared" si="307"/>
        <v>7.97999979304691-124.193824062675i</v>
      </c>
      <c r="E1082" s="57" t="str">
        <f t="shared" si="308"/>
        <v>81.2341158118119-0.00328146013131346i</v>
      </c>
      <c r="F1082" s="57" t="str">
        <f t="shared" si="309"/>
        <v>4.17867862496892-11654.7057066064i</v>
      </c>
      <c r="G1082" s="57" t="str">
        <f t="shared" si="310"/>
        <v>0.99999998714671-0.000113372348586955i</v>
      </c>
      <c r="H1082" s="57" t="str">
        <f t="shared" si="311"/>
        <v>120.017117903052+7.63134696715996i</v>
      </c>
      <c r="I1082" s="57" t="str">
        <f t="shared" si="312"/>
        <v>504.642693093659-7891.76419744841i</v>
      </c>
      <c r="K1082" s="57" t="str">
        <f t="shared" si="313"/>
        <v>0.0995831112204823-0.0064093400173603i</v>
      </c>
      <c r="L1082" s="57" t="str">
        <f t="shared" si="314"/>
        <v>0.00025-4.31224093615813i</v>
      </c>
      <c r="M1082" s="57" t="str">
        <f t="shared" si="315"/>
        <v>0.0025-2.42867136579619i</v>
      </c>
      <c r="N1082" s="57">
        <f t="shared" si="316"/>
        <v>89.991562113117695</v>
      </c>
      <c r="O1082" s="57">
        <f t="shared" si="317"/>
        <v>54.055729734340275</v>
      </c>
      <c r="P1082" s="374">
        <f t="shared" si="318"/>
        <v>54.055729734340275</v>
      </c>
      <c r="Q1082" s="374">
        <f t="shared" si="319"/>
        <v>-90.008437886882305</v>
      </c>
      <c r="R1082" s="12">
        <f t="shared" si="320"/>
        <v>89.991562113117695</v>
      </c>
      <c r="S1082" s="57">
        <f t="shared" si="321"/>
        <v>5.1260709998503476E-2</v>
      </c>
      <c r="T1082" s="12">
        <f t="shared" si="304"/>
        <v>54.055729734340275</v>
      </c>
    </row>
    <row r="1083" spans="1:20" x14ac:dyDescent="0.15">
      <c r="A1083" s="57">
        <f t="shared" si="305"/>
        <v>323.30444594980389</v>
      </c>
      <c r="B1083" s="12">
        <f t="shared" si="322"/>
        <v>51.455500696497793</v>
      </c>
      <c r="C1083" s="57" t="str">
        <f t="shared" si="306"/>
        <v>-0.0742722531300828-502.50354698902i</v>
      </c>
      <c r="D1083" s="57" t="str">
        <f t="shared" si="307"/>
        <v>7.9799997914711-123.723683849374i</v>
      </c>
      <c r="E1083" s="57" t="str">
        <f t="shared" si="308"/>
        <v>81.2341108636444-0.0032936004304517i</v>
      </c>
      <c r="F1083" s="57" t="str">
        <f t="shared" si="309"/>
        <v>4.17867862455994-11610.5854853693i</v>
      </c>
      <c r="G1083" s="57" t="str">
        <f t="shared" si="310"/>
        <v>0.99999998704884-0.000113803163500448i</v>
      </c>
      <c r="H1083" s="57" t="str">
        <f t="shared" si="311"/>
        <v>120.017248256856+7.66034881559998i</v>
      </c>
      <c r="I1083" s="57" t="str">
        <f t="shared" si="312"/>
        <v>504.642875156218-7861.8961959429i</v>
      </c>
      <c r="K1083" s="57" t="str">
        <f t="shared" si="313"/>
        <v>0.0995799503219686-0.00643348912018395i</v>
      </c>
      <c r="L1083" s="57" t="str">
        <f t="shared" si="314"/>
        <v>0.00025-4.29591645363431i</v>
      </c>
      <c r="M1083" s="57" t="str">
        <f t="shared" si="315"/>
        <v>0.0025-2.41947735185913i</v>
      </c>
      <c r="N1083" s="57">
        <f t="shared" si="316"/>
        <v>89.991531429710719</v>
      </c>
      <c r="O1083" s="57">
        <f t="shared" si="317"/>
        <v>54.022782727466343</v>
      </c>
      <c r="P1083" s="374">
        <f t="shared" si="318"/>
        <v>54.022782727466343</v>
      </c>
      <c r="Q1083" s="374">
        <f t="shared" si="319"/>
        <v>-90.008468570289281</v>
      </c>
      <c r="R1083" s="12">
        <f t="shared" si="320"/>
        <v>89.991531429710719</v>
      </c>
      <c r="S1083" s="57">
        <f t="shared" si="321"/>
        <v>5.1455500696497791E-2</v>
      </c>
      <c r="T1083" s="12">
        <f t="shared" si="304"/>
        <v>54.022782727466343</v>
      </c>
    </row>
    <row r="1084" spans="1:20" x14ac:dyDescent="0.15">
      <c r="A1084" s="57">
        <f t="shared" si="305"/>
        <v>324.5330028444132</v>
      </c>
      <c r="B1084" s="12">
        <f t="shared" si="322"/>
        <v>51.651031599144488</v>
      </c>
      <c r="C1084" s="57" t="str">
        <f t="shared" si="306"/>
        <v>-0.0742600263092825-500.601077496361i</v>
      </c>
      <c r="D1084" s="57" t="str">
        <f t="shared" si="307"/>
        <v>7.97999978988326-123.255323442802i</v>
      </c>
      <c r="E1084" s="57" t="str">
        <f t="shared" si="308"/>
        <v>81.2341058781265-0.00330578311655182i</v>
      </c>
      <c r="F1084" s="57" t="str">
        <f t="shared" si="309"/>
        <v>4.17867862414785-11566.6322863024i</v>
      </c>
      <c r="G1084" s="57" t="str">
        <f t="shared" si="310"/>
        <v>0.999999986950224-0.000114235615510484i</v>
      </c>
      <c r="H1084" s="57" t="str">
        <f t="shared" si="311"/>
        <v>120.017379603396+7.68946090230594i</v>
      </c>
      <c r="I1084" s="57" t="str">
        <f t="shared" si="312"/>
        <v>504.643058605208-7832.14129046339i</v>
      </c>
      <c r="K1084" s="57" t="str">
        <f t="shared" si="313"/>
        <v>0.099576765560107-0.00645772764125313i</v>
      </c>
      <c r="L1084" s="57" t="str">
        <f t="shared" si="314"/>
        <v>0.00025-4.27965376931094i</v>
      </c>
      <c r="M1084" s="57" t="str">
        <f t="shared" si="315"/>
        <v>0.0025-2.41031814291604i</v>
      </c>
      <c r="N1084" s="57">
        <f t="shared" si="316"/>
        <v>89.991500645415869</v>
      </c>
      <c r="O1084" s="57">
        <f t="shared" si="317"/>
        <v>53.989835696585864</v>
      </c>
      <c r="P1084" s="374">
        <f t="shared" si="318"/>
        <v>53.989835696585864</v>
      </c>
      <c r="Q1084" s="374">
        <f t="shared" si="319"/>
        <v>-90.008499354584131</v>
      </c>
      <c r="R1084" s="12">
        <f t="shared" si="320"/>
        <v>89.991500645415869</v>
      </c>
      <c r="S1084" s="57">
        <f t="shared" si="321"/>
        <v>5.1651031599144491E-2</v>
      </c>
      <c r="T1084" s="12">
        <f t="shared" si="304"/>
        <v>53.989835696585864</v>
      </c>
    </row>
    <row r="1085" spans="1:20" x14ac:dyDescent="0.15">
      <c r="A1085" s="57">
        <f t="shared" si="305"/>
        <v>325.76622825522196</v>
      </c>
      <c r="B1085" s="12">
        <f t="shared" si="322"/>
        <v>51.847305519221237</v>
      </c>
      <c r="C1085" s="57" t="str">
        <f t="shared" si="306"/>
        <v>-0.0742477071908709-498.705809330447i</v>
      </c>
      <c r="D1085" s="57" t="str">
        <f t="shared" si="307"/>
        <v>7.97999978828336-122.788736105438i</v>
      </c>
      <c r="E1085" s="57" t="str">
        <f t="shared" si="308"/>
        <v>81.2341008549798-0.00331800830820667i</v>
      </c>
      <c r="F1085" s="57" t="str">
        <f t="shared" si="309"/>
        <v>4.17867862373264-11522.8454771241i</v>
      </c>
      <c r="G1085" s="57" t="str">
        <f t="shared" si="310"/>
        <v>0.999999986850857-0.00011466971083803i</v>
      </c>
      <c r="H1085" s="57" t="str">
        <f t="shared" si="311"/>
        <v>120.017511950228+7.71868364654082i</v>
      </c>
      <c r="I1085" s="57" t="str">
        <f t="shared" si="312"/>
        <v>504.643243451186-7802.49905297528i</v>
      </c>
      <c r="K1085" s="57" t="str">
        <f t="shared" si="313"/>
        <v>0.0995735567563094-0.00648205589374055i</v>
      </c>
      <c r="L1085" s="57" t="str">
        <f t="shared" si="314"/>
        <v>0.00025-4.2634526492438i</v>
      </c>
      <c r="M1085" s="57" t="str">
        <f t="shared" si="315"/>
        <v>0.0025-2.40119360720865i</v>
      </c>
      <c r="N1085" s="57">
        <f t="shared" si="316"/>
        <v>89.991469760027783</v>
      </c>
      <c r="O1085" s="57">
        <f t="shared" si="317"/>
        <v>53.956888641519527</v>
      </c>
      <c r="P1085" s="374">
        <f t="shared" si="318"/>
        <v>53.956888641519527</v>
      </c>
      <c r="Q1085" s="374">
        <f t="shared" si="319"/>
        <v>-90.008530239972217</v>
      </c>
      <c r="R1085" s="12">
        <f t="shared" si="320"/>
        <v>89.991469760027783</v>
      </c>
      <c r="S1085" s="57">
        <f t="shared" si="321"/>
        <v>5.1847305519221239E-2</v>
      </c>
      <c r="T1085" s="12">
        <f t="shared" si="304"/>
        <v>53.956888641519527</v>
      </c>
    </row>
    <row r="1086" spans="1:20" x14ac:dyDescent="0.15">
      <c r="A1086" s="57">
        <f t="shared" si="305"/>
        <v>327.00413992259178</v>
      </c>
      <c r="B1086" s="12">
        <f t="shared" si="322"/>
        <v>52.044325280194279</v>
      </c>
      <c r="C1086" s="57" t="str">
        <f t="shared" si="306"/>
        <v>-0.0742352950840726-496.817715227344i</v>
      </c>
      <c r="D1086" s="57" t="str">
        <f t="shared" si="307"/>
        <v>7.97999978667126-122.323915125266i</v>
      </c>
      <c r="E1086" s="57" t="str">
        <f t="shared" si="308"/>
        <v>81.2340957939229-0.00333027612400186i</v>
      </c>
      <c r="F1086" s="57" t="str">
        <f t="shared" si="309"/>
        <v>4.17867862331424-11479.2244279465i</v>
      </c>
      <c r="G1086" s="57" t="str">
        <f t="shared" si="310"/>
        <v>0.999999986750734-0.000115105455727689i</v>
      </c>
      <c r="H1086" s="57" t="str">
        <f t="shared" si="311"/>
        <v>120.017645304974+7.74801746916486i</v>
      </c>
      <c r="I1086" s="57" t="str">
        <f t="shared" si="312"/>
        <v>504.643429704794-7772.96905706537i</v>
      </c>
      <c r="K1086" s="57" t="str">
        <f t="shared" si="313"/>
        <v>0.0995703237306719-0.00650647419170886i</v>
      </c>
      <c r="L1086" s="57" t="str">
        <f t="shared" si="314"/>
        <v>0.00025-4.24731286037439i</v>
      </c>
      <c r="M1086" s="57" t="str">
        <f t="shared" si="315"/>
        <v>0.0025-2.39210361347744i</v>
      </c>
      <c r="N1086" s="57">
        <f t="shared" si="316"/>
        <v>89.991438773342409</v>
      </c>
      <c r="O1086" s="57">
        <f t="shared" si="317"/>
        <v>53.923941562086284</v>
      </c>
      <c r="P1086" s="374">
        <f t="shared" si="318"/>
        <v>53.923941562086284</v>
      </c>
      <c r="Q1086" s="374">
        <f t="shared" si="319"/>
        <v>-90.008561226657591</v>
      </c>
      <c r="R1086" s="12">
        <f t="shared" si="320"/>
        <v>89.991438773342409</v>
      </c>
      <c r="S1086" s="57">
        <f t="shared" si="321"/>
        <v>5.204432528019428E-2</v>
      </c>
      <c r="T1086" s="12">
        <f t="shared" si="304"/>
        <v>53.923941562086284</v>
      </c>
    </row>
    <row r="1087" spans="1:20" x14ac:dyDescent="0.15">
      <c r="A1087" s="57">
        <f t="shared" si="305"/>
        <v>328.24675565429766</v>
      </c>
      <c r="B1087" s="12">
        <f t="shared" si="322"/>
        <v>52.242093716259021</v>
      </c>
      <c r="C1087" s="57" t="str">
        <f t="shared" si="306"/>
        <v>-0.0742227892933798-494.93676802632i</v>
      </c>
      <c r="D1087" s="57" t="str">
        <f t="shared" si="307"/>
        <v>7.97999978504686-121.86085381568i</v>
      </c>
      <c r="E1087" s="57" t="str">
        <f t="shared" si="308"/>
        <v>81.2340906946716-0.00334258668248747i</v>
      </c>
      <c r="F1087" s="57" t="str">
        <f t="shared" si="309"/>
        <v>4.17867862289269-11435.7685112661i</v>
      </c>
      <c r="G1087" s="57" t="str">
        <f t="shared" si="310"/>
        <v>0.999999986649848-0.000115542856447798i</v>
      </c>
      <c r="H1087" s="57" t="str">
        <f t="shared" si="311"/>
        <v>120.017779675311+7.77746279264175i</v>
      </c>
      <c r="I1087" s="57" t="str">
        <f t="shared" si="312"/>
        <v>504.643617376749-7743.5508779348i</v>
      </c>
      <c r="K1087" s="57" t="str">
        <f t="shared" si="313"/>
        <v>0.0995670663019694-0.00653098285011122i</v>
      </c>
      <c r="L1087" s="57" t="str">
        <f t="shared" si="314"/>
        <v>0.00025-4.23123417052639i</v>
      </c>
      <c r="M1087" s="57" t="str">
        <f t="shared" si="315"/>
        <v>0.0025-2.38304803095979i</v>
      </c>
      <c r="N1087" s="57">
        <f t="shared" si="316"/>
        <v>89.991407685156872</v>
      </c>
      <c r="O1087" s="57">
        <f t="shared" si="317"/>
        <v>53.890994458103798</v>
      </c>
      <c r="P1087" s="374">
        <f t="shared" si="318"/>
        <v>53.890994458103798</v>
      </c>
      <c r="Q1087" s="374">
        <f t="shared" si="319"/>
        <v>-90.008592314843128</v>
      </c>
      <c r="R1087" s="12">
        <f t="shared" si="320"/>
        <v>89.991407685156872</v>
      </c>
      <c r="S1087" s="57">
        <f t="shared" si="321"/>
        <v>5.2242093716259021E-2</v>
      </c>
      <c r="T1087" s="12">
        <f t="shared" si="304"/>
        <v>53.890994458103798</v>
      </c>
    </row>
    <row r="1088" spans="1:20" x14ac:dyDescent="0.15">
      <c r="A1088" s="57">
        <f t="shared" si="305"/>
        <v>329.49409332578398</v>
      </c>
      <c r="B1088" s="12">
        <f t="shared" si="322"/>
        <v>52.440613672380806</v>
      </c>
      <c r="C1088" s="57" t="str">
        <f t="shared" si="306"/>
        <v>-0.0742101891173377-493.062940669454i</v>
      </c>
      <c r="D1088" s="57" t="str">
        <f t="shared" si="307"/>
        <v>7.97999978341012-121.399545515387i</v>
      </c>
      <c r="E1088" s="57" t="str">
        <f t="shared" si="308"/>
        <v>81.2340855569402-0.00335494010217972i</v>
      </c>
      <c r="F1088" s="57" t="str">
        <f t="shared" si="309"/>
        <v>4.1786786224679-11392.4771019551i</v>
      </c>
      <c r="G1088" s="57" t="str">
        <f t="shared" si="310"/>
        <v>0.999999986548194-0.00011598191929051i</v>
      </c>
      <c r="H1088" s="57" t="str">
        <f t="shared" si="311"/>
        <v>120.017915068974+7.80702004104463i</v>
      </c>
      <c r="I1088" s="57" t="str">
        <f t="shared" si="312"/>
        <v>504.643806477857-7714.24409239335i</v>
      </c>
      <c r="K1088" s="57" t="str">
        <f t="shared" si="313"/>
        <v>0.0995637842876453-0.00655558218479108i</v>
      </c>
      <c r="L1088" s="57" t="str">
        <f t="shared" si="314"/>
        <v>0.00025-4.21521634840246i</v>
      </c>
      <c r="M1088" s="57" t="str">
        <f t="shared" si="315"/>
        <v>0.0025-2.37402672938812i</v>
      </c>
      <c r="N1088" s="57">
        <f t="shared" si="316"/>
        <v>89.991376495269748</v>
      </c>
      <c r="O1088" s="57">
        <f t="shared" si="317"/>
        <v>53.858047329388313</v>
      </c>
      <c r="P1088" s="374">
        <f t="shared" si="318"/>
        <v>53.858047329388313</v>
      </c>
      <c r="Q1088" s="374">
        <f t="shared" si="319"/>
        <v>-90.008623504730252</v>
      </c>
      <c r="R1088" s="12">
        <f t="shared" si="320"/>
        <v>89.991376495269748</v>
      </c>
      <c r="S1088" s="57">
        <f t="shared" si="321"/>
        <v>5.2440613672380808E-2</v>
      </c>
      <c r="T1088" s="12">
        <f t="shared" si="304"/>
        <v>53.858047329388313</v>
      </c>
    </row>
    <row r="1089" spans="1:20" x14ac:dyDescent="0.15">
      <c r="A1089" s="57">
        <f t="shared" si="305"/>
        <v>330.74617088042197</v>
      </c>
      <c r="B1089" s="12">
        <f t="shared" si="322"/>
        <v>52.639888004335852</v>
      </c>
      <c r="C1089" s="57" t="str">
        <f t="shared" si="306"/>
        <v>-0.0741974938509813-491.19620620127i</v>
      </c>
      <c r="D1089" s="57" t="str">
        <f t="shared" si="307"/>
        <v>7.97999978176092-120.939983588314i</v>
      </c>
      <c r="E1089" s="57" t="str">
        <f t="shared" si="308"/>
        <v>81.2340803804424-0.00336733650155066i</v>
      </c>
      <c r="F1089" s="57" t="str">
        <f t="shared" si="309"/>
        <v>4.17867862203989-11349.3495772519i</v>
      </c>
      <c r="G1089" s="57" t="str">
        <f t="shared" si="310"/>
        <v>0.999999986445766-0.000116422650571889i</v>
      </c>
      <c r="H1089" s="57" t="str">
        <f t="shared" si="311"/>
        <v>120.018051493758+7.83668964006254i</v>
      </c>
      <c r="I1089" s="57" t="str">
        <f t="shared" si="312"/>
        <v>504.643997019004-7685.04827885312i</v>
      </c>
      <c r="K1089" s="57" t="str">
        <f t="shared" si="313"/>
        <v>0.0995604775038023-0.00658027251248238i</v>
      </c>
      <c r="L1089" s="57" t="str">
        <f t="shared" si="314"/>
        <v>0.00025-4.19925916358084i</v>
      </c>
      <c r="M1089" s="57" t="str">
        <f t="shared" si="315"/>
        <v>0.0025-2.36503957898796i</v>
      </c>
      <c r="N1089" s="57">
        <f t="shared" si="316"/>
        <v>89.991345203480591</v>
      </c>
      <c r="O1089" s="57">
        <f t="shared" si="317"/>
        <v>53.825100175755153</v>
      </c>
      <c r="P1089" s="374">
        <f t="shared" si="318"/>
        <v>53.825100175755153</v>
      </c>
      <c r="Q1089" s="374">
        <f t="shared" si="319"/>
        <v>-90.008654796519409</v>
      </c>
      <c r="R1089" s="12">
        <f t="shared" si="320"/>
        <v>89.991345203480591</v>
      </c>
      <c r="S1089" s="57">
        <f t="shared" si="321"/>
        <v>5.2639888004335854E-2</v>
      </c>
      <c r="T1089" s="12">
        <f t="shared" si="304"/>
        <v>53.825100175755153</v>
      </c>
    </row>
    <row r="1090" spans="1:20" x14ac:dyDescent="0.15">
      <c r="A1090" s="57">
        <f t="shared" si="305"/>
        <v>332.00300632976757</v>
      </c>
      <c r="B1090" s="12">
        <f t="shared" si="322"/>
        <v>52.83991957875233</v>
      </c>
      <c r="C1090" s="57" t="str">
        <f t="shared" si="306"/>
        <v>-0.0741847027826523-489.336537768296i</v>
      </c>
      <c r="D1090" s="57" t="str">
        <f t="shared" si="307"/>
        <v>7.97999978009913-120.482161423507i</v>
      </c>
      <c r="E1090" s="57" t="str">
        <f t="shared" si="308"/>
        <v>81.2340751648869-0.00337977599902515i</v>
      </c>
      <c r="F1090" s="57" t="str">
        <f t="shared" si="309"/>
        <v>4.17867862160861-11306.3853167526i</v>
      </c>
      <c r="G1090" s="57" t="str">
        <f t="shared" si="310"/>
        <v>0.999999986342558-0.000116865056632i</v>
      </c>
      <c r="H1090" s="57" t="str">
        <f t="shared" si="311"/>
        <v>120.018188957516+7.86647201700617i</v>
      </c>
      <c r="I1090" s="57" t="str">
        <f t="shared" si="312"/>
        <v>504.644189011149-7655.96301732258i</v>
      </c>
      <c r="K1090" s="57" t="str">
        <f t="shared" si="313"/>
        <v>0.0995571457651933-0.00660505415080925i</v>
      </c>
      <c r="L1090" s="57" t="str">
        <f t="shared" si="314"/>
        <v>0.00025-4.1833623865121i</v>
      </c>
      <c r="M1090" s="57" t="str">
        <f t="shared" si="315"/>
        <v>0.0025-2.35608645047615i</v>
      </c>
      <c r="N1090" s="57">
        <f t="shared" si="316"/>
        <v>89.991313809590636</v>
      </c>
      <c r="O1090" s="57">
        <f t="shared" si="317"/>
        <v>53.792152997017723</v>
      </c>
      <c r="P1090" s="374">
        <f t="shared" si="318"/>
        <v>53.792152997017723</v>
      </c>
      <c r="Q1090" s="374">
        <f t="shared" si="319"/>
        <v>-90.008686190409364</v>
      </c>
      <c r="R1090" s="12">
        <f t="shared" si="320"/>
        <v>89.991313809590636</v>
      </c>
      <c r="S1090" s="57">
        <f t="shared" si="321"/>
        <v>5.283991957875233E-2</v>
      </c>
      <c r="T1090" s="12">
        <f t="shared" si="304"/>
        <v>53.792152997017723</v>
      </c>
    </row>
    <row r="1091" spans="1:20" x14ac:dyDescent="0.15">
      <c r="A1091" s="57">
        <f t="shared" si="305"/>
        <v>333.26461775382069</v>
      </c>
      <c r="B1091" s="12">
        <f t="shared" si="322"/>
        <v>53.040711273151587</v>
      </c>
      <c r="C1091" s="57" t="str">
        <f t="shared" si="306"/>
        <v>-0.0741718151957187-487.483908618723i</v>
      </c>
      <c r="D1091" s="57" t="str">
        <f t="shared" si="307"/>
        <v>7.9799997784247-120.026072435041i</v>
      </c>
      <c r="E1091" s="57" t="str">
        <f t="shared" si="308"/>
        <v>81.2340699099815-0.00339225871293307i</v>
      </c>
      <c r="F1091" s="57" t="str">
        <f t="shared" si="309"/>
        <v>4.17867862117405-11263.5837024019i</v>
      </c>
      <c r="G1091" s="57" t="str">
        <f t="shared" si="310"/>
        <v>0.999999986238565-0.000117309143835003i</v>
      </c>
      <c r="H1091" s="57" t="str">
        <f t="shared" si="311"/>
        <v>120.018327468165+7.8963676008145i</v>
      </c>
      <c r="I1091" s="57" t="str">
        <f t="shared" si="312"/>
        <v>504.644382465346-7626.98788940081i</v>
      </c>
      <c r="K1091" s="57" t="str">
        <f t="shared" si="313"/>
        <v>0.0995537888852103-0.00662992741828599i</v>
      </c>
      <c r="L1091" s="57" t="str">
        <f t="shared" si="314"/>
        <v>0.00025-4.16752578851574i</v>
      </c>
      <c r="M1091" s="57" t="str">
        <f t="shared" si="315"/>
        <v>0.0025-2.34716721505893i</v>
      </c>
      <c r="N1091" s="57">
        <f t="shared" si="316"/>
        <v>89.991282313402337</v>
      </c>
      <c r="O1091" s="57">
        <f t="shared" si="317"/>
        <v>53.75920579298829</v>
      </c>
      <c r="P1091" s="374">
        <f t="shared" si="318"/>
        <v>53.75920579298829</v>
      </c>
      <c r="Q1091" s="374">
        <f t="shared" si="319"/>
        <v>-90.008717686597663</v>
      </c>
      <c r="R1091" s="12">
        <f t="shared" si="320"/>
        <v>89.991282313402337</v>
      </c>
      <c r="S1091" s="57">
        <f t="shared" si="321"/>
        <v>5.3040711273151589E-2</v>
      </c>
      <c r="T1091" s="12">
        <f t="shared" si="304"/>
        <v>53.75920579298829</v>
      </c>
    </row>
    <row r="1092" spans="1:20" x14ac:dyDescent="0.15">
      <c r="A1092" s="57">
        <f t="shared" si="305"/>
        <v>334.53102330128519</v>
      </c>
      <c r="B1092" s="12">
        <f t="shared" si="322"/>
        <v>53.242265975989561</v>
      </c>
      <c r="C1092" s="57" t="str">
        <f t="shared" si="306"/>
        <v>-0.0741588303688516-485.638292102014i</v>
      </c>
      <c r="D1092" s="57" t="str">
        <f t="shared" si="307"/>
        <v>7.97999977673755-119.571710061923i</v>
      </c>
      <c r="E1092" s="57" t="str">
        <f t="shared" si="308"/>
        <v>81.2340646154338-0.00340478476161823i</v>
      </c>
      <c r="F1092" s="57" t="str">
        <f t="shared" si="309"/>
        <v>4.1786786207362-11220.9441184843i</v>
      </c>
      <c r="G1092" s="57" t="str">
        <f t="shared" si="310"/>
        <v>0.999999986133779-0.000117754918569236i</v>
      </c>
      <c r="H1092" s="57" t="str">
        <f t="shared" si="311"/>
        <v>120.018467033677+7.92637682206084i</v>
      </c>
      <c r="I1092" s="57" t="str">
        <f t="shared" si="312"/>
        <v>504.644577392736-7598.1224782709i</v>
      </c>
      <c r="K1092" s="57" t="str">
        <f t="shared" si="313"/>
        <v>0.0995504066758768-0.00665489263431702i</v>
      </c>
      <c r="L1092" s="57" t="str">
        <f t="shared" si="314"/>
        <v>0.00025-4.151749141777i</v>
      </c>
      <c r="M1092" s="57" t="str">
        <f t="shared" si="315"/>
        <v>0.0025-2.33828174443009i</v>
      </c>
      <c r="N1092" s="57">
        <f t="shared" si="316"/>
        <v>89.991250714719513</v>
      </c>
      <c r="O1092" s="57">
        <f t="shared" si="317"/>
        <v>53.726258563477927</v>
      </c>
      <c r="P1092" s="374">
        <f t="shared" si="318"/>
        <v>53.726258563477927</v>
      </c>
      <c r="Q1092" s="374">
        <f t="shared" si="319"/>
        <v>-90.008749285280487</v>
      </c>
      <c r="R1092" s="12">
        <f t="shared" si="320"/>
        <v>89.991250714719513</v>
      </c>
      <c r="S1092" s="57">
        <f t="shared" si="321"/>
        <v>5.3242265975989564E-2</v>
      </c>
      <c r="T1092" s="12">
        <f t="shared" si="304"/>
        <v>53.726258563477927</v>
      </c>
    </row>
    <row r="1093" spans="1:20" x14ac:dyDescent="0.15">
      <c r="A1093" s="57">
        <f t="shared" si="305"/>
        <v>335.80224118983011</v>
      </c>
      <c r="B1093" s="12">
        <f t="shared" si="322"/>
        <v>53.444586586698321</v>
      </c>
      <c r="C1093" s="57" t="str">
        <f t="shared" si="306"/>
        <v>-0.0741457475753933-483.799661668505i</v>
      </c>
      <c r="D1093" s="57" t="str">
        <f t="shared" si="307"/>
        <v>7.97999977503753-119.119067767997i</v>
      </c>
      <c r="E1093" s="57" t="str">
        <f t="shared" si="308"/>
        <v>81.2340592809465-0.00341735426329005i</v>
      </c>
      <c r="F1093" s="57" t="str">
        <f t="shared" si="309"/>
        <v>4.17867862029501-11178.4659516149i</v>
      </c>
      <c r="G1093" s="57" t="str">
        <f t="shared" si="310"/>
        <v>0.999999986028195-0.000118202387247319i</v>
      </c>
      <c r="H1093" s="57" t="str">
        <f t="shared" si="311"/>
        <v>120.018607662087+7.95650011295907i</v>
      </c>
      <c r="I1093" s="57" t="str">
        <f t="shared" si="312"/>
        <v>504.64477380453-7569.36636869424i</v>
      </c>
      <c r="K1093" s="57" t="str">
        <f t="shared" si="313"/>
        <v>0.0995469989478385-0.00667995011919679i</v>
      </c>
      <c r="L1093" s="57" t="str">
        <f t="shared" si="314"/>
        <v>0.00025-4.13603221934348i</v>
      </c>
      <c r="M1093" s="57" t="str">
        <f t="shared" si="315"/>
        <v>0.0025-2.32942991076917i</v>
      </c>
      <c r="N1093" s="57">
        <f t="shared" si="316"/>
        <v>89.99121901334739</v>
      </c>
      <c r="O1093" s="57">
        <f t="shared" si="317"/>
        <v>53.693311308296146</v>
      </c>
      <c r="P1093" s="374">
        <f t="shared" si="318"/>
        <v>53.693311308296146</v>
      </c>
      <c r="Q1093" s="374">
        <f t="shared" si="319"/>
        <v>-90.00878098665261</v>
      </c>
      <c r="R1093" s="12">
        <f t="shared" si="320"/>
        <v>89.99121901334739</v>
      </c>
      <c r="S1093" s="57">
        <f t="shared" si="321"/>
        <v>5.3444586586698324E-2</v>
      </c>
      <c r="T1093" s="12">
        <f t="shared" si="304"/>
        <v>53.693311308296146</v>
      </c>
    </row>
    <row r="1094" spans="1:20" x14ac:dyDescent="0.15">
      <c r="A1094" s="57">
        <f t="shared" si="305"/>
        <v>337.07828970635143</v>
      </c>
      <c r="B1094" s="12">
        <f t="shared" si="322"/>
        <v>53.647676015727775</v>
      </c>
      <c r="C1094" s="57" t="str">
        <f t="shared" si="306"/>
        <v>-0.074132566083108-481.96799086903i</v>
      </c>
      <c r="D1094" s="57" t="str">
        <f t="shared" si="307"/>
        <v>7.97999977332458-118.668139041852i</v>
      </c>
      <c r="E1094" s="57" t="str">
        <f t="shared" si="308"/>
        <v>81.2340539062213-0.00342996733613232i</v>
      </c>
      <c r="F1094" s="57" t="str">
        <f t="shared" si="309"/>
        <v>4.17867861985043-11136.1485907311i</v>
      </c>
      <c r="G1094" s="57" t="str">
        <f t="shared" si="310"/>
        <v>0.999999985921808-0.000118651556306237i</v>
      </c>
      <c r="H1094" s="57" t="str">
        <f t="shared" si="311"/>
        <v>120.018749361491+7.98673790736997i</v>
      </c>
      <c r="I1094" s="57" t="str">
        <f t="shared" si="312"/>
        <v>504.644971712037-7540.71914700469i</v>
      </c>
      <c r="K1094" s="57" t="str">
        <f t="shared" si="313"/>
        <v>0.0995435655103512-0.00670510019410923i</v>
      </c>
      <c r="L1094" s="57" t="str">
        <f t="shared" si="314"/>
        <v>0.00025-4.12037479512202i</v>
      </c>
      <c r="M1094" s="57" t="str">
        <f t="shared" si="315"/>
        <v>0.0025-2.32061158673956i</v>
      </c>
      <c r="N1094" s="57">
        <f t="shared" si="316"/>
        <v>89.991187209092701</v>
      </c>
      <c r="O1094" s="57">
        <f t="shared" si="317"/>
        <v>53.660364027251049</v>
      </c>
      <c r="P1094" s="374">
        <f t="shared" si="318"/>
        <v>53.660364027251049</v>
      </c>
      <c r="Q1094" s="374">
        <f t="shared" si="319"/>
        <v>-90.008812790907299</v>
      </c>
      <c r="R1094" s="12">
        <f t="shared" si="320"/>
        <v>89.991187209092701</v>
      </c>
      <c r="S1094" s="57">
        <f t="shared" si="321"/>
        <v>5.3647676015727778E-2</v>
      </c>
      <c r="T1094" s="12">
        <f t="shared" si="304"/>
        <v>53.660364027251049</v>
      </c>
    </row>
    <row r="1095" spans="1:20" x14ac:dyDescent="0.15">
      <c r="A1095" s="57">
        <f t="shared" si="305"/>
        <v>338.35918720723561</v>
      </c>
      <c r="B1095" s="12">
        <f t="shared" si="322"/>
        <v>53.851537184587542</v>
      </c>
      <c r="C1095" s="57" t="str">
        <f t="shared" si="306"/>
        <v>-0.0741192851543744-480.143253354534i</v>
      </c>
      <c r="D1095" s="57" t="str">
        <f t="shared" si="307"/>
        <v>7.97999977159854-118.218917396727i</v>
      </c>
      <c r="E1095" s="57" t="str">
        <f t="shared" si="308"/>
        <v>81.234048490957-0.00344262409822852i</v>
      </c>
      <c r="F1095" s="57" t="str">
        <f t="shared" si="309"/>
        <v>4.1786786194025-11093.9914270834i</v>
      </c>
      <c r="G1095" s="57" t="str">
        <f t="shared" si="310"/>
        <v>0.99999998581461-0.000119102432207433i</v>
      </c>
      <c r="H1095" s="57" t="str">
        <f t="shared" si="311"/>
        <v>120.018892140048+8.01709064080755i</v>
      </c>
      <c r="I1095" s="57" t="str">
        <f t="shared" si="312"/>
        <v>504.645171126647-7512.18040110251i</v>
      </c>
      <c r="K1095" s="57" t="str">
        <f t="shared" si="313"/>
        <v>0.0995401061712709-0.00673034318112752i</v>
      </c>
      <c r="L1095" s="57" t="str">
        <f t="shared" si="314"/>
        <v>0.00025-4.10477664387529i</v>
      </c>
      <c r="M1095" s="57" t="str">
        <f t="shared" si="315"/>
        <v>0.0025-2.31182664548671i</v>
      </c>
      <c r="N1095" s="57">
        <f t="shared" si="316"/>
        <v>89.991155301763655</v>
      </c>
      <c r="O1095" s="57">
        <f t="shared" si="317"/>
        <v>53.627416720149228</v>
      </c>
      <c r="P1095" s="374">
        <f t="shared" si="318"/>
        <v>53.627416720149228</v>
      </c>
      <c r="Q1095" s="374">
        <f t="shared" si="319"/>
        <v>-90.008844698236345</v>
      </c>
      <c r="R1095" s="12">
        <f t="shared" si="320"/>
        <v>89.991155301763655</v>
      </c>
      <c r="S1095" s="57">
        <f t="shared" si="321"/>
        <v>5.3851537184587545E-2</v>
      </c>
      <c r="T1095" s="12">
        <f t="shared" si="304"/>
        <v>53.627416720149228</v>
      </c>
    </row>
    <row r="1096" spans="1:20" x14ac:dyDescent="0.15">
      <c r="A1096" s="57">
        <f t="shared" si="305"/>
        <v>339.64495211862305</v>
      </c>
      <c r="B1096" s="12">
        <f t="shared" si="322"/>
        <v>54.056173025888974</v>
      </c>
      <c r="C1096" s="57" t="str">
        <f t="shared" si="306"/>
        <v>-0.0741059040454104-478.325422875716i</v>
      </c>
      <c r="D1096" s="57" t="str">
        <f t="shared" si="307"/>
        <v>7.9799997698594-117.771396370417i</v>
      </c>
      <c r="E1096" s="57" t="str">
        <f t="shared" si="308"/>
        <v>81.2340430348518-0.00345532466753866i</v>
      </c>
      <c r="F1096" s="57" t="str">
        <f t="shared" si="309"/>
        <v>4.17867861895112-11051.993854227i</v>
      </c>
      <c r="G1096" s="57" t="str">
        <f t="shared" si="310"/>
        <v>0.999999985706597-0.000119555021436907i</v>
      </c>
      <c r="H1096" s="57" t="str">
        <f t="shared" si="311"/>
        <v>120.019036005977+8.04755875044531i</v>
      </c>
      <c r="I1096" s="57" t="str">
        <f t="shared" si="312"/>
        <v>504.645372059842-7483.74972044843i</v>
      </c>
      <c r="K1096" s="57" t="str">
        <f t="shared" si="313"/>
        <v>0.0995366207370474-0.00675567940321415i</v>
      </c>
      <c r="L1096" s="57" t="str">
        <f t="shared" si="314"/>
        <v>0.00025-4.08923754121866i</v>
      </c>
      <c r="M1096" s="57" t="str">
        <f t="shared" si="315"/>
        <v>0.0025-2.30307496063629i</v>
      </c>
      <c r="N1096" s="57">
        <f t="shared" si="316"/>
        <v>89.991123291170055</v>
      </c>
      <c r="O1096" s="57">
        <f t="shared" si="317"/>
        <v>53.594469386796078</v>
      </c>
      <c r="P1096" s="374">
        <f t="shared" si="318"/>
        <v>53.594469386796078</v>
      </c>
      <c r="Q1096" s="374">
        <f t="shared" si="319"/>
        <v>-90.008876708829945</v>
      </c>
      <c r="R1096" s="12">
        <f t="shared" si="320"/>
        <v>89.991123291170055</v>
      </c>
      <c r="S1096" s="57">
        <f t="shared" si="321"/>
        <v>5.4056173025888971E-2</v>
      </c>
      <c r="T1096" s="12">
        <f t="shared" si="304"/>
        <v>53.594469386796078</v>
      </c>
    </row>
    <row r="1097" spans="1:20" x14ac:dyDescent="0.15">
      <c r="A1097" s="57">
        <f t="shared" si="305"/>
        <v>340.93560293667383</v>
      </c>
      <c r="B1097" s="12">
        <f t="shared" si="322"/>
        <v>54.261586483387354</v>
      </c>
      <c r="C1097" s="57" t="str">
        <f t="shared" si="306"/>
        <v>-0.0740924220088104-476.514473282634i</v>
      </c>
      <c r="D1097" s="57" t="str">
        <f t="shared" si="307"/>
        <v>7.97999976810702-117.325569525183i</v>
      </c>
      <c r="E1097" s="57" t="str">
        <f t="shared" si="308"/>
        <v>81.2340375376002-0.00346806916202534i</v>
      </c>
      <c r="F1097" s="57" t="str">
        <f t="shared" si="309"/>
        <v>4.17867861849633-11010.1552680126i</v>
      </c>
      <c r="G1097" s="57" t="str">
        <f t="shared" si="310"/>
        <v>0.99999998559776-0.000120009330505306i</v>
      </c>
      <c r="H1097" s="57" t="str">
        <f t="shared" si="311"/>
        <v>120.019180967562+8.07814267512268i</v>
      </c>
      <c r="I1097" s="57" t="str">
        <f t="shared" si="312"/>
        <v>504.645574523184-7455.42669605768i</v>
      </c>
      <c r="K1097" s="57" t="str">
        <f t="shared" si="313"/>
        <v>0.099533109012712-0.00678110918422038i</v>
      </c>
      <c r="L1097" s="57" t="str">
        <f t="shared" si="314"/>
        <v>0.00025-4.07375726361692i</v>
      </c>
      <c r="M1097" s="57" t="str">
        <f t="shared" si="315"/>
        <v>0.0025-2.29435640629238i</v>
      </c>
      <c r="N1097" s="57">
        <f t="shared" si="316"/>
        <v>89.991091177123025</v>
      </c>
      <c r="O1097" s="57">
        <f t="shared" si="317"/>
        <v>53.561522026995554</v>
      </c>
      <c r="P1097" s="374">
        <f t="shared" si="318"/>
        <v>53.561522026995554</v>
      </c>
      <c r="Q1097" s="374">
        <f t="shared" si="319"/>
        <v>-90.008908822876975</v>
      </c>
      <c r="R1097" s="12">
        <f t="shared" si="320"/>
        <v>89.991091177123025</v>
      </c>
      <c r="S1097" s="57">
        <f t="shared" si="321"/>
        <v>5.4261586483387352E-2</v>
      </c>
      <c r="T1097" s="12">
        <f t="shared" si="304"/>
        <v>53.561522026995554</v>
      </c>
    </row>
    <row r="1098" spans="1:20" x14ac:dyDescent="0.15">
      <c r="A1098" s="57">
        <f t="shared" si="305"/>
        <v>342.23115822783325</v>
      </c>
      <c r="B1098" s="12">
        <f t="shared" si="322"/>
        <v>54.467780512024227</v>
      </c>
      <c r="C1098" s="57" t="str">
        <f t="shared" si="306"/>
        <v>-0.0740788382903403-474.710378524329i</v>
      </c>
      <c r="D1098" s="57" t="str">
        <f t="shared" si="307"/>
        <v>7.9799997663413-116.881430447656i</v>
      </c>
      <c r="E1098" s="57" t="str">
        <f t="shared" si="308"/>
        <v>81.2340319988956-0.00348085769947354i</v>
      </c>
      <c r="F1098" s="57" t="str">
        <f t="shared" si="309"/>
        <v>4.17867861803809-10968.4750665781i</v>
      </c>
      <c r="G1098" s="57" t="str">
        <f t="shared" si="310"/>
        <v>0.999999985488095-0.000120465365948015i</v>
      </c>
      <c r="H1098" s="57" t="str">
        <f t="shared" si="311"/>
        <v>120.019327033147+8.10884285535139i</v>
      </c>
      <c r="I1098" s="57" t="str">
        <f t="shared" si="312"/>
        <v>504.645778528327-7427.21092049406i</v>
      </c>
      <c r="K1098" s="57" t="str">
        <f t="shared" si="313"/>
        <v>0.099529570801867-0.00680663284888571i</v>
      </c>
      <c r="L1098" s="57" t="str">
        <f t="shared" si="314"/>
        <v>0.00025-4.05833558838107i</v>
      </c>
      <c r="M1098" s="57" t="str">
        <f t="shared" si="315"/>
        <v>0.0025-2.28567085703565i</v>
      </c>
      <c r="N1098" s="57">
        <f t="shared" si="316"/>
        <v>89.991058959435421</v>
      </c>
      <c r="O1098" s="57">
        <f t="shared" si="317"/>
        <v>53.528574640550133</v>
      </c>
      <c r="P1098" s="374">
        <f t="shared" si="318"/>
        <v>53.528574640550133</v>
      </c>
      <c r="Q1098" s="374">
        <f t="shared" si="319"/>
        <v>-90.008941040564579</v>
      </c>
      <c r="R1098" s="12">
        <f t="shared" si="320"/>
        <v>89.991058959435421</v>
      </c>
      <c r="S1098" s="57">
        <f t="shared" si="321"/>
        <v>5.4467780512024229E-2</v>
      </c>
      <c r="T1098" s="12">
        <f t="shared" si="304"/>
        <v>53.528574640550133</v>
      </c>
    </row>
    <row r="1099" spans="1:20" x14ac:dyDescent="0.15">
      <c r="A1099" s="57">
        <f t="shared" si="305"/>
        <v>343.53163662909901</v>
      </c>
      <c r="B1099" s="12">
        <f t="shared" si="322"/>
        <v>54.674758077969919</v>
      </c>
      <c r="C1099" s="57" t="str">
        <f t="shared" si="306"/>
        <v>-0.0740651521308635-472.913112648445i</v>
      </c>
      <c r="D1099" s="57" t="str">
        <f t="shared" si="307"/>
        <v>7.9799997645621-116.438972748746i</v>
      </c>
      <c r="E1099" s="57" t="str">
        <f t="shared" si="308"/>
        <v>81.2340264184268-0.00349369039756564i</v>
      </c>
      <c r="F1099" s="57" t="str">
        <f t="shared" si="309"/>
        <v>4.17867861757634-10926.9526503398i</v>
      </c>
      <c r="G1099" s="57" t="str">
        <f t="shared" si="310"/>
        <v>0.999999985377595-0.000120923134325256i</v>
      </c>
      <c r="H1099" s="57" t="str">
        <f t="shared" si="311"/>
        <v>120.019474211142+8.13965973332186i</v>
      </c>
      <c r="I1099" s="57" t="str">
        <f t="shared" si="312"/>
        <v>504.645984087014-7399.10198786435i</v>
      </c>
      <c r="K1099" s="57" t="str">
        <f t="shared" si="313"/>
        <v>0.0995260059066778-0.00683225072283778i</v>
      </c>
      <c r="L1099" s="57" t="str">
        <f t="shared" si="314"/>
        <v>0.00025-4.04297229366515i</v>
      </c>
      <c r="M1099" s="57" t="str">
        <f t="shared" si="315"/>
        <v>0.0025-2.27701818792155i</v>
      </c>
      <c r="N1099" s="57">
        <f t="shared" si="316"/>
        <v>89.991026637921664</v>
      </c>
      <c r="O1099" s="57">
        <f t="shared" si="317"/>
        <v>53.495627227260663</v>
      </c>
      <c r="P1099" s="374">
        <f t="shared" si="318"/>
        <v>53.495627227260663</v>
      </c>
      <c r="Q1099" s="374">
        <f t="shared" si="319"/>
        <v>-90.008973362078336</v>
      </c>
      <c r="R1099" s="12">
        <f t="shared" si="320"/>
        <v>89.991026637921664</v>
      </c>
      <c r="S1099" s="57">
        <f t="shared" si="321"/>
        <v>5.4674758077969919E-2</v>
      </c>
      <c r="T1099" s="12">
        <f t="shared" si="304"/>
        <v>53.495627227260663</v>
      </c>
    </row>
    <row r="1100" spans="1:20" x14ac:dyDescent="0.15">
      <c r="A1100" s="57">
        <f t="shared" si="305"/>
        <v>344.83705684828959</v>
      </c>
      <c r="B1100" s="12">
        <f t="shared" si="322"/>
        <v>54.882522158666205</v>
      </c>
      <c r="C1100" s="57" t="str">
        <f t="shared" si="306"/>
        <v>-0.074051362764564-471.122649800871i</v>
      </c>
      <c r="D1100" s="57" t="str">
        <f t="shared" si="307"/>
        <v>7.97999976276938-115.99819006355i</v>
      </c>
      <c r="E1100" s="57" t="str">
        <f t="shared" si="308"/>
        <v>81.2340207958838-0.0035065673739319i</v>
      </c>
      <c r="F1100" s="57" t="str">
        <f t="shared" si="309"/>
        <v>4.17867861711108-10885.5874219839i</v>
      </c>
      <c r="G1100" s="57" t="str">
        <f t="shared" si="310"/>
        <v>0.999999985266254-0.000121382642222177i</v>
      </c>
      <c r="H1100" s="57" t="str">
        <f t="shared" si="311"/>
        <v>120.019622510022+8.17059375290956i</v>
      </c>
      <c r="I1100" s="57" t="str">
        <f t="shared" si="312"/>
        <v>504.646191211079-7371.09949381238i</v>
      </c>
      <c r="K1100" s="57" t="str">
        <f t="shared" si="313"/>
        <v>0.0995224141278591-0.00685796313259132i</v>
      </c>
      <c r="L1100" s="57" t="str">
        <f t="shared" si="314"/>
        <v>0.00025-4.02766715846299i</v>
      </c>
      <c r="M1100" s="57" t="str">
        <f t="shared" si="315"/>
        <v>0.0025-2.26839827447853i</v>
      </c>
      <c r="N1100" s="57">
        <f t="shared" si="316"/>
        <v>89.990994212397879</v>
      </c>
      <c r="O1100" s="57">
        <f t="shared" si="317"/>
        <v>53.462679786926692</v>
      </c>
      <c r="P1100" s="374">
        <f t="shared" si="318"/>
        <v>53.462679786926692</v>
      </c>
      <c r="Q1100" s="374">
        <f t="shared" si="319"/>
        <v>-90.009005787602121</v>
      </c>
      <c r="R1100" s="12">
        <f t="shared" si="320"/>
        <v>89.990994212397879</v>
      </c>
      <c r="S1100" s="57">
        <f t="shared" si="321"/>
        <v>5.4882522158666208E-2</v>
      </c>
      <c r="T1100" s="12">
        <f t="shared" si="304"/>
        <v>53.462679786926692</v>
      </c>
    </row>
    <row r="1101" spans="1:20" x14ac:dyDescent="0.15">
      <c r="A1101" s="57">
        <f t="shared" si="305"/>
        <v>346.14743766431309</v>
      </c>
      <c r="B1101" s="12">
        <f t="shared" si="322"/>
        <v>55.091075742869137</v>
      </c>
      <c r="C1101" s="57" t="str">
        <f t="shared" si="306"/>
        <v>-0.0740374694214481-469.338964225365i</v>
      </c>
      <c r="D1101" s="57" t="str">
        <f t="shared" si="307"/>
        <v>7.97999976096299-115.559076051261i</v>
      </c>
      <c r="E1101" s="57" t="str">
        <f t="shared" si="308"/>
        <v>81.2340151309521-0.00351948874602665i</v>
      </c>
      <c r="F1101" s="57" t="str">
        <f t="shared" si="309"/>
        <v>4.17867861664228-10844.3787864575i</v>
      </c>
      <c r="G1101" s="57" t="str">
        <f t="shared" si="310"/>
        <v>0.999999985154065-0.000121843896248951i</v>
      </c>
      <c r="H1101" s="57" t="str">
        <f t="shared" si="311"/>
        <v>120.019771938324+8.20164535968165i</v>
      </c>
      <c r="I1101" s="57" t="str">
        <f t="shared" si="312"/>
        <v>504.646399912437-7343.20303551282i</v>
      </c>
      <c r="K1101" s="57" t="str">
        <f t="shared" si="313"/>
        <v>0.0995187952646701-0.00688377040554849i</v>
      </c>
      <c r="L1101" s="57" t="str">
        <f t="shared" si="314"/>
        <v>0.00025-4.01241996260509i</v>
      </c>
      <c r="M1101" s="57" t="str">
        <f t="shared" si="315"/>
        <v>0.0025-2.25981099270624i</v>
      </c>
      <c r="N1101" s="57">
        <f t="shared" si="316"/>
        <v>89.990961682681743</v>
      </c>
      <c r="O1101" s="57">
        <f t="shared" si="317"/>
        <v>53.429732319346371</v>
      </c>
      <c r="P1101" s="374">
        <f t="shared" si="318"/>
        <v>53.429732319346371</v>
      </c>
      <c r="Q1101" s="374">
        <f t="shared" si="319"/>
        <v>-90.009038317318257</v>
      </c>
      <c r="R1101" s="12">
        <f t="shared" si="320"/>
        <v>89.990961682681743</v>
      </c>
      <c r="S1101" s="57">
        <f t="shared" si="321"/>
        <v>5.5091075742869137E-2</v>
      </c>
      <c r="T1101" s="12">
        <f t="shared" si="304"/>
        <v>53.429732319346371</v>
      </c>
    </row>
    <row r="1102" spans="1:20" x14ac:dyDescent="0.15">
      <c r="A1102" s="57">
        <f t="shared" si="305"/>
        <v>347.46279792743746</v>
      </c>
      <c r="B1102" s="12">
        <f t="shared" si="322"/>
        <v>55.300421830692038</v>
      </c>
      <c r="C1102" s="57" t="str">
        <f t="shared" si="306"/>
        <v>-0.0740234713252832-467.562030263176i</v>
      </c>
      <c r="D1102" s="57" t="str">
        <f t="shared" si="307"/>
        <v>7.97999975914288-115.121624395078i</v>
      </c>
      <c r="E1102" s="57" t="str">
        <f t="shared" si="308"/>
        <v>81.2340094233149-0.00353245463122611i</v>
      </c>
      <c r="F1102" s="57" t="str">
        <f t="shared" si="309"/>
        <v>4.1786786161699-10803.3261509607i</v>
      </c>
      <c r="G1102" s="57" t="str">
        <f t="shared" si="310"/>
        <v>0.999999985041021-0.000122306903040872i</v>
      </c>
      <c r="H1102" s="57" t="str">
        <f t="shared" si="311"/>
        <v>120.01992250465+8.23281500090325i</v>
      </c>
      <c r="I1102" s="57" t="str">
        <f t="shared" si="312"/>
        <v>504.646610203106-7315.41221166592i</v>
      </c>
      <c r="K1102" s="57" t="str">
        <f t="shared" si="313"/>
        <v>0.0995151491148995-0.00690967286999753i</v>
      </c>
      <c r="L1102" s="57" t="str">
        <f t="shared" si="314"/>
        <v>0.00025-3.99723048675541i</v>
      </c>
      <c r="M1102" s="57" t="str">
        <f t="shared" si="315"/>
        <v>0.0025-2.25125621907376i</v>
      </c>
      <c r="N1102" s="57">
        <f t="shared" si="316"/>
        <v>89.990929048592719</v>
      </c>
      <c r="O1102" s="57">
        <f t="shared" si="317"/>
        <v>53.396784824316299</v>
      </c>
      <c r="P1102" s="374">
        <f t="shared" si="318"/>
        <v>53.396784824316299</v>
      </c>
      <c r="Q1102" s="374">
        <f t="shared" si="319"/>
        <v>-90.009070951407281</v>
      </c>
      <c r="R1102" s="12">
        <f t="shared" si="320"/>
        <v>89.990929048592719</v>
      </c>
      <c r="S1102" s="57">
        <f t="shared" si="321"/>
        <v>5.5300421830692038E-2</v>
      </c>
      <c r="T1102" s="12">
        <f t="shared" si="304"/>
        <v>53.396784824316299</v>
      </c>
    </row>
    <row r="1103" spans="1:20" x14ac:dyDescent="0.15">
      <c r="A1103" s="57">
        <f t="shared" si="305"/>
        <v>348.78315655956175</v>
      </c>
      <c r="B1103" s="12">
        <f t="shared" si="322"/>
        <v>55.51056343364867</v>
      </c>
      <c r="C1103" s="57" t="str">
        <f t="shared" si="306"/>
        <v>-0.0740093676941171-465.791822352679i</v>
      </c>
      <c r="D1103" s="57" t="str">
        <f t="shared" si="307"/>
        <v>7.97999975730886-114.68582880211i</v>
      </c>
      <c r="E1103" s="57" t="str">
        <f t="shared" si="308"/>
        <v>81.2340036726539-0.00354546514670911i</v>
      </c>
      <c r="F1103" s="57" t="str">
        <f t="shared" si="309"/>
        <v>4.17867861569394-10762.4289249376i</v>
      </c>
      <c r="G1103" s="57" t="str">
        <f t="shared" si="310"/>
        <v>0.999999984927117-0.000122771669258443i</v>
      </c>
      <c r="H1103" s="57" t="str">
        <f t="shared" si="311"/>
        <v>120.02007421767+8.26410312554414i</v>
      </c>
      <c r="I1103" s="57" t="str">
        <f t="shared" si="312"/>
        <v>504.646822095194-7287.72662249159i</v>
      </c>
      <c r="K1103" s="57" t="str">
        <f t="shared" si="313"/>
        <v>0.0995114754748585-0.00693567085511276i</v>
      </c>
      <c r="L1103" s="57" t="str">
        <f t="shared" si="314"/>
        <v>0.00025-3.98209851240827i</v>
      </c>
      <c r="M1103" s="57" t="str">
        <f t="shared" si="315"/>
        <v>0.0025-2.24273383051779i</v>
      </c>
      <c r="N1103" s="57">
        <f t="shared" si="316"/>
        <v>89.99089630995195</v>
      </c>
      <c r="O1103" s="57">
        <f t="shared" si="317"/>
        <v>53.36383730163157</v>
      </c>
      <c r="P1103" s="374">
        <f t="shared" si="318"/>
        <v>53.36383730163157</v>
      </c>
      <c r="Q1103" s="374">
        <f t="shared" si="319"/>
        <v>-90.00910369004805</v>
      </c>
      <c r="R1103" s="12">
        <f t="shared" si="320"/>
        <v>89.99089630995195</v>
      </c>
      <c r="S1103" s="57">
        <f t="shared" si="321"/>
        <v>5.5510563433648671E-2</v>
      </c>
      <c r="T1103" s="12">
        <f t="shared" si="304"/>
        <v>53.36383730163157</v>
      </c>
    </row>
    <row r="1104" spans="1:20" x14ac:dyDescent="0.15">
      <c r="A1104" s="57">
        <f t="shared" si="305"/>
        <v>350.10853255448808</v>
      </c>
      <c r="B1104" s="12">
        <f t="shared" si="322"/>
        <v>55.721503574696534</v>
      </c>
      <c r="C1104" s="57" t="str">
        <f t="shared" si="306"/>
        <v>-0.0739951577402849-464.028315029008i</v>
      </c>
      <c r="D1104" s="57" t="str">
        <f t="shared" si="307"/>
        <v>7.97999975546091-114.251683003293i</v>
      </c>
      <c r="E1104" s="57" t="str">
        <f t="shared" si="308"/>
        <v>81.2339978786479-0.00355852040961168i</v>
      </c>
      <c r="F1104" s="57" t="str">
        <f t="shared" si="309"/>
        <v>4.17867861521434-10721.6865200677i</v>
      </c>
      <c r="G1104" s="57" t="str">
        <f t="shared" si="310"/>
        <v>0.999999984812346-0.000123238201587481i</v>
      </c>
      <c r="H1104" s="57" t="str">
        <f t="shared" si="311"/>
        <v>120.020227086118+8.2955101842851i</v>
      </c>
      <c r="I1104" s="57" t="str">
        <f t="shared" si="312"/>
        <v>504.647035600886-7260.1458697233i</v>
      </c>
      <c r="K1104" s="57" t="str">
        <f t="shared" si="313"/>
        <v>0.0995077741393669-0.0069617646909533i</v>
      </c>
      <c r="L1104" s="57" t="str">
        <f t="shared" si="314"/>
        <v>0.00025-3.96702382188511i</v>
      </c>
      <c r="M1104" s="57" t="str">
        <f t="shared" si="315"/>
        <v>0.0025-2.23424370444092i</v>
      </c>
      <c r="N1104" s="57">
        <f t="shared" si="316"/>
        <v>89.990863466582383</v>
      </c>
      <c r="O1104" s="57">
        <f t="shared" si="317"/>
        <v>53.330889751085792</v>
      </c>
      <c r="P1104" s="374">
        <f t="shared" si="318"/>
        <v>53.330889751085792</v>
      </c>
      <c r="Q1104" s="374">
        <f t="shared" si="319"/>
        <v>-90.009136533417617</v>
      </c>
      <c r="R1104" s="12">
        <f t="shared" si="320"/>
        <v>89.990863466582383</v>
      </c>
      <c r="S1104" s="57">
        <f t="shared" si="321"/>
        <v>5.5721503574696532E-2</v>
      </c>
      <c r="T1104" s="12">
        <f t="shared" si="304"/>
        <v>53.330889751085792</v>
      </c>
    </row>
    <row r="1105" spans="1:20" x14ac:dyDescent="0.15">
      <c r="A1105" s="57">
        <f t="shared" si="305"/>
        <v>351.43894497819514</v>
      </c>
      <c r="B1105" s="12">
        <f t="shared" si="322"/>
        <v>55.933245288280382</v>
      </c>
      <c r="C1105" s="57" t="str">
        <f t="shared" si="306"/>
        <v>-0.0739808406704796-462.27148292369i</v>
      </c>
      <c r="D1105" s="57" t="str">
        <f t="shared" si="307"/>
        <v>7.97999975359889-113.819180753293i</v>
      </c>
      <c r="E1105" s="57" t="str">
        <f t="shared" si="308"/>
        <v>81.2339920409737-0.00357162053682825i</v>
      </c>
      <c r="F1105" s="57" t="str">
        <f t="shared" si="309"/>
        <v>4.1786786147311-10681.0983502579i</v>
      </c>
      <c r="G1105" s="57" t="str">
        <f t="shared" si="310"/>
        <v>0.9999999846967-0.000123706506739207i</v>
      </c>
      <c r="H1105" s="57" t="str">
        <f t="shared" si="311"/>
        <v>120.020381118796+8.32703662952474i</v>
      </c>
      <c r="I1105" s="57" t="str">
        <f t="shared" si="312"/>
        <v>504.647250732479-7232.66955660291i</v>
      </c>
      <c r="K1105" s="57" t="str">
        <f t="shared" si="313"/>
        <v>0.099504044901747-0.00698795470846311i</v>
      </c>
      <c r="L1105" s="57" t="str">
        <f t="shared" si="314"/>
        <v>0.00025-3.95200619833145i</v>
      </c>
      <c r="M1105" s="57" t="str">
        <f t="shared" si="315"/>
        <v>0.0025-2.22578571870982i</v>
      </c>
      <c r="N1105" s="57">
        <f t="shared" si="316"/>
        <v>89.990830518308726</v>
      </c>
      <c r="O1105" s="57">
        <f t="shared" si="317"/>
        <v>53.297942172471089</v>
      </c>
      <c r="P1105" s="374">
        <f t="shared" si="318"/>
        <v>53.297942172471089</v>
      </c>
      <c r="Q1105" s="374">
        <f t="shared" si="319"/>
        <v>-90.009169481691274</v>
      </c>
      <c r="R1105" s="12">
        <f t="shared" si="320"/>
        <v>89.990830518308726</v>
      </c>
      <c r="S1105" s="57">
        <f t="shared" si="321"/>
        <v>5.5933245288280385E-2</v>
      </c>
      <c r="T1105" s="12">
        <f t="shared" si="304"/>
        <v>53.297942172471089</v>
      </c>
    </row>
    <row r="1106" spans="1:20" x14ac:dyDescent="0.15">
      <c r="A1106" s="57">
        <f t="shared" si="305"/>
        <v>352.77441296911223</v>
      </c>
      <c r="B1106" s="12">
        <f t="shared" si="322"/>
        <v>56.145791620375846</v>
      </c>
      <c r="C1106" s="57" t="str">
        <f t="shared" si="306"/>
        <v>-0.0739664156852271-460.521300764274i</v>
      </c>
      <c r="D1106" s="57" t="str">
        <f t="shared" si="307"/>
        <v>7.9799997517227-113.388315830419i</v>
      </c>
      <c r="E1106" s="57" t="str">
        <f t="shared" si="308"/>
        <v>81.2339861593057-0.00358476564516968i</v>
      </c>
      <c r="F1106" s="57" t="str">
        <f t="shared" si="309"/>
        <v>4.17867861424419-10640.6638316339i</v>
      </c>
      <c r="G1106" s="57" t="str">
        <f t="shared" si="310"/>
        <v>0.999999984580174-0.000124176591450347i</v>
      </c>
      <c r="H1106" s="57" t="str">
        <f t="shared" si="311"/>
        <v>120.020536324571+8.35868291538577i</v>
      </c>
      <c r="I1106" s="57" t="str">
        <f t="shared" si="312"/>
        <v>504.647467502361-7205.29728787458i</v>
      </c>
      <c r="K1106" s="57" t="str">
        <f t="shared" si="313"/>
        <v>0.0995002875538098-0.00701424123946966i</v>
      </c>
      <c r="L1106" s="57" t="str">
        <f t="shared" si="314"/>
        <v>0.00025-3.93704542571372i</v>
      </c>
      <c r="M1106" s="57" t="str">
        <f t="shared" si="315"/>
        <v>0.0025-2.21735975165354i</v>
      </c>
      <c r="N1106" s="57">
        <f t="shared" si="316"/>
        <v>89.990797464957652</v>
      </c>
      <c r="O1106" s="57">
        <f t="shared" si="317"/>
        <v>53.264994565577979</v>
      </c>
      <c r="P1106" s="374">
        <f t="shared" si="318"/>
        <v>53.264994565577979</v>
      </c>
      <c r="Q1106" s="374">
        <f t="shared" si="319"/>
        <v>-90.009202535042348</v>
      </c>
      <c r="R1106" s="12">
        <f t="shared" si="320"/>
        <v>89.990797464957652</v>
      </c>
      <c r="S1106" s="57">
        <f t="shared" si="321"/>
        <v>5.6145791620375848E-2</v>
      </c>
      <c r="T1106" s="12">
        <f t="shared" si="304"/>
        <v>53.264994565577979</v>
      </c>
    </row>
    <row r="1107" spans="1:20" x14ac:dyDescent="0.15">
      <c r="A1107" s="57">
        <f t="shared" si="305"/>
        <v>354.11495573839488</v>
      </c>
      <c r="B1107" s="12">
        <f t="shared" si="322"/>
        <v>56.359145628533277</v>
      </c>
      <c r="C1107" s="57" t="str">
        <f t="shared" si="306"/>
        <v>-0.0739518819797311-458.77774337398i</v>
      </c>
      <c r="D1107" s="57" t="str">
        <f t="shared" si="307"/>
        <v>7.97999974983219-112.959082036536i</v>
      </c>
      <c r="E1107" s="57" t="str">
        <f t="shared" si="308"/>
        <v>81.233980233316-0.00359795585124735i</v>
      </c>
      <c r="F1107" s="57" t="str">
        <f t="shared" si="309"/>
        <v>4.17867861375354-10600.3823825313i</v>
      </c>
      <c r="G1107" s="57" t="str">
        <f t="shared" si="310"/>
        <v>0.999999984462761-0.000124648462483222i</v>
      </c>
      <c r="H1107" s="57" t="str">
        <f t="shared" si="311"/>
        <v>120.020692712382+8.39044949772183i</v>
      </c>
      <c r="I1107" s="57" t="str">
        <f t="shared" si="312"/>
        <v>504.647685922996-7178.02866977918i</v>
      </c>
      <c r="K1107" s="57" t="str">
        <f t="shared" si="313"/>
        <v>0.0994965018858451-0.00704062461668331i</v>
      </c>
      <c r="L1107" s="57" t="str">
        <f t="shared" si="314"/>
        <v>0.00025-3.92214128881623i</v>
      </c>
      <c r="M1107" s="57" t="str">
        <f t="shared" si="315"/>
        <v>0.0025-2.2089656820617i</v>
      </c>
      <c r="N1107" s="57">
        <f t="shared" si="316"/>
        <v>89.990764306357519</v>
      </c>
      <c r="O1107" s="57">
        <f t="shared" si="317"/>
        <v>53.232046930195565</v>
      </c>
      <c r="P1107" s="374">
        <f t="shared" si="318"/>
        <v>53.232046930195565</v>
      </c>
      <c r="Q1107" s="374">
        <f t="shared" si="319"/>
        <v>-90.009235693642481</v>
      </c>
      <c r="R1107" s="12">
        <f t="shared" si="320"/>
        <v>89.990764306357519</v>
      </c>
      <c r="S1107" s="57">
        <f t="shared" si="321"/>
        <v>5.6359145628533273E-2</v>
      </c>
      <c r="T1107" s="12">
        <f t="shared" si="304"/>
        <v>53.232046930195565</v>
      </c>
    </row>
    <row r="1108" spans="1:20" x14ac:dyDescent="0.15">
      <c r="A1108" s="57">
        <f t="shared" si="305"/>
        <v>355.46059257020084</v>
      </c>
      <c r="B1108" s="12">
        <f t="shared" si="322"/>
        <v>56.573310381921708</v>
      </c>
      <c r="C1108" s="57" t="str">
        <f t="shared" si="306"/>
        <v>-0.0739372387433477-457.040785671325i</v>
      </c>
      <c r="D1108" s="57" t="str">
        <f t="shared" si="307"/>
        <v>7.97999974792731-112.531473196972i</v>
      </c>
      <c r="E1108" s="57" t="str">
        <f t="shared" si="308"/>
        <v>81.2339742626733-0.00361119127155515i</v>
      </c>
      <c r="F1108" s="57" t="str">
        <f t="shared" si="309"/>
        <v>4.17867861325917-10560.2534234882i</v>
      </c>
      <c r="G1108" s="57" t="str">
        <f t="shared" si="310"/>
        <v>0.999999984344453-0.000125122126625856i</v>
      </c>
      <c r="H1108" s="57" t="str">
        <f t="shared" si="311"/>
        <v>120.02085029123+8.42233683412406i</v>
      </c>
      <c r="I1108" s="57" t="str">
        <f t="shared" si="312"/>
        <v>504.64790600697-7150.86331004861i</v>
      </c>
      <c r="K1108" s="57" t="str">
        <f t="shared" si="313"/>
        <v>0.0994926876866123-0.0070671051736967i</v>
      </c>
      <c r="L1108" s="57" t="str">
        <f t="shared" si="314"/>
        <v>0.00025-3.90729357323792i</v>
      </c>
      <c r="M1108" s="57" t="str">
        <f t="shared" si="315"/>
        <v>0.0025-2.20060338918281i</v>
      </c>
      <c r="N1108" s="57">
        <f t="shared" si="316"/>
        <v>89.99073104233868</v>
      </c>
      <c r="O1108" s="57">
        <f t="shared" si="317"/>
        <v>53.199099266111354</v>
      </c>
      <c r="P1108" s="374">
        <f t="shared" si="318"/>
        <v>53.199099266111354</v>
      </c>
      <c r="Q1108" s="374">
        <f t="shared" si="319"/>
        <v>-90.00926895766132</v>
      </c>
      <c r="R1108" s="12">
        <f t="shared" si="320"/>
        <v>89.99073104233868</v>
      </c>
      <c r="S1108" s="57">
        <f t="shared" si="321"/>
        <v>5.6573310381921711E-2</v>
      </c>
      <c r="T1108" s="12">
        <f t="shared" si="304"/>
        <v>53.199099266111354</v>
      </c>
    </row>
    <row r="1109" spans="1:20" x14ac:dyDescent="0.15">
      <c r="A1109" s="57">
        <f t="shared" si="305"/>
        <v>356.81134282196763</v>
      </c>
      <c r="B1109" s="12">
        <f t="shared" si="322"/>
        <v>56.788288961373013</v>
      </c>
      <c r="C1109" s="57" t="str">
        <f t="shared" si="306"/>
        <v>-0.0739224851589526-455.310402669769i</v>
      </c>
      <c r="D1109" s="57" t="str">
        <f t="shared" si="307"/>
        <v>7.9799997460079-112.105483160428i</v>
      </c>
      <c r="E1109" s="57" t="str">
        <f t="shared" si="308"/>
        <v>81.2339682470459-0.00362447202235735i</v>
      </c>
      <c r="F1109" s="57" t="str">
        <f t="shared" si="309"/>
        <v>4.17867861276104-10520.2763772358i</v>
      </c>
      <c r="G1109" s="57" t="str">
        <f t="shared" si="310"/>
        <v>0.999999984225245-0.000125597590692062i</v>
      </c>
      <c r="H1109" s="57" t="str">
        <f t="shared" si="311"/>
        <v>120.021009070188+8.45434538392776i</v>
      </c>
      <c r="I1109" s="57" t="str">
        <f t="shared" si="312"/>
        <v>504.648127766939-7123.80081790007i</v>
      </c>
      <c r="K1109" s="57" t="str">
        <f t="shared" si="313"/>
        <v>0.0994888447433298-0.00709368324498378i</v>
      </c>
      <c r="L1109" s="57" t="str">
        <f t="shared" si="314"/>
        <v>0.00025-3.89250206538944i</v>
      </c>
      <c r="M1109" s="57" t="str">
        <f t="shared" si="315"/>
        <v>0.0025-2.19227275272247i</v>
      </c>
      <c r="N1109" s="57">
        <f t="shared" si="316"/>
        <v>89.990697672733432</v>
      </c>
      <c r="O1109" s="57">
        <f t="shared" si="317"/>
        <v>53.166151573111307</v>
      </c>
      <c r="P1109" s="374">
        <f t="shared" si="318"/>
        <v>53.166151573111307</v>
      </c>
      <c r="Q1109" s="374">
        <f t="shared" si="319"/>
        <v>-90.009302327266568</v>
      </c>
      <c r="R1109" s="12">
        <f t="shared" si="320"/>
        <v>89.990697672733432</v>
      </c>
      <c r="S1109" s="57">
        <f t="shared" si="321"/>
        <v>5.6788288961373015E-2</v>
      </c>
      <c r="T1109" s="12">
        <f t="shared" si="304"/>
        <v>53.166151573111307</v>
      </c>
    </row>
    <row r="1110" spans="1:20" x14ac:dyDescent="0.15">
      <c r="A1110" s="57">
        <f t="shared" si="305"/>
        <v>358.16722592469108</v>
      </c>
      <c r="B1110" s="12">
        <f t="shared" si="322"/>
        <v>57.004084459426231</v>
      </c>
      <c r="C1110" s="57" t="str">
        <f t="shared" si="306"/>
        <v>-0.0739076204037943-453.586569477356i</v>
      </c>
      <c r="D1110" s="57" t="str">
        <f t="shared" si="307"/>
        <v>7.97999974407391-111.681105798897i</v>
      </c>
      <c r="E1110" s="57" t="str">
        <f t="shared" si="308"/>
        <v>81.2339621860981-0.00363779821973284i</v>
      </c>
      <c r="F1110" s="57" t="str">
        <f t="shared" si="309"/>
        <v>4.17867861225912-10480.4506686911i</v>
      </c>
      <c r="G1110" s="57" t="str">
        <f t="shared" si="310"/>
        <v>0.999999984105129-0.000126074861521547i</v>
      </c>
      <c r="H1110" s="57" t="str">
        <f t="shared" si="311"/>
        <v>120.021169058399+8.48647560821907i</v>
      </c>
      <c r="I1110" s="57" t="str">
        <f t="shared" si="312"/>
        <v>504.648351215677-7096.84080403088i</v>
      </c>
      <c r="K1110" s="57" t="str">
        <f t="shared" si="313"/>
        <v>0.0994849728416607-0.00712035916589848i</v>
      </c>
      <c r="L1110" s="57" t="str">
        <f t="shared" si="314"/>
        <v>0.00025-3.87776655248997i</v>
      </c>
      <c r="M1110" s="57" t="str">
        <f t="shared" si="315"/>
        <v>0.0025-2.18397365284167i</v>
      </c>
      <c r="N1110" s="57">
        <f t="shared" si="316"/>
        <v>89.990664197376049</v>
      </c>
      <c r="O1110" s="57">
        <f t="shared" si="317"/>
        <v>53.133203850979925</v>
      </c>
      <c r="P1110" s="374">
        <f t="shared" si="318"/>
        <v>53.133203850979925</v>
      </c>
      <c r="Q1110" s="374">
        <f t="shared" si="319"/>
        <v>-90.009335802623951</v>
      </c>
      <c r="R1110" s="12">
        <f t="shared" si="320"/>
        <v>89.990664197376049</v>
      </c>
      <c r="S1110" s="57">
        <f t="shared" si="321"/>
        <v>5.700408445942623E-2</v>
      </c>
      <c r="T1110" s="12">
        <f t="shared" si="304"/>
        <v>53.133203850979925</v>
      </c>
    </row>
    <row r="1111" spans="1:20" x14ac:dyDescent="0.15">
      <c r="A1111" s="57">
        <f t="shared" si="305"/>
        <v>359.52826138320495</v>
      </c>
      <c r="B1111" s="12">
        <f t="shared" si="322"/>
        <v>57.220699980372054</v>
      </c>
      <c r="C1111" s="57" t="str">
        <f t="shared" si="306"/>
        <v>-0.0738926436496712-451.869261296342i</v>
      </c>
      <c r="D1111" s="57" t="str">
        <f t="shared" si="307"/>
        <v>7.97999974212517-111.258335007567i</v>
      </c>
      <c r="E1111" s="57" t="str">
        <f t="shared" si="308"/>
        <v>81.2339560794908-0.00365116997964768i</v>
      </c>
      <c r="F1111" s="57" t="str">
        <f t="shared" si="309"/>
        <v>4.17867861175338-10440.7757249478i</v>
      </c>
      <c r="G1111" s="57" t="str">
        <f t="shared" si="310"/>
        <v>0.999999983984099-0.000126553945980012i</v>
      </c>
      <c r="H1111" s="57" t="str">
        <f t="shared" si="311"/>
        <v>120.021330265073+8.51872796984171i</v>
      </c>
      <c r="I1111" s="57" t="str">
        <f t="shared" si="312"/>
        <v>504.648576366043-7069.98288061219i</v>
      </c>
      <c r="K1111" s="57" t="str">
        <f t="shared" si="313"/>
        <v>0.0994810717657073-0.0071471332726744i</v>
      </c>
      <c r="L1111" s="57" t="str">
        <f t="shared" si="314"/>
        <v>0.00025-3.86308682256423i</v>
      </c>
      <c r="M1111" s="57" t="str">
        <f t="shared" si="315"/>
        <v>0.0025-2.17570597015508i</v>
      </c>
      <c r="N1111" s="57">
        <f t="shared" si="316"/>
        <v>89.990630616102763</v>
      </c>
      <c r="O1111" s="57">
        <f t="shared" si="317"/>
        <v>53.10025609949988</v>
      </c>
      <c r="P1111" s="374">
        <f t="shared" si="318"/>
        <v>53.10025609949988</v>
      </c>
      <c r="Q1111" s="374">
        <f t="shared" si="319"/>
        <v>-90.009369383897237</v>
      </c>
      <c r="R1111" s="12">
        <f t="shared" si="320"/>
        <v>89.990630616102763</v>
      </c>
      <c r="S1111" s="57">
        <f t="shared" si="321"/>
        <v>5.7220699980372054E-2</v>
      </c>
      <c r="T1111" s="12">
        <f t="shared" si="304"/>
        <v>53.10025609949988</v>
      </c>
    </row>
    <row r="1112" spans="1:20" x14ac:dyDescent="0.15">
      <c r="A1112" s="57">
        <f t="shared" si="305"/>
        <v>360.89446877646111</v>
      </c>
      <c r="B1112" s="12">
        <f t="shared" si="322"/>
        <v>57.438138640297467</v>
      </c>
      <c r="C1112" s="57" t="str">
        <f t="shared" si="306"/>
        <v>-0.0738775540607435-450.158453422862i</v>
      </c>
      <c r="D1112" s="57" t="str">
        <f t="shared" si="307"/>
        <v>7.9799997401616-110.837164704737i</v>
      </c>
      <c r="E1112" s="57" t="str">
        <f t="shared" si="308"/>
        <v>81.2339499268867-0.00366458741779744i</v>
      </c>
      <c r="F1112" s="57" t="str">
        <f t="shared" si="309"/>
        <v>4.17867861124379-10401.2509752685i</v>
      </c>
      <c r="G1112" s="57" t="str">
        <f t="shared" si="310"/>
        <v>0.999999983862146-0.000127034850959244i</v>
      </c>
      <c r="H1112" s="57" t="str">
        <f t="shared" si="311"/>
        <v>120.021492699493+8.55110293340372i</v>
      </c>
      <c r="I1112" s="57" t="str">
        <f t="shared" si="312"/>
        <v>504.648803230996-7043.22666128396i</v>
      </c>
      <c r="K1112" s="57" t="str">
        <f t="shared" si="313"/>
        <v>0.0994771412979944-0.00717400590242303i</v>
      </c>
      <c r="L1112" s="57" t="str">
        <f t="shared" si="314"/>
        <v>0.00025-3.84846266443937i</v>
      </c>
      <c r="M1112" s="57" t="str">
        <f t="shared" si="315"/>
        <v>0.0025-2.1674695857293i</v>
      </c>
      <c r="N1112" s="57">
        <f t="shared" si="316"/>
        <v>89.990596928751984</v>
      </c>
      <c r="O1112" s="57">
        <f t="shared" si="317"/>
        <v>53.067308318452511</v>
      </c>
      <c r="P1112" s="374">
        <f t="shared" si="318"/>
        <v>53.067308318452511</v>
      </c>
      <c r="Q1112" s="374">
        <f t="shared" si="319"/>
        <v>-90.009403071248016</v>
      </c>
      <c r="R1112" s="12">
        <f t="shared" si="320"/>
        <v>89.990596928751984</v>
      </c>
      <c r="S1112" s="57">
        <f t="shared" si="321"/>
        <v>5.7438138640297468E-2</v>
      </c>
      <c r="T1112" s="12">
        <f t="shared" si="304"/>
        <v>53.067308318452511</v>
      </c>
    </row>
    <row r="1113" spans="1:20" x14ac:dyDescent="0.15">
      <c r="A1113" s="57">
        <f t="shared" si="305"/>
        <v>362.26586775781163</v>
      </c>
      <c r="B1113" s="12">
        <f t="shared" si="322"/>
        <v>57.656403567130596</v>
      </c>
      <c r="C1113" s="57" t="str">
        <f t="shared" si="306"/>
        <v>-0.073862350796766-448.454121246552i</v>
      </c>
      <c r="D1113" s="57" t="str">
        <f t="shared" si="307"/>
        <v>7.97999973818306-110.417588831733i</v>
      </c>
      <c r="E1113" s="57" t="str">
        <f t="shared" si="308"/>
        <v>81.2339437279404-0.0036780506497126i</v>
      </c>
      <c r="F1113" s="57" t="str">
        <f t="shared" si="309"/>
        <v>4.17867861073031-10361.8758510765i</v>
      </c>
      <c r="G1113" s="57" t="str">
        <f t="shared" si="310"/>
        <v>0.999999983739266-0.00012751758337722i</v>
      </c>
      <c r="H1113" s="57" t="str">
        <f t="shared" si="311"/>
        <v>120.021656371012+8.58360096528413i</v>
      </c>
      <c r="I1113" s="57" t="str">
        <f t="shared" si="312"/>
        <v>504.649031823596-7016.57176114925i</v>
      </c>
      <c r="K1113" s="57" t="str">
        <f t="shared" si="313"/>
        <v>0.0994731812194636-0.00720097739313327i</v>
      </c>
      <c r="L1113" s="57" t="str">
        <f t="shared" si="314"/>
        <v>0.00025-3.83389386774195i</v>
      </c>
      <c r="M1113" s="57" t="str">
        <f t="shared" si="315"/>
        <v>0.0025-2.1592643810812i</v>
      </c>
      <c r="N1113" s="57">
        <f t="shared" si="316"/>
        <v>89.990563135164109</v>
      </c>
      <c r="O1113" s="57">
        <f t="shared" si="317"/>
        <v>53.034360507617379</v>
      </c>
      <c r="P1113" s="374">
        <f t="shared" si="318"/>
        <v>53.034360507617379</v>
      </c>
      <c r="Q1113" s="374">
        <f t="shared" si="319"/>
        <v>-90.009436864835891</v>
      </c>
      <c r="R1113" s="12">
        <f t="shared" si="320"/>
        <v>89.990563135164109</v>
      </c>
      <c r="S1113" s="57">
        <f t="shared" si="321"/>
        <v>5.7656403567130594E-2</v>
      </c>
      <c r="T1113" s="12">
        <f t="shared" si="304"/>
        <v>53.034360507617379</v>
      </c>
    </row>
    <row r="1114" spans="1:20" x14ac:dyDescent="0.15">
      <c r="A1114" s="57">
        <f t="shared" si="305"/>
        <v>363.64247805529135</v>
      </c>
      <c r="B1114" s="12">
        <f t="shared" si="322"/>
        <v>57.875497900685694</v>
      </c>
      <c r="C1114" s="57" t="str">
        <f t="shared" si="306"/>
        <v>-0.0738470330108569-446.756240250218i</v>
      </c>
      <c r="D1114" s="57" t="str">
        <f t="shared" si="307"/>
        <v>7.97999973618949-109.999601352814i</v>
      </c>
      <c r="E1114" s="57" t="str">
        <f t="shared" si="308"/>
        <v>81.2339374823077-0.00369155979068223i</v>
      </c>
      <c r="F1114" s="57" t="str">
        <f t="shared" si="309"/>
        <v>4.1786786102129-10322.6497859473i</v>
      </c>
      <c r="G1114" s="57" t="str">
        <f t="shared" si="310"/>
        <v>0.999999983615449-0.000128002150178205i</v>
      </c>
      <c r="H1114" s="57" t="str">
        <f t="shared" si="311"/>
        <v>120.02182128905+8.61622253363999i</v>
      </c>
      <c r="I1114" s="57" t="str">
        <f t="shared" si="312"/>
        <v>504.649262156998-6990.01779676823i</v>
      </c>
      <c r="K1114" s="57" t="str">
        <f t="shared" si="313"/>
        <v>0.0994691913094611-0.00722804808367036i</v>
      </c>
      <c r="L1114" s="57" t="str">
        <f t="shared" si="314"/>
        <v>0.00025-3.81938022289494i</v>
      </c>
      <c r="M1114" s="57" t="str">
        <f t="shared" si="315"/>
        <v>0.0025-2.15109023817613i</v>
      </c>
      <c r="N1114" s="57">
        <f t="shared" si="316"/>
        <v>89.990529235181626</v>
      </c>
      <c r="O1114" s="57">
        <f t="shared" si="317"/>
        <v>53.001412666772666</v>
      </c>
      <c r="P1114" s="374">
        <f t="shared" si="318"/>
        <v>53.001412666772666</v>
      </c>
      <c r="Q1114" s="374">
        <f t="shared" si="319"/>
        <v>-90.009470764818374</v>
      </c>
      <c r="R1114" s="12">
        <f t="shared" si="320"/>
        <v>89.990529235181626</v>
      </c>
      <c r="S1114" s="57">
        <f t="shared" si="321"/>
        <v>5.7875497900685698E-2</v>
      </c>
      <c r="T1114" s="12">
        <f t="shared" si="304"/>
        <v>53.001412666772666</v>
      </c>
    </row>
    <row r="1115" spans="1:20" x14ac:dyDescent="0.15">
      <c r="A1115" s="57">
        <f t="shared" si="305"/>
        <v>365.02431947190144</v>
      </c>
      <c r="B1115" s="12">
        <f t="shared" si="322"/>
        <v>58.0954247927083</v>
      </c>
      <c r="C1115" s="57" t="str">
        <f t="shared" si="306"/>
        <v>-0.0738315998495978-445.064786009464i</v>
      </c>
      <c r="D1115" s="57" t="str">
        <f t="shared" si="307"/>
        <v>7.97999973418072-109.58319625509i</v>
      </c>
      <c r="E1115" s="57" t="str">
        <f t="shared" si="308"/>
        <v>81.233931189642-0.00370511495578863i</v>
      </c>
      <c r="F1115" s="57" t="str">
        <f t="shared" si="309"/>
        <v>4.17867860969159-10283.5722156008i</v>
      </c>
      <c r="G1115" s="57" t="str">
        <f t="shared" si="310"/>
        <v>0.99999998349069-0.000128488558332852i</v>
      </c>
      <c r="H1115" s="57" t="str">
        <f t="shared" si="311"/>
        <v>120.021987463106+8.64896810841291i</v>
      </c>
      <c r="I1115" s="57" t="str">
        <f t="shared" si="312"/>
        <v>504.649494244461-6963.56438615359i</v>
      </c>
      <c r="K1115" s="57" t="str">
        <f t="shared" si="313"/>
        <v>0.099465171345723-0.00725521831377395i</v>
      </c>
      <c r="L1115" s="57" t="str">
        <f t="shared" si="314"/>
        <v>0.00025-3.80492152111471i</v>
      </c>
      <c r="M1115" s="57" t="str">
        <f t="shared" si="315"/>
        <v>0.0025-2.14294703942631i</v>
      </c>
      <c r="N1115" s="57">
        <f t="shared" si="316"/>
        <v>89.99049522864928</v>
      </c>
      <c r="O1115" s="57">
        <f t="shared" si="317"/>
        <v>52.968464795694842</v>
      </c>
      <c r="P1115" s="374">
        <f t="shared" si="318"/>
        <v>52.968464795694842</v>
      </c>
      <c r="Q1115" s="374">
        <f t="shared" si="319"/>
        <v>-90.00950477135072</v>
      </c>
      <c r="R1115" s="12">
        <f t="shared" si="320"/>
        <v>89.99049522864928</v>
      </c>
      <c r="S1115" s="57">
        <f t="shared" si="321"/>
        <v>5.8095424792708301E-2</v>
      </c>
      <c r="T1115" s="12">
        <f t="shared" si="304"/>
        <v>52.968464795694842</v>
      </c>
    </row>
    <row r="1116" spans="1:20" x14ac:dyDescent="0.15">
      <c r="A1116" s="57">
        <f t="shared" si="305"/>
        <v>366.41141188589467</v>
      </c>
      <c r="B1116" s="12">
        <f t="shared" si="322"/>
        <v>58.316187406920591</v>
      </c>
      <c r="C1116" s="57" t="str">
        <f t="shared" si="306"/>
        <v>-0.0738160504530896-443.37973419233i</v>
      </c>
      <c r="D1116" s="57" t="str">
        <f t="shared" si="307"/>
        <v>7.97999973215665-109.168367548433i</v>
      </c>
      <c r="E1116" s="57" t="str">
        <f t="shared" si="308"/>
        <v>81.2339248495911-0.00371871625989881i</v>
      </c>
      <c r="F1116" s="57" t="str">
        <f t="shared" si="309"/>
        <v>4.17867860916628-10244.6425778931i</v>
      </c>
      <c r="G1116" s="57" t="str">
        <f t="shared" si="310"/>
        <v>0.999999983364981-0.000128976814838303i</v>
      </c>
      <c r="H1116" s="57" t="str">
        <f t="shared" si="311"/>
        <v>120.022154902748+8.68183816133608i</v>
      </c>
      <c r="I1116" s="57" t="str">
        <f t="shared" si="312"/>
        <v>504.649728099346-6937.21114876433i</v>
      </c>
      <c r="K1116" s="57" t="str">
        <f t="shared" si="313"/>
        <v>0.0994611211043675-0.00728248842405742i</v>
      </c>
      <c r="L1116" s="57" t="str">
        <f t="shared" si="314"/>
        <v>0.00025-3.79051755440796i</v>
      </c>
      <c r="M1116" s="57" t="str">
        <f t="shared" si="315"/>
        <v>0.0025-2.13483466768909i</v>
      </c>
      <c r="N1116" s="57">
        <f t="shared" si="316"/>
        <v>89.99046111541405</v>
      </c>
      <c r="O1116" s="57">
        <f t="shared" si="317"/>
        <v>52.93551689415839</v>
      </c>
      <c r="P1116" s="374">
        <f t="shared" si="318"/>
        <v>52.93551689415839</v>
      </c>
      <c r="Q1116" s="374">
        <f t="shared" si="319"/>
        <v>-90.00953888458595</v>
      </c>
      <c r="R1116" s="12">
        <f t="shared" si="320"/>
        <v>89.99046111541405</v>
      </c>
      <c r="S1116" s="57">
        <f t="shared" si="321"/>
        <v>5.8316187406920593E-2</v>
      </c>
      <c r="T1116" s="12">
        <f t="shared" si="304"/>
        <v>52.93551689415839</v>
      </c>
    </row>
    <row r="1117" spans="1:20" x14ac:dyDescent="0.15">
      <c r="A1117" s="57">
        <f t="shared" si="305"/>
        <v>367.8037752510611</v>
      </c>
      <c r="B1117" s="12">
        <f t="shared" si="322"/>
        <v>58.537788919066891</v>
      </c>
      <c r="C1117" s="57" t="str">
        <f t="shared" si="306"/>
        <v>-0.0738003839565877-441.701060558993i</v>
      </c>
      <c r="D1117" s="57" t="str">
        <f t="shared" si="307"/>
        <v>7.97999973011718-108.755109265395i</v>
      </c>
      <c r="E1117" s="57" t="str">
        <f t="shared" si="308"/>
        <v>81.2339184618035-0.00373236381761359i</v>
      </c>
      <c r="F1117" s="57" t="str">
        <f t="shared" si="309"/>
        <v>4.178678608637-10205.8603128082i</v>
      </c>
      <c r="G1117" s="57" t="str">
        <f t="shared" si="310"/>
        <v>0.999999983238315-0.00012946692671829i</v>
      </c>
      <c r="H1117" s="57" t="str">
        <f t="shared" si="311"/>
        <v>120.022323617615+8.71483316594113i</v>
      </c>
      <c r="I1117" s="57" t="str">
        <f t="shared" si="312"/>
        <v>504.649963735112-6910.95770550029i</v>
      </c>
      <c r="K1117" s="57" t="str">
        <f t="shared" si="313"/>
        <v>0.0994570403598843-0.00730985875600675i</v>
      </c>
      <c r="L1117" s="57" t="str">
        <f t="shared" si="314"/>
        <v>0.00025-3.7761681155688i</v>
      </c>
      <c r="M1117" s="57" t="str">
        <f t="shared" si="315"/>
        <v>0.0025-2.12675300626528i</v>
      </c>
      <c r="N1117" s="57">
        <f t="shared" si="316"/>
        <v>89.990426895324944</v>
      </c>
      <c r="O1117" s="57">
        <f t="shared" si="317"/>
        <v>52.902568961936808</v>
      </c>
      <c r="P1117" s="374">
        <f t="shared" si="318"/>
        <v>52.902568961936808</v>
      </c>
      <c r="Q1117" s="374">
        <f t="shared" si="319"/>
        <v>-90.009573104675056</v>
      </c>
      <c r="R1117" s="12">
        <f t="shared" si="320"/>
        <v>89.990426895324944</v>
      </c>
      <c r="S1117" s="57">
        <f t="shared" si="321"/>
        <v>5.8537788919066892E-2</v>
      </c>
      <c r="T1117" s="12">
        <f t="shared" si="304"/>
        <v>52.902568961936808</v>
      </c>
    </row>
    <row r="1118" spans="1:20" x14ac:dyDescent="0.15">
      <c r="A1118" s="57">
        <f t="shared" si="305"/>
        <v>369.20142959701514</v>
      </c>
      <c r="B1118" s="12">
        <f t="shared" si="322"/>
        <v>58.760232516959348</v>
      </c>
      <c r="C1118" s="57" t="str">
        <f t="shared" si="306"/>
        <v>-0.0737845994880999-440.028740961365i</v>
      </c>
      <c r="D1118" s="57" t="str">
        <f t="shared" si="307"/>
        <v>7.97999972806217-108.343415461115i</v>
      </c>
      <c r="E1118" s="57" t="str">
        <f t="shared" si="308"/>
        <v>81.2339120259242-0.00374605774336473i</v>
      </c>
      <c r="F1118" s="57" t="str">
        <f t="shared" si="309"/>
        <v>4.17867860810365-10167.2248624503i</v>
      </c>
      <c r="G1118" s="57" t="str">
        <f t="shared" si="310"/>
        <v>0.999999983110684-0.000129958901023232i</v>
      </c>
      <c r="H1118" s="57" t="str">
        <f t="shared" si="311"/>
        <v>120.02249361742+8.74795359756496i</v>
      </c>
      <c r="I1118" s="57" t="str">
        <f t="shared" si="312"/>
        <v>504.650201165327-6884.80367869703i</v>
      </c>
      <c r="K1118" s="57" t="str">
        <f t="shared" si="313"/>
        <v>0.0994529288851217-0.00733732965197881i</v>
      </c>
      <c r="L1118" s="57" t="str">
        <f t="shared" si="314"/>
        <v>0.00025-3.76187299817573i</v>
      </c>
      <c r="M1118" s="57" t="str">
        <f t="shared" si="315"/>
        <v>0.0025-2.11870193889747i</v>
      </c>
      <c r="N1118" s="57">
        <f t="shared" si="316"/>
        <v>89.990392568233432</v>
      </c>
      <c r="O1118" s="57">
        <f t="shared" si="317"/>
        <v>52.869620998801594</v>
      </c>
      <c r="P1118" s="374">
        <f t="shared" si="318"/>
        <v>52.869620998801594</v>
      </c>
      <c r="Q1118" s="374">
        <f t="shared" si="319"/>
        <v>-90.009607431766568</v>
      </c>
      <c r="R1118" s="12">
        <f t="shared" si="320"/>
        <v>89.990392568233432</v>
      </c>
      <c r="S1118" s="57">
        <f t="shared" si="321"/>
        <v>5.8760232516959346E-2</v>
      </c>
      <c r="T1118" s="12">
        <f t="shared" si="304"/>
        <v>52.869620998801594</v>
      </c>
    </row>
    <row r="1119" spans="1:20" x14ac:dyDescent="0.15">
      <c r="A1119" s="57">
        <f t="shared" si="305"/>
        <v>370.60439502948384</v>
      </c>
      <c r="B1119" s="12">
        <f t="shared" si="322"/>
        <v>58.983521400523799</v>
      </c>
      <c r="C1119" s="57" t="str">
        <f t="shared" si="306"/>
        <v>-0.0737686961685213-438.362751342755i</v>
      </c>
      <c r="D1119" s="57" t="str">
        <f t="shared" si="307"/>
        <v>7.97999972599151-107.93328021324i</v>
      </c>
      <c r="E1119" s="57" t="str">
        <f t="shared" si="308"/>
        <v>81.2339055415938-0.00375979815118843i</v>
      </c>
      <c r="F1119" s="57" t="str">
        <f t="shared" si="309"/>
        <v>4.17867860756626-10128.7356710355i</v>
      </c>
      <c r="G1119" s="57" t="str">
        <f t="shared" si="310"/>
        <v>0.999999982982081-0.000130452744830344i</v>
      </c>
      <c r="H1119" s="57" t="str">
        <f t="shared" si="311"/>
        <v>120.022664911955+8.78119993335669i</v>
      </c>
      <c r="I1119" s="57" t="str">
        <f t="shared" si="312"/>
        <v>504.650440403657-6858.7486921205i</v>
      </c>
      <c r="K1119" s="57" t="str">
        <f t="shared" si="313"/>
        <v>0.0994487864512737-0.0073649014551998i</v>
      </c>
      <c r="L1119" s="57" t="str">
        <f t="shared" si="314"/>
        <v>0.00025-3.7476319965887i</v>
      </c>
      <c r="M1119" s="57" t="str">
        <f t="shared" si="315"/>
        <v>0.0025-2.11068134976835i</v>
      </c>
      <c r="N1119" s="57">
        <f t="shared" si="316"/>
        <v>89.990358133993368</v>
      </c>
      <c r="O1119" s="57">
        <f t="shared" si="317"/>
        <v>52.836673004522339</v>
      </c>
      <c r="P1119" s="374">
        <f t="shared" si="318"/>
        <v>52.836673004522339</v>
      </c>
      <c r="Q1119" s="374">
        <f t="shared" si="319"/>
        <v>-90.009641866006632</v>
      </c>
      <c r="R1119" s="12">
        <f t="shared" si="320"/>
        <v>89.990358133993368</v>
      </c>
      <c r="S1119" s="57">
        <f t="shared" si="321"/>
        <v>5.8983521400523799E-2</v>
      </c>
      <c r="T1119" s="12">
        <f t="shared" si="304"/>
        <v>52.836673004522339</v>
      </c>
    </row>
    <row r="1120" spans="1:20" x14ac:dyDescent="0.15">
      <c r="A1120" s="57">
        <f t="shared" si="305"/>
        <v>372.01269173059592</v>
      </c>
      <c r="B1120" s="12">
        <f t="shared" si="322"/>
        <v>59.207658781845794</v>
      </c>
      <c r="C1120" s="57" t="str">
        <f t="shared" si="306"/>
        <v>-0.0737526731136811-436.703067737555i</v>
      </c>
      <c r="D1120" s="57" t="str">
        <f t="shared" si="307"/>
        <v>7.9799997239051-107.524697621836i</v>
      </c>
      <c r="E1120" s="57" t="str">
        <f t="shared" si="308"/>
        <v>81.2338990084531-0.00377358515498573i</v>
      </c>
      <c r="F1120" s="57" t="str">
        <f t="shared" si="309"/>
        <v>4.17867860702479-10090.3921848837i</v>
      </c>
      <c r="G1120" s="57" t="str">
        <f t="shared" si="310"/>
        <v>0.999999982852499-0.000130948465243731i</v>
      </c>
      <c r="H1120" s="57" t="str">
        <f t="shared" si="311"/>
        <v>120.022837511079+8.81457265228471i</v>
      </c>
      <c r="I1120" s="57" t="str">
        <f t="shared" si="312"/>
        <v>504.650681463868-6832.79237096079i</v>
      </c>
      <c r="K1120" s="57" t="str">
        <f t="shared" si="313"/>
        <v>0.0994446128278732-0.00739257450976448i</v>
      </c>
      <c r="L1120" s="57" t="str">
        <f t="shared" si="314"/>
        <v>0.00025-3.7334449059461i</v>
      </c>
      <c r="M1120" s="57" t="str">
        <f t="shared" si="315"/>
        <v>0.0025-2.10269112349905i</v>
      </c>
      <c r="N1120" s="57">
        <f t="shared" si="316"/>
        <v>89.990323592460797</v>
      </c>
      <c r="O1120" s="57">
        <f t="shared" si="317"/>
        <v>52.80372497886745</v>
      </c>
      <c r="P1120" s="374">
        <f t="shared" si="318"/>
        <v>52.80372497886745</v>
      </c>
      <c r="Q1120" s="374">
        <f t="shared" si="319"/>
        <v>-90.009676407539203</v>
      </c>
      <c r="R1120" s="12">
        <f t="shared" si="320"/>
        <v>89.990323592460797</v>
      </c>
      <c r="S1120" s="57">
        <f t="shared" si="321"/>
        <v>5.9207658781845793E-2</v>
      </c>
      <c r="T1120" s="12">
        <f t="shared" si="304"/>
        <v>52.80372497886745</v>
      </c>
    </row>
    <row r="1121" spans="1:20" x14ac:dyDescent="0.15">
      <c r="A1121" s="57">
        <f t="shared" si="305"/>
        <v>373.42633995917214</v>
      </c>
      <c r="B1121" s="12">
        <f t="shared" si="322"/>
        <v>59.432647885216809</v>
      </c>
      <c r="C1121" s="57" t="str">
        <f t="shared" si="306"/>
        <v>-0.0737365294326864-435.04966627087i</v>
      </c>
      <c r="D1121" s="57" t="str">
        <f t="shared" si="307"/>
        <v>7.97999972180279-107.117661809307i</v>
      </c>
      <c r="E1121" s="57" t="str">
        <f t="shared" si="308"/>
        <v>81.2338924261396-0.00378741886835405i</v>
      </c>
      <c r="F1121" s="57" t="str">
        <f t="shared" si="309"/>
        <v>4.17867860647919-10052.1938524111i</v>
      </c>
      <c r="G1121" s="57" t="str">
        <f t="shared" si="310"/>
        <v>0.99999998272193-0.000131446069394495i</v>
      </c>
      <c r="H1121" s="57" t="str">
        <f t="shared" si="311"/>
        <v>120.023011424732+8.8480722351435i</v>
      </c>
      <c r="I1121" s="57" t="str">
        <f t="shared" si="312"/>
        <v>504.65092435984-6806.93434182788i</v>
      </c>
      <c r="K1121" s="57" t="str">
        <f t="shared" si="313"/>
        <v>0.099440407782775-0.00742034916063378i</v>
      </c>
      <c r="L1121" s="57" t="str">
        <f t="shared" si="314"/>
        <v>0.00025-3.71931152216188i</v>
      </c>
      <c r="M1121" s="57" t="str">
        <f t="shared" si="315"/>
        <v>0.0025-2.09473114514749i</v>
      </c>
      <c r="N1121" s="57">
        <f t="shared" si="316"/>
        <v>89.990288943494221</v>
      </c>
      <c r="O1121" s="57">
        <f t="shared" si="317"/>
        <v>52.770776921603527</v>
      </c>
      <c r="P1121" s="374">
        <f t="shared" si="318"/>
        <v>52.770776921603527</v>
      </c>
      <c r="Q1121" s="374">
        <f t="shared" si="319"/>
        <v>-90.009711056505779</v>
      </c>
      <c r="R1121" s="12">
        <f t="shared" si="320"/>
        <v>89.990288943494221</v>
      </c>
      <c r="S1121" s="57">
        <f t="shared" si="321"/>
        <v>5.9432647885216808E-2</v>
      </c>
      <c r="T1121" s="12">
        <f t="shared" si="304"/>
        <v>52.770776921603527</v>
      </c>
    </row>
    <row r="1122" spans="1:20" x14ac:dyDescent="0.15">
      <c r="A1122" s="57">
        <f t="shared" si="305"/>
        <v>374.84536005101705</v>
      </c>
      <c r="B1122" s="12">
        <f t="shared" si="322"/>
        <v>59.658491947180636</v>
      </c>
      <c r="C1122" s="57" t="str">
        <f t="shared" si="306"/>
        <v>-0.0737202642269779-433.40252315815i</v>
      </c>
      <c r="D1122" s="57" t="str">
        <f t="shared" si="307"/>
        <v>7.97999971968448-106.712166920304i</v>
      </c>
      <c r="E1122" s="57" t="str">
        <f t="shared" si="308"/>
        <v>81.2338857942856-0.00380129940457293i</v>
      </c>
      <c r="F1122" s="57" t="str">
        <f t="shared" si="309"/>
        <v>4.17867860592941-10014.1401241218i</v>
      </c>
      <c r="G1122" s="57" t="str">
        <f t="shared" si="310"/>
        <v>0.999999982590368-0.000131945564440834i</v>
      </c>
      <c r="H1122" s="57" t="str">
        <f t="shared" si="311"/>
        <v>120.023186662929+8.88169916456075i</v>
      </c>
      <c r="I1122" s="57" t="str">
        <f t="shared" si="312"/>
        <v>504.651169105551-6781.17423274553i</v>
      </c>
      <c r="K1122" s="57" t="str">
        <f t="shared" si="313"/>
        <v>0.0994361710821482-0.00744822575363385i</v>
      </c>
      <c r="L1122" s="57" t="str">
        <f t="shared" si="314"/>
        <v>0.00025-3.70523164192258i</v>
      </c>
      <c r="M1122" s="57" t="str">
        <f t="shared" si="315"/>
        <v>0.0025-2.08680130020671i</v>
      </c>
      <c r="N1122" s="57">
        <f t="shared" si="316"/>
        <v>89.990254186954701</v>
      </c>
      <c r="O1122" s="57">
        <f t="shared" si="317"/>
        <v>52.737828832494948</v>
      </c>
      <c r="P1122" s="374">
        <f t="shared" si="318"/>
        <v>52.737828832494948</v>
      </c>
      <c r="Q1122" s="374">
        <f t="shared" si="319"/>
        <v>-90.009745813045299</v>
      </c>
      <c r="R1122" s="12">
        <f t="shared" si="320"/>
        <v>89.990254186954701</v>
      </c>
      <c r="S1122" s="57">
        <f t="shared" si="321"/>
        <v>5.9658491947180634E-2</v>
      </c>
      <c r="T1122" s="12">
        <f t="shared" si="304"/>
        <v>52.737828832494948</v>
      </c>
    </row>
    <row r="1123" spans="1:20" x14ac:dyDescent="0.15">
      <c r="A1123" s="57">
        <f t="shared" si="305"/>
        <v>376.26977241921094</v>
      </c>
      <c r="B1123" s="12">
        <f t="shared" si="322"/>
        <v>59.885194216579926</v>
      </c>
      <c r="C1123" s="57" t="str">
        <f t="shared" si="306"/>
        <v>-0.0737038765941946-431.761614704918i</v>
      </c>
      <c r="D1123" s="57" t="str">
        <f t="shared" si="307"/>
        <v>7.97999971755-106.308207121649i</v>
      </c>
      <c r="E1123" s="57" t="str">
        <f t="shared" si="308"/>
        <v>81.2338791125237-0.00381522687670696i</v>
      </c>
      <c r="F1123" s="57" t="str">
        <f t="shared" si="309"/>
        <v>4.17867860537547-9976.23045260022i</v>
      </c>
      <c r="G1123" s="57" t="str">
        <f t="shared" si="310"/>
        <v>0.999999982457803-0.000132446957568151i</v>
      </c>
      <c r="H1123" s="57" t="str">
        <f t="shared" si="311"/>
        <v>120.023363235756+8.91545392500443i</v>
      </c>
      <c r="I1123" s="57" t="str">
        <f t="shared" si="312"/>
        <v>504.651415715095-6755.51167314591i</v>
      </c>
      <c r="K1123" s="57" t="str">
        <f t="shared" si="313"/>
        <v>0.0994319024904648-0.00747620463545451i</v>
      </c>
      <c r="L1123" s="57" t="str">
        <f t="shared" si="314"/>
        <v>0.00025-3.69120506268437i</v>
      </c>
      <c r="M1123" s="57" t="str">
        <f t="shared" si="315"/>
        <v>0.0025-2.07890147460322i</v>
      </c>
      <c r="N1123" s="57">
        <f t="shared" si="316"/>
        <v>89.990219322705514</v>
      </c>
      <c r="O1123" s="57">
        <f t="shared" si="317"/>
        <v>52.704880711305215</v>
      </c>
      <c r="P1123" s="374">
        <f t="shared" si="318"/>
        <v>52.704880711305215</v>
      </c>
      <c r="Q1123" s="374">
        <f t="shared" si="319"/>
        <v>-90.009780677294486</v>
      </c>
      <c r="R1123" s="12">
        <f t="shared" si="320"/>
        <v>89.990219322705514</v>
      </c>
      <c r="S1123" s="57">
        <f t="shared" si="321"/>
        <v>5.9885194216579923E-2</v>
      </c>
      <c r="T1123" s="12">
        <f t="shared" si="304"/>
        <v>52.704880711305215</v>
      </c>
    </row>
    <row r="1124" spans="1:20" x14ac:dyDescent="0.15">
      <c r="A1124" s="57">
        <f t="shared" si="305"/>
        <v>377.69959755440397</v>
      </c>
      <c r="B1124" s="12">
        <f t="shared" si="322"/>
        <v>60.112757954602934</v>
      </c>
      <c r="C1124" s="57" t="str">
        <f t="shared" si="306"/>
        <v>-0.0736873656218151-430.126917306353i</v>
      </c>
      <c r="D1124" s="57" t="str">
        <f t="shared" si="307"/>
        <v>7.97999971539932-105.905776602243i</v>
      </c>
      <c r="E1124" s="57" t="str">
        <f t="shared" si="308"/>
        <v>81.2338723804828-0.00382920139743335i</v>
      </c>
      <c r="F1124" s="57" t="str">
        <f t="shared" si="309"/>
        <v>4.17867860481731-9938.46429250295i</v>
      </c>
      <c r="G1124" s="57" t="str">
        <f t="shared" si="310"/>
        <v>0.999999982324229-0.000132950255989152i</v>
      </c>
      <c r="H1124" s="57" t="str">
        <f t="shared" si="311"/>
        <v>120.023541153384+8.9493370027897i</v>
      </c>
      <c r="I1124" s="57" t="str">
        <f t="shared" si="312"/>
        <v>504.651664202664-6729.94629386486i</v>
      </c>
      <c r="K1124" s="57" t="str">
        <f t="shared" si="313"/>
        <v>0.0994276017704832-0.00750428615364673i</v>
      </c>
      <c r="L1124" s="57" t="str">
        <f t="shared" si="314"/>
        <v>0.00025-3.67723158267023i</v>
      </c>
      <c r="M1124" s="57" t="str">
        <f t="shared" si="315"/>
        <v>0.0025-2.07103155469537i</v>
      </c>
      <c r="N1124" s="57">
        <f t="shared" si="316"/>
        <v>89.990184350612836</v>
      </c>
      <c r="O1124" s="57">
        <f t="shared" si="317"/>
        <v>52.671932557795444</v>
      </c>
      <c r="P1124" s="374">
        <f t="shared" si="318"/>
        <v>52.671932557795444</v>
      </c>
      <c r="Q1124" s="374">
        <f t="shared" si="319"/>
        <v>-90.009815649387164</v>
      </c>
      <c r="R1124" s="12">
        <f t="shared" si="320"/>
        <v>89.990184350612836</v>
      </c>
      <c r="S1124" s="57">
        <f t="shared" si="321"/>
        <v>6.0112757954602934E-2</v>
      </c>
      <c r="T1124" s="12">
        <f t="shared" si="304"/>
        <v>52.671932557795444</v>
      </c>
    </row>
    <row r="1125" spans="1:20" x14ac:dyDescent="0.15">
      <c r="A1125" s="57">
        <f t="shared" si="305"/>
        <v>379.13485602511071</v>
      </c>
      <c r="B1125" s="12">
        <f t="shared" si="322"/>
        <v>60.341186434830426</v>
      </c>
      <c r="C1125" s="57" t="str">
        <f t="shared" si="306"/>
        <v>-0.0736707303940278-428.49840744701i</v>
      </c>
      <c r="D1125" s="57" t="str">
        <f t="shared" si="307"/>
        <v>7.97999971323223-105.504869572989i</v>
      </c>
      <c r="E1125" s="57" t="str">
        <f t="shared" si="308"/>
        <v>81.2338655977893-0.0038432230791957i</v>
      </c>
      <c r="F1125" s="57" t="str">
        <f t="shared" si="309"/>
        <v>4.1786786042549-9900.8411005511i</v>
      </c>
      <c r="G1125" s="57" t="str">
        <f t="shared" si="310"/>
        <v>0.999999982189638-0.000133455466943949i</v>
      </c>
      <c r="H1125" s="57" t="str">
        <f t="shared" si="311"/>
        <v>120.023720426055+8.98334888608619i</v>
      </c>
      <c r="I1125" s="57" t="str">
        <f t="shared" si="312"/>
        <v>504.651914582562-6704.47772713583i</v>
      </c>
      <c r="K1125" s="57" t="str">
        <f t="shared" si="313"/>
        <v>0.0994232686832432-0.00753247065662199i</v>
      </c>
      <c r="L1125" s="57" t="str">
        <f t="shared" si="314"/>
        <v>0.00025-3.66331100086693i</v>
      </c>
      <c r="M1125" s="57" t="str">
        <f t="shared" si="315"/>
        <v>0.0025-2.06319142727174i</v>
      </c>
      <c r="N1125" s="57">
        <f t="shared" si="316"/>
        <v>89.990149270545047</v>
      </c>
      <c r="O1125" s="57">
        <f t="shared" si="317"/>
        <v>52.638984371725492</v>
      </c>
      <c r="P1125" s="374">
        <f t="shared" si="318"/>
        <v>52.638984371725492</v>
      </c>
      <c r="Q1125" s="374">
        <f t="shared" si="319"/>
        <v>-90.009850729454953</v>
      </c>
      <c r="R1125" s="12">
        <f t="shared" si="320"/>
        <v>89.990149270545047</v>
      </c>
      <c r="S1125" s="57">
        <f t="shared" si="321"/>
        <v>6.0341186434830427E-2</v>
      </c>
      <c r="T1125" s="12">
        <f t="shared" si="304"/>
        <v>52.638984371725492</v>
      </c>
    </row>
    <row r="1126" spans="1:20" x14ac:dyDescent="0.15">
      <c r="A1126" s="57">
        <f t="shared" si="305"/>
        <v>380.57556847800612</v>
      </c>
      <c r="B1126" s="12">
        <f t="shared" si="322"/>
        <v>60.570482943282784</v>
      </c>
      <c r="C1126" s="57" t="str">
        <f t="shared" si="306"/>
        <v>-0.0736539699854717-426.876061700429i</v>
      </c>
      <c r="D1126" s="57" t="str">
        <f t="shared" si="307"/>
        <v>7.97999971104868-105.105480266704i</v>
      </c>
      <c r="E1126" s="57" t="str">
        <f t="shared" si="308"/>
        <v>81.2338587640663-0.00385729203406144i</v>
      </c>
      <c r="F1126" s="57" t="str">
        <f t="shared" si="309"/>
        <v>4.17867860368822-9863.36033552245i</v>
      </c>
      <c r="G1126" s="57" t="str">
        <f t="shared" si="310"/>
        <v>0.999999982054022-0.000133962597700168i</v>
      </c>
      <c r="H1126" s="57" t="str">
        <f t="shared" si="311"/>
        <v>120.023901064093+9.01749006492495i</v>
      </c>
      <c r="I1126" s="57" t="str">
        <f t="shared" si="312"/>
        <v>504.652166869202-6679.10560658524i</v>
      </c>
      <c r="K1126" s="57" t="str">
        <f t="shared" si="313"/>
        <v>0.0994189029880471-0.00756075849364933i</v>
      </c>
      <c r="L1126" s="57" t="str">
        <f t="shared" si="314"/>
        <v>0.00025-3.64944311702225i</v>
      </c>
      <c r="M1126" s="57" t="str">
        <f t="shared" si="315"/>
        <v>0.0025-2.05538097954945i</v>
      </c>
      <c r="N1126" s="57">
        <f t="shared" si="316"/>
        <v>89.990114082373552</v>
      </c>
      <c r="O1126" s="57">
        <f t="shared" si="317"/>
        <v>52.606036152852973</v>
      </c>
      <c r="P1126" s="374">
        <f t="shared" si="318"/>
        <v>52.606036152852973</v>
      </c>
      <c r="Q1126" s="374">
        <f t="shared" si="319"/>
        <v>-90.009885917626448</v>
      </c>
      <c r="R1126" s="12">
        <f t="shared" si="320"/>
        <v>89.990114082373552</v>
      </c>
      <c r="S1126" s="57">
        <f t="shared" si="321"/>
        <v>6.057048294328278E-2</v>
      </c>
      <c r="T1126" s="12">
        <f t="shared" si="304"/>
        <v>52.606036152852973</v>
      </c>
    </row>
    <row r="1127" spans="1:20" x14ac:dyDescent="0.15">
      <c r="A1127" s="57">
        <f t="shared" si="305"/>
        <v>382.02175563822254</v>
      </c>
      <c r="B1127" s="12">
        <f t="shared" si="322"/>
        <v>60.800650778467258</v>
      </c>
      <c r="C1127" s="57" t="str">
        <f t="shared" si="306"/>
        <v>-0.0736370834667781-425.259856728851i</v>
      </c>
      <c r="D1127" s="57" t="str">
        <f t="shared" si="307"/>
        <v>7.97999970884846-104.707602938039i</v>
      </c>
      <c r="E1127" s="57" t="str">
        <f t="shared" si="308"/>
        <v>81.2338518789348-0.00387140837384334i</v>
      </c>
      <c r="F1127" s="57" t="str">
        <f t="shared" si="309"/>
        <v>4.1786786031172-9826.02145824357i</v>
      </c>
      <c r="G1127" s="57" t="str">
        <f t="shared" si="310"/>
        <v>0.999999981917374-0.000134471655553053i</v>
      </c>
      <c r="H1127" s="57" t="str">
        <f t="shared" si="311"/>
        <v>120.024083077899+9.05176103120572i</v>
      </c>
      <c r="I1127" s="57" t="str">
        <f t="shared" si="312"/>
        <v>504.652421077106-6653.82956722674i</v>
      </c>
      <c r="K1127" s="57" t="str">
        <f t="shared" si="313"/>
        <v>0.099414504442455-0.00758915001485465i</v>
      </c>
      <c r="L1127" s="57" t="str">
        <f t="shared" si="314"/>
        <v>0.00025-3.63562773164201i</v>
      </c>
      <c r="M1127" s="57" t="str">
        <f t="shared" si="315"/>
        <v>0.0025-2.04760009917259i</v>
      </c>
      <c r="N1127" s="57">
        <f t="shared" si="316"/>
        <v>89.990078785971988</v>
      </c>
      <c r="O1127" s="57">
        <f t="shared" si="317"/>
        <v>52.573087900934219</v>
      </c>
      <c r="P1127" s="374">
        <f t="shared" si="318"/>
        <v>52.573087900934219</v>
      </c>
      <c r="Q1127" s="374">
        <f t="shared" si="319"/>
        <v>-90.009921214028012</v>
      </c>
      <c r="R1127" s="12">
        <f t="shared" si="320"/>
        <v>89.990078785971988</v>
      </c>
      <c r="S1127" s="57">
        <f t="shared" si="321"/>
        <v>6.0800650778467261E-2</v>
      </c>
      <c r="T1127" s="12">
        <f t="shared" si="304"/>
        <v>52.573087900934219</v>
      </c>
    </row>
    <row r="1128" spans="1:20" x14ac:dyDescent="0.15">
      <c r="A1128" s="57">
        <f t="shared" si="305"/>
        <v>383.4734383096478</v>
      </c>
      <c r="B1128" s="12">
        <f t="shared" si="322"/>
        <v>61.031693251425438</v>
      </c>
      <c r="C1128" s="57" t="str">
        <f t="shared" si="306"/>
        <v>-0.073620069899988-423.649769282845i</v>
      </c>
      <c r="D1128" s="57" t="str">
        <f t="shared" si="307"/>
        <v>7.97999970663151-104.311231863396i</v>
      </c>
      <c r="E1128" s="57" t="str">
        <f t="shared" si="308"/>
        <v>81.2338449420129-0.00388557220995593i</v>
      </c>
      <c r="F1128" s="57" t="str">
        <f t="shared" si="309"/>
        <v>4.17867860254183-9788.82393158223i</v>
      </c>
      <c r="G1128" s="57" t="str">
        <f t="shared" si="310"/>
        <v>0.999999981779684-0.00013498264782557i</v>
      </c>
      <c r="H1128" s="57" t="str">
        <f t="shared" si="311"/>
        <v>120.024266477952+9.08616227870399i</v>
      </c>
      <c r="I1128" s="57" t="str">
        <f t="shared" si="312"/>
        <v>504.652677220906-6628.64924545617i</v>
      </c>
      <c r="K1128" s="57" t="str">
        <f t="shared" si="313"/>
        <v>0.0994100728022665-0.0076176455712177i</v>
      </c>
      <c r="L1128" s="57" t="str">
        <f t="shared" si="314"/>
        <v>0.00025-3.62186464598726i</v>
      </c>
      <c r="M1128" s="57" t="str">
        <f t="shared" si="315"/>
        <v>0.0025-2.03984867421059i</v>
      </c>
      <c r="N1128" s="57">
        <f t="shared" si="316"/>
        <v>89.990043381216978</v>
      </c>
      <c r="O1128" s="57">
        <f t="shared" si="317"/>
        <v>52.540139615723618</v>
      </c>
      <c r="P1128" s="374">
        <f t="shared" si="318"/>
        <v>52.540139615723618</v>
      </c>
      <c r="Q1128" s="374">
        <f t="shared" si="319"/>
        <v>-90.009956618783022</v>
      </c>
      <c r="R1128" s="12">
        <f t="shared" si="320"/>
        <v>89.990043381216978</v>
      </c>
      <c r="S1128" s="57">
        <f t="shared" si="321"/>
        <v>6.1031693251425441E-2</v>
      </c>
      <c r="T1128" s="12">
        <f t="shared" si="304"/>
        <v>52.540139615723618</v>
      </c>
    </row>
    <row r="1129" spans="1:20" x14ac:dyDescent="0.15">
      <c r="A1129" s="57">
        <f t="shared" si="305"/>
        <v>384.93063737522448</v>
      </c>
      <c r="B1129" s="12">
        <f t="shared" si="322"/>
        <v>61.263613685780854</v>
      </c>
      <c r="C1129" s="57" t="str">
        <f t="shared" si="306"/>
        <v>-0.0736029283410957-422.045776200984i</v>
      </c>
      <c r="D1129" s="57" t="str">
        <f t="shared" si="307"/>
        <v>7.9799997043977-103.916361340842i</v>
      </c>
      <c r="E1129" s="57" t="str">
        <f t="shared" si="308"/>
        <v>81.2338379529159-0.00389978365353297i</v>
      </c>
      <c r="F1129" s="57" t="str">
        <f t="shared" si="309"/>
        <v>4.17867860196209-9751.76722043949i</v>
      </c>
      <c r="G1129" s="57" t="str">
        <f t="shared" si="310"/>
        <v>0.999999981640947-0.000135495581868508i</v>
      </c>
      <c r="H1129" s="57" t="str">
        <f t="shared" si="311"/>
        <v>120.024451274813+9.1206943030784i</v>
      </c>
      <c r="I1129" s="57" t="str">
        <f t="shared" si="312"/>
        <v>504.652935315351-6603.56427904632i</v>
      </c>
      <c r="K1129" s="57" t="str">
        <f t="shared" si="313"/>
        <v>0.0994056078215138-0.007646245514571i</v>
      </c>
      <c r="L1129" s="57" t="str">
        <f t="shared" si="314"/>
        <v>0.00025-3.60815366207138i</v>
      </c>
      <c r="M1129" s="57" t="str">
        <f t="shared" si="315"/>
        <v>0.0025-2.0321265931566i</v>
      </c>
      <c r="N1129" s="57">
        <f t="shared" si="316"/>
        <v>89.990007867987785</v>
      </c>
      <c r="O1129" s="57">
        <f t="shared" si="317"/>
        <v>52.507191296973694</v>
      </c>
      <c r="P1129" s="374">
        <f t="shared" si="318"/>
        <v>52.507191296973694</v>
      </c>
      <c r="Q1129" s="374">
        <f t="shared" si="319"/>
        <v>-90.009992132012215</v>
      </c>
      <c r="R1129" s="12">
        <f t="shared" si="320"/>
        <v>89.990007867987785</v>
      </c>
      <c r="S1129" s="57">
        <f t="shared" si="321"/>
        <v>6.1263613685780857E-2</v>
      </c>
      <c r="T1129" s="12">
        <f t="shared" si="304"/>
        <v>52.507191296973694</v>
      </c>
    </row>
    <row r="1130" spans="1:20" x14ac:dyDescent="0.15">
      <c r="A1130" s="57">
        <f t="shared" si="305"/>
        <v>386.39337379725032</v>
      </c>
      <c r="B1130" s="12">
        <f t="shared" si="322"/>
        <v>61.496415417786821</v>
      </c>
      <c r="C1130" s="57" t="str">
        <f t="shared" si="306"/>
        <v>-0.0735856578389686-420.447854409514i</v>
      </c>
      <c r="D1130" s="57" t="str">
        <f t="shared" si="307"/>
        <v>7.97999970214683-103.522985690034i</v>
      </c>
      <c r="E1130" s="57" t="str">
        <f t="shared" si="308"/>
        <v>81.2338309112561-0.00391404281524421i</v>
      </c>
      <c r="F1130" s="57" t="str">
        <f t="shared" si="309"/>
        <v>4.17867860137795-9714.8507917421i</v>
      </c>
      <c r="G1130" s="57" t="str">
        <f t="shared" si="310"/>
        <v>0.999999981501153-0.000136010465060595i</v>
      </c>
      <c r="H1130" s="57" t="str">
        <f t="shared" si="311"/>
        <v>120.024637479124+9.15535760187772i</v>
      </c>
      <c r="I1130" s="57" t="str">
        <f t="shared" si="312"/>
        <v>504.653195375291-6578.57430714179i</v>
      </c>
      <c r="K1130" s="57" t="str">
        <f t="shared" si="313"/>
        <v>0.0994011092524435-0.00767495019759676i</v>
      </c>
      <c r="L1130" s="57" t="str">
        <f t="shared" si="314"/>
        <v>0.00025-3.59449458265729i</v>
      </c>
      <c r="M1130" s="57" t="str">
        <f t="shared" si="315"/>
        <v>0.0025-2.02443374492588i</v>
      </c>
      <c r="N1130" s="57">
        <f t="shared" si="316"/>
        <v>89.989972246166559</v>
      </c>
      <c r="O1130" s="57">
        <f t="shared" si="317"/>
        <v>52.474242944435247</v>
      </c>
      <c r="P1130" s="374">
        <f t="shared" si="318"/>
        <v>52.474242944435247</v>
      </c>
      <c r="Q1130" s="374">
        <f t="shared" si="319"/>
        <v>-90.010027753833441</v>
      </c>
      <c r="R1130" s="12">
        <f t="shared" si="320"/>
        <v>89.989972246166559</v>
      </c>
      <c r="S1130" s="57">
        <f t="shared" si="321"/>
        <v>6.1496415417786818E-2</v>
      </c>
      <c r="T1130" s="12">
        <f t="shared" si="304"/>
        <v>52.474242944435247</v>
      </c>
    </row>
    <row r="1131" spans="1:20" x14ac:dyDescent="0.15">
      <c r="A1131" s="57">
        <f t="shared" si="305"/>
        <v>387.86166861767987</v>
      </c>
      <c r="B1131" s="12">
        <f t="shared" si="322"/>
        <v>61.730101796374413</v>
      </c>
      <c r="C1131" s="57" t="str">
        <f t="shared" si="306"/>
        <v>-0.0735682574354968-418.855980922021i</v>
      </c>
      <c r="D1131" s="57" t="str">
        <f t="shared" si="307"/>
        <v>7.97999969987885-103.13109925213i</v>
      </c>
      <c r="E1131" s="57" t="str">
        <f t="shared" si="308"/>
        <v>81.2338238166435-0.00392834980554743i</v>
      </c>
      <c r="F1131" s="57" t="str">
        <f t="shared" si="309"/>
        <v>4.17867860078934-9678.07411443486i</v>
      </c>
      <c r="G1131" s="57" t="str">
        <f t="shared" si="310"/>
        <v>0.999999981360295-0.000136527304808594i</v>
      </c>
      <c r="H1131" s="57" t="str">
        <f t="shared" si="311"/>
        <v>120.024825101606+9.19015267454828i</v>
      </c>
      <c r="I1131" s="57" t="str">
        <f t="shared" si="312"/>
        <v>504.6534574157-6553.67897025357i</v>
      </c>
      <c r="K1131" s="57" t="str">
        <f t="shared" si="313"/>
        <v>0.0993965768455106-0.00770375997382569i</v>
      </c>
      <c r="L1131" s="57" t="str">
        <f t="shared" si="314"/>
        <v>0.00025-3.58088721125453i</v>
      </c>
      <c r="M1131" s="57" t="str">
        <f t="shared" si="315"/>
        <v>0.0025-2.01677001885424i</v>
      </c>
      <c r="N1131" s="57">
        <f t="shared" si="316"/>
        <v>89.989936515638249</v>
      </c>
      <c r="O1131" s="57">
        <f t="shared" si="317"/>
        <v>52.441294557857219</v>
      </c>
      <c r="P1131" s="374">
        <f t="shared" si="318"/>
        <v>52.441294557857219</v>
      </c>
      <c r="Q1131" s="374">
        <f t="shared" si="319"/>
        <v>-90.010063484361751</v>
      </c>
      <c r="R1131" s="12">
        <f t="shared" si="320"/>
        <v>89.989936515638249</v>
      </c>
      <c r="S1131" s="57">
        <f t="shared" si="321"/>
        <v>6.1730101796374413E-2</v>
      </c>
      <c r="T1131" s="12">
        <f t="shared" si="304"/>
        <v>52.441294557857219</v>
      </c>
    </row>
    <row r="1132" spans="1:20" x14ac:dyDescent="0.15">
      <c r="A1132" s="57">
        <f t="shared" si="305"/>
        <v>389.33554295842708</v>
      </c>
      <c r="B1132" s="12">
        <f t="shared" si="322"/>
        <v>61.964676183200638</v>
      </c>
      <c r="C1132" s="57" t="str">
        <f t="shared" si="306"/>
        <v>-0.0735507261664523-417.270132839106i</v>
      </c>
      <c r="D1132" s="57" t="str">
        <f t="shared" si="307"/>
        <v>7.9799996975936-102.740696389712i</v>
      </c>
      <c r="E1132" s="57" t="str">
        <f t="shared" si="308"/>
        <v>81.2338166686846-0.00394270473439775i</v>
      </c>
      <c r="F1132" s="57" t="str">
        <f t="shared" si="309"/>
        <v>4.17867860019626-9641.43665947294i</v>
      </c>
      <c r="G1132" s="57" t="str">
        <f t="shared" si="310"/>
        <v>0.999999981218364-0.000137046108547416i</v>
      </c>
      <c r="H1132" s="57" t="str">
        <f t="shared" si="311"/>
        <v>120.025014153062+9.22508002244128i</v>
      </c>
      <c r="I1132" s="57" t="str">
        <f t="shared" si="312"/>
        <v>504.653721451664-6528.87791025407i</v>
      </c>
      <c r="K1132" s="57" t="str">
        <f t="shared" si="313"/>
        <v>0.0993920103493646-0.00773267519763468i</v>
      </c>
      <c r="L1132" s="57" t="str">
        <f t="shared" si="314"/>
        <v>0.00025-3.56733135211649i</v>
      </c>
      <c r="M1132" s="57" t="str">
        <f t="shared" si="315"/>
        <v>0.0025-2.00913530469639i</v>
      </c>
      <c r="N1132" s="57">
        <f t="shared" si="316"/>
        <v>89.989900676290588</v>
      </c>
      <c r="O1132" s="57">
        <f t="shared" si="317"/>
        <v>52.408346136986921</v>
      </c>
      <c r="P1132" s="374">
        <f t="shared" si="318"/>
        <v>52.408346136986921</v>
      </c>
      <c r="Q1132" s="374">
        <f t="shared" si="319"/>
        <v>-90.010099323709412</v>
      </c>
      <c r="R1132" s="12">
        <f t="shared" si="320"/>
        <v>89.989900676290588</v>
      </c>
      <c r="S1132" s="57">
        <f t="shared" si="321"/>
        <v>6.1964676183200638E-2</v>
      </c>
      <c r="T1132" s="12">
        <f t="shared" ref="T1132:T1195" si="323">P1132</f>
        <v>52.408346136986921</v>
      </c>
    </row>
    <row r="1133" spans="1:20" x14ac:dyDescent="0.15">
      <c r="A1133" s="57">
        <f t="shared" ref="A1133:A1196" si="324">2*PI()*B1133</f>
        <v>390.81501802166912</v>
      </c>
      <c r="B1133" s="12">
        <f t="shared" si="322"/>
        <v>62.200141952696804</v>
      </c>
      <c r="C1133" s="57" t="str">
        <f t="shared" ref="C1133:C1196" si="325">IMPRODUCT(D1133,E1133,$C$40,,K1133,$C$41)</f>
        <v>-0.0735330630599123-415.690287348046i</v>
      </c>
      <c r="D1133" s="57" t="str">
        <f t="shared" ref="D1133:D1196" si="326">IMDIV(IMPRODUCT($C$37,$C$38,COMPLEX(1,A1133/$C$38)),IMSUM(-1*A1133*A1133/$C$39,COMPLEX(0,1*A1133)))</f>
        <v>7.97999969529093-102.351771486705i</v>
      </c>
      <c r="E1133" s="57" t="str">
        <f t="shared" ref="E1133:E1196" si="327">IMDIV(IMPRODUCT(IMSUM(F1133,G1133),$C$29,H1133),IMSUM(1,I1133))</f>
        <v>81.2338094669838-0.00395710771143211i</v>
      </c>
      <c r="F1133" s="57" t="str">
        <f t="shared" ref="F1133:F1196" si="328">IMDIV(IMPRODUCT($C$14,$C$15,COMPLEX(1,A1133/$C$15)),IMSUM(-1*A1133*A1133/$C$16,COMPLEX(0,A1133)))</f>
        <v>4.17867859959866-9604.93789981422i</v>
      </c>
      <c r="G1133" s="57" t="str">
        <f t="shared" ref="G1133:G1196" si="329">IMDIV(1,COMPLEX(1,A1133*$C$9*$C$10))</f>
        <v>0.999999981075352-0.000137566883740223i</v>
      </c>
      <c r="H1133" s="57" t="str">
        <f t="shared" ref="H1133:H1196" si="330">IMDIV($C$3,IMSUM(K1133,COMPLEX(0,$C$28*A1133)))</f>
        <v>120.025204644378+9.26014014881994i</v>
      </c>
      <c r="I1133" s="57" t="str">
        <f t="shared" ref="I1133:I1196" si="331">IMPRODUCT(F1133,$C$29,H1133,$C$31)</f>
        <v>504.653987498379-6504.17077037186i</v>
      </c>
      <c r="K1133" s="57" t="str">
        <f t="shared" ref="K1133:K1196" si="332">IF($C$26&lt;=0,IMDIV(1,IMSUM(IMDIV(1,L1133),1/$C$18)),IMDIV(1,IMSUM(IMDIV(1,L1133),1/$C$18,IMDIV(1,M1133))))</f>
        <v>0.099387409510833-0.00776169622424372i</v>
      </c>
      <c r="L1133" s="57" t="str">
        <f t="shared" ref="L1133:L1196" si="333">IMSUM($C$21/$C$22,IMDIV(1,COMPLEX(0,$C$20*$C$22*A1133)))</f>
        <v>0.00025-3.55382681023757i</v>
      </c>
      <c r="M1133" s="57" t="str">
        <f t="shared" ref="M1133:M1196" si="334">IMSUM($C$25/$C$26,IMDIV(1,COMPLEX(0,$C$24*$C$26*A1133)))</f>
        <v>0.0025-2.00152949262442i</v>
      </c>
      <c r="N1133" s="57">
        <f t="shared" ref="N1133:N1196" si="335">ABS(R1133)</f>
        <v>89.989864728014368</v>
      </c>
      <c r="O1133" s="57">
        <f t="shared" ref="O1133:O1196" si="336">ABS(P1133)</f>
        <v>52.37539768156968</v>
      </c>
      <c r="P1133" s="374">
        <f t="shared" ref="P1133:P1196" si="337">20*LOG10(IMABS(C1133))</f>
        <v>52.37539768156968</v>
      </c>
      <c r="Q1133" s="374">
        <f t="shared" ref="Q1133:Q1196" si="338">IMARGUMENT(C1133)*180/PI()</f>
        <v>-90.010135271985632</v>
      </c>
      <c r="R1133" s="12">
        <f t="shared" ref="R1133:R1196" si="339">IF(Q1133&lt;0,Q1133+180,Q1133-180)</f>
        <v>89.989864728014368</v>
      </c>
      <c r="S1133" s="57">
        <f t="shared" ref="S1133:S1196" si="340">B1133/1000</f>
        <v>6.2200141952696804E-2</v>
      </c>
      <c r="T1133" s="12">
        <f t="shared" si="323"/>
        <v>52.37539768156968</v>
      </c>
    </row>
    <row r="1134" spans="1:20" x14ac:dyDescent="0.15">
      <c r="A1134" s="57">
        <f t="shared" si="324"/>
        <v>392.30011509015145</v>
      </c>
      <c r="B1134" s="12">
        <f t="shared" ref="B1134:B1197" si="341">B1133*(1+B$42)</f>
        <v>62.43650249211705</v>
      </c>
      <c r="C1134" s="57" t="str">
        <f t="shared" si="325"/>
        <v>-0.0735152671364361-414.116421722463i</v>
      </c>
      <c r="D1134" s="57" t="str">
        <f t="shared" si="326"/>
        <v>7.97999969297075-101.964318948292i</v>
      </c>
      <c r="E1134" s="57" t="str">
        <f t="shared" si="327"/>
        <v>81.2338022111419-0.00397155884586098i</v>
      </c>
      <c r="F1134" s="57" t="str">
        <f t="shared" si="328"/>
        <v>4.1786785989965-9568.5773104118i</v>
      </c>
      <c r="G1134" s="57" t="str">
        <f t="shared" si="329"/>
        <v>0.999999980931252-0.000138089637878536i</v>
      </c>
      <c r="H1134" s="57" t="str">
        <f t="shared" si="330"/>
        <v>120.025396586524+9.29533355886698i</v>
      </c>
      <c r="I1134" s="57" t="str">
        <f t="shared" si="331"/>
        <v>504.65425557116-6479.55719518672i</v>
      </c>
      <c r="K1134" s="57" t="str">
        <f t="shared" si="332"/>
        <v>0.0993827740749141-0.0077908234097145i</v>
      </c>
      <c r="L1134" s="57" t="str">
        <f t="shared" si="333"/>
        <v>0.00025-3.54037339135044i</v>
      </c>
      <c r="M1134" s="57" t="str">
        <f t="shared" si="334"/>
        <v>0.0025-1.99395247322616i</v>
      </c>
      <c r="N1134" s="57">
        <f t="shared" si="335"/>
        <v>89.98982867070346</v>
      </c>
      <c r="O1134" s="57">
        <f t="shared" si="336"/>
        <v>52.342449191348891</v>
      </c>
      <c r="P1134" s="374">
        <f t="shared" si="337"/>
        <v>52.342449191348891</v>
      </c>
      <c r="Q1134" s="374">
        <f t="shared" si="338"/>
        <v>-90.01017132929654</v>
      </c>
      <c r="R1134" s="12">
        <f t="shared" si="339"/>
        <v>89.98982867070346</v>
      </c>
      <c r="S1134" s="57">
        <f t="shared" si="340"/>
        <v>6.2436502492117053E-2</v>
      </c>
      <c r="T1134" s="12">
        <f t="shared" si="323"/>
        <v>52.342449191348891</v>
      </c>
    </row>
    <row r="1135" spans="1:20" x14ac:dyDescent="0.15">
      <c r="A1135" s="57">
        <f t="shared" si="324"/>
        <v>393.79085552749405</v>
      </c>
      <c r="B1135" s="12">
        <f t="shared" si="341"/>
        <v>62.673761201587098</v>
      </c>
      <c r="C1135" s="57" t="str">
        <f t="shared" si="325"/>
        <v>-0.0734973374105437-412.54851332201i</v>
      </c>
      <c r="D1135" s="57" t="str">
        <f t="shared" si="326"/>
        <v>7.97999969063289-101.578333200839i</v>
      </c>
      <c r="E1135" s="57" t="str">
        <f t="shared" si="327"/>
        <v>81.2337949007575-0.00398605824653829i</v>
      </c>
      <c r="F1135" s="57" t="str">
        <f t="shared" si="328"/>
        <v>4.17867859838978-9532.35436820639i</v>
      </c>
      <c r="G1135" s="57" t="str">
        <f t="shared" si="329"/>
        <v>0.999999980786054-0.000138614378482349i</v>
      </c>
      <c r="H1135" s="57" t="str">
        <f t="shared" si="330"/>
        <v>120.025589990553+9.33066075969204i</v>
      </c>
      <c r="I1135" s="57" t="str">
        <f t="shared" si="331"/>
        <v>504.654525685442-6455.03683062431i</v>
      </c>
      <c r="K1135" s="57" t="str">
        <f t="shared" si="332"/>
        <v>0.0993781037847608-0.00782005711094747i</v>
      </c>
      <c r="L1135" s="57" t="str">
        <f t="shared" si="333"/>
        <v>0.00025-3.52697090192313i</v>
      </c>
      <c r="M1135" s="57" t="str">
        <f t="shared" si="334"/>
        <v>0.0025-1.98640413750364i</v>
      </c>
      <c r="N1135" s="57">
        <f t="shared" si="335"/>
        <v>89.989792504254581</v>
      </c>
      <c r="O1135" s="57">
        <f t="shared" si="336"/>
        <v>52.309500666066185</v>
      </c>
      <c r="P1135" s="374">
        <f t="shared" si="337"/>
        <v>52.309500666066185</v>
      </c>
      <c r="Q1135" s="374">
        <f t="shared" si="338"/>
        <v>-90.010207495745419</v>
      </c>
      <c r="R1135" s="12">
        <f t="shared" si="339"/>
        <v>89.989792504254581</v>
      </c>
      <c r="S1135" s="57">
        <f t="shared" si="340"/>
        <v>6.2673761201587103E-2</v>
      </c>
      <c r="T1135" s="12">
        <f t="shared" si="323"/>
        <v>52.309500666066185</v>
      </c>
    </row>
    <row r="1136" spans="1:20" x14ac:dyDescent="0.15">
      <c r="A1136" s="57">
        <f t="shared" si="324"/>
        <v>395.28726077849859</v>
      </c>
      <c r="B1136" s="12">
        <f t="shared" si="341"/>
        <v>62.911921494153134</v>
      </c>
      <c r="C1136" s="57" t="str">
        <f t="shared" si="325"/>
        <v>-0.073479272889152-410.986539592049i</v>
      </c>
      <c r="D1136" s="57" t="str">
        <f t="shared" si="326"/>
        <v>7.97999968827723-101.193808691811i</v>
      </c>
      <c r="E1136" s="57" t="str">
        <f t="shared" si="327"/>
        <v>81.2337875354257-0.00400060602181491i</v>
      </c>
      <c r="F1136" s="57" t="str">
        <f t="shared" si="328"/>
        <v>4.17867859777841-9496.2685521188i</v>
      </c>
      <c r="G1136" s="57" t="str">
        <f t="shared" si="329"/>
        <v>0.99999998063975-0.000139141113100224i</v>
      </c>
      <c r="H1136" s="57" t="str">
        <f t="shared" si="330"/>
        <v>120.025784867598+9.36612226033881i</v>
      </c>
      <c r="I1136" s="57" t="str">
        <f t="shared" si="331"/>
        <v>504.654797856766-6430.60932395095i</v>
      </c>
      <c r="K1136" s="57" t="str">
        <f t="shared" si="332"/>
        <v>0.0993733983816733-0.00784939768567999i</v>
      </c>
      <c r="L1136" s="57" t="str">
        <f t="shared" si="333"/>
        <v>0.00025-3.51361914915634i</v>
      </c>
      <c r="M1136" s="57" t="str">
        <f t="shared" si="334"/>
        <v>0.0025-1.97888437687153i</v>
      </c>
      <c r="N1136" s="57">
        <f t="shared" si="335"/>
        <v>89.989756228567586</v>
      </c>
      <c r="O1136" s="57">
        <f t="shared" si="336"/>
        <v>52.276552105461541</v>
      </c>
      <c r="P1136" s="374">
        <f t="shared" si="337"/>
        <v>52.276552105461541</v>
      </c>
      <c r="Q1136" s="374">
        <f t="shared" si="338"/>
        <v>-90.010243771432414</v>
      </c>
      <c r="R1136" s="12">
        <f t="shared" si="339"/>
        <v>89.989756228567586</v>
      </c>
      <c r="S1136" s="57">
        <f t="shared" si="340"/>
        <v>6.2911921494153131E-2</v>
      </c>
      <c r="T1136" s="12">
        <f t="shared" si="323"/>
        <v>52.276552105461541</v>
      </c>
    </row>
    <row r="1137" spans="1:20" x14ac:dyDescent="0.15">
      <c r="A1137" s="57">
        <f t="shared" si="324"/>
        <v>396.78935236945688</v>
      </c>
      <c r="B1137" s="12">
        <f t="shared" si="341"/>
        <v>63.150986795830917</v>
      </c>
      <c r="C1137" s="57" t="str">
        <f t="shared" si="325"/>
        <v>-0.0734610725719804-409.430478063299i</v>
      </c>
      <c r="D1137" s="57" t="str">
        <f t="shared" si="326"/>
        <v>7.97999968590365-100.810739889695i</v>
      </c>
      <c r="E1137" s="57" t="str">
        <f t="shared" si="327"/>
        <v>81.2337801147392-0.00401520227972136i</v>
      </c>
      <c r="F1137" s="57" t="str">
        <f t="shared" si="328"/>
        <v>4.1786785971624-9460.31934304248i</v>
      </c>
      <c r="G1137" s="57" t="str">
        <f t="shared" si="329"/>
        <v>0.999999980492333-0.000139669849309416i</v>
      </c>
      <c r="H1137" s="57" t="str">
        <f t="shared" si="330"/>
        <v>120.025981228886+9.4017185717929i</v>
      </c>
      <c r="I1137" s="57" t="str">
        <f t="shared" si="331"/>
        <v>504.655072100809-6406.27432376926i</v>
      </c>
      <c r="K1137" s="57" t="str">
        <f t="shared" si="332"/>
        <v>0.0993686576050771-0.00787884549248266i</v>
      </c>
      <c r="L1137" s="57" t="str">
        <f t="shared" si="333"/>
        <v>0.00025-3.50031794098061i</v>
      </c>
      <c r="M1137" s="57" t="str">
        <f t="shared" si="334"/>
        <v>0.0025-1.97139308315554i</v>
      </c>
      <c r="N1137" s="57">
        <f t="shared" si="335"/>
        <v>89.989719843545558</v>
      </c>
      <c r="O1137" s="57">
        <f t="shared" si="336"/>
        <v>52.243603509272695</v>
      </c>
      <c r="P1137" s="374">
        <f t="shared" si="337"/>
        <v>52.243603509272695</v>
      </c>
      <c r="Q1137" s="374">
        <f t="shared" si="338"/>
        <v>-90.010280156454442</v>
      </c>
      <c r="R1137" s="12">
        <f t="shared" si="339"/>
        <v>89.989719843545558</v>
      </c>
      <c r="S1137" s="57">
        <f t="shared" si="340"/>
        <v>6.3150986795830921E-2</v>
      </c>
      <c r="T1137" s="12">
        <f t="shared" si="323"/>
        <v>52.243603509272695</v>
      </c>
    </row>
    <row r="1138" spans="1:20" x14ac:dyDescent="0.15">
      <c r="A1138" s="57">
        <f t="shared" si="324"/>
        <v>398.29715190846082</v>
      </c>
      <c r="B1138" s="12">
        <f t="shared" si="341"/>
        <v>63.390960545655076</v>
      </c>
      <c r="C1138" s="57" t="str">
        <f t="shared" si="325"/>
        <v>-0.0734427354519482-407.88030635155i</v>
      </c>
      <c r="D1138" s="57" t="str">
        <f t="shared" si="326"/>
        <v>7.97999968351198-100.429121283917i</v>
      </c>
      <c r="E1138" s="57" t="str">
        <f t="shared" si="327"/>
        <v>81.2337726382875-0.0040298471277593i</v>
      </c>
      <c r="F1138" s="57" t="str">
        <f t="shared" si="328"/>
        <v>4.17867859654172-9424.50622383596i</v>
      </c>
      <c r="G1138" s="57" t="str">
        <f t="shared" si="329"/>
        <v>0.999999980343793-0.000140200594715966i</v>
      </c>
      <c r="H1138" s="57" t="str">
        <f t="shared" si="330"/>
        <v>120.02617908572+9.43745020698886i</v>
      </c>
      <c r="I1138" s="57" t="str">
        <f t="shared" si="331"/>
        <v>504.65534843335-6382.03148001204i</v>
      </c>
      <c r="K1138" s="57" t="str">
        <f t="shared" si="332"/>
        <v>0.0993638811925219-0.00790840089075821i</v>
      </c>
      <c r="L1138" s="57" t="str">
        <f t="shared" si="333"/>
        <v>0.00025-3.48706708605361i</v>
      </c>
      <c r="M1138" s="57" t="str">
        <f t="shared" si="334"/>
        <v>0.0025-1.9639301485909i</v>
      </c>
      <c r="N1138" s="57">
        <f t="shared" si="335"/>
        <v>89.989683349094605</v>
      </c>
      <c r="O1138" s="57">
        <f t="shared" si="336"/>
        <v>52.210654877235861</v>
      </c>
      <c r="P1138" s="374">
        <f t="shared" si="337"/>
        <v>52.210654877235861</v>
      </c>
      <c r="Q1138" s="374">
        <f t="shared" si="338"/>
        <v>-90.010316650905395</v>
      </c>
      <c r="R1138" s="12">
        <f t="shared" si="339"/>
        <v>89.989683349094605</v>
      </c>
      <c r="S1138" s="57">
        <f t="shared" si="340"/>
        <v>6.3390960545655073E-2</v>
      </c>
      <c r="T1138" s="12">
        <f t="shared" si="323"/>
        <v>52.210654877235861</v>
      </c>
    </row>
    <row r="1139" spans="1:20" x14ac:dyDescent="0.15">
      <c r="A1139" s="57">
        <f t="shared" si="324"/>
        <v>399.81068108571299</v>
      </c>
      <c r="B1139" s="12">
        <f t="shared" si="341"/>
        <v>63.631846195728571</v>
      </c>
      <c r="C1139" s="57" t="str">
        <f t="shared" si="325"/>
        <v>-0.0734242605141588-406.336002157299i</v>
      </c>
      <c r="D1139" s="57" t="str">
        <f t="shared" si="326"/>
        <v>7.97999968110208-100.048947384765i</v>
      </c>
      <c r="E1139" s="57" t="str">
        <f t="shared" si="327"/>
        <v>81.2337651056569-0.0040445406730511i</v>
      </c>
      <c r="F1139" s="57" t="str">
        <f t="shared" si="328"/>
        <v>4.17867859591628-9388.8286793155i</v>
      </c>
      <c r="G1139" s="57" t="str">
        <f t="shared" si="329"/>
        <v>0.999999980194122-0.000140733356954823i</v>
      </c>
      <c r="H1139" s="57" t="str">
        <f t="shared" si="330"/>
        <v>120.026378449496+9.47331768081807i</v>
      </c>
      <c r="I1139" s="57" t="str">
        <f t="shared" si="331"/>
        <v>504.655626870303-6357.8804439382i</v>
      </c>
      <c r="K1139" s="57" t="str">
        <f t="shared" si="332"/>
        <v>0.099359068879658-0.00793806424073743i</v>
      </c>
      <c r="L1139" s="57" t="str">
        <f t="shared" si="333"/>
        <v>0.00025-3.47386639375734i</v>
      </c>
      <c r="M1139" s="57" t="str">
        <f t="shared" si="334"/>
        <v>0.0025-1.95649546582077i</v>
      </c>
      <c r="N1139" s="57">
        <f t="shared" si="335"/>
        <v>89.989646745124219</v>
      </c>
      <c r="O1139" s="57">
        <f t="shared" si="336"/>
        <v>52.177706209084903</v>
      </c>
      <c r="P1139" s="374">
        <f t="shared" si="337"/>
        <v>52.177706209084903</v>
      </c>
      <c r="Q1139" s="374">
        <f t="shared" si="338"/>
        <v>-90.010353254875781</v>
      </c>
      <c r="R1139" s="12">
        <f t="shared" si="339"/>
        <v>89.989646745124219</v>
      </c>
      <c r="S1139" s="57">
        <f t="shared" si="340"/>
        <v>6.3631846195728564E-2</v>
      </c>
      <c r="T1139" s="12">
        <f t="shared" si="323"/>
        <v>52.177706209084903</v>
      </c>
    </row>
    <row r="1140" spans="1:20" x14ac:dyDescent="0.15">
      <c r="A1140" s="57">
        <f t="shared" si="324"/>
        <v>401.32996167383874</v>
      </c>
      <c r="B1140" s="12">
        <f t="shared" si="341"/>
        <v>63.873647211272342</v>
      </c>
      <c r="C1140" s="57" t="str">
        <f t="shared" si="325"/>
        <v>-0.073405646735857-404.797543265467i</v>
      </c>
      <c r="D1140" s="57" t="str">
        <f t="shared" si="326"/>
        <v>7.97999967867386-99.6702127233098i</v>
      </c>
      <c r="E1140" s="57" t="str">
        <f t="shared" si="327"/>
        <v>81.2337575164314-0.00405928302221996i</v>
      </c>
      <c r="F1140" s="57" t="str">
        <f t="shared" si="328"/>
        <v>4.17867859528608-9353.28619624765i</v>
      </c>
      <c r="G1140" s="57" t="str">
        <f t="shared" si="329"/>
        <v>0.999999980043311-0.000141268143689947i</v>
      </c>
      <c r="H1140" s="57" t="str">
        <f t="shared" si="330"/>
        <v>120.026579331693+9.50932151013584i</v>
      </c>
      <c r="I1140" s="57" t="str">
        <f t="shared" si="331"/>
        <v>504.65590742769-6333.82086812711i</v>
      </c>
      <c r="K1140" s="57" t="str">
        <f t="shared" si="332"/>
        <v>0.0993542204002301-0.00796783590347713i</v>
      </c>
      <c r="L1140" s="57" t="str">
        <f t="shared" si="333"/>
        <v>0.00025-3.46071567419539i</v>
      </c>
      <c r="M1140" s="57" t="str">
        <f t="shared" si="334"/>
        <v>0.0025-1.94908892789478i</v>
      </c>
      <c r="N1140" s="57">
        <f t="shared" si="335"/>
        <v>89.98961003154723</v>
      </c>
      <c r="O1140" s="57">
        <f t="shared" si="336"/>
        <v>52.144757504552082</v>
      </c>
      <c r="P1140" s="374">
        <f t="shared" si="337"/>
        <v>52.144757504552082</v>
      </c>
      <c r="Q1140" s="374">
        <f t="shared" si="338"/>
        <v>-90.01038996845277</v>
      </c>
      <c r="R1140" s="12">
        <f t="shared" si="339"/>
        <v>89.98961003154723</v>
      </c>
      <c r="S1140" s="57">
        <f t="shared" si="340"/>
        <v>6.3873647211272339E-2</v>
      </c>
      <c r="T1140" s="12">
        <f t="shared" si="323"/>
        <v>52.144757504552082</v>
      </c>
    </row>
    <row r="1141" spans="1:20" x14ac:dyDescent="0.15">
      <c r="A1141" s="57">
        <f t="shared" si="324"/>
        <v>402.85501552819937</v>
      </c>
      <c r="B1141" s="12">
        <f t="shared" si="341"/>
        <v>64.116367070675182</v>
      </c>
      <c r="C1141" s="57" t="str">
        <f t="shared" si="325"/>
        <v>-0.0733868930890296-403.264907545071i</v>
      </c>
      <c r="D1141" s="57" t="str">
        <f t="shared" si="326"/>
        <v>7.97999967622717-99.2929118513265i</v>
      </c>
      <c r="E1141" s="57" t="str">
        <f t="shared" si="327"/>
        <v>81.2337498701915-0.00407407428144673i</v>
      </c>
      <c r="F1141" s="57" t="str">
        <f t="shared" si="328"/>
        <v>4.17867859465111-9317.87826334188i</v>
      </c>
      <c r="G1141" s="57" t="str">
        <f t="shared" si="329"/>
        <v>0.999999979891352-0.00014180496261442i</v>
      </c>
      <c r="H1141" s="57" t="str">
        <f t="shared" si="330"/>
        <v>120.026781743878+9.5454622137694i</v>
      </c>
      <c r="I1141" s="57" t="str">
        <f t="shared" si="331"/>
        <v>504.656190121669-6309.8524064739i</v>
      </c>
      <c r="K1141" s="57" t="str">
        <f t="shared" si="332"/>
        <v>0.0993493354860651-0.00799771624085781i</v>
      </c>
      <c r="L1141" s="57" t="str">
        <f t="shared" si="333"/>
        <v>0.00025-3.44761473819026i</v>
      </c>
      <c r="M1141" s="57" t="str">
        <f t="shared" si="334"/>
        <v>0.0025-1.94171042826736i</v>
      </c>
      <c r="N1141" s="57">
        <f t="shared" si="335"/>
        <v>89.989573208279495</v>
      </c>
      <c r="O1141" s="57">
        <f t="shared" si="336"/>
        <v>52.11180876336784</v>
      </c>
      <c r="P1141" s="374">
        <f t="shared" si="337"/>
        <v>52.11180876336784</v>
      </c>
      <c r="Q1141" s="374">
        <f t="shared" si="338"/>
        <v>-90.010426791720505</v>
      </c>
      <c r="R1141" s="12">
        <f t="shared" si="339"/>
        <v>89.989573208279495</v>
      </c>
      <c r="S1141" s="57">
        <f t="shared" si="340"/>
        <v>6.4116367070675181E-2</v>
      </c>
      <c r="T1141" s="12">
        <f t="shared" si="323"/>
        <v>52.11180876336784</v>
      </c>
    </row>
    <row r="1142" spans="1:20" x14ac:dyDescent="0.15">
      <c r="A1142" s="57">
        <f t="shared" si="324"/>
        <v>404.38586458720653</v>
      </c>
      <c r="B1142" s="12">
        <f t="shared" si="341"/>
        <v>64.360009265543752</v>
      </c>
      <c r="C1142" s="57" t="str">
        <f t="shared" si="325"/>
        <v>-0.0733679985359643-401.738072948879i</v>
      </c>
      <c r="D1142" s="57" t="str">
        <f t="shared" si="326"/>
        <v>7.97999967376178-98.9170393412149i</v>
      </c>
      <c r="E1142" s="57" t="str">
        <f t="shared" si="327"/>
        <v>81.2337421665145-0.00408891455638685i</v>
      </c>
      <c r="F1142" s="57" t="str">
        <f t="shared" si="328"/>
        <v>4.17867859401129-9282.60437124313i</v>
      </c>
      <c r="G1142" s="57" t="str">
        <f t="shared" si="329"/>
        <v>0.999999979738236-0.00014234382145056i</v>
      </c>
      <c r="H1142" s="57" t="str">
        <f t="shared" si="330"/>
        <v>120.026985697708+9.5817403125251i</v>
      </c>
      <c r="I1142" s="57" t="str">
        <f t="shared" si="331"/>
        <v>504.656474968506-6285.97471418441i</v>
      </c>
      <c r="K1142" s="57" t="str">
        <f t="shared" si="332"/>
        <v>0.0993444138670519-0.00802770561557929i</v>
      </c>
      <c r="L1142" s="57" t="str">
        <f t="shared" si="333"/>
        <v>0.00025-3.4345633972806i</v>
      </c>
      <c r="M1142" s="57" t="str">
        <f t="shared" si="334"/>
        <v>0.0025-1.93435986079633i</v>
      </c>
      <c r="N1142" s="57">
        <f t="shared" si="335"/>
        <v>89.989536275240638</v>
      </c>
      <c r="O1142" s="57">
        <f t="shared" si="336"/>
        <v>52.078859985260266</v>
      </c>
      <c r="P1142" s="374">
        <f t="shared" si="337"/>
        <v>52.078859985260266</v>
      </c>
      <c r="Q1142" s="374">
        <f t="shared" si="338"/>
        <v>-90.010463724759362</v>
      </c>
      <c r="R1142" s="12">
        <f t="shared" si="339"/>
        <v>89.989536275240638</v>
      </c>
      <c r="S1142" s="57">
        <f t="shared" si="340"/>
        <v>6.4360009265543749E-2</v>
      </c>
      <c r="T1142" s="12">
        <f t="shared" si="323"/>
        <v>52.078859985260266</v>
      </c>
    </row>
    <row r="1143" spans="1:20" x14ac:dyDescent="0.15">
      <c r="A1143" s="57">
        <f t="shared" si="324"/>
        <v>405.92253087263794</v>
      </c>
      <c r="B1143" s="12">
        <f t="shared" si="341"/>
        <v>64.604577300752823</v>
      </c>
      <c r="C1143" s="57" t="str">
        <f t="shared" si="325"/>
        <v>-0.0733489620321421-400.217017513127i</v>
      </c>
      <c r="D1143" s="57" t="str">
        <f t="shared" si="326"/>
        <v>7.97999967127767-98.5425897859234i</v>
      </c>
      <c r="E1143" s="57" t="str">
        <f t="shared" si="327"/>
        <v>81.233734404975-0.00410380395222525i</v>
      </c>
      <c r="F1143" s="57" t="str">
        <f t="shared" si="328"/>
        <v>4.17867859336659-9247.46401252468i</v>
      </c>
      <c r="G1143" s="57" t="str">
        <f t="shared" si="329"/>
        <v>0.999999979583954-0.000142884727950028i</v>
      </c>
      <c r="H1143" s="57" t="str">
        <f t="shared" si="330"/>
        <v>120.027191204928+9.61815632919621i</v>
      </c>
      <c r="I1143" s="57" t="str">
        <f t="shared" si="331"/>
        <v>504.656761984601-6262.18744777031i</v>
      </c>
      <c r="K1143" s="57" t="str">
        <f t="shared" si="332"/>
        <v>0.0993394552711357-0.00805780439115909i</v>
      </c>
      <c r="L1143" s="57" t="str">
        <f t="shared" si="333"/>
        <v>0.00025-3.42156146371847i</v>
      </c>
      <c r="M1143" s="57" t="str">
        <f t="shared" si="334"/>
        <v>0.0025-1.92703711974132i</v>
      </c>
      <c r="N1143" s="57">
        <f t="shared" si="335"/>
        <v>89.989499232353566</v>
      </c>
      <c r="O1143" s="57">
        <f t="shared" si="336"/>
        <v>52.045911169955787</v>
      </c>
      <c r="P1143" s="374">
        <f t="shared" si="337"/>
        <v>52.045911169955787</v>
      </c>
      <c r="Q1143" s="374">
        <f t="shared" si="338"/>
        <v>-90.010500767646434</v>
      </c>
      <c r="R1143" s="12">
        <f t="shared" si="339"/>
        <v>89.989499232353566</v>
      </c>
      <c r="S1143" s="57">
        <f t="shared" si="340"/>
        <v>6.4604577300752822E-2</v>
      </c>
      <c r="T1143" s="12">
        <f t="shared" si="323"/>
        <v>52.045911169955787</v>
      </c>
    </row>
    <row r="1144" spans="1:20" x14ac:dyDescent="0.15">
      <c r="A1144" s="57">
        <f t="shared" si="324"/>
        <v>407.465036489954</v>
      </c>
      <c r="B1144" s="12">
        <f t="shared" si="341"/>
        <v>64.850074694495689</v>
      </c>
      <c r="C1144" s="57" t="str">
        <f t="shared" si="325"/>
        <v>-0.0733297825268053-398.701719357191i</v>
      </c>
      <c r="D1144" s="57" t="str">
        <f t="shared" si="326"/>
        <v>7.97999966877464-98.169557798869i</v>
      </c>
      <c r="E1144" s="57" t="str">
        <f t="shared" si="327"/>
        <v>81.2337265851448-0.00411874257370953i</v>
      </c>
      <c r="F1144" s="57" t="str">
        <f t="shared" si="328"/>
        <v>4.17867859271699-9212.45668168064i</v>
      </c>
      <c r="G1144" s="57" t="str">
        <f t="shared" si="329"/>
        <v>0.999999979428497-0.000143427689893941i</v>
      </c>
      <c r="H1144" s="57" t="str">
        <f t="shared" si="330"/>
        <v>120.027398277371+9.65471078857064i</v>
      </c>
      <c r="I1144" s="57" t="str">
        <f t="shared" si="331"/>
        <v>504.657051186478-6238.49026504389i</v>
      </c>
      <c r="K1144" s="57" t="str">
        <f t="shared" si="332"/>
        <v>0.0993344594243028-0.00808801293192912i</v>
      </c>
      <c r="L1144" s="57" t="str">
        <f t="shared" si="333"/>
        <v>0.00025-3.40860875046669i</v>
      </c>
      <c r="M1144" s="57" t="str">
        <f t="shared" si="334"/>
        <v>0.0025-1.91974209976222i</v>
      </c>
      <c r="N1144" s="57">
        <f t="shared" si="335"/>
        <v>89.989462079544595</v>
      </c>
      <c r="O1144" s="57">
        <f t="shared" si="336"/>
        <v>52.012962317178896</v>
      </c>
      <c r="P1144" s="374">
        <f t="shared" si="337"/>
        <v>52.012962317178896</v>
      </c>
      <c r="Q1144" s="374">
        <f t="shared" si="338"/>
        <v>-90.010537920455405</v>
      </c>
      <c r="R1144" s="12">
        <f t="shared" si="339"/>
        <v>89.989462079544595</v>
      </c>
      <c r="S1144" s="57">
        <f t="shared" si="340"/>
        <v>6.4850074694495691E-2</v>
      </c>
      <c r="T1144" s="12">
        <f t="shared" si="323"/>
        <v>52.012962317178896</v>
      </c>
    </row>
    <row r="1145" spans="1:20" x14ac:dyDescent="0.15">
      <c r="A1145" s="57">
        <f t="shared" si="324"/>
        <v>409.01340362861589</v>
      </c>
      <c r="B1145" s="12">
        <f t="shared" si="341"/>
        <v>65.096504978334778</v>
      </c>
      <c r="C1145" s="57" t="str">
        <f t="shared" si="325"/>
        <v>-0.0733104589593765-397.192156683258i</v>
      </c>
      <c r="D1145" s="57" t="str">
        <f t="shared" si="326"/>
        <v>7.97999966625255-97.7979380138613i</v>
      </c>
      <c r="E1145" s="57" t="str">
        <f t="shared" si="327"/>
        <v>81.233718706592-0.00413373052491739i</v>
      </c>
      <c r="F1145" s="57" t="str">
        <f t="shared" si="328"/>
        <v>4.17867859206244-9177.58187511881i</v>
      </c>
      <c r="G1145" s="57" t="str">
        <f t="shared" si="329"/>
        <v>0.999999979271857-0.000143972715092986i</v>
      </c>
      <c r="H1145" s="57" t="str">
        <f t="shared" si="330"/>
        <v>120.027606926962+9.69140421743841i</v>
      </c>
      <c r="I1145" s="57" t="str">
        <f t="shared" si="331"/>
        <v>504.657342590784-6214.88282511349i</v>
      </c>
      <c r="K1145" s="57" t="str">
        <f t="shared" si="332"/>
        <v>0.0993294260505634-0.00811833160303174i</v>
      </c>
      <c r="L1145" s="57" t="str">
        <f t="shared" si="333"/>
        <v>0.00025-3.39570507119616i</v>
      </c>
      <c r="M1145" s="57" t="str">
        <f t="shared" si="334"/>
        <v>0.0025-1.91247469591773i</v>
      </c>
      <c r="N1145" s="57">
        <f t="shared" si="335"/>
        <v>89.989424816743835</v>
      </c>
      <c r="O1145" s="57">
        <f t="shared" si="336"/>
        <v>51.980013426651837</v>
      </c>
      <c r="P1145" s="374">
        <f t="shared" si="337"/>
        <v>51.980013426651837</v>
      </c>
      <c r="Q1145" s="374">
        <f t="shared" si="338"/>
        <v>-90.010575183256165</v>
      </c>
      <c r="R1145" s="12">
        <f t="shared" si="339"/>
        <v>89.989424816743835</v>
      </c>
      <c r="S1145" s="57">
        <f t="shared" si="340"/>
        <v>6.5096504978334774E-2</v>
      </c>
      <c r="T1145" s="12">
        <f t="shared" si="323"/>
        <v>51.980013426651837</v>
      </c>
    </row>
    <row r="1146" spans="1:20" x14ac:dyDescent="0.15">
      <c r="A1146" s="57">
        <f t="shared" si="324"/>
        <v>410.56765456240464</v>
      </c>
      <c r="B1146" s="12">
        <f t="shared" si="341"/>
        <v>65.343871697252453</v>
      </c>
      <c r="C1146" s="57" t="str">
        <f t="shared" si="325"/>
        <v>-0.0732909902637289-395.688307776036i</v>
      </c>
      <c r="D1146" s="57" t="str">
        <f t="shared" si="326"/>
        <v>7.97999966371125-97.4277250850251i</v>
      </c>
      <c r="E1146" s="57" t="str">
        <f t="shared" si="327"/>
        <v>81.2337107688816-0.00414876790954568i</v>
      </c>
      <c r="F1146" s="57" t="str">
        <f t="shared" si="328"/>
        <v>4.17867859140288-9142.83909115339i</v>
      </c>
      <c r="G1146" s="57" t="str">
        <f t="shared" si="329"/>
        <v>0.999999979114024-0.000144519811387529i</v>
      </c>
      <c r="H1146" s="57" t="str">
        <f t="shared" si="330"/>
        <v>120.027817165717+9.72823714459945i</v>
      </c>
      <c r="I1146" s="57" t="str">
        <f t="shared" si="331"/>
        <v>504.657636214294-6191.36478837841i</v>
      </c>
      <c r="K1146" s="57" t="str">
        <f t="shared" si="332"/>
        <v>0.099324354871945-0.00814876077041776i</v>
      </c>
      <c r="L1146" s="57" t="str">
        <f t="shared" si="333"/>
        <v>0.00025-3.38285024028308i</v>
      </c>
      <c r="M1146" s="57" t="str">
        <f t="shared" si="334"/>
        <v>0.0025-1.90523480366381i</v>
      </c>
      <c r="N1146" s="57">
        <f t="shared" si="335"/>
        <v>89.989387443884752</v>
      </c>
      <c r="O1146" s="57">
        <f t="shared" si="336"/>
        <v>51.947064498095123</v>
      </c>
      <c r="P1146" s="374">
        <f t="shared" si="337"/>
        <v>51.947064498095123</v>
      </c>
      <c r="Q1146" s="374">
        <f t="shared" si="338"/>
        <v>-90.010612556115248</v>
      </c>
      <c r="R1146" s="12">
        <f t="shared" si="339"/>
        <v>89.989387443884752</v>
      </c>
      <c r="S1146" s="57">
        <f t="shared" si="340"/>
        <v>6.5343871697252448E-2</v>
      </c>
      <c r="T1146" s="12">
        <f t="shared" si="323"/>
        <v>51.947064498095123</v>
      </c>
    </row>
    <row r="1147" spans="1:20" x14ac:dyDescent="0.15">
      <c r="A1147" s="57">
        <f t="shared" si="324"/>
        <v>412.12781164974177</v>
      </c>
      <c r="B1147" s="12">
        <f t="shared" si="341"/>
        <v>65.592178409702015</v>
      </c>
      <c r="C1147" s="57" t="str">
        <f t="shared" si="325"/>
        <v>-0.0732713753647687-394.190151002425i</v>
      </c>
      <c r="D1147" s="57" t="str">
        <f t="shared" si="326"/>
        <v>7.9799996611506-97.0589136867232i</v>
      </c>
      <c r="E1147" s="57" t="str">
        <f t="shared" si="327"/>
        <v>81.2337027715764-0.00416385483067879i</v>
      </c>
      <c r="F1147" s="57" t="str">
        <f t="shared" si="328"/>
        <v>4.17867859073834-9108.22782999778i</v>
      </c>
      <c r="G1147" s="57" t="str">
        <f t="shared" si="329"/>
        <v>0.999999978954989-0.00014506898664773i</v>
      </c>
      <c r="H1147" s="57" t="str">
        <f t="shared" si="330"/>
        <v>120.028029005742+9.76521010087138i</v>
      </c>
      <c r="I1147" s="57" t="str">
        <f t="shared" si="331"/>
        <v>504.657932073913-6167.93581652397i</v>
      </c>
      <c r="K1147" s="57" t="str">
        <f t="shared" si="332"/>
        <v>0.0993192456084725-0.00817930080084211i</v>
      </c>
      <c r="L1147" s="57" t="str">
        <f t="shared" si="333"/>
        <v>0.00025-3.37004407280641i</v>
      </c>
      <c r="M1147" s="57" t="str">
        <f t="shared" si="334"/>
        <v>0.0025-1.89802231885217i</v>
      </c>
      <c r="N1147" s="57">
        <f t="shared" si="335"/>
        <v>89.989349960904676</v>
      </c>
      <c r="O1147" s="57">
        <f t="shared" si="336"/>
        <v>51.914115531227097</v>
      </c>
      <c r="P1147" s="374">
        <f t="shared" si="337"/>
        <v>51.914115531227097</v>
      </c>
      <c r="Q1147" s="374">
        <f t="shared" si="338"/>
        <v>-90.010650039095324</v>
      </c>
      <c r="R1147" s="12">
        <f t="shared" si="339"/>
        <v>89.989349960904676</v>
      </c>
      <c r="S1147" s="57">
        <f t="shared" si="340"/>
        <v>6.5592178409702009E-2</v>
      </c>
      <c r="T1147" s="12">
        <f t="shared" si="323"/>
        <v>51.914115531227097</v>
      </c>
    </row>
    <row r="1148" spans="1:20" x14ac:dyDescent="0.15">
      <c r="A1148" s="57">
        <f t="shared" si="324"/>
        <v>413.69389733401084</v>
      </c>
      <c r="B1148" s="12">
        <f t="shared" si="341"/>
        <v>65.84142868765889</v>
      </c>
      <c r="C1148" s="57" t="str">
        <f t="shared" si="325"/>
        <v>-0.0732516131804388-392.697664811216i</v>
      </c>
      <c r="D1148" s="57" t="str">
        <f t="shared" si="326"/>
        <v>7.97999965857045-96.6914985134797i</v>
      </c>
      <c r="E1148" s="57" t="str">
        <f t="shared" si="327"/>
        <v>81.2336947142351-0.00417899139087998i</v>
      </c>
      <c r="F1148" s="57" t="str">
        <f t="shared" si="328"/>
        <v>4.17867859006872-9073.74759375735i</v>
      </c>
      <c r="G1148" s="57" t="str">
        <f t="shared" si="329"/>
        <v>0.999999978794743-0.000145620248773657i</v>
      </c>
      <c r="H1148" s="57" t="str">
        <f t="shared" si="330"/>
        <v>120.028242459236+9.80232361909713i</v>
      </c>
      <c r="I1148" s="57" t="str">
        <f t="shared" si="331"/>
        <v>504.65823018667-6144.59557251676i</v>
      </c>
      <c r="K1148" s="57" t="str">
        <f t="shared" si="332"/>
        <v>0.0993140979781604-0.0082099520618613i</v>
      </c>
      <c r="L1148" s="57" t="str">
        <f t="shared" si="333"/>
        <v>0.00025-3.35728638454514i</v>
      </c>
      <c r="M1148" s="57" t="str">
        <f t="shared" si="334"/>
        <v>0.0025-1.8908371377288i</v>
      </c>
      <c r="N1148" s="57">
        <f t="shared" si="335"/>
        <v>89.989312367744532</v>
      </c>
      <c r="O1148" s="57">
        <f t="shared" si="336"/>
        <v>51.881166525764201</v>
      </c>
      <c r="P1148" s="374">
        <f t="shared" si="337"/>
        <v>51.881166525764201</v>
      </c>
      <c r="Q1148" s="374">
        <f t="shared" si="338"/>
        <v>-90.010687632255468</v>
      </c>
      <c r="R1148" s="12">
        <f t="shared" si="339"/>
        <v>89.989312367744532</v>
      </c>
      <c r="S1148" s="57">
        <f t="shared" si="340"/>
        <v>6.5841428687658896E-2</v>
      </c>
      <c r="T1148" s="12">
        <f t="shared" si="323"/>
        <v>51.881166525764201</v>
      </c>
    </row>
    <row r="1149" spans="1:20" x14ac:dyDescent="0.15">
      <c r="A1149" s="57">
        <f t="shared" si="324"/>
        <v>415.26593414388003</v>
      </c>
      <c r="B1149" s="12">
        <f t="shared" si="341"/>
        <v>66.091626116671989</v>
      </c>
      <c r="C1149" s="57" t="str">
        <f t="shared" si="325"/>
        <v>-0.0732317026202125-391.210827732769i</v>
      </c>
      <c r="D1149" s="57" t="str">
        <f t="shared" si="326"/>
        <v>7.97999965597065-96.325474279904i</v>
      </c>
      <c r="E1149" s="57" t="str">
        <f t="shared" si="327"/>
        <v>81.2336865964135-0.00419417769209483i</v>
      </c>
      <c r="F1149" s="57" t="str">
        <f t="shared" si="328"/>
        <v>4.17867858939401-9039.39788642234i</v>
      </c>
      <c r="G1149" s="57" t="str">
        <f t="shared" si="329"/>
        <v>0.999999978633276-0.000146173605695395i</v>
      </c>
      <c r="H1149" s="57" t="str">
        <f t="shared" si="330"/>
        <v>120.028457538493+9.83957823415288i</v>
      </c>
      <c r="I1149" s="57" t="str">
        <f t="shared" si="331"/>
        <v>504.658530569728-6121.34372059985i</v>
      </c>
      <c r="K1149" s="57" t="str">
        <f t="shared" si="332"/>
        <v>0.0993089116969942-0.0082407149218293i</v>
      </c>
      <c r="L1149" s="57" t="str">
        <f t="shared" si="333"/>
        <v>0.00025-3.34457699197563i</v>
      </c>
      <c r="M1149" s="57" t="str">
        <f t="shared" si="334"/>
        <v>0.0025-1.88367915693246i</v>
      </c>
      <c r="N1149" s="57">
        <f t="shared" si="335"/>
        <v>89.989274664349153</v>
      </c>
      <c r="O1149" s="57">
        <f t="shared" si="336"/>
        <v>51.84821748142069</v>
      </c>
      <c r="P1149" s="374">
        <f t="shared" si="337"/>
        <v>51.84821748142069</v>
      </c>
      <c r="Q1149" s="374">
        <f t="shared" si="338"/>
        <v>-90.010725335650847</v>
      </c>
      <c r="R1149" s="12">
        <f t="shared" si="339"/>
        <v>89.989274664349153</v>
      </c>
      <c r="S1149" s="57">
        <f t="shared" si="340"/>
        <v>6.6091626116671992E-2</v>
      </c>
      <c r="T1149" s="12">
        <f t="shared" si="323"/>
        <v>51.84821748142069</v>
      </c>
    </row>
    <row r="1150" spans="1:20" x14ac:dyDescent="0.15">
      <c r="A1150" s="57">
        <f t="shared" si="324"/>
        <v>416.84394469362684</v>
      </c>
      <c r="B1150" s="12">
        <f t="shared" si="341"/>
        <v>66.342774295915348</v>
      </c>
      <c r="C1150" s="57" t="str">
        <f t="shared" si="325"/>
        <v>-0.0732116425862728-389.729618378719i</v>
      </c>
      <c r="D1150" s="57" t="str">
        <f t="shared" si="326"/>
        <v>7.97999965335107-95.9608357206145i</v>
      </c>
      <c r="E1150" s="57" t="str">
        <f t="shared" si="327"/>
        <v>81.2336784176643-0.00420941383573072i</v>
      </c>
      <c r="F1150" s="57" t="str">
        <f t="shared" si="328"/>
        <v>4.17867858871416-9005.17821386065i</v>
      </c>
      <c r="G1150" s="57" t="str">
        <f t="shared" si="329"/>
        <v>0.999999978470581-0.000146729065373165i</v>
      </c>
      <c r="H1150" s="57" t="str">
        <f t="shared" si="330"/>
        <v>120.028674255896+9.8769744829558i</v>
      </c>
      <c r="I1150" s="57" t="str">
        <f t="shared" si="331"/>
        <v>504.658833240378-6098.17992628762i</v>
      </c>
      <c r="K1150" s="57" t="str">
        <f t="shared" si="332"/>
        <v>0.099303686478921-0.0082715897498946i</v>
      </c>
      <c r="L1150" s="57" t="str">
        <f t="shared" si="333"/>
        <v>0.00025-3.33191571226901i</v>
      </c>
      <c r="M1150" s="57" t="str">
        <f t="shared" si="334"/>
        <v>0.0025-1.87654827349318i</v>
      </c>
      <c r="N1150" s="57">
        <f t="shared" si="335"/>
        <v>89.989236850667069</v>
      </c>
      <c r="O1150" s="57">
        <f t="shared" si="336"/>
        <v>51.815268397908895</v>
      </c>
      <c r="P1150" s="374">
        <f t="shared" si="337"/>
        <v>51.815268397908895</v>
      </c>
      <c r="Q1150" s="374">
        <f t="shared" si="338"/>
        <v>-90.010763149332931</v>
      </c>
      <c r="R1150" s="12">
        <f t="shared" si="339"/>
        <v>89.989236850667069</v>
      </c>
      <c r="S1150" s="57">
        <f t="shared" si="340"/>
        <v>6.6342774295915341E-2</v>
      </c>
      <c r="T1150" s="12">
        <f t="shared" si="323"/>
        <v>51.815268397908895</v>
      </c>
    </row>
    <row r="1151" spans="1:20" x14ac:dyDescent="0.15">
      <c r="A1151" s="57">
        <f t="shared" si="324"/>
        <v>418.4279516834626</v>
      </c>
      <c r="B1151" s="12">
        <f t="shared" si="341"/>
        <v>66.594876838239827</v>
      </c>
      <c r="C1151" s="57" t="str">
        <f t="shared" si="325"/>
        <v>-0.0731914319728943-388.254015441659i</v>
      </c>
      <c r="D1151" s="57" t="str">
        <f t="shared" si="326"/>
        <v>7.97999965071151-95.5975775901632i</v>
      </c>
      <c r="E1151" s="57" t="str">
        <f t="shared" si="327"/>
        <v>81.233670177537-0.00422469992262341i</v>
      </c>
      <c r="F1151" s="57" t="str">
        <f t="shared" si="328"/>
        <v>4.17867858802911-8971.08808381084i</v>
      </c>
      <c r="G1151" s="57" t="str">
        <f t="shared" si="329"/>
        <v>0.999999978306646-0.000147286635797438i</v>
      </c>
      <c r="H1151" s="57" t="str">
        <f t="shared" si="330"/>
        <v>120.028892623927+9.91451290447189i</v>
      </c>
      <c r="I1151" s="57" t="str">
        <f t="shared" si="331"/>
        <v>504.659138216044-6075.10385636145i</v>
      </c>
      <c r="K1151" s="57" t="str">
        <f t="shared" si="332"/>
        <v>0.0992984220358329-0.00830257691599612i</v>
      </c>
      <c r="L1151" s="57" t="str">
        <f t="shared" si="333"/>
        <v>0.00025-3.31930236328851i</v>
      </c>
      <c r="M1151" s="57" t="str">
        <f t="shared" si="334"/>
        <v>0.0025-1.86944438483083i</v>
      </c>
      <c r="N1151" s="57">
        <f t="shared" si="335"/>
        <v>89.989198926650843</v>
      </c>
      <c r="O1151" s="57">
        <f t="shared" si="336"/>
        <v>51.782319274939084</v>
      </c>
      <c r="P1151" s="374">
        <f t="shared" si="337"/>
        <v>51.782319274939084</v>
      </c>
      <c r="Q1151" s="374">
        <f t="shared" si="338"/>
        <v>-90.010801073349157</v>
      </c>
      <c r="R1151" s="12">
        <f t="shared" si="339"/>
        <v>89.989198926650843</v>
      </c>
      <c r="S1151" s="57">
        <f t="shared" si="340"/>
        <v>6.6594876838239822E-2</v>
      </c>
      <c r="T1151" s="12">
        <f t="shared" si="323"/>
        <v>51.782319274939084</v>
      </c>
    </row>
    <row r="1152" spans="1:20" x14ac:dyDescent="0.15">
      <c r="A1152" s="57">
        <f t="shared" si="324"/>
        <v>420.01797789985977</v>
      </c>
      <c r="B1152" s="12">
        <f t="shared" si="341"/>
        <v>66.847937370225139</v>
      </c>
      <c r="C1152" s="57" t="str">
        <f t="shared" si="325"/>
        <v>-0.0731710696658538-386.78399769483i</v>
      </c>
      <c r="D1152" s="57" t="str">
        <f t="shared" si="326"/>
        <v>7.97999964805189-95.2356946629601i</v>
      </c>
      <c r="E1152" s="57" t="str">
        <f t="shared" si="327"/>
        <v>81.2336618755777-0.00424003605294044i</v>
      </c>
      <c r="F1152" s="57" t="str">
        <f t="shared" si="328"/>
        <v>4.17867858733888-8937.12700587493i</v>
      </c>
      <c r="G1152" s="57" t="str">
        <f t="shared" si="329"/>
        <v>0.999999978141464-0.000147846324989047i</v>
      </c>
      <c r="H1152" s="57" t="str">
        <f t="shared" si="330"/>
        <v>120.029112655161+9.95219403972396i</v>
      </c>
      <c r="I1152" s="57" t="str">
        <f t="shared" si="331"/>
        <v>504.659445514284-6052.11517886453i</v>
      </c>
      <c r="K1152" s="57" t="str">
        <f t="shared" si="332"/>
        <v>0.0992931180775536-0.00833367679085973i</v>
      </c>
      <c r="L1152" s="57" t="str">
        <f t="shared" si="333"/>
        <v>0.00025-3.30673676358688i</v>
      </c>
      <c r="M1152" s="57" t="str">
        <f t="shared" si="334"/>
        <v>0.0025-1.86236738875356i</v>
      </c>
      <c r="N1152" s="57">
        <f t="shared" si="335"/>
        <v>89.989160892256962</v>
      </c>
      <c r="O1152" s="57">
        <f t="shared" si="336"/>
        <v>51.749370112219296</v>
      </c>
      <c r="P1152" s="374">
        <f t="shared" si="337"/>
        <v>51.749370112219296</v>
      </c>
      <c r="Q1152" s="374">
        <f t="shared" si="338"/>
        <v>-90.010839107743038</v>
      </c>
      <c r="R1152" s="12">
        <f t="shared" si="339"/>
        <v>89.989160892256962</v>
      </c>
      <c r="S1152" s="57">
        <f t="shared" si="340"/>
        <v>6.6847937370225138E-2</v>
      </c>
      <c r="T1152" s="12">
        <f t="shared" si="323"/>
        <v>51.749370112219296</v>
      </c>
    </row>
    <row r="1153" spans="1:20" x14ac:dyDescent="0.15">
      <c r="A1153" s="57">
        <f t="shared" si="324"/>
        <v>421.61404621587928</v>
      </c>
      <c r="B1153" s="12">
        <f t="shared" si="341"/>
        <v>67.101959532232001</v>
      </c>
      <c r="C1153" s="57" t="str">
        <f t="shared" si="325"/>
        <v>-0.073150554543389-385.319543991823i</v>
      </c>
      <c r="D1153" s="57" t="str">
        <f t="shared" si="326"/>
        <v>7.97999964537202-94.8751817331976i</v>
      </c>
      <c r="E1153" s="57" t="str">
        <f t="shared" si="327"/>
        <v>81.2336535113296-0.00425542232632759i</v>
      </c>
      <c r="F1153" s="57" t="str">
        <f t="shared" si="328"/>
        <v>4.17867858664337-8903.29449151141i</v>
      </c>
      <c r="G1153" s="57" t="str">
        <f t="shared" si="329"/>
        <v>0.999999977975023-0.000148408140999304i</v>
      </c>
      <c r="H1153" s="57" t="str">
        <f t="shared" si="330"/>
        <v>120.029334362271+9.99001843179945i</v>
      </c>
      <c r="I1153" s="57" t="str">
        <f t="shared" si="331"/>
        <v>504.65975515279-6029.21356309733i</v>
      </c>
      <c r="K1153" s="57" t="str">
        <f t="shared" si="332"/>
        <v>0.0992877743118253-0.0083648897459944i</v>
      </c>
      <c r="L1153" s="57" t="str">
        <f t="shared" si="333"/>
        <v>0.00025-3.29421873240375i</v>
      </c>
      <c r="M1153" s="57" t="str">
        <f t="shared" si="334"/>
        <v>0.0025-1.85531718345643i</v>
      </c>
      <c r="N1153" s="57">
        <f t="shared" si="335"/>
        <v>89.989122747445904</v>
      </c>
      <c r="O1153" s="57">
        <f t="shared" si="336"/>
        <v>51.71642090945555</v>
      </c>
      <c r="P1153" s="374">
        <f t="shared" si="337"/>
        <v>51.71642090945555</v>
      </c>
      <c r="Q1153" s="374">
        <f t="shared" si="338"/>
        <v>-90.010877252554096</v>
      </c>
      <c r="R1153" s="12">
        <f t="shared" si="339"/>
        <v>89.989122747445904</v>
      </c>
      <c r="S1153" s="57">
        <f t="shared" si="340"/>
        <v>6.7101959532231997E-2</v>
      </c>
      <c r="T1153" s="12">
        <f t="shared" si="323"/>
        <v>51.71642090945555</v>
      </c>
    </row>
    <row r="1154" spans="1:20" x14ac:dyDescent="0.15">
      <c r="A1154" s="57">
        <f t="shared" si="324"/>
        <v>423.21617959149967</v>
      </c>
      <c r="B1154" s="12">
        <f t="shared" si="341"/>
        <v>67.356946978454488</v>
      </c>
      <c r="C1154" s="57" t="str">
        <f t="shared" si="325"/>
        <v>-0.0731298854763196-383.860633266282i</v>
      </c>
      <c r="D1154" s="57" t="str">
        <f t="shared" si="326"/>
        <v>7.97999964267171-94.5160336147761i</v>
      </c>
      <c r="E1154" s="57" t="str">
        <f t="shared" si="327"/>
        <v>81.2336450843321-0.00427085884168524i</v>
      </c>
      <c r="F1154" s="57" t="str">
        <f t="shared" si="328"/>
        <v>4.17867858594258-8869.59005402819i</v>
      </c>
      <c r="G1154" s="57" t="str">
        <f t="shared" si="329"/>
        <v>0.999999977807315-0.000148972091910117i</v>
      </c>
      <c r="H1154" s="57" t="str">
        <f t="shared" si="330"/>
        <v>120.029557758022+10.0279866258584i</v>
      </c>
      <c r="I1154" s="57" t="str">
        <f t="shared" si="331"/>
        <v>504.660067149384-6006.39867961253i</v>
      </c>
      <c r="K1154" s="57" t="str">
        <f t="shared" si="332"/>
        <v>0.0992823904442974-0.00839621615368893i</v>
      </c>
      <c r="L1154" s="57" t="str">
        <f t="shared" si="333"/>
        <v>0.00025-3.28174808966302i</v>
      </c>
      <c r="M1154" s="57" t="str">
        <f t="shared" si="334"/>
        <v>0.0025-1.84829366751985i</v>
      </c>
      <c r="N1154" s="57">
        <f t="shared" si="335"/>
        <v>89.989084492182158</v>
      </c>
      <c r="O1154" s="57">
        <f t="shared" si="336"/>
        <v>51.683471666351934</v>
      </c>
      <c r="P1154" s="374">
        <f t="shared" si="337"/>
        <v>51.683471666351934</v>
      </c>
      <c r="Q1154" s="374">
        <f t="shared" si="338"/>
        <v>-90.010915507817842</v>
      </c>
      <c r="R1154" s="12">
        <f t="shared" si="339"/>
        <v>89.989084492182158</v>
      </c>
      <c r="S1154" s="57">
        <f t="shared" si="340"/>
        <v>6.7356946978454485E-2</v>
      </c>
      <c r="T1154" s="12">
        <f t="shared" si="323"/>
        <v>51.683471666351934</v>
      </c>
    </row>
    <row r="1155" spans="1:20" x14ac:dyDescent="0.15">
      <c r="A1155" s="57">
        <f t="shared" si="324"/>
        <v>424.82440107394734</v>
      </c>
      <c r="B1155" s="12">
        <f t="shared" si="341"/>
        <v>67.612903376972611</v>
      </c>
      <c r="C1155" s="57" t="str">
        <f t="shared" si="325"/>
        <v>-0.0731090613257734-382.407244531579i</v>
      </c>
      <c r="D1155" s="57" t="str">
        <f t="shared" si="326"/>
        <v>7.97999963995086-94.1582451412297i</v>
      </c>
      <c r="E1155" s="57" t="str">
        <f t="shared" si="327"/>
        <v>81.2336365941221-0.0042863456973714i</v>
      </c>
      <c r="F1155" s="57" t="str">
        <f t="shared" si="328"/>
        <v>4.17867858523645-8836.01320857565i</v>
      </c>
      <c r="G1155" s="57" t="str">
        <f t="shared" si="329"/>
        <v>0.99999997763833-0.000149538185834105i</v>
      </c>
      <c r="H1155" s="57" t="str">
        <f t="shared" si="330"/>
        <v>120.029782855282+10.0660991691414i</v>
      </c>
      <c r="I1155" s="57" t="str">
        <f t="shared" si="331"/>
        <v>504.660381522029-5983.67020021074i</v>
      </c>
      <c r="K1155" s="57" t="str">
        <f t="shared" si="332"/>
        <v>0.0992769661785045-0.00842765638700657i</v>
      </c>
      <c r="L1155" s="57" t="str">
        <f t="shared" si="333"/>
        <v>0.00025-3.26932465597034i</v>
      </c>
      <c r="M1155" s="57" t="str">
        <f t="shared" si="334"/>
        <v>0.0025-1.8412967399082i</v>
      </c>
      <c r="N1155" s="57">
        <f t="shared" si="335"/>
        <v>89.989046126434587</v>
      </c>
      <c r="O1155" s="57">
        <f t="shared" si="336"/>
        <v>51.65052238261012</v>
      </c>
      <c r="P1155" s="374">
        <f t="shared" si="337"/>
        <v>51.65052238261012</v>
      </c>
      <c r="Q1155" s="374">
        <f t="shared" si="338"/>
        <v>-90.010953873565413</v>
      </c>
      <c r="R1155" s="12">
        <f t="shared" si="339"/>
        <v>89.989046126434587</v>
      </c>
      <c r="S1155" s="57">
        <f t="shared" si="340"/>
        <v>6.7612903376972608E-2</v>
      </c>
      <c r="T1155" s="12">
        <f t="shared" si="323"/>
        <v>51.65052238261012</v>
      </c>
    </row>
    <row r="1156" spans="1:20" x14ac:dyDescent="0.15">
      <c r="A1156" s="57">
        <f t="shared" si="324"/>
        <v>426.43873379802835</v>
      </c>
      <c r="B1156" s="12">
        <f t="shared" si="341"/>
        <v>67.869832409805113</v>
      </c>
      <c r="C1156" s="57" t="str">
        <f t="shared" si="325"/>
        <v>-0.0730880809461354-380.959356880533i</v>
      </c>
      <c r="D1156" s="57" t="str">
        <f t="shared" si="326"/>
        <v>7.97999963720929-93.8018111656507i</v>
      </c>
      <c r="E1156" s="57" t="str">
        <f t="shared" si="327"/>
        <v>81.2336280402322-0.00430188299102474i</v>
      </c>
      <c r="F1156" s="57" t="str">
        <f t="shared" si="328"/>
        <v>4.17867858452495-8802.56347213957i</v>
      </c>
      <c r="G1156" s="57" t="str">
        <f t="shared" si="329"/>
        <v>0.999999977468059-0.000150106430914717i</v>
      </c>
      <c r="H1156" s="57" t="str">
        <f t="shared" si="330"/>
        <v>120.030009667013+10.1043566109777i</v>
      </c>
      <c r="I1156" s="57" t="str">
        <f t="shared" si="331"/>
        <v>504.660698288822-5961.02779793535i</v>
      </c>
      <c r="K1156" s="57" t="str">
        <f t="shared" si="332"/>
        <v>0.0992715012158625-0.00845921081978273i</v>
      </c>
      <c r="L1156" s="57" t="str">
        <f t="shared" si="333"/>
        <v>0.00025-3.25694825261043i</v>
      </c>
      <c r="M1156" s="57" t="str">
        <f t="shared" si="334"/>
        <v>0.0025-1.83432629996832i</v>
      </c>
      <c r="N1156" s="57">
        <f t="shared" si="335"/>
        <v>89.989007650176035</v>
      </c>
      <c r="O1156" s="57">
        <f t="shared" si="336"/>
        <v>51.61757305792986</v>
      </c>
      <c r="P1156" s="374">
        <f t="shared" si="337"/>
        <v>51.61757305792986</v>
      </c>
      <c r="Q1156" s="374">
        <f t="shared" si="338"/>
        <v>-90.010992349823965</v>
      </c>
      <c r="R1156" s="12">
        <f t="shared" si="339"/>
        <v>89.989007650176035</v>
      </c>
      <c r="S1156" s="57">
        <f t="shared" si="340"/>
        <v>6.7869832409805111E-2</v>
      </c>
      <c r="T1156" s="12">
        <f t="shared" si="323"/>
        <v>51.61757305792986</v>
      </c>
    </row>
    <row r="1157" spans="1:20" x14ac:dyDescent="0.15">
      <c r="A1157" s="57">
        <f t="shared" si="324"/>
        <v>428.05920098646089</v>
      </c>
      <c r="B1157" s="12">
        <f t="shared" si="341"/>
        <v>68.127737772962377</v>
      </c>
      <c r="C1157" s="57" t="str">
        <f t="shared" si="325"/>
        <v>-0.073066943183612-379.516949485102i</v>
      </c>
      <c r="D1157" s="57" t="str">
        <f t="shared" si="326"/>
        <v>7.97999963444683-93.4467265606168i</v>
      </c>
      <c r="E1157" s="57" t="str">
        <f t="shared" si="327"/>
        <v>81.2336194221923-0.00431747081963893i</v>
      </c>
      <c r="F1157" s="57" t="str">
        <f t="shared" si="328"/>
        <v>4.178678583808-8769.24036353426i</v>
      </c>
      <c r="G1157" s="57" t="str">
        <f t="shared" si="329"/>
        <v>0.999999977296491-0.000150676835326341i</v>
      </c>
      <c r="H1157" s="57" t="str">
        <f t="shared" si="330"/>
        <v>120.030238206275+10.1427595027932i</v>
      </c>
      <c r="I1157" s="57" t="str">
        <f t="shared" si="331"/>
        <v>504.661017468002-5938.47114706792i</v>
      </c>
      <c r="K1157" s="57" t="str">
        <f t="shared" si="332"/>
        <v>0.0992659952556473-0.00849087982661979i</v>
      </c>
      <c r="L1157" s="57" t="str">
        <f t="shared" si="333"/>
        <v>0.00025-3.24461870154455i</v>
      </c>
      <c r="M1157" s="57" t="str">
        <f t="shared" si="334"/>
        <v>0.0025-1.82738224742809i</v>
      </c>
      <c r="N1157" s="57">
        <f t="shared" si="335"/>
        <v>89.988969063383607</v>
      </c>
      <c r="O1157" s="57">
        <f t="shared" si="336"/>
        <v>51.584623692008734</v>
      </c>
      <c r="P1157" s="374">
        <f t="shared" si="337"/>
        <v>51.584623692008734</v>
      </c>
      <c r="Q1157" s="374">
        <f t="shared" si="338"/>
        <v>-90.011030936616393</v>
      </c>
      <c r="R1157" s="12">
        <f t="shared" si="339"/>
        <v>89.988969063383607</v>
      </c>
      <c r="S1157" s="57">
        <f t="shared" si="340"/>
        <v>6.8127737772962382E-2</v>
      </c>
      <c r="T1157" s="12">
        <f t="shared" si="323"/>
        <v>51.584623692008734</v>
      </c>
    </row>
    <row r="1158" spans="1:20" x14ac:dyDescent="0.15">
      <c r="A1158" s="57">
        <f t="shared" si="324"/>
        <v>429.68582595020951</v>
      </c>
      <c r="B1158" s="12">
        <f t="shared" si="341"/>
        <v>68.38662317649964</v>
      </c>
      <c r="C1158" s="57" t="str">
        <f t="shared" si="325"/>
        <v>-0.0730456468741991-378.080001596072i</v>
      </c>
      <c r="D1158" s="57" t="str">
        <f t="shared" si="326"/>
        <v>7.97999963166335-93.0929862181167i</v>
      </c>
      <c r="E1158" s="57" t="str">
        <f t="shared" si="327"/>
        <v>81.233610739529-0.00433310927948706i</v>
      </c>
      <c r="F1158" s="57" t="str">
        <f t="shared" si="328"/>
        <v>4.17867858308562-8736.04340339563i</v>
      </c>
      <c r="G1158" s="57" t="str">
        <f t="shared" si="329"/>
        <v>0.999999977123616-0.000151249407274434i</v>
      </c>
      <c r="H1158" s="57" t="str">
        <f t="shared" si="330"/>
        <v>120.030468486234+10.1813083981183i</v>
      </c>
      <c r="I1158" s="57" t="str">
        <f t="shared" si="331"/>
        <v>504.661339077936-5915.99992312395i</v>
      </c>
      <c r="K1158" s="57" t="str">
        <f t="shared" si="332"/>
        <v>0.0992604479949805-0.00852266378288251i</v>
      </c>
      <c r="L1158" s="57" t="str">
        <f t="shared" si="333"/>
        <v>0.00025-3.232335825408i</v>
      </c>
      <c r="M1158" s="57" t="str">
        <f t="shared" si="334"/>
        <v>0.0025-1.82046448239499i</v>
      </c>
      <c r="N1158" s="57">
        <f t="shared" si="335"/>
        <v>89.988930366039057</v>
      </c>
      <c r="O1158" s="57">
        <f t="shared" si="336"/>
        <v>51.551674284541946</v>
      </c>
      <c r="P1158" s="374">
        <f t="shared" si="337"/>
        <v>51.551674284541946</v>
      </c>
      <c r="Q1158" s="374">
        <f t="shared" si="338"/>
        <v>-90.011069633960943</v>
      </c>
      <c r="R1158" s="12">
        <f t="shared" si="339"/>
        <v>89.988930366039057</v>
      </c>
      <c r="S1158" s="57">
        <f t="shared" si="340"/>
        <v>6.8386623176499642E-2</v>
      </c>
      <c r="T1158" s="12">
        <f t="shared" si="323"/>
        <v>51.551674284541946</v>
      </c>
    </row>
    <row r="1159" spans="1:20" x14ac:dyDescent="0.15">
      <c r="A1159" s="57">
        <f t="shared" si="324"/>
        <v>431.31863208882027</v>
      </c>
      <c r="B1159" s="12">
        <f t="shared" si="341"/>
        <v>68.646492344570333</v>
      </c>
      <c r="C1159" s="57" t="str">
        <f t="shared" si="325"/>
        <v>-0.0730241908486988-376.648492542789i</v>
      </c>
      <c r="D1159" s="57" t="str">
        <f t="shared" si="326"/>
        <v>7.97999962885867-92.7405850494773i</v>
      </c>
      <c r="E1159" s="57" t="str">
        <f t="shared" si="327"/>
        <v>81.2336019917651-0.00434879846623298i</v>
      </c>
      <c r="F1159" s="57" t="str">
        <f t="shared" si="328"/>
        <v>4.17867858235774-8702.97211417428i</v>
      </c>
      <c r="G1159" s="57" t="str">
        <f t="shared" si="329"/>
        <v>0.999999976949426-0.000151824154995631i</v>
      </c>
      <c r="H1159" s="57" t="str">
        <f t="shared" si="330"/>
        <v>120.030700520148+10.2200038525965i</v>
      </c>
      <c r="I1159" s="57" t="str">
        <f t="shared" si="331"/>
        <v>504.661663137147-5893.61380284739i</v>
      </c>
      <c r="K1159" s="57" t="str">
        <f t="shared" si="332"/>
        <v>0.0992548591288223-0.00855456306469537i</v>
      </c>
      <c r="L1159" s="57" t="str">
        <f t="shared" si="333"/>
        <v>0.00025-3.22009944750747i</v>
      </c>
      <c r="M1159" s="57" t="str">
        <f t="shared" si="334"/>
        <v>0.0025-1.81357290535465i</v>
      </c>
      <c r="N1159" s="57">
        <f t="shared" si="335"/>
        <v>89.988891558128074</v>
      </c>
      <c r="O1159" s="57">
        <f t="shared" si="336"/>
        <v>51.51872483522294</v>
      </c>
      <c r="P1159" s="374">
        <f t="shared" si="337"/>
        <v>51.51872483522294</v>
      </c>
      <c r="Q1159" s="374">
        <f t="shared" si="338"/>
        <v>-90.011108441871926</v>
      </c>
      <c r="R1159" s="12">
        <f t="shared" si="339"/>
        <v>89.988891558128074</v>
      </c>
      <c r="S1159" s="57">
        <f t="shared" si="340"/>
        <v>6.8646492344570334E-2</v>
      </c>
      <c r="T1159" s="12">
        <f t="shared" si="323"/>
        <v>51.51872483522294</v>
      </c>
    </row>
    <row r="1160" spans="1:20" x14ac:dyDescent="0.15">
      <c r="A1160" s="57">
        <f t="shared" si="324"/>
        <v>432.95764289075777</v>
      </c>
      <c r="B1160" s="12">
        <f t="shared" si="341"/>
        <v>68.907349015479696</v>
      </c>
      <c r="C1160" s="57" t="str">
        <f t="shared" si="325"/>
        <v>-0.0730025739266509-375.222401732816i</v>
      </c>
      <c r="D1160" s="57" t="str">
        <f t="shared" si="326"/>
        <v>7.97999962603263-92.3895179852887i</v>
      </c>
      <c r="E1160" s="57" t="str">
        <f t="shared" si="327"/>
        <v>81.2335931784201-0.00436453847471814i</v>
      </c>
      <c r="F1160" s="57" t="str">
        <f t="shared" si="328"/>
        <v>4.17867858162431-8670.02602012857i</v>
      </c>
      <c r="G1160" s="57" t="str">
        <f t="shared" si="329"/>
        <v>0.999999976773908-0.000152401086757865i</v>
      </c>
      <c r="H1160" s="57" t="str">
        <f t="shared" si="330"/>
        <v>120.030934321383+10.2588464239921i</v>
      </c>
      <c r="I1160" s="57" t="str">
        <f t="shared" si="331"/>
        <v>504.661989664289-5871.31246420677i</v>
      </c>
      <c r="K1160" s="57" t="str">
        <f t="shared" si="332"/>
        <v>0.099249228349946-0.00858657804893612i</v>
      </c>
      <c r="L1160" s="57" t="str">
        <f t="shared" si="333"/>
        <v>0.00025-3.20790939181856i</v>
      </c>
      <c r="M1160" s="57" t="str">
        <f t="shared" si="334"/>
        <v>0.0025-1.8067074171694i</v>
      </c>
      <c r="N1160" s="57">
        <f t="shared" si="335"/>
        <v>89.988852639641195</v>
      </c>
      <c r="O1160" s="57">
        <f t="shared" si="336"/>
        <v>51.485775343742411</v>
      </c>
      <c r="P1160" s="374">
        <f t="shared" si="337"/>
        <v>51.485775343742411</v>
      </c>
      <c r="Q1160" s="374">
        <f t="shared" si="338"/>
        <v>-90.011147360358805</v>
      </c>
      <c r="R1160" s="12">
        <f t="shared" si="339"/>
        <v>89.988852639641195</v>
      </c>
      <c r="S1160" s="57">
        <f t="shared" si="340"/>
        <v>6.8907349015479694E-2</v>
      </c>
      <c r="T1160" s="12">
        <f t="shared" si="323"/>
        <v>51.485775343742411</v>
      </c>
    </row>
    <row r="1161" spans="1:20" x14ac:dyDescent="0.15">
      <c r="A1161" s="57">
        <f t="shared" si="324"/>
        <v>434.60288193374265</v>
      </c>
      <c r="B1161" s="12">
        <f t="shared" si="341"/>
        <v>69.16919694173852</v>
      </c>
      <c r="C1161" s="57" t="str">
        <f t="shared" si="325"/>
        <v>-0.0729807949210013-373.801708651688i</v>
      </c>
      <c r="D1161" s="57" t="str">
        <f t="shared" si="326"/>
        <v>7.97999962318508-92.0397799753339i</v>
      </c>
      <c r="E1161" s="57" t="str">
        <f t="shared" si="327"/>
        <v>81.2335842990106-0.00438032939913004i</v>
      </c>
      <c r="F1161" s="57" t="str">
        <f t="shared" si="328"/>
        <v>4.1786785808853-8637.2046473179i</v>
      </c>
      <c r="G1161" s="57" t="str">
        <f t="shared" si="329"/>
        <v>0.999999976597055-0.000152980210860489i</v>
      </c>
      <c r="H1161" s="57" t="str">
        <f t="shared" si="330"/>
        <v>120.031169903402+10.2978366721985i</v>
      </c>
      <c r="I1161" s="57" t="str">
        <f t="shared" si="331"/>
        <v>504.662318678158-5849.09558639001i</v>
      </c>
      <c r="K1161" s="57" t="str">
        <f t="shared" si="332"/>
        <v>0.0992435553489344-0.00861870911323299i</v>
      </c>
      <c r="L1161" s="57" t="str">
        <f t="shared" si="333"/>
        <v>0.00025-3.19576548298322i</v>
      </c>
      <c r="M1161" s="57" t="str">
        <f t="shared" si="334"/>
        <v>0.0025-1.79986791907691i</v>
      </c>
      <c r="N1161" s="57">
        <f t="shared" si="335"/>
        <v>89.988813610573288</v>
      </c>
      <c r="O1161" s="57">
        <f t="shared" si="336"/>
        <v>51.452825809789388</v>
      </c>
      <c r="P1161" s="374">
        <f t="shared" si="337"/>
        <v>51.452825809789388</v>
      </c>
      <c r="Q1161" s="374">
        <f t="shared" si="338"/>
        <v>-90.011186389426712</v>
      </c>
      <c r="R1161" s="12">
        <f t="shared" si="339"/>
        <v>89.988813610573288</v>
      </c>
      <c r="S1161" s="57">
        <f t="shared" si="340"/>
        <v>6.9169196941738523E-2</v>
      </c>
      <c r="T1161" s="12">
        <f t="shared" si="323"/>
        <v>51.452825809789388</v>
      </c>
    </row>
    <row r="1162" spans="1:20" x14ac:dyDescent="0.15">
      <c r="A1162" s="57">
        <f t="shared" si="324"/>
        <v>436.25437288509085</v>
      </c>
      <c r="B1162" s="12">
        <f t="shared" si="341"/>
        <v>69.432039890117125</v>
      </c>
      <c r="C1162" s="57" t="str">
        <f t="shared" si="325"/>
        <v>-0.0729588526351321-372.386392862574i</v>
      </c>
      <c r="D1162" s="57" t="str">
        <f t="shared" si="326"/>
        <v>7.97999962031586-91.691365988514i</v>
      </c>
      <c r="E1162" s="57" t="str">
        <f t="shared" si="327"/>
        <v>81.2335753530488-0.00439617133285411i</v>
      </c>
      <c r="F1162" s="57" t="str">
        <f t="shared" si="328"/>
        <v>4.17867858014065-8604.50752359581i</v>
      </c>
      <c r="G1162" s="57" t="str">
        <f t="shared" si="329"/>
        <v>0.999999976418854-0.000153561535634395i</v>
      </c>
      <c r="H1162" s="57" t="str">
        <f t="shared" si="330"/>
        <v>120.031407279774+10.3369751592464i</v>
      </c>
      <c r="I1162" s="57" t="str">
        <f t="shared" si="331"/>
        <v>504.662650197695-5826.96284980022i</v>
      </c>
      <c r="K1162" s="57" t="str">
        <f t="shared" si="332"/>
        <v>0.0992378398141575-0.00865095663595901i</v>
      </c>
      <c r="L1162" s="57" t="str">
        <f t="shared" si="333"/>
        <v>0.00025-3.18366754630726i</v>
      </c>
      <c r="M1162" s="57" t="str">
        <f t="shared" si="334"/>
        <v>0.0025-1.79305431268869i</v>
      </c>
      <c r="N1162" s="57">
        <f t="shared" si="335"/>
        <v>89.9887744709239</v>
      </c>
      <c r="O1162" s="57">
        <f t="shared" si="336"/>
        <v>51.419876233050282</v>
      </c>
      <c r="P1162" s="374">
        <f t="shared" si="337"/>
        <v>51.419876233050282</v>
      </c>
      <c r="Q1162" s="374">
        <f t="shared" si="338"/>
        <v>-90.0112255290761</v>
      </c>
      <c r="R1162" s="12">
        <f t="shared" si="339"/>
        <v>89.9887744709239</v>
      </c>
      <c r="S1162" s="57">
        <f t="shared" si="340"/>
        <v>6.943203989011712E-2</v>
      </c>
      <c r="T1162" s="12">
        <f t="shared" si="323"/>
        <v>51.419876233050282</v>
      </c>
    </row>
    <row r="1163" spans="1:20" x14ac:dyDescent="0.15">
      <c r="A1163" s="57">
        <f t="shared" si="324"/>
        <v>437.91213950205423</v>
      </c>
      <c r="B1163" s="12">
        <f t="shared" si="341"/>
        <v>69.695881641699572</v>
      </c>
      <c r="C1163" s="57" t="str">
        <f t="shared" si="325"/>
        <v>-0.0729367458649435-370.976434006011i</v>
      </c>
      <c r="D1163" s="57" t="str">
        <f t="shared" si="326"/>
        <v>7.97999961742477-91.3442710127769i</v>
      </c>
      <c r="E1163" s="57" t="str">
        <f t="shared" si="327"/>
        <v>81.2335663400443-0.00441206436860668i</v>
      </c>
      <c r="F1163" s="57" t="str">
        <f t="shared" si="328"/>
        <v>4.17867857939034-8571.93417860319i</v>
      </c>
      <c r="G1163" s="57" t="str">
        <f t="shared" si="329"/>
        <v>0.999999976239297-0.000154145069442128i</v>
      </c>
      <c r="H1163" s="57" t="str">
        <f t="shared" si="330"/>
        <v>120.031646464169+10.3762624493121i</v>
      </c>
      <c r="I1163" s="57" t="str">
        <f t="shared" si="331"/>
        <v>504.662984241985-5804.91393605074i</v>
      </c>
      <c r="K1163" s="57" t="str">
        <f t="shared" si="332"/>
        <v>0.099232081431762-0.00868332099622794i</v>
      </c>
      <c r="L1163" s="57" t="str">
        <f t="shared" si="333"/>
        <v>0.00025-3.17161540775778i</v>
      </c>
      <c r="M1163" s="57" t="str">
        <f t="shared" si="334"/>
        <v>0.0025-1.78626649998874i</v>
      </c>
      <c r="N1163" s="57">
        <f t="shared" si="335"/>
        <v>89.988735220697166</v>
      </c>
      <c r="O1163" s="57">
        <f t="shared" si="336"/>
        <v>51.386926613209525</v>
      </c>
      <c r="P1163" s="374">
        <f t="shared" si="337"/>
        <v>51.386926613209525</v>
      </c>
      <c r="Q1163" s="374">
        <f t="shared" si="338"/>
        <v>-90.011264779302834</v>
      </c>
      <c r="R1163" s="12">
        <f t="shared" si="339"/>
        <v>89.988735220697166</v>
      </c>
      <c r="S1163" s="57">
        <f t="shared" si="340"/>
        <v>6.969588164169957E-2</v>
      </c>
      <c r="T1163" s="12">
        <f t="shared" si="323"/>
        <v>51.386926613209525</v>
      </c>
    </row>
    <row r="1164" spans="1:20" x14ac:dyDescent="0.15">
      <c r="A1164" s="57">
        <f t="shared" si="324"/>
        <v>439.57620563216204</v>
      </c>
      <c r="B1164" s="12">
        <f t="shared" si="341"/>
        <v>69.960725991938034</v>
      </c>
      <c r="C1164" s="57" t="str">
        <f t="shared" si="325"/>
        <v>-0.0729144733967999-369.571811799596i</v>
      </c>
      <c r="D1164" s="57" t="str">
        <f t="shared" si="326"/>
        <v>7.97999961451168-90.9984900550447i</v>
      </c>
      <c r="E1164" s="57" t="str">
        <f t="shared" si="327"/>
        <v>81.2335572595027-0.00442800859821967i</v>
      </c>
      <c r="F1164" s="57" t="str">
        <f t="shared" si="328"/>
        <v>4.17867857863431-8539.48414376153i</v>
      </c>
      <c r="G1164" s="57" t="str">
        <f t="shared" si="329"/>
        <v>0.999999976058373-0.000154730820678013i</v>
      </c>
      <c r="H1164" s="57" t="str">
        <f t="shared" si="330"/>
        <v>120.031887470363+10.4156991087258i</v>
      </c>
      <c r="I1164" s="57" t="str">
        <f t="shared" si="331"/>
        <v>504.663320830263-5782.94852796086i</v>
      </c>
      <c r="K1164" s="57" t="str">
        <f t="shared" si="332"/>
        <v>0.0992262798856549-0.00871580257388923i</v>
      </c>
      <c r="L1164" s="57" t="str">
        <f t="shared" si="333"/>
        <v>0.00025-3.15960889396072i</v>
      </c>
      <c r="M1164" s="57" t="str">
        <f t="shared" si="334"/>
        <v>0.0025-1.77950438333207i</v>
      </c>
      <c r="N1164" s="57">
        <f t="shared" si="335"/>
        <v>89.988695859902023</v>
      </c>
      <c r="O1164" s="57">
        <f t="shared" si="336"/>
        <v>51.353976949949157</v>
      </c>
      <c r="P1164" s="374">
        <f t="shared" si="337"/>
        <v>51.353976949949157</v>
      </c>
      <c r="Q1164" s="374">
        <f t="shared" si="338"/>
        <v>-90.011304140097977</v>
      </c>
      <c r="R1164" s="12">
        <f t="shared" si="339"/>
        <v>89.988695859902023</v>
      </c>
      <c r="S1164" s="57">
        <f t="shared" si="340"/>
        <v>6.9960725991938033E-2</v>
      </c>
      <c r="T1164" s="12">
        <f t="shared" si="323"/>
        <v>51.353976949949157</v>
      </c>
    </row>
    <row r="1165" spans="1:20" x14ac:dyDescent="0.15">
      <c r="A1165" s="57">
        <f t="shared" si="324"/>
        <v>441.24659521356421</v>
      </c>
      <c r="B1165" s="12">
        <f t="shared" si="341"/>
        <v>70.226576750707395</v>
      </c>
      <c r="C1165" s="57" t="str">
        <f t="shared" si="325"/>
        <v>-0.0728920340092714-368.172506037705i</v>
      </c>
      <c r="D1165" s="57" t="str">
        <f t="shared" si="326"/>
        <v>7.97999961157639-90.6540181411424i</v>
      </c>
      <c r="E1165" s="57" t="str">
        <f t="shared" si="327"/>
        <v>81.2335481109266-0.0044440041128648i</v>
      </c>
      <c r="F1165" s="57" t="str">
        <f t="shared" si="328"/>
        <v>4.17867857787252-8507.15695226619i</v>
      </c>
      <c r="G1165" s="57" t="str">
        <f t="shared" si="329"/>
        <v>0.99999997587607-0.000155318797768275i</v>
      </c>
      <c r="H1165" s="57" t="str">
        <f t="shared" si="330"/>
        <v>120.032130312235+10.4552857059796i</v>
      </c>
      <c r="I1165" s="57" t="str">
        <f t="shared" si="331"/>
        <v>504.663659981903-5761.066309551i</v>
      </c>
      <c r="K1165" s="57" t="str">
        <f t="shared" si="332"/>
        <v>0.0992204348574894-0.00874840174952318i</v>
      </c>
      <c r="L1165" s="57" t="str">
        <f t="shared" si="333"/>
        <v>0.00025-3.14764783219838i</v>
      </c>
      <c r="M1165" s="57" t="str">
        <f t="shared" si="334"/>
        <v>0.0025-1.77276786544339i</v>
      </c>
      <c r="N1165" s="57">
        <f t="shared" si="335"/>
        <v>89.988656388552116</v>
      </c>
      <c r="O1165" s="57">
        <f t="shared" si="336"/>
        <v>51.321027242949114</v>
      </c>
      <c r="P1165" s="374">
        <f t="shared" si="337"/>
        <v>51.321027242949114</v>
      </c>
      <c r="Q1165" s="374">
        <f t="shared" si="338"/>
        <v>-90.011343611447884</v>
      </c>
      <c r="R1165" s="12">
        <f t="shared" si="339"/>
        <v>89.988656388552116</v>
      </c>
      <c r="S1165" s="57">
        <f t="shared" si="340"/>
        <v>7.0226576750707398E-2</v>
      </c>
      <c r="T1165" s="12">
        <f t="shared" si="323"/>
        <v>51.321027242949114</v>
      </c>
    </row>
    <row r="1166" spans="1:20" x14ac:dyDescent="0.15">
      <c r="A1166" s="57">
        <f t="shared" si="324"/>
        <v>442.9233322753758</v>
      </c>
      <c r="B1166" s="12">
        <f t="shared" si="341"/>
        <v>70.493437742360086</v>
      </c>
      <c r="C1166" s="57" t="str">
        <f t="shared" si="325"/>
        <v>-0.0728694264706817-366.778496591181i</v>
      </c>
      <c r="D1166" s="57" t="str">
        <f t="shared" si="326"/>
        <v>7.97999960861877-90.3108503157257i</v>
      </c>
      <c r="E1166" s="57" t="str">
        <f t="shared" si="327"/>
        <v>81.233538893814-0.00446005100275284i</v>
      </c>
      <c r="F1166" s="57" t="str">
        <f t="shared" si="328"/>
        <v>4.17867857710495-8474.95213907966i</v>
      </c>
      <c r="G1166" s="57" t="str">
        <f t="shared" si="329"/>
        <v>0.99999997569238-0.000155909009171155i</v>
      </c>
      <c r="H1166" s="57" t="str">
        <f t="shared" si="330"/>
        <v>120.032375003773+10.4950228117363i</v>
      </c>
      <c r="I1166" s="57" t="str">
        <f t="shared" si="331"/>
        <v>504.664001716435-5739.26696603851i</v>
      </c>
      <c r="K1166" s="57" t="str">
        <f t="shared" si="332"/>
        <v>0.0992145460266472-0.00878111890443565i</v>
      </c>
      <c r="L1166" s="57" t="str">
        <f t="shared" si="333"/>
        <v>0.00025-3.13573205040682i</v>
      </c>
      <c r="M1166" s="57" t="str">
        <f t="shared" si="334"/>
        <v>0.0025-1.76605684941561i</v>
      </c>
      <c r="N1166" s="57">
        <f t="shared" si="335"/>
        <v>89.988616806666215</v>
      </c>
      <c r="O1166" s="57">
        <f t="shared" si="336"/>
        <v>51.288077491886661</v>
      </c>
      <c r="P1166" s="374">
        <f t="shared" si="337"/>
        <v>51.288077491886661</v>
      </c>
      <c r="Q1166" s="374">
        <f t="shared" si="338"/>
        <v>-90.011383193333785</v>
      </c>
      <c r="R1166" s="12">
        <f t="shared" si="339"/>
        <v>89.988616806666215</v>
      </c>
      <c r="S1166" s="57">
        <f t="shared" si="340"/>
        <v>7.0493437742360082E-2</v>
      </c>
      <c r="T1166" s="12">
        <f t="shared" si="323"/>
        <v>51.288077491886661</v>
      </c>
    </row>
    <row r="1167" spans="1:20" x14ac:dyDescent="0.15">
      <c r="A1167" s="57">
        <f t="shared" si="324"/>
        <v>444.60644093802227</v>
      </c>
      <c r="B1167" s="12">
        <f t="shared" si="341"/>
        <v>70.76131280578106</v>
      </c>
      <c r="C1167" s="57" t="str">
        <f t="shared" si="325"/>
        <v>-0.0728466495425906-365.389763407081i</v>
      </c>
      <c r="D1167" s="57" t="str">
        <f t="shared" si="326"/>
        <v>7.97999960563863-89.9689816422105i</v>
      </c>
      <c r="E1167" s="57" t="str">
        <f t="shared" si="327"/>
        <v>81.2335296076606-0.00447614935746075i</v>
      </c>
      <c r="F1167" s="57" t="str">
        <f t="shared" si="328"/>
        <v>4.17867857633152-8442.86924092491i</v>
      </c>
      <c r="G1167" s="57" t="str">
        <f t="shared" si="329"/>
        <v>0.999999975507291-0.000156501463377039i</v>
      </c>
      <c r="H1167" s="57" t="str">
        <f t="shared" si="330"/>
        <v>120.032621559069+10.5349109988371i</v>
      </c>
      <c r="I1167" s="57" t="str">
        <f t="shared" si="331"/>
        <v>504.664346053522-5717.55018383273i</v>
      </c>
      <c r="K1167" s="57" t="str">
        <f t="shared" si="332"/>
        <v>0.0992086130702297-0.00881395442065383i</v>
      </c>
      <c r="L1167" s="57" t="str">
        <f t="shared" si="333"/>
        <v>0.00025-3.12386137717357i</v>
      </c>
      <c r="M1167" s="57" t="str">
        <f t="shared" si="334"/>
        <v>0.0025-1.75937123870852i</v>
      </c>
      <c r="N1167" s="57">
        <f t="shared" si="335"/>
        <v>89.988577114267684</v>
      </c>
      <c r="O1167" s="57">
        <f t="shared" si="336"/>
        <v>51.255127696437256</v>
      </c>
      <c r="P1167" s="374">
        <f t="shared" si="337"/>
        <v>51.255127696437256</v>
      </c>
      <c r="Q1167" s="374">
        <f t="shared" si="338"/>
        <v>-90.011422885732316</v>
      </c>
      <c r="R1167" s="12">
        <f t="shared" si="339"/>
        <v>89.988577114267684</v>
      </c>
      <c r="S1167" s="57">
        <f t="shared" si="340"/>
        <v>7.076131280578106E-2</v>
      </c>
      <c r="T1167" s="12">
        <f t="shared" si="323"/>
        <v>51.255127696437256</v>
      </c>
    </row>
    <row r="1168" spans="1:20" x14ac:dyDescent="0.15">
      <c r="A1168" s="57">
        <f t="shared" si="324"/>
        <v>446.29594541358676</v>
      </c>
      <c r="B1168" s="12">
        <f t="shared" si="341"/>
        <v>71.030205794443035</v>
      </c>
      <c r="C1168" s="57" t="str">
        <f t="shared" si="325"/>
        <v>-0.0728237019764819-364.006286508352i</v>
      </c>
      <c r="D1168" s="57" t="str">
        <f t="shared" si="326"/>
        <v>7.97999960263577-89.6284072027008i</v>
      </c>
      <c r="E1168" s="57" t="str">
        <f t="shared" si="327"/>
        <v>81.2335202519579-0.00449229926559167i</v>
      </c>
      <c r="F1168" s="57" t="str">
        <f t="shared" si="328"/>
        <v>4.17867857555221-8410.90779627866i</v>
      </c>
      <c r="G1168" s="57" t="str">
        <f t="shared" si="329"/>
        <v>0.999999975320793-0.000157096168908574i</v>
      </c>
      <c r="H1168" s="57" t="str">
        <f t="shared" si="330"/>
        <v>120.032869992322+10.574950842311i</v>
      </c>
      <c r="I1168" s="57" t="str">
        <f t="shared" si="331"/>
        <v>504.664693013003-5695.91565053068i</v>
      </c>
      <c r="K1168" s="57" t="str">
        <f t="shared" si="332"/>
        <v>0.0992026356630366-0.00884690868092019i</v>
      </c>
      <c r="L1168" s="57" t="str">
        <f t="shared" si="333"/>
        <v>0.00025-3.11203564173498i</v>
      </c>
      <c r="M1168" s="57" t="str">
        <f t="shared" si="334"/>
        <v>0.0025-1.75271093714736i</v>
      </c>
      <c r="N1168" s="57">
        <f t="shared" si="335"/>
        <v>89.988537311385116</v>
      </c>
      <c r="O1168" s="57">
        <f t="shared" si="336"/>
        <v>51.222177856273731</v>
      </c>
      <c r="P1168" s="374">
        <f t="shared" si="337"/>
        <v>51.222177856273731</v>
      </c>
      <c r="Q1168" s="374">
        <f t="shared" si="338"/>
        <v>-90.011462688614884</v>
      </c>
      <c r="R1168" s="12">
        <f t="shared" si="339"/>
        <v>89.988537311385116</v>
      </c>
      <c r="S1168" s="57">
        <f t="shared" si="340"/>
        <v>7.1030205794443038E-2</v>
      </c>
      <c r="T1168" s="12">
        <f t="shared" si="323"/>
        <v>51.222177856273731</v>
      </c>
    </row>
    <row r="1169" spans="1:20" x14ac:dyDescent="0.15">
      <c r="A1169" s="57">
        <f t="shared" si="324"/>
        <v>447.99187000615842</v>
      </c>
      <c r="B1169" s="12">
        <f t="shared" si="341"/>
        <v>71.300120576461921</v>
      </c>
      <c r="C1169" s="57" t="str">
        <f t="shared" si="325"/>
        <v>-0.0728005825150717-362.628045993563i</v>
      </c>
      <c r="D1169" s="57" t="str">
        <f t="shared" si="326"/>
        <v>7.97999959961009-89.2891220979193i</v>
      </c>
      <c r="E1169" s="57" t="str">
        <f t="shared" si="327"/>
        <v>81.2335108261936-0.00450850081494516i</v>
      </c>
      <c r="F1169" s="57" t="str">
        <f t="shared" si="328"/>
        <v>4.17867857476695-8379.06734536481i</v>
      </c>
      <c r="G1169" s="57" t="str">
        <f t="shared" si="329"/>
        <v>0.999999975132875-0.000157693134320793i</v>
      </c>
      <c r="H1169" s="57" t="str">
        <f t="shared" si="330"/>
        <v>120.033120317842+10.6151429193821i</v>
      </c>
      <c r="I1169" s="57" t="str">
        <f t="shared" si="331"/>
        <v>504.665042614843-5674.36305491271i</v>
      </c>
      <c r="K1169" s="57" t="str">
        <f t="shared" si="332"/>
        <v>0.0991966134775542-0.00887998206868763i</v>
      </c>
      <c r="L1169" s="57" t="str">
        <f t="shared" si="333"/>
        <v>0.00025-3.10025467397387i</v>
      </c>
      <c r="M1169" s="57" t="str">
        <f t="shared" si="334"/>
        <v>0.0025-1.74607584892146i</v>
      </c>
      <c r="N1169" s="57">
        <f t="shared" si="335"/>
        <v>89.988497398052203</v>
      </c>
      <c r="O1169" s="57">
        <f t="shared" si="336"/>
        <v>51.189227971066671</v>
      </c>
      <c r="P1169" s="374">
        <f t="shared" si="337"/>
        <v>51.189227971066671</v>
      </c>
      <c r="Q1169" s="374">
        <f t="shared" si="338"/>
        <v>-90.011502601947797</v>
      </c>
      <c r="R1169" s="12">
        <f t="shared" si="339"/>
        <v>89.988497398052203</v>
      </c>
      <c r="S1169" s="57">
        <f t="shared" si="340"/>
        <v>7.1300120576461928E-2</v>
      </c>
      <c r="T1169" s="12">
        <f t="shared" si="323"/>
        <v>51.189227971066671</v>
      </c>
    </row>
    <row r="1170" spans="1:20" x14ac:dyDescent="0.15">
      <c r="A1170" s="57">
        <f t="shared" si="324"/>
        <v>449.69423911218183</v>
      </c>
      <c r="B1170" s="12">
        <f t="shared" si="341"/>
        <v>71.571061034652473</v>
      </c>
      <c r="C1170" s="57" t="str">
        <f t="shared" si="325"/>
        <v>-0.0727772898924073-361.255022036612i</v>
      </c>
      <c r="D1170" s="57" t="str">
        <f t="shared" si="326"/>
        <v>7.97999959656134-88.9511214471355i</v>
      </c>
      <c r="E1170" s="57" t="str">
        <f t="shared" si="327"/>
        <v>81.2335013298521-0.00452475409245047i</v>
      </c>
      <c r="F1170" s="57" t="str">
        <f t="shared" si="328"/>
        <v>4.17867857397572-8347.34743014777i</v>
      </c>
      <c r="G1170" s="57" t="str">
        <f t="shared" si="329"/>
        <v>0.999999974943526-0.000158292368201239i</v>
      </c>
      <c r="H1170" s="57" t="str">
        <f t="shared" si="330"/>
        <v>120.033372550047+10.6554878094788i</v>
      </c>
      <c r="I1170" s="57" t="str">
        <f t="shared" si="331"/>
        <v>504.665394879168-5652.89208693779i</v>
      </c>
      <c r="K1170" s="57" t="str">
        <f t="shared" si="332"/>
        <v>0.0991905461839388-0.00891317496811395i</v>
      </c>
      <c r="L1170" s="57" t="str">
        <f t="shared" si="333"/>
        <v>0.00025-3.08851830441709i</v>
      </c>
      <c r="M1170" s="57" t="str">
        <f t="shared" si="334"/>
        <v>0.0025-1.73946587858284i</v>
      </c>
      <c r="N1170" s="57">
        <f t="shared" si="335"/>
        <v>89.988457374307728</v>
      </c>
      <c r="O1170" s="57">
        <f t="shared" si="336"/>
        <v>51.156278040484302</v>
      </c>
      <c r="P1170" s="374">
        <f t="shared" si="337"/>
        <v>51.156278040484302</v>
      </c>
      <c r="Q1170" s="374">
        <f t="shared" si="338"/>
        <v>-90.011542625692272</v>
      </c>
      <c r="R1170" s="12">
        <f t="shared" si="339"/>
        <v>89.988457374307728</v>
      </c>
      <c r="S1170" s="57">
        <f t="shared" si="340"/>
        <v>7.1571061034652467E-2</v>
      </c>
      <c r="T1170" s="12">
        <f t="shared" si="323"/>
        <v>51.156278040484302</v>
      </c>
    </row>
    <row r="1171" spans="1:20" x14ac:dyDescent="0.15">
      <c r="A1171" s="57">
        <f t="shared" si="324"/>
        <v>451.40307722080814</v>
      </c>
      <c r="B1171" s="12">
        <f t="shared" si="341"/>
        <v>71.84303106658416</v>
      </c>
      <c r="C1171" s="57" t="str">
        <f t="shared" si="325"/>
        <v>-0.0727538228339881-359.887194886452i</v>
      </c>
      <c r="D1171" s="57" t="str">
        <f t="shared" si="326"/>
        <v>7.97999959348936-88.6144003880969i</v>
      </c>
      <c r="E1171" s="57" t="str">
        <f t="shared" si="327"/>
        <v>81.233491762414-0.00454105918417136i</v>
      </c>
      <c r="F1171" s="57" t="str">
        <f t="shared" si="328"/>
        <v>4.17867857317846-8315.74759432593i</v>
      </c>
      <c r="G1171" s="57" t="str">
        <f t="shared" si="329"/>
        <v>0.999999974752735-0.000158893879170088i</v>
      </c>
      <c r="H1171" s="57" t="str">
        <f t="shared" si="330"/>
        <v>120.033626703462+10.6959860942422i</v>
      </c>
      <c r="I1171" s="57" t="str">
        <f t="shared" si="331"/>
        <v>504.665749826265-5631.50243773903i</v>
      </c>
      <c r="K1171" s="57" t="str">
        <f t="shared" si="332"/>
        <v>0.0991844334500044-0.00894648776405677i</v>
      </c>
      <c r="L1171" s="57" t="str">
        <f t="shared" si="333"/>
        <v>0.00025-3.076826364233i</v>
      </c>
      <c r="M1171" s="57" t="str">
        <f t="shared" si="334"/>
        <v>0.0025-1.73288093104487i</v>
      </c>
      <c r="N1171" s="57">
        <f t="shared" si="335"/>
        <v>89.988417240195616</v>
      </c>
      <c r="O1171" s="57">
        <f t="shared" si="336"/>
        <v>51.123328064192684</v>
      </c>
      <c r="P1171" s="374">
        <f t="shared" si="337"/>
        <v>51.123328064192684</v>
      </c>
      <c r="Q1171" s="374">
        <f t="shared" si="338"/>
        <v>-90.011582759804384</v>
      </c>
      <c r="R1171" s="12">
        <f t="shared" si="339"/>
        <v>89.988417240195616</v>
      </c>
      <c r="S1171" s="57">
        <f t="shared" si="340"/>
        <v>7.1843031066584156E-2</v>
      </c>
      <c r="T1171" s="12">
        <f t="shared" si="323"/>
        <v>51.123328064192684</v>
      </c>
    </row>
    <row r="1172" spans="1:20" x14ac:dyDescent="0.15">
      <c r="A1172" s="57">
        <f t="shared" si="324"/>
        <v>453.1184089142472</v>
      </c>
      <c r="B1172" s="12">
        <f t="shared" si="341"/>
        <v>72.116034584637177</v>
      </c>
      <c r="C1172" s="57" t="str">
        <f t="shared" si="325"/>
        <v>-0.0727301800547835-358.524544866784i</v>
      </c>
      <c r="D1172" s="57" t="str">
        <f t="shared" si="326"/>
        <v>7.97999959039403-88.2789540769578i</v>
      </c>
      <c r="E1172" s="57" t="str">
        <f t="shared" si="327"/>
        <v>81.2334821233564-0.00455741617524666i</v>
      </c>
      <c r="F1172" s="57" t="str">
        <f t="shared" si="328"/>
        <v>4.17867857237515-8284.26738332503i</v>
      </c>
      <c r="G1172" s="57" t="str">
        <f t="shared" si="329"/>
        <v>0.999999974560491-0.000159497675880272i</v>
      </c>
      <c r="H1172" s="57" t="str">
        <f t="shared" si="330"/>
        <v>120.033882792727+10.7366383575344i</v>
      </c>
      <c r="I1172" s="57" t="str">
        <f t="shared" si="331"/>
        <v>504.666107476566-5610.19379961951i</v>
      </c>
      <c r="K1172" s="57" t="str">
        <f t="shared" si="332"/>
        <v>0.0991782749412008-0.00897992084206694i</v>
      </c>
      <c r="L1172" s="57" t="str">
        <f t="shared" si="333"/>
        <v>0.00025-3.06517868522913i</v>
      </c>
      <c r="M1172" s="57" t="str">
        <f t="shared" si="334"/>
        <v>0.0025-1.72632091158086i</v>
      </c>
      <c r="N1172" s="57">
        <f t="shared" si="335"/>
        <v>89.988376995765393</v>
      </c>
      <c r="O1172" s="57">
        <f t="shared" si="336"/>
        <v>51.090378041855189</v>
      </c>
      <c r="P1172" s="374">
        <f t="shared" si="337"/>
        <v>51.090378041855189</v>
      </c>
      <c r="Q1172" s="374">
        <f t="shared" si="338"/>
        <v>-90.011623004234607</v>
      </c>
      <c r="R1172" s="12">
        <f t="shared" si="339"/>
        <v>89.988376995765393</v>
      </c>
      <c r="S1172" s="57">
        <f t="shared" si="340"/>
        <v>7.2116034584637181E-2</v>
      </c>
      <c r="T1172" s="12">
        <f t="shared" si="323"/>
        <v>51.090378041855189</v>
      </c>
    </row>
    <row r="1173" spans="1:20" x14ac:dyDescent="0.15">
      <c r="A1173" s="57">
        <f t="shared" si="324"/>
        <v>454.84025886812134</v>
      </c>
      <c r="B1173" s="12">
        <f t="shared" si="341"/>
        <v>72.390075516058801</v>
      </c>
      <c r="C1173" s="57" t="str">
        <f t="shared" si="325"/>
        <v>-0.072706360262373-357.167052375798i</v>
      </c>
      <c r="D1173" s="57" t="str">
        <f t="shared" si="326"/>
        <v>7.9799995872751-87.9447776882106i</v>
      </c>
      <c r="E1173" s="57" t="str">
        <f t="shared" si="327"/>
        <v>81.2334724121525-0.0045738251499476i</v>
      </c>
      <c r="F1173" s="57" t="str">
        <f t="shared" si="328"/>
        <v>4.17867857156571-8252.90634429166i</v>
      </c>
      <c r="G1173" s="57" t="str">
        <f t="shared" si="329"/>
        <v>0.999999974366783-0.000160103767017604i</v>
      </c>
      <c r="H1173" s="57" t="str">
        <f t="shared" si="330"/>
        <v>120.034140832591+10.7774451854471i</v>
      </c>
      <c r="I1173" s="57" t="str">
        <f t="shared" si="331"/>
        <v>504.666467850657-5588.96586604758i</v>
      </c>
      <c r="K1173" s="57" t="str">
        <f t="shared" si="332"/>
        <v>0.0991720703206057-0.00901347458838403i</v>
      </c>
      <c r="L1173" s="57" t="str">
        <f t="shared" si="333"/>
        <v>0.00025-3.05357509984971i</v>
      </c>
      <c r="M1173" s="57" t="str">
        <f t="shared" si="334"/>
        <v>0.0025-1.71978572582274i</v>
      </c>
      <c r="N1173" s="57">
        <f t="shared" si="335"/>
        <v>89.988336641071626</v>
      </c>
      <c r="O1173" s="57">
        <f t="shared" si="336"/>
        <v>51.057427973133045</v>
      </c>
      <c r="P1173" s="374">
        <f t="shared" si="337"/>
        <v>51.057427973133045</v>
      </c>
      <c r="Q1173" s="374">
        <f t="shared" si="338"/>
        <v>-90.011663358928374</v>
      </c>
      <c r="R1173" s="12">
        <f t="shared" si="339"/>
        <v>89.988336641071626</v>
      </c>
      <c r="S1173" s="57">
        <f t="shared" si="340"/>
        <v>7.2390075516058805E-2</v>
      </c>
      <c r="T1173" s="12">
        <f t="shared" si="323"/>
        <v>51.057427973133045</v>
      </c>
    </row>
    <row r="1174" spans="1:20" x14ac:dyDescent="0.15">
      <c r="A1174" s="57">
        <f t="shared" si="324"/>
        <v>456.56865185182022</v>
      </c>
      <c r="B1174" s="12">
        <f t="shared" si="341"/>
        <v>72.665157803019824</v>
      </c>
      <c r="C1174" s="57" t="str">
        <f t="shared" si="325"/>
        <v>-0.072682362153877-355.814697885871i</v>
      </c>
      <c r="D1174" s="57" t="str">
        <f t="shared" si="326"/>
        <v>7.97999958413243-87.6118664146155i</v>
      </c>
      <c r="E1174" s="57" t="str">
        <f t="shared" si="327"/>
        <v>81.2334626282714-0.00459028619152245i</v>
      </c>
      <c r="F1174" s="57" t="str">
        <f t="shared" si="328"/>
        <v>4.1786785707501-8221.66402608676i</v>
      </c>
      <c r="G1174" s="57" t="str">
        <f t="shared" si="329"/>
        <v>0.999999974171601-0.000160712161300903i</v>
      </c>
      <c r="H1174" s="57" t="str">
        <f t="shared" si="330"/>
        <v>120.034400837917+10.8184071663106i</v>
      </c>
      <c r="I1174" s="57" t="str">
        <f t="shared" si="331"/>
        <v>504.666830969294-5567.81833165264i</v>
      </c>
      <c r="K1174" s="57" t="str">
        <f t="shared" si="332"/>
        <v>0.0991658192489035-0.0090471493899297i</v>
      </c>
      <c r="L1174" s="57" t="str">
        <f t="shared" si="333"/>
        <v>0.00025-3.04201544117324i</v>
      </c>
      <c r="M1174" s="57" t="str">
        <f t="shared" si="334"/>
        <v>0.0025-1.71327527975965i</v>
      </c>
      <c r="N1174" s="57">
        <f t="shared" si="335"/>
        <v>89.988296176174629</v>
      </c>
      <c r="O1174" s="57">
        <f t="shared" si="336"/>
        <v>51.024477857684822</v>
      </c>
      <c r="P1174" s="374">
        <f t="shared" si="337"/>
        <v>51.024477857684822</v>
      </c>
      <c r="Q1174" s="374">
        <f t="shared" si="338"/>
        <v>-90.011703823825371</v>
      </c>
      <c r="R1174" s="12">
        <f t="shared" si="339"/>
        <v>89.988296176174629</v>
      </c>
      <c r="S1174" s="57">
        <f t="shared" si="340"/>
        <v>7.2665157803019825E-2</v>
      </c>
      <c r="T1174" s="12">
        <f t="shared" si="323"/>
        <v>51.024477857684822</v>
      </c>
    </row>
    <row r="1175" spans="1:20" x14ac:dyDescent="0.15">
      <c r="A1175" s="57">
        <f t="shared" si="324"/>
        <v>458.3036127288571</v>
      </c>
      <c r="B1175" s="12">
        <f t="shared" si="341"/>
        <v>72.941285402671298</v>
      </c>
      <c r="C1175" s="57" t="str">
        <f t="shared" si="325"/>
        <v>-0.0726581844176408-354.467461943306i</v>
      </c>
      <c r="D1175" s="57" t="str">
        <f t="shared" si="326"/>
        <v>7.97999958096584-87.2802154671322i</v>
      </c>
      <c r="E1175" s="57" t="str">
        <f t="shared" si="327"/>
        <v>81.2334527711794-0.00460679938237494i</v>
      </c>
      <c r="F1175" s="57" t="str">
        <f t="shared" si="328"/>
        <v>4.17867856992827-8190.53997927909i</v>
      </c>
      <c r="G1175" s="57" t="str">
        <f t="shared" si="329"/>
        <v>0.999999973974932-0.000161322867482119i</v>
      </c>
      <c r="H1175" s="57" t="str">
        <f t="shared" si="330"/>
        <v>120.034662823681+10.8595248907018i</v>
      </c>
      <c r="I1175" s="57" t="str">
        <f t="shared" si="331"/>
        <v>504.667196853378-5546.75089222063i</v>
      </c>
      <c r="K1175" s="57" t="str">
        <f t="shared" si="332"/>
        <v>0.0991595213843726-0.00908094563430203i</v>
      </c>
      <c r="L1175" s="57" t="str">
        <f t="shared" si="333"/>
        <v>0.00025-3.03049954291019i</v>
      </c>
      <c r="M1175" s="57" t="str">
        <f t="shared" si="334"/>
        <v>0.0025-1.70678947973665i</v>
      </c>
      <c r="N1175" s="57">
        <f t="shared" si="335"/>
        <v>89.988255601140125</v>
      </c>
      <c r="O1175" s="57">
        <f t="shared" si="336"/>
        <v>50.991527695166937</v>
      </c>
      <c r="P1175" s="374">
        <f t="shared" si="337"/>
        <v>50.991527695166937</v>
      </c>
      <c r="Q1175" s="374">
        <f t="shared" si="338"/>
        <v>-90.011744398859875</v>
      </c>
      <c r="R1175" s="12">
        <f t="shared" si="339"/>
        <v>89.988255601140125</v>
      </c>
      <c r="S1175" s="57">
        <f t="shared" si="340"/>
        <v>7.2941285402671294E-2</v>
      </c>
      <c r="T1175" s="12">
        <f t="shared" si="323"/>
        <v>50.991527695166937</v>
      </c>
    </row>
    <row r="1176" spans="1:20" x14ac:dyDescent="0.15">
      <c r="A1176" s="57">
        <f t="shared" si="324"/>
        <v>460.0451664572268</v>
      </c>
      <c r="B1176" s="12">
        <f t="shared" si="341"/>
        <v>73.218462287201447</v>
      </c>
      <c r="C1176" s="57" t="str">
        <f t="shared" si="325"/>
        <v>-0.0726338257334334-353.125325168042i</v>
      </c>
      <c r="D1176" s="57" t="str">
        <f t="shared" si="326"/>
        <v>7.97999957777513-86.9498200748504i</v>
      </c>
      <c r="E1176" s="57" t="str">
        <f t="shared" si="327"/>
        <v>81.2334428403381-0.00462336480386052i</v>
      </c>
      <c r="F1176" s="57" t="str">
        <f t="shared" si="328"/>
        <v>4.17867856910021-8159.53375613877i</v>
      </c>
      <c r="G1176" s="57" t="str">
        <f t="shared" si="329"/>
        <v>0.999999973776765-0.000161935894346461i</v>
      </c>
      <c r="H1176" s="57" t="str">
        <f t="shared" si="330"/>
        <v>120.03492680497+10.9007989514535i</v>
      </c>
      <c r="I1176" s="57" t="str">
        <f t="shared" si="331"/>
        <v>504.667565523978-5525.76324468952i</v>
      </c>
      <c r="K1176" s="57" t="str">
        <f t="shared" si="332"/>
        <v>0.0991531763828711-0.00911486370977i</v>
      </c>
      <c r="L1176" s="57" t="str">
        <f t="shared" si="333"/>
        <v>0.00025-3.01902723940047i</v>
      </c>
      <c r="M1176" s="57" t="str">
        <f t="shared" si="334"/>
        <v>0.0025-1.70032823245333i</v>
      </c>
      <c r="N1176" s="57">
        <f t="shared" si="335"/>
        <v>89.988214916039396</v>
      </c>
      <c r="O1176" s="57">
        <f t="shared" si="336"/>
        <v>50.95857748523337</v>
      </c>
      <c r="P1176" s="374">
        <f t="shared" si="337"/>
        <v>50.95857748523337</v>
      </c>
      <c r="Q1176" s="374">
        <f t="shared" si="338"/>
        <v>-90.011785083960604</v>
      </c>
      <c r="R1176" s="12">
        <f t="shared" si="339"/>
        <v>89.988214916039396</v>
      </c>
      <c r="S1176" s="57">
        <f t="shared" si="340"/>
        <v>7.3218462287201441E-2</v>
      </c>
      <c r="T1176" s="12">
        <f t="shared" si="323"/>
        <v>50.95857748523337</v>
      </c>
    </row>
    <row r="1177" spans="1:20" x14ac:dyDescent="0.15">
      <c r="A1177" s="57">
        <f t="shared" si="324"/>
        <v>461.79333808976423</v>
      </c>
      <c r="B1177" s="12">
        <f t="shared" si="341"/>
        <v>73.496692443892812</v>
      </c>
      <c r="C1177" s="57" t="str">
        <f t="shared" si="325"/>
        <v>-0.0726092847703228-351.788268253366i</v>
      </c>
      <c r="D1177" s="57" t="str">
        <f t="shared" si="326"/>
        <v>7.97999957456011-86.6206754849217i</v>
      </c>
      <c r="E1177" s="57" t="str">
        <f t="shared" si="327"/>
        <v>81.233432835206-0.00463998253641313i</v>
      </c>
      <c r="F1177" s="57" t="str">
        <f t="shared" si="328"/>
        <v>4.17867856826585-8128.64491063091i</v>
      </c>
      <c r="G1177" s="57" t="str">
        <f t="shared" si="329"/>
        <v>0.99999997357709-0.00016255125071252i</v>
      </c>
      <c r="H1177" s="57" t="str">
        <f t="shared" si="330"/>
        <v>120.035192796993+10.9422299436624i</v>
      </c>
      <c r="I1177" s="57" t="str">
        <f t="shared" si="331"/>
        <v>504.667937002314-5504.85508714549i</v>
      </c>
      <c r="K1177" s="57" t="str">
        <f t="shared" si="332"/>
        <v>0.0991467838978144-0.00914890400526597i</v>
      </c>
      <c r="L1177" s="57" t="str">
        <f t="shared" si="333"/>
        <v>0.00025-3.00759836561115i</v>
      </c>
      <c r="M1177" s="57" t="str">
        <f t="shared" si="334"/>
        <v>0.0025-1.69389144496247i</v>
      </c>
      <c r="N1177" s="57">
        <f t="shared" si="335"/>
        <v>89.988174120949566</v>
      </c>
      <c r="O1177" s="57">
        <f t="shared" si="336"/>
        <v>50.925627227535387</v>
      </c>
      <c r="P1177" s="374">
        <f t="shared" si="337"/>
        <v>50.925627227535387</v>
      </c>
      <c r="Q1177" s="374">
        <f t="shared" si="338"/>
        <v>-90.011825879050434</v>
      </c>
      <c r="R1177" s="12">
        <f t="shared" si="339"/>
        <v>89.988174120949566</v>
      </c>
      <c r="S1177" s="57">
        <f t="shared" si="340"/>
        <v>7.3496692443892814E-2</v>
      </c>
      <c r="T1177" s="12">
        <f t="shared" si="323"/>
        <v>50.925627227535387</v>
      </c>
    </row>
    <row r="1178" spans="1:20" x14ac:dyDescent="0.15">
      <c r="A1178" s="57">
        <f t="shared" si="324"/>
        <v>463.5481527745053</v>
      </c>
      <c r="B1178" s="12">
        <f t="shared" si="341"/>
        <v>73.775979875179601</v>
      </c>
      <c r="C1178" s="57" t="str">
        <f t="shared" si="325"/>
        <v>-0.0725845601887514-350.456271965653i</v>
      </c>
      <c r="D1178" s="57" t="str">
        <f t="shared" si="326"/>
        <v>7.97999957132063-86.2927769624904i</v>
      </c>
      <c r="E1178" s="57" t="str">
        <f t="shared" si="327"/>
        <v>81.2334227552371-0.00465665265938537i</v>
      </c>
      <c r="F1178" s="57" t="str">
        <f t="shared" si="328"/>
        <v>4.1786785674251-8097.87299840906i</v>
      </c>
      <c r="G1178" s="57" t="str">
        <f t="shared" si="329"/>
        <v>0.999999973375894-0.000163168945432399i</v>
      </c>
      <c r="H1178" s="57" t="str">
        <f t="shared" si="330"/>
        <v>120.035460815067+10.9838184646985i</v>
      </c>
      <c r="I1178" s="57" t="str">
        <f t="shared" si="331"/>
        <v>504.668311309772-5484.0261188178i</v>
      </c>
      <c r="K1178" s="57" t="str">
        <f t="shared" si="332"/>
        <v>0.0991403435801681-0.00918306691038112i</v>
      </c>
      <c r="L1178" s="57" t="str">
        <f t="shared" si="333"/>
        <v>0.00025-2.99621275713403i</v>
      </c>
      <c r="M1178" s="57" t="str">
        <f t="shared" si="334"/>
        <v>0.0025-1.68747902466873i</v>
      </c>
      <c r="N1178" s="57">
        <f t="shared" si="335"/>
        <v>89.988133215953482</v>
      </c>
      <c r="O1178" s="57">
        <f t="shared" si="336"/>
        <v>50.892676921722028</v>
      </c>
      <c r="P1178" s="374">
        <f t="shared" si="337"/>
        <v>50.892676921722028</v>
      </c>
      <c r="Q1178" s="374">
        <f t="shared" si="338"/>
        <v>-90.011866784046518</v>
      </c>
      <c r="R1178" s="12">
        <f t="shared" si="339"/>
        <v>89.988133215953482</v>
      </c>
      <c r="S1178" s="57">
        <f t="shared" si="340"/>
        <v>7.3775979875179601E-2</v>
      </c>
      <c r="T1178" s="12">
        <f t="shared" si="323"/>
        <v>50.892676921722028</v>
      </c>
    </row>
    <row r="1179" spans="1:20" x14ac:dyDescent="0.15">
      <c r="A1179" s="57">
        <f t="shared" si="324"/>
        <v>465.30963575504848</v>
      </c>
      <c r="B1179" s="12">
        <f t="shared" si="341"/>
        <v>74.056328598705292</v>
      </c>
      <c r="C1179" s="57" t="str">
        <f t="shared" si="325"/>
        <v>-0.0725596506398034-349.129317144078i</v>
      </c>
      <c r="D1179" s="57" t="str">
        <f t="shared" si="326"/>
        <v>7.97999956805649-85.9661197906264i</v>
      </c>
      <c r="E1179" s="57" t="str">
        <f t="shared" si="327"/>
        <v>81.233412599882-0.00467337525120893i</v>
      </c>
      <c r="F1179" s="57" t="str">
        <f t="shared" si="328"/>
        <v>4.17867856657797-8067.21757680895i</v>
      </c>
      <c r="G1179" s="57" t="str">
        <f t="shared" si="329"/>
        <v>0.999999973173167-0.000163788987391837i</v>
      </c>
      <c r="H1179" s="57" t="str">
        <f t="shared" si="330"/>
        <v>120.035730874631+11.0255651142137i</v>
      </c>
      <c r="I1179" s="57" t="str">
        <f t="shared" si="331"/>
        <v>504.66868846791-5463.27604007515i</v>
      </c>
      <c r="K1179" s="57" t="str">
        <f t="shared" si="332"/>
        <v>0.0991338550784257-0.00921735281535787i</v>
      </c>
      <c r="L1179" s="57" t="str">
        <f t="shared" si="333"/>
        <v>0.00025-2.98487025018334i</v>
      </c>
      <c r="M1179" s="57" t="str">
        <f t="shared" si="334"/>
        <v>0.0025-1.68109087932729i</v>
      </c>
      <c r="N1179" s="57">
        <f t="shared" si="335"/>
        <v>89.988092201139821</v>
      </c>
      <c r="O1179" s="57">
        <f t="shared" si="336"/>
        <v>50.859726567439729</v>
      </c>
      <c r="P1179" s="374">
        <f t="shared" si="337"/>
        <v>50.859726567439729</v>
      </c>
      <c r="Q1179" s="374">
        <f t="shared" si="338"/>
        <v>-90.011907798860179</v>
      </c>
      <c r="R1179" s="12">
        <f t="shared" si="339"/>
        <v>89.988092201139821</v>
      </c>
      <c r="S1179" s="57">
        <f t="shared" si="340"/>
        <v>7.4056328598705298E-2</v>
      </c>
      <c r="T1179" s="12">
        <f t="shared" si="323"/>
        <v>50.859726567439729</v>
      </c>
    </row>
    <row r="1180" spans="1:20" x14ac:dyDescent="0.15">
      <c r="A1180" s="57">
        <f t="shared" si="324"/>
        <v>467.07781237091774</v>
      </c>
      <c r="B1180" s="12">
        <f t="shared" si="341"/>
        <v>74.337742647380381</v>
      </c>
      <c r="C1180" s="57" t="str">
        <f t="shared" si="325"/>
        <v>-0.0725345547647365-347.807384700343i</v>
      </c>
      <c r="D1180" s="57" t="str">
        <f t="shared" si="326"/>
        <v>7.97999956476746-85.6406992702562i</v>
      </c>
      <c r="E1180" s="57" t="str">
        <f t="shared" si="327"/>
        <v>81.2334023685873-0.00469015038920319i</v>
      </c>
      <c r="F1180" s="57" t="str">
        <f t="shared" si="328"/>
        <v>4.17867856572438-8036.67820484202i</v>
      </c>
      <c r="G1180" s="57" t="str">
        <f t="shared" si="329"/>
        <v>0.999999972968896-0.000164411385510342i</v>
      </c>
      <c r="H1180" s="57" t="str">
        <f t="shared" si="330"/>
        <v>120.03600299124+11.0674704941503i</v>
      </c>
      <c r="I1180" s="57" t="str">
        <f t="shared" si="331"/>
        <v>504.669068498439-5442.60455242097i</v>
      </c>
      <c r="K1180" s="57" t="str">
        <f t="shared" si="332"/>
        <v>0.0991273180385947-0.00925176211108382i</v>
      </c>
      <c r="L1180" s="57" t="str">
        <f t="shared" si="333"/>
        <v>0.00025-2.97357068159328i</v>
      </c>
      <c r="M1180" s="57" t="str">
        <f t="shared" si="334"/>
        <v>0.0025-1.67472691704252i</v>
      </c>
      <c r="N1180" s="57">
        <f t="shared" si="335"/>
        <v>89.988051076603185</v>
      </c>
      <c r="O1180" s="57">
        <f t="shared" si="336"/>
        <v>50.826776164332472</v>
      </c>
      <c r="P1180" s="374">
        <f t="shared" si="337"/>
        <v>50.826776164332472</v>
      </c>
      <c r="Q1180" s="374">
        <f t="shared" si="338"/>
        <v>-90.011948923396815</v>
      </c>
      <c r="R1180" s="12">
        <f t="shared" si="339"/>
        <v>89.988051076603185</v>
      </c>
      <c r="S1180" s="57">
        <f t="shared" si="340"/>
        <v>7.4337742647380384E-2</v>
      </c>
      <c r="T1180" s="12">
        <f t="shared" si="323"/>
        <v>50.826776164332472</v>
      </c>
    </row>
    <row r="1181" spans="1:20" x14ac:dyDescent="0.15">
      <c r="A1181" s="57">
        <f t="shared" si="324"/>
        <v>468.85270805792726</v>
      </c>
      <c r="B1181" s="12">
        <f t="shared" si="341"/>
        <v>74.620226069440434</v>
      </c>
      <c r="C1181" s="57" t="str">
        <f t="shared" si="325"/>
        <v>-0.0725092711950523-346.490455618408i</v>
      </c>
      <c r="D1181" s="57" t="str">
        <f t="shared" si="326"/>
        <v>7.97999956145342-85.3165107200969i</v>
      </c>
      <c r="E1181" s="57" t="str">
        <f t="shared" si="327"/>
        <v>81.2333920607959-0.00470697814966664i</v>
      </c>
      <c r="F1181" s="57" t="str">
        <f t="shared" si="328"/>
        <v>4.1786785648643-8006.2544431892i</v>
      </c>
      <c r="G1181" s="57" t="str">
        <f t="shared" si="329"/>
        <v>0.999999972763069-0.000165036148741312i</v>
      </c>
      <c r="H1181" s="57" t="str">
        <f t="shared" si="330"/>
        <v>120.036277180567+11.10953520875i</v>
      </c>
      <c r="I1181" s="57" t="str">
        <f t="shared" si="331"/>
        <v>504.669451423235-5422.01135848929i</v>
      </c>
      <c r="K1181" s="57" t="str">
        <f t="shared" si="332"/>
        <v>0.0991207321041817-0.00928629518908518i</v>
      </c>
      <c r="L1181" s="57" t="str">
        <f t="shared" si="333"/>
        <v>0.00025-2.96231388881578i</v>
      </c>
      <c r="M1181" s="57" t="str">
        <f t="shared" si="334"/>
        <v>0.0025-1.66838704626671i</v>
      </c>
      <c r="N1181" s="57">
        <f t="shared" si="335"/>
        <v>89.988009842444342</v>
      </c>
      <c r="O1181" s="57">
        <f t="shared" si="336"/>
        <v>50.793825712041794</v>
      </c>
      <c r="P1181" s="374">
        <f t="shared" si="337"/>
        <v>50.793825712041794</v>
      </c>
      <c r="Q1181" s="374">
        <f t="shared" si="338"/>
        <v>-90.011990157555658</v>
      </c>
      <c r="R1181" s="12">
        <f t="shared" si="339"/>
        <v>89.988009842444342</v>
      </c>
      <c r="S1181" s="57">
        <f t="shared" si="340"/>
        <v>7.4620226069440437E-2</v>
      </c>
      <c r="T1181" s="12">
        <f t="shared" si="323"/>
        <v>50.793825712041794</v>
      </c>
    </row>
    <row r="1182" spans="1:20" x14ac:dyDescent="0.15">
      <c r="A1182" s="57">
        <f t="shared" si="324"/>
        <v>470.63434834854741</v>
      </c>
      <c r="B1182" s="12">
        <f t="shared" si="341"/>
        <v>74.903782928504313</v>
      </c>
      <c r="C1182" s="57" t="str">
        <f t="shared" si="325"/>
        <v>-0.0724837985525113-345.178510954201i</v>
      </c>
      <c r="D1182" s="57" t="str">
        <f t="shared" si="326"/>
        <v>7.97999955811414-84.9935494765871i</v>
      </c>
      <c r="E1182" s="57" t="str">
        <f t="shared" si="327"/>
        <v>81.2333816759462-0.00472385860779025i</v>
      </c>
      <c r="F1182" s="57" t="str">
        <f t="shared" si="328"/>
        <v>4.17867856399767-7975.94585419443i</v>
      </c>
      <c r="G1182" s="57" t="str">
        <f t="shared" si="329"/>
        <v>0.999999972555675-0.000165663286072172i</v>
      </c>
      <c r="H1182" s="57" t="str">
        <f t="shared" si="330"/>
        <v>120.036553458408+11.1517598645631i</v>
      </c>
      <c r="I1182" s="57" t="str">
        <f t="shared" si="331"/>
        <v>504.669837264352-5401.49616204055i</v>
      </c>
      <c r="K1182" s="57" t="str">
        <f t="shared" si="332"/>
        <v>0.0991140969161723-0.00932095244151968i</v>
      </c>
      <c r="L1182" s="57" t="str">
        <f t="shared" si="333"/>
        <v>0.00025-2.95109970991809i</v>
      </c>
      <c r="M1182" s="57" t="str">
        <f t="shared" si="334"/>
        <v>0.0025-1.66207117579868i</v>
      </c>
      <c r="N1182" s="57">
        <f t="shared" si="335"/>
        <v>89.987968498770073</v>
      </c>
      <c r="O1182" s="57">
        <f t="shared" si="336"/>
        <v>50.760875210206457</v>
      </c>
      <c r="P1182" s="374">
        <f t="shared" si="337"/>
        <v>50.760875210206457</v>
      </c>
      <c r="Q1182" s="374">
        <f t="shared" si="338"/>
        <v>-90.012031501229927</v>
      </c>
      <c r="R1182" s="12">
        <f t="shared" si="339"/>
        <v>89.987968498770073</v>
      </c>
      <c r="S1182" s="57">
        <f t="shared" si="340"/>
        <v>7.4903782928504317E-2</v>
      </c>
      <c r="T1182" s="12">
        <f t="shared" si="323"/>
        <v>50.760875210206457</v>
      </c>
    </row>
    <row r="1183" spans="1:20" x14ac:dyDescent="0.15">
      <c r="A1183" s="57">
        <f t="shared" si="324"/>
        <v>472.42275887227191</v>
      </c>
      <c r="B1183" s="12">
        <f t="shared" si="341"/>
        <v>75.188417303632633</v>
      </c>
      <c r="C1183" s="57" t="str">
        <f t="shared" si="325"/>
        <v>-0.0724581354503187-343.871531835371i</v>
      </c>
      <c r="D1183" s="57" t="str">
        <f t="shared" si="326"/>
        <v>7.97999955474942-84.6718108938207i</v>
      </c>
      <c r="E1183" s="57" t="str">
        <f t="shared" si="327"/>
        <v>81.2333712134734-0.00474079183773587i</v>
      </c>
      <c r="F1183" s="57" t="str">
        <f t="shared" si="328"/>
        <v>4.17867856312444-7945.75200185848i</v>
      </c>
      <c r="G1183" s="57" t="str">
        <f t="shared" si="329"/>
        <v>0.999999972346702-0.000166292806524495i</v>
      </c>
      <c r="H1183" s="57" t="str">
        <f t="shared" si="330"/>
        <v>120.036831840675+11.1941450704568i</v>
      </c>
      <c r="I1183" s="57" t="str">
        <f t="shared" si="331"/>
        <v>504.670226043996-5381.05866795699i</v>
      </c>
      <c r="K1183" s="57" t="str">
        <f t="shared" si="332"/>
        <v>0.0991074121130212-0.00935573426117064i</v>
      </c>
      <c r="L1183" s="57" t="str">
        <f t="shared" si="333"/>
        <v>0.00025-2.93992798358048i</v>
      </c>
      <c r="M1183" s="57" t="str">
        <f t="shared" si="334"/>
        <v>0.0025-1.6557792147825i</v>
      </c>
      <c r="N1183" s="57">
        <f t="shared" si="335"/>
        <v>89.987927045693226</v>
      </c>
      <c r="O1183" s="57">
        <f t="shared" si="336"/>
        <v>50.727924658462989</v>
      </c>
      <c r="P1183" s="374">
        <f t="shared" si="337"/>
        <v>50.727924658462989</v>
      </c>
      <c r="Q1183" s="374">
        <f t="shared" si="338"/>
        <v>-90.012072954306774</v>
      </c>
      <c r="R1183" s="12">
        <f t="shared" si="339"/>
        <v>89.987927045693226</v>
      </c>
      <c r="S1183" s="57">
        <f t="shared" si="340"/>
        <v>7.5188417303632626E-2</v>
      </c>
      <c r="T1183" s="12">
        <f t="shared" si="323"/>
        <v>50.727924658462989</v>
      </c>
    </row>
    <row r="1184" spans="1:20" x14ac:dyDescent="0.15">
      <c r="A1184" s="57">
        <f t="shared" si="324"/>
        <v>474.21796535598662</v>
      </c>
      <c r="B1184" s="12">
        <f t="shared" si="341"/>
        <v>75.474133289386444</v>
      </c>
      <c r="C1184" s="57" t="str">
        <f t="shared" si="325"/>
        <v>-0.0724322804900197-342.569499460992i</v>
      </c>
      <c r="D1184" s="57" t="str">
        <f t="shared" si="326"/>
        <v>7.97999955135907-84.3512903434805i</v>
      </c>
      <c r="E1184" s="57" t="str">
        <f t="shared" si="327"/>
        <v>81.2333606728078-0.00475777791242518i</v>
      </c>
      <c r="F1184" s="57" t="str">
        <f t="shared" si="328"/>
        <v>4.17867856224456-7915.67245183267i</v>
      </c>
      <c r="G1184" s="57" t="str">
        <f t="shared" si="329"/>
        <v>0.999999972136137-0.000166924719154139i</v>
      </c>
      <c r="H1184" s="57" t="str">
        <f t="shared" si="330"/>
        <v>120.037112343403+11.2366914376248i</v>
      </c>
      <c r="I1184" s="57" t="str">
        <f t="shared" si="331"/>
        <v>504.670617784558-5360.69858223876i</v>
      </c>
      <c r="K1184" s="57" t="str">
        <f t="shared" si="332"/>
        <v>0.0991006773306293-0.0093906410414387i</v>
      </c>
      <c r="L1184" s="57" t="str">
        <f t="shared" si="333"/>
        <v>0.00025-2.92879854909393i</v>
      </c>
      <c r="M1184" s="57" t="str">
        <f t="shared" si="334"/>
        <v>0.0025-1.64951107270622i</v>
      </c>
      <c r="N1184" s="57">
        <f t="shared" si="335"/>
        <v>89.987885483333244</v>
      </c>
      <c r="O1184" s="57">
        <f t="shared" si="336"/>
        <v>50.694974056445112</v>
      </c>
      <c r="P1184" s="374">
        <f t="shared" si="337"/>
        <v>50.694974056445112</v>
      </c>
      <c r="Q1184" s="374">
        <f t="shared" si="338"/>
        <v>-90.012114516666756</v>
      </c>
      <c r="R1184" s="12">
        <f t="shared" si="339"/>
        <v>89.987885483333244</v>
      </c>
      <c r="S1184" s="57">
        <f t="shared" si="340"/>
        <v>7.5474133289386444E-2</v>
      </c>
      <c r="T1184" s="12">
        <f t="shared" si="323"/>
        <v>50.694974056445112</v>
      </c>
    </row>
    <row r="1185" spans="1:20" x14ac:dyDescent="0.15">
      <c r="A1185" s="57">
        <f t="shared" si="324"/>
        <v>476.01999362433941</v>
      </c>
      <c r="B1185" s="12">
        <f t="shared" si="341"/>
        <v>75.760934995886117</v>
      </c>
      <c r="C1185" s="57" t="str">
        <f t="shared" si="325"/>
        <v>-0.0724062322646972-341.272395101308i</v>
      </c>
      <c r="D1185" s="57" t="str">
        <f t="shared" si="326"/>
        <v>7.97999954794295-84.0319832147708i</v>
      </c>
      <c r="E1185" s="57" t="str">
        <f t="shared" si="327"/>
        <v>81.2333500533768-0.00477481690381496i</v>
      </c>
      <c r="F1185" s="57" t="str">
        <f t="shared" si="328"/>
        <v>4.17867856135798-7885.70677141257i</v>
      </c>
      <c r="G1185" s="57" t="str">
        <f t="shared" si="329"/>
        <v>0.99999997192397-0.000167559033051374i</v>
      </c>
      <c r="H1185" s="57" t="str">
        <f t="shared" si="330"/>
        <v>120.03739498275+11.2793995795957i</v>
      </c>
      <c r="I1185" s="57" t="str">
        <f t="shared" si="331"/>
        <v>504.671012508589-5340.41561199955i</v>
      </c>
      <c r="K1185" s="57" t="str">
        <f t="shared" si="332"/>
        <v>0.0990938922023311-0.00942567317633576i</v>
      </c>
      <c r="L1185" s="57" t="str">
        <f t="shared" si="333"/>
        <v>0.00025-2.91771124635777i</v>
      </c>
      <c r="M1185" s="57" t="str">
        <f t="shared" si="334"/>
        <v>0.0025-1.6432666594005i</v>
      </c>
      <c r="N1185" s="57">
        <f t="shared" si="335"/>
        <v>89.987843811815694</v>
      </c>
      <c r="O1185" s="57">
        <f t="shared" si="336"/>
        <v>50.66202340378409</v>
      </c>
      <c r="P1185" s="374">
        <f t="shared" si="337"/>
        <v>50.66202340378409</v>
      </c>
      <c r="Q1185" s="374">
        <f t="shared" si="338"/>
        <v>-90.012156188184306</v>
      </c>
      <c r="R1185" s="12">
        <f t="shared" si="339"/>
        <v>89.987843811815694</v>
      </c>
      <c r="S1185" s="57">
        <f t="shared" si="340"/>
        <v>7.5760934995886112E-2</v>
      </c>
      <c r="T1185" s="12">
        <f t="shared" si="323"/>
        <v>50.66202340378409</v>
      </c>
    </row>
    <row r="1186" spans="1:20" x14ac:dyDescent="0.15">
      <c r="A1186" s="57">
        <f t="shared" si="324"/>
        <v>477.82886960011183</v>
      </c>
      <c r="B1186" s="12">
        <f t="shared" si="341"/>
        <v>76.04882654887048</v>
      </c>
      <c r="C1186" s="57" t="str">
        <f t="shared" si="325"/>
        <v>-0.072379989357394-339.980200097459i</v>
      </c>
      <c r="D1186" s="57" t="str">
        <f t="shared" si="326"/>
        <v>7.97999954450078-83.713884914351i</v>
      </c>
      <c r="E1186" s="57" t="str">
        <f t="shared" si="327"/>
        <v>81.233339354603-0.00479190888259296i</v>
      </c>
      <c r="F1186" s="57" t="str">
        <f t="shared" si="328"/>
        <v>4.17867856046465-7855.85452953179i</v>
      </c>
      <c r="G1186" s="57" t="str">
        <f t="shared" si="329"/>
        <v>0.999999971710186-0.000168195757341012i</v>
      </c>
      <c r="H1186" s="57" t="str">
        <f t="shared" si="330"/>
        <v>120.037679774996+11.3222701122426i</v>
      </c>
      <c r="I1186" s="57" t="str">
        <f t="shared" si="331"/>
        <v>504.671410238822-5320.20946546233i</v>
      </c>
      <c r="K1186" s="57" t="str">
        <f t="shared" si="332"/>
        <v>0.0990870563588777-0.00946083106047746i</v>
      </c>
      <c r="L1186" s="57" t="str">
        <f t="shared" si="333"/>
        <v>0.00025-2.90666591587744i</v>
      </c>
      <c r="M1186" s="57" t="str">
        <f t="shared" si="334"/>
        <v>0.0025-1.63704588503735i</v>
      </c>
      <c r="N1186" s="57">
        <f t="shared" si="335"/>
        <v>89.987802031272608</v>
      </c>
      <c r="O1186" s="57">
        <f t="shared" si="336"/>
        <v>50.629072700108573</v>
      </c>
      <c r="P1186" s="374">
        <f t="shared" si="337"/>
        <v>50.629072700108573</v>
      </c>
      <c r="Q1186" s="374">
        <f t="shared" si="338"/>
        <v>-90.012197968727392</v>
      </c>
      <c r="R1186" s="12">
        <f t="shared" si="339"/>
        <v>89.987802031272608</v>
      </c>
      <c r="S1186" s="57">
        <f t="shared" si="340"/>
        <v>7.6048826548870477E-2</v>
      </c>
      <c r="T1186" s="12">
        <f t="shared" si="323"/>
        <v>50.629072700108573</v>
      </c>
    </row>
    <row r="1187" spans="1:20" x14ac:dyDescent="0.15">
      <c r="A1187" s="57">
        <f t="shared" si="324"/>
        <v>479.64461930459225</v>
      </c>
      <c r="B1187" s="12">
        <f t="shared" si="341"/>
        <v>76.337812089756184</v>
      </c>
      <c r="C1187" s="57" t="str">
        <f t="shared" si="325"/>
        <v>-0.0723535503406936-338.692895861212i</v>
      </c>
      <c r="D1187" s="57" t="str">
        <f t="shared" si="326"/>
        <v>7.97999954103241-83.3969908662706i</v>
      </c>
      <c r="E1187" s="57" t="str">
        <f t="shared" si="327"/>
        <v>81.2333285759046-0.00480905391826032i</v>
      </c>
      <c r="F1187" s="57" t="str">
        <f t="shared" si="328"/>
        <v>4.17867855956451-7826.11529675582i</v>
      </c>
      <c r="G1187" s="57" t="str">
        <f t="shared" si="329"/>
        <v>0.999999971494775-0.000168834901182539i</v>
      </c>
      <c r="H1187" s="57" t="str">
        <f t="shared" si="330"/>
        <v>120.037966736545+11.3653036537914i</v>
      </c>
      <c r="I1187" s="57" t="str">
        <f t="shared" si="331"/>
        <v>504.671810998146-5300.07985195524i</v>
      </c>
      <c r="K1187" s="57" t="str">
        <f t="shared" si="332"/>
        <v>0.0990801694284202-0.00949611508907578i</v>
      </c>
      <c r="L1187" s="57" t="str">
        <f t="shared" si="333"/>
        <v>0.00025-2.89566239876214i</v>
      </c>
      <c r="M1187" s="57" t="str">
        <f t="shared" si="334"/>
        <v>0.0025-1.63084866012886i</v>
      </c>
      <c r="N1187" s="57">
        <f t="shared" si="335"/>
        <v>89.987760141842642</v>
      </c>
      <c r="O1187" s="57">
        <f t="shared" si="336"/>
        <v>50.596121945044608</v>
      </c>
      <c r="P1187" s="374">
        <f t="shared" si="337"/>
        <v>50.596121945044608</v>
      </c>
      <c r="Q1187" s="374">
        <f t="shared" si="338"/>
        <v>-90.012239858157358</v>
      </c>
      <c r="R1187" s="12">
        <f t="shared" si="339"/>
        <v>89.987760141842642</v>
      </c>
      <c r="S1187" s="57">
        <f t="shared" si="340"/>
        <v>7.633781208975618E-2</v>
      </c>
      <c r="T1187" s="12">
        <f t="shared" si="323"/>
        <v>50.596121945044608</v>
      </c>
    </row>
    <row r="1188" spans="1:20" x14ac:dyDescent="0.15">
      <c r="A1188" s="57">
        <f t="shared" si="324"/>
        <v>481.46726885794965</v>
      </c>
      <c r="B1188" s="12">
        <f t="shared" si="341"/>
        <v>76.627895775697255</v>
      </c>
      <c r="C1188" s="57" t="str">
        <f t="shared" si="325"/>
        <v>-0.0723269137770544-337.410463874691i</v>
      </c>
      <c r="D1188" s="57" t="str">
        <f t="shared" si="326"/>
        <v>7.97999953753762-83.0812965119021i</v>
      </c>
      <c r="E1188" s="57" t="str">
        <f t="shared" si="327"/>
        <v>81.2333177166972-0.00482625207926392i</v>
      </c>
      <c r="F1188" s="57" t="str">
        <f t="shared" si="328"/>
        <v>4.17867855865751-7796.48864527581i</v>
      </c>
      <c r="G1188" s="57" t="str">
        <f t="shared" si="329"/>
        <v>0.999999971277724-0.000169476473770248i</v>
      </c>
      <c r="H1188" s="57" t="str">
        <f t="shared" si="330"/>
        <v>120.038255883929+11.4085008248306i</v>
      </c>
      <c r="I1188" s="57" t="str">
        <f t="shared" si="331"/>
        <v>504.672214809638-5280.02648190745i</v>
      </c>
      <c r="K1188" s="57" t="str">
        <f t="shared" si="332"/>
        <v>0.0990732310364897-0.00953152565793109i</v>
      </c>
      <c r="L1188" s="57" t="str">
        <f t="shared" si="333"/>
        <v>0.00025-2.88470053672259i</v>
      </c>
      <c r="M1188" s="57" t="str">
        <f t="shared" si="334"/>
        <v>0.0025-1.62467489552587i</v>
      </c>
      <c r="N1188" s="57">
        <f t="shared" si="335"/>
        <v>89.98771814367116</v>
      </c>
      <c r="O1188" s="57">
        <f t="shared" si="336"/>
        <v>50.563171138215552</v>
      </c>
      <c r="P1188" s="374">
        <f t="shared" si="337"/>
        <v>50.563171138215552</v>
      </c>
      <c r="Q1188" s="374">
        <f t="shared" si="338"/>
        <v>-90.01228185632884</v>
      </c>
      <c r="R1188" s="12">
        <f t="shared" si="339"/>
        <v>89.98771814367116</v>
      </c>
      <c r="S1188" s="57">
        <f t="shared" si="340"/>
        <v>7.6627895775697258E-2</v>
      </c>
      <c r="T1188" s="12">
        <f t="shared" si="323"/>
        <v>50.563171138215552</v>
      </c>
    </row>
    <row r="1189" spans="1:20" x14ac:dyDescent="0.15">
      <c r="A1189" s="57">
        <f t="shared" si="324"/>
        <v>483.29684447960994</v>
      </c>
      <c r="B1189" s="12">
        <f t="shared" si="341"/>
        <v>76.919081779644912</v>
      </c>
      <c r="C1189" s="57" t="str">
        <f t="shared" si="325"/>
        <v>-0.0723000782194276-336.132885690116i</v>
      </c>
      <c r="D1189" s="57" t="str">
        <f t="shared" si="326"/>
        <v>7.97999953401623-82.7667973098764i</v>
      </c>
      <c r="E1189" s="57" t="str">
        <f t="shared" si="327"/>
        <v>81.2333067763906-0.00484350343268794i</v>
      </c>
      <c r="F1189" s="57" t="str">
        <f t="shared" si="328"/>
        <v>4.17867855774361-7766.97414890243i</v>
      </c>
      <c r="G1189" s="57" t="str">
        <f t="shared" si="329"/>
        <v>0.99999997105902-0.000170120484333369i</v>
      </c>
      <c r="H1189" s="57" t="str">
        <f t="shared" si="330"/>
        <v>120.038547233802+11.4518622483203i</v>
      </c>
      <c r="I1189" s="57" t="str">
        <f t="shared" si="331"/>
        <v>504.672621696556-5260.0490668448i</v>
      </c>
      <c r="K1189" s="57" t="str">
        <f t="shared" si="332"/>
        <v>0.0990662408059863-0.0095670631634257i</v>
      </c>
      <c r="L1189" s="57" t="str">
        <f t="shared" si="333"/>
        <v>0.00025-2.87378017206873i</v>
      </c>
      <c r="M1189" s="57" t="str">
        <f t="shared" si="334"/>
        <v>0.0025-1.61852450241668i</v>
      </c>
      <c r="N1189" s="57">
        <f t="shared" si="335"/>
        <v>89.987676036910088</v>
      </c>
      <c r="O1189" s="57">
        <f t="shared" si="336"/>
        <v>50.530220279242101</v>
      </c>
      <c r="P1189" s="374">
        <f t="shared" si="337"/>
        <v>50.530220279242101</v>
      </c>
      <c r="Q1189" s="374">
        <f t="shared" si="338"/>
        <v>-90.012323963089912</v>
      </c>
      <c r="R1189" s="12">
        <f t="shared" si="339"/>
        <v>89.987676036910088</v>
      </c>
      <c r="S1189" s="57">
        <f t="shared" si="340"/>
        <v>7.6919081779644918E-2</v>
      </c>
      <c r="T1189" s="12">
        <f t="shared" si="323"/>
        <v>50.530220279242101</v>
      </c>
    </row>
    <row r="1190" spans="1:20" x14ac:dyDescent="0.15">
      <c r="A1190" s="57">
        <f t="shared" si="324"/>
        <v>485.13337248863246</v>
      </c>
      <c r="B1190" s="12">
        <f t="shared" si="341"/>
        <v>77.211374290407562</v>
      </c>
      <c r="C1190" s="57" t="str">
        <f t="shared" si="325"/>
        <v>-0.0722730422101421-334.860142929537i</v>
      </c>
      <c r="D1190" s="57" t="str">
        <f t="shared" si="326"/>
        <v>7.97999953046803-82.4534887360168i</v>
      </c>
      <c r="E1190" s="57" t="str">
        <f t="shared" si="327"/>
        <v>81.2332957543915-0.00486080804444615i</v>
      </c>
      <c r="F1190" s="57" t="str">
        <f t="shared" si="328"/>
        <v>4.17867855682278-7737.57138305976i</v>
      </c>
      <c r="G1190" s="57" t="str">
        <f t="shared" si="329"/>
        <v>0.999999970838651-0.000170766942136204i</v>
      </c>
      <c r="H1190" s="57" t="str">
        <f t="shared" si="330"/>
        <v>120.038840802948+11.4953885496009i</v>
      </c>
      <c r="I1190" s="57" t="str">
        <f t="shared" si="331"/>
        <v>504.673031682321-5240.14731938589i</v>
      </c>
      <c r="K1190" s="57" t="str">
        <f t="shared" si="332"/>
        <v>0.0990591983571587-0.00960272800251519i</v>
      </c>
      <c r="L1190" s="57" t="str">
        <f t="shared" si="333"/>
        <v>0.00025-2.86290114770745i</v>
      </c>
      <c r="M1190" s="57" t="str">
        <f t="shared" si="334"/>
        <v>0.0025-1.61239739232584i</v>
      </c>
      <c r="N1190" s="57">
        <f t="shared" si="335"/>
        <v>89.987633821718276</v>
      </c>
      <c r="O1190" s="57">
        <f t="shared" si="336"/>
        <v>50.497269367742412</v>
      </c>
      <c r="P1190" s="374">
        <f t="shared" si="337"/>
        <v>50.497269367742412</v>
      </c>
      <c r="Q1190" s="374">
        <f t="shared" si="338"/>
        <v>-90.012366178281724</v>
      </c>
      <c r="R1190" s="12">
        <f t="shared" si="339"/>
        <v>89.987633821718276</v>
      </c>
      <c r="S1190" s="57">
        <f t="shared" si="340"/>
        <v>7.7211374290407558E-2</v>
      </c>
      <c r="T1190" s="12">
        <f t="shared" si="323"/>
        <v>50.497269367742412</v>
      </c>
    </row>
    <row r="1191" spans="1:20" x14ac:dyDescent="0.15">
      <c r="A1191" s="57">
        <f t="shared" si="324"/>
        <v>486.97687930408927</v>
      </c>
      <c r="B1191" s="12">
        <f t="shared" si="341"/>
        <v>77.504777512711115</v>
      </c>
      <c r="C1191" s="57" t="str">
        <f t="shared" si="325"/>
        <v>-0.0722458042814011-333.592217284567i</v>
      </c>
      <c r="D1191" s="57" t="str">
        <f t="shared" si="326"/>
        <v>7.97999952689281-82.1413662832742i</v>
      </c>
      <c r="E1191" s="57" t="str">
        <f t="shared" si="327"/>
        <v>81.2332846501024-0.0048781659792126i</v>
      </c>
      <c r="F1191" s="57" t="str">
        <f t="shared" si="328"/>
        <v>4.17867855589491-7708.27992477911i</v>
      </c>
      <c r="G1191" s="57" t="str">
        <f t="shared" si="329"/>
        <v>0.999999970616603-0.000171415856478259i</v>
      </c>
      <c r="H1191" s="57" t="str">
        <f t="shared" si="330"/>
        <v>120.039136608276+11.5390803564026i</v>
      </c>
      <c r="I1191" s="57" t="str">
        <f t="shared" si="331"/>
        <v>504.67344479053-5220.32095323764i</v>
      </c>
      <c r="K1191" s="57" t="str">
        <f t="shared" si="332"/>
        <v>0.0990521033075878-0.00963852057272084i</v>
      </c>
      <c r="L1191" s="57" t="str">
        <f t="shared" si="333"/>
        <v>0.00025-2.85206330714031i</v>
      </c>
      <c r="M1191" s="57" t="str">
        <f t="shared" si="334"/>
        <v>0.0025-1.60629347711282i</v>
      </c>
      <c r="N1191" s="57">
        <f t="shared" si="335"/>
        <v>89.987591498261466</v>
      </c>
      <c r="O1191" s="57">
        <f t="shared" si="336"/>
        <v>50.464318403331887</v>
      </c>
      <c r="P1191" s="374">
        <f t="shared" si="337"/>
        <v>50.464318403331887</v>
      </c>
      <c r="Q1191" s="374">
        <f t="shared" si="338"/>
        <v>-90.012408501738534</v>
      </c>
      <c r="R1191" s="12">
        <f t="shared" si="339"/>
        <v>89.987591498261466</v>
      </c>
      <c r="S1191" s="57">
        <f t="shared" si="340"/>
        <v>7.750477751271112E-2</v>
      </c>
      <c r="T1191" s="12">
        <f t="shared" si="323"/>
        <v>50.464318403331887</v>
      </c>
    </row>
    <row r="1192" spans="1:20" x14ac:dyDescent="0.15">
      <c r="A1192" s="57">
        <f t="shared" si="324"/>
        <v>488.82739144544479</v>
      </c>
      <c r="B1192" s="12">
        <f t="shared" si="341"/>
        <v>77.799295667259415</v>
      </c>
      <c r="C1192" s="57" t="str">
        <f t="shared" si="325"/>
        <v>-0.0722183629549846-332.329090516113i</v>
      </c>
      <c r="D1192" s="57" t="str">
        <f t="shared" si="326"/>
        <v>7.97999952329035-81.8304254616624i</v>
      </c>
      <c r="E1192" s="57" t="str">
        <f t="shared" si="327"/>
        <v>81.2332734629206-0.00489557730034898i</v>
      </c>
      <c r="F1192" s="57" t="str">
        <f t="shared" si="328"/>
        <v>4.17867855495998-7679.09935269303i</v>
      </c>
      <c r="G1192" s="57" t="str">
        <f t="shared" si="329"/>
        <v>0.999999970392865-0.000172067236694379i</v>
      </c>
      <c r="H1192" s="57" t="str">
        <f t="shared" si="330"/>
        <v>120.039434666829+11.5829382988551i</v>
      </c>
      <c r="I1192" s="57" t="str">
        <f t="shared" si="331"/>
        <v>504.673861044983-5200.56968319166i</v>
      </c>
      <c r="K1192" s="57" t="str">
        <f t="shared" si="332"/>
        <v>0.0990449552721684-0.00967444127212148i</v>
      </c>
      <c r="L1192" s="57" t="str">
        <f t="shared" si="333"/>
        <v>0.00025-2.84126649446136i</v>
      </c>
      <c r="M1192" s="57" t="str">
        <f t="shared" si="334"/>
        <v>0.0025-1.60021266897073i</v>
      </c>
      <c r="N1192" s="57">
        <f t="shared" si="335"/>
        <v>89.987549066712447</v>
      </c>
      <c r="O1192" s="57">
        <f t="shared" si="336"/>
        <v>50.431367385623048</v>
      </c>
      <c r="P1192" s="374">
        <f t="shared" si="337"/>
        <v>50.431367385623048</v>
      </c>
      <c r="Q1192" s="374">
        <f t="shared" si="338"/>
        <v>-90.012450933287553</v>
      </c>
      <c r="R1192" s="12">
        <f t="shared" si="339"/>
        <v>89.987549066712447</v>
      </c>
      <c r="S1192" s="57">
        <f t="shared" si="340"/>
        <v>7.7799295667259419E-2</v>
      </c>
      <c r="T1192" s="12">
        <f t="shared" si="323"/>
        <v>50.431367385623048</v>
      </c>
    </row>
    <row r="1193" spans="1:20" x14ac:dyDescent="0.15">
      <c r="A1193" s="57">
        <f t="shared" si="324"/>
        <v>490.68493553293752</v>
      </c>
      <c r="B1193" s="12">
        <f t="shared" si="341"/>
        <v>78.094932990795002</v>
      </c>
      <c r="C1193" s="57" t="str">
        <f t="shared" si="325"/>
        <v>-0.0721907167431297-331.070744454136i</v>
      </c>
      <c r="D1193" s="57" t="str">
        <f t="shared" si="326"/>
        <v>7.97999951966047-81.5206617981934i</v>
      </c>
      <c r="E1193" s="57" t="str">
        <f t="shared" si="327"/>
        <v>81.2332621922406-0.00491304207001237i</v>
      </c>
      <c r="F1193" s="57" t="str">
        <f t="shared" si="328"/>
        <v>4.17867855401793-7650.0292470292i</v>
      </c>
      <c r="G1193" s="57" t="str">
        <f t="shared" si="329"/>
        <v>0.999999970167423-0.000172721092154879i</v>
      </c>
      <c r="H1193" s="57" t="str">
        <f t="shared" si="330"/>
        <v>120.039734995774+11.6269630094961i</v>
      </c>
      <c r="I1193" s="57" t="str">
        <f t="shared" si="331"/>
        <v>504.674280469646-5180.89322511955i</v>
      </c>
      <c r="K1193" s="57" t="str">
        <f t="shared" si="332"/>
        <v>0.0990377538630968-0.00971049049934602i</v>
      </c>
      <c r="L1193" s="57" t="str">
        <f t="shared" si="333"/>
        <v>0.00025-2.83051055435481i</v>
      </c>
      <c r="M1193" s="57" t="str">
        <f t="shared" si="334"/>
        <v>0.0025-1.59415488042511i</v>
      </c>
      <c r="N1193" s="57">
        <f t="shared" si="335"/>
        <v>89.987506527250929</v>
      </c>
      <c r="O1193" s="57">
        <f t="shared" si="336"/>
        <v>50.398416314226139</v>
      </c>
      <c r="P1193" s="374">
        <f t="shared" si="337"/>
        <v>50.398416314226139</v>
      </c>
      <c r="Q1193" s="374">
        <f t="shared" si="338"/>
        <v>-90.012493472749071</v>
      </c>
      <c r="R1193" s="12">
        <f t="shared" si="339"/>
        <v>89.987506527250929</v>
      </c>
      <c r="S1193" s="57">
        <f t="shared" si="340"/>
        <v>7.8094932990795007E-2</v>
      </c>
      <c r="T1193" s="12">
        <f t="shared" si="323"/>
        <v>50.398416314226139</v>
      </c>
    </row>
    <row r="1194" spans="1:20" x14ac:dyDescent="0.15">
      <c r="A1194" s="57">
        <f t="shared" si="324"/>
        <v>492.54953828796266</v>
      </c>
      <c r="B1194" s="12">
        <f t="shared" si="341"/>
        <v>78.391693736160022</v>
      </c>
      <c r="C1194" s="57" t="str">
        <f t="shared" si="325"/>
        <v>-0.0721628641462715-329.81716099736i</v>
      </c>
      <c r="D1194" s="57" t="str">
        <f t="shared" si="326"/>
        <v>7.97999951600295-81.2120708368128i</v>
      </c>
      <c r="E1194" s="57" t="str">
        <f t="shared" si="327"/>
        <v>81.2332508374516-0.00493056034888081i</v>
      </c>
      <c r="F1194" s="57" t="str">
        <f t="shared" si="328"/>
        <v>4.17867855306869-7621.0691896044i</v>
      </c>
      <c r="G1194" s="57" t="str">
        <f t="shared" si="329"/>
        <v>0.999999969940265-0.000173377432265683i</v>
      </c>
      <c r="H1194" s="57" t="str">
        <f t="shared" si="330"/>
        <v>120.040037612411+11.6711551232807i</v>
      </c>
      <c r="I1194" s="57" t="str">
        <f t="shared" si="331"/>
        <v>504.674703088657-5161.29129596921i</v>
      </c>
      <c r="K1194" s="57" t="str">
        <f t="shared" si="332"/>
        <v>0.0990304986898477-0.00974666865356419i</v>
      </c>
      <c r="L1194" s="57" t="str">
        <f t="shared" si="333"/>
        <v>0.00025-2.81979533209286i</v>
      </c>
      <c r="M1194" s="57" t="str">
        <f t="shared" si="334"/>
        <v>0.0025-1.58812002433265i</v>
      </c>
      <c r="N1194" s="57">
        <f t="shared" si="335"/>
        <v>89.987463880064112</v>
      </c>
      <c r="O1194" s="57">
        <f t="shared" si="336"/>
        <v>50.365465188748281</v>
      </c>
      <c r="P1194" s="374">
        <f t="shared" si="337"/>
        <v>50.365465188748281</v>
      </c>
      <c r="Q1194" s="374">
        <f t="shared" si="338"/>
        <v>-90.012536119935888</v>
      </c>
      <c r="R1194" s="12">
        <f t="shared" si="339"/>
        <v>89.987463880064112</v>
      </c>
      <c r="S1194" s="57">
        <f t="shared" si="340"/>
        <v>7.839169373616002E-2</v>
      </c>
      <c r="T1194" s="12">
        <f t="shared" si="323"/>
        <v>50.365465188748281</v>
      </c>
    </row>
    <row r="1195" spans="1:20" x14ac:dyDescent="0.15">
      <c r="A1195" s="57">
        <f t="shared" si="324"/>
        <v>494.42122653345695</v>
      </c>
      <c r="B1195" s="12">
        <f t="shared" si="341"/>
        <v>78.689582172357433</v>
      </c>
      <c r="C1195" s="57" t="str">
        <f t="shared" si="325"/>
        <v>-0.0721348036550822-328.568322113029i</v>
      </c>
      <c r="D1195" s="57" t="str">
        <f t="shared" si="326"/>
        <v>7.9799995123176-80.9046481383361i</v>
      </c>
      <c r="E1195" s="57" t="str">
        <f t="shared" si="327"/>
        <v>81.2332393979395-0.00494813219648285i</v>
      </c>
      <c r="F1195" s="57" t="str">
        <f t="shared" si="328"/>
        <v>4.17867855211225-7592.21876381846i</v>
      </c>
      <c r="G1195" s="57" t="str">
        <f t="shared" si="329"/>
        <v>0.999999969711377-0.000174036266468458i</v>
      </c>
      <c r="H1195" s="57" t="str">
        <f t="shared" si="330"/>
        <v>120.040342534177+11.7155152775915i</v>
      </c>
      <c r="I1195" s="57" t="str">
        <f t="shared" si="331"/>
        <v>504.675128926359-5141.76361376086i</v>
      </c>
      <c r="K1195" s="57" t="str">
        <f t="shared" si="332"/>
        <v>0.0990231893591594-0.00978297613447861i</v>
      </c>
      <c r="L1195" s="57" t="str">
        <f t="shared" si="333"/>
        <v>0.00025-2.80912067353343i</v>
      </c>
      <c r="M1195" s="57" t="str">
        <f t="shared" si="334"/>
        <v>0.0025-1.58210801387991i</v>
      </c>
      <c r="N1195" s="57">
        <f t="shared" si="335"/>
        <v>89.987421125346316</v>
      </c>
      <c r="O1195" s="57">
        <f t="shared" si="336"/>
        <v>50.332514008793922</v>
      </c>
      <c r="P1195" s="374">
        <f t="shared" si="337"/>
        <v>50.332514008793922</v>
      </c>
      <c r="Q1195" s="374">
        <f t="shared" si="338"/>
        <v>-90.012578874653684</v>
      </c>
      <c r="R1195" s="12">
        <f t="shared" si="339"/>
        <v>89.987421125346316</v>
      </c>
      <c r="S1195" s="57">
        <f t="shared" si="340"/>
        <v>7.8689582172357428E-2</v>
      </c>
      <c r="T1195" s="12">
        <f t="shared" si="323"/>
        <v>50.332514008793922</v>
      </c>
    </row>
    <row r="1196" spans="1:20" x14ac:dyDescent="0.15">
      <c r="A1196" s="57">
        <f t="shared" si="324"/>
        <v>496.3000271942841</v>
      </c>
      <c r="B1196" s="12">
        <f t="shared" si="341"/>
        <v>78.988602584612394</v>
      </c>
      <c r="C1196" s="57" t="str">
        <f t="shared" si="325"/>
        <v>-0.0721065337500306-327.324209836649i</v>
      </c>
      <c r="D1196" s="57" t="str">
        <f t="shared" si="326"/>
        <v>7.97999950860416-80.5983892803844i</v>
      </c>
      <c r="E1196" s="57" t="str">
        <f t="shared" si="327"/>
        <v>81.2332278730846-0.00496575767080528i</v>
      </c>
      <c r="F1196" s="57" t="str">
        <f t="shared" si="328"/>
        <v>4.17867855114852-7563.47755464834i</v>
      </c>
      <c r="G1196" s="57" t="str">
        <f t="shared" si="329"/>
        <v>0.999999969480746-0.000174697604240747i</v>
      </c>
      <c r="H1196" s="57" t="str">
        <f t="shared" si="330"/>
        <v>120.040649778633+11.7600441122472i</v>
      </c>
      <c r="I1196" s="57" t="str">
        <f t="shared" si="331"/>
        <v>504.675558007271-5122.30989758245i</v>
      </c>
      <c r="K1196" s="57" t="str">
        <f t="shared" si="332"/>
        <v>0.0990158254750195-0.00981941334231685i</v>
      </c>
      <c r="L1196" s="57" t="str">
        <f t="shared" si="333"/>
        <v>0.00025-2.79848642511798i</v>
      </c>
      <c r="M1196" s="57" t="str">
        <f t="shared" si="334"/>
        <v>0.0025-1.57611876258209i</v>
      </c>
      <c r="N1196" s="57">
        <f t="shared" si="335"/>
        <v>89.987378263299178</v>
      </c>
      <c r="O1196" s="57">
        <f t="shared" si="336"/>
        <v>50.29956277396488</v>
      </c>
      <c r="P1196" s="374">
        <f t="shared" si="337"/>
        <v>50.29956277396488</v>
      </c>
      <c r="Q1196" s="374">
        <f t="shared" si="338"/>
        <v>-90.012621736700822</v>
      </c>
      <c r="R1196" s="12">
        <f t="shared" si="339"/>
        <v>89.987378263299178</v>
      </c>
      <c r="S1196" s="57">
        <f t="shared" si="340"/>
        <v>7.8988602584612391E-2</v>
      </c>
      <c r="T1196" s="12">
        <f t="shared" ref="T1196:T1259" si="342">P1196</f>
        <v>50.29956277396488</v>
      </c>
    </row>
    <row r="1197" spans="1:20" x14ac:dyDescent="0.15">
      <c r="A1197" s="57">
        <f t="shared" ref="A1197:A1260" si="343">2*PI()*B1197</f>
        <v>498.18596729762243</v>
      </c>
      <c r="B1197" s="12">
        <f t="shared" si="341"/>
        <v>79.288759274433929</v>
      </c>
      <c r="C1197" s="57" t="str">
        <f t="shared" ref="C1197:C1260" si="344">IMPRODUCT(D1197,E1197,$C$40,,K1197,$C$41)</f>
        <v>-0.0720780529001033-326.084806271718i</v>
      </c>
      <c r="D1197" s="57" t="str">
        <f t="shared" ref="D1197:D1260" si="345">IMDIV(IMPRODUCT($C$37,$C$38,COMPLEX(1,A1197/$C$38)),IMSUM(-1*A1197*A1197/$C$39,COMPLEX(0,1*A1197)))</f>
        <v>7.97999950486247-80.2932898573214i</v>
      </c>
      <c r="E1197" s="57" t="str">
        <f t="shared" ref="E1197:E1260" si="346">IMDIV(IMPRODUCT(IMSUM(F1197,G1197),$C$29,H1197),IMSUM(1,I1197))</f>
        <v>81.233216262264-0.00498343682860006i</v>
      </c>
      <c r="F1197" s="57" t="str">
        <f t="shared" ref="F1197:F1260" si="347">IMDIV(IMPRODUCT($C$14,$C$15,COMPLEX(1,A1197/$C$15)),IMSUM(-1*A1197*A1197/$C$16,COMPLEX(0,A1197)))</f>
        <v>4.17867855017745-7534.84514864208i</v>
      </c>
      <c r="G1197" s="57" t="str">
        <f t="shared" ref="G1197:G1260" si="348">IMDIV(1,COMPLEX(1,A1197*$C$9*$C$10))</f>
        <v>0.999999969248359-0.00017536145509611i</v>
      </c>
      <c r="H1197" s="57" t="str">
        <f t="shared" ref="H1197:H1260" si="349">IMDIV($C$3,IMSUM(K1197,COMPLEX(0,$C$28*A1197)))</f>
        <v>120.04095936348+11.8047422695121i</v>
      </c>
      <c r="I1197" s="57" t="str">
        <f t="shared" ref="I1197:I1260" si="350">IMPRODUCT(F1197,$C$29,H1197,$C$31)</f>
        <v>504.67599035609-5102.92986758619i</v>
      </c>
      <c r="K1197" s="57" t="str">
        <f t="shared" ref="K1197:K1260" si="351">IF($C$26&lt;=0,IMDIV(1,IMSUM(IMDIV(1,L1197),1/$C$18)),IMDIV(1,IMSUM(IMDIV(1,L1197),1/$C$18,IMDIV(1,M1197))))</f>
        <v>0.0990084066386417-0.0098559806778215i</v>
      </c>
      <c r="L1197" s="57" t="str">
        <f t="shared" ref="L1197:L1260" si="352">IMSUM($C$21/$C$22,IMDIV(1,COMPLEX(0,$C$20*$C$22*A1197)))</f>
        <v>0.00025-2.78789243386928i</v>
      </c>
      <c r="M1197" s="57" t="str">
        <f t="shared" ref="M1197:M1260" si="353">IMSUM($C$25/$C$26,IMDIV(1,COMPLEX(0,$C$24*$C$26*A1197)))</f>
        <v>0.0025-1.57015218428182i</v>
      </c>
      <c r="N1197" s="57">
        <f t="shared" ref="N1197:N1260" si="354">ABS(R1197)</f>
        <v>89.987335294132066</v>
      </c>
      <c r="O1197" s="57">
        <f t="shared" ref="O1197:O1260" si="355">ABS(P1197)</f>
        <v>50.266611483860004</v>
      </c>
      <c r="P1197" s="374">
        <f t="shared" ref="P1197:P1260" si="356">20*LOG10(IMABS(C1197))</f>
        <v>50.266611483860004</v>
      </c>
      <c r="Q1197" s="374">
        <f t="shared" ref="Q1197:Q1260" si="357">IMARGUMENT(C1197)*180/PI()</f>
        <v>-90.012664705867934</v>
      </c>
      <c r="R1197" s="12">
        <f t="shared" ref="R1197:R1260" si="358">IF(Q1197&lt;0,Q1197+180,Q1197-180)</f>
        <v>89.987335294132066</v>
      </c>
      <c r="S1197" s="57">
        <f t="shared" ref="S1197:S1260" si="359">B1197/1000</f>
        <v>7.9288759274433934E-2</v>
      </c>
      <c r="T1197" s="12">
        <f t="shared" si="342"/>
        <v>50.266611483860004</v>
      </c>
    </row>
    <row r="1198" spans="1:20" x14ac:dyDescent="0.15">
      <c r="A1198" s="57">
        <f t="shared" si="343"/>
        <v>500.07907397335339</v>
      </c>
      <c r="B1198" s="12">
        <f t="shared" ref="B1198:B1261" si="360">B1197*(1+B$42)</f>
        <v>79.590056559676782</v>
      </c>
      <c r="C1198" s="57" t="str">
        <f t="shared" si="344"/>
        <v>-0.0720493595641685-324.850093589483i</v>
      </c>
      <c r="D1198" s="57" t="str">
        <f t="shared" si="345"/>
        <v>7.9799995010923-79.9893454801894i</v>
      </c>
      <c r="E1198" s="57" t="str">
        <f t="shared" si="346"/>
        <v>81.2332045648502-0.00500116972515779i</v>
      </c>
      <c r="F1198" s="57" t="str">
        <f t="shared" si="347"/>
        <v>4.17867854919898-7506.32113391292i</v>
      </c>
      <c r="G1198" s="57" t="str">
        <f t="shared" si="348"/>
        <v>0.999999969014203-0.000176027828584257i</v>
      </c>
      <c r="H1198" s="57" t="str">
        <f t="shared" si="349"/>
        <v>120.041271306554+11.8496103941062i</v>
      </c>
      <c r="I1198" s="57" t="str">
        <f t="shared" si="350"/>
        <v>504.676425997721-5083.62324498429i</v>
      </c>
      <c r="K1198" s="57" t="str">
        <f t="shared" si="351"/>
        <v>0.099000932448453-0.00989267854224242i</v>
      </c>
      <c r="L1198" s="57" t="str">
        <f t="shared" si="352"/>
        <v>0.00025-2.7773385473892i</v>
      </c>
      <c r="M1198" s="57" t="str">
        <f t="shared" si="353"/>
        <v>0.0025-1.56420819314786i</v>
      </c>
      <c r="N1198" s="57">
        <f t="shared" si="354"/>
        <v>89.987292218061739</v>
      </c>
      <c r="O1198" s="57">
        <f t="shared" si="355"/>
        <v>50.233660138075521</v>
      </c>
      <c r="P1198" s="374">
        <f t="shared" si="356"/>
        <v>50.233660138075521</v>
      </c>
      <c r="Q1198" s="374">
        <f t="shared" si="357"/>
        <v>-90.012707781938261</v>
      </c>
      <c r="R1198" s="12">
        <f t="shared" si="358"/>
        <v>89.987292218061739</v>
      </c>
      <c r="S1198" s="57">
        <f t="shared" si="359"/>
        <v>7.9590056559676783E-2</v>
      </c>
      <c r="T1198" s="12">
        <f t="shared" si="342"/>
        <v>50.233660138075521</v>
      </c>
    </row>
    <row r="1199" spans="1:20" x14ac:dyDescent="0.15">
      <c r="A1199" s="57">
        <f t="shared" si="343"/>
        <v>501.97937445445211</v>
      </c>
      <c r="B1199" s="12">
        <f t="shared" si="360"/>
        <v>79.892498774603553</v>
      </c>
      <c r="C1199" s="57" t="str">
        <f t="shared" si="344"/>
        <v>-0.0720204521905785-323.620054028672i</v>
      </c>
      <c r="D1199" s="57" t="str">
        <f t="shared" si="345"/>
        <v>7.97999949729333-79.6865517766464i</v>
      </c>
      <c r="E1199" s="57" t="str">
        <f t="shared" si="346"/>
        <v>81.2331927802108-0.00501895641430104i</v>
      </c>
      <c r="F1199" s="57" t="str">
        <f t="shared" si="347"/>
        <v>4.17867854821308-7477.90510013331i</v>
      </c>
      <c r="G1199" s="57" t="str">
        <f t="shared" si="348"/>
        <v>0.999999968778263-0.000176696734291188i</v>
      </c>
      <c r="H1199" s="57" t="str">
        <f t="shared" si="349"/>
        <v>120.041585625823+11.8946491332138i</v>
      </c>
      <c r="I1199" s="57" t="str">
        <f t="shared" si="350"/>
        <v>504.676864957238-5064.38975204481i</v>
      </c>
      <c r="K1199" s="57" t="str">
        <f t="shared" si="351"/>
        <v>0.0989934025000749-0.00992950733732743i</v>
      </c>
      <c r="L1199" s="57" t="str">
        <f t="shared" si="352"/>
        <v>0.00025-2.76682461385654i</v>
      </c>
      <c r="M1199" s="57" t="str">
        <f t="shared" si="353"/>
        <v>0.0025-1.5582867036739i</v>
      </c>
      <c r="N1199" s="57">
        <f t="shared" si="354"/>
        <v>89.987249035312701</v>
      </c>
      <c r="O1199" s="57">
        <f t="shared" si="355"/>
        <v>50.200708736204717</v>
      </c>
      <c r="P1199" s="374">
        <f t="shared" si="356"/>
        <v>50.200708736204717</v>
      </c>
      <c r="Q1199" s="374">
        <f t="shared" si="357"/>
        <v>-90.012750964687299</v>
      </c>
      <c r="R1199" s="12">
        <f t="shared" si="358"/>
        <v>89.987249035312701</v>
      </c>
      <c r="S1199" s="57">
        <f t="shared" si="359"/>
        <v>7.9892498774603554E-2</v>
      </c>
      <c r="T1199" s="12">
        <f t="shared" si="342"/>
        <v>50.200708736204717</v>
      </c>
    </row>
    <row r="1200" spans="1:20" x14ac:dyDescent="0.15">
      <c r="A1200" s="57">
        <f t="shared" si="343"/>
        <v>503.88689607737911</v>
      </c>
      <c r="B1200" s="12">
        <f t="shared" si="360"/>
        <v>80.196090269947049</v>
      </c>
      <c r="C1200" s="57" t="str">
        <f t="shared" si="344"/>
        <v>-0.071991329216111-322.394669895245i</v>
      </c>
      <c r="D1200" s="57" t="str">
        <f t="shared" si="345"/>
        <v>7.97999949346555-79.3849043909034i</v>
      </c>
      <c r="E1200" s="57" t="str">
        <f t="shared" si="346"/>
        <v>81.2331809077097-0.00503679694846153i</v>
      </c>
      <c r="F1200" s="57" t="str">
        <f t="shared" si="347"/>
        <v>4.17867854721966-7449.59663852909i</v>
      </c>
      <c r="G1200" s="57" t="str">
        <f t="shared" si="348"/>
        <v>0.999999968540527-0.000177368181839327i</v>
      </c>
      <c r="H1200" s="57" t="str">
        <f t="shared" si="349"/>
        <v>120.041902339396+11.9398591364938i</v>
      </c>
      <c r="I1200" s="57" t="str">
        <f t="shared" si="350"/>
        <v>504.677307259922-5045.22911208796i</v>
      </c>
      <c r="K1200" s="57" t="str">
        <f t="shared" si="351"/>
        <v>0.0989858163863043-0.00996646746531313i</v>
      </c>
      <c r="L1200" s="57" t="str">
        <f t="shared" si="352"/>
        <v>0.00025-2.75635048202485i</v>
      </c>
      <c r="M1200" s="57" t="str">
        <f t="shared" si="353"/>
        <v>0.0025-1.55238763067732i</v>
      </c>
      <c r="N1200" s="57">
        <f t="shared" si="354"/>
        <v>89.987205746117326</v>
      </c>
      <c r="O1200" s="57">
        <f t="shared" si="355"/>
        <v>50.167757277838128</v>
      </c>
      <c r="P1200" s="374">
        <f t="shared" si="356"/>
        <v>50.167757277838128</v>
      </c>
      <c r="Q1200" s="374">
        <f t="shared" si="357"/>
        <v>-90.012794253882674</v>
      </c>
      <c r="R1200" s="12">
        <f t="shared" si="358"/>
        <v>89.987205746117326</v>
      </c>
      <c r="S1200" s="57">
        <f t="shared" si="359"/>
        <v>8.0196090269947048E-2</v>
      </c>
      <c r="T1200" s="12">
        <f t="shared" si="342"/>
        <v>50.167757277838128</v>
      </c>
    </row>
    <row r="1201" spans="1:20" x14ac:dyDescent="0.15">
      <c r="A1201" s="57">
        <f t="shared" si="343"/>
        <v>505.80166628247309</v>
      </c>
      <c r="B1201" s="12">
        <f t="shared" si="360"/>
        <v>80.500835412972847</v>
      </c>
      <c r="C1201" s="57" t="str">
        <f t="shared" si="344"/>
        <v>-0.071961989066665-321.173923562132i</v>
      </c>
      <c r="D1201" s="57" t="str">
        <f t="shared" si="345"/>
        <v>7.97999948960859-79.0843989836615i</v>
      </c>
      <c r="E1201" s="57" t="str">
        <f t="shared" si="346"/>
        <v>81.2331689467059-0.0050546913785608i</v>
      </c>
      <c r="F1201" s="57" t="str">
        <f t="shared" si="347"/>
        <v>4.17867854621866-7421.39534187353i</v>
      </c>
      <c r="G1201" s="57" t="str">
        <f t="shared" si="348"/>
        <v>0.999999968300981-0.000178042180887668i</v>
      </c>
      <c r="H1201" s="57" t="str">
        <f t="shared" si="349"/>
        <v>120.042221465518+11.9852410560888i</v>
      </c>
      <c r="I1201" s="57" t="str">
        <f t="shared" si="350"/>
        <v>504.677752931238-5026.14104948189i</v>
      </c>
      <c r="K1201" s="57" t="str">
        <f t="shared" si="351"/>
        <v>0.098978173697096-0.0100035593289152i</v>
      </c>
      <c r="L1201" s="57" t="str">
        <f t="shared" si="352"/>
        <v>0.00025-2.74591600122021i</v>
      </c>
      <c r="M1201" s="57" t="str">
        <f t="shared" si="353"/>
        <v>0.0025-1.54651088929799i</v>
      </c>
      <c r="N1201" s="57">
        <f t="shared" si="354"/>
        <v>89.987162350715892</v>
      </c>
      <c r="O1201" s="57">
        <f t="shared" si="355"/>
        <v>50.134805762563275</v>
      </c>
      <c r="P1201" s="374">
        <f t="shared" si="356"/>
        <v>50.134805762563275</v>
      </c>
      <c r="Q1201" s="374">
        <f t="shared" si="357"/>
        <v>-90.012837649284108</v>
      </c>
      <c r="R1201" s="12">
        <f t="shared" si="358"/>
        <v>89.987162350715892</v>
      </c>
      <c r="S1201" s="57">
        <f t="shared" si="359"/>
        <v>8.0500835412972843E-2</v>
      </c>
      <c r="T1201" s="12">
        <f t="shared" si="342"/>
        <v>50.134805762563275</v>
      </c>
    </row>
    <row r="1202" spans="1:20" x14ac:dyDescent="0.15">
      <c r="A1202" s="57">
        <f t="shared" si="343"/>
        <v>507.72371261434648</v>
      </c>
      <c r="B1202" s="12">
        <f t="shared" si="360"/>
        <v>80.806738587542142</v>
      </c>
      <c r="C1202" s="57" t="str">
        <f t="shared" si="344"/>
        <v>-0.0719324301582418-319.957797468989i</v>
      </c>
      <c r="D1202" s="57" t="str">
        <f t="shared" si="345"/>
        <v>7.9799994857222-78.7850312320496i</v>
      </c>
      <c r="E1202" s="57" t="str">
        <f t="shared" si="346"/>
        <v>81.2331568965542-0.00507263975409788i</v>
      </c>
      <c r="F1202" s="57" t="str">
        <f t="shared" si="347"/>
        <v>4.17867854521005-7393.3008044815i</v>
      </c>
      <c r="G1202" s="57" t="str">
        <f t="shared" si="348"/>
        <v>0.99999996805961-0.000178718741131904i</v>
      </c>
      <c r="H1202" s="57" t="str">
        <f t="shared" si="349"/>
        <v>120.042543022576+12.030795546635i</v>
      </c>
      <c r="I1202" s="57" t="str">
        <f t="shared" si="350"/>
        <v>504.678201996853-5007.12528963891i</v>
      </c>
      <c r="K1202" s="57" t="str">
        <f t="shared" si="351"/>
        <v>0.0989704740195471-0.01004078333132i</v>
      </c>
      <c r="L1202" s="57" t="str">
        <f t="shared" si="352"/>
        <v>0.00025-2.73552102133913i</v>
      </c>
      <c r="M1202" s="57" t="str">
        <f t="shared" si="353"/>
        <v>0.0025-1.540656394997i</v>
      </c>
      <c r="N1202" s="57">
        <f t="shared" si="354"/>
        <v>89.987118849356534</v>
      </c>
      <c r="O1202" s="57">
        <f t="shared" si="355"/>
        <v>50.101854189964918</v>
      </c>
      <c r="P1202" s="374">
        <f t="shared" si="356"/>
        <v>50.101854189964918</v>
      </c>
      <c r="Q1202" s="374">
        <f t="shared" si="357"/>
        <v>-90.012881150643466</v>
      </c>
      <c r="R1202" s="12">
        <f t="shared" si="358"/>
        <v>89.987118849356534</v>
      </c>
      <c r="S1202" s="57">
        <f t="shared" si="359"/>
        <v>8.0806738587542143E-2</v>
      </c>
      <c r="T1202" s="12">
        <f t="shared" si="342"/>
        <v>50.101854189964918</v>
      </c>
    </row>
    <row r="1203" spans="1:20" x14ac:dyDescent="0.15">
      <c r="A1203" s="57">
        <f t="shared" si="343"/>
        <v>509.65306272228105</v>
      </c>
      <c r="B1203" s="12">
        <f t="shared" si="360"/>
        <v>81.113804194174804</v>
      </c>
      <c r="C1203" s="57" t="str">
        <f t="shared" si="344"/>
        <v>-0.0719026508948133-318.746274121945i</v>
      </c>
      <c r="D1203" s="57" t="str">
        <f t="shared" si="345"/>
        <v>7.97999948180626-78.4867968295619i</v>
      </c>
      <c r="E1203" s="57" t="str">
        <f t="shared" si="346"/>
        <v>81.2331447566046-0.00509064212292369i</v>
      </c>
      <c r="F1203" s="57" t="str">
        <f t="shared" si="347"/>
        <v>4.17867854419377-7365.31262220365i</v>
      </c>
      <c r="G1203" s="57" t="str">
        <f t="shared" si="348"/>
        <v>0.999999967816402-0.000179397872304574i</v>
      </c>
      <c r="H1203" s="57" t="str">
        <f t="shared" si="349"/>
        <v>120.042867029091+12.0765232652715i</v>
      </c>
      <c r="I1203" s="57" t="str">
        <f t="shared" si="350"/>
        <v>504.678654482617-4988.18155901119i</v>
      </c>
      <c r="K1203" s="57" t="str">
        <f t="shared" si="351"/>
        <v>0.0989627169378783-0.0100781398761746i</v>
      </c>
      <c r="L1203" s="57" t="str">
        <f t="shared" si="352"/>
        <v>0.00025-2.72516539284631i</v>
      </c>
      <c r="M1203" s="57" t="str">
        <f t="shared" si="353"/>
        <v>0.0025-1.53482406355549i</v>
      </c>
      <c r="N1203" s="57">
        <f t="shared" si="354"/>
        <v>89.987075242295631</v>
      </c>
      <c r="O1203" s="57">
        <f t="shared" si="355"/>
        <v>50.068902559625023</v>
      </c>
      <c r="P1203" s="374">
        <f t="shared" si="356"/>
        <v>50.068902559625023</v>
      </c>
      <c r="Q1203" s="374">
        <f t="shared" si="357"/>
        <v>-90.012924757704369</v>
      </c>
      <c r="R1203" s="12">
        <f t="shared" si="358"/>
        <v>89.987075242295631</v>
      </c>
      <c r="S1203" s="57">
        <f t="shared" si="359"/>
        <v>8.1113804194174799E-2</v>
      </c>
      <c r="T1203" s="12">
        <f t="shared" si="342"/>
        <v>50.068902559625023</v>
      </c>
    </row>
    <row r="1204" spans="1:20" x14ac:dyDescent="0.15">
      <c r="A1204" s="57">
        <f t="shared" si="343"/>
        <v>511.58974436062573</v>
      </c>
      <c r="B1204" s="12">
        <f t="shared" si="360"/>
        <v>81.422036650112673</v>
      </c>
      <c r="C1204" s="57" t="str">
        <f t="shared" si="344"/>
        <v>-0.0718726496693307-317.539336093341i</v>
      </c>
      <c r="D1204" s="57" t="str">
        <f t="shared" si="345"/>
        <v>7.97999947786051-78.1896914859965i</v>
      </c>
      <c r="E1204" s="57" t="str">
        <f t="shared" si="346"/>
        <v>81.2331325262027-0.00510869853140244i</v>
      </c>
      <c r="F1204" s="57" t="str">
        <f t="shared" si="347"/>
        <v>4.17867854316973-7337.43039242058i</v>
      </c>
      <c r="G1204" s="57" t="str">
        <f t="shared" si="348"/>
        <v>0.999999967571342-0.000180079584175201i</v>
      </c>
      <c r="H1204" s="57" t="str">
        <f t="shared" si="349"/>
        <v>120.043193503732+12.1224248716504i</v>
      </c>
      <c r="I1204" s="57" t="str">
        <f t="shared" si="350"/>
        <v>504.679110414588-4969.30958508734i</v>
      </c>
      <c r="K1204" s="57" t="str">
        <f t="shared" si="351"/>
        <v>0.0989549020334144-0.0101156293675766i</v>
      </c>
      <c r="L1204" s="57" t="str">
        <f t="shared" si="352"/>
        <v>0.00025-2.71484896677257i</v>
      </c>
      <c r="M1204" s="57" t="str">
        <f t="shared" si="353"/>
        <v>0.0025-1.52901381107341i</v>
      </c>
      <c r="N1204" s="57">
        <f t="shared" si="354"/>
        <v>89.987031529797804</v>
      </c>
      <c r="O1204" s="57">
        <f t="shared" si="355"/>
        <v>50.035950871122495</v>
      </c>
      <c r="P1204" s="374">
        <f t="shared" si="356"/>
        <v>50.035950871122495</v>
      </c>
      <c r="Q1204" s="374">
        <f t="shared" si="357"/>
        <v>-90.012968470202196</v>
      </c>
      <c r="R1204" s="12">
        <f t="shared" si="358"/>
        <v>89.987031529797804</v>
      </c>
      <c r="S1204" s="57">
        <f t="shared" si="359"/>
        <v>8.1422036650112675E-2</v>
      </c>
      <c r="T1204" s="12">
        <f t="shared" si="342"/>
        <v>50.035950871122495</v>
      </c>
    </row>
    <row r="1205" spans="1:20" x14ac:dyDescent="0.15">
      <c r="A1205" s="57">
        <f t="shared" si="343"/>
        <v>513.53378538919617</v>
      </c>
      <c r="B1205" s="12">
        <f t="shared" si="360"/>
        <v>81.73144038938311</v>
      </c>
      <c r="C1205" s="57" t="str">
        <f t="shared" si="344"/>
        <v>-0.0718424248638314-316.336966021485i</v>
      </c>
      <c r="D1205" s="57" t="str">
        <f t="shared" si="345"/>
        <v>7.97999947388471-77.8937109273933i</v>
      </c>
      <c r="E1205" s="57" t="str">
        <f t="shared" si="346"/>
        <v>81.2331202046904-0.00512680902440627i</v>
      </c>
      <c r="F1205" s="57" t="str">
        <f t="shared" si="347"/>
        <v>4.17867854213792-7309.65371403707i</v>
      </c>
      <c r="G1205" s="57" t="str">
        <f t="shared" si="348"/>
        <v>0.999999967324416-0.000180763886550431i</v>
      </c>
      <c r="H1205" s="57" t="str">
        <f t="shared" si="349"/>
        <v>120.043522465307+12.1685010279464i</v>
      </c>
      <c r="I1205" s="57" t="str">
        <f t="shared" si="350"/>
        <v>504.679569819025-4950.50909638808i</v>
      </c>
      <c r="K1205" s="57" t="str">
        <f t="shared" si="351"/>
        <v>0.0989470288845655-0.0101532522100645i</v>
      </c>
      <c r="L1205" s="57" t="str">
        <f t="shared" si="352"/>
        <v>0.00025-2.70457159471266i</v>
      </c>
      <c r="M1205" s="57" t="str">
        <f t="shared" si="353"/>
        <v>0.0025-1.52322555396833i</v>
      </c>
      <c r="N1205" s="57">
        <f t="shared" si="354"/>
        <v>89.986987712135942</v>
      </c>
      <c r="O1205" s="57">
        <f t="shared" si="355"/>
        <v>50.002999124033323</v>
      </c>
      <c r="P1205" s="374">
        <f t="shared" si="356"/>
        <v>50.002999124033323</v>
      </c>
      <c r="Q1205" s="374">
        <f t="shared" si="357"/>
        <v>-90.013012287864058</v>
      </c>
      <c r="R1205" s="12">
        <f t="shared" si="358"/>
        <v>89.986987712135942</v>
      </c>
      <c r="S1205" s="57">
        <f t="shared" si="359"/>
        <v>8.1731440389383112E-2</v>
      </c>
      <c r="T1205" s="12">
        <f t="shared" si="342"/>
        <v>50.002999124033323</v>
      </c>
    </row>
    <row r="1206" spans="1:20" x14ac:dyDescent="0.15">
      <c r="A1206" s="57">
        <f t="shared" si="343"/>
        <v>515.48521377367513</v>
      </c>
      <c r="B1206" s="12">
        <f t="shared" si="360"/>
        <v>82.042019862862773</v>
      </c>
      <c r="C1206" s="57" t="str">
        <f t="shared" si="344"/>
        <v>-0.0718119748487283-315.139146610405i</v>
      </c>
      <c r="D1206" s="57" t="str">
        <f t="shared" si="345"/>
        <v>7.97999946987865-77.5988508959726i</v>
      </c>
      <c r="E1206" s="57" t="str">
        <f t="shared" si="346"/>
        <v>81.2331077914034-0.00514497364511673i</v>
      </c>
      <c r="F1206" s="57" t="str">
        <f t="shared" si="347"/>
        <v>4.17867854109823-7281.98218747626i</v>
      </c>
      <c r="G1206" s="57" t="str">
        <f t="shared" si="348"/>
        <v>0.99999996707561-0.000181450789274177i</v>
      </c>
      <c r="H1206" s="57" t="str">
        <f t="shared" si="349"/>
        <v>120.043853932768+12.2147523988659i</v>
      </c>
      <c r="I1206" s="57" t="str">
        <f t="shared" si="350"/>
        <v>504.68003272236-4931.7798224625i</v>
      </c>
      <c r="K1206" s="57" t="str">
        <f t="shared" si="351"/>
        <v>0.098939097066814-0.0101910088086082i</v>
      </c>
      <c r="L1206" s="57" t="str">
        <f t="shared" si="352"/>
        <v>0.00025-2.69433312882314i</v>
      </c>
      <c r="M1206" s="57" t="str">
        <f t="shared" si="353"/>
        <v>0.0025-1.51745920897423i</v>
      </c>
      <c r="N1206" s="57">
        <f t="shared" si="354"/>
        <v>89.986943789591464</v>
      </c>
      <c r="O1206" s="57">
        <f t="shared" si="355"/>
        <v>49.970047317930614</v>
      </c>
      <c r="P1206" s="374">
        <f t="shared" si="356"/>
        <v>49.970047317930614</v>
      </c>
      <c r="Q1206" s="374">
        <f t="shared" si="357"/>
        <v>-90.013056210408536</v>
      </c>
      <c r="R1206" s="12">
        <f t="shared" si="358"/>
        <v>89.986943789591464</v>
      </c>
      <c r="S1206" s="57">
        <f t="shared" si="359"/>
        <v>8.2042019862862775E-2</v>
      </c>
      <c r="T1206" s="12">
        <f t="shared" si="342"/>
        <v>49.970047317930614</v>
      </c>
    </row>
    <row r="1207" spans="1:20" x14ac:dyDescent="0.15">
      <c r="A1207" s="57">
        <f t="shared" si="343"/>
        <v>517.44405758601511</v>
      </c>
      <c r="B1207" s="12">
        <f t="shared" si="360"/>
        <v>82.353779538341655</v>
      </c>
      <c r="C1207" s="57" t="str">
        <f t="shared" si="344"/>
        <v>-0.0717812979843586-313.945860629595i</v>
      </c>
      <c r="D1207" s="57" t="str">
        <f t="shared" si="345"/>
        <v>7.97999946584207-77.3051071500739i</v>
      </c>
      <c r="E1207" s="57" t="str">
        <f t="shared" si="346"/>
        <v>81.233095285674-0.00516319243513002i</v>
      </c>
      <c r="F1207" s="57" t="str">
        <f t="shared" si="347"/>
        <v>4.17867854005063-7254.41541467395i</v>
      </c>
      <c r="G1207" s="57" t="str">
        <f t="shared" si="348"/>
        <v>0.999999966824909-0.000182140302227756i</v>
      </c>
      <c r="H1207" s="57" t="str">
        <f t="shared" si="349"/>
        <v>120.044187925212+12.2611796516586i</v>
      </c>
      <c r="I1207" s="57" t="str">
        <f t="shared" si="350"/>
        <v>504.680499151277-4913.12149388416i</v>
      </c>
      <c r="K1207" s="57" t="str">
        <f t="shared" si="351"/>
        <v>0.0989311061526897-0.0102288995685984i</v>
      </c>
      <c r="L1207" s="57" t="str">
        <f t="shared" si="352"/>
        <v>0.00025-2.68413342182022i</v>
      </c>
      <c r="M1207" s="57" t="str">
        <f t="shared" si="353"/>
        <v>0.0025-1.5117146931403i</v>
      </c>
      <c r="N1207" s="57">
        <f t="shared" si="354"/>
        <v>89.986899762454087</v>
      </c>
      <c r="O1207" s="57">
        <f t="shared" si="355"/>
        <v>49.937095452384419</v>
      </c>
      <c r="P1207" s="374">
        <f t="shared" si="356"/>
        <v>49.937095452384419</v>
      </c>
      <c r="Q1207" s="374">
        <f t="shared" si="357"/>
        <v>-90.013100237545913</v>
      </c>
      <c r="R1207" s="12">
        <f t="shared" si="358"/>
        <v>89.986899762454087</v>
      </c>
      <c r="S1207" s="57">
        <f t="shared" si="359"/>
        <v>8.2353779538341651E-2</v>
      </c>
      <c r="T1207" s="12">
        <f t="shared" si="342"/>
        <v>49.937095452384419</v>
      </c>
    </row>
    <row r="1208" spans="1:20" x14ac:dyDescent="0.15">
      <c r="A1208" s="57">
        <f t="shared" si="343"/>
        <v>519.41034500484204</v>
      </c>
      <c r="B1208" s="12">
        <f t="shared" si="360"/>
        <v>82.666723900587357</v>
      </c>
      <c r="C1208" s="57" t="str">
        <f t="shared" si="344"/>
        <v>-0.071750392617183-312.757090913773i</v>
      </c>
      <c r="D1208" s="57" t="str">
        <f t="shared" si="345"/>
        <v>7.97999946177473-77.0124754640946i</v>
      </c>
      <c r="E1208" s="57" t="str">
        <f t="shared" si="346"/>
        <v>81.2330826868297-0.00518146543433847i</v>
      </c>
      <c r="F1208" s="57" t="str">
        <f t="shared" si="347"/>
        <v>4.17867853899506-7226.95299907287i</v>
      </c>
      <c r="G1208" s="57" t="str">
        <f t="shared" si="348"/>
        <v>0.999999966572299-0.000182832435330036i</v>
      </c>
      <c r="H1208" s="57" t="str">
        <f t="shared" si="349"/>
        <v>120.044524461881+12.3077834561247i</v>
      </c>
      <c r="I1208" s="57" t="str">
        <f t="shared" si="350"/>
        <v>504.680969132604-4894.53384224717i</v>
      </c>
      <c r="K1208" s="57" t="str">
        <f t="shared" si="351"/>
        <v>0.0989230557117569-0.0102669248958359i</v>
      </c>
      <c r="L1208" s="57" t="str">
        <f t="shared" si="352"/>
        <v>0.00025-2.6739723269777i</v>
      </c>
      <c r="M1208" s="57" t="str">
        <f t="shared" si="353"/>
        <v>0.0025-1.50599192382975i</v>
      </c>
      <c r="N1208" s="57">
        <f t="shared" si="354"/>
        <v>89.986855631022664</v>
      </c>
      <c r="O1208" s="57">
        <f t="shared" si="355"/>
        <v>49.904143526961946</v>
      </c>
      <c r="P1208" s="374">
        <f t="shared" si="356"/>
        <v>49.904143526961946</v>
      </c>
      <c r="Q1208" s="374">
        <f t="shared" si="357"/>
        <v>-90.013144368977336</v>
      </c>
      <c r="R1208" s="12">
        <f t="shared" si="358"/>
        <v>89.986855631022664</v>
      </c>
      <c r="S1208" s="57">
        <f t="shared" si="359"/>
        <v>8.2666723900587352E-2</v>
      </c>
      <c r="T1208" s="12">
        <f t="shared" si="342"/>
        <v>49.904143526961946</v>
      </c>
    </row>
    <row r="1209" spans="1:20" x14ac:dyDescent="0.15">
      <c r="A1209" s="57">
        <f t="shared" si="343"/>
        <v>521.38410431586044</v>
      </c>
      <c r="B1209" s="12">
        <f t="shared" si="360"/>
        <v>82.980857451409591</v>
      </c>
      <c r="C1209" s="57" t="str">
        <f t="shared" si="344"/>
        <v>-0.0717192570851353-311.572820362628i</v>
      </c>
      <c r="D1209" s="57" t="str">
        <f t="shared" si="345"/>
        <v>7.97999945767648-76.72095162843i</v>
      </c>
      <c r="E1209" s="57" t="str">
        <f t="shared" si="346"/>
        <v>81.2330699941929-0.00519979268107517i</v>
      </c>
      <c r="F1209" s="57" t="str">
        <f t="shared" si="347"/>
        <v>4.17867853793145-7199.59454561694i</v>
      </c>
      <c r="G1209" s="57" t="str">
        <f t="shared" si="348"/>
        <v>0.999999966317766-0.000183527198537577i</v>
      </c>
      <c r="H1209" s="57" t="str">
        <f t="shared" si="349"/>
        <v>120.044863562164+12.3545644846277i</v>
      </c>
      <c r="I1209" s="57" t="str">
        <f t="shared" si="350"/>
        <v>504.681442693431-4876.01660016237i</v>
      </c>
      <c r="K1209" s="57" t="str">
        <f t="shared" si="351"/>
        <v>0.0989149453105932-0.0103050851965223i</v>
      </c>
      <c r="L1209" s="57" t="str">
        <f t="shared" si="352"/>
        <v>0.00025-2.66384969812483i</v>
      </c>
      <c r="M1209" s="57" t="str">
        <f t="shared" si="353"/>
        <v>0.0025-1.50029081871861i</v>
      </c>
      <c r="N1209" s="57">
        <f t="shared" si="354"/>
        <v>89.986811395604306</v>
      </c>
      <c r="O1209" s="57">
        <f t="shared" si="355"/>
        <v>49.871191541227269</v>
      </c>
      <c r="P1209" s="374">
        <f t="shared" si="356"/>
        <v>49.871191541227269</v>
      </c>
      <c r="Q1209" s="374">
        <f t="shared" si="357"/>
        <v>-90.013188604395694</v>
      </c>
      <c r="R1209" s="12">
        <f t="shared" si="358"/>
        <v>89.986811395604306</v>
      </c>
      <c r="S1209" s="57">
        <f t="shared" si="359"/>
        <v>8.2980857451409595E-2</v>
      </c>
      <c r="T1209" s="12">
        <f t="shared" si="342"/>
        <v>49.871191541227269</v>
      </c>
    </row>
    <row r="1210" spans="1:20" x14ac:dyDescent="0.15">
      <c r="A1210" s="57">
        <f t="shared" si="343"/>
        <v>523.3653639122607</v>
      </c>
      <c r="B1210" s="12">
        <f t="shared" si="360"/>
        <v>83.296184709724955</v>
      </c>
      <c r="C1210" s="57" t="str">
        <f t="shared" si="344"/>
        <v>-0.0716878897126421-310.393031940579i</v>
      </c>
      <c r="D1210" s="57" t="str">
        <f t="shared" si="345"/>
        <v>7.97999945354697-76.4305314494114i</v>
      </c>
      <c r="E1210" s="57" t="str">
        <f t="shared" si="346"/>
        <v>81.233057207082-0.00521817421196301i</v>
      </c>
      <c r="F1210" s="57" t="str">
        <f t="shared" si="347"/>
        <v>4.17867853685973-7172.33966074562i</v>
      </c>
      <c r="G1210" s="57" t="str">
        <f t="shared" si="348"/>
        <v>0.999999966061295-0.000184224601844771i</v>
      </c>
      <c r="H1210" s="57" t="str">
        <f t="shared" si="349"/>
        <v>120.045205245599+12.4015234121016i</v>
      </c>
      <c r="I1210" s="57" t="str">
        <f t="shared" si="350"/>
        <v>504.681919861006-4857.5695012535i</v>
      </c>
      <c r="K1210" s="57" t="str">
        <f t="shared" si="351"/>
        <v>0.0989067745127715-0.0103433808772478i</v>
      </c>
      <c r="L1210" s="57" t="str">
        <f t="shared" si="352"/>
        <v>0.00025-2.65376538964418i</v>
      </c>
      <c r="M1210" s="57" t="str">
        <f t="shared" si="353"/>
        <v>0.0025-1.49461129579459i</v>
      </c>
      <c r="N1210" s="57">
        <f t="shared" si="354"/>
        <v>89.986767056515333</v>
      </c>
      <c r="O1210" s="57">
        <f t="shared" si="355"/>
        <v>49.838239494741515</v>
      </c>
      <c r="P1210" s="374">
        <f t="shared" si="356"/>
        <v>49.838239494741515</v>
      </c>
      <c r="Q1210" s="374">
        <f t="shared" si="357"/>
        <v>-90.013232943484667</v>
      </c>
      <c r="R1210" s="12">
        <f t="shared" si="358"/>
        <v>89.986767056515333</v>
      </c>
      <c r="S1210" s="57">
        <f t="shared" si="359"/>
        <v>8.3296184709724955E-2</v>
      </c>
      <c r="T1210" s="12">
        <f t="shared" si="342"/>
        <v>49.838239494741515</v>
      </c>
    </row>
    <row r="1211" spans="1:20" x14ac:dyDescent="0.15">
      <c r="A1211" s="57">
        <f t="shared" si="343"/>
        <v>525.35415229512739</v>
      </c>
      <c r="B1211" s="12">
        <f t="shared" si="360"/>
        <v>83.612710211621916</v>
      </c>
      <c r="C1211" s="57" t="str">
        <f t="shared" si="344"/>
        <v>-0.0716562888130881-309.217708676528i</v>
      </c>
      <c r="D1211" s="57" t="str">
        <f t="shared" si="345"/>
        <v>7.97999944938602-76.1412107492474i</v>
      </c>
      <c r="E1211" s="57" t="str">
        <f t="shared" si="346"/>
        <v>81.23304432481-0.00523661006177856i</v>
      </c>
      <c r="F1211" s="57" t="str">
        <f t="shared" si="347"/>
        <v>4.17867853577987-7145.18795238827i</v>
      </c>
      <c r="G1211" s="57" t="str">
        <f t="shared" si="348"/>
        <v>0.999999965802871-0.000184924655283992i</v>
      </c>
      <c r="H1211" s="57" t="str">
        <f t="shared" si="349"/>
        <v>120.045549531869+12.4486609160628i</v>
      </c>
      <c r="I1211" s="57" t="str">
        <f t="shared" si="350"/>
        <v>504.682400662811-4839.19228015322i</v>
      </c>
      <c r="K1211" s="57" t="str">
        <f t="shared" si="351"/>
        <v>0.0988985428788425-0.0103818123449817i</v>
      </c>
      <c r="L1211" s="57" t="str">
        <f t="shared" si="352"/>
        <v>0.00025-2.64371925646959i</v>
      </c>
      <c r="M1211" s="57" t="str">
        <f t="shared" si="353"/>
        <v>0.0025-1.48895327335584i</v>
      </c>
      <c r="N1211" s="57">
        <f t="shared" si="354"/>
        <v>89.98672261408106</v>
      </c>
      <c r="O1211" s="57">
        <f t="shared" si="355"/>
        <v>49.805287387062805</v>
      </c>
      <c r="P1211" s="374">
        <f t="shared" si="356"/>
        <v>49.805287387062805</v>
      </c>
      <c r="Q1211" s="374">
        <f t="shared" si="357"/>
        <v>-90.01327738591894</v>
      </c>
      <c r="R1211" s="12">
        <f t="shared" si="358"/>
        <v>89.98672261408106</v>
      </c>
      <c r="S1211" s="57">
        <f t="shared" si="359"/>
        <v>8.3612710211621921E-2</v>
      </c>
      <c r="T1211" s="12">
        <f t="shared" si="342"/>
        <v>49.805287387062805</v>
      </c>
    </row>
    <row r="1212" spans="1:20" x14ac:dyDescent="0.15">
      <c r="A1212" s="57">
        <f t="shared" si="343"/>
        <v>527.35049807384894</v>
      </c>
      <c r="B1212" s="12">
        <f t="shared" si="360"/>
        <v>83.930438510426086</v>
      </c>
      <c r="C1212" s="57" t="str">
        <f t="shared" si="344"/>
        <v>-0.0716244526880843-308.04683366361i</v>
      </c>
      <c r="D1212" s="57" t="str">
        <f t="shared" si="345"/>
        <v>7.97999944519345-75.8529853659624i</v>
      </c>
      <c r="E1212" s="57" t="str">
        <f t="shared" si="346"/>
        <v>81.2330313466853-0.00525510026368591i</v>
      </c>
      <c r="F1212" s="57" t="str">
        <f t="shared" si="347"/>
        <v>4.17867853469177-7118.13902995841i</v>
      </c>
      <c r="G1212" s="57" t="str">
        <f t="shared" si="348"/>
        <v>0.999999965542479-0.000185627368925736i</v>
      </c>
      <c r="H1212" s="57" t="str">
        <f t="shared" si="349"/>
        <v>120.045896440814+12.4959776766195i</v>
      </c>
      <c r="I1212" s="57" t="str">
        <f t="shared" si="350"/>
        <v>504.682885126536-4820.88467249963i</v>
      </c>
      <c r="K1212" s="57" t="str">
        <f t="shared" si="351"/>
        <v>0.0988902499663137-0.0104203800070606i</v>
      </c>
      <c r="L1212" s="57" t="str">
        <f t="shared" si="352"/>
        <v>0.00025-2.63371115408408i</v>
      </c>
      <c r="M1212" s="57" t="str">
        <f t="shared" si="353"/>
        <v>0.0025-1.48331667000981i</v>
      </c>
      <c r="N1212" s="57">
        <f t="shared" si="354"/>
        <v>89.986678068635854</v>
      </c>
      <c r="O1212" s="57">
        <f t="shared" si="355"/>
        <v>49.772335217746004</v>
      </c>
      <c r="P1212" s="374">
        <f t="shared" si="356"/>
        <v>49.772335217746004</v>
      </c>
      <c r="Q1212" s="374">
        <f t="shared" si="357"/>
        <v>-90.013321931364146</v>
      </c>
      <c r="R1212" s="12">
        <f t="shared" si="358"/>
        <v>89.986678068635854</v>
      </c>
      <c r="S1212" s="57">
        <f t="shared" si="359"/>
        <v>8.3930438510426086E-2</v>
      </c>
      <c r="T1212" s="12">
        <f t="shared" si="342"/>
        <v>49.772335217746004</v>
      </c>
    </row>
    <row r="1213" spans="1:20" x14ac:dyDescent="0.15">
      <c r="A1213" s="57">
        <f t="shared" si="343"/>
        <v>529.35442996652955</v>
      </c>
      <c r="B1213" s="12">
        <f t="shared" si="360"/>
        <v>84.249374176765713</v>
      </c>
      <c r="C1213" s="57" t="str">
        <f t="shared" si="344"/>
        <v>-0.071592379628008-306.880390058964i</v>
      </c>
      <c r="D1213" s="57" t="str">
        <f t="shared" si="345"/>
        <v>7.97999944096889-75.5658511533375i</v>
      </c>
      <c r="E1213" s="57" t="str">
        <f t="shared" si="346"/>
        <v>81.2330182720119-0.00527364484900648i</v>
      </c>
      <c r="F1213" s="57" t="str">
        <f t="shared" si="347"/>
        <v>4.17867853359538-7091.19250434823i</v>
      </c>
      <c r="G1213" s="57" t="str">
        <f t="shared" si="348"/>
        <v>0.999999965280104-0.000186332752878764i</v>
      </c>
      <c r="H1213" s="57" t="str">
        <f t="shared" si="349"/>
        <v>120.046245992419+12.5434743764813i</v>
      </c>
      <c r="I1213" s="57" t="str">
        <f t="shared" si="350"/>
        <v>504.683373280072-4802.64641493202i</v>
      </c>
      <c r="K1213" s="57" t="str">
        <f t="shared" si="351"/>
        <v>0.0988818953296337-0.0104590842711777i</v>
      </c>
      <c r="L1213" s="57" t="str">
        <f t="shared" si="352"/>
        <v>0.00025-2.62374093851771i</v>
      </c>
      <c r="M1213" s="57" t="str">
        <f t="shared" si="353"/>
        <v>0.0025-1.47770140467205i</v>
      </c>
      <c r="N1213" s="57">
        <f t="shared" si="354"/>
        <v>89.98663342052329</v>
      </c>
      <c r="O1213" s="57">
        <f t="shared" si="355"/>
        <v>49.739382986343131</v>
      </c>
      <c r="P1213" s="374">
        <f t="shared" si="356"/>
        <v>49.739382986343131</v>
      </c>
      <c r="Q1213" s="374">
        <f t="shared" si="357"/>
        <v>-90.01336657947671</v>
      </c>
      <c r="R1213" s="12">
        <f t="shared" si="358"/>
        <v>89.98663342052329</v>
      </c>
      <c r="S1213" s="57">
        <f t="shared" si="359"/>
        <v>8.4249374176765715E-2</v>
      </c>
      <c r="T1213" s="12">
        <f t="shared" si="342"/>
        <v>49.739382986343131</v>
      </c>
    </row>
    <row r="1214" spans="1:20" x14ac:dyDescent="0.15">
      <c r="A1214" s="57">
        <f t="shared" si="343"/>
        <v>531.36597680040245</v>
      </c>
      <c r="B1214" s="12">
        <f t="shared" si="360"/>
        <v>84.569521798637425</v>
      </c>
      <c r="C1214" s="57" t="str">
        <f t="shared" si="344"/>
        <v>-0.0715600679113138-305.718361083481i</v>
      </c>
      <c r="D1214" s="57" t="str">
        <f t="shared" si="345"/>
        <v>7.97999943671215-75.279803980851i</v>
      </c>
      <c r="E1214" s="57" t="str">
        <f t="shared" si="346"/>
        <v>81.233005100089-0.00529224384731093i</v>
      </c>
      <c r="F1214" s="57" t="str">
        <f t="shared" si="347"/>
        <v>4.17867853249066-7064.34798792292i</v>
      </c>
      <c r="G1214" s="57" t="str">
        <f t="shared" si="348"/>
        <v>0.999999965015732-0.000187040817290256i</v>
      </c>
      <c r="H1214" s="57" t="str">
        <f t="shared" si="349"/>
        <v>120.046598206824+12.5911517009702i</v>
      </c>
      <c r="I1214" s="57" t="str">
        <f t="shared" si="350"/>
        <v>504.683865151543-4784.47724508743i</v>
      </c>
      <c r="K1214" s="57" t="str">
        <f t="shared" si="351"/>
        <v>0.098873478520172-0.0104979255453714i</v>
      </c>
      <c r="L1214" s="57" t="str">
        <f t="shared" si="352"/>
        <v>0.00025-2.61380846634559i</v>
      </c>
      <c r="M1214" s="57" t="str">
        <f t="shared" si="353"/>
        <v>0.0025-1.4721073965651i</v>
      </c>
      <c r="N1214" s="57">
        <f t="shared" si="354"/>
        <v>89.986588670096324</v>
      </c>
      <c r="O1214" s="57">
        <f t="shared" si="355"/>
        <v>49.706430692403075</v>
      </c>
      <c r="P1214" s="374">
        <f t="shared" si="356"/>
        <v>49.706430692403075</v>
      </c>
      <c r="Q1214" s="374">
        <f t="shared" si="357"/>
        <v>-90.013411329903676</v>
      </c>
      <c r="R1214" s="12">
        <f t="shared" si="358"/>
        <v>89.986588670096324</v>
      </c>
      <c r="S1214" s="57">
        <f t="shared" si="359"/>
        <v>8.4569521798637429E-2</v>
      </c>
      <c r="T1214" s="12">
        <f t="shared" si="342"/>
        <v>49.706430692403075</v>
      </c>
    </row>
    <row r="1215" spans="1:20" x14ac:dyDescent="0.15">
      <c r="A1215" s="57">
        <f t="shared" si="343"/>
        <v>533.38516751224392</v>
      </c>
      <c r="B1215" s="12">
        <f t="shared" si="360"/>
        <v>84.890885981472252</v>
      </c>
      <c r="C1215" s="57" t="str">
        <f t="shared" si="344"/>
        <v>-0.0715275158034814-304.560730021561i</v>
      </c>
      <c r="D1215" s="57" t="str">
        <f t="shared" si="345"/>
        <v>7.97999943242308-74.9948397336177i</v>
      </c>
      <c r="E1215" s="57" t="str">
        <f t="shared" si="346"/>
        <v>81.2329918302104-0.00531089728627849i</v>
      </c>
      <c r="F1215" s="57" t="str">
        <f t="shared" si="347"/>
        <v>4.17867853137752-7037.60509451508i</v>
      </c>
      <c r="G1215" s="57" t="str">
        <f t="shared" si="348"/>
        <v>0.999999964749346-0.000187751572345944i</v>
      </c>
      <c r="H1215" s="57" t="str">
        <f t="shared" si="349"/>
        <v>120.046953104323+12.6390103380295i</v>
      </c>
      <c r="I1215" s="57" t="str">
        <f t="shared" si="350"/>
        <v>504.684360769255-4766.37690159674i</v>
      </c>
      <c r="K1215" s="57" t="str">
        <f t="shared" si="351"/>
        <v>0.0988649990862003-0.0105369042380137i</v>
      </c>
      <c r="L1215" s="57" t="str">
        <f t="shared" si="352"/>
        <v>0.00025-2.60391359468579i</v>
      </c>
      <c r="M1215" s="57" t="str">
        <f t="shared" si="353"/>
        <v>0.0025-1.46653456521728i</v>
      </c>
      <c r="N1215" s="57">
        <f t="shared" si="354"/>
        <v>89.986543817717546</v>
      </c>
      <c r="O1215" s="57">
        <f t="shared" si="355"/>
        <v>49.673478335471529</v>
      </c>
      <c r="P1215" s="374">
        <f t="shared" si="356"/>
        <v>49.673478335471529</v>
      </c>
      <c r="Q1215" s="374">
        <f t="shared" si="357"/>
        <v>-90.013456182282454</v>
      </c>
      <c r="R1215" s="12">
        <f t="shared" si="358"/>
        <v>89.986543817717546</v>
      </c>
      <c r="S1215" s="57">
        <f t="shared" si="359"/>
        <v>8.489088598147225E-2</v>
      </c>
      <c r="T1215" s="12">
        <f t="shared" si="342"/>
        <v>49.673478335471529</v>
      </c>
    </row>
    <row r="1216" spans="1:20" x14ac:dyDescent="0.15">
      <c r="A1216" s="57">
        <f t="shared" si="343"/>
        <v>535.41203114879056</v>
      </c>
      <c r="B1216" s="12">
        <f t="shared" si="360"/>
        <v>85.21347134820185</v>
      </c>
      <c r="C1216" s="57" t="str">
        <f t="shared" si="344"/>
        <v>-0.0714947215598656-303.407480220876i</v>
      </c>
      <c r="D1216" s="57" t="str">
        <f t="shared" si="345"/>
        <v>7.97999942810127-74.7109543123316i</v>
      </c>
      <c r="E1216" s="57" t="str">
        <f t="shared" si="346"/>
        <v>81.2329784616655-0.00532960519177761i</v>
      </c>
      <c r="F1216" s="57" t="str">
        <f t="shared" si="347"/>
        <v>4.17867853025592-7010.96343941921i</v>
      </c>
      <c r="G1216" s="57" t="str">
        <f t="shared" si="348"/>
        <v>0.999999964480932-0.000188465028270272i</v>
      </c>
      <c r="H1216" s="57" t="str">
        <f t="shared" si="349"/>
        <v>120.047310705364+12.6870509782353i</v>
      </c>
      <c r="I1216" s="57" t="str">
        <f t="shared" si="350"/>
        <v>504.684860161761-4748.34512408091i</v>
      </c>
      <c r="K1216" s="57" t="str">
        <f t="shared" si="351"/>
        <v>0.0988564565728729-0.0105760207577986i</v>
      </c>
      <c r="L1216" s="57" t="str">
        <f t="shared" si="352"/>
        <v>0.00025-2.59405618119724i</v>
      </c>
      <c r="M1216" s="57" t="str">
        <f t="shared" si="353"/>
        <v>0.0025-1.46098283046152i</v>
      </c>
      <c r="N1216" s="57">
        <f t="shared" si="354"/>
        <v>89.986498863758925</v>
      </c>
      <c r="O1216" s="57">
        <f t="shared" si="355"/>
        <v>49.640525915091054</v>
      </c>
      <c r="P1216" s="374">
        <f t="shared" si="356"/>
        <v>49.640525915091054</v>
      </c>
      <c r="Q1216" s="374">
        <f t="shared" si="357"/>
        <v>-90.013501136241075</v>
      </c>
      <c r="R1216" s="12">
        <f t="shared" si="358"/>
        <v>89.986498863758925</v>
      </c>
      <c r="S1216" s="57">
        <f t="shared" si="359"/>
        <v>8.5213471348201855E-2</v>
      </c>
      <c r="T1216" s="12">
        <f t="shared" si="342"/>
        <v>49.640525915091054</v>
      </c>
    </row>
    <row r="1217" spans="1:20" x14ac:dyDescent="0.15">
      <c r="A1217" s="57">
        <f t="shared" si="343"/>
        <v>537.4465968671559</v>
      </c>
      <c r="B1217" s="12">
        <f t="shared" si="360"/>
        <v>85.53728253932502</v>
      </c>
      <c r="C1217" s="57" t="str">
        <f t="shared" si="344"/>
        <v>-0.0714616834217239-302.258595092132i</v>
      </c>
      <c r="D1217" s="57" t="str">
        <f t="shared" si="345"/>
        <v>7.97999942374658-74.4281436332057i</v>
      </c>
      <c r="E1217" s="57" t="str">
        <f t="shared" si="346"/>
        <v>81.2329649937386-0.00534836758777526i</v>
      </c>
      <c r="F1217" s="57" t="str">
        <f t="shared" si="347"/>
        <v>4.17867852912575-6984.42263938619i</v>
      </c>
      <c r="G1217" s="57" t="str">
        <f t="shared" si="348"/>
        <v>0.999999964210474-0.000189181195326533i</v>
      </c>
      <c r="H1217" s="57" t="str">
        <f t="shared" si="349"/>
        <v>120.047671030552+12.7352743148054i</v>
      </c>
      <c r="I1217" s="57" t="str">
        <f t="shared" si="350"/>
        <v>504.685363357803-4730.3816531473i</v>
      </c>
      <c r="K1217" s="57" t="str">
        <f t="shared" si="351"/>
        <v>0.0988478505222081-0.01061527551373i</v>
      </c>
      <c r="L1217" s="57" t="str">
        <f t="shared" si="352"/>
        <v>0.00025-2.58423608407775i</v>
      </c>
      <c r="M1217" s="57" t="str">
        <f t="shared" si="353"/>
        <v>0.0025-1.45545211243427i</v>
      </c>
      <c r="N1217" s="57">
        <f t="shared" si="354"/>
        <v>89.986453808602448</v>
      </c>
      <c r="O1217" s="57">
        <f t="shared" si="355"/>
        <v>49.607573430801111</v>
      </c>
      <c r="P1217" s="374">
        <f t="shared" si="356"/>
        <v>49.607573430801111</v>
      </c>
      <c r="Q1217" s="374">
        <f t="shared" si="357"/>
        <v>-90.013546191397552</v>
      </c>
      <c r="R1217" s="12">
        <f t="shared" si="358"/>
        <v>89.986453808602448</v>
      </c>
      <c r="S1217" s="57">
        <f t="shared" si="359"/>
        <v>8.5537282539325021E-2</v>
      </c>
      <c r="T1217" s="12">
        <f t="shared" si="342"/>
        <v>49.607573430801111</v>
      </c>
    </row>
    <row r="1218" spans="1:20" x14ac:dyDescent="0.15">
      <c r="A1218" s="57">
        <f t="shared" si="343"/>
        <v>539.4888939352511</v>
      </c>
      <c r="B1218" s="12">
        <f t="shared" si="360"/>
        <v>85.862324212974457</v>
      </c>
      <c r="C1218" s="57" t="str">
        <f t="shared" si="344"/>
        <v>-0.0714283996198688-301.114058108829i</v>
      </c>
      <c r="D1218" s="57" t="str">
        <f t="shared" si="345"/>
        <v>7.97999941935874-74.1464036279132i</v>
      </c>
      <c r="E1218" s="57" t="str">
        <f t="shared" si="346"/>
        <v>81.2329514257094-0.00536718449633336i</v>
      </c>
      <c r="F1218" s="57" t="str">
        <f t="shared" si="347"/>
        <v>4.17867852798699-6957.98231261767i</v>
      </c>
      <c r="G1218" s="57" t="str">
        <f t="shared" si="348"/>
        <v>0.999999963937957-0.000189900083817023i</v>
      </c>
      <c r="H1218" s="57" t="str">
        <f t="shared" si="349"/>
        <v>120.048034100647+12.7836810436109i</v>
      </c>
      <c r="I1218" s="57" t="str">
        <f t="shared" si="350"/>
        <v>504.685870386367-4712.48623038577i</v>
      </c>
      <c r="K1218" s="57" t="str">
        <f t="shared" si="351"/>
        <v>0.0988391804730703-0.0106546689151105i</v>
      </c>
      <c r="L1218" s="57" t="str">
        <f t="shared" si="352"/>
        <v>0.00025-2.57445316206191i</v>
      </c>
      <c r="M1218" s="57" t="str">
        <f t="shared" si="353"/>
        <v>0.0025-1.44994233157429i</v>
      </c>
      <c r="N1218" s="57">
        <f t="shared" si="354"/>
        <v>89.986408652639682</v>
      </c>
      <c r="O1218" s="57">
        <f t="shared" si="355"/>
        <v>49.574620882137964</v>
      </c>
      <c r="P1218" s="374">
        <f t="shared" si="356"/>
        <v>49.574620882137964</v>
      </c>
      <c r="Q1218" s="374">
        <f t="shared" si="357"/>
        <v>-90.013591347360318</v>
      </c>
      <c r="R1218" s="12">
        <f t="shared" si="358"/>
        <v>89.986408652639682</v>
      </c>
      <c r="S1218" s="57">
        <f t="shared" si="359"/>
        <v>8.5862324212974461E-2</v>
      </c>
      <c r="T1218" s="12">
        <f t="shared" si="342"/>
        <v>49.574620882137964</v>
      </c>
    </row>
    <row r="1219" spans="1:20" x14ac:dyDescent="0.15">
      <c r="A1219" s="57">
        <f t="shared" si="343"/>
        <v>541.53895173220508</v>
      </c>
      <c r="B1219" s="12">
        <f t="shared" si="360"/>
        <v>86.188601044983756</v>
      </c>
      <c r="C1219" s="57" t="str">
        <f t="shared" si="344"/>
        <v>-0.0713948683725434-299.973852807023i</v>
      </c>
      <c r="D1219" s="57" t="str">
        <f t="shared" si="345"/>
        <v>7.97999941493749-73.8657302435295i</v>
      </c>
      <c r="E1219" s="57" t="str">
        <f t="shared" si="346"/>
        <v>81.2329377568522-0.00538605593756822i</v>
      </c>
      <c r="F1219" s="57" t="str">
        <f t="shared" si="347"/>
        <v>4.17867852683956-6931.64207876067i</v>
      </c>
      <c r="G1219" s="57" t="str">
        <f t="shared" si="348"/>
        <v>0.999999963663365-0.000190621704083184i</v>
      </c>
      <c r="H1219" s="57" t="str">
        <f t="shared" si="349"/>
        <v>120.048399936569+12.8322718631857i</v>
      </c>
      <c r="I1219" s="57" t="str">
        <f t="shared" si="350"/>
        <v>504.686381276658-4694.65859836518i</v>
      </c>
      <c r="K1219" s="57" t="str">
        <f t="shared" si="351"/>
        <v>0.0988304459611503-0.0106942013715286i</v>
      </c>
      <c r="L1219" s="57" t="str">
        <f t="shared" si="352"/>
        <v>0.00025-2.56470727441911i</v>
      </c>
      <c r="M1219" s="57" t="str">
        <f t="shared" si="353"/>
        <v>0.0025-1.44445340862153i</v>
      </c>
      <c r="N1219" s="57">
        <f t="shared" si="354"/>
        <v>89.986363396272296</v>
      </c>
      <c r="O1219" s="57">
        <f t="shared" si="355"/>
        <v>49.541668268634737</v>
      </c>
      <c r="P1219" s="374">
        <f t="shared" si="356"/>
        <v>49.541668268634737</v>
      </c>
      <c r="Q1219" s="374">
        <f t="shared" si="357"/>
        <v>-90.013636603727704</v>
      </c>
      <c r="R1219" s="12">
        <f t="shared" si="358"/>
        <v>89.986363396272296</v>
      </c>
      <c r="S1219" s="57">
        <f t="shared" si="359"/>
        <v>8.6188601044983756E-2</v>
      </c>
      <c r="T1219" s="12">
        <f t="shared" si="342"/>
        <v>49.541668268634737</v>
      </c>
    </row>
    <row r="1220" spans="1:20" x14ac:dyDescent="0.15">
      <c r="A1220" s="57">
        <f t="shared" si="343"/>
        <v>543.59679974878748</v>
      </c>
      <c r="B1220" s="12">
        <f t="shared" si="360"/>
        <v>86.516117728954697</v>
      </c>
      <c r="C1220" s="57" t="str">
        <f t="shared" si="344"/>
        <v>-0.0713610878851796-298.837962785088i</v>
      </c>
      <c r="D1220" s="57" t="str">
        <f t="shared" si="345"/>
        <v>7.97999941048254-73.586119442474i</v>
      </c>
      <c r="E1220" s="57" t="str">
        <f t="shared" si="346"/>
        <v>81.232923986437-0.00540498192964975i</v>
      </c>
      <c r="F1220" s="57" t="str">
        <f t="shared" si="347"/>
        <v>4.17867852568339-6905.40155890211i</v>
      </c>
      <c r="G1220" s="57" t="str">
        <f t="shared" si="348"/>
        <v>0.999999963386681-0.000191346066505758i</v>
      </c>
      <c r="H1220" s="57" t="str">
        <f t="shared" si="349"/>
        <v>120.048768559399+12.8810474747364i</v>
      </c>
      <c r="I1220" s="57" t="str">
        <f t="shared" si="350"/>
        <v>504.686896058083-4676.89850062963i</v>
      </c>
      <c r="K1220" s="57" t="str">
        <f t="shared" si="351"/>
        <v>0.0988216465189434-0.0107338732928459i</v>
      </c>
      <c r="L1220" s="57" t="str">
        <f t="shared" si="352"/>
        <v>0.00025-2.5549982809515i</v>
      </c>
      <c r="M1220" s="57" t="str">
        <f t="shared" si="353"/>
        <v>0.0025-1.43898526461599i</v>
      </c>
      <c r="N1220" s="57">
        <f t="shared" si="354"/>
        <v>89.986318039912121</v>
      </c>
      <c r="O1220" s="57">
        <f t="shared" si="355"/>
        <v>49.508715589821264</v>
      </c>
      <c r="P1220" s="374">
        <f t="shared" si="356"/>
        <v>49.508715589821264</v>
      </c>
      <c r="Q1220" s="374">
        <f t="shared" si="357"/>
        <v>-90.013681960087879</v>
      </c>
      <c r="R1220" s="12">
        <f t="shared" si="358"/>
        <v>89.986318039912121</v>
      </c>
      <c r="S1220" s="57">
        <f t="shared" si="359"/>
        <v>8.6516117728954692E-2</v>
      </c>
      <c r="T1220" s="12">
        <f t="shared" si="342"/>
        <v>49.508715589821264</v>
      </c>
    </row>
    <row r="1221" spans="1:20" x14ac:dyDescent="0.15">
      <c r="A1221" s="57">
        <f t="shared" si="343"/>
        <v>545.66246758783279</v>
      </c>
      <c r="B1221" s="12">
        <f t="shared" si="360"/>
        <v>86.844878976324722</v>
      </c>
      <c r="C1221" s="57" t="str">
        <f t="shared" si="344"/>
        <v>-0.071327056351258-297.706371703479i</v>
      </c>
      <c r="D1221" s="57" t="str">
        <f t="shared" si="345"/>
        <v>7.97999940599375-73.3075672024512i</v>
      </c>
      <c r="E1221" s="57" t="str">
        <f t="shared" si="346"/>
        <v>81.232910113728-0.00542396248874709i</v>
      </c>
      <c r="F1221" s="57" t="str">
        <f t="shared" si="347"/>
        <v>4.17867852451841-6879.26037556326i</v>
      </c>
      <c r="G1221" s="57" t="str">
        <f t="shared" si="348"/>
        <v>0.999999963107892-0.000192073181504932i</v>
      </c>
      <c r="H1221" s="57" t="str">
        <f t="shared" si="349"/>
        <v>120.049139990377+12.9300085821538i</v>
      </c>
      <c r="I1221" s="57" t="str">
        <f t="shared" si="350"/>
        <v>504.687414760292-4659.20568169464i</v>
      </c>
      <c r="K1221" s="57" t="str">
        <f t="shared" si="351"/>
        <v>0.0988127816757342-0.0107736850891857i</v>
      </c>
      <c r="L1221" s="57" t="str">
        <f t="shared" si="352"/>
        <v>0.00025-2.54532604199193i</v>
      </c>
      <c r="M1221" s="57" t="str">
        <f t="shared" si="353"/>
        <v>0.0025-1.43353782089658i</v>
      </c>
      <c r="N1221" s="57">
        <f t="shared" si="354"/>
        <v>89.986272583981204</v>
      </c>
      <c r="O1221" s="57">
        <f t="shared" si="355"/>
        <v>49.475762845224097</v>
      </c>
      <c r="P1221" s="374">
        <f t="shared" si="356"/>
        <v>49.475762845224097</v>
      </c>
      <c r="Q1221" s="374">
        <f t="shared" si="357"/>
        <v>-90.013727416018796</v>
      </c>
      <c r="R1221" s="12">
        <f t="shared" si="358"/>
        <v>89.986272583981204</v>
      </c>
      <c r="S1221" s="57">
        <f t="shared" si="359"/>
        <v>8.6844878976324716E-2</v>
      </c>
      <c r="T1221" s="12">
        <f t="shared" si="342"/>
        <v>49.475762845224097</v>
      </c>
    </row>
    <row r="1222" spans="1:20" x14ac:dyDescent="0.15">
      <c r="A1222" s="57">
        <f t="shared" si="343"/>
        <v>547.73598496466661</v>
      </c>
      <c r="B1222" s="12">
        <f t="shared" si="360"/>
        <v>87.17488951643476</v>
      </c>
      <c r="C1222" s="57" t="str">
        <f t="shared" si="344"/>
        <v>-0.0712927719520593-296.579063284509i</v>
      </c>
      <c r="D1222" s="57" t="str">
        <f t="shared" si="345"/>
        <v>7.97999940147067-73.0300695163937i</v>
      </c>
      <c r="E1222" s="57" t="str">
        <f t="shared" si="346"/>
        <v>81.2328961379845-0.00544299762893126i</v>
      </c>
      <c r="F1222" s="57" t="str">
        <f t="shared" si="347"/>
        <v>4.17867852334456-6853.21815269446i</v>
      </c>
      <c r="G1222" s="57" t="str">
        <f t="shared" si="348"/>
        <v>0.999999962826979-0.000192803059540491i</v>
      </c>
      <c r="H1222" s="57" t="str">
        <f t="shared" si="349"/>
        <v>120.049514250902+12.9791558920224i</v>
      </c>
      <c r="I1222" s="57" t="str">
        <f t="shared" si="350"/>
        <v>504.687937413154-4641.5798870435i</v>
      </c>
      <c r="K1222" s="57" t="str">
        <f t="shared" si="351"/>
        <v>0.0988038509575767-0.0108136371709195i</v>
      </c>
      <c r="L1222" s="57" t="str">
        <f t="shared" si="352"/>
        <v>0.00025-2.535690418402i</v>
      </c>
      <c r="M1222" s="57" t="str">
        <f t="shared" si="353"/>
        <v>0.0025-1.4281109991i</v>
      </c>
      <c r="N1222" s="57">
        <f t="shared" si="354"/>
        <v>89.98622702891187</v>
      </c>
      <c r="O1222" s="57">
        <f t="shared" si="355"/>
        <v>49.442810034366815</v>
      </c>
      <c r="P1222" s="374">
        <f t="shared" si="356"/>
        <v>49.442810034366815</v>
      </c>
      <c r="Q1222" s="374">
        <f t="shared" si="357"/>
        <v>-90.01377297108813</v>
      </c>
      <c r="R1222" s="12">
        <f t="shared" si="358"/>
        <v>89.98622702891187</v>
      </c>
      <c r="S1222" s="57">
        <f t="shared" si="359"/>
        <v>8.7174889516434761E-2</v>
      </c>
      <c r="T1222" s="12">
        <f t="shared" si="342"/>
        <v>49.442810034366815</v>
      </c>
    </row>
    <row r="1223" spans="1:20" x14ac:dyDescent="0.15">
      <c r="A1223" s="57">
        <f t="shared" si="343"/>
        <v>549.81738170753238</v>
      </c>
      <c r="B1223" s="12">
        <f t="shared" si="360"/>
        <v>87.506154096597214</v>
      </c>
      <c r="C1223" s="57" t="str">
        <f t="shared" si="344"/>
        <v>-0.0712582328562448-295.456021312095i</v>
      </c>
      <c r="D1223" s="57" t="str">
        <f t="shared" si="345"/>
        <v>7.9799993969132-72.7536223924043i</v>
      </c>
      <c r="E1223" s="57" t="str">
        <f t="shared" si="346"/>
        <v>81.2328820584616-0.00546208736231522i</v>
      </c>
      <c r="F1223" s="57" t="str">
        <f t="shared" si="347"/>
        <v>4.17867852216179-6827.27451566959i</v>
      </c>
      <c r="G1223" s="57" t="str">
        <f t="shared" si="348"/>
        <v>0.999999962543927-0.000193535711111963i</v>
      </c>
      <c r="H1223" s="57" t="str">
        <f t="shared" si="349"/>
        <v>120.049891362544+13.0284901136313i</v>
      </c>
      <c r="I1223" s="57" t="str">
        <f t="shared" si="350"/>
        <v>504.688464046766-4624.02086312392i</v>
      </c>
      <c r="K1223" s="57" t="str">
        <f t="shared" si="351"/>
        <v>0.0987948538872702-0.0108537299486542i</v>
      </c>
      <c r="L1223" s="57" t="str">
        <f t="shared" si="352"/>
        <v>0.00025-2.52609127157004i</v>
      </c>
      <c r="M1223" s="57" t="str">
        <f t="shared" si="353"/>
        <v>0.0025-1.4227047211596i</v>
      </c>
      <c r="N1223" s="57">
        <f t="shared" si="354"/>
        <v>89.986181375147041</v>
      </c>
      <c r="O1223" s="57">
        <f t="shared" si="355"/>
        <v>49.409857156769419</v>
      </c>
      <c r="P1223" s="374">
        <f t="shared" si="356"/>
        <v>49.409857156769419</v>
      </c>
      <c r="Q1223" s="374">
        <f t="shared" si="357"/>
        <v>-90.013818624852959</v>
      </c>
      <c r="R1223" s="12">
        <f t="shared" si="358"/>
        <v>89.986181375147041</v>
      </c>
      <c r="S1223" s="57">
        <f t="shared" si="359"/>
        <v>8.7506154096597219E-2</v>
      </c>
      <c r="T1223" s="12">
        <f t="shared" si="342"/>
        <v>49.409857156769419</v>
      </c>
    </row>
    <row r="1224" spans="1:20" x14ac:dyDescent="0.15">
      <c r="A1224" s="57">
        <f t="shared" si="343"/>
        <v>551.90668775802101</v>
      </c>
      <c r="B1224" s="12">
        <f t="shared" si="360"/>
        <v>87.838677482164286</v>
      </c>
      <c r="C1224" s="57" t="str">
        <f t="shared" si="344"/>
        <v>-0.0712234372195724-294.337229631542i</v>
      </c>
      <c r="D1224" s="57" t="str">
        <f t="shared" si="345"/>
        <v>7.97999939232105-72.478221853698i</v>
      </c>
      <c r="E1224" s="57" t="str">
        <f t="shared" si="346"/>
        <v>81.2328678744081-0.00548123169882855i</v>
      </c>
      <c r="F1224" s="57" t="str">
        <f t="shared" si="347"/>
        <v>4.17867852096999-6801.4290912807i</v>
      </c>
      <c r="G1224" s="57" t="str">
        <f t="shared" si="348"/>
        <v>0.99999996225872-0.000194271146758781i</v>
      </c>
      <c r="H1224" s="57" t="str">
        <f t="shared" si="349"/>
        <v>120.050271347029+13.0780119589846i</v>
      </c>
      <c r="I1224" s="57" t="str">
        <f t="shared" si="350"/>
        <v>504.688994691454-4606.52835734382i</v>
      </c>
      <c r="K1224" s="57" t="str">
        <f t="shared" si="351"/>
        <v>0.0987857899843471-0.0108939638332193i</v>
      </c>
      <c r="L1224" s="57" t="str">
        <f t="shared" si="352"/>
        <v>0.00025-2.51652846340908i</v>
      </c>
      <c r="M1224" s="57" t="str">
        <f t="shared" si="353"/>
        <v>0.0025-1.41731890930424i</v>
      </c>
      <c r="N1224" s="57">
        <f t="shared" si="354"/>
        <v>89.986135623140299</v>
      </c>
      <c r="O1224" s="57">
        <f t="shared" si="355"/>
        <v>49.37690421194884</v>
      </c>
      <c r="P1224" s="374">
        <f t="shared" si="356"/>
        <v>49.37690421194884</v>
      </c>
      <c r="Q1224" s="374">
        <f t="shared" si="357"/>
        <v>-90.013864376859701</v>
      </c>
      <c r="R1224" s="12">
        <f t="shared" si="358"/>
        <v>89.986135623140299</v>
      </c>
      <c r="S1224" s="57">
        <f t="shared" si="359"/>
        <v>8.7838677482164285E-2</v>
      </c>
      <c r="T1224" s="12">
        <f t="shared" si="342"/>
        <v>49.37690421194884</v>
      </c>
    </row>
    <row r="1225" spans="1:20" x14ac:dyDescent="0.15">
      <c r="A1225" s="57">
        <f t="shared" si="343"/>
        <v>554.00393317150156</v>
      </c>
      <c r="B1225" s="12">
        <f t="shared" si="360"/>
        <v>88.172464456596515</v>
      </c>
      <c r="C1225" s="57" t="str">
        <f t="shared" si="344"/>
        <v>-0.071188383185163-293.222672149295i</v>
      </c>
      <c r="D1225" s="57" t="str">
        <f t="shared" si="345"/>
        <v>7.9799993876939-72.2038639385458i</v>
      </c>
      <c r="E1225" s="57" t="str">
        <f t="shared" si="346"/>
        <v>81.2328535850683-0.00550043064635101i</v>
      </c>
      <c r="F1225" s="57" t="str">
        <f t="shared" si="347"/>
        <v>4.17867851976913-6775.68150773269i</v>
      </c>
      <c r="G1225" s="57" t="str">
        <f t="shared" si="348"/>
        <v>0.999999961971341-0.000195009377060424i</v>
      </c>
      <c r="H1225" s="57" t="str">
        <f t="shared" si="349"/>
        <v>120.050654226256+13.1277221428119i</v>
      </c>
      <c r="I1225" s="57" t="str">
        <f t="shared" si="350"/>
        <v>504.689529377777-4589.1021180683i</v>
      </c>
      <c r="K1225" s="57" t="str">
        <f t="shared" si="351"/>
        <v>0.0987766587650446-0.0109343392356527i</v>
      </c>
      <c r="L1225" s="57" t="str">
        <f t="shared" si="352"/>
        <v>0.00025-2.50700185635493i</v>
      </c>
      <c r="M1225" s="57" t="str">
        <f t="shared" si="353"/>
        <v>0.0025-1.41195348605722i</v>
      </c>
      <c r="N1225" s="57">
        <f t="shared" si="354"/>
        <v>89.986089773356085</v>
      </c>
      <c r="O1225" s="57">
        <f t="shared" si="355"/>
        <v>49.343951199418413</v>
      </c>
      <c r="P1225" s="374">
        <f t="shared" si="356"/>
        <v>49.343951199418413</v>
      </c>
      <c r="Q1225" s="374">
        <f t="shared" si="357"/>
        <v>-90.013910226643915</v>
      </c>
      <c r="R1225" s="12">
        <f t="shared" si="358"/>
        <v>89.986089773356085</v>
      </c>
      <c r="S1225" s="57">
        <f t="shared" si="359"/>
        <v>8.8172464456596517E-2</v>
      </c>
      <c r="T1225" s="12">
        <f t="shared" si="342"/>
        <v>49.343951199418413</v>
      </c>
    </row>
    <row r="1226" spans="1:20" x14ac:dyDescent="0.15">
      <c r="A1226" s="57">
        <f t="shared" si="343"/>
        <v>556.10914811755322</v>
      </c>
      <c r="B1226" s="12">
        <f t="shared" si="360"/>
        <v>88.507519821531588</v>
      </c>
      <c r="C1226" s="57" t="str">
        <f t="shared" si="344"/>
        <v>-0.0711530688846906-292.112332832731i</v>
      </c>
      <c r="D1226" s="57" t="str">
        <f t="shared" si="345"/>
        <v>7.9799993830316-71.930544700217i</v>
      </c>
      <c r="E1226" s="57" t="str">
        <f t="shared" si="346"/>
        <v>81.2328391896816-0.00551968421065426i</v>
      </c>
      <c r="F1226" s="57" t="str">
        <f t="shared" si="347"/>
        <v>4.17867851855912-6750.03139463794i</v>
      </c>
      <c r="G1226" s="57" t="str">
        <f t="shared" si="348"/>
        <v>0.999999961681774-0.00019575041263657i</v>
      </c>
      <c r="H1226" s="57" t="str">
        <f t="shared" si="349"/>
        <v>120.051040022286+13.1776213825791i</v>
      </c>
      <c r="I1226" s="57" t="str">
        <f t="shared" si="350"/>
        <v>504.690068136534-4571.74189461554i</v>
      </c>
      <c r="K1226" s="57" t="str">
        <f t="shared" si="351"/>
        <v>0.0987674597422951-0.0109748565671891i</v>
      </c>
      <c r="L1226" s="57" t="str">
        <f t="shared" si="352"/>
        <v>0.00025-2.49751131336415i</v>
      </c>
      <c r="M1226" s="57" t="str">
        <f t="shared" si="353"/>
        <v>0.0025-1.40660837423513i</v>
      </c>
      <c r="N1226" s="57">
        <f t="shared" si="354"/>
        <v>89.98604382626938</v>
      </c>
      <c r="O1226" s="57">
        <f t="shared" si="355"/>
        <v>49.310998118688609</v>
      </c>
      <c r="P1226" s="374">
        <f t="shared" si="356"/>
        <v>49.310998118688609</v>
      </c>
      <c r="Q1226" s="374">
        <f t="shared" si="357"/>
        <v>-90.01395617373062</v>
      </c>
      <c r="R1226" s="12">
        <f t="shared" si="358"/>
        <v>89.98604382626938</v>
      </c>
      <c r="S1226" s="57">
        <f t="shared" si="359"/>
        <v>8.8507519821531586E-2</v>
      </c>
      <c r="T1226" s="12">
        <f t="shared" si="342"/>
        <v>49.310998118688609</v>
      </c>
    </row>
    <row r="1227" spans="1:20" x14ac:dyDescent="0.15">
      <c r="A1227" s="57">
        <f t="shared" si="343"/>
        <v>558.22236288040006</v>
      </c>
      <c r="B1227" s="12">
        <f t="shared" si="360"/>
        <v>88.843848396853417</v>
      </c>
      <c r="C1227" s="57" t="str">
        <f t="shared" si="344"/>
        <v>-0.0711174924357536-291.006195709902i</v>
      </c>
      <c r="D1227" s="57" t="str">
        <f t="shared" si="345"/>
        <v>7.9799993783337-71.6582602069224i</v>
      </c>
      <c r="E1227" s="57" t="str">
        <f t="shared" si="346"/>
        <v>81.2328246874816-0.00553899239520298i</v>
      </c>
      <c r="F1227" s="57" t="str">
        <f t="shared" si="347"/>
        <v>4.1786785173399-6724.47838301094i</v>
      </c>
      <c r="G1227" s="57" t="str">
        <f t="shared" si="348"/>
        <v>0.999999961390003-0.000196494264147258i</v>
      </c>
      <c r="H1227" s="57" t="str">
        <f t="shared" si="349"/>
        <v>120.051428757349+13.2277103984983i</v>
      </c>
      <c r="I1227" s="57" t="str">
        <f t="shared" si="350"/>
        <v>504.690610998734-4554.44743725339i</v>
      </c>
      <c r="K1227" s="57" t="str">
        <f t="shared" si="351"/>
        <v>0.0987581924256983-0.0110155162392442i</v>
      </c>
      <c r="L1227" s="57" t="str">
        <f t="shared" si="352"/>
        <v>0.00025-2.48805669791208i</v>
      </c>
      <c r="M1227" s="57" t="str">
        <f t="shared" si="353"/>
        <v>0.0025-1.40128349694673i</v>
      </c>
      <c r="N1227" s="57">
        <f t="shared" si="354"/>
        <v>89.985997782366596</v>
      </c>
      <c r="O1227" s="57">
        <f t="shared" si="355"/>
        <v>49.278044969266176</v>
      </c>
      <c r="P1227" s="374">
        <f t="shared" si="356"/>
        <v>49.278044969266176</v>
      </c>
      <c r="Q1227" s="374">
        <f t="shared" si="357"/>
        <v>-90.014002217633404</v>
      </c>
      <c r="R1227" s="12">
        <f t="shared" si="358"/>
        <v>89.985997782366596</v>
      </c>
      <c r="S1227" s="57">
        <f t="shared" si="359"/>
        <v>8.8843848396853414E-2</v>
      </c>
      <c r="T1227" s="12">
        <f t="shared" si="342"/>
        <v>49.278044969266176</v>
      </c>
    </row>
    <row r="1228" spans="1:20" x14ac:dyDescent="0.15">
      <c r="A1228" s="57">
        <f t="shared" si="343"/>
        <v>560.34360785934552</v>
      </c>
      <c r="B1228" s="12">
        <f t="shared" si="360"/>
        <v>89.181455020761462</v>
      </c>
      <c r="C1228" s="57" t="str">
        <f t="shared" si="344"/>
        <v>-0.07108165194294-289.904244869319i</v>
      </c>
      <c r="D1228" s="57" t="str">
        <f t="shared" si="345"/>
        <v>7.97999937360004-71.3870065417583i</v>
      </c>
      <c r="E1228" s="57" t="str">
        <f t="shared" si="346"/>
        <v>81.2328100776969-0.00555835520133675i</v>
      </c>
      <c r="F1228" s="57" t="str">
        <f t="shared" si="347"/>
        <v>4.1786785161114-6699.02210526304i</v>
      </c>
      <c r="G1228" s="57" t="str">
        <f t="shared" si="348"/>
        <v>0.999999961096009-0.00019724094229303i</v>
      </c>
      <c r="H1228" s="57" t="str">
        <f t="shared" si="349"/>
        <v>120.051820453849+13.2779899135397i</v>
      </c>
      <c r="I1228" s="57" t="str">
        <f t="shared" si="350"/>
        <v>504.691157995653-4537.21849719596i</v>
      </c>
      <c r="K1228" s="57" t="str">
        <f t="shared" si="351"/>
        <v>0.0987488563215035-0.0110563186634019i</v>
      </c>
      <c r="L1228" s="57" t="str">
        <f t="shared" si="352"/>
        <v>0.00025-2.47863787399092i</v>
      </c>
      <c r="M1228" s="57" t="str">
        <f t="shared" si="353"/>
        <v>0.0025-1.39597877759188i</v>
      </c>
      <c r="N1228" s="57">
        <f t="shared" si="354"/>
        <v>89.985951642145253</v>
      </c>
      <c r="O1228" s="57">
        <f t="shared" si="355"/>
        <v>49.245091750654538</v>
      </c>
      <c r="P1228" s="374">
        <f t="shared" si="356"/>
        <v>49.245091750654538</v>
      </c>
      <c r="Q1228" s="374">
        <f t="shared" si="357"/>
        <v>-90.014048357854747</v>
      </c>
      <c r="R1228" s="12">
        <f t="shared" si="358"/>
        <v>89.985951642145253</v>
      </c>
      <c r="S1228" s="57">
        <f t="shared" si="359"/>
        <v>8.9181455020761455E-2</v>
      </c>
      <c r="T1228" s="12">
        <f t="shared" si="342"/>
        <v>49.245091750654538</v>
      </c>
    </row>
    <row r="1229" spans="1:20" x14ac:dyDescent="0.15">
      <c r="A1229" s="57">
        <f t="shared" si="343"/>
        <v>562.47291356921107</v>
      </c>
      <c r="B1229" s="12">
        <f t="shared" si="360"/>
        <v>89.52034454984036</v>
      </c>
      <c r="C1229" s="57" t="str">
        <f t="shared" si="344"/>
        <v>-0.0710455454989862-288.806464459723i</v>
      </c>
      <c r="D1229" s="57" t="str">
        <f t="shared" si="345"/>
        <v>7.97999936883036-71.1167798026496i</v>
      </c>
      <c r="E1229" s="57" t="str">
        <f t="shared" si="346"/>
        <v>81.2327953595514-0.00557777262816308i</v>
      </c>
      <c r="F1229" s="57" t="str">
        <f t="shared" si="347"/>
        <v>4.17867851487354-6673.66219519717i</v>
      </c>
      <c r="G1229" s="57" t="str">
        <f t="shared" si="348"/>
        <v>0.999999960799777-0.000197990457815092i</v>
      </c>
      <c r="H1229" s="57" t="str">
        <f t="shared" si="349"/>
        <v>120.052215134356+13.3284606534412i</v>
      </c>
      <c r="I1229" s="57" t="str">
        <f t="shared" si="350"/>
        <v>504.691709158788-4520.05482659968i</v>
      </c>
      <c r="K1229" s="57" t="str">
        <f t="shared" si="351"/>
        <v>0.0987394509325917-0.0110972642514005i</v>
      </c>
      <c r="L1229" s="57" t="str">
        <f t="shared" si="352"/>
        <v>0.00025-2.46925470610771i</v>
      </c>
      <c r="M1229" s="57" t="str">
        <f t="shared" si="353"/>
        <v>0.0025-1.39069413986041i</v>
      </c>
      <c r="N1229" s="57">
        <f t="shared" si="354"/>
        <v>89.985905406114099</v>
      </c>
      <c r="O1229" s="57">
        <f t="shared" si="355"/>
        <v>49.212138462353828</v>
      </c>
      <c r="P1229" s="374">
        <f t="shared" si="356"/>
        <v>49.212138462353828</v>
      </c>
      <c r="Q1229" s="374">
        <f t="shared" si="357"/>
        <v>-90.014094593885901</v>
      </c>
      <c r="R1229" s="12">
        <f t="shared" si="358"/>
        <v>89.985905406114099</v>
      </c>
      <c r="S1229" s="57">
        <f t="shared" si="359"/>
        <v>8.9520344549840355E-2</v>
      </c>
      <c r="T1229" s="12">
        <f t="shared" si="342"/>
        <v>49.212138462353828</v>
      </c>
    </row>
    <row r="1230" spans="1:20" x14ac:dyDescent="0.15">
      <c r="A1230" s="57">
        <f t="shared" si="343"/>
        <v>564.61031064077417</v>
      </c>
      <c r="B1230" s="12">
        <f t="shared" si="360"/>
        <v>89.860521859129761</v>
      </c>
      <c r="C1230" s="57" t="str">
        <f t="shared" si="344"/>
        <v>-0.0710091711831495-287.71283868986i</v>
      </c>
      <c r="D1230" s="57" t="str">
        <f t="shared" si="345"/>
        <v>7.97999936402438-70.8475761022941i</v>
      </c>
      <c r="E1230" s="57" t="str">
        <f t="shared" si="346"/>
        <v>81.2327805322626-0.00559724467244604i</v>
      </c>
      <c r="F1230" s="57" t="str">
        <f t="shared" si="347"/>
        <v>4.17867851362626-6648.39828800248i</v>
      </c>
      <c r="G1230" s="57" t="str">
        <f t="shared" si="348"/>
        <v>0.999999960501289-0.000198742821495467i</v>
      </c>
      <c r="H1230" s="57" t="str">
        <f t="shared" si="349"/>
        <v>120.052612821612+13.3791233467197i</v>
      </c>
      <c r="I1230" s="57" t="str">
        <f t="shared" si="350"/>
        <v>504.692264519879-4502.95617855988i</v>
      </c>
      <c r="K1230" s="57" t="str">
        <f t="shared" si="351"/>
        <v>0.0987299757584565-0.0111383534151182i</v>
      </c>
      <c r="L1230" s="57" t="str">
        <f t="shared" si="352"/>
        <v>0.00025-2.45990705928244i</v>
      </c>
      <c r="M1230" s="57" t="str">
        <f t="shared" si="353"/>
        <v>0.0025-1.38542950773103i</v>
      </c>
      <c r="N1230" s="57">
        <f t="shared" si="354"/>
        <v>89.985859074793353</v>
      </c>
      <c r="O1230" s="57">
        <f t="shared" si="355"/>
        <v>49.179185103860874</v>
      </c>
      <c r="P1230" s="374">
        <f t="shared" si="356"/>
        <v>49.179185103860874</v>
      </c>
      <c r="Q1230" s="374">
        <f t="shared" si="357"/>
        <v>-90.014140925206647</v>
      </c>
      <c r="R1230" s="12">
        <f t="shared" si="358"/>
        <v>89.985859074793353</v>
      </c>
      <c r="S1230" s="57">
        <f t="shared" si="359"/>
        <v>8.9860521859129766E-2</v>
      </c>
      <c r="T1230" s="12">
        <f t="shared" si="342"/>
        <v>49.179185103860874</v>
      </c>
    </row>
    <row r="1231" spans="1:20" x14ac:dyDescent="0.15">
      <c r="A1231" s="57">
        <f t="shared" si="343"/>
        <v>566.75582982120909</v>
      </c>
      <c r="B1231" s="12">
        <f t="shared" si="360"/>
        <v>90.20199184219446</v>
      </c>
      <c r="C1231" s="57" t="str">
        <f t="shared" si="344"/>
        <v>-0.0709725270607962-286.623351828237i</v>
      </c>
      <c r="D1231" s="57" t="str">
        <f t="shared" si="345"/>
        <v>7.97999935918179-70.5793915681059i</v>
      </c>
      <c r="E1231" s="57" t="str">
        <f t="shared" si="346"/>
        <v>81.2327655950434-0.005616771328669i</v>
      </c>
      <c r="F1231" s="57" t="str">
        <f t="shared" si="347"/>
        <v>4.17867851236948-6623.23002024919i</v>
      </c>
      <c r="G1231" s="57" t="str">
        <f t="shared" si="348"/>
        <v>0.999999960200529-0.000199498044157149i</v>
      </c>
      <c r="H1231" s="57" t="str">
        <f t="shared" si="349"/>
        <v>120.053013538538+13.4299787246818i</v>
      </c>
      <c r="I1231" s="57" t="str">
        <f t="shared" si="350"/>
        <v>504.692824110909-4485.92230710748i</v>
      </c>
      <c r="K1231" s="57" t="str">
        <f t="shared" si="351"/>
        <v>0.0987204302951772-0.0111795865665577i</v>
      </c>
      <c r="L1231" s="57" t="str">
        <f t="shared" si="352"/>
        <v>0.00025-2.45059479904606i</v>
      </c>
      <c r="M1231" s="57" t="str">
        <f t="shared" si="353"/>
        <v>0.0025-1.38018480547025i</v>
      </c>
      <c r="N1231" s="57">
        <f t="shared" si="354"/>
        <v>89.985812648715083</v>
      </c>
      <c r="O1231" s="57">
        <f t="shared" si="355"/>
        <v>49.146231674668705</v>
      </c>
      <c r="P1231" s="374">
        <f t="shared" si="356"/>
        <v>49.146231674668705</v>
      </c>
      <c r="Q1231" s="374">
        <f t="shared" si="357"/>
        <v>-90.014187351284917</v>
      </c>
      <c r="R1231" s="12">
        <f t="shared" si="358"/>
        <v>89.985812648715083</v>
      </c>
      <c r="S1231" s="57">
        <f t="shared" si="359"/>
        <v>9.0201991842194462E-2</v>
      </c>
      <c r="T1231" s="12">
        <f t="shared" si="342"/>
        <v>49.146231674668705</v>
      </c>
    </row>
    <row r="1232" spans="1:20" x14ac:dyDescent="0.15">
      <c r="A1232" s="57">
        <f t="shared" si="343"/>
        <v>568.9095019745298</v>
      </c>
      <c r="B1232" s="12">
        <f t="shared" si="360"/>
        <v>90.544759411194804</v>
      </c>
      <c r="C1232" s="57" t="str">
        <f t="shared" si="344"/>
        <v>-0.070935611186087-285.537988202925i</v>
      </c>
      <c r="D1232" s="57" t="str">
        <f t="shared" si="345"/>
        <v>7.9799993543023-70.3122223421607i</v>
      </c>
      <c r="E1232" s="57" t="str">
        <f t="shared" si="346"/>
        <v>81.2327505471018-0.00563635258905505i</v>
      </c>
      <c r="F1232" s="57" t="str">
        <f t="shared" si="347"/>
        <v>4.17867851110312-6598.15702988332i</v>
      </c>
      <c r="G1232" s="57" t="str">
        <f t="shared" si="348"/>
        <v>0.999999959897478-0.000200256136664258i</v>
      </c>
      <c r="H1232" s="57" t="str">
        <f t="shared" si="349"/>
        <v>120.053417308222+13.4810275214347i</v>
      </c>
      <c r="I1232" s="57" t="str">
        <f t="shared" si="350"/>
        <v>504.693387964108-4468.95296720494i</v>
      </c>
      <c r="K1232" s="57" t="str">
        <f t="shared" si="351"/>
        <v>0.0987108140354089-0.0112209641178335i</v>
      </c>
      <c r="L1232" s="57" t="str">
        <f t="shared" si="352"/>
        <v>0.00025-2.4413177914386i</v>
      </c>
      <c r="M1232" s="57" t="str">
        <f t="shared" si="353"/>
        <v>0.0025-1.37495995763125i</v>
      </c>
      <c r="N1232" s="57">
        <f t="shared" si="354"/>
        <v>89.985766128422668</v>
      </c>
      <c r="O1232" s="57">
        <f t="shared" si="355"/>
        <v>49.113278174267435</v>
      </c>
      <c r="P1232" s="374">
        <f t="shared" si="356"/>
        <v>49.113278174267435</v>
      </c>
      <c r="Q1232" s="374">
        <f t="shared" si="357"/>
        <v>-90.014233871577332</v>
      </c>
      <c r="R1232" s="12">
        <f t="shared" si="358"/>
        <v>89.985766128422668</v>
      </c>
      <c r="S1232" s="57">
        <f t="shared" si="359"/>
        <v>9.0544759411194803E-2</v>
      </c>
      <c r="T1232" s="12">
        <f t="shared" si="342"/>
        <v>49.113278174267435</v>
      </c>
    </row>
    <row r="1233" spans="1:20" x14ac:dyDescent="0.15">
      <c r="A1233" s="57">
        <f t="shared" si="343"/>
        <v>571.07135808203293</v>
      </c>
      <c r="B1233" s="12">
        <f t="shared" si="360"/>
        <v>90.888829496957342</v>
      </c>
      <c r="C1233" s="57" t="str">
        <f t="shared" si="344"/>
        <v>-0.0708984215977111-284.4567322013i</v>
      </c>
      <c r="D1233" s="57" t="str">
        <f t="shared" si="345"/>
        <v>7.9799993493857-70.0460645811393i</v>
      </c>
      <c r="E1233" s="57" t="str">
        <f t="shared" si="346"/>
        <v>81.2327353876395-0.0056559884433286i</v>
      </c>
      <c r="F1233" s="57" t="str">
        <f t="shared" si="347"/>
        <v>4.17867850982714-6573.17895622149i</v>
      </c>
      <c r="G1233" s="57" t="str">
        <f t="shared" si="348"/>
        <v>0.99999995959212-0.0002010171099222i</v>
      </c>
      <c r="H1233" s="57" t="str">
        <f t="shared" si="349"/>
        <v>120.053824153937+13.532270473897i</v>
      </c>
      <c r="I1233" s="57" t="str">
        <f t="shared" si="350"/>
        <v>504.69395611195-4452.04791474338i</v>
      </c>
      <c r="K1233" s="57" t="str">
        <f t="shared" si="351"/>
        <v>0.0987011264683519-0.0112624864811549i</v>
      </c>
      <c r="L1233" s="57" t="str">
        <f t="shared" si="352"/>
        <v>0.00025-2.43207590300716i</v>
      </c>
      <c r="M1233" s="57" t="str">
        <f t="shared" si="353"/>
        <v>0.0025-1.36975488905285i</v>
      </c>
      <c r="N1233" s="57">
        <f t="shared" si="354"/>
        <v>89.98571951447191</v>
      </c>
      <c r="O1233" s="57">
        <f t="shared" si="355"/>
        <v>49.080324602143165</v>
      </c>
      <c r="P1233" s="374">
        <f t="shared" si="356"/>
        <v>49.080324602143165</v>
      </c>
      <c r="Q1233" s="374">
        <f t="shared" si="357"/>
        <v>-90.01428048552809</v>
      </c>
      <c r="R1233" s="12">
        <f t="shared" si="358"/>
        <v>89.98571951447191</v>
      </c>
      <c r="S1233" s="57">
        <f t="shared" si="359"/>
        <v>9.0888829496957341E-2</v>
      </c>
      <c r="T1233" s="12">
        <f t="shared" si="342"/>
        <v>49.080324602143165</v>
      </c>
    </row>
    <row r="1234" spans="1:20" x14ac:dyDescent="0.15">
      <c r="A1234" s="57">
        <f t="shared" si="343"/>
        <v>573.24142924274463</v>
      </c>
      <c r="B1234" s="12">
        <f t="shared" si="360"/>
        <v>91.234207049045779</v>
      </c>
      <c r="C1234" s="57" t="str">
        <f t="shared" si="344"/>
        <v>-0.0708609563224769-283.37956826985i</v>
      </c>
      <c r="D1234" s="57" t="str">
        <f t="shared" si="345"/>
        <v>7.97999934443161-69.7809144562731i</v>
      </c>
      <c r="E1234" s="57" t="str">
        <f t="shared" si="346"/>
        <v>81.2327201158533-0.00567567887885608i</v>
      </c>
      <c r="F1234" s="57" t="str">
        <f t="shared" si="347"/>
        <v>4.17867850854141-6548.29543994571i</v>
      </c>
      <c r="G1234" s="57" t="str">
        <f t="shared" si="348"/>
        <v>0.999999959284437-0.00020178097487782i</v>
      </c>
      <c r="H1234" s="57" t="str">
        <f t="shared" si="349"/>
        <v>120.054234099124+13.5837083218092i</v>
      </c>
      <c r="I1234" s="57" t="str">
        <f t="shared" si="350"/>
        <v>504.69452858714-4435.20690653836i</v>
      </c>
      <c r="K1234" s="57" t="str">
        <f t="shared" si="351"/>
        <v>0.0986913670797418-0.0113041540688127i</v>
      </c>
      <c r="L1234" s="57" t="str">
        <f t="shared" si="352"/>
        <v>0.00025-2.42286900080411i</v>
      </c>
      <c r="M1234" s="57" t="str">
        <f t="shared" si="353"/>
        <v>0.0025-1.36456952485838i</v>
      </c>
      <c r="N1234" s="57">
        <f t="shared" si="354"/>
        <v>89.985672807430305</v>
      </c>
      <c r="O1234" s="57">
        <f t="shared" si="355"/>
        <v>49.047370957779009</v>
      </c>
      <c r="P1234" s="374">
        <f t="shared" si="356"/>
        <v>49.047370957779009</v>
      </c>
      <c r="Q1234" s="374">
        <f t="shared" si="357"/>
        <v>-90.014327192569695</v>
      </c>
      <c r="R1234" s="12">
        <f t="shared" si="358"/>
        <v>89.985672807430305</v>
      </c>
      <c r="S1234" s="57">
        <f t="shared" si="359"/>
        <v>9.1234207049045779E-2</v>
      </c>
      <c r="T1234" s="12">
        <f t="shared" si="342"/>
        <v>49.047370957779009</v>
      </c>
    </row>
    <row r="1235" spans="1:20" x14ac:dyDescent="0.15">
      <c r="A1235" s="57">
        <f t="shared" si="343"/>
        <v>575.41974667386705</v>
      </c>
      <c r="B1235" s="12">
        <f t="shared" si="360"/>
        <v>91.580897035832152</v>
      </c>
      <c r="C1235" s="57" t="str">
        <f t="shared" si="344"/>
        <v>-0.0708232133733304-282.306480913924i</v>
      </c>
      <c r="D1235" s="57" t="str">
        <f t="shared" si="345"/>
        <v>7.9799993394398-69.5167681532885i</v>
      </c>
      <c r="E1235" s="57" t="str">
        <f t="shared" si="346"/>
        <v>81.2327047309341-0.00569542388058028i</v>
      </c>
      <c r="F1235" s="57" t="str">
        <f t="shared" si="347"/>
        <v>4.17867850724592-6523.50612309827i</v>
      </c>
      <c r="G1235" s="57" t="str">
        <f t="shared" si="348"/>
        <v>0.99999995897441-0.00020254774251956i</v>
      </c>
      <c r="H1235" s="57" t="str">
        <f t="shared" si="349"/>
        <v>120.054647167412+13.6353418077459i</v>
      </c>
      <c r="I1235" s="57" t="str">
        <f t="shared" si="350"/>
        <v>504.695105422661-4418.42970032708i</v>
      </c>
      <c r="K1235" s="57" t="str">
        <f t="shared" si="351"/>
        <v>0.0986815353518194-0.0113459672931627i</v>
      </c>
      <c r="L1235" s="57" t="str">
        <f t="shared" si="352"/>
        <v>0.00025-2.41369695238505i</v>
      </c>
      <c r="M1235" s="57" t="str">
        <f t="shared" si="353"/>
        <v>0.0025-1.35940379045466i</v>
      </c>
      <c r="N1235" s="57">
        <f t="shared" si="354"/>
        <v>89.985626007877755</v>
      </c>
      <c r="O1235" s="57">
        <f t="shared" si="355"/>
        <v>49.014417240654154</v>
      </c>
      <c r="P1235" s="374">
        <f t="shared" si="356"/>
        <v>49.014417240654154</v>
      </c>
      <c r="Q1235" s="374">
        <f t="shared" si="357"/>
        <v>-90.014373992122245</v>
      </c>
      <c r="R1235" s="12">
        <f t="shared" si="358"/>
        <v>89.985626007877755</v>
      </c>
      <c r="S1235" s="57">
        <f t="shared" si="359"/>
        <v>9.1580897035832151E-2</v>
      </c>
      <c r="T1235" s="12">
        <f t="shared" si="342"/>
        <v>49.014417240654154</v>
      </c>
    </row>
    <row r="1236" spans="1:20" x14ac:dyDescent="0.15">
      <c r="A1236" s="57">
        <f t="shared" si="343"/>
        <v>577.60634171122786</v>
      </c>
      <c r="B1236" s="12">
        <f t="shared" si="360"/>
        <v>91.928904444568317</v>
      </c>
      <c r="C1236" s="57" t="str">
        <f t="shared" si="344"/>
        <v>-0.0707851907500405-281.237454697528i</v>
      </c>
      <c r="D1236" s="57" t="str">
        <f t="shared" si="345"/>
        <v>7.97999933441006-69.2536218723522i</v>
      </c>
      <c r="E1236" s="57" t="str">
        <f t="shared" si="346"/>
        <v>81.2326892320683-0.00571522343098303i</v>
      </c>
      <c r="F1236" s="57" t="str">
        <f t="shared" si="347"/>
        <v>4.17867850594055-6498.8106490765i</v>
      </c>
      <c r="G1236" s="57" t="str">
        <f t="shared" si="348"/>
        <v>0.999999958662023-0.000203317423877621i</v>
      </c>
      <c r="H1236" s="57" t="str">
        <f t="shared" si="349"/>
        <v>120.055063382604+13.6871716771258i</v>
      </c>
      <c r="I1236" s="57" t="str">
        <f t="shared" si="350"/>
        <v>504.695686651738-4401.71605476432i</v>
      </c>
      <c r="K1236" s="57" t="str">
        <f t="shared" si="351"/>
        <v>0.0986716307633166-0.011387926566611i</v>
      </c>
      <c r="L1236" s="57" t="str">
        <f t="shared" si="352"/>
        <v>0.00025-2.40455962580698i</v>
      </c>
      <c r="M1236" s="57" t="str">
        <f t="shared" si="353"/>
        <v>0.0025-1.35425761153084i</v>
      </c>
      <c r="N1236" s="57">
        <f t="shared" si="354"/>
        <v>89.98557911640637</v>
      </c>
      <c r="O1236" s="57">
        <f t="shared" si="355"/>
        <v>48.981463450244469</v>
      </c>
      <c r="P1236" s="374">
        <f t="shared" si="356"/>
        <v>48.981463450244469</v>
      </c>
      <c r="Q1236" s="374">
        <f t="shared" si="357"/>
        <v>-90.01442088359363</v>
      </c>
      <c r="R1236" s="12">
        <f t="shared" si="358"/>
        <v>89.98557911640637</v>
      </c>
      <c r="S1236" s="57">
        <f t="shared" si="359"/>
        <v>9.1928904444568318E-2</v>
      </c>
      <c r="T1236" s="12">
        <f t="shared" si="342"/>
        <v>48.981463450244469</v>
      </c>
    </row>
    <row r="1237" spans="1:20" x14ac:dyDescent="0.15">
      <c r="A1237" s="57">
        <f t="shared" si="343"/>
        <v>579.80124580973052</v>
      </c>
      <c r="B1237" s="12">
        <f t="shared" si="360"/>
        <v>92.278234281457685</v>
      </c>
      <c r="C1237" s="57" t="str">
        <f t="shared" si="344"/>
        <v>-0.0707468864383145-280.1724742431i</v>
      </c>
      <c r="D1237" s="57" t="str">
        <f t="shared" si="345"/>
        <v>7.97999932934192-68.9914718280166i</v>
      </c>
      <c r="E1237" s="57" t="str">
        <f t="shared" si="346"/>
        <v>81.232673618436-0.00573507750998402i</v>
      </c>
      <c r="F1237" s="57" t="str">
        <f t="shared" si="347"/>
        <v>4.17867850462526-6474.20866262773i</v>
      </c>
      <c r="G1237" s="57" t="str">
        <f t="shared" si="348"/>
        <v>0.999999958347258-0.000204090030024115i</v>
      </c>
      <c r="H1237" s="57" t="str">
        <f t="shared" si="349"/>
        <v>120.055482768687+13.7391986782225i</v>
      </c>
      <c r="I1237" s="57" t="str">
        <f t="shared" si="350"/>
        <v>504.69627230783-4385.06572941931i</v>
      </c>
      <c r="K1237" s="57" t="str">
        <f t="shared" si="351"/>
        <v>0.0986616527894359-0.0114300323015977i</v>
      </c>
      <c r="L1237" s="57" t="str">
        <f t="shared" si="352"/>
        <v>0.00025-2.3954568896264i</v>
      </c>
      <c r="M1237" s="57" t="str">
        <f t="shared" si="353"/>
        <v>0.0025-1.34913091405742i</v>
      </c>
      <c r="N1237" s="57">
        <f t="shared" si="354"/>
        <v>89.985532133620907</v>
      </c>
      <c r="O1237" s="57">
        <f t="shared" si="355"/>
        <v>48.948509586022347</v>
      </c>
      <c r="P1237" s="374">
        <f t="shared" si="356"/>
        <v>48.948509586022347</v>
      </c>
      <c r="Q1237" s="374">
        <f t="shared" si="357"/>
        <v>-90.014467866379093</v>
      </c>
      <c r="R1237" s="12">
        <f t="shared" si="358"/>
        <v>89.985532133620907</v>
      </c>
      <c r="S1237" s="57">
        <f t="shared" si="359"/>
        <v>9.2278234281457691E-2</v>
      </c>
      <c r="T1237" s="12">
        <f t="shared" si="342"/>
        <v>48.948509586022347</v>
      </c>
    </row>
    <row r="1238" spans="1:20" x14ac:dyDescent="0.15">
      <c r="A1238" s="57">
        <f t="shared" si="343"/>
        <v>582.00449054380749</v>
      </c>
      <c r="B1238" s="12">
        <f t="shared" si="360"/>
        <v>92.628891571727223</v>
      </c>
      <c r="C1238" s="57" t="str">
        <f t="shared" si="344"/>
        <v>-0.0707082984107501-279.111524231279i</v>
      </c>
      <c r="D1238" s="57" t="str">
        <f t="shared" si="345"/>
        <v>7.97999932423529-68.7303142491655i</v>
      </c>
      <c r="E1238" s="57" t="str">
        <f t="shared" si="346"/>
        <v>81.2326578892118-0.00575498609496831i</v>
      </c>
      <c r="F1238" s="57" t="str">
        <f t="shared" si="347"/>
        <v>4.17867850329994-6449.69980984413i</v>
      </c>
      <c r="G1238" s="57" t="str">
        <f t="shared" si="348"/>
        <v>0.999999958030096-0.000204865572073231i</v>
      </c>
      <c r="H1238" s="57" t="str">
        <f t="shared" si="349"/>
        <v>120.05590534983+13.7914235621768i</v>
      </c>
      <c r="I1238" s="57" t="str">
        <f t="shared" si="350"/>
        <v>504.696862424675-4368.47848477215i</v>
      </c>
      <c r="K1238" s="57" t="str">
        <f t="shared" si="351"/>
        <v>0.0986516009018254-0.0114722849105816i</v>
      </c>
      <c r="L1238" s="57" t="str">
        <f t="shared" si="352"/>
        <v>0.00025-2.38638861289739i</v>
      </c>
      <c r="M1238" s="57" t="str">
        <f t="shared" si="353"/>
        <v>0.0025-1.34402362428514i</v>
      </c>
      <c r="N1238" s="57">
        <f t="shared" si="354"/>
        <v>89.985485060138686</v>
      </c>
      <c r="O1238" s="57">
        <f t="shared" si="355"/>
        <v>48.915555647456429</v>
      </c>
      <c r="P1238" s="374">
        <f t="shared" si="356"/>
        <v>48.915555647456429</v>
      </c>
      <c r="Q1238" s="374">
        <f t="shared" si="357"/>
        <v>-90.014514939861314</v>
      </c>
      <c r="R1238" s="12">
        <f t="shared" si="358"/>
        <v>89.985485060138686</v>
      </c>
      <c r="S1238" s="57">
        <f t="shared" si="359"/>
        <v>9.2628891571727226E-2</v>
      </c>
      <c r="T1238" s="12">
        <f t="shared" si="342"/>
        <v>48.915555647456429</v>
      </c>
    </row>
    <row r="1239" spans="1:20" x14ac:dyDescent="0.15">
      <c r="A1239" s="57">
        <f t="shared" si="343"/>
        <v>584.21610760787405</v>
      </c>
      <c r="B1239" s="12">
        <f t="shared" si="360"/>
        <v>92.980881359699794</v>
      </c>
      <c r="C1239" s="57" t="str">
        <f t="shared" si="344"/>
        <v>-0.0706694246258444-278.054589400693i</v>
      </c>
      <c r="D1239" s="57" t="str">
        <f t="shared" si="345"/>
        <v>7.97999931908969-68.4701453789591i</v>
      </c>
      <c r="E1239" s="57" t="str">
        <f t="shared" si="346"/>
        <v>81.2326420435649-0.0057749491607453i</v>
      </c>
      <c r="F1239" s="57" t="str">
        <f t="shared" si="347"/>
        <v>4.17867850196453-6425.2837381576i</v>
      </c>
      <c r="G1239" s="57" t="str">
        <f t="shared" si="348"/>
        <v>0.999999957710518-0.000205644061181391i</v>
      </c>
      <c r="H1239" s="57" t="str">
        <f t="shared" si="349"/>
        <v>120.056331150389+13.8438470830068i</v>
      </c>
      <c r="I1239" s="57" t="str">
        <f t="shared" si="350"/>
        <v>504.697457036254-4351.95408221043i</v>
      </c>
      <c r="K1239" s="57" t="str">
        <f t="shared" si="351"/>
        <v>0.0986414745685632-0.0115146848060234i</v>
      </c>
      <c r="L1239" s="57" t="str">
        <f t="shared" si="352"/>
        <v>0.00025-2.37735466516975i</v>
      </c>
      <c r="M1239" s="57" t="str">
        <f t="shared" si="353"/>
        <v>0.0025-1.33893566874391i</v>
      </c>
      <c r="N1239" s="57">
        <f t="shared" si="354"/>
        <v>89.985437896589929</v>
      </c>
      <c r="O1239" s="57">
        <f t="shared" si="355"/>
        <v>48.882601634011813</v>
      </c>
      <c r="P1239" s="374">
        <f t="shared" si="356"/>
        <v>48.882601634011813</v>
      </c>
      <c r="Q1239" s="374">
        <f t="shared" si="357"/>
        <v>-90.014562103410071</v>
      </c>
      <c r="R1239" s="12">
        <f t="shared" si="358"/>
        <v>89.985437896589929</v>
      </c>
      <c r="S1239" s="57">
        <f t="shared" si="359"/>
        <v>9.2980881359699799E-2</v>
      </c>
      <c r="T1239" s="12">
        <f t="shared" si="342"/>
        <v>48.882601634011813</v>
      </c>
    </row>
    <row r="1240" spans="1:20" x14ac:dyDescent="0.15">
      <c r="A1240" s="57">
        <f t="shared" si="343"/>
        <v>586.43612881678393</v>
      </c>
      <c r="B1240" s="12">
        <f t="shared" si="360"/>
        <v>93.334208708866655</v>
      </c>
      <c r="C1240" s="57" t="str">
        <f t="shared" si="344"/>
        <v>-0.0706302630286544-277.001654547743i</v>
      </c>
      <c r="D1240" s="57" t="str">
        <f t="shared" si="345"/>
        <v>7.97999931390494-68.2109614747811i</v>
      </c>
      <c r="E1240" s="57" t="str">
        <f t="shared" si="346"/>
        <v>81.2326260806591-0.00579496667956381i</v>
      </c>
      <c r="F1240" s="57" t="str">
        <f t="shared" si="347"/>
        <v>4.17867850061894-6400.96009633477i</v>
      </c>
      <c r="G1240" s="57" t="str">
        <f t="shared" si="348"/>
        <v>0.999999957388508-0.000206425508547409i</v>
      </c>
      <c r="H1240" s="57" t="str">
        <f t="shared" si="349"/>
        <v>120.056760194902+13.8964699976197i</v>
      </c>
      <c r="I1240" s="57" t="str">
        <f t="shared" si="350"/>
        <v>504.698056176816-4335.49228402564i</v>
      </c>
      <c r="K1240" s="57" t="str">
        <f t="shared" si="351"/>
        <v>0.0986312732541341-0.01155723240037i</v>
      </c>
      <c r="L1240" s="57" t="str">
        <f t="shared" si="352"/>
        <v>0.00025-2.3683549164871i</v>
      </c>
      <c r="M1240" s="57" t="str">
        <f t="shared" si="353"/>
        <v>0.0025-1.33386697424179i</v>
      </c>
      <c r="N1240" s="57">
        <f t="shared" si="354"/>
        <v>89.985390643617848</v>
      </c>
      <c r="O1240" s="57">
        <f t="shared" si="355"/>
        <v>48.849647545150141</v>
      </c>
      <c r="P1240" s="374">
        <f t="shared" si="356"/>
        <v>48.849647545150141</v>
      </c>
      <c r="Q1240" s="374">
        <f t="shared" si="357"/>
        <v>-90.014609356382152</v>
      </c>
      <c r="R1240" s="12">
        <f t="shared" si="358"/>
        <v>89.985390643617848</v>
      </c>
      <c r="S1240" s="57">
        <f t="shared" si="359"/>
        <v>9.3334208708866648E-2</v>
      </c>
      <c r="T1240" s="12">
        <f t="shared" si="342"/>
        <v>48.849647545150141</v>
      </c>
    </row>
    <row r="1241" spans="1:20" x14ac:dyDescent="0.15">
      <c r="A1241" s="57">
        <f t="shared" si="343"/>
        <v>588.66458610628774</v>
      </c>
      <c r="B1241" s="12">
        <f t="shared" si="360"/>
        <v>93.688878701960348</v>
      </c>
      <c r="C1241" s="57" t="str">
        <f t="shared" si="344"/>
        <v>-0.0705908115501757-275.952704526371i</v>
      </c>
      <c r="D1241" s="57" t="str">
        <f t="shared" si="345"/>
        <v>7.97999930868073-67.9527588081839i</v>
      </c>
      <c r="E1241" s="57" t="str">
        <f t="shared" si="346"/>
        <v>81.2326099996522-0.00581503862092468i</v>
      </c>
      <c r="F1241" s="57" t="str">
        <f t="shared" si="347"/>
        <v>4.17867849926311-6376.72853447188i</v>
      </c>
      <c r="G1241" s="57" t="str">
        <f t="shared" si="348"/>
        <v>0.999999957064045-0.000207209925412657i</v>
      </c>
      <c r="H1241" s="57" t="str">
        <f t="shared" si="349"/>
        <v>120.057192508098+13.9492930658228i</v>
      </c>
      <c r="I1241" s="57" t="str">
        <f t="shared" si="350"/>
        <v>504.698659880866-4319.09285341001i</v>
      </c>
      <c r="K1241" s="57" t="str">
        <f t="shared" si="351"/>
        <v>0.0986209964194089-0.0115999281060375i</v>
      </c>
      <c r="L1241" s="57" t="str">
        <f t="shared" si="352"/>
        <v>0.00025-2.35938923738503i</v>
      </c>
      <c r="M1241" s="57" t="str">
        <f t="shared" si="353"/>
        <v>0.0025-1.32881746786391i</v>
      </c>
      <c r="N1241" s="57">
        <f t="shared" si="354"/>
        <v>89.985343301878672</v>
      </c>
      <c r="O1241" s="57">
        <f t="shared" si="355"/>
        <v>48.81669338032917</v>
      </c>
      <c r="P1241" s="374">
        <f t="shared" si="356"/>
        <v>48.81669338032917</v>
      </c>
      <c r="Q1241" s="374">
        <f t="shared" si="357"/>
        <v>-90.014656698121328</v>
      </c>
      <c r="R1241" s="12">
        <f t="shared" si="358"/>
        <v>89.985343301878672</v>
      </c>
      <c r="S1241" s="57">
        <f t="shared" si="359"/>
        <v>9.3688878701960354E-2</v>
      </c>
      <c r="T1241" s="12">
        <f t="shared" si="342"/>
        <v>48.81669338032917</v>
      </c>
    </row>
    <row r="1242" spans="1:20" x14ac:dyDescent="0.15">
      <c r="A1242" s="57">
        <f t="shared" si="343"/>
        <v>590.90151153349166</v>
      </c>
      <c r="B1242" s="12">
        <f t="shared" si="360"/>
        <v>94.044896441027802</v>
      </c>
      <c r="C1242" s="57" t="str">
        <f t="shared" si="344"/>
        <v>-0.0705510681079566-274.907724247856i</v>
      </c>
      <c r="D1242" s="57" t="str">
        <f t="shared" si="345"/>
        <v>7.97999930341666-67.6955336648356i</v>
      </c>
      <c r="E1242" s="57" t="str">
        <f t="shared" si="346"/>
        <v>81.2325937996964-0.00583516495167889i</v>
      </c>
      <c r="F1242" s="57" t="str">
        <f t="shared" si="347"/>
        <v>4.17867849789696-6352.58870398978i</v>
      </c>
      <c r="G1242" s="57" t="str">
        <f t="shared" si="348"/>
        <v>0.999999956737112-0.000207997323061224i</v>
      </c>
      <c r="H1242" s="57" t="str">
        <f t="shared" si="349"/>
        <v>120.057628114892+14.0023170503349i</v>
      </c>
      <c r="I1242" s="57" t="str">
        <f t="shared" si="350"/>
        <v>504.69926818318-4302.75555445283i</v>
      </c>
      <c r="K1242" s="57" t="str">
        <f t="shared" si="351"/>
        <v>0.0986106435216244-0.0116427723353945i</v>
      </c>
      <c r="L1242" s="57" t="str">
        <f t="shared" si="352"/>
        <v>0.00025-2.35045749888925i</v>
      </c>
      <c r="M1242" s="57" t="str">
        <f t="shared" si="353"/>
        <v>0.0025-1.32378707697142i</v>
      </c>
      <c r="N1242" s="57">
        <f t="shared" si="354"/>
        <v>89.985295872042016</v>
      </c>
      <c r="O1242" s="57">
        <f t="shared" si="355"/>
        <v>48.78373913900316</v>
      </c>
      <c r="P1242" s="374">
        <f t="shared" si="356"/>
        <v>48.78373913900316</v>
      </c>
      <c r="Q1242" s="374">
        <f t="shared" si="357"/>
        <v>-90.014704127957984</v>
      </c>
      <c r="R1242" s="12">
        <f t="shared" si="358"/>
        <v>89.985295872042016</v>
      </c>
      <c r="S1242" s="57">
        <f t="shared" si="359"/>
        <v>9.40448964410278E-2</v>
      </c>
      <c r="T1242" s="12">
        <f t="shared" si="342"/>
        <v>48.78373913900316</v>
      </c>
    </row>
    <row r="1243" spans="1:20" x14ac:dyDescent="0.15">
      <c r="A1243" s="57">
        <f t="shared" si="343"/>
        <v>593.1469372773189</v>
      </c>
      <c r="B1243" s="12">
        <f t="shared" si="360"/>
        <v>94.402267047503713</v>
      </c>
      <c r="C1243" s="57" t="str">
        <f t="shared" si="344"/>
        <v>-0.0705110306042052-273.866698680594i</v>
      </c>
      <c r="D1243" s="57" t="str">
        <f t="shared" si="345"/>
        <v>7.97999929811261-67.4392823444661i</v>
      </c>
      <c r="E1243" s="57" t="str">
        <f t="shared" si="346"/>
        <v>81.2325774799387-0.00585534563597706i</v>
      </c>
      <c r="F1243" s="57" t="str">
        <f t="shared" si="347"/>
        <v>4.17867849652043-6328.54025762892i</v>
      </c>
      <c r="G1243" s="57" t="str">
        <f t="shared" si="348"/>
        <v>0.999999956407689-0.000208787712820077i</v>
      </c>
      <c r="H1243" s="57" t="str">
        <f t="shared" si="349"/>
        <v>120.058067040389+14.0555427167971i</v>
      </c>
      <c r="I1243" s="57" t="str">
        <f t="shared" si="350"/>
        <v>504.699881118777-4286.48015213722i</v>
      </c>
      <c r="K1243" s="57" t="str">
        <f t="shared" si="351"/>
        <v>0.0986002140143637-0.0116857655007452i</v>
      </c>
      <c r="L1243" s="57" t="str">
        <f t="shared" si="352"/>
        <v>0.00025-2.3415595725137i</v>
      </c>
      <c r="M1243" s="57" t="str">
        <f t="shared" si="353"/>
        <v>0.0025-1.31877572920046i</v>
      </c>
      <c r="N1243" s="57">
        <f t="shared" si="354"/>
        <v>89.985248354791082</v>
      </c>
      <c r="O1243" s="57">
        <f t="shared" si="355"/>
        <v>48.750784820622798</v>
      </c>
      <c r="P1243" s="374">
        <f t="shared" si="356"/>
        <v>48.750784820622798</v>
      </c>
      <c r="Q1243" s="374">
        <f t="shared" si="357"/>
        <v>-90.014751645208918</v>
      </c>
      <c r="R1243" s="12">
        <f t="shared" si="358"/>
        <v>89.985248354791082</v>
      </c>
      <c r="S1243" s="57">
        <f t="shared" si="359"/>
        <v>9.4402267047503707E-2</v>
      </c>
      <c r="T1243" s="12">
        <f t="shared" si="342"/>
        <v>48.750784820622798</v>
      </c>
    </row>
    <row r="1244" spans="1:20" x14ac:dyDescent="0.15">
      <c r="A1244" s="57">
        <f t="shared" si="343"/>
        <v>595.40089563897277</v>
      </c>
      <c r="B1244" s="12">
        <f t="shared" si="360"/>
        <v>94.76099566228423</v>
      </c>
      <c r="C1244" s="57" t="str">
        <f t="shared" si="344"/>
        <v>-0.0704706969283997-272.829612849873i</v>
      </c>
      <c r="D1244" s="57" t="str">
        <f t="shared" si="345"/>
        <v>7.97999929276815-67.184001160814i</v>
      </c>
      <c r="E1244" s="57" t="str">
        <f t="shared" si="346"/>
        <v>81.23256103952-0.00587558063518822i</v>
      </c>
      <c r="F1244" s="57" t="str">
        <f t="shared" si="347"/>
        <v>4.17867849513339-6304.5828494443i</v>
      </c>
      <c r="G1244" s="57" t="str">
        <f t="shared" si="348"/>
        <v>0.999999956075758-0.000209581106059226i</v>
      </c>
      <c r="H1244" s="57" t="str">
        <f t="shared" si="349"/>
        <v>120.058509309889+14.1089708337854i</v>
      </c>
      <c r="I1244" s="57" t="str">
        <f t="shared" si="350"/>
        <v>504.700498722971-4270.26641233677i</v>
      </c>
      <c r="K1244" s="57" t="str">
        <f t="shared" si="351"/>
        <v>0.0985897073475327-0.011728908014312i</v>
      </c>
      <c r="L1244" s="57" t="str">
        <f t="shared" si="352"/>
        <v>0.00025-2.33269533025872i</v>
      </c>
      <c r="M1244" s="57" t="str">
        <f t="shared" si="353"/>
        <v>0.0025-1.3137833524611i</v>
      </c>
      <c r="N1244" s="57">
        <f t="shared" si="354"/>
        <v>89.985200750822571</v>
      </c>
      <c r="O1244" s="57">
        <f t="shared" si="355"/>
        <v>48.717830424634869</v>
      </c>
      <c r="P1244" s="374">
        <f t="shared" si="356"/>
        <v>48.717830424634869</v>
      </c>
      <c r="Q1244" s="374">
        <f t="shared" si="357"/>
        <v>-90.014799249177429</v>
      </c>
      <c r="R1244" s="12">
        <f t="shared" si="358"/>
        <v>89.985200750822571</v>
      </c>
      <c r="S1244" s="57">
        <f t="shared" si="359"/>
        <v>9.4760995662284228E-2</v>
      </c>
      <c r="T1244" s="12">
        <f t="shared" si="342"/>
        <v>48.717830424634869</v>
      </c>
    </row>
    <row r="1245" spans="1:20" x14ac:dyDescent="0.15">
      <c r="A1245" s="57">
        <f t="shared" si="343"/>
        <v>597.66341904240085</v>
      </c>
      <c r="B1245" s="12">
        <f t="shared" si="360"/>
        <v>95.12108744580091</v>
      </c>
      <c r="C1245" s="57" t="str">
        <f t="shared" si="344"/>
        <v>-0.070430064955687-271.796451837668i</v>
      </c>
      <c r="D1245" s="57" t="str">
        <f t="shared" si="345"/>
        <v>7.97999928738293-66.929686441574i</v>
      </c>
      <c r="E1245" s="57" t="str">
        <f t="shared" si="346"/>
        <v>81.232544477575-0.00589586990785971i</v>
      </c>
      <c r="F1245" s="57" t="str">
        <f t="shared" si="347"/>
        <v>4.1786784937358-6280.71613480057i</v>
      </c>
      <c r="G1245" s="57" t="str">
        <f t="shared" si="348"/>
        <v>0.9999999557413-0.000210377514191889i</v>
      </c>
      <c r="H1245" s="57" t="str">
        <f t="shared" si="349"/>
        <v>120.05895494888+14.1626021728209i</v>
      </c>
      <c r="I1245" s="57" t="str">
        <f t="shared" si="350"/>
        <v>504.701121031328-4254.114101812i</v>
      </c>
      <c r="K1245" s="57" t="str">
        <f t="shared" si="351"/>
        <v>0.0985791229673409-0.0117722002882182i</v>
      </c>
      <c r="L1245" s="57" t="str">
        <f t="shared" si="352"/>
        <v>0.00025-2.3238646446092i</v>
      </c>
      <c r="M1245" s="57" t="str">
        <f t="shared" si="353"/>
        <v>0.0025-1.30880987493635i</v>
      </c>
      <c r="N1245" s="57">
        <f t="shared" si="354"/>
        <v>89.985153060846883</v>
      </c>
      <c r="O1245" s="57">
        <f t="shared" si="355"/>
        <v>48.684875950482549</v>
      </c>
      <c r="P1245" s="374">
        <f t="shared" si="356"/>
        <v>48.684875950482549</v>
      </c>
      <c r="Q1245" s="374">
        <f t="shared" si="357"/>
        <v>-90.014846939153117</v>
      </c>
      <c r="R1245" s="12">
        <f t="shared" si="358"/>
        <v>89.985153060846883</v>
      </c>
      <c r="S1245" s="57">
        <f t="shared" si="359"/>
        <v>9.5121087445800917E-2</v>
      </c>
      <c r="T1245" s="12">
        <f t="shared" si="342"/>
        <v>48.684875950482549</v>
      </c>
    </row>
    <row r="1246" spans="1:20" x14ac:dyDescent="0.15">
      <c r="A1246" s="57">
        <f t="shared" si="343"/>
        <v>599.93454003476199</v>
      </c>
      <c r="B1246" s="12">
        <f t="shared" si="360"/>
        <v>95.482547578094952</v>
      </c>
      <c r="C1246" s="57" t="str">
        <f t="shared" si="344"/>
        <v>-0.070389132546584-270.767200782421i</v>
      </c>
      <c r="D1246" s="57" t="str">
        <f t="shared" si="345"/>
        <v>7.97999928195674-66.6763345283433i</v>
      </c>
      <c r="E1246" s="57" t="str">
        <f t="shared" si="346"/>
        <v>81.2325277932334-0.00591621340970481i</v>
      </c>
      <c r="F1246" s="57" t="str">
        <f t="shared" si="347"/>
        <v>4.17867849232755-6256.93977036703i</v>
      </c>
      <c r="G1246" s="57" t="str">
        <f t="shared" si="348"/>
        <v>0.999999955404294-0.000211176948674651i</v>
      </c>
      <c r="H1246" s="57" t="str">
        <f t="shared" si="349"/>
        <v>120.059403983049+14.2164375083823i</v>
      </c>
      <c r="I1246" s="57" t="str">
        <f t="shared" si="350"/>
        <v>504.701748079703-4238.02298820723i</v>
      </c>
      <c r="K1246" s="57" t="str">
        <f t="shared" si="351"/>
        <v>0.0985684603162801-0.0118156427344703i</v>
      </c>
      <c r="L1246" s="57" t="str">
        <f t="shared" si="352"/>
        <v>0.00025-2.31506738853277i</v>
      </c>
      <c r="M1246" s="57" t="str">
        <f t="shared" si="353"/>
        <v>0.0025-1.30385522508104i</v>
      </c>
      <c r="N1246" s="57">
        <f t="shared" si="354"/>
        <v>89.985105285588503</v>
      </c>
      <c r="O1246" s="57">
        <f t="shared" si="355"/>
        <v>48.651921397605271</v>
      </c>
      <c r="P1246" s="374">
        <f t="shared" si="356"/>
        <v>48.651921397605271</v>
      </c>
      <c r="Q1246" s="374">
        <f t="shared" si="357"/>
        <v>-90.014894714411497</v>
      </c>
      <c r="R1246" s="12">
        <f t="shared" si="358"/>
        <v>89.985105285588503</v>
      </c>
      <c r="S1246" s="57">
        <f t="shared" si="359"/>
        <v>9.5482547578094948E-2</v>
      </c>
      <c r="T1246" s="12">
        <f t="shared" si="342"/>
        <v>48.651921397605271</v>
      </c>
    </row>
    <row r="1247" spans="1:20" x14ac:dyDescent="0.15">
      <c r="A1247" s="57">
        <f t="shared" si="343"/>
        <v>602.21429128689408</v>
      </c>
      <c r="B1247" s="12">
        <f t="shared" si="360"/>
        <v>95.84538125889172</v>
      </c>
      <c r="C1247" s="57" t="str">
        <f t="shared" si="344"/>
        <v>-0.0703478975461636-269.741844878828i</v>
      </c>
      <c r="D1247" s="57" t="str">
        <f t="shared" si="345"/>
        <v>7.97999927648929-66.4239417765696i</v>
      </c>
      <c r="E1247" s="57" t="str">
        <f t="shared" si="346"/>
        <v>81.2325109856188-0.00593661109359286i</v>
      </c>
      <c r="F1247" s="57" t="str">
        <f t="shared" si="347"/>
        <v>4.1786784909086-6233.25341411269i</v>
      </c>
      <c r="G1247" s="57" t="str">
        <f t="shared" si="348"/>
        <v>0.999999955064723-0.000211979421007633i</v>
      </c>
      <c r="H1247" s="57" t="str">
        <f t="shared" si="349"/>
        <v>120.059856438278+14.2704776179157i</v>
      </c>
      <c r="I1247" s="57" t="str">
        <f t="shared" si="350"/>
        <v>504.702379904183-4221.99284004712i</v>
      </c>
      <c r="K1247" s="57" t="str">
        <f t="shared" si="351"/>
        <v>0.0985577188331026-0.0118592357649393i</v>
      </c>
      <c r="L1247" s="57" t="str">
        <f t="shared" si="352"/>
        <v>0.00025-2.30630343547796i</v>
      </c>
      <c r="M1247" s="57" t="str">
        <f t="shared" si="353"/>
        <v>0.0025-1.29891933162088i</v>
      </c>
      <c r="N1247" s="57">
        <f t="shared" si="354"/>
        <v>89.985057425786337</v>
      </c>
      <c r="O1247" s="57">
        <f t="shared" si="355"/>
        <v>48.618966765438635</v>
      </c>
      <c r="P1247" s="374">
        <f t="shared" si="356"/>
        <v>48.618966765438635</v>
      </c>
      <c r="Q1247" s="374">
        <f t="shared" si="357"/>
        <v>-90.014942574213663</v>
      </c>
      <c r="R1247" s="12">
        <f t="shared" si="358"/>
        <v>89.985057425786337</v>
      </c>
      <c r="S1247" s="57">
        <f t="shared" si="359"/>
        <v>9.5845381258891721E-2</v>
      </c>
      <c r="T1247" s="12">
        <f t="shared" si="342"/>
        <v>48.618966765438635</v>
      </c>
    </row>
    <row r="1248" spans="1:20" x14ac:dyDescent="0.15">
      <c r="A1248" s="57">
        <f t="shared" si="343"/>
        <v>604.5027055937843</v>
      </c>
      <c r="B1248" s="12">
        <f t="shared" si="360"/>
        <v>96.209593707675509</v>
      </c>
      <c r="C1248" s="57" t="str">
        <f t="shared" si="344"/>
        <v>-0.0703063577873664-268.720369377629i</v>
      </c>
      <c r="D1248" s="57" t="str">
        <f t="shared" si="345"/>
        <v>7.97999927098016-66.1725045554986i</v>
      </c>
      <c r="E1248" s="57" t="str">
        <f t="shared" si="346"/>
        <v>81.2324940538484-0.00595706290938768i</v>
      </c>
      <c r="F1248" s="57" t="str">
        <f t="shared" si="347"/>
        <v>4.17867848947883-6209.65672530137i</v>
      </c>
      <c r="G1248" s="57" t="str">
        <f t="shared" si="348"/>
        <v>0.999999954722566-0.000212784942734655i</v>
      </c>
      <c r="H1248" s="57" t="str">
        <f t="shared" si="349"/>
        <v>120.060312340644+14.324723281849i</v>
      </c>
      <c r="I1248" s="57" t="str">
        <f t="shared" si="350"/>
        <v>504.703016541185-4206.02342673324i</v>
      </c>
      <c r="K1248" s="57" t="str">
        <f t="shared" si="351"/>
        <v>0.0985468979528015-0.011902979791344i</v>
      </c>
      <c r="L1248" s="57" t="str">
        <f t="shared" si="352"/>
        <v>0.00025-2.29757265937234i</v>
      </c>
      <c r="M1248" s="57" t="str">
        <f t="shared" si="353"/>
        <v>0.0025-1.29400212355138i</v>
      </c>
      <c r="N1248" s="57">
        <f t="shared" si="354"/>
        <v>89.985009482193078</v>
      </c>
      <c r="O1248" s="57">
        <f t="shared" si="355"/>
        <v>48.586012053414549</v>
      </c>
      <c r="P1248" s="374">
        <f t="shared" si="356"/>
        <v>48.586012053414549</v>
      </c>
      <c r="Q1248" s="374">
        <f t="shared" si="357"/>
        <v>-90.014990517806922</v>
      </c>
      <c r="R1248" s="12">
        <f t="shared" si="358"/>
        <v>89.985009482193078</v>
      </c>
      <c r="S1248" s="57">
        <f t="shared" si="359"/>
        <v>9.6209593707675511E-2</v>
      </c>
      <c r="T1248" s="12">
        <f t="shared" si="342"/>
        <v>48.586012053414549</v>
      </c>
    </row>
    <row r="1249" spans="1:20" x14ac:dyDescent="0.15">
      <c r="A1249" s="57">
        <f t="shared" si="343"/>
        <v>606.79981587504074</v>
      </c>
      <c r="B1249" s="12">
        <f t="shared" si="360"/>
        <v>96.575190163764674</v>
      </c>
      <c r="C1249" s="57" t="str">
        <f t="shared" si="344"/>
        <v>-0.070264511087391-267.702759585397i</v>
      </c>
      <c r="D1249" s="57" t="str">
        <f t="shared" si="345"/>
        <v>7.97999926542905-65.9220192481211i</v>
      </c>
      <c r="E1249" s="57" t="str">
        <f t="shared" si="346"/>
        <v>81.2324769970348-0.00597756880406851i</v>
      </c>
      <c r="F1249" s="57" t="str">
        <f t="shared" si="347"/>
        <v>4.17867848803817-6186.14936448677i</v>
      </c>
      <c r="G1249" s="57" t="str">
        <f t="shared" si="348"/>
        <v>0.999999954377804-0.000213593525443408i</v>
      </c>
      <c r="H1249" s="57" t="str">
        <f t="shared" si="349"/>
        <v>120.060771716425+14.3791752836007i</v>
      </c>
      <c r="I1249" s="57" t="str">
        <f t="shared" si="350"/>
        <v>504.703658027364-4190.11451854093i</v>
      </c>
      <c r="K1249" s="57" t="str">
        <f t="shared" si="351"/>
        <v>0.0985359971065897-0.0119468752252316i</v>
      </c>
      <c r="L1249" s="57" t="str">
        <f t="shared" si="352"/>
        <v>0.00025-2.28887493462079i</v>
      </c>
      <c r="M1249" s="57" t="str">
        <f t="shared" si="353"/>
        <v>0.0025-1.28910353013686i</v>
      </c>
      <c r="N1249" s="57">
        <f t="shared" si="354"/>
        <v>89.984961455576169</v>
      </c>
      <c r="O1249" s="57">
        <f t="shared" si="355"/>
        <v>48.553057260961232</v>
      </c>
      <c r="P1249" s="374">
        <f t="shared" si="356"/>
        <v>48.553057260961232</v>
      </c>
      <c r="Q1249" s="374">
        <f t="shared" si="357"/>
        <v>-90.015038544423831</v>
      </c>
      <c r="R1249" s="12">
        <f t="shared" si="358"/>
        <v>89.984961455576169</v>
      </c>
      <c r="S1249" s="57">
        <f t="shared" si="359"/>
        <v>9.6575190163764674E-2</v>
      </c>
      <c r="T1249" s="12">
        <f t="shared" si="342"/>
        <v>48.553057260961232</v>
      </c>
    </row>
    <row r="1250" spans="1:20" x14ac:dyDescent="0.15">
      <c r="A1250" s="57">
        <f t="shared" si="343"/>
        <v>609.10565517536588</v>
      </c>
      <c r="B1250" s="12">
        <f t="shared" si="360"/>
        <v>96.942175886386977</v>
      </c>
      <c r="C1250" s="57" t="str">
        <f t="shared" si="344"/>
        <v>-0.0702223552485464-266.689000864315i</v>
      </c>
      <c r="D1250" s="57" t="str">
        <f t="shared" si="345"/>
        <v>7.97999925983571-65.6724822511222i</v>
      </c>
      <c r="E1250" s="57" t="str">
        <f t="shared" si="346"/>
        <v>81.232459814283-0.00599812872160348i</v>
      </c>
      <c r="F1250" s="57" t="str">
        <f t="shared" si="347"/>
        <v>4.17867848658656-6162.73099350763i</v>
      </c>
      <c r="G1250" s="57" t="str">
        <f t="shared" si="348"/>
        <v>0.999999954030416-0.000214405180765612i</v>
      </c>
      <c r="H1250" s="57" t="str">
        <f t="shared" si="349"/>
        <v>120.0612345921+14.4338344095932i</v>
      </c>
      <c r="I1250" s="57" t="str">
        <f t="shared" si="350"/>
        <v>504.70430439967-4174.26588661597i</v>
      </c>
      <c r="K1250" s="57" t="str">
        <f t="shared" si="351"/>
        <v>0.0985250157218756-0.0119909224779588i</v>
      </c>
      <c r="L1250" s="57" t="str">
        <f t="shared" si="352"/>
        <v>0.00025-2.28021013610359i</v>
      </c>
      <c r="M1250" s="57" t="str">
        <f t="shared" si="353"/>
        <v>0.0025-1.28422348090941i</v>
      </c>
      <c r="N1250" s="57">
        <f t="shared" si="354"/>
        <v>89.984913346717775</v>
      </c>
      <c r="O1250" s="57">
        <f t="shared" si="355"/>
        <v>48.520102387502803</v>
      </c>
      <c r="P1250" s="374">
        <f t="shared" si="356"/>
        <v>48.520102387502803</v>
      </c>
      <c r="Q1250" s="374">
        <f t="shared" si="357"/>
        <v>-90.015086653282225</v>
      </c>
      <c r="R1250" s="12">
        <f t="shared" si="358"/>
        <v>89.984913346717775</v>
      </c>
      <c r="S1250" s="57">
        <f t="shared" si="359"/>
        <v>9.6942175886386983E-2</v>
      </c>
      <c r="T1250" s="12">
        <f t="shared" si="342"/>
        <v>48.520102387502803</v>
      </c>
    </row>
    <row r="1251" spans="1:20" x14ac:dyDescent="0.15">
      <c r="A1251" s="57">
        <f t="shared" si="343"/>
        <v>611.42025666503218</v>
      </c>
      <c r="B1251" s="12">
        <f t="shared" si="360"/>
        <v>97.310556154755247</v>
      </c>
      <c r="C1251" s="57" t="str">
        <f t="shared" si="344"/>
        <v>-0.0701798880589237-265.679078631982i</v>
      </c>
      <c r="D1251" s="57" t="str">
        <f t="shared" si="345"/>
        <v>7.97999925419976-65.4238899748283i</v>
      </c>
      <c r="E1251" s="57" t="str">
        <f t="shared" si="346"/>
        <v>81.2324425046937-0.00601874260295901i</v>
      </c>
      <c r="F1251" s="57" t="str">
        <f t="shared" si="347"/>
        <v>4.17867848512389-6139.4012754828i</v>
      </c>
      <c r="G1251" s="57" t="str">
        <f t="shared" si="348"/>
        <v>0.999999953680384-0.000215219920377186i</v>
      </c>
      <c r="H1251" s="57" t="str">
        <f t="shared" si="349"/>
        <v>120.061700994348+14.488701449264i</v>
      </c>
      <c r="I1251" s="57" t="str">
        <f t="shared" si="350"/>
        <v>504.704955695327-4158.4773029711i</v>
      </c>
      <c r="K1251" s="57" t="str">
        <f t="shared" si="351"/>
        <v>0.0985139532222454-0.0120351219606735i</v>
      </c>
      <c r="L1251" s="57" t="str">
        <f t="shared" si="352"/>
        <v>0.00025-2.27157813917473i</v>
      </c>
      <c r="M1251" s="57" t="str">
        <f t="shared" si="353"/>
        <v>0.0025-1.27936190566787i</v>
      </c>
      <c r="N1251" s="57">
        <f t="shared" si="354"/>
        <v>89.984865156414813</v>
      </c>
      <c r="O1251" s="57">
        <f t="shared" si="355"/>
        <v>48.487147432459764</v>
      </c>
      <c r="P1251" s="374">
        <f t="shared" si="356"/>
        <v>48.487147432459764</v>
      </c>
      <c r="Q1251" s="374">
        <f t="shared" si="357"/>
        <v>-90.015134843585187</v>
      </c>
      <c r="R1251" s="12">
        <f t="shared" si="358"/>
        <v>89.984865156414813</v>
      </c>
      <c r="S1251" s="57">
        <f t="shared" si="359"/>
        <v>9.7310556154755243E-2</v>
      </c>
      <c r="T1251" s="12">
        <f t="shared" si="342"/>
        <v>48.487147432459764</v>
      </c>
    </row>
    <row r="1252" spans="1:20" x14ac:dyDescent="0.15">
      <c r="A1252" s="57">
        <f t="shared" si="343"/>
        <v>613.74365364035941</v>
      </c>
      <c r="B1252" s="12">
        <f t="shared" si="360"/>
        <v>97.680336268143321</v>
      </c>
      <c r="C1252" s="57" t="str">
        <f t="shared" si="344"/>
        <v>-0.0701371072914476-264.672978361189i</v>
      </c>
      <c r="D1252" s="57" t="str">
        <f t="shared" si="345"/>
        <v>7.97999924852095-65.1762388431561i</v>
      </c>
      <c r="E1252" s="57" t="str">
        <f t="shared" si="346"/>
        <v>81.2324250673602-0.0060394103858979i</v>
      </c>
      <c r="F1252" s="57" t="str">
        <f t="shared" si="347"/>
        <v>4.17867848365008-6116.15987480647i</v>
      </c>
      <c r="G1252" s="57" t="str">
        <f t="shared" si="348"/>
        <v>0.999999953327686-0.000216037755998424i</v>
      </c>
      <c r="H1252" s="57" t="str">
        <f t="shared" si="349"/>
        <v>120.062170950056+14.5437771950776i</v>
      </c>
      <c r="I1252" s="57" t="str">
        <f t="shared" si="350"/>
        <v>504.705611951852-4142.74854048312i</v>
      </c>
      <c r="K1252" s="57" t="str">
        <f t="shared" si="351"/>
        <v>0.0985028090274394-0.0120794740842955i</v>
      </c>
      <c r="L1252" s="57" t="str">
        <f t="shared" si="352"/>
        <v>0.00025-2.26297881966002i</v>
      </c>
      <c r="M1252" s="57" t="str">
        <f t="shared" si="353"/>
        <v>0.0025-1.27451873447686i</v>
      </c>
      <c r="N1252" s="57">
        <f t="shared" si="354"/>
        <v>89.984816885479304</v>
      </c>
      <c r="O1252" s="57">
        <f t="shared" si="355"/>
        <v>48.454192395248569</v>
      </c>
      <c r="P1252" s="374">
        <f t="shared" si="356"/>
        <v>48.454192395248569</v>
      </c>
      <c r="Q1252" s="374">
        <f t="shared" si="357"/>
        <v>-90.015183114520696</v>
      </c>
      <c r="R1252" s="12">
        <f t="shared" si="358"/>
        <v>89.984816885479304</v>
      </c>
      <c r="S1252" s="57">
        <f t="shared" si="359"/>
        <v>9.768033626814332E-2</v>
      </c>
      <c r="T1252" s="12">
        <f t="shared" si="342"/>
        <v>48.454192395248569</v>
      </c>
    </row>
    <row r="1253" spans="1:20" x14ac:dyDescent="0.15">
      <c r="A1253" s="57">
        <f t="shared" si="343"/>
        <v>616.07587952419283</v>
      </c>
      <c r="B1253" s="12">
        <f t="shared" si="360"/>
        <v>98.051521545962274</v>
      </c>
      <c r="C1253" s="57" t="str">
        <f t="shared" si="344"/>
        <v>-0.0700940107059722-263.670685579725i</v>
      </c>
      <c r="D1253" s="57" t="str">
        <f t="shared" si="345"/>
        <v>7.97999924279886-64.9295252935607i</v>
      </c>
      <c r="E1253" s="57" t="str">
        <f t="shared" si="346"/>
        <v>81.2324075013709-0.00606013200525243i</v>
      </c>
      <c r="F1253" s="57" t="str">
        <f t="shared" si="347"/>
        <v>4.17867848216504-6093.00645714327i</v>
      </c>
      <c r="G1253" s="57" t="str">
        <f t="shared" si="348"/>
        <v>0.999999952972302-0.00021685869939415i</v>
      </c>
      <c r="H1253" s="57" t="str">
        <f t="shared" si="349"/>
        <v>120.06264448631+14.5990624425377i</v>
      </c>
      <c r="I1253" s="57" t="str">
        <f t="shared" si="350"/>
        <v>504.706273207057-4127.07937288911i</v>
      </c>
      <c r="K1253" s="57" t="str">
        <f t="shared" si="351"/>
        <v>0.0984915825533331-0.0121239792594975i</v>
      </c>
      <c r="L1253" s="57" t="str">
        <f t="shared" si="352"/>
        <v>0.00025-2.25441205385537i</v>
      </c>
      <c r="M1253" s="57" t="str">
        <f t="shared" si="353"/>
        <v>0.0025-1.26969389766573i</v>
      </c>
      <c r="N1253" s="57">
        <f t="shared" si="354"/>
        <v>89.984768534738095</v>
      </c>
      <c r="O1253" s="57">
        <f t="shared" si="355"/>
        <v>48.421237275282067</v>
      </c>
      <c r="P1253" s="374">
        <f t="shared" si="356"/>
        <v>48.421237275282067</v>
      </c>
      <c r="Q1253" s="374">
        <f t="shared" si="357"/>
        <v>-90.015231465261905</v>
      </c>
      <c r="R1253" s="12">
        <f t="shared" si="358"/>
        <v>89.984768534738095</v>
      </c>
      <c r="S1253" s="57">
        <f t="shared" si="359"/>
        <v>9.8051521545962278E-2</v>
      </c>
      <c r="T1253" s="12">
        <f t="shared" si="342"/>
        <v>48.421237275282067</v>
      </c>
    </row>
    <row r="1254" spans="1:20" x14ac:dyDescent="0.15">
      <c r="A1254" s="57">
        <f t="shared" si="343"/>
        <v>618.41696786638477</v>
      </c>
      <c r="B1254" s="12">
        <f t="shared" si="360"/>
        <v>98.424117327836939</v>
      </c>
      <c r="C1254" s="57" t="str">
        <f t="shared" si="344"/>
        <v>-0.0700505960448261-262.672185870152i</v>
      </c>
      <c r="D1254" s="57" t="str">
        <f t="shared" si="345"/>
        <v>7.97999923703318-64.6837457769851i</v>
      </c>
      <c r="E1254" s="57" t="str">
        <f t="shared" si="346"/>
        <v>81.2323898058076-0.00608090739254027i</v>
      </c>
      <c r="F1254" s="57" t="str">
        <f t="shared" si="347"/>
        <v>4.1786784806687-6069.94068942354i</v>
      </c>
      <c r="G1254" s="57" t="str">
        <f t="shared" si="348"/>
        <v>0.999999952614213-0.000217682762373897i</v>
      </c>
      <c r="H1254" s="57" t="str">
        <f t="shared" si="349"/>
        <v>120.063121630407+14.6545579901975i</v>
      </c>
      <c r="I1254" s="57" t="str">
        <f t="shared" si="350"/>
        <v>504.706939499008-4111.46957478363i</v>
      </c>
      <c r="K1254" s="57" t="str">
        <f t="shared" si="351"/>
        <v>0.0984802732119125-0.0121686378966841i</v>
      </c>
      <c r="L1254" s="57" t="str">
        <f t="shared" si="352"/>
        <v>0.00025-2.24587771852497i</v>
      </c>
      <c r="M1254" s="57" t="str">
        <f t="shared" si="353"/>
        <v>0.0025-1.26488732582758i</v>
      </c>
      <c r="N1254" s="57">
        <f t="shared" si="354"/>
        <v>89.984720105033972</v>
      </c>
      <c r="O1254" s="57">
        <f t="shared" si="355"/>
        <v>48.388282071968909</v>
      </c>
      <c r="P1254" s="374">
        <f t="shared" si="356"/>
        <v>48.388282071968909</v>
      </c>
      <c r="Q1254" s="374">
        <f t="shared" si="357"/>
        <v>-90.015279894966028</v>
      </c>
      <c r="R1254" s="12">
        <f t="shared" si="358"/>
        <v>89.984720105033972</v>
      </c>
      <c r="S1254" s="57">
        <f t="shared" si="359"/>
        <v>9.8424117327836944E-2</v>
      </c>
      <c r="T1254" s="12">
        <f t="shared" si="342"/>
        <v>48.388282071968909</v>
      </c>
    </row>
    <row r="1255" spans="1:20" x14ac:dyDescent="0.15">
      <c r="A1255" s="57">
        <f t="shared" si="343"/>
        <v>620.766952344277</v>
      </c>
      <c r="B1255" s="12">
        <f t="shared" si="360"/>
        <v>98.798128973682722</v>
      </c>
      <c r="C1255" s="57" t="str">
        <f t="shared" si="344"/>
        <v>-0.0700068610371503-261.677464869613i</v>
      </c>
      <c r="D1255" s="57" t="str">
        <f t="shared" si="345"/>
        <v>7.97999923122359-64.4388967578085i</v>
      </c>
      <c r="E1255" s="57" t="str">
        <f t="shared" si="346"/>
        <v>81.2323719797462-0.0061017364760823i</v>
      </c>
      <c r="F1255" s="57" t="str">
        <f t="shared" si="347"/>
        <v>4.17867847916096-6046.96223983845i</v>
      </c>
      <c r="G1255" s="57" t="str">
        <f t="shared" si="348"/>
        <v>0.999999952253397-0.000218509956792077i</v>
      </c>
      <c r="H1255" s="57" t="str">
        <f t="shared" si="349"/>
        <v>120.063602409852+14.7102646396738i</v>
      </c>
      <c r="I1255" s="57" t="str">
        <f t="shared" si="350"/>
        <v>504.707610866094-4095.91892161527i</v>
      </c>
      <c r="K1255" s="57" t="str">
        <f t="shared" si="351"/>
        <v>0.0984688804112557-0.0122134504059737i</v>
      </c>
      <c r="L1255" s="57" t="str">
        <f t="shared" si="352"/>
        <v>0.00025-2.23737569089956i</v>
      </c>
      <c r="M1255" s="57" t="str">
        <f t="shared" si="353"/>
        <v>0.0025-1.26009894981827i</v>
      </c>
      <c r="N1255" s="57">
        <f t="shared" si="354"/>
        <v>89.984671597224889</v>
      </c>
      <c r="O1255" s="57">
        <f t="shared" si="355"/>
        <v>48.355326784714038</v>
      </c>
      <c r="P1255" s="374">
        <f t="shared" si="356"/>
        <v>48.355326784714038</v>
      </c>
      <c r="Q1255" s="374">
        <f t="shared" si="357"/>
        <v>-90.015328402775111</v>
      </c>
      <c r="R1255" s="12">
        <f t="shared" si="358"/>
        <v>89.984671597224889</v>
      </c>
      <c r="S1255" s="57">
        <f t="shared" si="359"/>
        <v>9.8798128973682717E-2</v>
      </c>
      <c r="T1255" s="12">
        <f t="shared" si="342"/>
        <v>48.355326784714038</v>
      </c>
    </row>
    <row r="1256" spans="1:20" x14ac:dyDescent="0.15">
      <c r="A1256" s="57">
        <f t="shared" si="343"/>
        <v>623.1258667631854</v>
      </c>
      <c r="B1256" s="12">
        <f t="shared" si="360"/>
        <v>99.173561863782723</v>
      </c>
      <c r="C1256" s="57" t="str">
        <f t="shared" si="344"/>
        <v>-0.0699628033958675-260.686508269612i</v>
      </c>
      <c r="D1256" s="57" t="str">
        <f t="shared" si="345"/>
        <v>7.97999922536981-64.1949747137953i</v>
      </c>
      <c r="E1256" s="57" t="str">
        <f t="shared" si="346"/>
        <v>81.2323540222557-0.00612261918097953i</v>
      </c>
      <c r="F1256" s="57" t="str">
        <f t="shared" si="347"/>
        <v>4.17867847764175-6024.07077783529i</v>
      </c>
      <c r="G1256" s="57" t="str">
        <f t="shared" si="348"/>
        <v>0.999999951889833-0.000219340294548142i</v>
      </c>
      <c r="H1256" s="57" t="str">
        <f t="shared" si="349"/>
        <v>120.064086852358+14.7661831956574i</v>
      </c>
      <c r="I1256" s="57" t="str">
        <f t="shared" si="350"/>
        <v>504.708287346983-4080.4271896834i</v>
      </c>
      <c r="K1256" s="57" t="str">
        <f t="shared" si="351"/>
        <v>0.0984574035555088-0.012258417197177i</v>
      </c>
      <c r="L1256" s="57" t="str">
        <f t="shared" si="352"/>
        <v>0.00025-2.22890584867459i</v>
      </c>
      <c r="M1256" s="57" t="str">
        <f t="shared" si="353"/>
        <v>0.0025-1.2553287007554i</v>
      </c>
      <c r="N1256" s="57">
        <f t="shared" si="354"/>
        <v>89.984623012184812</v>
      </c>
      <c r="O1256" s="57">
        <f t="shared" si="355"/>
        <v>48.322371412918258</v>
      </c>
      <c r="P1256" s="374">
        <f t="shared" si="356"/>
        <v>48.322371412918258</v>
      </c>
      <c r="Q1256" s="374">
        <f t="shared" si="357"/>
        <v>-90.015376987815188</v>
      </c>
      <c r="R1256" s="12">
        <f t="shared" si="358"/>
        <v>89.984623012184812</v>
      </c>
      <c r="S1256" s="57">
        <f t="shared" si="359"/>
        <v>9.9173561863782719E-2</v>
      </c>
      <c r="T1256" s="12">
        <f t="shared" si="342"/>
        <v>48.322371412918258</v>
      </c>
    </row>
    <row r="1257" spans="1:20" x14ac:dyDescent="0.15">
      <c r="A1257" s="57">
        <f t="shared" si="343"/>
        <v>625.49374505688547</v>
      </c>
      <c r="B1257" s="12">
        <f t="shared" si="360"/>
        <v>99.550421398865097</v>
      </c>
      <c r="C1257" s="57" t="str">
        <f t="shared" si="344"/>
        <v>-0.0699184208195796-259.699301815822i</v>
      </c>
      <c r="D1257" s="57" t="str">
        <f t="shared" si="345"/>
        <v>7.97999921947144-63.9519761360452i</v>
      </c>
      <c r="E1257" s="57" t="str">
        <f t="shared" si="346"/>
        <v>81.2323359324005-0.00614355542913907i</v>
      </c>
      <c r="F1257" s="57" t="str">
        <f t="shared" si="347"/>
        <v>4.17867847611097-6001.2659741127i</v>
      </c>
      <c r="G1257" s="57" t="str">
        <f t="shared" si="348"/>
        <v>0.999999951523501-0.000220173787586769i</v>
      </c>
      <c r="H1257" s="57" t="str">
        <f t="shared" si="349"/>
        <v>120.064574985852+14.8223144659255i</v>
      </c>
      <c r="I1257" s="57" t="str">
        <f t="shared" si="350"/>
        <v>504.708968980635-4064.99415613506i</v>
      </c>
      <c r="K1257" s="57" t="str">
        <f t="shared" si="351"/>
        <v>0.098445842044867-0.0123035386797772i</v>
      </c>
      <c r="L1257" s="57" t="str">
        <f t="shared" si="352"/>
        <v>0.00025-2.22046807000856i</v>
      </c>
      <c r="M1257" s="57" t="str">
        <f t="shared" si="353"/>
        <v>0.0025-1.25057651001734i</v>
      </c>
      <c r="N1257" s="57">
        <f t="shared" si="354"/>
        <v>89.984574350803484</v>
      </c>
      <c r="O1257" s="57">
        <f t="shared" si="355"/>
        <v>48.289415955978583</v>
      </c>
      <c r="P1257" s="374">
        <f t="shared" si="356"/>
        <v>48.289415955978583</v>
      </c>
      <c r="Q1257" s="374">
        <f t="shared" si="357"/>
        <v>-90.015425649196516</v>
      </c>
      <c r="R1257" s="12">
        <f t="shared" si="358"/>
        <v>89.984574350803484</v>
      </c>
      <c r="S1257" s="57">
        <f t="shared" si="359"/>
        <v>9.9550421398865094E-2</v>
      </c>
      <c r="T1257" s="12">
        <f t="shared" si="342"/>
        <v>48.289415955978583</v>
      </c>
    </row>
    <row r="1258" spans="1:20" x14ac:dyDescent="0.15">
      <c r="A1258" s="57">
        <f t="shared" si="343"/>
        <v>627.87062128810169</v>
      </c>
      <c r="B1258" s="12">
        <f t="shared" si="360"/>
        <v>99.928713000180792</v>
      </c>
      <c r="C1258" s="57" t="str">
        <f t="shared" si="344"/>
        <v>-0.0698737109917502-258.715831307866i</v>
      </c>
      <c r="D1258" s="57" t="str">
        <f t="shared" si="345"/>
        <v>7.97999921352812-63.709897528942i</v>
      </c>
      <c r="E1258" s="57" t="str">
        <f t="shared" si="346"/>
        <v>81.2323177092376-0.00616454513901322i</v>
      </c>
      <c r="F1258" s="57" t="str">
        <f t="shared" si="347"/>
        <v>4.17867847456852-5978.54750061591i</v>
      </c>
      <c r="G1258" s="57" t="str">
        <f t="shared" si="348"/>
        <v>0.999999951154379-0.000221010447898019i</v>
      </c>
      <c r="H1258" s="57" t="str">
        <f t="shared" si="349"/>
        <v>120.065066838472+14.8786592613546i</v>
      </c>
      <c r="I1258" s="57" t="str">
        <f t="shared" si="350"/>
        <v>504.709655806328-4049.61959896163i</v>
      </c>
      <c r="K1258" s="57" t="str">
        <f t="shared" si="351"/>
        <v>0.0984341952755489-0.0123488152629092i</v>
      </c>
      <c r="L1258" s="57" t="str">
        <f t="shared" si="352"/>
        <v>0.00025-2.21206223352118i</v>
      </c>
      <c r="M1258" s="57" t="str">
        <f t="shared" si="353"/>
        <v>0.0025-1.24584230924222i</v>
      </c>
      <c r="N1258" s="57">
        <f t="shared" si="354"/>
        <v>89.984525613986733</v>
      </c>
      <c r="O1258" s="57">
        <f t="shared" si="355"/>
        <v>48.256460413287854</v>
      </c>
      <c r="P1258" s="374">
        <f t="shared" si="356"/>
        <v>48.256460413287854</v>
      </c>
      <c r="Q1258" s="374">
        <f t="shared" si="357"/>
        <v>-90.015474386013267</v>
      </c>
      <c r="R1258" s="12">
        <f t="shared" si="358"/>
        <v>89.984525613986733</v>
      </c>
      <c r="S1258" s="57">
        <f t="shared" si="359"/>
        <v>9.9928713000180788E-2</v>
      </c>
      <c r="T1258" s="12">
        <f t="shared" si="342"/>
        <v>48.256460413287854</v>
      </c>
    </row>
    <row r="1259" spans="1:20" x14ac:dyDescent="0.15">
      <c r="A1259" s="57">
        <f t="shared" si="343"/>
        <v>630.25652964899643</v>
      </c>
      <c r="B1259" s="12">
        <f t="shared" si="360"/>
        <v>100.30844210958148</v>
      </c>
      <c r="C1259" s="57" t="str">
        <f t="shared" si="344"/>
        <v>-0.0698286715796392-257.736082599127i</v>
      </c>
      <c r="D1259" s="57" t="str">
        <f t="shared" si="345"/>
        <v>7.9799992075396-63.4687354101037i</v>
      </c>
      <c r="E1259" s="57" t="str">
        <f t="shared" si="346"/>
        <v>81.2322993518182-0.00618558822569694i</v>
      </c>
      <c r="F1259" s="57" t="str">
        <f t="shared" si="347"/>
        <v>4.17867847301435-5955.91503053207i</v>
      </c>
      <c r="G1259" s="57" t="str">
        <f t="shared" si="348"/>
        <v>0.999999950782448-0.000221850287517518i</v>
      </c>
      <c r="H1259" s="57" t="str">
        <f t="shared" si="349"/>
        <v>120.065562438572+14.9352183959307i</v>
      </c>
      <c r="I1259" s="57" t="str">
        <f t="shared" si="350"/>
        <v>504.710347863605-4034.30329699577i</v>
      </c>
      <c r="K1259" s="57" t="str">
        <f t="shared" si="351"/>
        <v>0.0984224626397807-0.0123942473553389i</v>
      </c>
      <c r="L1259" s="57" t="str">
        <f t="shared" si="352"/>
        <v>0.00025-2.20368821829167i</v>
      </c>
      <c r="M1259" s="57" t="str">
        <f t="shared" si="353"/>
        <v>0.0025-1.24112603032697i</v>
      </c>
      <c r="N1259" s="57">
        <f t="shared" si="354"/>
        <v>89.9844768026569</v>
      </c>
      <c r="O1259" s="57">
        <f t="shared" si="355"/>
        <v>48.223504784235097</v>
      </c>
      <c r="P1259" s="374">
        <f t="shared" si="356"/>
        <v>48.223504784235097</v>
      </c>
      <c r="Q1259" s="374">
        <f t="shared" si="357"/>
        <v>-90.0155231973431</v>
      </c>
      <c r="R1259" s="12">
        <f t="shared" si="358"/>
        <v>89.9844768026569</v>
      </c>
      <c r="S1259" s="57">
        <f t="shared" si="359"/>
        <v>0.10030844210958148</v>
      </c>
      <c r="T1259" s="12">
        <f t="shared" si="342"/>
        <v>48.223504784235097</v>
      </c>
    </row>
    <row r="1260" spans="1:20" x14ac:dyDescent="0.15">
      <c r="A1260" s="57">
        <f t="shared" si="343"/>
        <v>632.65150446166263</v>
      </c>
      <c r="B1260" s="12">
        <f t="shared" si="360"/>
        <v>100.68961418959789</v>
      </c>
      <c r="C1260" s="57" t="str">
        <f t="shared" si="344"/>
        <v>-0.0697833002359936-256.760041596532i</v>
      </c>
      <c r="D1260" s="57" t="str">
        <f t="shared" si="345"/>
        <v>7.97999920150549-63.2284863103322i</v>
      </c>
      <c r="E1260" s="57" t="str">
        <f t="shared" si="346"/>
        <v>81.2322808591869-0.00620668460087881i</v>
      </c>
      <c r="F1260" s="57" t="str">
        <f t="shared" si="347"/>
        <v>4.17867847144832-5933.36823828547i</v>
      </c>
      <c r="G1260" s="57" t="str">
        <f t="shared" si="348"/>
        <v>0.999999950407683-0.000222693318526627i</v>
      </c>
      <c r="H1260" s="57" t="str">
        <f t="shared" si="349"/>
        <v>120.066061814721+14.9919926867635i</v>
      </c>
      <c r="I1260" s="57" t="str">
        <f t="shared" si="350"/>
        <v>504.711045192337-4019.04502990808i</v>
      </c>
      <c r="K1260" s="57" t="str">
        <f t="shared" si="351"/>
        <v>0.0984106435257694-0.0124398353654417i</v>
      </c>
      <c r="L1260" s="57" t="str">
        <f t="shared" si="352"/>
        <v>0.00025-2.19534590385702i</v>
      </c>
      <c r="M1260" s="57" t="str">
        <f t="shared" si="353"/>
        <v>0.0025-1.23642760542635i</v>
      </c>
      <c r="N1260" s="57">
        <f t="shared" si="354"/>
        <v>89.984427917752669</v>
      </c>
      <c r="O1260" s="57">
        <f t="shared" si="355"/>
        <v>48.190549068205151</v>
      </c>
      <c r="P1260" s="374">
        <f t="shared" si="356"/>
        <v>48.190549068205151</v>
      </c>
      <c r="Q1260" s="374">
        <f t="shared" si="357"/>
        <v>-90.015572082247331</v>
      </c>
      <c r="R1260" s="12">
        <f t="shared" si="358"/>
        <v>89.984427917752669</v>
      </c>
      <c r="S1260" s="57">
        <f t="shared" si="359"/>
        <v>0.10068961418959789</v>
      </c>
      <c r="T1260" s="12">
        <f t="shared" ref="T1260:T1323" si="361">P1260</f>
        <v>48.190549068205151</v>
      </c>
    </row>
    <row r="1261" spans="1:20" x14ac:dyDescent="0.15">
      <c r="A1261" s="57">
        <f t="shared" ref="A1261:A1324" si="362">2*PI()*B1261</f>
        <v>635.05558017861699</v>
      </c>
      <c r="B1261" s="12">
        <f t="shared" si="360"/>
        <v>101.07223472351836</v>
      </c>
      <c r="C1261" s="57" t="str">
        <f t="shared" ref="C1261:C1324" si="363">IMPRODUCT(D1261,E1261,$C$40,,K1261,$C$41)</f>
        <v>-0.0697375945973135-255.787694260354i</v>
      </c>
      <c r="D1261" s="57" t="str">
        <f t="shared" ref="D1261:D1324" si="364">IMDIV(IMPRODUCT($C$37,$C$38,COMPLEX(1,A1261/$C$38)),IMSUM(-1*A1261*A1261/$C$39,COMPLEX(0,1*A1261)))</f>
        <v>7.97999919542535-62.9891467735636i</v>
      </c>
      <c r="E1261" s="57" t="str">
        <f t="shared" ref="E1261:E1324" si="365">IMDIV(IMPRODUCT(IMSUM(F1261,G1261),$C$29,H1261),IMSUM(1,I1261))</f>
        <v>81.2322622303825-0.00622783417281404i</v>
      </c>
      <c r="F1261" s="57" t="str">
        <f t="shared" ref="F1261:F1324" si="366">IMDIV(IMPRODUCT($C$14,$C$15,COMPLEX(1,A1261/$C$15)),IMSUM(-1*A1261*A1261/$C$16,COMPLEX(0,A1261)))</f>
        <v>4.17867846987038-5910.90679953297i</v>
      </c>
      <c r="G1261" s="57" t="str">
        <f t="shared" ref="G1261:G1324" si="367">IMDIV(1,COMPLEX(1,A1261*$C$9*$C$10))</f>
        <v>0.999999950030066-0.000223539553052616i</v>
      </c>
      <c r="H1261" s="57" t="str">
        <f t="shared" ref="H1261:H1324" si="368">IMDIV($C$3,IMSUM(K1261,COMPLEX(0,$C$28*A1261)))</f>
        <v>120.06656499571+15.0489829540973i</v>
      </c>
      <c r="I1261" s="57" t="str">
        <f t="shared" ref="I1261:I1324" si="369">IMPRODUCT(F1261,$C$29,H1261,$C$31)</f>
        <v>504.711747832689-4003.84457820418i</v>
      </c>
      <c r="K1261" s="57" t="str">
        <f t="shared" ref="K1261:K1324" si="370">IF($C$26&lt;=0,IMDIV(1,IMSUM(IMDIV(1,L1261),1/$C$18)),IMDIV(1,IMSUM(IMDIV(1,L1261),1/$C$18,IMDIV(1,M1261))))</f>
        <v>0.0983987373176811-0.0124855797011805i</v>
      </c>
      <c r="L1261" s="57" t="str">
        <f t="shared" ref="L1261:L1324" si="371">IMSUM($C$21/$C$22,IMDIV(1,COMPLEX(0,$C$20*$C$22*A1261)))</f>
        <v>0.00025-2.18703517021022i</v>
      </c>
      <c r="M1261" s="57" t="str">
        <f t="shared" ref="M1261:M1324" si="372">IMSUM($C$25/$C$26,IMDIV(1,COMPLEX(0,$C$24*$C$26*A1261)))</f>
        <v>0.0025-1.23174696695194i</v>
      </c>
      <c r="N1261" s="57">
        <f t="shared" ref="N1261:N1324" si="373">ABS(R1261)</f>
        <v>89.984378960229606</v>
      </c>
      <c r="O1261" s="57">
        <f t="shared" ref="O1261:O1324" si="374">ABS(P1261)</f>
        <v>48.157593264578757</v>
      </c>
      <c r="P1261" s="374">
        <f t="shared" ref="P1261:P1324" si="375">20*LOG10(IMABS(C1261))</f>
        <v>48.157593264578757</v>
      </c>
      <c r="Q1261" s="374">
        <f t="shared" ref="Q1261:Q1324" si="376">IMARGUMENT(C1261)*180/PI()</f>
        <v>-90.015621039770394</v>
      </c>
      <c r="R1261" s="12">
        <f t="shared" ref="R1261:R1324" si="377">IF(Q1261&lt;0,Q1261+180,Q1261-180)</f>
        <v>89.984378960229606</v>
      </c>
      <c r="S1261" s="57">
        <f t="shared" ref="S1261:S1324" si="378">B1261/1000</f>
        <v>0.10107223472351837</v>
      </c>
      <c r="T1261" s="12">
        <f t="shared" si="361"/>
        <v>48.157593264578757</v>
      </c>
    </row>
    <row r="1262" spans="1:20" x14ac:dyDescent="0.15">
      <c r="A1262" s="57">
        <f t="shared" si="362"/>
        <v>637.46879138329575</v>
      </c>
      <c r="B1262" s="12">
        <f t="shared" ref="B1262:B1325" si="379">B1261*(1+B$42)</f>
        <v>101.45630921546774</v>
      </c>
      <c r="C1262" s="57" t="str">
        <f t="shared" si="363"/>
        <v>-0.0696915522852635-254.819026604019i</v>
      </c>
      <c r="D1262" s="57" t="str">
        <f t="shared" si="364"/>
        <v>7.97999918929898-62.7507133568183i</v>
      </c>
      <c r="E1262" s="57" t="str">
        <f t="shared" si="365"/>
        <v>81.2322434644375-0.00624903684617992i</v>
      </c>
      <c r="F1262" s="57" t="str">
        <f t="shared" si="366"/>
        <v>4.17867846828043-5888.53039115921i</v>
      </c>
      <c r="G1262" s="57" t="str">
        <f t="shared" si="367"/>
        <v>0.999999949649573-0.000224389003268837i</v>
      </c>
      <c r="H1262" s="57" t="str">
        <f t="shared" si="368"/>
        <v>120.067072010544+15.1061900213241i</v>
      </c>
      <c r="I1262" s="57" t="str">
        <f t="shared" si="369"/>
        <v>504.712455825141-3988.70172322119i</v>
      </c>
      <c r="K1262" s="57" t="str">
        <f t="shared" si="370"/>
        <v>0.098386743395625-0.0125314807700859i</v>
      </c>
      <c r="L1262" s="57" t="str">
        <f t="shared" si="371"/>
        <v>0.00025-2.17875589779858i</v>
      </c>
      <c r="M1262" s="57" t="str">
        <f t="shared" si="372"/>
        <v>0.0025-1.22708404757117i</v>
      </c>
      <c r="N1262" s="57">
        <f t="shared" si="373"/>
        <v>89.984329931060017</v>
      </c>
      <c r="O1262" s="57">
        <f t="shared" si="374"/>
        <v>48.124637372732835</v>
      </c>
      <c r="P1262" s="374">
        <f t="shared" si="375"/>
        <v>48.124637372732835</v>
      </c>
      <c r="Q1262" s="374">
        <f t="shared" si="376"/>
        <v>-90.015670068939983</v>
      </c>
      <c r="R1262" s="12">
        <f t="shared" si="377"/>
        <v>89.984329931060017</v>
      </c>
      <c r="S1262" s="57">
        <f t="shared" si="378"/>
        <v>0.10145630921546774</v>
      </c>
      <c r="T1262" s="12">
        <f t="shared" si="361"/>
        <v>48.124637372732835</v>
      </c>
    </row>
    <row r="1263" spans="1:20" x14ac:dyDescent="0.15">
      <c r="A1263" s="57">
        <f t="shared" si="362"/>
        <v>639.89117279055222</v>
      </c>
      <c r="B1263" s="12">
        <f t="shared" si="379"/>
        <v>101.84184319048651</v>
      </c>
      <c r="C1263" s="57" t="str">
        <f t="shared" si="363"/>
        <v>-0.0696451709049235-253.854024693886i</v>
      </c>
      <c r="D1263" s="57" t="str">
        <f t="shared" si="364"/>
        <v>7.97999918312594-62.5131826301516i</v>
      </c>
      <c r="E1263" s="57" t="str">
        <f t="shared" si="365"/>
        <v>81.2322245603773-0.00627029252213297i</v>
      </c>
      <c r="F1263" s="57" t="str">
        <f t="shared" si="366"/>
        <v>4.17867846667837-5866.23869127206i</v>
      </c>
      <c r="G1263" s="57" t="str">
        <f t="shared" si="367"/>
        <v>0.999999949266182-0.000225241681394903i</v>
      </c>
      <c r="H1263" s="57" t="str">
        <f t="shared" si="368"/>
        <v>120.067582888454+15.1636147149949i</v>
      </c>
      <c r="I1263" s="57" t="str">
        <f t="shared" si="369"/>
        <v>504.713169210466-3973.61624712495i</v>
      </c>
      <c r="K1263" s="57" t="str">
        <f t="shared" si="370"/>
        <v>0.0983746611356234-0.0125775389792316i</v>
      </c>
      <c r="L1263" s="57" t="str">
        <f t="shared" si="371"/>
        <v>0.00025-2.170507967522i</v>
      </c>
      <c r="M1263" s="57" t="str">
        <f t="shared" si="372"/>
        <v>0.0025-1.22243878020638i</v>
      </c>
      <c r="N1263" s="57">
        <f t="shared" si="373"/>
        <v>89.984280831233576</v>
      </c>
      <c r="O1263" s="57">
        <f t="shared" si="374"/>
        <v>48.09168139203986</v>
      </c>
      <c r="P1263" s="374">
        <f t="shared" si="375"/>
        <v>48.09168139203986</v>
      </c>
      <c r="Q1263" s="374">
        <f t="shared" si="376"/>
        <v>-90.015719168766424</v>
      </c>
      <c r="R1263" s="12">
        <f t="shared" si="377"/>
        <v>89.984280831233576</v>
      </c>
      <c r="S1263" s="57">
        <f t="shared" si="378"/>
        <v>0.10184184319048652</v>
      </c>
      <c r="T1263" s="12">
        <f t="shared" si="361"/>
        <v>48.09168139203986</v>
      </c>
    </row>
    <row r="1264" spans="1:20" x14ac:dyDescent="0.15">
      <c r="A1264" s="57">
        <f t="shared" si="362"/>
        <v>642.32275924715634</v>
      </c>
      <c r="B1264" s="12">
        <f t="shared" si="379"/>
        <v>102.22884219461037</v>
      </c>
      <c r="C1264" s="57" t="str">
        <f t="shared" si="363"/>
        <v>-0.0695984480472518-252.892674649068i</v>
      </c>
      <c r="D1264" s="57" t="str">
        <f t="shared" si="364"/>
        <v>7.97999917690591-62.2765511766042i</v>
      </c>
      <c r="E1264" s="57" t="str">
        <f t="shared" si="365"/>
        <v>81.2322055172222-0.00629160109826577i</v>
      </c>
      <c r="F1264" s="57" t="str">
        <f t="shared" si="366"/>
        <v>4.1786784650641-5844.03137919792i</v>
      </c>
      <c r="G1264" s="57" t="str">
        <f t="shared" si="367"/>
        <v>0.999999948879873-0.00022609759969686i</v>
      </c>
      <c r="H1264" s="57" t="str">
        <f t="shared" si="368"/>
        <v>120.068097658891+15.2212578648334i</v>
      </c>
      <c r="I1264" s="57" t="str">
        <f t="shared" si="369"/>
        <v>504.71388802977-3958.5879329066i</v>
      </c>
      <c r="K1264" s="57" t="str">
        <f t="shared" si="370"/>
        <v>0.0983624899095966-0.0126237547352146i</v>
      </c>
      <c r="L1264" s="57" t="str">
        <f t="shared" si="371"/>
        <v>0.00025-2.16229126073122i</v>
      </c>
      <c r="M1264" s="57" t="str">
        <f t="shared" si="372"/>
        <v>0.0025-1.21781109803385i</v>
      </c>
      <c r="N1264" s="57">
        <f t="shared" si="373"/>
        <v>89.984231661756823</v>
      </c>
      <c r="O1264" s="57">
        <f t="shared" si="374"/>
        <v>48.058725321868529</v>
      </c>
      <c r="P1264" s="374">
        <f t="shared" si="375"/>
        <v>48.058725321868529</v>
      </c>
      <c r="Q1264" s="374">
        <f t="shared" si="376"/>
        <v>-90.015768338243177</v>
      </c>
      <c r="R1264" s="12">
        <f t="shared" si="377"/>
        <v>89.984231661756823</v>
      </c>
      <c r="S1264" s="57">
        <f t="shared" si="378"/>
        <v>0.10222884219461037</v>
      </c>
      <c r="T1264" s="12">
        <f t="shared" si="361"/>
        <v>48.058725321868529</v>
      </c>
    </row>
    <row r="1265" spans="1:20" x14ac:dyDescent="0.15">
      <c r="A1265" s="57">
        <f t="shared" si="362"/>
        <v>644.76358573229561</v>
      </c>
      <c r="B1265" s="12">
        <f t="shared" si="379"/>
        <v>102.61731179494988</v>
      </c>
      <c r="C1265" s="57" t="str">
        <f t="shared" si="363"/>
        <v>-0.0695513812845441-251.93496264121i</v>
      </c>
      <c r="D1265" s="57" t="str">
        <f t="shared" si="364"/>
        <v>7.97999917063851-62.0408155921531i</v>
      </c>
      <c r="E1265" s="57" t="str">
        <f t="shared" si="365"/>
        <v>81.2321863339847-0.00631296246842292i</v>
      </c>
      <c r="F1265" s="57" t="str">
        <f t="shared" si="366"/>
        <v>4.17867846343753-5821.90813547714i</v>
      </c>
      <c r="G1265" s="57" t="str">
        <f t="shared" si="367"/>
        <v>0.999999948490622-0.000226956770487365i</v>
      </c>
      <c r="H1265" s="57" t="str">
        <f t="shared" si="368"/>
        <v>120.068616351535+15.2791203037464i</v>
      </c>
      <c r="I1265" s="57" t="str">
        <f t="shared" si="369"/>
        <v>504.714612324432-3943.61656437973i</v>
      </c>
      <c r="K1265" s="57" t="str">
        <f t="shared" si="370"/>
        <v>0.0983502290853357-0.0126701284441301i</v>
      </c>
      <c r="L1265" s="57" t="str">
        <f t="shared" si="371"/>
        <v>0.00025-2.15410565922616i</v>
      </c>
      <c r="M1265" s="57" t="str">
        <f t="shared" si="372"/>
        <v>0.0025-1.21320093448282i</v>
      </c>
      <c r="N1265" s="57">
        <f t="shared" si="373"/>
        <v>89.984182423654516</v>
      </c>
      <c r="O1265" s="57">
        <f t="shared" si="374"/>
        <v>48.025769161582978</v>
      </c>
      <c r="P1265" s="374">
        <f t="shared" si="375"/>
        <v>48.025769161582978</v>
      </c>
      <c r="Q1265" s="374">
        <f t="shared" si="376"/>
        <v>-90.015817576345484</v>
      </c>
      <c r="R1265" s="12">
        <f t="shared" si="377"/>
        <v>89.984182423654516</v>
      </c>
      <c r="S1265" s="57">
        <f t="shared" si="378"/>
        <v>0.10261731179494989</v>
      </c>
      <c r="T1265" s="12">
        <f t="shared" si="361"/>
        <v>48.025769161582978</v>
      </c>
    </row>
    <row r="1266" spans="1:20" x14ac:dyDescent="0.15">
      <c r="A1266" s="57">
        <f t="shared" si="362"/>
        <v>647.21368735807835</v>
      </c>
      <c r="B1266" s="12">
        <f t="shared" si="379"/>
        <v>103.00725757977069</v>
      </c>
      <c r="C1266" s="57" t="str">
        <f t="shared" si="363"/>
        <v>-0.0695039681769352-250.980874894318i</v>
      </c>
      <c r="D1266" s="57" t="str">
        <f t="shared" si="364"/>
        <v>7.97999916432343-61.8059724856629i</v>
      </c>
      <c r="E1266" s="57" t="str">
        <f t="shared" si="365"/>
        <v>81.2321670096717-0.00633437652285316i</v>
      </c>
      <c r="F1266" s="57" t="str">
        <f t="shared" si="366"/>
        <v>4.1786784617986-5799.86864185945i</v>
      </c>
      <c r="G1266" s="57" t="str">
        <f t="shared" si="367"/>
        <v>0.999999948098407-0.000227819206125864i</v>
      </c>
      <c r="H1266" s="57" t="str">
        <f t="shared" si="368"/>
        <v>120.069138996286+15.3372028678394i</v>
      </c>
      <c r="I1266" s="57" t="str">
        <f t="shared" si="369"/>
        <v>504.715342136211-3928.70192617692i</v>
      </c>
      <c r="K1266" s="57" t="str">
        <f t="shared" si="370"/>
        <v>0.0983378780264872-0.012716660511552i</v>
      </c>
      <c r="L1266" s="57" t="str">
        <f t="shared" si="371"/>
        <v>0.00025-2.1459510452542i</v>
      </c>
      <c r="M1266" s="57" t="str">
        <f t="shared" si="372"/>
        <v>0.0025-1.20860822323453i</v>
      </c>
      <c r="N1266" s="57">
        <f t="shared" si="373"/>
        <v>89.984133117968341</v>
      </c>
      <c r="O1266" s="57">
        <f t="shared" si="374"/>
        <v>47.992812910543741</v>
      </c>
      <c r="P1266" s="374">
        <f t="shared" si="375"/>
        <v>47.992812910543741</v>
      </c>
      <c r="Q1266" s="374">
        <f t="shared" si="376"/>
        <v>-90.015866882031659</v>
      </c>
      <c r="R1266" s="12">
        <f t="shared" si="377"/>
        <v>89.984133117968341</v>
      </c>
      <c r="S1266" s="57">
        <f t="shared" si="378"/>
        <v>0.10300725757977069</v>
      </c>
      <c r="T1266" s="12">
        <f t="shared" si="361"/>
        <v>47.992812910543741</v>
      </c>
    </row>
    <row r="1267" spans="1:20" x14ac:dyDescent="0.15">
      <c r="A1267" s="57">
        <f t="shared" si="362"/>
        <v>649.67309937003904</v>
      </c>
      <c r="B1267" s="12">
        <f t="shared" si="379"/>
        <v>103.39868515857383</v>
      </c>
      <c r="C1267" s="57" t="str">
        <f t="shared" si="363"/>
        <v>-0.0694562062651691-250.030397684528i</v>
      </c>
      <c r="D1267" s="57" t="str">
        <f t="shared" si="364"/>
        <v>7.9799991579602-61.5720184788366i</v>
      </c>
      <c r="E1267" s="57" t="str">
        <f t="shared" si="365"/>
        <v>81.2321475432834-0.00635584314798773i</v>
      </c>
      <c r="F1267" s="57" t="str">
        <f t="shared" si="366"/>
        <v>4.17867846014717-5777.91258129933i</v>
      </c>
      <c r="G1267" s="57" t="str">
        <f t="shared" si="367"/>
        <v>0.999999947703205-0.000228684919018765i</v>
      </c>
      <c r="H1267" s="57" t="str">
        <f t="shared" si="368"/>
        <v>120.069665623281+15.3955063964252i</v>
      </c>
      <c r="I1267" s="57" t="str">
        <f t="shared" si="369"/>
        <v>504.716077507115-3913.84380374711i</v>
      </c>
      <c r="K1267" s="57" t="str">
        <f t="shared" si="370"/>
        <v>0.0983254360925215-0.0127633513425057i</v>
      </c>
      <c r="L1267" s="57" t="str">
        <f t="shared" si="371"/>
        <v>0.00025-2.13782730150846i</v>
      </c>
      <c r="M1267" s="57" t="str">
        <f t="shared" si="372"/>
        <v>0.0025-1.20403289822129i</v>
      </c>
      <c r="N1267" s="57">
        <f t="shared" si="373"/>
        <v>89.984083745758639</v>
      </c>
      <c r="O1267" s="57">
        <f t="shared" si="374"/>
        <v>47.959856568106545</v>
      </c>
      <c r="P1267" s="374">
        <f t="shared" si="375"/>
        <v>47.959856568106545</v>
      </c>
      <c r="Q1267" s="374">
        <f t="shared" si="376"/>
        <v>-90.015916254241361</v>
      </c>
      <c r="R1267" s="12">
        <f t="shared" si="377"/>
        <v>89.984083745758639</v>
      </c>
      <c r="S1267" s="57">
        <f t="shared" si="378"/>
        <v>0.10339868515857382</v>
      </c>
      <c r="T1267" s="12">
        <f t="shared" si="361"/>
        <v>47.959856568106545</v>
      </c>
    </row>
    <row r="1268" spans="1:20" x14ac:dyDescent="0.15">
      <c r="A1268" s="57">
        <f t="shared" si="362"/>
        <v>652.14185714764517</v>
      </c>
      <c r="B1268" s="12">
        <f t="shared" si="379"/>
        <v>103.79160016217641</v>
      </c>
      <c r="C1268" s="57" t="str">
        <f t="shared" si="363"/>
        <v>-0.0694080930766212-249.083517339939i</v>
      </c>
      <c r="D1268" s="57" t="str">
        <f t="shared" si="364"/>
        <v>7.97999915154853-61.3389502061674i</v>
      </c>
      <c r="E1268" s="57" t="str">
        <f t="shared" si="365"/>
        <v>81.2321279338135-0.00637736222649847i</v>
      </c>
      <c r="F1268" s="57" t="str">
        <f t="shared" si="366"/>
        <v>4.17867845848318-5756.03963795148i</v>
      </c>
      <c r="G1268" s="57" t="str">
        <f t="shared" si="367"/>
        <v>0.999999947304994-0.000229553921619625i</v>
      </c>
      <c r="H1268" s="57" t="str">
        <f t="shared" si="368"/>
        <v>120.070196262877+15.4540317320403i</v>
      </c>
      <c r="I1268" s="57" t="str">
        <f t="shared" si="369"/>
        <v>504.716818479532-3899.04198335194i</v>
      </c>
      <c r="K1268" s="57" t="str">
        <f t="shared" si="370"/>
        <v>0.0983129026387214-0.0128102013414488i</v>
      </c>
      <c r="L1268" s="57" t="str">
        <f t="shared" si="371"/>
        <v>0.00025-2.12973431112618i</v>
      </c>
      <c r="M1268" s="57" t="str">
        <f t="shared" si="372"/>
        <v>0.0025-1.19947489362551i</v>
      </c>
      <c r="N1268" s="57">
        <f t="shared" si="373"/>
        <v>89.984034308103247</v>
      </c>
      <c r="O1268" s="57">
        <f t="shared" si="374"/>
        <v>47.926900133623398</v>
      </c>
      <c r="P1268" s="374">
        <f t="shared" si="375"/>
        <v>47.926900133623398</v>
      </c>
      <c r="Q1268" s="374">
        <f t="shared" si="376"/>
        <v>-90.015965691896753</v>
      </c>
      <c r="R1268" s="12">
        <f t="shared" si="377"/>
        <v>89.984034308103247</v>
      </c>
      <c r="S1268" s="57">
        <f t="shared" si="378"/>
        <v>0.10379160016217641</v>
      </c>
      <c r="T1268" s="12">
        <f t="shared" si="361"/>
        <v>47.926900133623398</v>
      </c>
    </row>
    <row r="1269" spans="1:20" x14ac:dyDescent="0.15">
      <c r="A1269" s="57">
        <f t="shared" si="362"/>
        <v>654.61999620480628</v>
      </c>
      <c r="B1269" s="12">
        <f t="shared" si="379"/>
        <v>104.18600824279268</v>
      </c>
      <c r="C1269" s="57" t="str">
        <f t="shared" si="363"/>
        <v>-0.0693596261199723-248.140220240393i</v>
      </c>
      <c r="D1269" s="57" t="str">
        <f t="shared" si="364"/>
        <v>7.97999914508804-61.1067643148898i</v>
      </c>
      <c r="E1269" s="57" t="str">
        <f t="shared" si="365"/>
        <v>81.232108180249-0.00639893363720509i</v>
      </c>
      <c r="F1269" s="57" t="str">
        <f t="shared" si="366"/>
        <v>4.17867845680651-5734.24949716627i</v>
      </c>
      <c r="G1269" s="57" t="str">
        <f t="shared" si="367"/>
        <v>0.999999946903751-0.000230426226429323i</v>
      </c>
      <c r="H1269" s="57" t="str">
        <f t="shared" si="368"/>
        <v>120.070730945673+15.5127797204541i</v>
      </c>
      <c r="I1269" s="57" t="str">
        <f t="shared" si="369"/>
        <v>504.717565096122-3884.2962520633i</v>
      </c>
      <c r="K1269" s="57" t="str">
        <f t="shared" si="370"/>
        <v>0.098300277016151-0.0128572109122439i</v>
      </c>
      <c r="L1269" s="57" t="str">
        <f t="shared" si="371"/>
        <v>0.00025-2.12167195768697i</v>
      </c>
      <c r="M1269" s="57" t="str">
        <f t="shared" si="372"/>
        <v>0.0025-1.19493414387877i</v>
      </c>
      <c r="N1269" s="57">
        <f t="shared" si="373"/>
        <v>89.983984806099016</v>
      </c>
      <c r="O1269" s="57">
        <f t="shared" si="374"/>
        <v>47.893943606441695</v>
      </c>
      <c r="P1269" s="374">
        <f t="shared" si="375"/>
        <v>47.893943606441695</v>
      </c>
      <c r="Q1269" s="374">
        <f t="shared" si="376"/>
        <v>-90.016015193900984</v>
      </c>
      <c r="R1269" s="12">
        <f t="shared" si="377"/>
        <v>89.983984806099016</v>
      </c>
      <c r="S1269" s="57">
        <f t="shared" si="378"/>
        <v>0.10418600824279269</v>
      </c>
      <c r="T1269" s="12">
        <f t="shared" si="361"/>
        <v>47.893943606441695</v>
      </c>
    </row>
    <row r="1270" spans="1:20" x14ac:dyDescent="0.15">
      <c r="A1270" s="57">
        <f t="shared" si="362"/>
        <v>657.10755219038458</v>
      </c>
      <c r="B1270" s="12">
        <f t="shared" si="379"/>
        <v>104.5819150741153</v>
      </c>
      <c r="C1270" s="57" t="str">
        <f t="shared" si="363"/>
        <v>-0.0693108028892375-247.2004928173i</v>
      </c>
      <c r="D1270" s="57" t="str">
        <f t="shared" si="364"/>
        <v>7.97999913857837-60.8754574649318i</v>
      </c>
      <c r="E1270" s="57" t="str">
        <f t="shared" si="365"/>
        <v>81.2320882815705-0.00642055725501977i</v>
      </c>
      <c r="F1270" s="57" t="str">
        <f t="shared" si="366"/>
        <v>4.17867845511707-5712.54184548519i</v>
      </c>
      <c r="G1270" s="57" t="str">
        <f t="shared" si="367"/>
        <v>0.999999946499453-0.000231301845996239i</v>
      </c>
      <c r="H1270" s="57" t="str">
        <f t="shared" si="368"/>
        <v>120.071269702492+15.5717512106843i</v>
      </c>
      <c r="I1270" s="57" t="str">
        <f t="shared" si="369"/>
        <v>504.718317399904-3869.60639775964i</v>
      </c>
      <c r="K1270" s="57" t="str">
        <f t="shared" si="370"/>
        <v>0.0982875585716408-0.0129043804581373i</v>
      </c>
      <c r="L1270" s="57" t="str">
        <f t="shared" si="371"/>
        <v>0.00025-2.11364012521117i</v>
      </c>
      <c r="M1270" s="57" t="str">
        <f t="shared" si="372"/>
        <v>0.0025-1.19041058366086i</v>
      </c>
      <c r="N1270" s="57">
        <f t="shared" si="373"/>
        <v>89.983935240861001</v>
      </c>
      <c r="O1270" s="57">
        <f t="shared" si="374"/>
        <v>47.860986985904944</v>
      </c>
      <c r="P1270" s="374">
        <f t="shared" si="375"/>
        <v>47.860986985904944</v>
      </c>
      <c r="Q1270" s="374">
        <f t="shared" si="376"/>
        <v>-90.016064759138999</v>
      </c>
      <c r="R1270" s="12">
        <f t="shared" si="377"/>
        <v>89.983935240861001</v>
      </c>
      <c r="S1270" s="57">
        <f t="shared" si="378"/>
        <v>0.10458191507411529</v>
      </c>
      <c r="T1270" s="12">
        <f t="shared" si="361"/>
        <v>47.860986985904944</v>
      </c>
    </row>
    <row r="1271" spans="1:20" x14ac:dyDescent="0.15">
      <c r="A1271" s="57">
        <f t="shared" si="362"/>
        <v>659.60456088870797</v>
      </c>
      <c r="B1271" s="12">
        <f t="shared" si="379"/>
        <v>104.97932635139694</v>
      </c>
      <c r="C1271" s="57" t="str">
        <f t="shared" si="363"/>
        <v>-0.0692616208619725-246.264321553421i</v>
      </c>
      <c r="D1271" s="57" t="str">
        <f t="shared" si="364"/>
        <v>7.97999913201916-60.6450263288669i</v>
      </c>
      <c r="E1271" s="57" t="str">
        <f t="shared" si="365"/>
        <v>81.2320682367517-0.0064422329509599i</v>
      </c>
      <c r="F1271" s="57" t="str">
        <f t="shared" si="366"/>
        <v>4.17867845341479-5690.9163706364i</v>
      </c>
      <c r="G1271" s="57" t="str">
        <f t="shared" si="367"/>
        <v>0.999999946092077-0.00023218079291644i</v>
      </c>
      <c r="H1271" s="57" t="str">
        <f t="shared" si="368"/>
        <v>120.071812564401+15.6309470550082i</v>
      </c>
      <c r="I1271" s="57" t="str">
        <f t="shared" si="369"/>
        <v>504.71907543422-3854.97220912352i</v>
      </c>
      <c r="K1271" s="57" t="str">
        <f t="shared" si="370"/>
        <v>0.0982747466477592-0.0129517103817331i</v>
      </c>
      <c r="L1271" s="57" t="str">
        <f t="shared" si="371"/>
        <v>0.00025-2.10563869815817i</v>
      </c>
      <c r="M1271" s="57" t="str">
        <f t="shared" si="372"/>
        <v>0.0025-1.18590414789884i</v>
      </c>
      <c r="N1271" s="57">
        <f t="shared" si="373"/>
        <v>89.983885613523071</v>
      </c>
      <c r="O1271" s="57">
        <f t="shared" si="374"/>
        <v>47.828030271352006</v>
      </c>
      <c r="P1271" s="374">
        <f t="shared" si="375"/>
        <v>47.828030271352006</v>
      </c>
      <c r="Q1271" s="374">
        <f t="shared" si="376"/>
        <v>-90.016114386476929</v>
      </c>
      <c r="R1271" s="12">
        <f t="shared" si="377"/>
        <v>89.983885613523071</v>
      </c>
      <c r="S1271" s="57">
        <f t="shared" si="378"/>
        <v>0.10497932635139694</v>
      </c>
      <c r="T1271" s="12">
        <f t="shared" si="361"/>
        <v>47.828030271352006</v>
      </c>
    </row>
    <row r="1272" spans="1:20" x14ac:dyDescent="0.15">
      <c r="A1272" s="57">
        <f t="shared" si="362"/>
        <v>662.11105822008506</v>
      </c>
      <c r="B1272" s="12">
        <f t="shared" si="379"/>
        <v>105.37824779153225</v>
      </c>
      <c r="C1272" s="57" t="str">
        <f t="shared" si="363"/>
        <v>-0.0692120774995821-245.331692982697i</v>
      </c>
      <c r="D1272" s="57" t="str">
        <f t="shared" si="364"/>
        <v>7.97999912540994-60.4154675918657i</v>
      </c>
      <c r="E1272" s="57" t="str">
        <f t="shared" si="365"/>
        <v>81.2320480447606-0.00646396059202561i</v>
      </c>
      <c r="F1272" s="57" t="str">
        <f t="shared" si="366"/>
        <v>4.17867845169953-5669.37276153019i</v>
      </c>
      <c r="G1272" s="57" t="str">
        <f t="shared" si="367"/>
        <v>0.999999945681598-0.000233063079833855i</v>
      </c>
      <c r="H1272" s="57" t="str">
        <f t="shared" si="368"/>
        <v>120.072359562697+15.6903681089756i</v>
      </c>
      <c r="I1272" s="57" t="str">
        <f t="shared" si="369"/>
        <v>504.719839242734-3840.39347563804i</v>
      </c>
      <c r="K1272" s="57" t="str">
        <f t="shared" si="370"/>
        <v>0.0982618405827969-0.0129992010849697i</v>
      </c>
      <c r="L1272" s="57" t="str">
        <f t="shared" si="371"/>
        <v>0.00025-2.09766756142475i</v>
      </c>
      <c r="M1272" s="57" t="str">
        <f t="shared" si="372"/>
        <v>0.0025-1.18141477176613i</v>
      </c>
      <c r="N1272" s="57">
        <f t="shared" si="373"/>
        <v>89.983835925238026</v>
      </c>
      <c r="O1272" s="57">
        <f t="shared" si="374"/>
        <v>47.795073462117834</v>
      </c>
      <c r="P1272" s="374">
        <f t="shared" si="375"/>
        <v>47.795073462117834</v>
      </c>
      <c r="Q1272" s="374">
        <f t="shared" si="376"/>
        <v>-90.016164074761974</v>
      </c>
      <c r="R1272" s="12">
        <f t="shared" si="377"/>
        <v>89.983835925238026</v>
      </c>
      <c r="S1272" s="57">
        <f t="shared" si="378"/>
        <v>0.10537824779153225</v>
      </c>
      <c r="T1272" s="12">
        <f t="shared" si="361"/>
        <v>47.795073462117834</v>
      </c>
    </row>
    <row r="1273" spans="1:20" x14ac:dyDescent="0.15">
      <c r="A1273" s="57">
        <f t="shared" si="362"/>
        <v>664.62708024132144</v>
      </c>
      <c r="B1273" s="12">
        <f t="shared" si="379"/>
        <v>105.77868513314007</v>
      </c>
      <c r="C1273" s="57" t="str">
        <f t="shared" si="363"/>
        <v>-0.0691621702454768-244.402593690031i</v>
      </c>
      <c r="D1273" s="57" t="str">
        <f t="shared" si="364"/>
        <v>7.97999911875042-60.1867779516487i</v>
      </c>
      <c r="E1273" s="57" t="str">
        <f t="shared" si="365"/>
        <v>81.2320277045569-0.00648574004113355i</v>
      </c>
      <c r="F1273" s="57" t="str">
        <f t="shared" si="366"/>
        <v>4.17867844997121-5647.91070825449i</v>
      </c>
      <c r="G1273" s="57" t="str">
        <f t="shared" si="367"/>
        <v>0.999999945267994-0.000233948719440462i</v>
      </c>
      <c r="H1273" s="57" t="str">
        <f t="shared" si="368"/>
        <v>120.072910728922+15.7500152314218i</v>
      </c>
      <c r="I1273" s="57" t="str">
        <f t="shared" si="369"/>
        <v>504.720608869444-3825.86998758425i</v>
      </c>
      <c r="K1273" s="57" t="str">
        <f t="shared" si="370"/>
        <v>0.0982488397107377-0.0130468529690937i</v>
      </c>
      <c r="L1273" s="57" t="str">
        <f t="shared" si="371"/>
        <v>0.00025-2.08972660034345i</v>
      </c>
      <c r="M1273" s="57" t="str">
        <f t="shared" si="372"/>
        <v>0.0025-1.17694239068154i</v>
      </c>
      <c r="N1273" s="57">
        <f t="shared" si="373"/>
        <v>89.983786177178303</v>
      </c>
      <c r="O1273" s="57">
        <f t="shared" si="374"/>
        <v>47.762116557532643</v>
      </c>
      <c r="P1273" s="374">
        <f t="shared" si="375"/>
        <v>47.762116557532643</v>
      </c>
      <c r="Q1273" s="374">
        <f t="shared" si="376"/>
        <v>-90.016213822821697</v>
      </c>
      <c r="R1273" s="12">
        <f t="shared" si="377"/>
        <v>89.983786177178303</v>
      </c>
      <c r="S1273" s="57">
        <f t="shared" si="378"/>
        <v>0.10577868513314007</v>
      </c>
      <c r="T1273" s="12">
        <f t="shared" si="361"/>
        <v>47.762116557532643</v>
      </c>
    </row>
    <row r="1274" spans="1:20" x14ac:dyDescent="0.15">
      <c r="A1274" s="57">
        <f t="shared" si="362"/>
        <v>667.15266314623852</v>
      </c>
      <c r="B1274" s="12">
        <f t="shared" si="379"/>
        <v>106.18064413664601</v>
      </c>
      <c r="C1274" s="57" t="str">
        <f t="shared" si="363"/>
        <v>-0.0691118965283906-243.477010311119i</v>
      </c>
      <c r="D1274" s="57" t="str">
        <f t="shared" si="364"/>
        <v>7.97999911204022-59.9589541184385i</v>
      </c>
      <c r="E1274" s="57" t="str">
        <f t="shared" si="365"/>
        <v>81.232007215095-0.00650757115720128i</v>
      </c>
      <c r="F1274" s="57" t="str">
        <f t="shared" si="366"/>
        <v>4.17867844822973-5626.52990207047i</v>
      </c>
      <c r="G1274" s="57" t="str">
        <f t="shared" si="367"/>
        <v>0.99999994485124-0.000234837724476466i</v>
      </c>
      <c r="H1274" s="57" t="str">
        <f t="shared" si="368"/>
        <v>120.073466094852+15.8098892844806i</v>
      </c>
      <c r="I1274" s="57" t="str">
        <f t="shared" si="369"/>
        <v>504.721384358686-3811.40153603771i</v>
      </c>
      <c r="K1274" s="57" t="str">
        <f t="shared" si="370"/>
        <v>0.0982357433612433-0.0130946664346365i</v>
      </c>
      <c r="L1274" s="57" t="str">
        <f t="shared" si="371"/>
        <v>0.00025-2.08181570068086i</v>
      </c>
      <c r="M1274" s="57" t="str">
        <f t="shared" si="372"/>
        <v>0.0025-1.17248694030837i</v>
      </c>
      <c r="N1274" s="57">
        <f t="shared" si="373"/>
        <v>89.983736370535311</v>
      </c>
      <c r="O1274" s="57">
        <f t="shared" si="374"/>
        <v>47.729159556922696</v>
      </c>
      <c r="P1274" s="374">
        <f t="shared" si="375"/>
        <v>47.729159556922696</v>
      </c>
      <c r="Q1274" s="374">
        <f t="shared" si="376"/>
        <v>-90.016263629464689</v>
      </c>
      <c r="R1274" s="12">
        <f t="shared" si="377"/>
        <v>89.983736370535311</v>
      </c>
      <c r="S1274" s="57">
        <f t="shared" si="378"/>
        <v>0.106180644136646</v>
      </c>
      <c r="T1274" s="12">
        <f t="shared" si="361"/>
        <v>47.729159556922696</v>
      </c>
    </row>
    <row r="1275" spans="1:20" x14ac:dyDescent="0.15">
      <c r="A1275" s="57">
        <f t="shared" si="362"/>
        <v>669.68784326619425</v>
      </c>
      <c r="B1275" s="12">
        <f t="shared" si="379"/>
        <v>106.58413058436527</v>
      </c>
      <c r="C1275" s="57" t="str">
        <f t="shared" si="363"/>
        <v>-0.0690612537592976-242.554929532238i</v>
      </c>
      <c r="D1275" s="57" t="str">
        <f t="shared" si="364"/>
        <v>7.97999910527891-59.7319928149131i</v>
      </c>
      <c r="E1275" s="57" t="str">
        <f t="shared" si="365"/>
        <v>81.2319865753219-0.00652945379492219i</v>
      </c>
      <c r="F1275" s="57" t="str">
        <f t="shared" si="366"/>
        <v>4.178678446475-5605.23003540806i</v>
      </c>
      <c r="G1275" s="57" t="str">
        <f t="shared" si="367"/>
        <v>0.999999944431313-0.000235730107730487i</v>
      </c>
      <c r="H1275" s="57" t="str">
        <f t="shared" si="368"/>
        <v>120.074025692512+15.8699911335973i</v>
      </c>
      <c r="I1275" s="57" t="str">
        <f t="shared" si="369"/>
        <v>504.722165755145-3796.98791286593i</v>
      </c>
      <c r="K1275" s="57" t="str">
        <f t="shared" si="370"/>
        <v>0.0982225508596251-0.013142641881387i</v>
      </c>
      <c r="L1275" s="57" t="str">
        <f t="shared" si="371"/>
        <v>0.00025-2.07393474863604i</v>
      </c>
      <c r="M1275" s="57" t="str">
        <f t="shared" si="372"/>
        <v>0.0025-1.16804835655347i</v>
      </c>
      <c r="N1275" s="57">
        <f t="shared" si="373"/>
        <v>89.983686506520428</v>
      </c>
      <c r="O1275" s="57">
        <f t="shared" si="374"/>
        <v>47.696202459609609</v>
      </c>
      <c r="P1275" s="374">
        <f t="shared" si="375"/>
        <v>47.696202459609609</v>
      </c>
      <c r="Q1275" s="374">
        <f t="shared" si="376"/>
        <v>-90.016313493479572</v>
      </c>
      <c r="R1275" s="12">
        <f t="shared" si="377"/>
        <v>89.983686506520428</v>
      </c>
      <c r="S1275" s="57">
        <f t="shared" si="378"/>
        <v>0.10658413058436526</v>
      </c>
      <c r="T1275" s="12">
        <f t="shared" si="361"/>
        <v>47.696202459609609</v>
      </c>
    </row>
    <row r="1276" spans="1:20" x14ac:dyDescent="0.15">
      <c r="A1276" s="57">
        <f t="shared" si="362"/>
        <v>672.2326570706058</v>
      </c>
      <c r="B1276" s="12">
        <f t="shared" si="379"/>
        <v>106.98915028058586</v>
      </c>
      <c r="C1276" s="57" t="str">
        <f t="shared" si="363"/>
        <v>-0.0690102393321119-241.636338090065i</v>
      </c>
      <c r="D1276" s="57" t="str">
        <f t="shared" si="364"/>
        <v>7.97999909846608-59.5058907761577i</v>
      </c>
      <c r="E1276" s="57" t="str">
        <f t="shared" si="365"/>
        <v>81.2319657841775-0.00655138780477153i</v>
      </c>
      <c r="F1276" s="57" t="str">
        <f t="shared" si="366"/>
        <v>4.17867844470689-5584.01080186151i</v>
      </c>
      <c r="G1276" s="57" t="str">
        <f t="shared" si="367"/>
        <v>0.999999944008189-0.000236625882039741i</v>
      </c>
      <c r="H1276" s="57" t="str">
        <f t="shared" si="368"/>
        <v>120.07458955417+15.9303216475409i</v>
      </c>
      <c r="I1276" s="57" t="str">
        <f t="shared" si="369"/>
        <v>504.722953103821-3782.62891072508i</v>
      </c>
      <c r="K1276" s="57" t="str">
        <f t="shared" si="370"/>
        <v>0.0982092615268249-0.0131907797083668i</v>
      </c>
      <c r="L1276" s="57" t="str">
        <f t="shared" si="371"/>
        <v>0.00025-2.06608363083886i</v>
      </c>
      <c r="M1276" s="57" t="str">
        <f t="shared" si="372"/>
        <v>0.0025-1.16362657556632i</v>
      </c>
      <c r="N1276" s="57">
        <f t="shared" si="373"/>
        <v>89.983636586365009</v>
      </c>
      <c r="O1276" s="57">
        <f t="shared" si="374"/>
        <v>47.663245264910657</v>
      </c>
      <c r="P1276" s="374">
        <f t="shared" si="375"/>
        <v>47.663245264910657</v>
      </c>
      <c r="Q1276" s="374">
        <f t="shared" si="376"/>
        <v>-90.016363413634991</v>
      </c>
      <c r="R1276" s="12">
        <f t="shared" si="377"/>
        <v>89.983636586365009</v>
      </c>
      <c r="S1276" s="57">
        <f t="shared" si="378"/>
        <v>0.10698915028058587</v>
      </c>
      <c r="T1276" s="12">
        <f t="shared" si="361"/>
        <v>47.663245264910657</v>
      </c>
    </row>
    <row r="1277" spans="1:20" x14ac:dyDescent="0.15">
      <c r="A1277" s="57">
        <f t="shared" si="362"/>
        <v>674.78714116747415</v>
      </c>
      <c r="B1277" s="12">
        <f t="shared" si="379"/>
        <v>107.39570905165209</v>
      </c>
      <c r="C1277" s="57" t="str">
        <f t="shared" si="363"/>
        <v>-0.068958850624707-240.721222771485i</v>
      </c>
      <c r="D1277" s="57" t="str">
        <f t="shared" si="364"/>
        <v>7.97999909160143-59.2806447496188i</v>
      </c>
      <c r="E1277" s="57" t="str">
        <f t="shared" si="365"/>
        <v>81.2319448405959-0.00657337303306968i</v>
      </c>
      <c r="F1277" s="57" t="str">
        <f t="shared" si="366"/>
        <v>4.17867844292534-5562.87189618504i</v>
      </c>
      <c r="G1277" s="57" t="str">
        <f t="shared" si="367"/>
        <v>0.999999943581843-0.000237525060290224i</v>
      </c>
      <c r="H1277" s="57" t="str">
        <f t="shared" si="368"/>
        <v>120.075157712339+15.9908816984183i</v>
      </c>
      <c r="I1277" s="57" t="str">
        <f t="shared" si="369"/>
        <v>504.723746450082-3768.32432305706i</v>
      </c>
      <c r="K1277" s="57" t="str">
        <f t="shared" si="370"/>
        <v>0.0981958746793926-0.0132390803138044i</v>
      </c>
      <c r="L1277" s="57" t="str">
        <f t="shared" si="371"/>
        <v>0.00025-2.05826223434833i</v>
      </c>
      <c r="M1277" s="57" t="str">
        <f t="shared" si="372"/>
        <v>0.0025-1.15922153373811i</v>
      </c>
      <c r="N1277" s="57">
        <f t="shared" si="373"/>
        <v>89.983586611320348</v>
      </c>
      <c r="O1277" s="57">
        <f t="shared" si="374"/>
        <v>47.630287972138746</v>
      </c>
      <c r="P1277" s="374">
        <f t="shared" si="375"/>
        <v>47.630287972138746</v>
      </c>
      <c r="Q1277" s="374">
        <f t="shared" si="376"/>
        <v>-90.016413388679652</v>
      </c>
      <c r="R1277" s="12">
        <f t="shared" si="377"/>
        <v>89.983586611320348</v>
      </c>
      <c r="S1277" s="57">
        <f t="shared" si="378"/>
        <v>0.10739570905165209</v>
      </c>
      <c r="T1277" s="12">
        <f t="shared" si="361"/>
        <v>47.630287972138746</v>
      </c>
    </row>
    <row r="1278" spans="1:20" x14ac:dyDescent="0.15">
      <c r="A1278" s="57">
        <f t="shared" si="362"/>
        <v>677.35133230391045</v>
      </c>
      <c r="B1278" s="12">
        <f t="shared" si="379"/>
        <v>107.80381274604837</v>
      </c>
      <c r="C1278" s="57" t="str">
        <f t="shared" si="363"/>
        <v>-0.0689070849979281-239.809570413404i</v>
      </c>
      <c r="D1278" s="57" t="str">
        <f t="shared" si="364"/>
        <v>7.97999908468447-59.0562514950564i</v>
      </c>
      <c r="E1278" s="57" t="str">
        <f t="shared" si="365"/>
        <v>81.2319237435032-0.00659540932176207i</v>
      </c>
      <c r="F1278" s="57" t="str">
        <f t="shared" si="366"/>
        <v>4.1786784411302-5541.81301428839i</v>
      </c>
      <c r="G1278" s="57" t="str">
        <f t="shared" si="367"/>
        <v>0.99999994315225-0.0002384276554169i</v>
      </c>
      <c r="H1278" s="57" t="str">
        <f t="shared" si="368"/>
        <v>120.075730199778+16.0516721616865i</v>
      </c>
      <c r="I1278" s="57" t="str">
        <f t="shared" si="369"/>
        <v>504.724545839629-3754.07394408648i</v>
      </c>
      <c r="K1278" s="57" t="str">
        <f t="shared" si="370"/>
        <v>0.0981823896294658-0.0132875440951086i</v>
      </c>
      <c r="L1278" s="57" t="str">
        <f t="shared" si="371"/>
        <v>0.00025-2.05047044665106i</v>
      </c>
      <c r="M1278" s="57" t="str">
        <f t="shared" si="372"/>
        <v>0.0025-1.15483316770085i</v>
      </c>
      <c r="N1278" s="57">
        <f t="shared" si="373"/>
        <v>89.983536582658218</v>
      </c>
      <c r="O1278" s="57">
        <f t="shared" si="374"/>
        <v>47.597330580602481</v>
      </c>
      <c r="P1278" s="374">
        <f t="shared" si="375"/>
        <v>47.597330580602481</v>
      </c>
      <c r="Q1278" s="374">
        <f t="shared" si="376"/>
        <v>-90.016463417341782</v>
      </c>
      <c r="R1278" s="12">
        <f t="shared" si="377"/>
        <v>89.983536582658218</v>
      </c>
      <c r="S1278" s="57">
        <f t="shared" si="378"/>
        <v>0.10780381274604836</v>
      </c>
      <c r="T1278" s="12">
        <f t="shared" si="361"/>
        <v>47.597330580602481</v>
      </c>
    </row>
    <row r="1279" spans="1:20" x14ac:dyDescent="0.15">
      <c r="A1279" s="57">
        <f t="shared" si="362"/>
        <v>679.92526736666537</v>
      </c>
      <c r="B1279" s="12">
        <f t="shared" si="379"/>
        <v>108.21346723448335</v>
      </c>
      <c r="C1279" s="57" t="str">
        <f t="shared" si="363"/>
        <v>-0.0688549397955391-238.901367902551i</v>
      </c>
      <c r="D1279" s="57" t="str">
        <f t="shared" si="364"/>
        <v>7.97999907771486-58.8327077844984i</v>
      </c>
      <c r="E1279" s="57" t="str">
        <f t="shared" si="365"/>
        <v>81.2319024918192-0.00661749650844479i</v>
      </c>
      <c r="F1279" s="57" t="str">
        <f t="shared" si="366"/>
        <v>4.1786784393214-5520.83385323247i</v>
      </c>
      <c r="G1279" s="57" t="str">
        <f t="shared" si="367"/>
        <v>0.999999942719386-0.000239333680403885i</v>
      </c>
      <c r="H1279" s="57" t="str">
        <f t="shared" si="368"/>
        <v>120.076307049501+16.1126939161664i</v>
      </c>
      <c r="I1279" s="57" t="str">
        <f t="shared" si="369"/>
        <v>504.725351318519-3739.87756881791i</v>
      </c>
      <c r="K1279" s="57" t="str">
        <f t="shared" si="370"/>
        <v>0.0981688056847415-0.0133361714488413i</v>
      </c>
      <c r="L1279" s="57" t="str">
        <f t="shared" si="371"/>
        <v>0.00025-2.04270815565955i</v>
      </c>
      <c r="M1279" s="57" t="str">
        <f t="shared" si="372"/>
        <v>0.0025-1.15046141432641i</v>
      </c>
      <c r="N1279" s="57">
        <f t="shared" si="373"/>
        <v>89.98348650167091</v>
      </c>
      <c r="O1279" s="57">
        <f t="shared" si="374"/>
        <v>47.564373089605816</v>
      </c>
      <c r="P1279" s="374">
        <f t="shared" si="375"/>
        <v>47.564373089605816</v>
      </c>
      <c r="Q1279" s="374">
        <f t="shared" si="376"/>
        <v>-90.01651349832909</v>
      </c>
      <c r="R1279" s="12">
        <f t="shared" si="377"/>
        <v>89.98348650167091</v>
      </c>
      <c r="S1279" s="57">
        <f t="shared" si="378"/>
        <v>0.10821346723448334</v>
      </c>
      <c r="T1279" s="12">
        <f t="shared" si="361"/>
        <v>47.564373089605816</v>
      </c>
    </row>
    <row r="1280" spans="1:20" x14ac:dyDescent="0.15">
      <c r="A1280" s="57">
        <f t="shared" si="362"/>
        <v>682.50898338265858</v>
      </c>
      <c r="B1280" s="12">
        <f t="shared" si="379"/>
        <v>108.62467840997438</v>
      </c>
      <c r="C1280" s="57" t="str">
        <f t="shared" si="363"/>
        <v>-0.0688024123435405-237.996602175296i</v>
      </c>
      <c r="D1280" s="57" t="str">
        <f t="shared" si="364"/>
        <v>7.97999907069219-58.6100104021933i</v>
      </c>
      <c r="E1280" s="57" t="str">
        <f t="shared" si="365"/>
        <v>81.2318810844572-0.00663963442637484i</v>
      </c>
      <c r="F1280" s="57" t="str">
        <f t="shared" si="366"/>
        <v>4.17867843749882-5499.934111225i</v>
      </c>
      <c r="G1280" s="57" t="str">
        <f t="shared" si="367"/>
        <v>0.999999942283226-0.000240243148284636i</v>
      </c>
      <c r="H1280" s="57" t="str">
        <f t="shared" si="368"/>
        <v>120.076888294773+16.1739478440552i</v>
      </c>
      <c r="I1280" s="57" t="str">
        <f t="shared" si="369"/>
        <v>504.72616293315-3725.73499303276i</v>
      </c>
      <c r="K1280" s="57" t="str">
        <f t="shared" si="370"/>
        <v>0.0981551221484591-0.0133849627706907i</v>
      </c>
      <c r="L1280" s="57" t="str">
        <f t="shared" si="371"/>
        <v>0.00025-2.03497524971065i</v>
      </c>
      <c r="M1280" s="57" t="str">
        <f t="shared" si="372"/>
        <v>0.0025-1.14610621072565i</v>
      </c>
      <c r="N1280" s="57">
        <f t="shared" si="373"/>
        <v>89.983436369671864</v>
      </c>
      <c r="O1280" s="57">
        <f t="shared" si="374"/>
        <v>47.531415498448283</v>
      </c>
      <c r="P1280" s="374">
        <f t="shared" si="375"/>
        <v>47.531415498448283</v>
      </c>
      <c r="Q1280" s="374">
        <f t="shared" si="376"/>
        <v>-90.016563630328136</v>
      </c>
      <c r="R1280" s="12">
        <f t="shared" si="377"/>
        <v>89.983436369671864</v>
      </c>
      <c r="S1280" s="57">
        <f t="shared" si="378"/>
        <v>0.10862467840997438</v>
      </c>
      <c r="T1280" s="12">
        <f t="shared" si="361"/>
        <v>47.531415498448283</v>
      </c>
    </row>
    <row r="1281" spans="1:20" x14ac:dyDescent="0.15">
      <c r="A1281" s="57">
        <f t="shared" si="362"/>
        <v>685.10251751951273</v>
      </c>
      <c r="B1281" s="12">
        <f t="shared" si="379"/>
        <v>109.03745218793229</v>
      </c>
      <c r="C1281" s="57" t="str">
        <f t="shared" si="363"/>
        <v>-0.068749499951263-237.095260217458i</v>
      </c>
      <c r="D1281" s="57" t="str">
        <f t="shared" si="364"/>
        <v>7.97999906361604-58.3881561445647i</v>
      </c>
      <c r="E1281" s="57" t="str">
        <f t="shared" si="365"/>
        <v>81.2318595203221-0.00666182290417313i</v>
      </c>
      <c r="F1281" s="57" t="str">
        <f t="shared" si="366"/>
        <v>4.17867843566238-5479.11348761619i</v>
      </c>
      <c r="G1281" s="57" t="str">
        <f t="shared" si="367"/>
        <v>0.999999941843746-0.000241156072142134i</v>
      </c>
      <c r="H1281" s="57" t="str">
        <f t="shared" si="368"/>
        <v>120.077473969111+16.2354348309405i</v>
      </c>
      <c r="I1281" s="57" t="str">
        <f t="shared" si="369"/>
        <v>504.726980730283-3711.64601328634i</v>
      </c>
      <c r="K1281" s="57" t="str">
        <f t="shared" si="370"/>
        <v>0.0981413383193767-0.0134339184554445i</v>
      </c>
      <c r="L1281" s="57" t="str">
        <f t="shared" si="371"/>
        <v>0.00025-2.02727161756391i</v>
      </c>
      <c r="M1281" s="57" t="str">
        <f t="shared" si="372"/>
        <v>0.0025-1.14176749424751i</v>
      </c>
      <c r="N1281" s="57">
        <f t="shared" si="373"/>
        <v>89.983386187995364</v>
      </c>
      <c r="O1281" s="57">
        <f t="shared" si="374"/>
        <v>47.49845780642481</v>
      </c>
      <c r="P1281" s="374">
        <f t="shared" si="375"/>
        <v>47.49845780642481</v>
      </c>
      <c r="Q1281" s="374">
        <f t="shared" si="376"/>
        <v>-90.016613812004636</v>
      </c>
      <c r="R1281" s="12">
        <f t="shared" si="377"/>
        <v>89.983386187995364</v>
      </c>
      <c r="S1281" s="57">
        <f t="shared" si="378"/>
        <v>0.10903745218793229</v>
      </c>
      <c r="T1281" s="12">
        <f t="shared" si="361"/>
        <v>47.49845780642481</v>
      </c>
    </row>
    <row r="1282" spans="1:20" x14ac:dyDescent="0.15">
      <c r="A1282" s="57">
        <f t="shared" si="362"/>
        <v>687.70590708608688</v>
      </c>
      <c r="B1282" s="12">
        <f t="shared" si="379"/>
        <v>109.45179450624643</v>
      </c>
      <c r="C1282" s="57" t="str">
        <f t="shared" si="363"/>
        <v>-0.0686961999123525-236.197329064131i</v>
      </c>
      <c r="D1282" s="57" t="str">
        <f t="shared" si="364"/>
        <v>7.97999905648595-58.1671418201645i</v>
      </c>
      <c r="E1282" s="57" t="str">
        <f t="shared" si="365"/>
        <v>81.2318377983138-0.0066840617662093i</v>
      </c>
      <c r="F1282" s="57" t="str">
        <f t="shared" si="366"/>
        <v>4.17867843381192-5458.37168289436i</v>
      </c>
      <c r="G1282" s="57" t="str">
        <f t="shared" si="367"/>
        <v>0.999999941400918-0.000242072465109078i</v>
      </c>
      <c r="H1282" s="57" t="str">
        <f t="shared" si="368"/>
        <v>120.078064106287+16.2971557658134i</v>
      </c>
      <c r="I1282" s="57" t="str">
        <f t="shared" si="369"/>
        <v>504.727804757039-3697.61042690488i</v>
      </c>
      <c r="K1282" s="57" t="str">
        <f t="shared" si="370"/>
        <v>0.0981274534917494-0.0134830388969624i</v>
      </c>
      <c r="L1282" s="57" t="str">
        <f t="shared" si="371"/>
        <v>0.00025-2.01959714839999i</v>
      </c>
      <c r="M1282" s="57" t="str">
        <f t="shared" si="372"/>
        <v>0.0025-1.13744520247809i</v>
      </c>
      <c r="N1282" s="57">
        <f t="shared" si="373"/>
        <v>89.983335957996744</v>
      </c>
      <c r="O1282" s="57">
        <f t="shared" si="374"/>
        <v>47.465500012826169</v>
      </c>
      <c r="P1282" s="374">
        <f t="shared" si="375"/>
        <v>47.465500012826169</v>
      </c>
      <c r="Q1282" s="374">
        <f t="shared" si="376"/>
        <v>-90.016664042003256</v>
      </c>
      <c r="R1282" s="12">
        <f t="shared" si="377"/>
        <v>89.983335957996744</v>
      </c>
      <c r="S1282" s="57">
        <f t="shared" si="378"/>
        <v>0.10945179450624642</v>
      </c>
      <c r="T1282" s="12">
        <f t="shared" si="361"/>
        <v>47.465500012826169</v>
      </c>
    </row>
    <row r="1283" spans="1:20" x14ac:dyDescent="0.15">
      <c r="A1283" s="57">
        <f t="shared" si="362"/>
        <v>690.31918953301408</v>
      </c>
      <c r="B1283" s="12">
        <f t="shared" si="379"/>
        <v>109.86771132537017</v>
      </c>
      <c r="C1283" s="57" t="str">
        <f t="shared" si="363"/>
        <v>-0.0686425094992593-235.302795799476i</v>
      </c>
      <c r="D1283" s="57" t="str">
        <f t="shared" si="364"/>
        <v>7.97999904930166-57.9469642496275i</v>
      </c>
      <c r="E1283" s="57" t="str">
        <f t="shared" si="365"/>
        <v>81.2318159173233-0.00670635083189409i</v>
      </c>
      <c r="F1283" s="57" t="str">
        <f t="shared" si="366"/>
        <v>4.17867843194741-5437.70839868171i</v>
      </c>
      <c r="G1283" s="57" t="str">
        <f t="shared" si="367"/>
        <v>0.999999940954719-0.000242992340368069i</v>
      </c>
      <c r="H1283" s="57" t="str">
        <f t="shared" si="368"/>
        <v>120.078658740335+16.359111541081i</v>
      </c>
      <c r="I1283" s="57" t="str">
        <f t="shared" si="369"/>
        <v>504.728635060879-3683.62803198291i</v>
      </c>
      <c r="K1283" s="57" t="str">
        <f t="shared" si="370"/>
        <v>0.0981134669553052-0.0135323244881467i</v>
      </c>
      <c r="L1283" s="57" t="str">
        <f t="shared" si="371"/>
        <v>0.00025-2.01195173181908i</v>
      </c>
      <c r="M1283" s="57" t="str">
        <f t="shared" si="372"/>
        <v>0.0025-1.13313927323978i</v>
      </c>
      <c r="N1283" s="57">
        <f t="shared" si="373"/>
        <v>89.983285681053786</v>
      </c>
      <c r="O1283" s="57">
        <f t="shared" si="374"/>
        <v>47.43254211693818</v>
      </c>
      <c r="P1283" s="374">
        <f t="shared" si="375"/>
        <v>47.43254211693818</v>
      </c>
      <c r="Q1283" s="374">
        <f t="shared" si="376"/>
        <v>-90.016714318946214</v>
      </c>
      <c r="R1283" s="12">
        <f t="shared" si="377"/>
        <v>89.983285681053786</v>
      </c>
      <c r="S1283" s="57">
        <f t="shared" si="378"/>
        <v>0.10986771132537017</v>
      </c>
      <c r="T1283" s="12">
        <f t="shared" si="361"/>
        <v>47.43254211693818</v>
      </c>
    </row>
    <row r="1284" spans="1:20" x14ac:dyDescent="0.15">
      <c r="A1284" s="57">
        <f t="shared" si="362"/>
        <v>692.94240245323954</v>
      </c>
      <c r="B1284" s="12">
        <f t="shared" si="379"/>
        <v>110.28520862840658</v>
      </c>
      <c r="C1284" s="57" t="str">
        <f t="shared" si="363"/>
        <v>-0.0685884259707841-234.41164755655i</v>
      </c>
      <c r="D1284" s="57" t="str">
        <f t="shared" si="364"/>
        <v>7.97999904206262-57.7276202656253i</v>
      </c>
      <c r="E1284" s="57" t="str">
        <f t="shared" si="365"/>
        <v>81.2317938762356-0.00672868991638414i</v>
      </c>
      <c r="F1284" s="57" t="str">
        <f t="shared" si="366"/>
        <v>4.17867843006872-5417.12333772993i</v>
      </c>
      <c r="G1284" s="57" t="str">
        <f t="shared" si="367"/>
        <v>0.999999940505122-0.000243915711151804i</v>
      </c>
      <c r="H1284" s="57" t="str">
        <f t="shared" si="368"/>
        <v>120.079257905546+16.4213030525814i</v>
      </c>
      <c r="I1284" s="57" t="str">
        <f t="shared" si="369"/>
        <v>504.729471689649-3669.69862737998i</v>
      </c>
      <c r="K1284" s="57" t="str">
        <f t="shared" si="370"/>
        <v>0.0980993779952231-0.0135817756209156i</v>
      </c>
      <c r="L1284" s="57" t="str">
        <f t="shared" si="371"/>
        <v>0.00025-2.00433525783929i</v>
      </c>
      <c r="M1284" s="57" t="str">
        <f t="shared" si="372"/>
        <v>0.0025-1.12884964459034i</v>
      </c>
      <c r="N1284" s="57">
        <f t="shared" si="373"/>
        <v>89.983235358565224</v>
      </c>
      <c r="O1284" s="57">
        <f t="shared" si="374"/>
        <v>47.399584118042235</v>
      </c>
      <c r="P1284" s="374">
        <f t="shared" si="375"/>
        <v>47.399584118042235</v>
      </c>
      <c r="Q1284" s="374">
        <f t="shared" si="376"/>
        <v>-90.016764641434776</v>
      </c>
      <c r="R1284" s="12">
        <f t="shared" si="377"/>
        <v>89.983235358565224</v>
      </c>
      <c r="S1284" s="57">
        <f t="shared" si="378"/>
        <v>0.11028520862840657</v>
      </c>
      <c r="T1284" s="12">
        <f t="shared" si="361"/>
        <v>47.399584118042235</v>
      </c>
    </row>
    <row r="1285" spans="1:20" x14ac:dyDescent="0.15">
      <c r="A1285" s="57">
        <f t="shared" si="362"/>
        <v>695.57558358256188</v>
      </c>
      <c r="B1285" s="12">
        <f t="shared" si="379"/>
        <v>110.70429242119452</v>
      </c>
      <c r="C1285" s="57" t="str">
        <f t="shared" si="363"/>
        <v>-0.0685339465663972-233.523871517119i</v>
      </c>
      <c r="D1285" s="57" t="str">
        <f t="shared" si="364"/>
        <v>7.97999903476843-57.5091067128213i</v>
      </c>
      <c r="E1285" s="57" t="str">
        <f t="shared" si="365"/>
        <v>81.2317716739284-0.00675107882995835i</v>
      </c>
      <c r="F1285" s="57" t="str">
        <f t="shared" si="366"/>
        <v>4.17867842817568-5396.61620391604i</v>
      </c>
      <c r="G1285" s="57" t="str">
        <f t="shared" si="367"/>
        <v>0.999999940052102-0.000244842590743263i</v>
      </c>
      <c r="H1285" s="57" t="str">
        <f t="shared" si="368"/>
        <v>120.079861636475+16.4837311995959i</v>
      </c>
      <c r="I1285" s="57" t="str">
        <f t="shared" si="369"/>
        <v>504.730314691551-3655.82201271807i</v>
      </c>
      <c r="K1285" s="57" t="str">
        <f t="shared" si="370"/>
        <v>0.0980851858921112-0.0136313926861736i</v>
      </c>
      <c r="L1285" s="57" t="str">
        <f t="shared" si="371"/>
        <v>0.00025-1.99674761689508i</v>
      </c>
      <c r="M1285" s="57" t="str">
        <f t="shared" si="372"/>
        <v>0.0025-1.12457625482201i</v>
      </c>
      <c r="N1285" s="57">
        <f t="shared" si="373"/>
        <v>89.983184991952285</v>
      </c>
      <c r="O1285" s="57">
        <f t="shared" si="374"/>
        <v>47.366626015415136</v>
      </c>
      <c r="P1285" s="374">
        <f t="shared" si="375"/>
        <v>47.366626015415136</v>
      </c>
      <c r="Q1285" s="374">
        <f t="shared" si="376"/>
        <v>-90.016815008047715</v>
      </c>
      <c r="R1285" s="12">
        <f t="shared" si="377"/>
        <v>89.983184991952285</v>
      </c>
      <c r="S1285" s="57">
        <f t="shared" si="378"/>
        <v>0.11070429242119452</v>
      </c>
      <c r="T1285" s="12">
        <f t="shared" si="361"/>
        <v>47.366626015415136</v>
      </c>
    </row>
    <row r="1286" spans="1:20" x14ac:dyDescent="0.15">
      <c r="A1286" s="57">
        <f t="shared" si="362"/>
        <v>698.21877080017555</v>
      </c>
      <c r="B1286" s="12">
        <f t="shared" si="379"/>
        <v>111.12496873239506</v>
      </c>
      <c r="C1286" s="57" t="str">
        <f t="shared" si="363"/>
        <v>-0.0684790685076848-232.639454911476i</v>
      </c>
      <c r="D1286" s="57" t="str">
        <f t="shared" si="364"/>
        <v>7.97999902741875-57.2914204478244i</v>
      </c>
      <c r="E1286" s="57" t="str">
        <f t="shared" si="365"/>
        <v>81.2317493092724-0.00677351737808595i</v>
      </c>
      <c r="F1286" s="57" t="str">
        <f t="shared" si="366"/>
        <v>4.17867842626826-5376.186702238i</v>
      </c>
      <c r="G1286" s="57" t="str">
        <f t="shared" si="367"/>
        <v>0.999999939595633-0.000245772992475899i</v>
      </c>
      <c r="H1286" s="57" t="str">
        <f t="shared" si="368"/>
        <v>120.080469967938+16.5463968848627i</v>
      </c>
      <c r="I1286" s="57" t="str">
        <f t="shared" si="369"/>
        <v>504.731164115141-3641.99798837842i</v>
      </c>
      <c r="K1286" s="57" t="str">
        <f t="shared" si="370"/>
        <v>0.0980708899219871-0.0136811760737835i</v>
      </c>
      <c r="L1286" s="57" t="str">
        <f t="shared" si="371"/>
        <v>0.00025-1.98918869983571i</v>
      </c>
      <c r="M1286" s="57" t="str">
        <f t="shared" si="372"/>
        <v>0.0025-1.12031904246066i</v>
      </c>
      <c r="N1286" s="57">
        <f t="shared" si="373"/>
        <v>89.983134582658607</v>
      </c>
      <c r="O1286" s="57">
        <f t="shared" si="374"/>
        <v>47.333667808329238</v>
      </c>
      <c r="P1286" s="374">
        <f t="shared" si="375"/>
        <v>47.333667808329238</v>
      </c>
      <c r="Q1286" s="374">
        <f t="shared" si="376"/>
        <v>-90.016865417341393</v>
      </c>
      <c r="R1286" s="12">
        <f t="shared" si="377"/>
        <v>89.983134582658607</v>
      </c>
      <c r="S1286" s="57">
        <f t="shared" si="378"/>
        <v>0.11112496873239507</v>
      </c>
      <c r="T1286" s="12">
        <f t="shared" si="361"/>
        <v>47.333667808329238</v>
      </c>
    </row>
    <row r="1287" spans="1:20" x14ac:dyDescent="0.15">
      <c r="A1287" s="57">
        <f t="shared" si="362"/>
        <v>700.87200212921618</v>
      </c>
      <c r="B1287" s="12">
        <f t="shared" si="379"/>
        <v>111.54724361357816</v>
      </c>
      <c r="C1287" s="57" t="str">
        <f t="shared" si="363"/>
        <v>-0.0684237889999721-231.758385018246i</v>
      </c>
      <c r="D1287" s="57" t="str">
        <f t="shared" si="364"/>
        <v>7.97999902001309-57.0745583391448i</v>
      </c>
      <c r="E1287" s="57" t="str">
        <f t="shared" si="365"/>
        <v>81.2317267811303-0.00679600536152136i</v>
      </c>
      <c r="F1287" s="57" t="str">
        <f t="shared" si="366"/>
        <v>4.17867842434629-5355.83453881061i</v>
      </c>
      <c r="G1287" s="57" t="str">
        <f t="shared" si="367"/>
        <v>0.999999939135687-0.000246706929733835i</v>
      </c>
      <c r="H1287" s="57" t="str">
        <f t="shared" si="368"/>
        <v>120.081082935018+16.6093010145915i</v>
      </c>
      <c r="I1287" s="57" t="str">
        <f t="shared" si="369"/>
        <v>504.732020009374-3628.22635549891i</v>
      </c>
      <c r="K1287" s="57" t="str">
        <f t="shared" si="370"/>
        <v>0.0980564893562494-0.0137311261725362i</v>
      </c>
      <c r="L1287" s="57" t="str">
        <f t="shared" si="371"/>
        <v>0.00025-1.9816583979236i</v>
      </c>
      <c r="M1287" s="57" t="str">
        <f t="shared" si="372"/>
        <v>0.0025-1.11607794626486i</v>
      </c>
      <c r="N1287" s="57">
        <f t="shared" si="373"/>
        <v>89.983084132150069</v>
      </c>
      <c r="O1287" s="57">
        <f t="shared" si="374"/>
        <v>47.300709496051986</v>
      </c>
      <c r="P1287" s="374">
        <f t="shared" si="375"/>
        <v>47.300709496051986</v>
      </c>
      <c r="Q1287" s="374">
        <f t="shared" si="376"/>
        <v>-90.016915867849931</v>
      </c>
      <c r="R1287" s="12">
        <f t="shared" si="377"/>
        <v>89.983084132150069</v>
      </c>
      <c r="S1287" s="57">
        <f t="shared" si="378"/>
        <v>0.11154724361357816</v>
      </c>
      <c r="T1287" s="12">
        <f t="shared" si="361"/>
        <v>47.300709496051986</v>
      </c>
    </row>
    <row r="1288" spans="1:20" x14ac:dyDescent="0.15">
      <c r="A1288" s="57">
        <f t="shared" si="362"/>
        <v>703.5353157373072</v>
      </c>
      <c r="B1288" s="12">
        <f t="shared" si="379"/>
        <v>111.97112313930975</v>
      </c>
      <c r="C1288" s="57" t="str">
        <f t="shared" si="363"/>
        <v>-0.0683681052293501-230.880649164216i</v>
      </c>
      <c r="D1288" s="57" t="str">
        <f t="shared" si="364"/>
        <v>7.97999901255103-56.8585172671481i</v>
      </c>
      <c r="E1288" s="57" t="str">
        <f t="shared" si="365"/>
        <v>81.2317040883591-0.00681854257624073i</v>
      </c>
      <c r="F1288" s="57" t="str">
        <f t="shared" si="366"/>
        <v>4.17867842240966-5335.55942086113i</v>
      </c>
      <c r="G1288" s="57" t="str">
        <f t="shared" si="367"/>
        <v>0.99999993867224-0.000247644415952054i</v>
      </c>
      <c r="H1288" s="57" t="str">
        <f t="shared" si="368"/>
        <v>120.081700573068+16.6724444984755i</v>
      </c>
      <c r="I1288" s="57" t="str">
        <f t="shared" si="369"/>
        <v>504.732882423547-3614.50691597109i</v>
      </c>
      <c r="K1288" s="57" t="str">
        <f t="shared" si="370"/>
        <v>0.0980419834616601-0.0137812433701211i</v>
      </c>
      <c r="L1288" s="57" t="str">
        <f t="shared" si="371"/>
        <v>0.00025-1.97415660283284i</v>
      </c>
      <c r="M1288" s="57" t="str">
        <f t="shared" si="372"/>
        <v>0.0025-1.111852905225i</v>
      </c>
      <c r="N1288" s="57">
        <f t="shared" si="373"/>
        <v>89.983033641915725</v>
      </c>
      <c r="O1288" s="57">
        <f t="shared" si="374"/>
        <v>47.267751077846299</v>
      </c>
      <c r="P1288" s="374">
        <f t="shared" si="375"/>
        <v>47.267751077846299</v>
      </c>
      <c r="Q1288" s="374">
        <f t="shared" si="376"/>
        <v>-90.016966358084275</v>
      </c>
      <c r="R1288" s="12">
        <f t="shared" si="377"/>
        <v>89.983033641915725</v>
      </c>
      <c r="S1288" s="57">
        <f t="shared" si="378"/>
        <v>0.11197112313930975</v>
      </c>
      <c r="T1288" s="12">
        <f t="shared" si="361"/>
        <v>47.267751077846299</v>
      </c>
    </row>
    <row r="1289" spans="1:20" x14ac:dyDescent="0.15">
      <c r="A1289" s="57">
        <f t="shared" si="362"/>
        <v>706.20874993710902</v>
      </c>
      <c r="B1289" s="12">
        <f t="shared" si="379"/>
        <v>112.39661340723913</v>
      </c>
      <c r="C1289" s="57" t="str">
        <f t="shared" si="363"/>
        <v>-0.068312014364956-230.006234724146i</v>
      </c>
      <c r="D1289" s="57" t="str">
        <f t="shared" si="364"/>
        <v>7.97999900503219-56.6432941240111i</v>
      </c>
      <c r="E1289" s="57" t="str">
        <f t="shared" si="365"/>
        <v>81.2316812298069-0.00684112881307445i</v>
      </c>
      <c r="F1289" s="57" t="str">
        <f t="shared" si="366"/>
        <v>4.17867842045832-5315.36105672519i</v>
      </c>
      <c r="G1289" s="57" t="str">
        <f t="shared" si="367"/>
        <v>0.999999938205263-0.000248585464616588i</v>
      </c>
      <c r="H1289" s="57" t="str">
        <f t="shared" si="368"/>
        <v>120.082322917708+16.7358282497072i</v>
      </c>
      <c r="I1289" s="57" t="str">
        <f t="shared" si="369"/>
        <v>504.733751407367-3600.83947243732i</v>
      </c>
      <c r="K1289" s="57" t="str">
        <f t="shared" si="370"/>
        <v>0.0980273715003212-0.0138315280530972i</v>
      </c>
      <c r="L1289" s="57" t="str">
        <f t="shared" si="371"/>
        <v>0.00025-1.96668320664758i</v>
      </c>
      <c r="M1289" s="57" t="str">
        <f t="shared" si="372"/>
        <v>0.0025-1.10764385856246i</v>
      </c>
      <c r="N1289" s="57">
        <f t="shared" si="373"/>
        <v>89.982983113467512</v>
      </c>
      <c r="O1289" s="57">
        <f t="shared" si="374"/>
        <v>47.23479255297039</v>
      </c>
      <c r="P1289" s="374">
        <f t="shared" si="375"/>
        <v>47.23479255297039</v>
      </c>
      <c r="Q1289" s="374">
        <f t="shared" si="376"/>
        <v>-90.017016886532488</v>
      </c>
      <c r="R1289" s="12">
        <f t="shared" si="377"/>
        <v>89.982983113467512</v>
      </c>
      <c r="S1289" s="57">
        <f t="shared" si="378"/>
        <v>0.11239661340723912</v>
      </c>
      <c r="T1289" s="12">
        <f t="shared" si="361"/>
        <v>47.23479255297039</v>
      </c>
    </row>
    <row r="1290" spans="1:20" x14ac:dyDescent="0.15">
      <c r="A1290" s="57">
        <f t="shared" si="362"/>
        <v>708.89234318686999</v>
      </c>
      <c r="B1290" s="12">
        <f t="shared" si="379"/>
        <v>112.82372053818663</v>
      </c>
      <c r="C1290" s="57" t="str">
        <f t="shared" si="363"/>
        <v>-0.0682555135579292-229.135129120595i</v>
      </c>
      <c r="D1290" s="57" t="str">
        <f t="shared" si="364"/>
        <v>7.97999899745606-56.4288858136765i</v>
      </c>
      <c r="E1290" s="57" t="str">
        <f t="shared" si="365"/>
        <v>81.2316582043161-0.0068637638580701i</v>
      </c>
      <c r="F1290" s="57" t="str">
        <f t="shared" si="366"/>
        <v>4.17867841849212-5295.23915584256i</v>
      </c>
      <c r="G1290" s="57" t="str">
        <f t="shared" si="367"/>
        <v>0.999999937734731-0.000249530089264719i</v>
      </c>
      <c r="H1290" s="57" t="str">
        <f t="shared" si="368"/>
        <v>120.082950004832+16.7994531849897i</v>
      </c>
      <c r="I1290" s="57" t="str">
        <f t="shared" si="369"/>
        <v>504.734627010889-3587.22382828798i</v>
      </c>
      <c r="K1290" s="57" t="str">
        <f t="shared" si="370"/>
        <v>0.0980126527296533-0.0138819806068618i</v>
      </c>
      <c r="L1290" s="57" t="str">
        <f t="shared" si="371"/>
        <v>0.00025-1.95923810186051i</v>
      </c>
      <c r="M1290" s="57" t="str">
        <f t="shared" si="372"/>
        <v>0.0025-1.10345074572869i</v>
      </c>
      <c r="N1290" s="57">
        <f t="shared" si="373"/>
        <v>89.982932548340784</v>
      </c>
      <c r="O1290" s="57">
        <f t="shared" si="374"/>
        <v>47.201833920677963</v>
      </c>
      <c r="P1290" s="374">
        <f t="shared" si="375"/>
        <v>47.201833920677963</v>
      </c>
      <c r="Q1290" s="374">
        <f t="shared" si="376"/>
        <v>-90.017067451659216</v>
      </c>
      <c r="R1290" s="12">
        <f t="shared" si="377"/>
        <v>89.982932548340784</v>
      </c>
      <c r="S1290" s="57">
        <f t="shared" si="378"/>
        <v>0.11282372053818664</v>
      </c>
      <c r="T1290" s="12">
        <f t="shared" si="361"/>
        <v>47.201833920677963</v>
      </c>
    </row>
    <row r="1291" spans="1:20" x14ac:dyDescent="0.15">
      <c r="A1291" s="57">
        <f t="shared" si="362"/>
        <v>711.58613409098007</v>
      </c>
      <c r="B1291" s="12">
        <f t="shared" si="379"/>
        <v>113.25245067623175</v>
      </c>
      <c r="C1291" s="57" t="str">
        <f t="shared" si="363"/>
        <v>-0.0681985999402173-228.267319823724i</v>
      </c>
      <c r="D1291" s="57" t="str">
        <f t="shared" si="364"/>
        <v>7.97999898982225-56.2152892518089i</v>
      </c>
      <c r="E1291" s="57" t="str">
        <f t="shared" si="365"/>
        <v>81.2316350107203-0.00688644749206589i</v>
      </c>
      <c r="F1291" s="57" t="str">
        <f t="shared" si="366"/>
        <v>4.17867841651093-5275.19342875292i</v>
      </c>
      <c r="G1291" s="57" t="str">
        <f t="shared" si="367"/>
        <v>0.999999937260616-0.000250478303485169i</v>
      </c>
      <c r="H1291" s="57" t="str">
        <f t="shared" si="368"/>
        <v>120.083581870608+16.8633202245524i</v>
      </c>
      <c r="I1291" s="57" t="str">
        <f t="shared" si="369"/>
        <v>504.735509284559-3573.6597876586i</v>
      </c>
      <c r="K1291" s="57" t="str">
        <f t="shared" si="370"/>
        <v>0.0979978264023691-0.0139326014156196i</v>
      </c>
      <c r="L1291" s="57" t="str">
        <f t="shared" si="371"/>
        <v>0.00025-1.95182118137129i</v>
      </c>
      <c r="M1291" s="57" t="str">
        <f t="shared" si="372"/>
        <v>0.0025-1.09927350640436i</v>
      </c>
      <c r="N1291" s="57">
        <f t="shared" si="373"/>
        <v>89.982881948094757</v>
      </c>
      <c r="O1291" s="57">
        <f t="shared" si="374"/>
        <v>47.168875180217626</v>
      </c>
      <c r="P1291" s="374">
        <f t="shared" si="375"/>
        <v>47.168875180217626</v>
      </c>
      <c r="Q1291" s="374">
        <f t="shared" si="376"/>
        <v>-90.017118051905243</v>
      </c>
      <c r="R1291" s="12">
        <f t="shared" si="377"/>
        <v>89.982881948094757</v>
      </c>
      <c r="S1291" s="57">
        <f t="shared" si="378"/>
        <v>0.11325245067623174</v>
      </c>
      <c r="T1291" s="12">
        <f t="shared" si="361"/>
        <v>47.168875180217626</v>
      </c>
    </row>
    <row r="1292" spans="1:20" x14ac:dyDescent="0.15">
      <c r="A1292" s="57">
        <f t="shared" si="362"/>
        <v>714.29016140052579</v>
      </c>
      <c r="B1292" s="12">
        <f t="shared" si="379"/>
        <v>113.68280998880142</v>
      </c>
      <c r="C1292" s="57" t="str">
        <f t="shared" si="363"/>
        <v>-0.0681412706272688-227.402794351134i</v>
      </c>
      <c r="D1292" s="57" t="str">
        <f t="shared" si="364"/>
        <v>7.9799989821303-56.0025013657499i</v>
      </c>
      <c r="E1292" s="57" t="str">
        <f t="shared" si="365"/>
        <v>81.231611647847-0.00690917949091656i</v>
      </c>
      <c r="F1292" s="57" t="str">
        <f t="shared" si="366"/>
        <v>4.17867841451469-5255.22358709176i</v>
      </c>
      <c r="G1292" s="57" t="str">
        <f t="shared" si="367"/>
        <v>0.99999993678289-0.000251430120918298i</v>
      </c>
      <c r="H1292" s="57" t="str">
        <f t="shared" si="368"/>
        <v>120.08421855148+16.9274302921645i</v>
      </c>
      <c r="I1292" s="57" t="str">
        <f t="shared" si="369"/>
        <v>504.736398279218-3560.14715542706i</v>
      </c>
      <c r="K1292" s="57" t="str">
        <f t="shared" si="370"/>
        <v>0.0979828917664565-0.0139833908623531i</v>
      </c>
      <c r="L1292" s="57" t="str">
        <f t="shared" si="371"/>
        <v>0.00025-1.94443233848505i</v>
      </c>
      <c r="M1292" s="57" t="str">
        <f t="shared" si="372"/>
        <v>0.0025-1.09511208049846i</v>
      </c>
      <c r="N1292" s="57">
        <f t="shared" si="373"/>
        <v>89.982831314312165</v>
      </c>
      <c r="O1292" s="57">
        <f t="shared" si="374"/>
        <v>47.135916330833474</v>
      </c>
      <c r="P1292" s="374">
        <f t="shared" si="375"/>
        <v>47.135916330833474</v>
      </c>
      <c r="Q1292" s="374">
        <f t="shared" si="376"/>
        <v>-90.017168685687835</v>
      </c>
      <c r="R1292" s="12">
        <f t="shared" si="377"/>
        <v>89.982831314312165</v>
      </c>
      <c r="S1292" s="57">
        <f t="shared" si="378"/>
        <v>0.11368280998880143</v>
      </c>
      <c r="T1292" s="12">
        <f t="shared" si="361"/>
        <v>47.135916330833474</v>
      </c>
    </row>
    <row r="1293" spans="1:20" x14ac:dyDescent="0.15">
      <c r="A1293" s="57">
        <f t="shared" si="362"/>
        <v>717.00446401384784</v>
      </c>
      <c r="B1293" s="12">
        <f t="shared" si="379"/>
        <v>114.11480466675887</v>
      </c>
      <c r="C1293" s="57" t="str">
        <f t="shared" si="363"/>
        <v>-0.0680835227149075-226.541540267679i</v>
      </c>
      <c r="D1293" s="57" t="str">
        <f t="shared" si="364"/>
        <v>7.97999897437983-55.7905190944745i</v>
      </c>
      <c r="E1293" s="57" t="str">
        <f t="shared" si="365"/>
        <v>81.2315881145156-0.00693195962513599i</v>
      </c>
      <c r="F1293" s="57" t="str">
        <f t="shared" si="366"/>
        <v>4.17867841250323-5235.32934358621i</v>
      </c>
      <c r="G1293" s="57" t="str">
        <f t="shared" si="367"/>
        <v>0.999999936301527-0.000252385555256299i</v>
      </c>
      <c r="H1293" s="57" t="str">
        <f t="shared" si="368"/>
        <v>120.084860084169+16.9917843151483i</v>
      </c>
      <c r="I1293" s="57" t="str">
        <f t="shared" si="369"/>
        <v>504.737294046082-3546.68573721075i</v>
      </c>
      <c r="K1293" s="57" t="str">
        <f t="shared" si="370"/>
        <v>0.0979678480651533-0.01403434932879i</v>
      </c>
      <c r="L1293" s="57" t="str">
        <f t="shared" si="371"/>
        <v>0.00025-1.93707146691079i</v>
      </c>
      <c r="M1293" s="57" t="str">
        <f t="shared" si="372"/>
        <v>0.0025-1.0909664081475i</v>
      </c>
      <c r="N1293" s="57">
        <f t="shared" si="373"/>
        <v>89.982780648600297</v>
      </c>
      <c r="O1293" s="57">
        <f t="shared" si="374"/>
        <v>47.10295737176488</v>
      </c>
      <c r="P1293" s="374">
        <f t="shared" si="375"/>
        <v>47.10295737176488</v>
      </c>
      <c r="Q1293" s="374">
        <f t="shared" si="376"/>
        <v>-90.017219351399703</v>
      </c>
      <c r="R1293" s="12">
        <f t="shared" si="377"/>
        <v>89.982780648600297</v>
      </c>
      <c r="S1293" s="57">
        <f t="shared" si="378"/>
        <v>0.11411480466675887</v>
      </c>
      <c r="T1293" s="12">
        <f t="shared" si="361"/>
        <v>47.10295737176488</v>
      </c>
    </row>
    <row r="1294" spans="1:20" x14ac:dyDescent="0.15">
      <c r="A1294" s="57">
        <f t="shared" si="362"/>
        <v>719.72908097710047</v>
      </c>
      <c r="B1294" s="12">
        <f t="shared" si="379"/>
        <v>114.54844092449255</v>
      </c>
      <c r="C1294" s="57" t="str">
        <f t="shared" si="363"/>
        <v>-0.0680253532822448-225.683545185284i</v>
      </c>
      <c r="D1294" s="57" t="str">
        <f t="shared" si="364"/>
        <v>7.97999896657028-55.5793393885464i</v>
      </c>
      <c r="E1294" s="57" t="str">
        <f t="shared" si="365"/>
        <v>81.2315644095384-0.0069547876602953i</v>
      </c>
      <c r="F1294" s="57" t="str">
        <f t="shared" si="366"/>
        <v>4.17867841047646-5215.5104120509i</v>
      </c>
      <c r="G1294" s="57" t="str">
        <f t="shared" si="367"/>
        <v>0.999999935816499-0.000253344620243393i</v>
      </c>
      <c r="H1294" s="57" t="str">
        <f t="shared" si="368"/>
        <v>120.085506505679+17.056383224394i</v>
      </c>
      <c r="I1294" s="57" t="str">
        <f t="shared" si="369"/>
        <v>504.738196636771-3533.27533936387i</v>
      </c>
      <c r="K1294" s="57" t="str">
        <f t="shared" si="370"/>
        <v>0.0979526945369252-0.014085477195372i</v>
      </c>
      <c r="L1294" s="57" t="str">
        <f t="shared" si="371"/>
        <v>0.00025-1.9297384607599i</v>
      </c>
      <c r="M1294" s="57" t="str">
        <f t="shared" si="372"/>
        <v>0.0025-1.08683642971459i</v>
      </c>
      <c r="N1294" s="57">
        <f t="shared" si="373"/>
        <v>89.982729952590375</v>
      </c>
      <c r="O1294" s="57">
        <f t="shared" si="374"/>
        <v>47.069998302246276</v>
      </c>
      <c r="P1294" s="374">
        <f t="shared" si="375"/>
        <v>47.069998302246276</v>
      </c>
      <c r="Q1294" s="374">
        <f t="shared" si="376"/>
        <v>-90.017270047409625</v>
      </c>
      <c r="R1294" s="12">
        <f t="shared" si="377"/>
        <v>89.982729952590375</v>
      </c>
      <c r="S1294" s="57">
        <f t="shared" si="378"/>
        <v>0.11454844092449255</v>
      </c>
      <c r="T1294" s="12">
        <f t="shared" si="361"/>
        <v>47.069998302246276</v>
      </c>
    </row>
    <row r="1295" spans="1:20" x14ac:dyDescent="0.15">
      <c r="A1295" s="57">
        <f t="shared" si="362"/>
        <v>722.46405148481347</v>
      </c>
      <c r="B1295" s="12">
        <f t="shared" si="379"/>
        <v>114.98372500000563</v>
      </c>
      <c r="C1295" s="57" t="str">
        <f t="shared" si="363"/>
        <v>-0.067966759388856-224.828796762774i</v>
      </c>
      <c r="D1295" s="57" t="str">
        <f t="shared" si="364"/>
        <v>7.97999895870132-55.3689592100747i</v>
      </c>
      <c r="E1295" s="57" t="str">
        <f t="shared" si="365"/>
        <v>81.2315405317199-0.00697766335630896i</v>
      </c>
      <c r="F1295" s="57" t="str">
        <f t="shared" si="366"/>
        <v>4.17867840843425-5195.76650738384i</v>
      </c>
      <c r="G1295" s="57" t="str">
        <f t="shared" si="367"/>
        <v>0.999999935327778-0.000254307329676033i</v>
      </c>
      <c r="H1295" s="57" t="str">
        <f t="shared" si="368"/>
        <v>120.086157853295+17.1212279543735i</v>
      </c>
      <c r="I1295" s="57" t="str">
        <f t="shared" si="369"/>
        <v>504.739106103296-3519.91576897453i</v>
      </c>
      <c r="K1295" s="57" t="str">
        <f t="shared" si="370"/>
        <v>0.0979374304154447-0.0141367748412231i</v>
      </c>
      <c r="L1295" s="57" t="str">
        <f t="shared" si="371"/>
        <v>0.00025-1.92243321454463i</v>
      </c>
      <c r="M1295" s="57" t="str">
        <f t="shared" si="372"/>
        <v>0.0025-1.08272208578859i</v>
      </c>
      <c r="N1295" s="57">
        <f t="shared" si="373"/>
        <v>89.982679227938746</v>
      </c>
      <c r="O1295" s="57">
        <f t="shared" si="374"/>
        <v>47.037039121507426</v>
      </c>
      <c r="P1295" s="374">
        <f t="shared" si="375"/>
        <v>47.037039121507426</v>
      </c>
      <c r="Q1295" s="374">
        <f t="shared" si="376"/>
        <v>-90.017320772061254</v>
      </c>
      <c r="R1295" s="12">
        <f t="shared" si="377"/>
        <v>89.982679227938746</v>
      </c>
      <c r="S1295" s="57">
        <f t="shared" si="378"/>
        <v>0.11498372500000563</v>
      </c>
      <c r="T1295" s="12">
        <f t="shared" si="361"/>
        <v>47.037039121507426</v>
      </c>
    </row>
    <row r="1296" spans="1:20" x14ac:dyDescent="0.15">
      <c r="A1296" s="57">
        <f t="shared" si="362"/>
        <v>725.20941488045571</v>
      </c>
      <c r="B1296" s="12">
        <f t="shared" si="379"/>
        <v>115.42066315500566</v>
      </c>
      <c r="C1296" s="57" t="str">
        <f t="shared" si="363"/>
        <v>-0.0679077380762045-223.977282705691i</v>
      </c>
      <c r="D1296" s="57" t="str">
        <f t="shared" si="364"/>
        <v>7.97999895077238-55.1593755326699i</v>
      </c>
      <c r="E1296" s="57" t="str">
        <f t="shared" si="365"/>
        <v>81.231516479858-0.00700058646805955i</v>
      </c>
      <c r="F1296" s="57" t="str">
        <f t="shared" si="366"/>
        <v>4.17867840637646-5176.09734556232i</v>
      </c>
      <c r="G1296" s="57" t="str">
        <f t="shared" si="367"/>
        <v>0.999999934835335-0.000255273697403094i</v>
      </c>
      <c r="H1296" s="57" t="str">
        <f t="shared" si="368"/>
        <v>120.086814164586+17.1863194431537i</v>
      </c>
      <c r="I1296" s="57" t="str">
        <f t="shared" si="369"/>
        <v>504.740022498047-3506.60683386197i</v>
      </c>
      <c r="K1296" s="57" t="str">
        <f t="shared" si="370"/>
        <v>0.0979220549295677-0.0141882426441161i</v>
      </c>
      <c r="L1296" s="57" t="str">
        <f t="shared" si="371"/>
        <v>0.00025-1.91515562317656i</v>
      </c>
      <c r="M1296" s="57" t="str">
        <f t="shared" si="372"/>
        <v>0.0025-1.07862331718329i</v>
      </c>
      <c r="N1296" s="57">
        <f t="shared" si="373"/>
        <v>89.982628476326596</v>
      </c>
      <c r="O1296" s="57">
        <f t="shared" si="374"/>
        <v>47.004079828773193</v>
      </c>
      <c r="P1296" s="374">
        <f t="shared" si="375"/>
        <v>47.004079828773193</v>
      </c>
      <c r="Q1296" s="374">
        <f t="shared" si="376"/>
        <v>-90.017371523673404</v>
      </c>
      <c r="R1296" s="12">
        <f t="shared" si="377"/>
        <v>89.982628476326596</v>
      </c>
      <c r="S1296" s="57">
        <f t="shared" si="378"/>
        <v>0.11542066315500565</v>
      </c>
      <c r="T1296" s="12">
        <f t="shared" si="361"/>
        <v>47.004079828773193</v>
      </c>
    </row>
    <row r="1297" spans="1:20" x14ac:dyDescent="0.15">
      <c r="A1297" s="57">
        <f t="shared" si="362"/>
        <v>727.96521065700153</v>
      </c>
      <c r="B1297" s="12">
        <f t="shared" si="379"/>
        <v>115.85926167499468</v>
      </c>
      <c r="C1297" s="57" t="str">
        <f t="shared" si="363"/>
        <v>-0.0678482863663881-223.128990766118i</v>
      </c>
      <c r="D1297" s="57" t="str">
        <f t="shared" si="364"/>
        <v>7.97999894278309-54.9505853414004i</v>
      </c>
      <c r="E1297" s="57" t="str">
        <f t="shared" si="365"/>
        <v>81.2314922527423-0.00702355674482278i</v>
      </c>
      <c r="F1297" s="57" t="str">
        <f t="shared" si="366"/>
        <v>4.17867840430306-5156.50264363887i</v>
      </c>
      <c r="G1297" s="57" t="str">
        <f t="shared" si="367"/>
        <v>0.999999934339143-0.00025624373732608i</v>
      </c>
      <c r="H1297" s="57" t="str">
        <f t="shared" si="368"/>
        <v>120.087475477412+17.2516586324117i</v>
      </c>
      <c r="I1297" s="57" t="str">
        <f t="shared" si="369"/>
        <v>504.740945873828-3493.34834257402i</v>
      </c>
      <c r="K1297" s="57" t="str">
        <f t="shared" si="370"/>
        <v>0.09790656730331-0.0142398809804405i</v>
      </c>
      <c r="L1297" s="57" t="str">
        <f t="shared" si="371"/>
        <v>0.00025-1.90790558196509i</v>
      </c>
      <c r="M1297" s="57" t="str">
        <f t="shared" si="372"/>
        <v>0.0025-1.07454006493654i</v>
      </c>
      <c r="N1297" s="57">
        <f t="shared" si="373"/>
        <v>89.982577699460634</v>
      </c>
      <c r="O1297" s="57">
        <f t="shared" si="374"/>
        <v>46.971120423263535</v>
      </c>
      <c r="P1297" s="374">
        <f t="shared" si="375"/>
        <v>46.971120423263535</v>
      </c>
      <c r="Q1297" s="374">
        <f t="shared" si="376"/>
        <v>-90.017422300539366</v>
      </c>
      <c r="R1297" s="12">
        <f t="shared" si="377"/>
        <v>89.982577699460634</v>
      </c>
      <c r="S1297" s="57">
        <f t="shared" si="378"/>
        <v>0.11585926167499469</v>
      </c>
      <c r="T1297" s="12">
        <f t="shared" si="361"/>
        <v>46.971120423263535</v>
      </c>
    </row>
    <row r="1298" spans="1:20" x14ac:dyDescent="0.15">
      <c r="A1298" s="57">
        <f t="shared" si="362"/>
        <v>730.73147845749816</v>
      </c>
      <c r="B1298" s="12">
        <f t="shared" si="379"/>
        <v>116.29952686935967</v>
      </c>
      <c r="C1298" s="57" t="str">
        <f t="shared" si="363"/>
        <v>-0.0677884012639716-222.283908742501i</v>
      </c>
      <c r="D1298" s="57" t="str">
        <f t="shared" si="364"/>
        <v>7.97999893473302-54.7425856327493i</v>
      </c>
      <c r="E1298" s="57" t="str">
        <f t="shared" si="365"/>
        <v>81.2314678491542-0.00704657393030844i</v>
      </c>
      <c r="F1298" s="57" t="str">
        <f t="shared" si="366"/>
        <v>4.17867840221385-5136.98211973711i</v>
      </c>
      <c r="G1298" s="57" t="str">
        <f t="shared" si="367"/>
        <v>0.999999933839172-0.000257217463399318i</v>
      </c>
      <c r="H1298" s="57" t="str">
        <f t="shared" si="368"/>
        <v>120.088141829917+17.3172464674493i</v>
      </c>
      <c r="I1298" s="57" t="str">
        <f t="shared" si="369"/>
        <v>504.741876283856-3480.140104384i</v>
      </c>
      <c r="K1298" s="57" t="str">
        <f t="shared" si="370"/>
        <v>0.0978909667558284-0.0142916902251701i</v>
      </c>
      <c r="L1298" s="57" t="str">
        <f t="shared" si="371"/>
        <v>0.00025-1.90068298661595i</v>
      </c>
      <c r="M1298" s="57" t="str">
        <f t="shared" si="372"/>
        <v>0.0025-1.07047227030936i</v>
      </c>
      <c r="N1298" s="57">
        <f t="shared" si="373"/>
        <v>89.982526899072766</v>
      </c>
      <c r="O1298" s="57">
        <f t="shared" si="374"/>
        <v>46.938160904193424</v>
      </c>
      <c r="P1298" s="374">
        <f t="shared" si="375"/>
        <v>46.938160904193424</v>
      </c>
      <c r="Q1298" s="374">
        <f t="shared" si="376"/>
        <v>-90.017473100927234</v>
      </c>
      <c r="R1298" s="12">
        <f t="shared" si="377"/>
        <v>89.982526899072766</v>
      </c>
      <c r="S1298" s="57">
        <f t="shared" si="378"/>
        <v>0.11629952686935967</v>
      </c>
      <c r="T1298" s="12">
        <f t="shared" si="361"/>
        <v>46.938160904193424</v>
      </c>
    </row>
    <row r="1299" spans="1:20" x14ac:dyDescent="0.15">
      <c r="A1299" s="57">
        <f t="shared" si="362"/>
        <v>733.50825807563672</v>
      </c>
      <c r="B1299" s="12">
        <f t="shared" si="379"/>
        <v>116.74146507146324</v>
      </c>
      <c r="C1299" s="57" t="str">
        <f t="shared" si="363"/>
        <v>-0.0677280797546906-221.442024479489i</v>
      </c>
      <c r="D1299" s="57" t="str">
        <f t="shared" si="364"/>
        <v>7.97999892662157-54.5353734145708i</v>
      </c>
      <c r="E1299" s="57" t="str">
        <f t="shared" si="365"/>
        <v>81.2314432678698-0.00706963776292997i</v>
      </c>
      <c r="F1299" s="57" t="str">
        <f t="shared" si="366"/>
        <v>4.1786784001087-5117.53549304775i</v>
      </c>
      <c r="G1299" s="57" t="str">
        <f t="shared" si="367"/>
        <v>0.999999933335395-0.000258194889630162i</v>
      </c>
      <c r="H1299" s="57" t="str">
        <f t="shared" si="368"/>
        <v>120.08881326054+17.3830838972057i</v>
      </c>
      <c r="I1299" s="57" t="str">
        <f t="shared" si="369"/>
        <v>504.742813781727-3466.98192928824i</v>
      </c>
      <c r="K1299" s="57" t="str">
        <f t="shared" si="370"/>
        <v>0.0978752525013976-0.0143436707518283i</v>
      </c>
      <c r="L1299" s="57" t="str">
        <f t="shared" si="371"/>
        <v>0.00025-1.89348773322968i</v>
      </c>
      <c r="M1299" s="57" t="str">
        <f t="shared" si="372"/>
        <v>0.0025-1.06641987478518i</v>
      </c>
      <c r="N1299" s="57">
        <f t="shared" si="373"/>
        <v>89.982476076920861</v>
      </c>
      <c r="O1299" s="57">
        <f t="shared" si="374"/>
        <v>46.905201270773361</v>
      </c>
      <c r="P1299" s="374">
        <f t="shared" si="375"/>
        <v>46.905201270773361</v>
      </c>
      <c r="Q1299" s="374">
        <f t="shared" si="376"/>
        <v>-90.017523923079139</v>
      </c>
      <c r="R1299" s="12">
        <f t="shared" si="377"/>
        <v>89.982476076920861</v>
      </c>
      <c r="S1299" s="57">
        <f t="shared" si="378"/>
        <v>0.11674146507146324</v>
      </c>
      <c r="T1299" s="12">
        <f t="shared" si="361"/>
        <v>46.905201270773361</v>
      </c>
    </row>
    <row r="1300" spans="1:20" x14ac:dyDescent="0.15">
      <c r="A1300" s="57">
        <f t="shared" si="362"/>
        <v>736.29558945632414</v>
      </c>
      <c r="B1300" s="12">
        <f t="shared" si="379"/>
        <v>117.1850826387348</v>
      </c>
      <c r="C1300" s="57" t="str">
        <f t="shared" si="363"/>
        <v>-0.0676673188054124-220.603325867733i</v>
      </c>
      <c r="D1300" s="57" t="str">
        <f t="shared" si="364"/>
        <v>7.97999891844842-54.3289457060478i</v>
      </c>
      <c r="E1300" s="57" t="str">
        <f t="shared" si="365"/>
        <v>81.2314185076553-0.00709274797528756i</v>
      </c>
      <c r="F1300" s="57" t="str">
        <f t="shared" si="366"/>
        <v>4.17867839798758-5098.16248382454i</v>
      </c>
      <c r="G1300" s="57" t="str">
        <f t="shared" si="367"/>
        <v>0.999999932827781-0.000259176030079196i</v>
      </c>
      <c r="H1300" s="57" t="str">
        <f t="shared" si="368"/>
        <v>120.089489808012+17.4491718742741i</v>
      </c>
      <c r="I1300" s="57" t="str">
        <f t="shared" si="369"/>
        <v>504.743758421483-3453.87362800322i</v>
      </c>
      <c r="K1300" s="57" t="str">
        <f t="shared" si="370"/>
        <v>0.097859423749385-0.014395822932455i</v>
      </c>
      <c r="L1300" s="57" t="str">
        <f t="shared" si="371"/>
        <v>0.00025-1.88631971830014i</v>
      </c>
      <c r="M1300" s="57" t="str">
        <f t="shared" si="372"/>
        <v>0.0025-1.06238282006891i</v>
      </c>
      <c r="N1300" s="57">
        <f t="shared" si="373"/>
        <v>89.982425234788849</v>
      </c>
      <c r="O1300" s="57">
        <f t="shared" si="374"/>
        <v>46.872241522208441</v>
      </c>
      <c r="P1300" s="374">
        <f t="shared" si="375"/>
        <v>46.872241522208441</v>
      </c>
      <c r="Q1300" s="374">
        <f t="shared" si="376"/>
        <v>-90.017574765211151</v>
      </c>
      <c r="R1300" s="12">
        <f t="shared" si="377"/>
        <v>89.982425234788849</v>
      </c>
      <c r="S1300" s="57">
        <f t="shared" si="378"/>
        <v>0.1171850826387348</v>
      </c>
      <c r="T1300" s="12">
        <f t="shared" si="361"/>
        <v>46.872241522208441</v>
      </c>
    </row>
    <row r="1301" spans="1:20" x14ac:dyDescent="0.15">
      <c r="A1301" s="57">
        <f t="shared" si="362"/>
        <v>739.09351269625813</v>
      </c>
      <c r="B1301" s="12">
        <f t="shared" si="379"/>
        <v>117.630385952762</v>
      </c>
      <c r="C1301" s="57" t="str">
        <f t="shared" si="363"/>
        <v>-0.0676061153634215-219.767800843736i</v>
      </c>
      <c r="D1301" s="57" t="str">
        <f t="shared" si="364"/>
        <v>7.97999891021302-54.1232995376482i</v>
      </c>
      <c r="E1301" s="57" t="str">
        <f t="shared" si="365"/>
        <v>81.2313935672701-0.00711590429424073i</v>
      </c>
      <c r="F1301" s="57" t="str">
        <f t="shared" si="366"/>
        <v>4.17867839585027-5078.86281338023i</v>
      </c>
      <c r="G1301" s="57" t="str">
        <f t="shared" si="367"/>
        <v>0.999999932316302-0.00026016089886043i</v>
      </c>
      <c r="H1301" s="57" t="str">
        <f t="shared" si="368"/>
        <v>120.09017151136+17.5155113549135i</v>
      </c>
      <c r="I1301" s="57" t="str">
        <f t="shared" si="369"/>
        <v>504.744710257536-3440.81501196291i</v>
      </c>
      <c r="K1301" s="57" t="str">
        <f t="shared" si="370"/>
        <v>0.0978434797042341-0.014448147137572i</v>
      </c>
      <c r="L1301" s="57" t="str">
        <f t="shared" si="371"/>
        <v>0.00025-1.87917883871303i</v>
      </c>
      <c r="M1301" s="57" t="str">
        <f t="shared" si="372"/>
        <v>0.0025-1.05836104808619i</v>
      </c>
      <c r="N1301" s="57">
        <f t="shared" si="373"/>
        <v>89.982374374487364</v>
      </c>
      <c r="O1301" s="57">
        <f t="shared" si="374"/>
        <v>46.839281657699161</v>
      </c>
      <c r="P1301" s="374">
        <f t="shared" si="375"/>
        <v>46.839281657699161</v>
      </c>
      <c r="Q1301" s="374">
        <f t="shared" si="376"/>
        <v>-90.017625625512636</v>
      </c>
      <c r="R1301" s="12">
        <f t="shared" si="377"/>
        <v>89.982374374487364</v>
      </c>
      <c r="S1301" s="57">
        <f t="shared" si="378"/>
        <v>0.117630385952762</v>
      </c>
      <c r="T1301" s="12">
        <f t="shared" si="361"/>
        <v>46.839281657699161</v>
      </c>
    </row>
    <row r="1302" spans="1:20" x14ac:dyDescent="0.15">
      <c r="A1302" s="57">
        <f t="shared" si="362"/>
        <v>741.90206804450395</v>
      </c>
      <c r="B1302" s="12">
        <f t="shared" si="379"/>
        <v>118.07738141938249</v>
      </c>
      <c r="C1302" s="57" t="str">
        <f t="shared" si="363"/>
        <v>-0.0675444663576883-218.935437389663i</v>
      </c>
      <c r="D1302" s="57" t="str">
        <f t="shared" si="364"/>
        <v>7.9799989019149-53.9184319510829i</v>
      </c>
      <c r="E1302" s="57" t="str">
        <f t="shared" si="365"/>
        <v>81.2313684454668-0.00713910644115379i</v>
      </c>
      <c r="F1302" s="57" t="str">
        <f t="shared" si="366"/>
        <v>4.17867839369668-5059.63620408259i</v>
      </c>
      <c r="G1302" s="57" t="str">
        <f t="shared" si="367"/>
        <v>0.999999931800929-0.00026114951014151i</v>
      </c>
      <c r="H1302" s="57" t="str">
        <f t="shared" si="368"/>
        <v>120.090858409911+17.5821032990654i</v>
      </c>
      <c r="I1302" s="57" t="str">
        <f t="shared" si="369"/>
        <v>504.745669344739-3427.80589331605i</v>
      </c>
      <c r="K1302" s="57" t="str">
        <f t="shared" si="370"/>
        <v>0.097827419565435-0.0145006437361479i</v>
      </c>
      <c r="L1302" s="57" t="str">
        <f t="shared" si="371"/>
        <v>0.00025-1.8720649917444i</v>
      </c>
      <c r="M1302" s="57" t="str">
        <f t="shared" si="372"/>
        <v>0.0025-1.05435450098245i</v>
      </c>
      <c r="N1302" s="57">
        <f t="shared" si="373"/>
        <v>89.982323497853443</v>
      </c>
      <c r="O1302" s="57">
        <f t="shared" si="374"/>
        <v>46.806321676440781</v>
      </c>
      <c r="P1302" s="374">
        <f t="shared" si="375"/>
        <v>46.806321676440781</v>
      </c>
      <c r="Q1302" s="374">
        <f t="shared" si="376"/>
        <v>-90.017676502146557</v>
      </c>
      <c r="R1302" s="12">
        <f t="shared" si="377"/>
        <v>89.982323497853443</v>
      </c>
      <c r="S1302" s="57">
        <f t="shared" si="378"/>
        <v>0.1180773814193825</v>
      </c>
      <c r="T1302" s="12">
        <f t="shared" si="361"/>
        <v>46.806321676440781</v>
      </c>
    </row>
    <row r="1303" spans="1:20" x14ac:dyDescent="0.15">
      <c r="A1303" s="57">
        <f t="shared" si="362"/>
        <v>744.72129590307304</v>
      </c>
      <c r="B1303" s="12">
        <f t="shared" si="379"/>
        <v>118.52607546877614</v>
      </c>
      <c r="C1303" s="57" t="str">
        <f t="shared" si="363"/>
        <v>-0.0674823686976929-218.106223533177i</v>
      </c>
      <c r="D1303" s="57" t="str">
        <f t="shared" si="364"/>
        <v>7.97999889355361-53.714339999263i</v>
      </c>
      <c r="E1303" s="57" t="str">
        <f t="shared" si="365"/>
        <v>81.2313431409882-0.00716235413118441i</v>
      </c>
      <c r="F1303" s="57" t="str">
        <f t="shared" si="366"/>
        <v>4.17867839152668-5040.48237935039i</v>
      </c>
      <c r="G1303" s="57" t="str">
        <f t="shared" si="367"/>
        <v>0.999999931281631-0.000262141878143918i</v>
      </c>
      <c r="H1303" s="57" t="str">
        <f t="shared" si="368"/>
        <v>120.091550543291+17.6489486703675i</v>
      </c>
      <c r="I1303" s="57" t="str">
        <f t="shared" si="369"/>
        <v>504.746635738363-3414.84608492343i</v>
      </c>
      <c r="K1303" s="57" t="str">
        <f t="shared" si="370"/>
        <v>0.0978112425275108-0.0145533130955646i</v>
      </c>
      <c r="L1303" s="57" t="str">
        <f t="shared" si="371"/>
        <v>0.00025-1.86497807505918i</v>
      </c>
      <c r="M1303" s="57" t="str">
        <f t="shared" si="372"/>
        <v>0.0025-1.05036312112219i</v>
      </c>
      <c r="N1303" s="57">
        <f t="shared" si="373"/>
        <v>89.982272606751366</v>
      </c>
      <c r="O1303" s="57">
        <f t="shared" si="374"/>
        <v>46.773361577623717</v>
      </c>
      <c r="P1303" s="374">
        <f t="shared" si="375"/>
        <v>46.773361577623717</v>
      </c>
      <c r="Q1303" s="374">
        <f t="shared" si="376"/>
        <v>-90.017727393248634</v>
      </c>
      <c r="R1303" s="12">
        <f t="shared" si="377"/>
        <v>89.982272606751366</v>
      </c>
      <c r="S1303" s="57">
        <f t="shared" si="378"/>
        <v>0.11852607546877614</v>
      </c>
      <c r="T1303" s="12">
        <f t="shared" si="361"/>
        <v>46.773361577623717</v>
      </c>
    </row>
    <row r="1304" spans="1:20" x14ac:dyDescent="0.15">
      <c r="A1304" s="57">
        <f t="shared" si="362"/>
        <v>747.55123682750468</v>
      </c>
      <c r="B1304" s="12">
        <f t="shared" si="379"/>
        <v>118.97647455555749</v>
      </c>
      <c r="C1304" s="57" t="str">
        <f t="shared" si="363"/>
        <v>-0.0674198192745514-217.280147347265i</v>
      </c>
      <c r="D1304" s="57" t="str">
        <f t="shared" si="364"/>
        <v>7.97999888512862-53.511020746257i</v>
      </c>
      <c r="E1304" s="57" t="str">
        <f t="shared" si="365"/>
        <v>81.2313176525715-0.00718564707398267i</v>
      </c>
      <c r="F1304" s="57" t="str">
        <f t="shared" si="366"/>
        <v>4.1786783893402-5021.40106364943i</v>
      </c>
      <c r="G1304" s="57" t="str">
        <f t="shared" si="367"/>
        <v>0.999999930758379-0.000263138017143178i</v>
      </c>
      <c r="H1304" s="57" t="str">
        <f t="shared" si="368"/>
        <v>120.092247951427+17.716048436168i</v>
      </c>
      <c r="I1304" s="57" t="str">
        <f t="shared" si="369"/>
        <v>504.747609494093-3401.93540035512i</v>
      </c>
      <c r="K1304" s="57" t="str">
        <f t="shared" si="370"/>
        <v>0.0977949477799893-0.0146061555815805i</v>
      </c>
      <c r="L1304" s="57" t="str">
        <f t="shared" si="371"/>
        <v>0.00025-1.85791798670968i</v>
      </c>
      <c r="M1304" s="57" t="str">
        <f t="shared" si="372"/>
        <v>0.0025-1.04638685108806i</v>
      </c>
      <c r="N1304" s="57">
        <f t="shared" si="373"/>
        <v>89.982221703072483</v>
      </c>
      <c r="O1304" s="57">
        <f t="shared" si="374"/>
        <v>46.740401360433303</v>
      </c>
      <c r="P1304" s="374">
        <f t="shared" si="375"/>
        <v>46.740401360433303</v>
      </c>
      <c r="Q1304" s="374">
        <f t="shared" si="376"/>
        <v>-90.017778296927517</v>
      </c>
      <c r="R1304" s="12">
        <f t="shared" si="377"/>
        <v>89.982221703072483</v>
      </c>
      <c r="S1304" s="57">
        <f t="shared" si="378"/>
        <v>0.11897647455555749</v>
      </c>
      <c r="T1304" s="12">
        <f t="shared" si="361"/>
        <v>46.740401360433303</v>
      </c>
    </row>
    <row r="1305" spans="1:20" x14ac:dyDescent="0.15">
      <c r="A1305" s="57">
        <f t="shared" si="362"/>
        <v>750.39193152744929</v>
      </c>
      <c r="B1305" s="12">
        <f t="shared" si="379"/>
        <v>119.42858515886861</v>
      </c>
      <c r="C1305" s="57" t="str">
        <f t="shared" si="363"/>
        <v>-0.0673568149599895-216.457196950071i</v>
      </c>
      <c r="D1305" s="57" t="str">
        <f t="shared" si="364"/>
        <v>7.97999887663951-53.3084712672494i</v>
      </c>
      <c r="E1305" s="57" t="str">
        <f t="shared" si="365"/>
        <v>81.2312919789449-0.00720898497301336i</v>
      </c>
      <c r="F1305" s="57" t="str">
        <f t="shared" si="366"/>
        <v>4.17867838713706-5002.39198248858i</v>
      </c>
      <c r="G1305" s="57" t="str">
        <f t="shared" si="367"/>
        <v>0.999999930231143-0.000264137941469058i</v>
      </c>
      <c r="H1305" s="57" t="str">
        <f t="shared" si="368"/>
        <v>120.092950674554+17.7834035675409i</v>
      </c>
      <c r="I1305" s="57" t="str">
        <f t="shared" si="369"/>
        <v>504.748590668047-3389.07365388795i</v>
      </c>
      <c r="K1305" s="57" t="str">
        <f t="shared" si="370"/>
        <v>0.097778534507385-0.0146591715582958i</v>
      </c>
      <c r="L1305" s="57" t="str">
        <f t="shared" si="371"/>
        <v>0.00025-1.85088462513417i</v>
      </c>
      <c r="M1305" s="57" t="str">
        <f t="shared" si="372"/>
        <v>0.0025-1.04242563368007i</v>
      </c>
      <c r="N1305" s="57">
        <f t="shared" si="373"/>
        <v>89.982170788735772</v>
      </c>
      <c r="O1305" s="57">
        <f t="shared" si="374"/>
        <v>46.70744102405007</v>
      </c>
      <c r="P1305" s="374">
        <f t="shared" si="375"/>
        <v>46.70744102405007</v>
      </c>
      <c r="Q1305" s="374">
        <f t="shared" si="376"/>
        <v>-90.017829211264228</v>
      </c>
      <c r="R1305" s="12">
        <f t="shared" si="377"/>
        <v>89.982170788735772</v>
      </c>
      <c r="S1305" s="57">
        <f t="shared" si="378"/>
        <v>0.11942858515886862</v>
      </c>
      <c r="T1305" s="12">
        <f t="shared" si="361"/>
        <v>46.70744102405007</v>
      </c>
    </row>
    <row r="1306" spans="1:20" x14ac:dyDescent="0.15">
      <c r="A1306" s="57">
        <f t="shared" si="362"/>
        <v>753.24342086725358</v>
      </c>
      <c r="B1306" s="12">
        <f t="shared" si="379"/>
        <v>119.88241378247231</v>
      </c>
      <c r="C1306" s="57" t="str">
        <f t="shared" si="363"/>
        <v>-0.0672933526050663-215.637360504709i</v>
      </c>
      <c r="D1306" s="57" t="str">
        <f t="shared" si="364"/>
        <v>7.97999886808575-53.1066886484979i</v>
      </c>
      <c r="E1306" s="57" t="str">
        <f t="shared" si="365"/>
        <v>81.2312661188291-0.0072323675257039i</v>
      </c>
      <c r="F1306" s="57" t="str">
        <f t="shared" si="366"/>
        <v>4.17867838491711-4983.45486241582i</v>
      </c>
      <c r="G1306" s="57" t="str">
        <f t="shared" si="367"/>
        <v>0.999999929699892-0.000265141665505784i</v>
      </c>
      <c r="H1306" s="57" t="str">
        <f t="shared" si="368"/>
        <v>120.093658753214+17.8510150393001i</v>
      </c>
      <c r="I1306" s="57" t="str">
        <f t="shared" si="369"/>
        <v>504.749579316763-3376.26066050276i</v>
      </c>
      <c r="K1306" s="57" t="str">
        <f t="shared" si="370"/>
        <v>0.0977620018891725-0.0147123613881146i</v>
      </c>
      <c r="L1306" s="57" t="str">
        <f t="shared" si="371"/>
        <v>0.00025-1.84387788915538i</v>
      </c>
      <c r="M1306" s="57" t="str">
        <f t="shared" si="372"/>
        <v>0.0025-1.03847941191479i</v>
      </c>
      <c r="N1306" s="57">
        <f t="shared" si="373"/>
        <v>89.982119865688531</v>
      </c>
      <c r="O1306" s="57">
        <f t="shared" si="374"/>
        <v>46.674480567649027</v>
      </c>
      <c r="P1306" s="374">
        <f t="shared" si="375"/>
        <v>46.674480567649027</v>
      </c>
      <c r="Q1306" s="374">
        <f t="shared" si="376"/>
        <v>-90.017880134311469</v>
      </c>
      <c r="R1306" s="12">
        <f t="shared" si="377"/>
        <v>89.982119865688531</v>
      </c>
      <c r="S1306" s="57">
        <f t="shared" si="378"/>
        <v>0.11988241378247232</v>
      </c>
      <c r="T1306" s="12">
        <f t="shared" si="361"/>
        <v>46.674480567649027</v>
      </c>
    </row>
    <row r="1307" spans="1:20" x14ac:dyDescent="0.15">
      <c r="A1307" s="57">
        <f t="shared" si="362"/>
        <v>756.10574586654911</v>
      </c>
      <c r="B1307" s="12">
        <f t="shared" si="379"/>
        <v>120.33796695484571</v>
      </c>
      <c r="C1307" s="57" t="str">
        <f t="shared" si="363"/>
        <v>-0.0672294290430742-214.820626219119i</v>
      </c>
      <c r="D1307" s="57" t="str">
        <f t="shared" si="364"/>
        <v>7.97999885946686-52.9056699872917i</v>
      </c>
      <c r="E1307" s="57" t="str">
        <f t="shared" si="365"/>
        <v>81.2312400709373-0.00725579442352864i</v>
      </c>
      <c r="F1307" s="57" t="str">
        <f t="shared" si="366"/>
        <v>4.17867838268031-4964.58943101432i</v>
      </c>
      <c r="G1307" s="57" t="str">
        <f t="shared" si="367"/>
        <v>0.999999929164596-0.000266149203692237i</v>
      </c>
      <c r="H1307" s="57" t="str">
        <f t="shared" si="368"/>
        <v>120.094372228256+17.9188838300141i</v>
      </c>
      <c r="I1307" s="57" t="str">
        <f t="shared" si="369"/>
        <v>504.7505754972-3363.49623588164i</v>
      </c>
      <c r="K1307" s="57" t="str">
        <f t="shared" si="370"/>
        <v>0.0977453490997722-0.0147657254317109i</v>
      </c>
      <c r="L1307" s="57" t="str">
        <f t="shared" si="371"/>
        <v>0.00025-1.83689767797906i</v>
      </c>
      <c r="M1307" s="57" t="str">
        <f t="shared" si="372"/>
        <v>0.0025-1.0345481290245i</v>
      </c>
      <c r="N1307" s="57">
        <f t="shared" si="373"/>
        <v>89.982068935905815</v>
      </c>
      <c r="O1307" s="57">
        <f t="shared" si="374"/>
        <v>46.641519990400667</v>
      </c>
      <c r="P1307" s="374">
        <f t="shared" si="375"/>
        <v>46.641519990400667</v>
      </c>
      <c r="Q1307" s="374">
        <f t="shared" si="376"/>
        <v>-90.017931064094185</v>
      </c>
      <c r="R1307" s="12">
        <f t="shared" si="377"/>
        <v>89.982068935905815</v>
      </c>
      <c r="S1307" s="57">
        <f t="shared" si="378"/>
        <v>0.12033796695484571</v>
      </c>
      <c r="T1307" s="12">
        <f t="shared" si="361"/>
        <v>46.641519990400667</v>
      </c>
    </row>
    <row r="1308" spans="1:20" x14ac:dyDescent="0.15">
      <c r="A1308" s="57">
        <f t="shared" si="362"/>
        <v>758.97894770084201</v>
      </c>
      <c r="B1308" s="12">
        <f t="shared" si="379"/>
        <v>120.79525122927413</v>
      </c>
      <c r="C1308" s="57" t="str">
        <f t="shared" si="363"/>
        <v>-0.0671650410873887-214.006982345872i</v>
      </c>
      <c r="D1308" s="57" t="str">
        <f t="shared" si="364"/>
        <v>7.9799988507823-52.70541239191i</v>
      </c>
      <c r="E1308" s="57" t="str">
        <f t="shared" si="365"/>
        <v>81.2312138339742-0.0072792653515666i</v>
      </c>
      <c r="F1308" s="57" t="str">
        <f t="shared" si="366"/>
        <v>4.17867838042641-4945.79541689852i</v>
      </c>
      <c r="G1308" s="57" t="str">
        <f t="shared" si="367"/>
        <v>0.999999928625225-0.000267160570522169i</v>
      </c>
      <c r="H1308" s="57" t="str">
        <f t="shared" si="368"/>
        <v>120.095091140846+17.9870109220223i</v>
      </c>
      <c r="I1308" s="57" t="str">
        <f t="shared" si="369"/>
        <v>504.751579266783-3350.78019640554i</v>
      </c>
      <c r="K1308" s="57" t="str">
        <f t="shared" si="370"/>
        <v>0.0977285753085202-0.0148192640479897i</v>
      </c>
      <c r="L1308" s="57" t="str">
        <f t="shared" si="371"/>
        <v>0.00025-1.82994389119253i</v>
      </c>
      <c r="M1308" s="57" t="str">
        <f t="shared" si="372"/>
        <v>0.0025-1.03063172845637i</v>
      </c>
      <c r="N1308" s="57">
        <f t="shared" si="373"/>
        <v>89.982018001391381</v>
      </c>
      <c r="O1308" s="57">
        <f t="shared" si="374"/>
        <v>46.608559291469973</v>
      </c>
      <c r="P1308" s="374">
        <f t="shared" si="375"/>
        <v>46.608559291469973</v>
      </c>
      <c r="Q1308" s="374">
        <f t="shared" si="376"/>
        <v>-90.017981998608619</v>
      </c>
      <c r="R1308" s="12">
        <f t="shared" si="377"/>
        <v>89.982018001391381</v>
      </c>
      <c r="S1308" s="57">
        <f t="shared" si="378"/>
        <v>0.12079525122927413</v>
      </c>
      <c r="T1308" s="12">
        <f t="shared" si="361"/>
        <v>46.608559291469973</v>
      </c>
    </row>
    <row r="1309" spans="1:20" x14ac:dyDescent="0.15">
      <c r="A1309" s="57">
        <f t="shared" si="362"/>
        <v>761.86306770210524</v>
      </c>
      <c r="B1309" s="12">
        <f t="shared" si="379"/>
        <v>121.25427318394537</v>
      </c>
      <c r="C1309" s="57" t="str">
        <f t="shared" si="363"/>
        <v>-0.067100185531018-213.196417182016i</v>
      </c>
      <c r="D1309" s="57" t="str">
        <f t="shared" si="364"/>
        <v>7.97999884203168-52.50591298158i</v>
      </c>
      <c r="E1309" s="57" t="str">
        <f t="shared" si="365"/>
        <v>81.2311874066373-0.00730277998892327i</v>
      </c>
      <c r="F1309" s="57" t="str">
        <f t="shared" si="366"/>
        <v>4.17867837815538-4927.07254971022i</v>
      </c>
      <c r="G1309" s="57" t="str">
        <f t="shared" si="367"/>
        <v>0.999999928081746-0.000268175780544406i</v>
      </c>
      <c r="H1309" s="57" t="str">
        <f t="shared" si="368"/>
        <v>120.09581553246+18.0553973014478i</v>
      </c>
      <c r="I1309" s="57" t="str">
        <f t="shared" si="369"/>
        <v>504.752590683347-3338.1123591513i</v>
      </c>
      <c r="K1309" s="57" t="str">
        <f t="shared" si="370"/>
        <v>0.0977116796796517-0.0148729775940501i</v>
      </c>
      <c r="L1309" s="57" t="str">
        <f t="shared" si="371"/>
        <v>0.00025-1.82301642876323i</v>
      </c>
      <c r="M1309" s="57" t="str">
        <f t="shared" si="372"/>
        <v>0.0025-1.02673015387166i</v>
      </c>
      <c r="N1309" s="57">
        <f t="shared" si="373"/>
        <v>89.981967064177994</v>
      </c>
      <c r="O1309" s="57">
        <f t="shared" si="374"/>
        <v>46.575598470016921</v>
      </c>
      <c r="P1309" s="374">
        <f t="shared" si="375"/>
        <v>46.575598470016921</v>
      </c>
      <c r="Q1309" s="374">
        <f t="shared" si="376"/>
        <v>-90.018032935822006</v>
      </c>
      <c r="R1309" s="12">
        <f t="shared" si="377"/>
        <v>89.981967064177994</v>
      </c>
      <c r="S1309" s="57">
        <f t="shared" si="378"/>
        <v>0.12125427318394537</v>
      </c>
      <c r="T1309" s="12">
        <f t="shared" si="361"/>
        <v>46.575598470016921</v>
      </c>
    </row>
    <row r="1310" spans="1:20" x14ac:dyDescent="0.15">
      <c r="A1310" s="57">
        <f t="shared" si="362"/>
        <v>764.75814735937331</v>
      </c>
      <c r="B1310" s="12">
        <f t="shared" si="379"/>
        <v>121.71503942204437</v>
      </c>
      <c r="C1310" s="57" t="str">
        <f t="shared" si="363"/>
        <v>-0.0670348591493166-212.388919068907i</v>
      </c>
      <c r="D1310" s="57" t="str">
        <f t="shared" si="364"/>
        <v>7.97999883321442-52.3071688864357i</v>
      </c>
      <c r="E1310" s="57" t="str">
        <f t="shared" si="365"/>
        <v>81.2311607876152-0.00732633800805792i</v>
      </c>
      <c r="F1310" s="57" t="str">
        <f t="shared" si="366"/>
        <v>4.17867837586707-4908.42056011468i</v>
      </c>
      <c r="G1310" s="57" t="str">
        <f t="shared" si="367"/>
        <v>0.999999927534128-0.000269194848363058i</v>
      </c>
      <c r="H1310" s="57" t="str">
        <f t="shared" si="368"/>
        <v>120.096545444893+18.1240439582144i</v>
      </c>
      <c r="I1310" s="57" t="str">
        <f t="shared" si="369"/>
        <v>504.753609805191-3325.49254188925i</v>
      </c>
      <c r="K1310" s="57" t="str">
        <f t="shared" si="370"/>
        <v>0.0976946613722802-0.0149268664251491i</v>
      </c>
      <c r="L1310" s="57" t="str">
        <f t="shared" si="371"/>
        <v>0.00025-1.81611519103729i</v>
      </c>
      <c r="M1310" s="57" t="str">
        <f t="shared" si="372"/>
        <v>0.0025-1.0228433491449i</v>
      </c>
      <c r="N1310" s="57">
        <f t="shared" si="373"/>
        <v>89.981916126327079</v>
      </c>
      <c r="O1310" s="57">
        <f t="shared" si="374"/>
        <v>46.542637525196483</v>
      </c>
      <c r="P1310" s="374">
        <f t="shared" si="375"/>
        <v>46.542637525196483</v>
      </c>
      <c r="Q1310" s="374">
        <f t="shared" si="376"/>
        <v>-90.018083873672921</v>
      </c>
      <c r="R1310" s="12">
        <f t="shared" si="377"/>
        <v>89.981916126327079</v>
      </c>
      <c r="S1310" s="57">
        <f t="shared" si="378"/>
        <v>0.12171503942204437</v>
      </c>
      <c r="T1310" s="12">
        <f t="shared" si="361"/>
        <v>46.542637525196483</v>
      </c>
    </row>
    <row r="1311" spans="1:20" x14ac:dyDescent="0.15">
      <c r="A1311" s="57">
        <f t="shared" si="362"/>
        <v>767.66422831933892</v>
      </c>
      <c r="B1311" s="12">
        <f t="shared" si="379"/>
        <v>122.17755657184814</v>
      </c>
      <c r="C1311" s="57" t="str">
        <f t="shared" si="363"/>
        <v>-0.0669690586951859-211.584476392031i</v>
      </c>
      <c r="D1311" s="57" t="str">
        <f t="shared" si="364"/>
        <v>7.97999882432999-52.1091772474765i</v>
      </c>
      <c r="E1311" s="57" t="str">
        <f t="shared" si="365"/>
        <v>81.2311339755896-0.00734993907533398i</v>
      </c>
      <c r="F1311" s="57" t="str">
        <f t="shared" si="366"/>
        <v>4.17867837356137-4889.83917979677i</v>
      </c>
      <c r="G1311" s="57" t="str">
        <f t="shared" si="367"/>
        <v>0.999999926982341-0.000270217788637735i</v>
      </c>
      <c r="H1311" s="57" t="str">
        <f t="shared" si="368"/>
        <v>120.09728092026+18.1929518860594i</v>
      </c>
      <c r="I1311" s="57" t="str">
        <f t="shared" si="369"/>
        <v>504.754636691028-3312.92056308054i</v>
      </c>
      <c r="K1311" s="57" t="str">
        <f t="shared" si="370"/>
        <v>0.0976775195403701-0.0149809308946601i</v>
      </c>
      <c r="L1311" s="57" t="str">
        <f t="shared" si="371"/>
        <v>0.00025-1.80924007873808i</v>
      </c>
      <c r="M1311" s="57" t="str">
        <f t="shared" si="372"/>
        <v>0.0025-1.01897125836312i</v>
      </c>
      <c r="N1311" s="57">
        <f t="shared" si="373"/>
        <v>89.981865189930303</v>
      </c>
      <c r="O1311" s="57">
        <f t="shared" si="374"/>
        <v>46.509676456158175</v>
      </c>
      <c r="P1311" s="374">
        <f t="shared" si="375"/>
        <v>46.509676456158175</v>
      </c>
      <c r="Q1311" s="374">
        <f t="shared" si="376"/>
        <v>-90.018134810069697</v>
      </c>
      <c r="R1311" s="12">
        <f t="shared" si="377"/>
        <v>89.981865189930303</v>
      </c>
      <c r="S1311" s="57">
        <f t="shared" si="378"/>
        <v>0.12217755657184814</v>
      </c>
      <c r="T1311" s="12">
        <f t="shared" si="361"/>
        <v>46.509676456158175</v>
      </c>
    </row>
    <row r="1312" spans="1:20" x14ac:dyDescent="0.15">
      <c r="A1312" s="57">
        <f t="shared" si="362"/>
        <v>770.58135238695252</v>
      </c>
      <c r="B1312" s="12">
        <f t="shared" si="379"/>
        <v>122.64183128682117</v>
      </c>
      <c r="C1312" s="57" t="str">
        <f t="shared" si="363"/>
        <v>-0.0669027809035789-210.783077580851i</v>
      </c>
      <c r="D1312" s="57" t="str">
        <f t="shared" si="364"/>
        <v>7.97999881537794-51.9119352165262i</v>
      </c>
      <c r="E1312" s="57" t="str">
        <f t="shared" si="365"/>
        <v>81.2311069692331-0.00737358285039568i</v>
      </c>
      <c r="F1312" s="57" t="str">
        <f t="shared" si="366"/>
        <v>4.17867837123803-4871.3281414571i</v>
      </c>
      <c r="G1312" s="57" t="str">
        <f t="shared" si="367"/>
        <v>0.999999926426353-0.00027124461608375i</v>
      </c>
      <c r="H1312" s="57" t="str">
        <f t="shared" si="368"/>
        <v>120.098022000996+18.2621220825508i</v>
      </c>
      <c r="I1312" s="57" t="str">
        <f t="shared" si="369"/>
        <v>504.755671400042-3300.39624187447i</v>
      </c>
      <c r="K1312" s="57" t="str">
        <f t="shared" si="370"/>
        <v>0.0976602533327226-0.0150351713540383i</v>
      </c>
      <c r="L1312" s="57" t="str">
        <f t="shared" si="371"/>
        <v>0.00025-1.80239099296481i</v>
      </c>
      <c r="M1312" s="57" t="str">
        <f t="shared" si="372"/>
        <v>0.0025-1.01511382582499i</v>
      </c>
      <c r="N1312" s="57">
        <f t="shared" si="373"/>
        <v>89.981814257108624</v>
      </c>
      <c r="O1312" s="57">
        <f t="shared" si="374"/>
        <v>46.476715262046575</v>
      </c>
      <c r="P1312" s="374">
        <f t="shared" si="375"/>
        <v>46.476715262046575</v>
      </c>
      <c r="Q1312" s="374">
        <f t="shared" si="376"/>
        <v>-90.018185742891376</v>
      </c>
      <c r="R1312" s="12">
        <f t="shared" si="377"/>
        <v>89.981814257108624</v>
      </c>
      <c r="S1312" s="57">
        <f t="shared" si="378"/>
        <v>0.12264183128682117</v>
      </c>
      <c r="T1312" s="12">
        <f t="shared" si="361"/>
        <v>46.476715262046575</v>
      </c>
    </row>
    <row r="1313" spans="1:20" x14ac:dyDescent="0.15">
      <c r="A1313" s="57">
        <f t="shared" si="362"/>
        <v>773.50956152602294</v>
      </c>
      <c r="B1313" s="12">
        <f t="shared" si="379"/>
        <v>123.1078702457111</v>
      </c>
      <c r="C1313" s="57" t="str">
        <f t="shared" si="363"/>
        <v>-0.0668360224896993-209.984711108634i</v>
      </c>
      <c r="D1313" s="57" t="str">
        <f t="shared" si="364"/>
        <v>7.9799988063577-51.7154399561922i</v>
      </c>
      <c r="E1313" s="57" t="str">
        <f t="shared" si="365"/>
        <v>81.2310797672114-0.00739726898663428i</v>
      </c>
      <c r="F1313" s="57" t="str">
        <f t="shared" si="366"/>
        <v>4.17867836889707-4852.88717880817i</v>
      </c>
      <c r="G1313" s="57" t="str">
        <f t="shared" si="367"/>
        <v>0.999999925866131-0.000272275345472334i</v>
      </c>
      <c r="H1313" s="57" t="str">
        <f t="shared" si="368"/>
        <v>120.098768729861+18.3315555491018i</v>
      </c>
      <c r="I1313" s="57" t="str">
        <f t="shared" si="369"/>
        <v>504.756713991874-3287.91939810592i</v>
      </c>
      <c r="K1313" s="57" t="str">
        <f t="shared" si="370"/>
        <v>0.0976428618929488-0.0150895881527791i</v>
      </c>
      <c r="L1313" s="57" t="str">
        <f t="shared" si="371"/>
        <v>0.00025-1.79556783519109i</v>
      </c>
      <c r="M1313" s="57" t="str">
        <f t="shared" si="372"/>
        <v>0.0025-1.01127099604004i</v>
      </c>
      <c r="N1313" s="57">
        <f t="shared" si="373"/>
        <v>89.981763330013095</v>
      </c>
      <c r="O1313" s="57">
        <f t="shared" si="374"/>
        <v>46.443753942001052</v>
      </c>
      <c r="P1313" s="374">
        <f t="shared" si="375"/>
        <v>46.443753942001052</v>
      </c>
      <c r="Q1313" s="374">
        <f t="shared" si="376"/>
        <v>-90.018236669986905</v>
      </c>
      <c r="R1313" s="12">
        <f t="shared" si="377"/>
        <v>89.981763330013095</v>
      </c>
      <c r="S1313" s="57">
        <f t="shared" si="378"/>
        <v>0.1231078702457111</v>
      </c>
      <c r="T1313" s="12">
        <f t="shared" si="361"/>
        <v>46.443753942001052</v>
      </c>
    </row>
    <row r="1314" spans="1:20" x14ac:dyDescent="0.15">
      <c r="A1314" s="57">
        <f t="shared" si="362"/>
        <v>776.44889785982184</v>
      </c>
      <c r="B1314" s="12">
        <f t="shared" si="379"/>
        <v>123.57568015264481</v>
      </c>
      <c r="C1314" s="57" t="str">
        <f t="shared" si="363"/>
        <v>-0.0667687801480774-209.189365492283i</v>
      </c>
      <c r="D1314" s="57" t="str">
        <f t="shared" si="364"/>
        <v>7.97999879726874-51.5196886398239i</v>
      </c>
      <c r="E1314" s="57" t="str">
        <f t="shared" si="365"/>
        <v>81.2310523681815-0.00742099713052429i</v>
      </c>
      <c r="F1314" s="57" t="str">
        <f t="shared" si="366"/>
        <v>4.17867836653824-4834.51602657054i</v>
      </c>
      <c r="G1314" s="57" t="str">
        <f t="shared" si="367"/>
        <v>0.999999925301643-0.000273309991630848i</v>
      </c>
      <c r="H1314" s="57" t="str">
        <f t="shared" si="368"/>
        <v>120.099521149944+18.4012532909852i</v>
      </c>
      <c r="I1314" s="57" t="str">
        <f t="shared" si="369"/>
        <v>504.757764526601-3275.48985229284i</v>
      </c>
      <c r="K1314" s="57" t="str">
        <f t="shared" si="370"/>
        <v>0.0976253443594506-0.0151441816383799i</v>
      </c>
      <c r="L1314" s="57" t="str">
        <f t="shared" si="371"/>
        <v>0.00025-1.78877050726349i</v>
      </c>
      <c r="M1314" s="57" t="str">
        <f t="shared" si="372"/>
        <v>0.0025-1.00744271372787i</v>
      </c>
      <c r="N1314" s="57">
        <f t="shared" si="373"/>
        <v>89.981712410825423</v>
      </c>
      <c r="O1314" s="57">
        <f t="shared" si="374"/>
        <v>46.410792495155633</v>
      </c>
      <c r="P1314" s="374">
        <f t="shared" si="375"/>
        <v>46.410792495155633</v>
      </c>
      <c r="Q1314" s="374">
        <f t="shared" si="376"/>
        <v>-90.018287589174577</v>
      </c>
      <c r="R1314" s="12">
        <f t="shared" si="377"/>
        <v>89.981712410825423</v>
      </c>
      <c r="S1314" s="57">
        <f t="shared" si="378"/>
        <v>0.12357568015264481</v>
      </c>
      <c r="T1314" s="12">
        <f t="shared" si="361"/>
        <v>46.410792495155633</v>
      </c>
    </row>
    <row r="1315" spans="1:20" x14ac:dyDescent="0.15">
      <c r="A1315" s="57">
        <f t="shared" si="362"/>
        <v>779.39940367168924</v>
      </c>
      <c r="B1315" s="12">
        <f t="shared" si="379"/>
        <v>124.04526773722486</v>
      </c>
      <c r="C1315" s="57" t="str">
        <f t="shared" si="363"/>
        <v>-0.0667010505526733-208.397029292174i</v>
      </c>
      <c r="D1315" s="57" t="str">
        <f t="shared" si="364"/>
        <v>7.97999878811065-51.3246784514732i</v>
      </c>
      <c r="E1315" s="57" t="str">
        <f t="shared" si="365"/>
        <v>81.2310247707922-0.0074447669219831i</v>
      </c>
      <c r="F1315" s="57" t="str">
        <f t="shared" si="366"/>
        <v>4.17867836416147-4816.21442046902i</v>
      </c>
      <c r="G1315" s="57" t="str">
        <f t="shared" si="367"/>
        <v>0.999999924732857-0.000274348569443i</v>
      </c>
      <c r="H1315" s="57" t="str">
        <f t="shared" si="368"/>
        <v>120.10027930466+18.4712163173499i</v>
      </c>
      <c r="I1315" s="57" t="str">
        <f t="shared" si="369"/>
        <v>504.758823064771-3263.10742563352i</v>
      </c>
      <c r="K1315" s="57" t="str">
        <f t="shared" si="370"/>
        <v>0.097607699865399-0.0151989521562997i</v>
      </c>
      <c r="L1315" s="57" t="str">
        <f t="shared" si="371"/>
        <v>0.00025-1.78199891140017i</v>
      </c>
      <c r="M1315" s="57" t="str">
        <f t="shared" si="372"/>
        <v>0.0025-1.00362892381736i</v>
      </c>
      <c r="N1315" s="57">
        <f t="shared" si="373"/>
        <v>89.981661501758282</v>
      </c>
      <c r="O1315" s="57">
        <f t="shared" si="374"/>
        <v>46.37783092063907</v>
      </c>
      <c r="P1315" s="374">
        <f t="shared" si="375"/>
        <v>46.37783092063907</v>
      </c>
      <c r="Q1315" s="374">
        <f t="shared" si="376"/>
        <v>-90.018338498241718</v>
      </c>
      <c r="R1315" s="12">
        <f t="shared" si="377"/>
        <v>89.981661501758282</v>
      </c>
      <c r="S1315" s="57">
        <f t="shared" si="378"/>
        <v>0.12404526773722487</v>
      </c>
      <c r="T1315" s="12">
        <f t="shared" si="361"/>
        <v>46.37783092063907</v>
      </c>
    </row>
    <row r="1316" spans="1:20" x14ac:dyDescent="0.15">
      <c r="A1316" s="57">
        <f t="shared" si="362"/>
        <v>782.36112140564171</v>
      </c>
      <c r="B1316" s="12">
        <f t="shared" si="379"/>
        <v>124.51663975462633</v>
      </c>
      <c r="C1316" s="57" t="str">
        <f t="shared" si="363"/>
        <v>-0.0666328303585715-207.607691111996i</v>
      </c>
      <c r="D1316" s="57" t="str">
        <f t="shared" si="364"/>
        <v>7.97999877888276-51.1304065858528i</v>
      </c>
      <c r="E1316" s="57" t="str">
        <f t="shared" si="365"/>
        <v>81.2309969736844-0.00746857799416436i</v>
      </c>
      <c r="F1316" s="57" t="str">
        <f t="shared" si="366"/>
        <v>4.17867836176661-4797.98209722885i</v>
      </c>
      <c r="G1316" s="57" t="str">
        <f t="shared" si="367"/>
        <v>0.99999992415974-0.000275391093849052i</v>
      </c>
      <c r="H1316" s="57" t="str">
        <f t="shared" si="368"/>
        <v>120.101043237757+18.5414456412352i</v>
      </c>
      <c r="I1316" s="57" t="str">
        <f t="shared" si="369"/>
        <v>504.759889667383-3250.77194000408i</v>
      </c>
      <c r="K1316" s="57" t="str">
        <f t="shared" si="370"/>
        <v>0.0975899275387135-0.0152539000499196i</v>
      </c>
      <c r="L1316" s="57" t="str">
        <f t="shared" si="371"/>
        <v>0.00025-1.77525295018945i</v>
      </c>
      <c r="M1316" s="57" t="str">
        <f t="shared" si="372"/>
        <v>0.0025-0.999829571445873i</v>
      </c>
      <c r="N1316" s="57">
        <f t="shared" si="373"/>
        <v>89.981610605055067</v>
      </c>
      <c r="O1316" s="57">
        <f t="shared" si="374"/>
        <v>46.34486921757501</v>
      </c>
      <c r="P1316" s="374">
        <f t="shared" si="375"/>
        <v>46.34486921757501</v>
      </c>
      <c r="Q1316" s="374">
        <f t="shared" si="376"/>
        <v>-90.018389394944933</v>
      </c>
      <c r="R1316" s="12">
        <f t="shared" si="377"/>
        <v>89.981610605055067</v>
      </c>
      <c r="S1316" s="57">
        <f t="shared" si="378"/>
        <v>0.12451663975462633</v>
      </c>
      <c r="T1316" s="12">
        <f t="shared" si="361"/>
        <v>46.34486921757501</v>
      </c>
    </row>
    <row r="1317" spans="1:20" x14ac:dyDescent="0.15">
      <c r="A1317" s="57">
        <f t="shared" si="362"/>
        <v>785.33409366698322</v>
      </c>
      <c r="B1317" s="12">
        <f t="shared" si="379"/>
        <v>124.98980298569391</v>
      </c>
      <c r="C1317" s="57" t="str">
        <f t="shared" si="363"/>
        <v>-0.0665641161999417-206.821339598582i</v>
      </c>
      <c r="D1317" s="57" t="str">
        <f t="shared" si="364"/>
        <v>7.97999876958468-50.9368702482968i</v>
      </c>
      <c r="E1317" s="57" t="str">
        <f t="shared" si="365"/>
        <v>81.2309689754913-0.00749242997342541i</v>
      </c>
      <c r="F1317" s="57" t="str">
        <f t="shared" si="366"/>
        <v>4.17867835935347-4779.81879457195i</v>
      </c>
      <c r="G1317" s="57" t="str">
        <f t="shared" si="367"/>
        <v>0.999999923582259-0.000276437579846041i</v>
      </c>
      <c r="H1317" s="57" t="str">
        <f t="shared" si="368"/>
        <v>120.101812993319+18.6119422795874i</v>
      </c>
      <c r="I1317" s="57" t="str">
        <f t="shared" si="369"/>
        <v>504.760964395919-3238.483217956i</v>
      </c>
      <c r="K1317" s="57" t="str">
        <f t="shared" si="370"/>
        <v>0.0975720265020402-0.0153090256605019i</v>
      </c>
      <c r="L1317" s="57" t="str">
        <f t="shared" si="371"/>
        <v>0.00025-1.76853252658841i</v>
      </c>
      <c r="M1317" s="57" t="str">
        <f t="shared" si="372"/>
        <v>0.0025-0.99604460195843i</v>
      </c>
      <c r="N1317" s="57">
        <f t="shared" si="373"/>
        <v>89.981559722990895</v>
      </c>
      <c r="O1317" s="57">
        <f t="shared" si="374"/>
        <v>46.311907385081739</v>
      </c>
      <c r="P1317" s="374">
        <f t="shared" si="375"/>
        <v>46.311907385081739</v>
      </c>
      <c r="Q1317" s="374">
        <f t="shared" si="376"/>
        <v>-90.018440277009105</v>
      </c>
      <c r="R1317" s="12">
        <f t="shared" si="377"/>
        <v>89.981559722990895</v>
      </c>
      <c r="S1317" s="57">
        <f t="shared" si="378"/>
        <v>0.12498980298569391</v>
      </c>
      <c r="T1317" s="12">
        <f t="shared" si="361"/>
        <v>46.311907385081739</v>
      </c>
    </row>
    <row r="1318" spans="1:20" x14ac:dyDescent="0.15">
      <c r="A1318" s="57">
        <f t="shared" si="362"/>
        <v>788.31836322291781</v>
      </c>
      <c r="B1318" s="12">
        <f t="shared" si="379"/>
        <v>125.46476423703956</v>
      </c>
      <c r="C1318" s="57" t="str">
        <f t="shared" si="363"/>
        <v>-0.0664949046903942-206.037963441744i</v>
      </c>
      <c r="D1318" s="57" t="str">
        <f t="shared" si="364"/>
        <v>7.97999876021576-50.74406665472i</v>
      </c>
      <c r="E1318" s="57" t="str">
        <f t="shared" si="365"/>
        <v>81.2309407748362-0.00751632247893912i</v>
      </c>
      <c r="F1318" s="57" t="str">
        <f t="shared" si="366"/>
        <v>4.17867835692201-4761.72425121311i</v>
      </c>
      <c r="G1318" s="57" t="str">
        <f t="shared" si="367"/>
        <v>0.99999992300038-0.000277488042487992i</v>
      </c>
      <c r="H1318" s="57" t="str">
        <f t="shared" si="368"/>
        <v>120.102588615763+18.6827072532739i</v>
      </c>
      <c r="I1318" s="57" t="str">
        <f t="shared" si="369"/>
        <v>504.762047312309-3226.24108271339i</v>
      </c>
      <c r="K1318" s="57" t="str">
        <f t="shared" si="370"/>
        <v>0.0975539958727317-0.0153643293271489i</v>
      </c>
      <c r="L1318" s="57" t="str">
        <f t="shared" si="371"/>
        <v>0.00025-1.76183754392151i</v>
      </c>
      <c r="M1318" s="57" t="str">
        <f t="shared" si="372"/>
        <v>0.0025-0.99227396090698i</v>
      </c>
      <c r="N1318" s="57">
        <f t="shared" si="373"/>
        <v>89.981508857872754</v>
      </c>
      <c r="O1318" s="57">
        <f t="shared" si="374"/>
        <v>46.278945422272102</v>
      </c>
      <c r="P1318" s="374">
        <f t="shared" si="375"/>
        <v>46.278945422272102</v>
      </c>
      <c r="Q1318" s="374">
        <f t="shared" si="376"/>
        <v>-90.018491142127246</v>
      </c>
      <c r="R1318" s="12">
        <f t="shared" si="377"/>
        <v>89.981508857872754</v>
      </c>
      <c r="S1318" s="57">
        <f t="shared" si="378"/>
        <v>0.12546476423703956</v>
      </c>
      <c r="T1318" s="12">
        <f t="shared" si="361"/>
        <v>46.278945422272102</v>
      </c>
    </row>
    <row r="1319" spans="1:20" x14ac:dyDescent="0.15">
      <c r="A1319" s="57">
        <f t="shared" si="362"/>
        <v>791.31397300316485</v>
      </c>
      <c r="B1319" s="12">
        <f t="shared" si="379"/>
        <v>125.94153034114031</v>
      </c>
      <c r="C1319" s="57" t="str">
        <f t="shared" si="363"/>
        <v>-0.0664251924244574-205.257551374118i</v>
      </c>
      <c r="D1319" s="57" t="str">
        <f t="shared" si="364"/>
        <v>7.97999875077548-50.551993031578i</v>
      </c>
      <c r="E1319" s="57" t="str">
        <f t="shared" si="365"/>
        <v>81.2309123703367-0.00754025512326495i</v>
      </c>
      <c r="F1319" s="57" t="str">
        <f t="shared" si="366"/>
        <v>4.17867835447203-4743.69820685626i</v>
      </c>
      <c r="G1319" s="57" t="str">
        <f t="shared" si="367"/>
        <v>0.999999922414071-0.000278542496886134i</v>
      </c>
      <c r="H1319" s="57" t="str">
        <f t="shared" si="368"/>
        <v>120.103370149852+18.7537415871002i</v>
      </c>
      <c r="I1319" s="57" t="str">
        <f t="shared" si="369"/>
        <v>504.763138478976-3214.04535817068i</v>
      </c>
      <c r="K1319" s="57" t="str">
        <f t="shared" si="370"/>
        <v>0.0975358347628234-0.0154198113867617i</v>
      </c>
      <c r="L1319" s="57" t="str">
        <f t="shared" si="371"/>
        <v>0.00025-1.75516790587917i</v>
      </c>
      <c r="M1319" s="57" t="str">
        <f t="shared" si="372"/>
        <v>0.0025-0.98851759404959i</v>
      </c>
      <c r="N1319" s="57">
        <f t="shared" si="373"/>
        <v>89.981458012039397</v>
      </c>
      <c r="O1319" s="57">
        <f t="shared" si="374"/>
        <v>46.245983328253772</v>
      </c>
      <c r="P1319" s="374">
        <f t="shared" si="375"/>
        <v>46.245983328253772</v>
      </c>
      <c r="Q1319" s="374">
        <f t="shared" si="376"/>
        <v>-90.018541987960603</v>
      </c>
      <c r="R1319" s="12">
        <f t="shared" si="377"/>
        <v>89.981458012039397</v>
      </c>
      <c r="S1319" s="57">
        <f t="shared" si="378"/>
        <v>0.12594153034114031</v>
      </c>
      <c r="T1319" s="12">
        <f t="shared" si="361"/>
        <v>46.245983328253772</v>
      </c>
    </row>
    <row r="1320" spans="1:20" x14ac:dyDescent="0.15">
      <c r="A1320" s="57">
        <f t="shared" si="362"/>
        <v>794.32096610057681</v>
      </c>
      <c r="B1320" s="12">
        <f t="shared" si="379"/>
        <v>126.42010815643664</v>
      </c>
      <c r="C1320" s="57" t="str">
        <f t="shared" si="363"/>
        <v>-0.0663549759747788-204.480092170998i</v>
      </c>
      <c r="D1320" s="57" t="str">
        <f t="shared" si="364"/>
        <v>7.97999874126331-50.3606466158273i</v>
      </c>
      <c r="E1320" s="57" t="str">
        <f t="shared" si="365"/>
        <v>81.2308837605996-0.00756422751147826i</v>
      </c>
      <c r="F1320" s="57" t="str">
        <f t="shared" si="366"/>
        <v>4.17867835200338-4725.74040219068i</v>
      </c>
      <c r="G1320" s="57" t="str">
        <f t="shared" si="367"/>
        <v>0.999999921823298-0.000279600958209121i</v>
      </c>
      <c r="H1320" s="57" t="str">
        <f t="shared" si="368"/>
        <v>120.104157640683+18.8250463098244i</v>
      </c>
      <c r="I1320" s="57" t="str">
        <f t="shared" si="369"/>
        <v>504.764237958804-3201.89586888977i</v>
      </c>
      <c r="K1320" s="57" t="str">
        <f t="shared" si="370"/>
        <v>0.0975175422790188-0.0154754721739987i</v>
      </c>
      <c r="L1320" s="57" t="str">
        <f t="shared" si="371"/>
        <v>0.00025-1.74852351651641i</v>
      </c>
      <c r="M1320" s="57" t="str">
        <f t="shared" si="372"/>
        <v>0.0025-0.984775447349663i</v>
      </c>
      <c r="N1320" s="57">
        <f t="shared" si="373"/>
        <v>89.981407187862501</v>
      </c>
      <c r="O1320" s="57">
        <f t="shared" si="374"/>
        <v>46.213021102129076</v>
      </c>
      <c r="P1320" s="374">
        <f t="shared" si="375"/>
        <v>46.213021102129076</v>
      </c>
      <c r="Q1320" s="374">
        <f t="shared" si="376"/>
        <v>-90.018592812137499</v>
      </c>
      <c r="R1320" s="12">
        <f t="shared" si="377"/>
        <v>89.981407187862501</v>
      </c>
      <c r="S1320" s="57">
        <f t="shared" si="378"/>
        <v>0.12642010815643664</v>
      </c>
      <c r="T1320" s="12">
        <f t="shared" si="361"/>
        <v>46.213021102129076</v>
      </c>
    </row>
    <row r="1321" spans="1:20" x14ac:dyDescent="0.15">
      <c r="A1321" s="57">
        <f t="shared" si="362"/>
        <v>797.33938577175911</v>
      </c>
      <c r="B1321" s="12">
        <f t="shared" si="379"/>
        <v>126.9005045674311</v>
      </c>
      <c r="C1321" s="57" t="str">
        <f t="shared" si="363"/>
        <v>-0.0662842518936095-203.705574650169i</v>
      </c>
      <c r="D1321" s="57" t="str">
        <f t="shared" si="364"/>
        <v>7.97999873167877-50.1700246548853i</v>
      </c>
      <c r="E1321" s="57" t="str">
        <f t="shared" si="365"/>
        <v>81.2308549442254-0.0075882392417753i</v>
      </c>
      <c r="F1321" s="57" t="str">
        <f t="shared" si="366"/>
        <v>4.17867834951591-4707.85057888733i</v>
      </c>
      <c r="G1321" s="57" t="str">
        <f t="shared" si="367"/>
        <v>0.999999921228026-0.000280663441683244i</v>
      </c>
      <c r="H1321" s="57" t="str">
        <f t="shared" si="368"/>
        <v>120.104951133706+18.8966224541735i</v>
      </c>
      <c r="I1321" s="57" t="str">
        <f t="shared" si="369"/>
        <v>504.765345815164-3189.79244009787i</v>
      </c>
      <c r="K1321" s="57" t="str">
        <f t="shared" si="370"/>
        <v>0.0974991175226604-0.0155313120212321i</v>
      </c>
      <c r="L1321" s="57" t="str">
        <f t="shared" si="371"/>
        <v>0.00025-1.74190428025145i</v>
      </c>
      <c r="M1321" s="57" t="str">
        <f t="shared" si="372"/>
        <v>0.0025-0.981047466975156i</v>
      </c>
      <c r="N1321" s="57">
        <f t="shared" si="373"/>
        <v>89.98135638774653</v>
      </c>
      <c r="O1321" s="57">
        <f t="shared" si="374"/>
        <v>46.180058742994746</v>
      </c>
      <c r="P1321" s="374">
        <f t="shared" si="375"/>
        <v>46.180058742994746</v>
      </c>
      <c r="Q1321" s="374">
        <f t="shared" si="376"/>
        <v>-90.01864361225347</v>
      </c>
      <c r="R1321" s="12">
        <f t="shared" si="377"/>
        <v>89.98135638774653</v>
      </c>
      <c r="S1321" s="57">
        <f t="shared" si="378"/>
        <v>0.1269005045674311</v>
      </c>
      <c r="T1321" s="12">
        <f t="shared" si="361"/>
        <v>46.180058742994746</v>
      </c>
    </row>
    <row r="1322" spans="1:20" x14ac:dyDescent="0.15">
      <c r="A1322" s="57">
        <f t="shared" si="362"/>
        <v>800.36927543769173</v>
      </c>
      <c r="B1322" s="12">
        <f t="shared" si="379"/>
        <v>127.38272648478734</v>
      </c>
      <c r="C1322" s="57" t="str">
        <f t="shared" si="363"/>
        <v>-0.0662130167140305-202.933987671761i</v>
      </c>
      <c r="D1322" s="57" t="str">
        <f t="shared" si="364"/>
        <v>7.97999872202119-49.9801244065913i</v>
      </c>
      <c r="E1322" s="57" t="str">
        <f t="shared" si="365"/>
        <v>81.2308259198052-0.00761228990492188i</v>
      </c>
      <c r="F1322" s="57" t="str">
        <f t="shared" si="366"/>
        <v>4.17867834700954-4690.0284795951i</v>
      </c>
      <c r="G1322" s="57" t="str">
        <f t="shared" si="367"/>
        <v>0.999999920628222-0.000281729962592657i</v>
      </c>
      <c r="H1322" s="57" t="str">
        <f t="shared" si="368"/>
        <v>120.10575067471+18.9684710568588i</v>
      </c>
      <c r="I1322" s="57" t="str">
        <f t="shared" si="369"/>
        <v>504.766462111906-3177.73489768462i</v>
      </c>
      <c r="K1322" s="57" t="str">
        <f t="shared" si="370"/>
        <v>0.0974805595897183-0.0155873312585072i</v>
      </c>
      <c r="L1322" s="57" t="str">
        <f t="shared" si="371"/>
        <v>0.00025-1.73531010186437i</v>
      </c>
      <c r="M1322" s="57" t="str">
        <f t="shared" si="372"/>
        <v>0.0025-0.977333599297823i</v>
      </c>
      <c r="N1322" s="57">
        <f t="shared" si="373"/>
        <v>89.981305614128786</v>
      </c>
      <c r="O1322" s="57">
        <f t="shared" si="374"/>
        <v>46.147096249942493</v>
      </c>
      <c r="P1322" s="374">
        <f t="shared" si="375"/>
        <v>46.147096249942493</v>
      </c>
      <c r="Q1322" s="374">
        <f t="shared" si="376"/>
        <v>-90.018694385871214</v>
      </c>
      <c r="R1322" s="12">
        <f t="shared" si="377"/>
        <v>89.981305614128786</v>
      </c>
      <c r="S1322" s="57">
        <f t="shared" si="378"/>
        <v>0.12738272648478735</v>
      </c>
      <c r="T1322" s="12">
        <f t="shared" si="361"/>
        <v>46.147096249942493</v>
      </c>
    </row>
    <row r="1323" spans="1:20" x14ac:dyDescent="0.15">
      <c r="A1323" s="57">
        <f t="shared" si="362"/>
        <v>803.41067868435493</v>
      </c>
      <c r="B1323" s="12">
        <f t="shared" si="379"/>
        <v>127.86678084542953</v>
      </c>
      <c r="C1323" s="57" t="str">
        <f t="shared" si="363"/>
        <v>-0.0661412669463424-202.165320138071i</v>
      </c>
      <c r="D1323" s="57" t="str">
        <f t="shared" si="364"/>
        <v>7.97999871229011-49.7909431391663i</v>
      </c>
      <c r="E1323" s="57" t="str">
        <f t="shared" si="365"/>
        <v>81.2307966859224-0.00763637908451181i</v>
      </c>
      <c r="F1323" s="57" t="str">
        <f t="shared" si="366"/>
        <v>4.17867834448406-4672.27384793711i</v>
      </c>
      <c r="G1323" s="57" t="str">
        <f t="shared" si="367"/>
        <v>0.99999992002385-0.000282800536279593i</v>
      </c>
      <c r="H1323" s="57" t="str">
        <f t="shared" si="368"/>
        <v>120.106556309843+19.0405931585921i</v>
      </c>
      <c r="I1323" s="57" t="str">
        <f t="shared" si="369"/>
        <v>504.767586913373-3165.72306819999i</v>
      </c>
      <c r="K1323" s="57" t="str">
        <f t="shared" si="370"/>
        <v>0.0974618675707602-0.0156435302134966i</v>
      </c>
      <c r="L1323" s="57" t="str">
        <f t="shared" si="371"/>
        <v>0.00025-1.72874088649568i</v>
      </c>
      <c r="M1323" s="57" t="str">
        <f t="shared" si="372"/>
        <v>0.0025-0.973633790892436i</v>
      </c>
      <c r="N1323" s="57">
        <f t="shared" si="373"/>
        <v>89.981254869480708</v>
      </c>
      <c r="O1323" s="57">
        <f t="shared" si="374"/>
        <v>46.114133622058247</v>
      </c>
      <c r="P1323" s="374">
        <f t="shared" si="375"/>
        <v>46.114133622058247</v>
      </c>
      <c r="Q1323" s="374">
        <f t="shared" si="376"/>
        <v>-90.018745130519292</v>
      </c>
      <c r="R1323" s="12">
        <f t="shared" si="377"/>
        <v>89.981254869480708</v>
      </c>
      <c r="S1323" s="57">
        <f t="shared" si="378"/>
        <v>0.12786678084542952</v>
      </c>
      <c r="T1323" s="12">
        <f t="shared" si="361"/>
        <v>46.114133622058247</v>
      </c>
    </row>
    <row r="1324" spans="1:20" x14ac:dyDescent="0.15">
      <c r="A1324" s="57">
        <f t="shared" si="362"/>
        <v>806.46363926335562</v>
      </c>
      <c r="B1324" s="12">
        <f t="shared" si="379"/>
        <v>128.35267461264218</v>
      </c>
      <c r="C1324" s="57" t="str">
        <f t="shared" si="363"/>
        <v>-0.0660689990819741-201.399560993417i</v>
      </c>
      <c r="D1324" s="57" t="str">
        <f t="shared" si="364"/>
        <v>7.97999870248492-49.6024781311743i</v>
      </c>
      <c r="E1324" s="57" t="str">
        <f t="shared" si="365"/>
        <v>81.2307672411511-0.00766050635655033i</v>
      </c>
      <c r="F1324" s="57" t="str">
        <f t="shared" si="366"/>
        <v>4.17867834193935-4654.58642850701i</v>
      </c>
      <c r="G1324" s="57" t="str">
        <f t="shared" si="367"/>
        <v>0.999999919414877-0.000283875178144583i</v>
      </c>
      <c r="H1324" s="57" t="str">
        <f t="shared" si="368"/>
        <v>120.107368085598+19.1129898041015i</v>
      </c>
      <c r="I1324" s="57" t="str">
        <f t="shared" si="369"/>
        <v>504.768720284396-3153.75677885135i</v>
      </c>
      <c r="K1324" s="57" t="str">
        <f t="shared" si="370"/>
        <v>0.0974430405509398-0.0156999092114595i</v>
      </c>
      <c r="L1324" s="57" t="str">
        <f t="shared" si="371"/>
        <v>0.00025-1.72219653964503i</v>
      </c>
      <c r="M1324" s="57" t="str">
        <f t="shared" si="372"/>
        <v>0.0025-0.969947988536003i</v>
      </c>
      <c r="N1324" s="57">
        <f t="shared" si="373"/>
        <v>89.981204156307072</v>
      </c>
      <c r="O1324" s="57">
        <f t="shared" si="374"/>
        <v>46.081170858422674</v>
      </c>
      <c r="P1324" s="374">
        <f t="shared" si="375"/>
        <v>46.081170858422674</v>
      </c>
      <c r="Q1324" s="374">
        <f t="shared" si="376"/>
        <v>-90.018795843692928</v>
      </c>
      <c r="R1324" s="12">
        <f t="shared" si="377"/>
        <v>89.981204156307072</v>
      </c>
      <c r="S1324" s="57">
        <f t="shared" si="378"/>
        <v>0.12835267461264219</v>
      </c>
      <c r="T1324" s="12">
        <f t="shared" ref="T1324:T1387" si="380">P1324</f>
        <v>46.081170858422674</v>
      </c>
    </row>
    <row r="1325" spans="1:20" x14ac:dyDescent="0.15">
      <c r="A1325" s="57">
        <f t="shared" ref="A1325:A1388" si="381">2*PI()*B1325</f>
        <v>809.52820109255629</v>
      </c>
      <c r="B1325" s="12">
        <f t="shared" si="379"/>
        <v>128.84041477617021</v>
      </c>
      <c r="C1325" s="57" t="str">
        <f t="shared" ref="C1325:C1388" si="382">IMPRODUCT(D1325,E1325,$C$40,,K1325,$C$41)</f>
        <v>-0.0659962095903595-200.636699223974i</v>
      </c>
      <c r="D1325" s="57" t="str">
        <f t="shared" ref="D1325:D1388" si="383">IMDIV(IMPRODUCT($C$37,$C$38,COMPLEX(1,A1325/$C$38)),IMSUM(-1*A1325*A1325/$C$39,COMPLEX(0,1*A1325)))</f>
        <v>7.97999869260507-49.414726671483i</v>
      </c>
      <c r="E1325" s="57" t="str">
        <f t="shared" ref="E1325:E1388" si="384">IMDIV(IMPRODUCT(IMSUM(F1325,G1325),$C$29,H1325),IMSUM(1,I1325))</f>
        <v>81.2307375840576-0.00768467128965302i</v>
      </c>
      <c r="F1325" s="57" t="str">
        <f t="shared" ref="F1325:F1388" si="385">IMDIV(IMPRODUCT($C$14,$C$15,COMPLEX(1,A1325/$C$15)),IMSUM(-1*A1325*A1325/$C$16,COMPLEX(0,A1325)))</f>
        <v>4.17867833937525-4636.96596686535i</v>
      </c>
      <c r="G1325" s="57" t="str">
        <f t="shared" ref="G1325:G1388" si="386">IMDIV(1,COMPLEX(1,A1325*$C$9*$C$10))</f>
        <v>0.999999918801266-0.000284953903646682i</v>
      </c>
      <c r="H1325" s="57" t="str">
        <f t="shared" ref="H1325:H1388" si="387">IMDIV($C$3,IMSUM(K1325,COMPLEX(0,$C$28*A1325)))</f>
        <v>120.108186048828+19.1856620421471i</v>
      </c>
      <c r="I1325" s="57" t="str">
        <f t="shared" ref="I1325:I1388" si="388">IMPRODUCT(F1325,$C$29,H1325,$C$31)</f>
        <v>504.769862290303-3141.83585750133i</v>
      </c>
      <c r="K1325" s="57" t="str">
        <f t="shared" ref="K1325:K1388" si="389">IF($C$26&lt;=0,IMDIV(1,IMSUM(IMDIV(1,L1325),1/$C$18)),IMDIV(1,IMSUM(IMDIV(1,L1325),1/$C$18,IMDIV(1,M1325))))</f>
        <v>0.0974240776099699-0.0157564685751952i</v>
      </c>
      <c r="L1325" s="57" t="str">
        <f t="shared" ref="L1325:L1388" si="390">IMSUM($C$21/$C$22,IMDIV(1,COMPLEX(0,$C$20*$C$22*A1325)))</f>
        <v>0.00025-1.71567696716978i</v>
      </c>
      <c r="M1325" s="57" t="str">
        <f t="shared" ref="M1325:M1388" si="391">IMSUM($C$25/$C$26,IMDIV(1,COMPLEX(0,$C$24*$C$26*A1325)))</f>
        <v>0.0025-0.966276139207017i</v>
      </c>
      <c r="N1325" s="57">
        <f t="shared" ref="N1325:N1388" si="392">ABS(R1325)</f>
        <v>89.981153477147316</v>
      </c>
      <c r="O1325" s="57">
        <f t="shared" ref="O1325:O1388" si="393">ABS(P1325)</f>
        <v>46.048207958110993</v>
      </c>
      <c r="P1325" s="374">
        <f t="shared" ref="P1325:P1388" si="394">20*LOG10(IMABS(C1325))</f>
        <v>46.048207958110993</v>
      </c>
      <c r="Q1325" s="374">
        <f t="shared" ref="Q1325:Q1388" si="395">IMARGUMENT(C1325)*180/PI()</f>
        <v>-90.018846522852684</v>
      </c>
      <c r="R1325" s="12">
        <f t="shared" ref="R1325:R1388" si="396">IF(Q1325&lt;0,Q1325+180,Q1325-180)</f>
        <v>89.981153477147316</v>
      </c>
      <c r="S1325" s="57">
        <f t="shared" ref="S1325:S1388" si="397">B1325/1000</f>
        <v>0.1288404147761702</v>
      </c>
      <c r="T1325" s="12">
        <f t="shared" si="380"/>
        <v>46.048207958110993</v>
      </c>
    </row>
    <row r="1326" spans="1:20" x14ac:dyDescent="0.15">
      <c r="A1326" s="57">
        <f t="shared" si="381"/>
        <v>812.60440825670798</v>
      </c>
      <c r="B1326" s="12">
        <f t="shared" ref="B1326:B1389" si="398">B1325*(1+B$42)</f>
        <v>129.33000835231965</v>
      </c>
      <c r="C1326" s="57" t="str">
        <f t="shared" si="382"/>
        <v>-0.0659228949204547-199.87672385762i</v>
      </c>
      <c r="D1326" s="57" t="str">
        <f t="shared" si="383"/>
        <v>7.97999868265002-49.2276860592245i</v>
      </c>
      <c r="E1326" s="57" t="str">
        <f t="shared" si="384"/>
        <v>81.2307077132003-0.00770887344480748i</v>
      </c>
      <c r="F1326" s="57" t="str">
        <f t="shared" si="385"/>
        <v>4.17867833679166-4619.41220953586i</v>
      </c>
      <c r="G1326" s="57" t="str">
        <f t="shared" si="386"/>
        <v>0.999999918182983-0.000286036728303687i</v>
      </c>
      <c r="H1326" s="57" t="str">
        <f t="shared" si="387"/>
        <v>120.109010246741+19.2586109255373i</v>
      </c>
      <c r="I1326" s="57" t="str">
        <f t="shared" si="388"/>
        <v>504.771012996916-3129.96013266513i</v>
      </c>
      <c r="K1326" s="57" t="str">
        <f t="shared" si="389"/>
        <v>0.0974049778221078-0.0158132086250005i</v>
      </c>
      <c r="L1326" s="57" t="str">
        <f t="shared" si="390"/>
        <v>0.00025-1.70918207528371i</v>
      </c>
      <c r="M1326" s="57" t="str">
        <f t="shared" si="391"/>
        <v>0.0025-0.962618190084687i</v>
      </c>
      <c r="N1326" s="57">
        <f t="shared" si="392"/>
        <v>89.981102834575381</v>
      </c>
      <c r="O1326" s="57">
        <f t="shared" si="393"/>
        <v>46.015244920193069</v>
      </c>
      <c r="P1326" s="374">
        <f t="shared" si="394"/>
        <v>46.015244920193069</v>
      </c>
      <c r="Q1326" s="374">
        <f t="shared" si="395"/>
        <v>-90.018897165424619</v>
      </c>
      <c r="R1326" s="12">
        <f t="shared" si="396"/>
        <v>89.981102834575381</v>
      </c>
      <c r="S1326" s="57">
        <f t="shared" si="397"/>
        <v>0.12933000835231964</v>
      </c>
      <c r="T1326" s="12">
        <f t="shared" si="380"/>
        <v>46.015244920193069</v>
      </c>
    </row>
    <row r="1327" spans="1:20" x14ac:dyDescent="0.15">
      <c r="A1327" s="57">
        <f t="shared" si="381"/>
        <v>815.69230500808351</v>
      </c>
      <c r="B1327" s="12">
        <f t="shared" si="398"/>
        <v>129.82146238405846</v>
      </c>
      <c r="C1327" s="57" t="str">
        <f t="shared" si="382"/>
        <v>-0.0658490515001375-199.119623963764i</v>
      </c>
      <c r="D1327" s="57" t="str">
        <f t="shared" si="383"/>
        <v>7.97999867261913-49.0413536037567i</v>
      </c>
      <c r="E1327" s="57" t="str">
        <f t="shared" si="384"/>
        <v>81.2306776271281-0.0077331123754188i</v>
      </c>
      <c r="F1327" s="57" t="str">
        <f t="shared" si="385"/>
        <v>4.17867833418835-4601.92490400185i</v>
      </c>
      <c r="G1327" s="57" t="str">
        <f t="shared" si="386"/>
        <v>0.999999917559993-0.000287123667692366i</v>
      </c>
      <c r="H1327" s="57" t="str">
        <f t="shared" si="387"/>
        <v>120.109840726911+19.3318375111448i</v>
      </c>
      <c r="I1327" s="57" t="str">
        <f t="shared" si="388"/>
        <v>504.772172470563-3118.12943350826i</v>
      </c>
      <c r="K1327" s="57" t="str">
        <f t="shared" si="389"/>
        <v>0.0973857402561286-0.015870129678623i</v>
      </c>
      <c r="L1327" s="57" t="str">
        <f t="shared" si="390"/>
        <v>0.00025-1.7027117705556i</v>
      </c>
      <c r="M1327" s="57" t="str">
        <f t="shared" si="391"/>
        <v>0.0025-0.958974088548211i</v>
      </c>
      <c r="N1327" s="57">
        <f t="shared" si="392"/>
        <v>89.981052231200252</v>
      </c>
      <c r="O1327" s="57">
        <f t="shared" si="393"/>
        <v>45.982281743732855</v>
      </c>
      <c r="P1327" s="374">
        <f t="shared" si="394"/>
        <v>45.982281743732855</v>
      </c>
      <c r="Q1327" s="374">
        <f t="shared" si="395"/>
        <v>-90.018947768799748</v>
      </c>
      <c r="R1327" s="12">
        <f t="shared" si="396"/>
        <v>89.981052231200252</v>
      </c>
      <c r="S1327" s="57">
        <f t="shared" si="397"/>
        <v>0.12982146238405845</v>
      </c>
      <c r="T1327" s="12">
        <f t="shared" si="380"/>
        <v>45.982281743732855</v>
      </c>
    </row>
    <row r="1328" spans="1:20" x14ac:dyDescent="0.15">
      <c r="A1328" s="57">
        <f t="shared" si="381"/>
        <v>818.7919357671143</v>
      </c>
      <c r="B1328" s="12">
        <f t="shared" si="398"/>
        <v>130.31478394111789</v>
      </c>
      <c r="C1328" s="57" t="str">
        <f t="shared" si="382"/>
        <v>-0.0657746757361579-198.36538865321i</v>
      </c>
      <c r="D1328" s="57" t="str">
        <f t="shared" si="383"/>
        <v>7.97999866251187-48.855726624625i</v>
      </c>
      <c r="E1328" s="57" t="str">
        <f t="shared" si="384"/>
        <v>81.2306473243819-0.00775738762699073i</v>
      </c>
      <c r="F1328" s="57" t="str">
        <f t="shared" si="385"/>
        <v>4.17867833156529-4584.50379870257i</v>
      </c>
      <c r="G1328" s="57" t="str">
        <f t="shared" si="386"/>
        <v>0.999999916932258-0.000288214737448675i</v>
      </c>
      <c r="H1328" s="57" t="str">
        <f t="shared" si="387"/>
        <v>120.110677537271+19.4053428599229i</v>
      </c>
      <c r="I1328" s="57" t="str">
        <f t="shared" si="388"/>
        <v>504.77334077808-3106.34358984385i</v>
      </c>
      <c r="K1328" s="57" t="str">
        <f t="shared" si="389"/>
        <v>0.0973663639753116-0.0159272320512173i</v>
      </c>
      <c r="L1328" s="57" t="str">
        <f t="shared" si="390"/>
        <v>0.00025-1.69626595990795i</v>
      </c>
      <c r="M1328" s="57" t="str">
        <f t="shared" si="391"/>
        <v>0.0025-0.955343782175938i</v>
      </c>
      <c r="N1328" s="57">
        <f t="shared" si="392"/>
        <v>89.981001669666298</v>
      </c>
      <c r="O1328" s="57">
        <f t="shared" si="393"/>
        <v>45.949318427789201</v>
      </c>
      <c r="P1328" s="374">
        <f t="shared" si="394"/>
        <v>45.949318427789201</v>
      </c>
      <c r="Q1328" s="374">
        <f t="shared" si="395"/>
        <v>-90.018998330333702</v>
      </c>
      <c r="R1328" s="12">
        <f t="shared" si="396"/>
        <v>89.981001669666298</v>
      </c>
      <c r="S1328" s="57">
        <f t="shared" si="397"/>
        <v>0.1303147839411179</v>
      </c>
      <c r="T1328" s="12">
        <f t="shared" si="380"/>
        <v>45.949318427789201</v>
      </c>
    </row>
    <row r="1329" spans="1:20" x14ac:dyDescent="0.15">
      <c r="A1329" s="57">
        <f t="shared" si="381"/>
        <v>821.90334512302923</v>
      </c>
      <c r="B1329" s="12">
        <f t="shared" si="398"/>
        <v>130.80998012009414</v>
      </c>
      <c r="C1329" s="57" t="str">
        <f t="shared" si="382"/>
        <v>-0.0656997640140062-197.614007077987i</v>
      </c>
      <c r="D1329" s="57" t="str">
        <f t="shared" si="383"/>
        <v>7.97999865232765-48.6708024515227i</v>
      </c>
      <c r="E1329" s="57" t="str">
        <f t="shared" si="384"/>
        <v>81.2306168034936-0.00778169873727901i</v>
      </c>
      <c r="F1329" s="57" t="str">
        <f t="shared" si="385"/>
        <v>4.17867832892219-4567.14864302956i</v>
      </c>
      <c r="G1329" s="57" t="str">
        <f t="shared" si="386"/>
        <v>0.999999916299744-0.000289309953267987i</v>
      </c>
      <c r="H1329" s="57" t="str">
        <f t="shared" si="387"/>
        <v>120.111520726122+19.4791280369213i</v>
      </c>
      <c r="I1329" s="57" t="str">
        <f t="shared" si="388"/>
        <v>504.774517986803-3094.60243213034i</v>
      </c>
      <c r="K1329" s="57" t="str">
        <f t="shared" si="389"/>
        <v>0.0973468480374189-0.0159845160552986i</v>
      </c>
      <c r="L1329" s="57" t="str">
        <f t="shared" si="390"/>
        <v>0.00025-1.68984455061561i</v>
      </c>
      <c r="M1329" s="57" t="str">
        <f t="shared" si="391"/>
        <v>0.0025-0.95172721874471i</v>
      </c>
      <c r="N1329" s="57">
        <f t="shared" si="392"/>
        <v>89.980951152653731</v>
      </c>
      <c r="O1329" s="57">
        <f t="shared" si="393"/>
        <v>45.916354971415316</v>
      </c>
      <c r="P1329" s="374">
        <f t="shared" si="394"/>
        <v>45.916354971415316</v>
      </c>
      <c r="Q1329" s="374">
        <f t="shared" si="395"/>
        <v>-90.019048847346269</v>
      </c>
      <c r="R1329" s="12">
        <f t="shared" si="396"/>
        <v>89.980951152653731</v>
      </c>
      <c r="S1329" s="57">
        <f t="shared" si="397"/>
        <v>0.13080998012009415</v>
      </c>
      <c r="T1329" s="12">
        <f t="shared" si="380"/>
        <v>45.916354971415316</v>
      </c>
    </row>
    <row r="1330" spans="1:20" x14ac:dyDescent="0.15">
      <c r="A1330" s="57">
        <f t="shared" si="381"/>
        <v>825.02657783449683</v>
      </c>
      <c r="B1330" s="12">
        <f t="shared" si="398"/>
        <v>131.3070580445505</v>
      </c>
      <c r="C1330" s="57" t="str">
        <f t="shared" si="382"/>
        <v>-0.0656243126990326-196.865468431195i</v>
      </c>
      <c r="D1330" s="57" t="str">
        <f t="shared" si="383"/>
        <v>7.97999864206585-48.4865784242535i</v>
      </c>
      <c r="E1330" s="57" t="str">
        <f t="shared" si="384"/>
        <v>81.2305860629877-0.00780604523613699i</v>
      </c>
      <c r="F1330" s="57" t="str">
        <f t="shared" si="385"/>
        <v>4.17867832625898-4549.85918732308i</v>
      </c>
      <c r="G1330" s="57" t="str">
        <f t="shared" si="386"/>
        <v>0.999999915662413-0.000290409330905319i</v>
      </c>
      <c r="H1330" s="57" t="str">
        <f t="shared" si="387"/>
        <v>120.112370342134+19.5531941113034i</v>
      </c>
      <c r="I1330" s="57" t="str">
        <f t="shared" si="388"/>
        <v>504.775704164599-3082.90579146899i</v>
      </c>
      <c r="K1330" s="57" t="str">
        <f t="shared" si="389"/>
        <v>0.0973271914946734-0.0160419820006965i</v>
      </c>
      <c r="L1330" s="57" t="str">
        <f t="shared" si="390"/>
        <v>0.00025-1.68344745030445i</v>
      </c>
      <c r="M1330" s="57" t="str">
        <f t="shared" si="391"/>
        <v>0.0025-0.94812434622904i</v>
      </c>
      <c r="N1330" s="57">
        <f t="shared" si="392"/>
        <v>89.980900682878556</v>
      </c>
      <c r="O1330" s="57">
        <f t="shared" si="393"/>
        <v>45.883391373658789</v>
      </c>
      <c r="P1330" s="374">
        <f t="shared" si="394"/>
        <v>45.883391373658789</v>
      </c>
      <c r="Q1330" s="374">
        <f t="shared" si="395"/>
        <v>-90.019099317121444</v>
      </c>
      <c r="R1330" s="12">
        <f t="shared" si="396"/>
        <v>89.980900682878556</v>
      </c>
      <c r="S1330" s="57">
        <f t="shared" si="397"/>
        <v>0.13130705804455051</v>
      </c>
      <c r="T1330" s="12">
        <f t="shared" si="380"/>
        <v>45.883391373658789</v>
      </c>
    </row>
    <row r="1331" spans="1:20" x14ac:dyDescent="0.15">
      <c r="A1331" s="57">
        <f t="shared" si="381"/>
        <v>828.16167883026799</v>
      </c>
      <c r="B1331" s="12">
        <f t="shared" si="398"/>
        <v>131.80602486511981</v>
      </c>
      <c r="C1331" s="57" t="str">
        <f t="shared" si="382"/>
        <v>-0.0655483181331533-196.119761946853i</v>
      </c>
      <c r="D1331" s="57" t="str">
        <f t="shared" si="383"/>
        <v>7.97999863172598-48.3030518926931i</v>
      </c>
      <c r="E1331" s="57" t="str">
        <f t="shared" si="384"/>
        <v>81.230555101379-0.00783042664530814i</v>
      </c>
      <c r="F1331" s="57" t="str">
        <f t="shared" si="385"/>
        <v>4.17867832357553-4532.63518286851i</v>
      </c>
      <c r="G1331" s="57" t="str">
        <f t="shared" si="386"/>
        <v>0.99999991502023-0.000291512886175554i</v>
      </c>
      <c r="H1331" s="57" t="str">
        <f t="shared" si="387"/>
        <v>120.113226434349+19.6275421563612i</v>
      </c>
      <c r="I1331" s="57" t="str">
        <f t="shared" si="388"/>
        <v>504.776899379831-3071.25349960151i</v>
      </c>
      <c r="K1331" s="57" t="str">
        <f t="shared" si="389"/>
        <v>0.0973073933937416-0.0160996301945075i</v>
      </c>
      <c r="L1331" s="57" t="str">
        <f t="shared" si="390"/>
        <v>0.00025-1.67707456695004i</v>
      </c>
      <c r="M1331" s="57" t="str">
        <f t="shared" si="391"/>
        <v>0.0025-0.944535112800401i</v>
      </c>
      <c r="N1331" s="57">
        <f t="shared" si="392"/>
        <v>89.980850263093913</v>
      </c>
      <c r="O1331" s="57">
        <f t="shared" si="393"/>
        <v>45.850427633561708</v>
      </c>
      <c r="P1331" s="374">
        <f t="shared" si="394"/>
        <v>45.850427633561708</v>
      </c>
      <c r="Q1331" s="374">
        <f t="shared" si="395"/>
        <v>-90.019149736906087</v>
      </c>
      <c r="R1331" s="12">
        <f t="shared" si="396"/>
        <v>89.980850263093913</v>
      </c>
      <c r="S1331" s="57">
        <f t="shared" si="397"/>
        <v>0.1318060248651198</v>
      </c>
      <c r="T1331" s="12">
        <f t="shared" si="380"/>
        <v>45.850427633561708</v>
      </c>
    </row>
    <row r="1332" spans="1:20" x14ac:dyDescent="0.15">
      <c r="A1332" s="57">
        <f t="shared" si="381"/>
        <v>831.30869320982299</v>
      </c>
      <c r="B1332" s="12">
        <f t="shared" si="398"/>
        <v>132.30688775960726</v>
      </c>
      <c r="C1332" s="57" t="str">
        <f t="shared" si="382"/>
        <v>-0.0654717766391997-195.376876899739i</v>
      </c>
      <c r="D1332" s="57" t="str">
        <f t="shared" si="383"/>
        <v>7.97999862130734-48.1202202167505i</v>
      </c>
      <c r="E1332" s="57" t="str">
        <f t="shared" si="384"/>
        <v>81.2305239171735-0.00785484247842387i</v>
      </c>
      <c r="F1332" s="57" t="str">
        <f t="shared" si="385"/>
        <v>4.17867832087161-4515.47638189276i</v>
      </c>
      <c r="G1332" s="57" t="str">
        <f t="shared" si="386"/>
        <v>0.999999914373157-0.000292620634953675i</v>
      </c>
      <c r="H1332" s="57" t="str">
        <f t="shared" si="387"/>
        <v>120.114089052185+19.7021732495337i</v>
      </c>
      <c r="I1332" s="57" t="str">
        <f t="shared" si="388"/>
        <v>504.778103701412-3059.6453889076i</v>
      </c>
      <c r="K1332" s="57" t="str">
        <f t="shared" si="389"/>
        <v>0.0972874527757133-0.0161574609410493i</v>
      </c>
      <c r="L1332" s="57" t="str">
        <f t="shared" si="390"/>
        <v>0.00025-1.67072580887631i</v>
      </c>
      <c r="M1332" s="57" t="str">
        <f t="shared" si="391"/>
        <v>0.0025-0.940959466826455i</v>
      </c>
      <c r="N1332" s="57">
        <f t="shared" si="392"/>
        <v>89.980799896089238</v>
      </c>
      <c r="O1332" s="57">
        <f t="shared" si="393"/>
        <v>45.817463750160428</v>
      </c>
      <c r="P1332" s="374">
        <f t="shared" si="394"/>
        <v>45.817463750160428</v>
      </c>
      <c r="Q1332" s="374">
        <f t="shared" si="395"/>
        <v>-90.019200103910762</v>
      </c>
      <c r="R1332" s="12">
        <f t="shared" si="396"/>
        <v>89.980799896089238</v>
      </c>
      <c r="S1332" s="57">
        <f t="shared" si="397"/>
        <v>0.13230688775960725</v>
      </c>
      <c r="T1332" s="12">
        <f t="shared" si="380"/>
        <v>45.817463750160428</v>
      </c>
    </row>
    <row r="1333" spans="1:20" x14ac:dyDescent="0.15">
      <c r="A1333" s="57">
        <f t="shared" si="381"/>
        <v>834.46766624402039</v>
      </c>
      <c r="B1333" s="12">
        <f t="shared" si="398"/>
        <v>132.80965393309378</v>
      </c>
      <c r="C1333" s="57" t="str">
        <f t="shared" si="382"/>
        <v>-0.0653946845170701-194.636802605244i</v>
      </c>
      <c r="D1333" s="57" t="str">
        <f t="shared" si="383"/>
        <v>7.97999861080935-47.9380807663309i</v>
      </c>
      <c r="E1333" s="57" t="str">
        <f t="shared" si="384"/>
        <v>81.2304925088699-0.00787929224112093i</v>
      </c>
      <c r="F1333" s="57" t="str">
        <f t="shared" si="385"/>
        <v>4.17867831814713-4498.38253756072i</v>
      </c>
      <c r="G1333" s="57" t="str">
        <f t="shared" si="386"/>
        <v>0.999999913721156-0.000293732593174984i</v>
      </c>
      <c r="H1333" s="57" t="str">
        <f t="shared" si="387"/>
        <v>120.114958245438+19.7770884724212i</v>
      </c>
      <c r="I1333" s="57" t="str">
        <f t="shared" si="388"/>
        <v>504.779317198754-3048.08129240253i</v>
      </c>
      <c r="K1333" s="57" t="str">
        <f t="shared" si="389"/>
        <v>0.0972673686760829-0.0162154745418114i</v>
      </c>
      <c r="L1333" s="57" t="str">
        <f t="shared" si="390"/>
        <v>0.00025-1.66440108475424i</v>
      </c>
      <c r="M1333" s="57" t="str">
        <f t="shared" si="391"/>
        <v>0.0025-0.937397356870346i</v>
      </c>
      <c r="N1333" s="57">
        <f t="shared" si="392"/>
        <v>89.980749584691708</v>
      </c>
      <c r="O1333" s="57">
        <f t="shared" si="393"/>
        <v>45.784499722485918</v>
      </c>
      <c r="P1333" s="374">
        <f t="shared" si="394"/>
        <v>45.784499722485918</v>
      </c>
      <c r="Q1333" s="374">
        <f t="shared" si="395"/>
        <v>-90.019250415308292</v>
      </c>
      <c r="R1333" s="12">
        <f t="shared" si="396"/>
        <v>89.980749584691708</v>
      </c>
      <c r="S1333" s="57">
        <f t="shared" si="397"/>
        <v>0.1328096539330938</v>
      </c>
      <c r="T1333" s="12">
        <f t="shared" si="380"/>
        <v>45.784499722485918</v>
      </c>
    </row>
    <row r="1334" spans="1:20" x14ac:dyDescent="0.15">
      <c r="A1334" s="57">
        <f t="shared" si="381"/>
        <v>837.63864337574773</v>
      </c>
      <c r="B1334" s="12">
        <f t="shared" si="398"/>
        <v>133.31433061803955</v>
      </c>
      <c r="C1334" s="57" t="str">
        <f t="shared" si="382"/>
        <v>-0.0653170380452934-193.899528419209i</v>
      </c>
      <c r="D1334" s="57" t="str">
        <f t="shared" si="383"/>
        <v>7.97999860023146-47.7566309212969i</v>
      </c>
      <c r="E1334" s="57" t="str">
        <f t="shared" si="384"/>
        <v>81.230460874957-0.00790377543046528i</v>
      </c>
      <c r="F1334" s="57" t="str">
        <f t="shared" si="385"/>
        <v>4.17867831540189-4481.3534039717i</v>
      </c>
      <c r="G1334" s="57" t="str">
        <f t="shared" si="386"/>
        <v>0.999999913064191-0.000294848776835344i</v>
      </c>
      <c r="H1334" s="57" t="str">
        <f t="shared" si="387"/>
        <v>120.115834064285+19.8522889108036i</v>
      </c>
      <c r="I1334" s="57" t="str">
        <f t="shared" si="388"/>
        <v>504.780539941812-3036.5610437348i</v>
      </c>
      <c r="K1334" s="57" t="str">
        <f t="shared" si="389"/>
        <v>0.0972471401247306-0.0162736712954086i</v>
      </c>
      <c r="L1334" s="57" t="str">
        <f t="shared" si="390"/>
        <v>0.00025-1.65810030360056i</v>
      </c>
      <c r="M1334" s="57" t="str">
        <f t="shared" si="391"/>
        <v>0.0025-0.933848731689924i</v>
      </c>
      <c r="N1334" s="57">
        <f t="shared" si="392"/>
        <v>89.980699331766061</v>
      </c>
      <c r="O1334" s="57">
        <f t="shared" si="393"/>
        <v>45.751535549563293</v>
      </c>
      <c r="P1334" s="374">
        <f t="shared" si="394"/>
        <v>45.751535549563293</v>
      </c>
      <c r="Q1334" s="374">
        <f t="shared" si="395"/>
        <v>-90.019300668233939</v>
      </c>
      <c r="R1334" s="12">
        <f t="shared" si="396"/>
        <v>89.980699331766061</v>
      </c>
      <c r="S1334" s="57">
        <f t="shared" si="397"/>
        <v>0.13331433061803954</v>
      </c>
      <c r="T1334" s="12">
        <f t="shared" si="380"/>
        <v>45.751535549563293</v>
      </c>
    </row>
    <row r="1335" spans="1:20" x14ac:dyDescent="0.15">
      <c r="A1335" s="57">
        <f t="shared" si="381"/>
        <v>840.82167022057558</v>
      </c>
      <c r="B1335" s="12">
        <f t="shared" si="398"/>
        <v>133.8209250743881</v>
      </c>
      <c r="C1335" s="57" t="str">
        <f t="shared" si="382"/>
        <v>-0.0652388334814695-193.16504373778i</v>
      </c>
      <c r="D1335" s="57" t="str">
        <f t="shared" si="383"/>
        <v>7.97999858957298-47.5758680714318i</v>
      </c>
      <c r="E1335" s="57" t="str">
        <f t="shared" si="384"/>
        <v>81.2304290139151-0.00792829153533877i</v>
      </c>
      <c r="F1335" s="57" t="str">
        <f t="shared" si="385"/>
        <v>4.17867831263574-4464.38873615589i</v>
      </c>
      <c r="G1335" s="57" t="str">
        <f t="shared" si="386"/>
        <v>0.999999912402224-0.000295969201991397i</v>
      </c>
      <c r="H1335" s="57" t="str">
        <f t="shared" si="387"/>
        <v>120.116716559284+19.9277756546563i</v>
      </c>
      <c r="I1335" s="57" t="str">
        <f t="shared" si="388"/>
        <v>504.781772001069-3025.08447718358i</v>
      </c>
      <c r="K1335" s="57" t="str">
        <f t="shared" si="389"/>
        <v>0.0972267661459034-0.0163320514975314i</v>
      </c>
      <c r="L1335" s="57" t="str">
        <f t="shared" si="390"/>
        <v>0.00025-1.65182337477641i</v>
      </c>
      <c r="M1335" s="57" t="str">
        <f t="shared" si="391"/>
        <v>0.0025-0.93031354023703i</v>
      </c>
      <c r="N1335" s="57">
        <f t="shared" si="392"/>
        <v>89.980649140215064</v>
      </c>
      <c r="O1335" s="57">
        <f t="shared" si="393"/>
        <v>45.718571230412152</v>
      </c>
      <c r="P1335" s="374">
        <f t="shared" si="394"/>
        <v>45.718571230412152</v>
      </c>
      <c r="Q1335" s="374">
        <f t="shared" si="395"/>
        <v>-90.019350859784936</v>
      </c>
      <c r="R1335" s="12">
        <f t="shared" si="396"/>
        <v>89.980649140215064</v>
      </c>
      <c r="S1335" s="57">
        <f t="shared" si="397"/>
        <v>0.13382092507438809</v>
      </c>
      <c r="T1335" s="12">
        <f t="shared" si="380"/>
        <v>45.718571230412152</v>
      </c>
    </row>
    <row r="1336" spans="1:20" x14ac:dyDescent="0.15">
      <c r="A1336" s="57">
        <f t="shared" si="381"/>
        <v>844.01679256741375</v>
      </c>
      <c r="B1336" s="12">
        <f t="shared" si="398"/>
        <v>134.32944458967077</v>
      </c>
      <c r="C1336" s="57" t="str">
        <f t="shared" si="382"/>
        <v>-0.0651600670615267-192.433337997252i</v>
      </c>
      <c r="D1336" s="57" t="str">
        <f t="shared" si="383"/>
        <v>7.97999857883339-47.3957896164012i</v>
      </c>
      <c r="E1336" s="57" t="str">
        <f t="shared" si="384"/>
        <v>81.2303969242164-0.00795284003605948i</v>
      </c>
      <c r="F1336" s="57" t="str">
        <f t="shared" si="385"/>
        <v>4.17867830984849-4447.48829007086i</v>
      </c>
      <c r="G1336" s="57" t="str">
        <f t="shared" si="386"/>
        <v>0.999999911735216-0.0002970938847608i</v>
      </c>
      <c r="H1336" s="57" t="str">
        <f t="shared" si="387"/>
        <v>120.117605781382+20.0035497981676i</v>
      </c>
      <c r="I1336" s="57" t="str">
        <f t="shared" si="388"/>
        <v>504.783013447559-3013.65142765654i</v>
      </c>
      <c r="K1336" s="57" t="str">
        <f t="shared" si="389"/>
        <v>0.0972062457581962-0.0163906154408978i</v>
      </c>
      <c r="L1336" s="57" t="str">
        <f t="shared" si="390"/>
        <v>0.00025-1.64557020798606i</v>
      </c>
      <c r="M1336" s="57" t="str">
        <f t="shared" si="391"/>
        <v>0.0025-0.926791731656733i</v>
      </c>
      <c r="N1336" s="57">
        <f t="shared" si="392"/>
        <v>89.980599012979866</v>
      </c>
      <c r="O1336" s="57">
        <f t="shared" si="393"/>
        <v>45.685606764046412</v>
      </c>
      <c r="P1336" s="374">
        <f t="shared" si="394"/>
        <v>45.685606764046412</v>
      </c>
      <c r="Q1336" s="374">
        <f t="shared" si="395"/>
        <v>-90.019400987020134</v>
      </c>
      <c r="R1336" s="12">
        <f t="shared" si="396"/>
        <v>89.980599012979866</v>
      </c>
      <c r="S1336" s="57">
        <f t="shared" si="397"/>
        <v>0.13432944458967078</v>
      </c>
      <c r="T1336" s="12">
        <f t="shared" si="380"/>
        <v>45.685606764046412</v>
      </c>
    </row>
    <row r="1337" spans="1:20" x14ac:dyDescent="0.15">
      <c r="A1337" s="57">
        <f t="shared" si="381"/>
        <v>847.22405637916995</v>
      </c>
      <c r="B1337" s="12">
        <f t="shared" si="398"/>
        <v>134.83989647911153</v>
      </c>
      <c r="C1337" s="57" t="str">
        <f t="shared" si="382"/>
        <v>-0.06508073499921-191.70440067392i</v>
      </c>
      <c r="D1337" s="57" t="str">
        <f t="shared" si="383"/>
        <v>7.979998568012-47.2163929657161i</v>
      </c>
      <c r="E1337" s="57" t="str">
        <f t="shared" si="384"/>
        <v>81.2303646043242-0.00797742040455942i</v>
      </c>
      <c r="F1337" s="57" t="str">
        <f t="shared" si="385"/>
        <v>4.17867830704007-4430.65182259801i</v>
      </c>
      <c r="G1337" s="57" t="str">
        <f t="shared" si="386"/>
        <v>0.999999911063129-0.000298222841322459i</v>
      </c>
      <c r="H1337" s="57" t="str">
        <f t="shared" si="387"/>
        <v>120.118501781915+20.0796124397543i</v>
      </c>
      <c r="I1337" s="57" t="str">
        <f t="shared" si="388"/>
        <v>504.784264352839-3002.26173068733i</v>
      </c>
      <c r="K1337" s="57" t="str">
        <f t="shared" si="389"/>
        <v>0.0971855779745335-0.0164493634152024i</v>
      </c>
      <c r="L1337" s="57" t="str">
        <f t="shared" si="390"/>
        <v>0.00025-1.63934071327562i</v>
      </c>
      <c r="M1337" s="57" t="str">
        <f t="shared" si="391"/>
        <v>0.0025-0.923283255286643i</v>
      </c>
      <c r="N1337" s="57">
        <f t="shared" si="392"/>
        <v>89.98054895304071</v>
      </c>
      <c r="O1337" s="57">
        <f t="shared" si="393"/>
        <v>45.652642149474403</v>
      </c>
      <c r="P1337" s="374">
        <f t="shared" si="394"/>
        <v>45.652642149474403</v>
      </c>
      <c r="Q1337" s="374">
        <f t="shared" si="395"/>
        <v>-90.01945104695929</v>
      </c>
      <c r="R1337" s="12">
        <f t="shared" si="396"/>
        <v>89.98054895304071</v>
      </c>
      <c r="S1337" s="57">
        <f t="shared" si="397"/>
        <v>0.13483989647911154</v>
      </c>
      <c r="T1337" s="12">
        <f t="shared" si="380"/>
        <v>45.652642149474403</v>
      </c>
    </row>
    <row r="1338" spans="1:20" x14ac:dyDescent="0.15">
      <c r="A1338" s="57">
        <f t="shared" si="381"/>
        <v>850.44350779341096</v>
      </c>
      <c r="B1338" s="12">
        <f t="shared" si="398"/>
        <v>135.35228808573217</v>
      </c>
      <c r="C1338" s="57" t="str">
        <f t="shared" si="382"/>
        <v>-0.0650008334866214-190.97822128392i</v>
      </c>
      <c r="D1338" s="57" t="str">
        <f t="shared" si="383"/>
        <v>7.9799985571082-47.0376755386954i</v>
      </c>
      <c r="E1338" s="57" t="str">
        <f t="shared" si="384"/>
        <v>81.2303320526916-0.00800203210368194i</v>
      </c>
      <c r="F1338" s="57" t="str">
        <f t="shared" si="385"/>
        <v>4.17867830421028-4413.8790915391i</v>
      </c>
      <c r="G1338" s="57" t="str">
        <f t="shared" si="386"/>
        <v>0.999999910385925-0.00029935608791676i</v>
      </c>
      <c r="H1338" s="57" t="str">
        <f t="shared" si="387"/>
        <v>120.119404612613+20.1559646820802i</v>
      </c>
      <c r="I1338" s="57" t="str">
        <f t="shared" si="388"/>
        <v>504.785524789033-2990.91522243334i</v>
      </c>
      <c r="K1338" s="57" t="str">
        <f t="shared" si="389"/>
        <v>0.097164761802151-0.016508295707068i</v>
      </c>
      <c r="L1338" s="57" t="str">
        <f t="shared" si="390"/>
        <v>0.00025-1.63313480103169i</v>
      </c>
      <c r="M1338" s="57" t="str">
        <f t="shared" si="391"/>
        <v>0.0025-0.919788060656146i</v>
      </c>
      <c r="N1338" s="57">
        <f t="shared" si="392"/>
        <v>89.980498963417034</v>
      </c>
      <c r="O1338" s="57">
        <f t="shared" si="393"/>
        <v>45.619677385698509</v>
      </c>
      <c r="P1338" s="374">
        <f t="shared" si="394"/>
        <v>45.619677385698509</v>
      </c>
      <c r="Q1338" s="374">
        <f t="shared" si="395"/>
        <v>-90.019501036582966</v>
      </c>
      <c r="R1338" s="12">
        <f t="shared" si="396"/>
        <v>89.980498963417034</v>
      </c>
      <c r="S1338" s="57">
        <f t="shared" si="397"/>
        <v>0.13535228808573216</v>
      </c>
      <c r="T1338" s="12">
        <f t="shared" si="380"/>
        <v>45.619677385698509</v>
      </c>
    </row>
    <row r="1339" spans="1:20" x14ac:dyDescent="0.15">
      <c r="A1339" s="57">
        <f t="shared" si="381"/>
        <v>853.67519312302591</v>
      </c>
      <c r="B1339" s="12">
        <f t="shared" si="398"/>
        <v>135.86662678045795</v>
      </c>
      <c r="C1339" s="57" t="str">
        <f t="shared" si="382"/>
        <v>-0.0649203586938754-190.254789383087i</v>
      </c>
      <c r="D1339" s="57" t="str">
        <f t="shared" si="383"/>
        <v>7.97999854612139-46.8596347644289i</v>
      </c>
      <c r="E1339" s="57" t="str">
        <f t="shared" si="384"/>
        <v>81.2302992677652-0.00802667458811111i</v>
      </c>
      <c r="F1339" s="57" t="str">
        <f t="shared" si="385"/>
        <v>4.17867830135889-4397.16985561277i</v>
      </c>
      <c r="G1339" s="57" t="str">
        <f t="shared" si="386"/>
        <v>0.999999909703564-0.000300493640845798i</v>
      </c>
      <c r="H1339" s="57" t="str">
        <f t="shared" si="387"/>
        <v>120.1203143256+20.2326076320713i</v>
      </c>
      <c r="I1339" s="57" t="str">
        <f t="shared" si="388"/>
        <v>504.786794828795-2979.61173967318i</v>
      </c>
      <c r="K1339" s="57" t="str">
        <f t="shared" si="389"/>
        <v>0.097143796242577-0.0165674125999935i</v>
      </c>
      <c r="L1339" s="57" t="str">
        <f t="shared" si="390"/>
        <v>0.00025-1.62695238198017i</v>
      </c>
      <c r="M1339" s="57" t="str">
        <f t="shared" si="391"/>
        <v>0.0025-0.9163060974857i</v>
      </c>
      <c r="N1339" s="57">
        <f t="shared" si="392"/>
        <v>89.980449047168136</v>
      </c>
      <c r="O1339" s="57">
        <f t="shared" si="393"/>
        <v>45.586712471715501</v>
      </c>
      <c r="P1339" s="374">
        <f t="shared" si="394"/>
        <v>45.586712471715501</v>
      </c>
      <c r="Q1339" s="374">
        <f t="shared" si="395"/>
        <v>-90.019550952831864</v>
      </c>
      <c r="R1339" s="12">
        <f t="shared" si="396"/>
        <v>89.980449047168136</v>
      </c>
      <c r="S1339" s="57">
        <f t="shared" si="397"/>
        <v>0.13586662678045794</v>
      </c>
      <c r="T1339" s="12">
        <f t="shared" si="380"/>
        <v>45.586712471715501</v>
      </c>
    </row>
    <row r="1340" spans="1:20" x14ac:dyDescent="0.15">
      <c r="A1340" s="57">
        <f t="shared" si="381"/>
        <v>856.91915885689343</v>
      </c>
      <c r="B1340" s="12">
        <f t="shared" si="398"/>
        <v>136.3829199622237</v>
      </c>
      <c r="C1340" s="57" t="str">
        <f t="shared" si="382"/>
        <v>-0.0648393067689632-189.534094566804i</v>
      </c>
      <c r="D1340" s="57" t="str">
        <f t="shared" si="383"/>
        <v>7.97999853505095-46.6822680817404i</v>
      </c>
      <c r="E1340" s="57" t="str">
        <f t="shared" si="384"/>
        <v>81.2302662479806-0.00805134730312537i</v>
      </c>
      <c r="F1340" s="57" t="str">
        <f t="shared" si="385"/>
        <v>4.17867829848581-4380.52387445106i</v>
      </c>
      <c r="G1340" s="57" t="str">
        <f t="shared" si="386"/>
        <v>0.999999909016007-0.000301635516473621i</v>
      </c>
      <c r="H1340" s="57" t="str">
        <f t="shared" si="387"/>
        <v>120.121230973398+20.3095424009342i</v>
      </c>
      <c r="I1340" s="57" t="str">
        <f t="shared" si="388"/>
        <v>504.788074545344-2968.35111980444i</v>
      </c>
      <c r="K1340" s="57" t="str">
        <f t="shared" si="389"/>
        <v>0.0971226802916159-0.0166267143743044i</v>
      </c>
      <c r="L1340" s="57" t="str">
        <f t="shared" si="390"/>
        <v>0.00025-1.62079336718487i</v>
      </c>
      <c r="M1340" s="57" t="str">
        <f t="shared" si="391"/>
        <v>0.0025-0.912837315686098i</v>
      </c>
      <c r="N1340" s="57">
        <f t="shared" si="392"/>
        <v>89.980399207393361</v>
      </c>
      <c r="O1340" s="57">
        <f t="shared" si="393"/>
        <v>45.553747406516543</v>
      </c>
      <c r="P1340" s="374">
        <f t="shared" si="394"/>
        <v>45.553747406516543</v>
      </c>
      <c r="Q1340" s="374">
        <f t="shared" si="395"/>
        <v>-90.019600792606639</v>
      </c>
      <c r="R1340" s="12">
        <f t="shared" si="396"/>
        <v>89.980399207393361</v>
      </c>
      <c r="S1340" s="57">
        <f t="shared" si="397"/>
        <v>0.13638291996222371</v>
      </c>
      <c r="T1340" s="12">
        <f t="shared" si="380"/>
        <v>45.553747406516543</v>
      </c>
    </row>
    <row r="1341" spans="1:20" x14ac:dyDescent="0.15">
      <c r="A1341" s="57">
        <f t="shared" si="381"/>
        <v>860.1754516605497</v>
      </c>
      <c r="B1341" s="12">
        <f t="shared" si="398"/>
        <v>136.90117505808016</v>
      </c>
      <c r="C1341" s="57" t="str">
        <f t="shared" si="382"/>
        <v>-0.0647576738388551-188.816126469845i</v>
      </c>
      <c r="D1341" s="57" t="str">
        <f t="shared" si="383"/>
        <v>7.97999852389617-46.5055729391505i</v>
      </c>
      <c r="E1341" s="57" t="str">
        <f t="shared" si="384"/>
        <v>81.2302329917665-0.00807604968549421i</v>
      </c>
      <c r="F1341" s="57" t="str">
        <f t="shared" si="385"/>
        <v>4.17867829559086-4363.94090859591i</v>
      </c>
      <c r="G1341" s="57" t="str">
        <f t="shared" si="386"/>
        <v>0.999999908323215-0.000302781731226455i</v>
      </c>
      <c r="H1341" s="57" t="str">
        <f t="shared" si="387"/>
        <v>120.122154608934+20.3867701041732i</v>
      </c>
      <c r="I1341" s="57" t="str">
        <f t="shared" si="388"/>
        <v>504.789364012465-2957.13320084136i</v>
      </c>
      <c r="K1341" s="57" t="str">
        <f t="shared" si="389"/>
        <v>0.0971014129393281-0.0166862013071004i</v>
      </c>
      <c r="L1341" s="57" t="str">
        <f t="shared" si="390"/>
        <v>0.00025-1.61465766804629i</v>
      </c>
      <c r="M1341" s="57" t="str">
        <f t="shared" si="391"/>
        <v>0.0025-0.909381665357733i</v>
      </c>
      <c r="N1341" s="57">
        <f t="shared" si="392"/>
        <v>89.980349447232371</v>
      </c>
      <c r="O1341" s="57">
        <f t="shared" si="393"/>
        <v>45.520782189086766</v>
      </c>
      <c r="P1341" s="374">
        <f t="shared" si="394"/>
        <v>45.520782189086766</v>
      </c>
      <c r="Q1341" s="374">
        <f t="shared" si="395"/>
        <v>-90.019650552767629</v>
      </c>
      <c r="R1341" s="12">
        <f t="shared" si="396"/>
        <v>89.980349447232371</v>
      </c>
      <c r="S1341" s="57">
        <f t="shared" si="397"/>
        <v>0.13690117505808017</v>
      </c>
      <c r="T1341" s="12">
        <f t="shared" si="380"/>
        <v>45.520782189086766</v>
      </c>
    </row>
    <row r="1342" spans="1:20" x14ac:dyDescent="0.15">
      <c r="A1342" s="57">
        <f t="shared" si="381"/>
        <v>863.44411837685982</v>
      </c>
      <c r="B1342" s="12">
        <f t="shared" si="398"/>
        <v>137.42139952330086</v>
      </c>
      <c r="C1342" s="57" t="str">
        <f t="shared" si="382"/>
        <v>-0.0646754560074143-188.100874766239i</v>
      </c>
      <c r="D1342" s="57" t="str">
        <f t="shared" si="383"/>
        <v>7.97999851265646-46.3295467948403i</v>
      </c>
      <c r="E1342" s="57" t="str">
        <f t="shared" si="384"/>
        <v>81.2301994975407-0.0081007811626227i</v>
      </c>
      <c r="F1342" s="57" t="str">
        <f t="shared" si="385"/>
        <v>4.17867829267383-4347.42071949583i</v>
      </c>
      <c r="G1342" s="57" t="str">
        <f t="shared" si="386"/>
        <v>0.999999907625147-0.000303932301592951i</v>
      </c>
      <c r="H1342" s="57" t="str">
        <f t="shared" si="387"/>
        <v>120.123085285536+20.4642918616062i</v>
      </c>
      <c r="I1342" s="57" t="str">
        <f t="shared" si="388"/>
        <v>504.790663304494-2945.95782141246i</v>
      </c>
      <c r="K1342" s="57" t="str">
        <f t="shared" si="389"/>
        <v>0.0970799931700163-0.0167458736722042i</v>
      </c>
      <c r="L1342" s="57" t="str">
        <f t="shared" si="390"/>
        <v>0.00025-1.60854519630035i</v>
      </c>
      <c r="M1342" s="57" t="str">
        <f t="shared" si="391"/>
        <v>0.0025-0.905939096789932i</v>
      </c>
      <c r="N1342" s="57">
        <f t="shared" si="392"/>
        <v>89.980299769866122</v>
      </c>
      <c r="O1342" s="57">
        <f t="shared" si="393"/>
        <v>45.487816818405868</v>
      </c>
      <c r="P1342" s="374">
        <f t="shared" si="394"/>
        <v>45.487816818405868</v>
      </c>
      <c r="Q1342" s="374">
        <f t="shared" si="395"/>
        <v>-90.019700230133878</v>
      </c>
      <c r="R1342" s="12">
        <f t="shared" si="396"/>
        <v>89.980299769866122</v>
      </c>
      <c r="S1342" s="57">
        <f t="shared" si="397"/>
        <v>0.13742139952330087</v>
      </c>
      <c r="T1342" s="12">
        <f t="shared" si="380"/>
        <v>45.487816818405868</v>
      </c>
    </row>
    <row r="1343" spans="1:20" x14ac:dyDescent="0.15">
      <c r="A1343" s="57">
        <f t="shared" si="381"/>
        <v>866.72520602669181</v>
      </c>
      <c r="B1343" s="12">
        <f t="shared" si="398"/>
        <v>137.9436008414894</v>
      </c>
      <c r="C1343" s="57" t="str">
        <f t="shared" si="382"/>
        <v>-0.0645926493571771-187.388329169108i</v>
      </c>
      <c r="D1343" s="57" t="str">
        <f t="shared" si="383"/>
        <v>7.97999850133116-46.1541871166146i</v>
      </c>
      <c r="E1343" s="57" t="str">
        <f t="shared" si="384"/>
        <v>81.230165763714-0.00812554115310182i</v>
      </c>
      <c r="F1343" s="57" t="str">
        <f t="shared" si="385"/>
        <v>4.17867828973465-4330.96306950233i</v>
      </c>
      <c r="G1343" s="57" t="str">
        <f t="shared" si="386"/>
        <v>0.999999906921765-0.00030508724412441i</v>
      </c>
      <c r="H1343" s="57" t="str">
        <f t="shared" si="387"/>
        <v>120.124023056943+20.5421087973832i</v>
      </c>
      <c r="I1343" s="57" t="str">
        <f t="shared" si="388"/>
        <v>504.791972496337-2934.82482075821i</v>
      </c>
      <c r="K1343" s="57" t="str">
        <f t="shared" si="389"/>
        <v>0.0970584199622034-0.0168057317401082i</v>
      </c>
      <c r="L1343" s="57" t="str">
        <f t="shared" si="390"/>
        <v>0.00025-1.60245586401709i</v>
      </c>
      <c r="M1343" s="57" t="str">
        <f t="shared" si="391"/>
        <v>0.0025-0.902509560460188i</v>
      </c>
      <c r="N1343" s="57">
        <f t="shared" si="392"/>
        <v>89.980250178516627</v>
      </c>
      <c r="O1343" s="57">
        <f t="shared" si="393"/>
        <v>45.454851293447476</v>
      </c>
      <c r="P1343" s="374">
        <f t="shared" si="394"/>
        <v>45.454851293447476</v>
      </c>
      <c r="Q1343" s="374">
        <f t="shared" si="395"/>
        <v>-90.019749821483373</v>
      </c>
      <c r="R1343" s="12">
        <f t="shared" si="396"/>
        <v>89.980250178516627</v>
      </c>
      <c r="S1343" s="57">
        <f t="shared" si="397"/>
        <v>0.13794360084148941</v>
      </c>
      <c r="T1343" s="12">
        <f t="shared" si="380"/>
        <v>45.454851293447476</v>
      </c>
    </row>
    <row r="1344" spans="1:20" x14ac:dyDescent="0.15">
      <c r="A1344" s="57">
        <f t="shared" si="381"/>
        <v>870.01876180959323</v>
      </c>
      <c r="B1344" s="12">
        <f t="shared" si="398"/>
        <v>138.46778652468706</v>
      </c>
      <c r="C1344" s="57" t="str">
        <f t="shared" si="382"/>
        <v>-0.0645092499475481-186.678479430531i</v>
      </c>
      <c r="D1344" s="57" t="str">
        <f t="shared" si="383"/>
        <v>7.97999848991967-45.9794913818657i</v>
      </c>
      <c r="E1344" s="57" t="str">
        <f t="shared" si="384"/>
        <v>81.2301317886872-0.00815032906586324i</v>
      </c>
      <c r="F1344" s="57" t="str">
        <f t="shared" si="385"/>
        <v>4.17867828677307-4314.56772186659i</v>
      </c>
      <c r="G1344" s="57" t="str">
        <f t="shared" si="386"/>
        <v>0.999999906213026-0.000306246575435035i</v>
      </c>
      <c r="H1344" s="57" t="str">
        <f t="shared" si="387"/>
        <v>120.124967977302+20.6202220400033i</v>
      </c>
      <c r="I1344" s="57" t="str">
        <f t="shared" si="388"/>
        <v>504.793291663474-2923.73403872872i</v>
      </c>
      <c r="K1344" s="57" t="str">
        <f t="shared" si="389"/>
        <v>0.0970366922886192-0.0168657757779224i</v>
      </c>
      <c r="L1344" s="57" t="str">
        <f t="shared" si="390"/>
        <v>0.00025-1.59638958359941i</v>
      </c>
      <c r="M1344" s="57" t="str">
        <f t="shared" si="391"/>
        <v>0.0025-0.899093007033462i</v>
      </c>
      <c r="N1344" s="57">
        <f t="shared" si="392"/>
        <v>89.980200676448092</v>
      </c>
      <c r="O1344" s="57">
        <f t="shared" si="393"/>
        <v>45.421885613179654</v>
      </c>
      <c r="P1344" s="374">
        <f t="shared" si="394"/>
        <v>45.421885613179654</v>
      </c>
      <c r="Q1344" s="374">
        <f t="shared" si="395"/>
        <v>-90.019799323551908</v>
      </c>
      <c r="R1344" s="12">
        <f t="shared" si="396"/>
        <v>89.980200676448092</v>
      </c>
      <c r="S1344" s="57">
        <f t="shared" si="397"/>
        <v>0.13846778652468705</v>
      </c>
      <c r="T1344" s="12">
        <f t="shared" si="380"/>
        <v>45.421885613179654</v>
      </c>
    </row>
    <row r="1345" spans="1:20" x14ac:dyDescent="0.15">
      <c r="A1345" s="57">
        <f t="shared" si="381"/>
        <v>873.32483310446969</v>
      </c>
      <c r="B1345" s="12">
        <f t="shared" si="398"/>
        <v>138.99396411348087</v>
      </c>
      <c r="C1345" s="57" t="str">
        <f t="shared" si="382"/>
        <v>-0.0644252538169283-185.971315341385i</v>
      </c>
      <c r="D1345" s="57" t="str">
        <f t="shared" si="383"/>
        <v>7.97999847842124-45.8054570775366i</v>
      </c>
      <c r="E1345" s="57" t="str">
        <f t="shared" si="384"/>
        <v>81.2300975708517-0.00817514430085695i</v>
      </c>
      <c r="F1345" s="57" t="str">
        <f t="shared" si="385"/>
        <v>4.17867828378892-4298.23444073604i</v>
      </c>
      <c r="G1345" s="57" t="str">
        <f t="shared" si="386"/>
        <v>0.999999905498891-0.000307410312202155i</v>
      </c>
      <c r="H1345" s="57" t="str">
        <f t="shared" si="387"/>
        <v>120.125920101178+20.6986327223321i</v>
      </c>
      <c r="I1345" s="57" t="str">
        <f t="shared" si="388"/>
        <v>504.794620881968-2912.68531578153i</v>
      </c>
      <c r="K1345" s="57" t="str">
        <f t="shared" si="389"/>
        <v>0.0970148091161811-0.0169260060493205i</v>
      </c>
      <c r="L1345" s="57" t="str">
        <f t="shared" si="390"/>
        <v>0.00025-1.59034626778184i</v>
      </c>
      <c r="M1345" s="57" t="str">
        <f t="shared" si="391"/>
        <v>0.0025-0.895689387361488i</v>
      </c>
      <c r="N1345" s="57">
        <f t="shared" si="392"/>
        <v>89.980151266966473</v>
      </c>
      <c r="O1345" s="57">
        <f t="shared" si="393"/>
        <v>45.38891977656435</v>
      </c>
      <c r="P1345" s="374">
        <f t="shared" si="394"/>
        <v>45.38891977656435</v>
      </c>
      <c r="Q1345" s="374">
        <f t="shared" si="395"/>
        <v>-90.019848733033527</v>
      </c>
      <c r="R1345" s="12">
        <f t="shared" si="396"/>
        <v>89.980151266966473</v>
      </c>
      <c r="S1345" s="57">
        <f t="shared" si="397"/>
        <v>0.13899396411348086</v>
      </c>
      <c r="T1345" s="12">
        <f t="shared" si="380"/>
        <v>45.38891977656435</v>
      </c>
    </row>
    <row r="1346" spans="1:20" x14ac:dyDescent="0.15">
      <c r="A1346" s="57">
        <f t="shared" si="381"/>
        <v>876.64346747026673</v>
      </c>
      <c r="B1346" s="12">
        <f t="shared" si="398"/>
        <v>139.5221411771121</v>
      </c>
      <c r="C1346" s="57" t="str">
        <f t="shared" si="382"/>
        <v>-0.0643406569802814-185.26682673121i</v>
      </c>
      <c r="D1346" s="57" t="str">
        <f t="shared" si="383"/>
        <v>7.97999846683526-45.6320817000855i</v>
      </c>
      <c r="E1346" s="57" t="str">
        <f t="shared" si="384"/>
        <v>81.2300631085909-0.00819998624845581i</v>
      </c>
      <c r="F1346" s="57" t="str">
        <f t="shared" si="385"/>
        <v>4.17867828078203-4281.96299115094i</v>
      </c>
      <c r="G1346" s="57" t="str">
        <f t="shared" si="386"/>
        <v>0.999999904779318-0.000308578471166479i</v>
      </c>
      <c r="H1346" s="57" t="str">
        <f t="shared" si="387"/>
        <v>120.126879483549+20.7773419816189i</v>
      </c>
      <c r="I1346" s="57" t="str">
        <f t="shared" si="388"/>
        <v>504.795960228452-2901.67849297913i</v>
      </c>
      <c r="K1346" s="57" t="str">
        <f t="shared" si="389"/>
        <v>0.0969927694059792-0.0169864228144861i</v>
      </c>
      <c r="L1346" s="57" t="str">
        <f t="shared" si="390"/>
        <v>0.00025-1.58432582962925i</v>
      </c>
      <c r="M1346" s="57" t="str">
        <f t="shared" si="391"/>
        <v>0.0025-0.892298652482052i</v>
      </c>
      <c r="N1346" s="57">
        <f t="shared" si="392"/>
        <v>89.980101953420871</v>
      </c>
      <c r="O1346" s="57">
        <f t="shared" si="393"/>
        <v>45.355953782557947</v>
      </c>
      <c r="P1346" s="374">
        <f t="shared" si="394"/>
        <v>45.355953782557947</v>
      </c>
      <c r="Q1346" s="374">
        <f t="shared" si="395"/>
        <v>-90.019898046579129</v>
      </c>
      <c r="R1346" s="12">
        <f t="shared" si="396"/>
        <v>89.980101953420871</v>
      </c>
      <c r="S1346" s="57">
        <f t="shared" si="397"/>
        <v>0.13952214117711209</v>
      </c>
      <c r="T1346" s="12">
        <f t="shared" si="380"/>
        <v>45.355953782557947</v>
      </c>
    </row>
    <row r="1347" spans="1:20" x14ac:dyDescent="0.15">
      <c r="A1347" s="57">
        <f t="shared" si="381"/>
        <v>879.97471264665376</v>
      </c>
      <c r="B1347" s="12">
        <f t="shared" si="398"/>
        <v>140.05232531358513</v>
      </c>
      <c r="C1347" s="57" t="str">
        <f t="shared" si="382"/>
        <v>-0.0642554554298407-184.565003468052i</v>
      </c>
      <c r="D1347" s="57" t="str">
        <f t="shared" si="383"/>
        <v>7.9799984551611-45.4593627554493i</v>
      </c>
      <c r="E1347" s="57" t="str">
        <f t="shared" si="384"/>
        <v>81.230028400279-0.00822485428950455i</v>
      </c>
      <c r="F1347" s="57" t="str">
        <f t="shared" si="385"/>
        <v>4.1786782777523-4265.75313904102i</v>
      </c>
      <c r="G1347" s="57" t="str">
        <f t="shared" si="386"/>
        <v>0.999999904054266-0.000309751069132325i</v>
      </c>
      <c r="H1347" s="57" t="str">
        <f t="shared" si="387"/>
        <v>120.127846179819+20.8563509595145i</v>
      </c>
      <c r="I1347" s="57" t="str">
        <f t="shared" si="388"/>
        <v>504.797309780143-2890.71341198691i</v>
      </c>
      <c r="K1347" s="57" t="str">
        <f t="shared" si="389"/>
        <v>0.0969705721132571-0.0170470263300578i</v>
      </c>
      <c r="L1347" s="57" t="str">
        <f t="shared" si="390"/>
        <v>0.00025-1.57832818253561i</v>
      </c>
      <c r="M1347" s="57" t="str">
        <f t="shared" si="391"/>
        <v>0.0025-0.888920753618305i</v>
      </c>
      <c r="N1347" s="57">
        <f t="shared" si="392"/>
        <v>89.980052739203543</v>
      </c>
      <c r="O1347" s="57">
        <f t="shared" si="393"/>
        <v>45.322987630110646</v>
      </c>
      <c r="P1347" s="374">
        <f t="shared" si="394"/>
        <v>45.322987630110646</v>
      </c>
      <c r="Q1347" s="374">
        <f t="shared" si="395"/>
        <v>-90.019947260796457</v>
      </c>
      <c r="R1347" s="12">
        <f t="shared" si="396"/>
        <v>89.980052739203543</v>
      </c>
      <c r="S1347" s="57">
        <f t="shared" si="397"/>
        <v>0.14005232531358514</v>
      </c>
      <c r="T1347" s="12">
        <f t="shared" si="380"/>
        <v>45.322987630110646</v>
      </c>
    </row>
    <row r="1348" spans="1:20" x14ac:dyDescent="0.15">
      <c r="A1348" s="57">
        <f t="shared" si="381"/>
        <v>883.31861655471107</v>
      </c>
      <c r="B1348" s="12">
        <f t="shared" si="398"/>
        <v>140.58452414977677</v>
      </c>
      <c r="C1348" s="57" t="str">
        <f t="shared" si="382"/>
        <v>-0.0641696451374258-183.865835458331i</v>
      </c>
      <c r="D1348" s="57" t="str">
        <f t="shared" si="383"/>
        <v>7.979998443398-45.2872977590082i</v>
      </c>
      <c r="E1348" s="57" t="str">
        <f t="shared" si="384"/>
        <v>81.2299934442809-0.0082497477952573i</v>
      </c>
      <c r="F1348" s="57" t="str">
        <f t="shared" si="385"/>
        <v>4.17867827469945-4249.60465122213i</v>
      </c>
      <c r="G1348" s="57" t="str">
        <f t="shared" si="386"/>
        <v>0.999999903323693-0.000310928122967872i</v>
      </c>
      <c r="H1348" s="57" t="str">
        <f t="shared" si="387"/>
        <v>120.128820245811+20.9356608020892i</v>
      </c>
      <c r="I1348" s="57" t="str">
        <f t="shared" si="388"/>
        <v>504.798669614861-2879.78991507063i</v>
      </c>
      <c r="K1348" s="57" t="str">
        <f t="shared" si="389"/>
        <v>0.0969482161873998-0.0171078168490759i</v>
      </c>
      <c r="L1348" s="57" t="str">
        <f t="shared" si="390"/>
        <v>0.00025-1.57235324022276i</v>
      </c>
      <c r="M1348" s="57" t="str">
        <f t="shared" si="391"/>
        <v>0.0025-0.885555642178029i</v>
      </c>
      <c r="N1348" s="57">
        <f t="shared" si="392"/>
        <v>89.980003627749639</v>
      </c>
      <c r="O1348" s="57">
        <f t="shared" si="393"/>
        <v>45.29002131816722</v>
      </c>
      <c r="P1348" s="374">
        <f t="shared" si="394"/>
        <v>45.29002131816722</v>
      </c>
      <c r="Q1348" s="374">
        <f t="shared" si="395"/>
        <v>-90.019996372250361</v>
      </c>
      <c r="R1348" s="12">
        <f t="shared" si="396"/>
        <v>89.980003627749639</v>
      </c>
      <c r="S1348" s="57">
        <f t="shared" si="397"/>
        <v>0.14058452414977676</v>
      </c>
      <c r="T1348" s="12">
        <f t="shared" si="380"/>
        <v>45.29002131816722</v>
      </c>
    </row>
    <row r="1349" spans="1:20" x14ac:dyDescent="0.15">
      <c r="A1349" s="57">
        <f t="shared" si="381"/>
        <v>886.67522729761902</v>
      </c>
      <c r="B1349" s="12">
        <f t="shared" si="398"/>
        <v>141.11874534154592</v>
      </c>
      <c r="C1349" s="57" t="str">
        <f t="shared" si="382"/>
        <v>-0.0640832220504421-183.169312646682i</v>
      </c>
      <c r="D1349" s="57" t="str">
        <f t="shared" si="383"/>
        <v>7.97999843154537-45.1158842355492i</v>
      </c>
      <c r="E1349" s="57" t="str">
        <f t="shared" si="384"/>
        <v>81.2299582389524-0.00827466612707057i</v>
      </c>
      <c r="F1349" s="57" t="str">
        <f t="shared" si="385"/>
        <v>4.17867827162338-4233.51729539284i</v>
      </c>
      <c r="G1349" s="57" t="str">
        <f t="shared" si="386"/>
        <v>0.999999902587557-0.000312109649605396i</v>
      </c>
      <c r="H1349" s="57" t="str">
        <f t="shared" si="387"/>
        <v>120.129801737778+21.0152726598499i</v>
      </c>
      <c r="I1349" s="57" t="str">
        <f t="shared" si="388"/>
        <v>504.80003981101-2868.90784509437i</v>
      </c>
      <c r="K1349" s="57" t="str">
        <f t="shared" si="389"/>
        <v>0.0969257005719142-0.0171687946209254i</v>
      </c>
      <c r="L1349" s="57" t="str">
        <f t="shared" si="390"/>
        <v>0.00025-1.56640091673915i</v>
      </c>
      <c r="M1349" s="57" t="str">
        <f t="shared" si="391"/>
        <v>0.0025-0.882203269752963i</v>
      </c>
      <c r="N1349" s="57">
        <f t="shared" si="392"/>
        <v>89.979954622538955</v>
      </c>
      <c r="O1349" s="57">
        <f t="shared" si="393"/>
        <v>45.257054845666211</v>
      </c>
      <c r="P1349" s="374">
        <f t="shared" si="394"/>
        <v>45.257054845666211</v>
      </c>
      <c r="Q1349" s="374">
        <f t="shared" si="395"/>
        <v>-90.020045377461045</v>
      </c>
      <c r="R1349" s="12">
        <f t="shared" si="396"/>
        <v>89.979954622538955</v>
      </c>
      <c r="S1349" s="57">
        <f t="shared" si="397"/>
        <v>0.14111874534154592</v>
      </c>
      <c r="T1349" s="12">
        <f t="shared" si="380"/>
        <v>45.257054845666211</v>
      </c>
    </row>
    <row r="1350" spans="1:20" x14ac:dyDescent="0.15">
      <c r="A1350" s="57">
        <f t="shared" si="381"/>
        <v>890.04459316134989</v>
      </c>
      <c r="B1350" s="12">
        <f t="shared" si="398"/>
        <v>141.65499657384379</v>
      </c>
      <c r="C1350" s="57" t="str">
        <f t="shared" si="382"/>
        <v>-0.0639961820944599-182.475425015818i</v>
      </c>
      <c r="D1350" s="57" t="str">
        <f t="shared" si="383"/>
        <v>7.97999841960246-44.9451197192314i</v>
      </c>
      <c r="E1350" s="57" t="str">
        <f t="shared" si="384"/>
        <v>81.2299227826403-0.00829960863664997i</v>
      </c>
      <c r="F1350" s="57" t="str">
        <f t="shared" si="385"/>
        <v>4.17867826852388-4217.49084013114i</v>
      </c>
      <c r="G1350" s="57" t="str">
        <f t="shared" si="386"/>
        <v>0.999999901845816-0.000313295666041512i</v>
      </c>
      <c r="H1350" s="57" t="str">
        <f t="shared" si="387"/>
        <v>120.130790712401+21.0951876877578i</v>
      </c>
      <c r="I1350" s="57" t="str">
        <f t="shared" si="388"/>
        <v>504.801420447586-2858.06704551809i</v>
      </c>
      <c r="K1350" s="57" t="str">
        <f t="shared" si="389"/>
        <v>0.0969030242044149-0.0172299598912803i</v>
      </c>
      <c r="L1350" s="57" t="str">
        <f t="shared" si="390"/>
        <v>0.00025-1.56047112645861i</v>
      </c>
      <c r="M1350" s="57" t="str">
        <f t="shared" si="391"/>
        <v>0.0025-0.878863588118117i</v>
      </c>
      <c r="N1350" s="57">
        <f t="shared" si="392"/>
        <v>89.979905727095527</v>
      </c>
      <c r="O1350" s="57">
        <f t="shared" si="393"/>
        <v>45.224088211540348</v>
      </c>
      <c r="P1350" s="374">
        <f t="shared" si="394"/>
        <v>45.224088211540348</v>
      </c>
      <c r="Q1350" s="374">
        <f t="shared" si="395"/>
        <v>-90.020094272904473</v>
      </c>
      <c r="R1350" s="12">
        <f t="shared" si="396"/>
        <v>89.979905727095527</v>
      </c>
      <c r="S1350" s="57">
        <f t="shared" si="397"/>
        <v>0.14165499657384378</v>
      </c>
      <c r="T1350" s="12">
        <f t="shared" si="380"/>
        <v>45.224088211540348</v>
      </c>
    </row>
    <row r="1351" spans="1:20" x14ac:dyDescent="0.15">
      <c r="A1351" s="57">
        <f t="shared" si="381"/>
        <v>893.42676261536303</v>
      </c>
      <c r="B1351" s="12">
        <f t="shared" si="398"/>
        <v>142.19328556082439</v>
      </c>
      <c r="C1351" s="57" t="str">
        <f t="shared" si="382"/>
        <v>-0.0639085211724328-181.784162586385i</v>
      </c>
      <c r="D1351" s="57" t="str">
        <f t="shared" si="383"/>
        <v>7.97999840756863-44.7750017535499i</v>
      </c>
      <c r="E1351" s="57" t="str">
        <f t="shared" si="384"/>
        <v>81.2298870736827-0.00832457466574298i</v>
      </c>
      <c r="F1351" s="57" t="str">
        <f t="shared" si="385"/>
        <v>4.17867826540079-4201.52505489109i</v>
      </c>
      <c r="G1351" s="57" t="str">
        <f t="shared" si="386"/>
        <v>0.999999901098427-0.000314486189337426i</v>
      </c>
      <c r="H1351" s="57" t="str">
        <f t="shared" si="387"/>
        <v>120.131787226797+21.1754070452473i</v>
      </c>
      <c r="I1351" s="57" t="str">
        <f t="shared" si="388"/>
        <v>504.802811604203-2847.26736039553i</v>
      </c>
      <c r="K1351" s="57" t="str">
        <f t="shared" si="389"/>
        <v>0.0968801860166077-0.0172913129020477i</v>
      </c>
      <c r="L1351" s="57" t="str">
        <f t="shared" si="390"/>
        <v>0.00025-1.55456378407911i</v>
      </c>
      <c r="M1351" s="57" t="str">
        <f t="shared" si="391"/>
        <v>0.0025-0.875536549231039i</v>
      </c>
      <c r="N1351" s="57">
        <f t="shared" si="392"/>
        <v>89.979856944988228</v>
      </c>
      <c r="O1351" s="57">
        <f t="shared" si="393"/>
        <v>45.191121414716442</v>
      </c>
      <c r="P1351" s="374">
        <f t="shared" si="394"/>
        <v>45.191121414716442</v>
      </c>
      <c r="Q1351" s="374">
        <f t="shared" si="395"/>
        <v>-90.020143055011772</v>
      </c>
      <c r="R1351" s="12">
        <f t="shared" si="396"/>
        <v>89.979856944988228</v>
      </c>
      <c r="S1351" s="57">
        <f t="shared" si="397"/>
        <v>0.14219328556082439</v>
      </c>
      <c r="T1351" s="12">
        <f t="shared" si="380"/>
        <v>45.191121414716442</v>
      </c>
    </row>
    <row r="1352" spans="1:20" x14ac:dyDescent="0.15">
      <c r="A1352" s="57">
        <f t="shared" si="381"/>
        <v>896.82178431330135</v>
      </c>
      <c r="B1352" s="12">
        <f t="shared" si="398"/>
        <v>142.73362004595552</v>
      </c>
      <c r="C1352" s="57" t="str">
        <f t="shared" si="382"/>
        <v>-0.0638202351640231-181.09551541682i</v>
      </c>
      <c r="D1352" s="57" t="str">
        <f t="shared" si="383"/>
        <v>7.97999839544313-44.6055278913006i</v>
      </c>
      <c r="E1352" s="57" t="str">
        <f t="shared" si="384"/>
        <v>81.2298511104076-0.00834956354564315i</v>
      </c>
      <c r="F1352" s="57" t="str">
        <f t="shared" si="385"/>
        <v>4.17867826225391-4185.6197099995i</v>
      </c>
      <c r="G1352" s="57" t="str">
        <f t="shared" si="386"/>
        <v>0.999999900345347-0.000315681236619175i</v>
      </c>
      <c r="H1352" s="57" t="str">
        <f t="shared" si="387"/>
        <v>120.13279133852+21.2559318962431i</v>
      </c>
      <c r="I1352" s="57" t="str">
        <f t="shared" si="388"/>
        <v>504.804213361076-2836.50863437191i</v>
      </c>
      <c r="K1352" s="57" t="str">
        <f t="shared" si="389"/>
        <v>0.0968571849342757-0.0173528538913107i</v>
      </c>
      <c r="L1352" s="57" t="str">
        <f t="shared" si="390"/>
        <v>0.00025-1.54867880462155i</v>
      </c>
      <c r="M1352" s="57" t="str">
        <f t="shared" si="391"/>
        <v>0.0025-0.872222105231164i</v>
      </c>
      <c r="N1352" s="57">
        <f t="shared" si="392"/>
        <v>89.979808279831587</v>
      </c>
      <c r="O1352" s="57">
        <f t="shared" si="393"/>
        <v>45.15815445411544</v>
      </c>
      <c r="P1352" s="374">
        <f t="shared" si="394"/>
        <v>45.15815445411544</v>
      </c>
      <c r="Q1352" s="374">
        <f t="shared" si="395"/>
        <v>-90.020191720168413</v>
      </c>
      <c r="R1352" s="12">
        <f t="shared" si="396"/>
        <v>89.979808279831587</v>
      </c>
      <c r="S1352" s="57">
        <f t="shared" si="397"/>
        <v>0.14273362004595552</v>
      </c>
      <c r="T1352" s="12">
        <f t="shared" si="380"/>
        <v>45.15815445411544</v>
      </c>
    </row>
    <row r="1353" spans="1:20" x14ac:dyDescent="0.15">
      <c r="A1353" s="57">
        <f t="shared" si="381"/>
        <v>900.2297070936919</v>
      </c>
      <c r="B1353" s="12">
        <f t="shared" si="398"/>
        <v>143.27600780213015</v>
      </c>
      <c r="C1353" s="57" t="str">
        <f t="shared" si="382"/>
        <v>-0.0637313199271183-180.409473603203i</v>
      </c>
      <c r="D1353" s="57" t="str">
        <f t="shared" si="383"/>
        <v>7.97999838322533-44.436695694545i</v>
      </c>
      <c r="E1353" s="57" t="str">
        <f t="shared" si="384"/>
        <v>81.229814891135-0.00837457459809754i</v>
      </c>
      <c r="F1353" s="57" t="str">
        <f t="shared" si="385"/>
        <v>4.17867825908307-4169.77457665266i</v>
      </c>
      <c r="G1353" s="57" t="str">
        <f t="shared" si="386"/>
        <v>0.999999899586533-0.000316880825077874i</v>
      </c>
      <c r="H1353" s="57" t="str">
        <f t="shared" si="387"/>
        <v>120.133803105562+21.3367634091782i</v>
      </c>
      <c r="I1353" s="57" t="str">
        <f t="shared" si="388"/>
        <v>504.805625799032-2825.79071268161i</v>
      </c>
      <c r="K1353" s="57" t="str">
        <f t="shared" si="389"/>
        <v>0.0968340198772629-0.0174145830932708i</v>
      </c>
      <c r="L1353" s="57" t="str">
        <f t="shared" si="390"/>
        <v>0.00025-1.54281610342852i</v>
      </c>
      <c r="M1353" s="57" t="str">
        <f t="shared" si="391"/>
        <v>0.0025-0.868920208439089i</v>
      </c>
      <c r="N1353" s="57">
        <f t="shared" si="392"/>
        <v>89.979759735285526</v>
      </c>
      <c r="O1353" s="57">
        <f t="shared" si="393"/>
        <v>45.125187328652174</v>
      </c>
      <c r="P1353" s="374">
        <f t="shared" si="394"/>
        <v>45.125187328652174</v>
      </c>
      <c r="Q1353" s="374">
        <f t="shared" si="395"/>
        <v>-90.020240264714474</v>
      </c>
      <c r="R1353" s="12">
        <f t="shared" si="396"/>
        <v>89.979759735285526</v>
      </c>
      <c r="S1353" s="57">
        <f t="shared" si="397"/>
        <v>0.14327600780213015</v>
      </c>
      <c r="T1353" s="12">
        <f t="shared" si="380"/>
        <v>45.125187328652174</v>
      </c>
    </row>
    <row r="1354" spans="1:20" x14ac:dyDescent="0.15">
      <c r="A1354" s="57">
        <f t="shared" si="381"/>
        <v>903.65057998064799</v>
      </c>
      <c r="B1354" s="12">
        <f t="shared" si="398"/>
        <v>143.82045663177826</v>
      </c>
      <c r="C1354" s="57" t="str">
        <f t="shared" si="382"/>
        <v>-0.0636417712960942-179.726027279123i</v>
      </c>
      <c r="D1354" s="57" t="str">
        <f t="shared" si="383"/>
        <v>7.97999837091453-44.2685027345754i</v>
      </c>
      <c r="E1354" s="57" t="str">
        <f t="shared" si="384"/>
        <v>81.2297784141746-0.00839960713406088i</v>
      </c>
      <c r="F1354" s="57" t="str">
        <f t="shared" si="385"/>
        <v>4.1786782558881-4153.989426913i</v>
      </c>
      <c r="G1354" s="57" t="str">
        <f t="shared" si="386"/>
        <v>0.99999989882194-0.000318084971969964i</v>
      </c>
      <c r="H1354" s="57" t="str">
        <f t="shared" si="387"/>
        <v>120.134822586362+21.4179027570125i</v>
      </c>
      <c r="I1354" s="57" t="str">
        <f t="shared" si="388"/>
        <v>504.807048999517-2815.11344114613i</v>
      </c>
      <c r="K1354" s="57" t="str">
        <f t="shared" si="389"/>
        <v>0.0968106897594614-0.0174765007381903i</v>
      </c>
      <c r="L1354" s="57" t="str">
        <f t="shared" si="390"/>
        <v>0.00025-1.5369755961631i</v>
      </c>
      <c r="M1354" s="57" t="str">
        <f t="shared" si="391"/>
        <v>0.0025-0.86563081135594i</v>
      </c>
      <c r="N1354" s="57">
        <f t="shared" si="392"/>
        <v>89.979711315056591</v>
      </c>
      <c r="O1354" s="57">
        <f t="shared" si="393"/>
        <v>45.092220037235712</v>
      </c>
      <c r="P1354" s="374">
        <f t="shared" si="394"/>
        <v>45.092220037235712</v>
      </c>
      <c r="Q1354" s="374">
        <f t="shared" si="395"/>
        <v>-90.020288684943409</v>
      </c>
      <c r="R1354" s="12">
        <f t="shared" si="396"/>
        <v>89.979711315056591</v>
      </c>
      <c r="S1354" s="57">
        <f t="shared" si="397"/>
        <v>0.14382045663177825</v>
      </c>
      <c r="T1354" s="12">
        <f t="shared" si="380"/>
        <v>45.092220037235712</v>
      </c>
    </row>
    <row r="1355" spans="1:20" x14ac:dyDescent="0.15">
      <c r="A1355" s="57">
        <f t="shared" si="381"/>
        <v>907.0844521845745</v>
      </c>
      <c r="B1355" s="12">
        <f t="shared" si="398"/>
        <v>144.36697436697901</v>
      </c>
      <c r="C1355" s="57" t="str">
        <f t="shared" si="382"/>
        <v>-0.0635515850830473-179.045166615527i</v>
      </c>
      <c r="D1355" s="57" t="str">
        <f t="shared" si="383"/>
        <v>7.97999835850994-44.1009465918795i</v>
      </c>
      <c r="E1355" s="57" t="str">
        <f t="shared" si="384"/>
        <v>81.2297416778279-0.00842466045440843i</v>
      </c>
      <c r="F1355" s="57" t="str">
        <f t="shared" si="385"/>
        <v>4.17867825266878-4138.26403370584i</v>
      </c>
      <c r="G1355" s="57" t="str">
        <f t="shared" si="386"/>
        <v>0.999999898051526-0.000319293694617462i</v>
      </c>
      <c r="H1355" s="57" t="str">
        <f t="shared" si="387"/>
        <v>120.135849839803+21.4993511172508i</v>
      </c>
      <c r="I1355" s="57" t="str">
        <f t="shared" si="388"/>
        <v>504.808483044603-2804.47666617164i</v>
      </c>
      <c r="K1355" s="57" t="str">
        <f t="shared" si="389"/>
        <v>0.0967871934887938-0.017538607052333i</v>
      </c>
      <c r="L1355" s="57" t="str">
        <f t="shared" si="390"/>
        <v>0.00025-1.53115719880763i</v>
      </c>
      <c r="M1355" s="57" t="str">
        <f t="shared" si="391"/>
        <v>0.0025-0.862353866662622i</v>
      </c>
      <c r="N1355" s="57">
        <f t="shared" si="392"/>
        <v>89.979663022897853</v>
      </c>
      <c r="O1355" s="57">
        <f t="shared" si="393"/>
        <v>45.059252578768927</v>
      </c>
      <c r="P1355" s="374">
        <f t="shared" si="394"/>
        <v>45.059252578768927</v>
      </c>
      <c r="Q1355" s="374">
        <f t="shared" si="395"/>
        <v>-90.020336977102147</v>
      </c>
      <c r="R1355" s="12">
        <f t="shared" si="396"/>
        <v>89.979663022897853</v>
      </c>
      <c r="S1355" s="57">
        <f t="shared" si="397"/>
        <v>0.14436697436697901</v>
      </c>
      <c r="T1355" s="12">
        <f t="shared" si="380"/>
        <v>45.059252578768927</v>
      </c>
    </row>
    <row r="1356" spans="1:20" x14ac:dyDescent="0.15">
      <c r="A1356" s="57">
        <f t="shared" si="381"/>
        <v>910.53137310287582</v>
      </c>
      <c r="B1356" s="12">
        <f t="shared" si="398"/>
        <v>144.91556886957352</v>
      </c>
      <c r="C1356" s="57" t="str">
        <f t="shared" si="382"/>
        <v>-0.0634607570765375-178.366881820591i</v>
      </c>
      <c r="D1356" s="57" t="str">
        <f t="shared" si="383"/>
        <v>7.97999834601091-43.9340248561061i</v>
      </c>
      <c r="E1356" s="57" t="str">
        <f t="shared" si="384"/>
        <v>81.2297046803873-0.00844973384945899i</v>
      </c>
      <c r="F1356" s="57" t="str">
        <f t="shared" si="385"/>
        <v>4.17867824942492-4122.59817081612i</v>
      </c>
      <c r="G1356" s="57" t="str">
        <f t="shared" si="386"/>
        <v>0.999999897275246-0.000320507010408205i</v>
      </c>
      <c r="H1356" s="57" t="str">
        <f t="shared" si="387"/>
        <v>120.136884925222+21.5811096719604i</v>
      </c>
      <c r="I1356" s="57" t="str">
        <f t="shared" si="388"/>
        <v>504.809928016972-2793.880234747i</v>
      </c>
      <c r="K1356" s="57" t="str">
        <f t="shared" si="389"/>
        <v>0.0967635299672031-0.0176009022579061i</v>
      </c>
      <c r="L1356" s="57" t="str">
        <f t="shared" si="390"/>
        <v>0.00025-1.52536082766252i</v>
      </c>
      <c r="M1356" s="57" t="str">
        <f t="shared" si="391"/>
        <v>0.0025-0.859089327219186i</v>
      </c>
      <c r="N1356" s="57">
        <f t="shared" si="392"/>
        <v>89.979614862609836</v>
      </c>
      <c r="O1356" s="57">
        <f t="shared" si="393"/>
        <v>45.026284952149062</v>
      </c>
      <c r="P1356" s="374">
        <f t="shared" si="394"/>
        <v>45.026284952149062</v>
      </c>
      <c r="Q1356" s="374">
        <f t="shared" si="395"/>
        <v>-90.020385137390164</v>
      </c>
      <c r="R1356" s="12">
        <f t="shared" si="396"/>
        <v>89.979614862609836</v>
      </c>
      <c r="S1356" s="57">
        <f t="shared" si="397"/>
        <v>0.14491556886957352</v>
      </c>
      <c r="T1356" s="12">
        <f t="shared" si="380"/>
        <v>45.026284952149062</v>
      </c>
    </row>
    <row r="1357" spans="1:20" x14ac:dyDescent="0.15">
      <c r="A1357" s="57">
        <f t="shared" si="381"/>
        <v>913.99139232066671</v>
      </c>
      <c r="B1357" s="12">
        <f t="shared" si="398"/>
        <v>145.4662480312779</v>
      </c>
      <c r="C1357" s="57" t="str">
        <f t="shared" si="382"/>
        <v>-0.0633692830428174-177.691163139563i</v>
      </c>
      <c r="D1357" s="57" t="str">
        <f t="shared" si="383"/>
        <v>7.9799983334167-43.7677351260298i</v>
      </c>
      <c r="E1357" s="57" t="str">
        <f t="shared" si="384"/>
        <v>81.2296674201345-0.00847482659882945i</v>
      </c>
      <c r="F1357" s="57" t="str">
        <f t="shared" si="385"/>
        <v>4.17867824615641-4106.99161288514i</v>
      </c>
      <c r="G1357" s="57" t="str">
        <f t="shared" si="386"/>
        <v>0.999999896493054-0.000321724936796106i</v>
      </c>
      <c r="H1357" s="57" t="str">
        <f t="shared" si="387"/>
        <v>120.137927902406+21.6631796077908i</v>
      </c>
      <c r="I1357" s="57" t="str">
        <f t="shared" si="388"/>
        <v>504.811383999956-2783.32399444136i</v>
      </c>
      <c r="K1357" s="57" t="str">
        <f t="shared" si="389"/>
        <v>0.0967396980906352-0.0176633865730005i</v>
      </c>
      <c r="L1357" s="57" t="str">
        <f t="shared" si="390"/>
        <v>0.00025-1.519586399345i</v>
      </c>
      <c r="M1357" s="57" t="str">
        <f t="shared" si="391"/>
        <v>0.0025-0.855837146064145i</v>
      </c>
      <c r="N1357" s="57">
        <f t="shared" si="392"/>
        <v>89.979566838040526</v>
      </c>
      <c r="O1357" s="57">
        <f t="shared" si="393"/>
        <v>44.993317156266912</v>
      </c>
      <c r="P1357" s="374">
        <f t="shared" si="394"/>
        <v>44.993317156266912</v>
      </c>
      <c r="Q1357" s="374">
        <f t="shared" si="395"/>
        <v>-90.020433161959474</v>
      </c>
      <c r="R1357" s="12">
        <f t="shared" si="396"/>
        <v>89.979566838040526</v>
      </c>
      <c r="S1357" s="57">
        <f t="shared" si="397"/>
        <v>0.14546624803127789</v>
      </c>
      <c r="T1357" s="12">
        <f t="shared" si="380"/>
        <v>44.993317156266912</v>
      </c>
    </row>
    <row r="1358" spans="1:20" x14ac:dyDescent="0.15">
      <c r="A1358" s="57">
        <f t="shared" si="381"/>
        <v>917.46455961148536</v>
      </c>
      <c r="B1358" s="12">
        <f t="shared" si="398"/>
        <v>146.01901977379677</v>
      </c>
      <c r="C1358" s="57" t="str">
        <f t="shared" si="382"/>
        <v>-0.0632771587240875-177.018000854637i</v>
      </c>
      <c r="D1358" s="57" t="str">
        <f t="shared" si="383"/>
        <v>7.97999832072662-43.6020750095172i</v>
      </c>
      <c r="E1358" s="57" t="str">
        <f t="shared" si="384"/>
        <v>81.2296298953433-0.00849993797152045i</v>
      </c>
      <c r="F1358" s="57" t="str">
        <f t="shared" si="385"/>
        <v>4.17867824286301-4091.44413540733i</v>
      </c>
      <c r="G1358" s="57" t="str">
        <f t="shared" si="386"/>
        <v>0.999999895704907-0.000322947491301401i</v>
      </c>
      <c r="H1358" s="57" t="str">
        <f t="shared" si="387"/>
        <v>120.138978831605+21.745562115991i</v>
      </c>
      <c r="I1358" s="57" t="str">
        <f t="shared" si="388"/>
        <v>504.812851077514-2772.80779340218i</v>
      </c>
      <c r="K1358" s="57" t="str">
        <f t="shared" si="389"/>
        <v>0.0967156967490267-0.0177260602115298i</v>
      </c>
      <c r="L1358" s="57" t="str">
        <f t="shared" si="390"/>
        <v>0.00025-1.51383383078801i</v>
      </c>
      <c r="M1358" s="57" t="str">
        <f t="shared" si="391"/>
        <v>0.0025-0.852597276413775i</v>
      </c>
      <c r="N1358" s="57">
        <f t="shared" si="392"/>
        <v>89.979518953086441</v>
      </c>
      <c r="O1358" s="57">
        <f t="shared" si="393"/>
        <v>44.960349190007491</v>
      </c>
      <c r="P1358" s="374">
        <f t="shared" si="394"/>
        <v>44.960349190007491</v>
      </c>
      <c r="Q1358" s="374">
        <f t="shared" si="395"/>
        <v>-90.020481046913559</v>
      </c>
      <c r="R1358" s="12">
        <f t="shared" si="396"/>
        <v>89.979518953086441</v>
      </c>
      <c r="S1358" s="57">
        <f t="shared" si="397"/>
        <v>0.14601901977379678</v>
      </c>
      <c r="T1358" s="12">
        <f t="shared" si="380"/>
        <v>44.960349190007491</v>
      </c>
    </row>
    <row r="1359" spans="1:20" x14ac:dyDescent="0.15">
      <c r="A1359" s="57">
        <f t="shared" si="381"/>
        <v>920.95092493800905</v>
      </c>
      <c r="B1359" s="12">
        <f t="shared" si="398"/>
        <v>146.57389204893721</v>
      </c>
      <c r="C1359" s="57" t="str">
        <f t="shared" si="382"/>
        <v>-0.0631843798405924-176.347385284806i</v>
      </c>
      <c r="D1359" s="57" t="str">
        <f t="shared" si="383"/>
        <v>7.97999830793991-43.4370421234917i</v>
      </c>
      <c r="E1359" s="57" t="str">
        <f t="shared" si="384"/>
        <v>81.229592104278-0.00852506722565749i</v>
      </c>
      <c r="F1359" s="57" t="str">
        <f t="shared" si="385"/>
        <v>4.17867823954451-4075.95551472701i</v>
      </c>
      <c r="G1359" s="57" t="str">
        <f t="shared" si="386"/>
        <v>0.999999894910758-0.000324174691510903i</v>
      </c>
      <c r="H1359" s="57" t="str">
        <f t="shared" si="387"/>
        <v>120.140037773526+21.8282583924288i</v>
      </c>
      <c r="I1359" s="57" t="str">
        <f t="shared" si="388"/>
        <v>504.814329334255-2762.33148035283i</v>
      </c>
      <c r="K1359" s="57" t="str">
        <f t="shared" si="389"/>
        <v>0.0966915248262921-0.0177889233831713i</v>
      </c>
      <c r="L1359" s="57" t="str">
        <f t="shared" si="390"/>
        <v>0.00025-1.5081030392389i</v>
      </c>
      <c r="M1359" s="57" t="str">
        <f t="shared" si="391"/>
        <v>0.0025-0.849369671661459i</v>
      </c>
      <c r="N1359" s="57">
        <f t="shared" si="392"/>
        <v>89.979471211692456</v>
      </c>
      <c r="O1359" s="57">
        <f t="shared" si="393"/>
        <v>44.927381052249693</v>
      </c>
      <c r="P1359" s="374">
        <f t="shared" si="394"/>
        <v>44.927381052249693</v>
      </c>
      <c r="Q1359" s="374">
        <f t="shared" si="395"/>
        <v>-90.020528788307544</v>
      </c>
      <c r="R1359" s="12">
        <f t="shared" si="396"/>
        <v>89.979471211692456</v>
      </c>
      <c r="S1359" s="57">
        <f t="shared" si="397"/>
        <v>0.1465738920489372</v>
      </c>
      <c r="T1359" s="12">
        <f t="shared" si="380"/>
        <v>44.927381052249693</v>
      </c>
    </row>
    <row r="1360" spans="1:20" x14ac:dyDescent="0.15">
      <c r="A1360" s="57">
        <f t="shared" si="381"/>
        <v>924.45053845277357</v>
      </c>
      <c r="B1360" s="12">
        <f t="shared" si="398"/>
        <v>147.13087283872318</v>
      </c>
      <c r="C1360" s="57" t="str">
        <f t="shared" si="382"/>
        <v>-0.0630909420893033-175.679306785729i</v>
      </c>
      <c r="D1360" s="57" t="str">
        <f t="shared" si="383"/>
        <v>7.97999829505582-43.2726340938999i</v>
      </c>
      <c r="E1360" s="57" t="str">
        <f t="shared" si="384"/>
        <v>81.2295540451928-0.0085502136084089i</v>
      </c>
      <c r="F1360" s="57" t="str">
        <f t="shared" si="385"/>
        <v>4.17867823620073-4060.52552803516i</v>
      </c>
      <c r="G1360" s="57" t="str">
        <f t="shared" si="386"/>
        <v>0.999999894110563-0.000325406555078255i</v>
      </c>
      <c r="H1360" s="57" t="str">
        <f t="shared" si="387"/>
        <v>120.141104789339+21.9112696376084i</v>
      </c>
      <c r="I1360" s="57" t="str">
        <f t="shared" si="388"/>
        <v>504.815818855417-2751.89490459047i</v>
      </c>
      <c r="K1360" s="57" t="str">
        <f t="shared" si="389"/>
        <v>0.0966671812003119-0.0178519762933042i</v>
      </c>
      <c r="L1360" s="57" t="str">
        <f t="shared" si="390"/>
        <v>0.00025-1.50239394225832i</v>
      </c>
      <c r="M1360" s="57" t="str">
        <f t="shared" si="391"/>
        <v>0.0025-0.846154285377023i</v>
      </c>
      <c r="N1360" s="57">
        <f t="shared" si="392"/>
        <v>89.979423617852589</v>
      </c>
      <c r="O1360" s="57">
        <f t="shared" si="393"/>
        <v>44.894412741866518</v>
      </c>
      <c r="P1360" s="374">
        <f t="shared" si="394"/>
        <v>44.894412741866518</v>
      </c>
      <c r="Q1360" s="374">
        <f t="shared" si="395"/>
        <v>-90.020576382147411</v>
      </c>
      <c r="R1360" s="12">
        <f t="shared" si="396"/>
        <v>89.979423617852589</v>
      </c>
      <c r="S1360" s="57">
        <f t="shared" si="397"/>
        <v>0.14713087283872317</v>
      </c>
      <c r="T1360" s="12">
        <f t="shared" si="380"/>
        <v>44.894412741866518</v>
      </c>
    </row>
    <row r="1361" spans="1:20" x14ac:dyDescent="0.15">
      <c r="A1361" s="57">
        <f t="shared" si="381"/>
        <v>927.96345049889419</v>
      </c>
      <c r="B1361" s="12">
        <f t="shared" si="398"/>
        <v>147.68997015551034</v>
      </c>
      <c r="C1361" s="57" t="str">
        <f t="shared" si="382"/>
        <v>-0.06299684114353-175.013755749588i</v>
      </c>
      <c r="D1361" s="57" t="str">
        <f t="shared" si="383"/>
        <v>7.97999828207363-43.1088485556773i</v>
      </c>
      <c r="E1361" s="57" t="str">
        <f t="shared" si="384"/>
        <v>81.2295157163346-0.00857537635608802i</v>
      </c>
      <c r="F1361" s="57" t="str">
        <f t="shared" si="385"/>
        <v>4.17867823283153-4045.15395336625i</v>
      </c>
      <c r="G1361" s="57" t="str">
        <f t="shared" si="386"/>
        <v>0.999999893304274-0.000326643099724185i</v>
      </c>
      <c r="H1361" s="57" t="str">
        <f t="shared" si="387"/>
        <v>120.14217994069+21.9945970566904i</v>
      </c>
      <c r="I1361" s="57" t="str">
        <f t="shared" si="388"/>
        <v>504.817319726908-2741.4979159841i</v>
      </c>
      <c r="K1361" s="57" t="str">
        <f t="shared" si="389"/>
        <v>0.0966426647429151-0.0179152191429468i</v>
      </c>
      <c r="L1361" s="57" t="str">
        <f t="shared" si="390"/>
        <v>0.00025-1.49670645771899i</v>
      </c>
      <c r="M1361" s="57" t="str">
        <f t="shared" si="391"/>
        <v>0.0025-0.842951071306061i</v>
      </c>
      <c r="N1361" s="57">
        <f t="shared" si="392"/>
        <v>89.97937617561071</v>
      </c>
      <c r="O1361" s="57">
        <f t="shared" si="393"/>
        <v>44.861444257724877</v>
      </c>
      <c r="P1361" s="374">
        <f t="shared" si="394"/>
        <v>44.861444257724877</v>
      </c>
      <c r="Q1361" s="374">
        <f t="shared" si="395"/>
        <v>-90.02062382438929</v>
      </c>
      <c r="R1361" s="12">
        <f t="shared" si="396"/>
        <v>89.97937617561071</v>
      </c>
      <c r="S1361" s="57">
        <f t="shared" si="397"/>
        <v>0.14768997015551033</v>
      </c>
      <c r="T1361" s="12">
        <f t="shared" si="380"/>
        <v>44.861444257724877</v>
      </c>
    </row>
    <row r="1362" spans="1:20" x14ac:dyDescent="0.15">
      <c r="A1362" s="57">
        <f t="shared" si="381"/>
        <v>931.48971161078998</v>
      </c>
      <c r="B1362" s="12">
        <f t="shared" si="398"/>
        <v>148.25119204210128</v>
      </c>
      <c r="C1362" s="57" t="str">
        <f t="shared" si="382"/>
        <v>-0.0629020726537242-174.350722604945i</v>
      </c>
      <c r="D1362" s="57" t="str">
        <f t="shared" si="383"/>
        <v>7.97999826899257-42.9456831527136i</v>
      </c>
      <c r="E1362" s="57" t="str">
        <f t="shared" si="384"/>
        <v>81.2294771159385-0.00860055469360413i</v>
      </c>
      <c r="F1362" s="57" t="str">
        <f t="shared" si="385"/>
        <v>4.17867822943665-4029.84056959501i</v>
      </c>
      <c r="G1362" s="57" t="str">
        <f t="shared" si="386"/>
        <v>0.999999892491846-0.000327884343236754i</v>
      </c>
      <c r="H1362" s="57" t="str">
        <f t="shared" si="387"/>
        <v>120.143263289689+22.0782418595093i</v>
      </c>
      <c r="I1362" s="57" t="str">
        <f t="shared" si="388"/>
        <v>504.818832035278-2731.14036497205i</v>
      </c>
      <c r="K1362" s="57" t="str">
        <f t="shared" si="389"/>
        <v>0.096617974319873-0.0179786521286965i</v>
      </c>
      <c r="L1362" s="57" t="str">
        <f t="shared" si="390"/>
        <v>0.00025-1.49104050380453i</v>
      </c>
      <c r="M1362" s="57" t="str">
        <f t="shared" si="391"/>
        <v>0.0025-0.839759983369262i</v>
      </c>
      <c r="N1362" s="57">
        <f t="shared" si="392"/>
        <v>89.979328889060696</v>
      </c>
      <c r="O1362" s="57">
        <f t="shared" si="393"/>
        <v>44.828475598685351</v>
      </c>
      <c r="P1362" s="374">
        <f t="shared" si="394"/>
        <v>44.828475598685351</v>
      </c>
      <c r="Q1362" s="374">
        <f t="shared" si="395"/>
        <v>-90.020671110939304</v>
      </c>
      <c r="R1362" s="12">
        <f t="shared" si="396"/>
        <v>89.979328889060696</v>
      </c>
      <c r="S1362" s="57">
        <f t="shared" si="397"/>
        <v>0.14825119204210127</v>
      </c>
      <c r="T1362" s="12">
        <f t="shared" si="380"/>
        <v>44.828475598685351</v>
      </c>
    </row>
    <row r="1363" spans="1:20" x14ac:dyDescent="0.15">
      <c r="A1363" s="57">
        <f t="shared" si="381"/>
        <v>935.02937251491096</v>
      </c>
      <c r="B1363" s="12">
        <f t="shared" si="398"/>
        <v>148.81454657186126</v>
      </c>
      <c r="C1363" s="57" t="str">
        <f t="shared" si="382"/>
        <v>-0.0628066322472272-173.690197816619i</v>
      </c>
      <c r="D1363" s="57" t="str">
        <f t="shared" si="383"/>
        <v>7.97999825581192-42.7831355378199i</v>
      </c>
      <c r="E1363" s="57" t="str">
        <f t="shared" si="384"/>
        <v>81.2294382422318-0.00862574783467177i</v>
      </c>
      <c r="F1363" s="57" t="str">
        <f t="shared" si="385"/>
        <v>4.17867822601593-4014.58515643329i</v>
      </c>
      <c r="G1363" s="57" t="str">
        <f t="shared" si="386"/>
        <v>0.999999891673232-0.000329130303471623i</v>
      </c>
      <c r="H1363" s="57" t="str">
        <f t="shared" si="387"/>
        <v>120.144354898924+22.1622052605935i</v>
      </c>
      <c r="I1363" s="57" t="str">
        <f t="shared" si="388"/>
        <v>504.820355867751-2720.82210256006i</v>
      </c>
      <c r="K1363" s="57" t="str">
        <f t="shared" si="389"/>
        <v>0.0965931087908838-0.0180422754426658i</v>
      </c>
      <c r="L1363" s="57" t="str">
        <f t="shared" si="390"/>
        <v>0.00025-1.4853959990083i</v>
      </c>
      <c r="M1363" s="57" t="str">
        <f t="shared" si="391"/>
        <v>0.0025-0.836580975661747i</v>
      </c>
      <c r="N1363" s="57">
        <f t="shared" si="392"/>
        <v>89.979281762347071</v>
      </c>
      <c r="O1363" s="57">
        <f t="shared" si="393"/>
        <v>44.795506763602816</v>
      </c>
      <c r="P1363" s="374">
        <f t="shared" si="394"/>
        <v>44.795506763602816</v>
      </c>
      <c r="Q1363" s="374">
        <f t="shared" si="395"/>
        <v>-90.020718237652929</v>
      </c>
      <c r="R1363" s="12">
        <f t="shared" si="396"/>
        <v>89.979281762347071</v>
      </c>
      <c r="S1363" s="57">
        <f t="shared" si="397"/>
        <v>0.14881454657186124</v>
      </c>
      <c r="T1363" s="12">
        <f t="shared" si="380"/>
        <v>44.795506763602816</v>
      </c>
    </row>
    <row r="1364" spans="1:20" x14ac:dyDescent="0.15">
      <c r="A1364" s="57">
        <f t="shared" si="381"/>
        <v>938.58248413046761</v>
      </c>
      <c r="B1364" s="12">
        <f t="shared" si="398"/>
        <v>149.38004184883434</v>
      </c>
      <c r="C1364" s="57" t="str">
        <f t="shared" si="382"/>
        <v>-0.06271051552757-173.032171885534i</v>
      </c>
      <c r="D1364" s="57" t="str">
        <f t="shared" si="383"/>
        <v>7.97999824253093-42.6212033726942i</v>
      </c>
      <c r="E1364" s="57" t="str">
        <f t="shared" si="384"/>
        <v>81.2293990934319-0.00865095498155766i</v>
      </c>
      <c r="F1364" s="57" t="str">
        <f t="shared" si="385"/>
        <v>4.17867822256915-3999.38749442683i</v>
      </c>
      <c r="G1364" s="57" t="str">
        <f t="shared" si="386"/>
        <v>0.999999890848384-0.000330380998352301i</v>
      </c>
      <c r="H1364" s="57" t="str">
        <f t="shared" si="387"/>
        <v>120.145454831463+22.2464884791834i</v>
      </c>
      <c r="I1364" s="57" t="str">
        <f t="shared" si="388"/>
        <v>504.82189131221-2710.54298031909i</v>
      </c>
      <c r="K1364" s="57" t="str">
        <f t="shared" si="389"/>
        <v>0.0965680670095605-0.0181060892724189i</v>
      </c>
      <c r="L1364" s="57" t="str">
        <f t="shared" si="390"/>
        <v>0.00025-1.4797728621322i</v>
      </c>
      <c r="M1364" s="57" t="str">
        <f t="shared" si="391"/>
        <v>0.0025-0.833414002452426i</v>
      </c>
      <c r="N1364" s="57">
        <f t="shared" si="392"/>
        <v>89.979234799665562</v>
      </c>
      <c r="O1364" s="57">
        <f t="shared" si="393"/>
        <v>44.762537751325766</v>
      </c>
      <c r="P1364" s="374">
        <f t="shared" si="394"/>
        <v>44.762537751325766</v>
      </c>
      <c r="Q1364" s="374">
        <f t="shared" si="395"/>
        <v>-90.020765200334438</v>
      </c>
      <c r="R1364" s="12">
        <f t="shared" si="396"/>
        <v>89.979234799665562</v>
      </c>
      <c r="S1364" s="57">
        <f t="shared" si="397"/>
        <v>0.14938004184883433</v>
      </c>
      <c r="T1364" s="12">
        <f t="shared" si="380"/>
        <v>44.762537751325766</v>
      </c>
    </row>
    <row r="1365" spans="1:20" x14ac:dyDescent="0.15">
      <c r="A1365" s="57">
        <f t="shared" si="381"/>
        <v>942.14909757016346</v>
      </c>
      <c r="B1365" s="12">
        <f t="shared" si="398"/>
        <v>149.94768600785991</v>
      </c>
      <c r="C1365" s="57" t="str">
        <f t="shared" si="382"/>
        <v>-0.0626137180754363-172.376635348593i</v>
      </c>
      <c r="D1365" s="57" t="str">
        <f t="shared" si="383"/>
        <v>7.97999822914879-42.4598843278878i</v>
      </c>
      <c r="E1365" s="57" t="str">
        <f t="shared" si="384"/>
        <v>81.2293596677473-0.00867617532518553i</v>
      </c>
      <c r="F1365" s="57" t="str">
        <f t="shared" si="385"/>
        <v>4.17867821909612-3984.24736495217i</v>
      </c>
      <c r="G1365" s="57" t="str">
        <f t="shared" si="386"/>
        <v>0.999999890017256-0.000331636445870408i</v>
      </c>
      <c r="H1365" s="57" t="str">
        <f t="shared" si="387"/>
        <v>120.146563150857+22.3310927392503i</v>
      </c>
      <c r="I1365" s="57" t="str">
        <f t="shared" si="388"/>
        <v>504.823438457201-2700.30285038319i</v>
      </c>
      <c r="K1365" s="57" t="str">
        <f t="shared" si="389"/>
        <v>0.0965428478234216-0.0181700938009085i</v>
      </c>
      <c r="L1365" s="57" t="str">
        <f t="shared" si="390"/>
        <v>0.00025-1.47417101228551i</v>
      </c>
      <c r="M1365" s="57" t="str">
        <f t="shared" si="391"/>
        <v>0.0025-0.830259018183327i</v>
      </c>
      <c r="N1365" s="57">
        <f t="shared" si="392"/>
        <v>89.979188005263538</v>
      </c>
      <c r="O1365" s="57">
        <f t="shared" si="393"/>
        <v>44.729568560696762</v>
      </c>
      <c r="P1365" s="374">
        <f t="shared" si="394"/>
        <v>44.729568560696762</v>
      </c>
      <c r="Q1365" s="374">
        <f t="shared" si="395"/>
        <v>-90.020811994736462</v>
      </c>
      <c r="R1365" s="12">
        <f t="shared" si="396"/>
        <v>89.979188005263538</v>
      </c>
      <c r="S1365" s="57">
        <f t="shared" si="397"/>
        <v>0.1499476860078599</v>
      </c>
      <c r="T1365" s="12">
        <f t="shared" si="380"/>
        <v>44.729568560696762</v>
      </c>
    </row>
    <row r="1366" spans="1:20" x14ac:dyDescent="0.15">
      <c r="A1366" s="57">
        <f t="shared" si="381"/>
        <v>945.72926414093013</v>
      </c>
      <c r="B1366" s="12">
        <f t="shared" si="398"/>
        <v>150.51748721468979</v>
      </c>
      <c r="C1366" s="57" t="str">
        <f t="shared" si="382"/>
        <v>-0.0625162354480437-171.723578778538i</v>
      </c>
      <c r="D1366" s="57" t="str">
        <f t="shared" si="383"/>
        <v>7.97999821566474-42.2991760827723i</v>
      </c>
      <c r="E1366" s="57" t="str">
        <f t="shared" si="384"/>
        <v>81.2293199633765-0.00870140804471479i</v>
      </c>
      <c r="F1366" s="57" t="str">
        <f t="shared" si="385"/>
        <v>4.17867821559666-3969.16455021347i</v>
      </c>
      <c r="G1366" s="57" t="str">
        <f t="shared" si="386"/>
        <v>0.999999889179799-0.000332896664085928i</v>
      </c>
      <c r="H1366" s="57" t="str">
        <f t="shared" si="387"/>
        <v>120.147679921142+22.4160192695162i</v>
      </c>
      <c r="I1366" s="57" t="str">
        <f t="shared" si="388"/>
        <v>504.824997391955-2690.10156544731i</v>
      </c>
      <c r="K1366" s="57" t="str">
        <f t="shared" si="389"/>
        <v>0.096517450073879-0.0182342892064114i</v>
      </c>
      <c r="L1366" s="57" t="str">
        <f t="shared" si="390"/>
        <v>0.00025-1.46859036888375i</v>
      </c>
      <c r="M1366" s="57" t="str">
        <f t="shared" si="391"/>
        <v>0.0025-0.827115977468944i</v>
      </c>
      <c r="N1366" s="57">
        <f t="shared" si="392"/>
        <v>89.979141383440435</v>
      </c>
      <c r="O1366" s="57">
        <f t="shared" si="393"/>
        <v>44.696599190552284</v>
      </c>
      <c r="P1366" s="374">
        <f t="shared" si="394"/>
        <v>44.696599190552284</v>
      </c>
      <c r="Q1366" s="374">
        <f t="shared" si="395"/>
        <v>-90.020858616559565</v>
      </c>
      <c r="R1366" s="12">
        <f t="shared" si="396"/>
        <v>89.979141383440435</v>
      </c>
      <c r="S1366" s="57">
        <f t="shared" si="397"/>
        <v>0.1505174872146898</v>
      </c>
      <c r="T1366" s="12">
        <f t="shared" si="380"/>
        <v>44.696599190552284</v>
      </c>
    </row>
    <row r="1367" spans="1:20" x14ac:dyDescent="0.15">
      <c r="A1367" s="57">
        <f t="shared" si="381"/>
        <v>949.32303534466564</v>
      </c>
      <c r="B1367" s="12">
        <f t="shared" si="398"/>
        <v>151.08945366610561</v>
      </c>
      <c r="C1367" s="57" t="str">
        <f t="shared" si="382"/>
        <v>-0.0624180631788001-171.072992783812i</v>
      </c>
      <c r="D1367" s="57" t="str">
        <f t="shared" si="383"/>
        <v>7.97999820207802-42.1390763255054i</v>
      </c>
      <c r="E1367" s="57" t="str">
        <f t="shared" si="384"/>
        <v>81.2292799785094-0.00872665230755976i</v>
      </c>
      <c r="F1367" s="57" t="str">
        <f t="shared" si="385"/>
        <v>4.17867821207054-3954.13883323936i</v>
      </c>
      <c r="G1367" s="57" t="str">
        <f t="shared" si="386"/>
        <v>0.999999888335965-0.000334161671127477i</v>
      </c>
      <c r="H1367" s="57" t="str">
        <f t="shared" si="387"/>
        <v>120.148805206847+22.501269303473i</v>
      </c>
      <c r="I1367" s="57" t="str">
        <f t="shared" si="388"/>
        <v>504.826568206389-2679.93897876529i</v>
      </c>
      <c r="K1367" s="57" t="str">
        <f t="shared" si="389"/>
        <v>0.0964918725962262-0.0182986756624633i</v>
      </c>
      <c r="L1367" s="57" t="str">
        <f t="shared" si="390"/>
        <v>0.00025-1.46303085164749i</v>
      </c>
      <c r="M1367" s="57" t="str">
        <f t="shared" si="391"/>
        <v>0.0025-0.823984835095584i</v>
      </c>
      <c r="N1367" s="57">
        <f t="shared" si="392"/>
        <v>89.979094938548556</v>
      </c>
      <c r="O1367" s="57">
        <f t="shared" si="393"/>
        <v>44.663629639722473</v>
      </c>
      <c r="P1367" s="374">
        <f t="shared" si="394"/>
        <v>44.663629639722473</v>
      </c>
      <c r="Q1367" s="374">
        <f t="shared" si="395"/>
        <v>-90.020905061451444</v>
      </c>
      <c r="R1367" s="12">
        <f t="shared" si="396"/>
        <v>89.979094938548556</v>
      </c>
      <c r="S1367" s="57">
        <f t="shared" si="397"/>
        <v>0.1510894536661056</v>
      </c>
      <c r="T1367" s="12">
        <f t="shared" si="380"/>
        <v>44.663629639722473</v>
      </c>
    </row>
    <row r="1368" spans="1:20" x14ac:dyDescent="0.15">
      <c r="A1368" s="57">
        <f t="shared" si="381"/>
        <v>952.93046287897539</v>
      </c>
      <c r="B1368" s="12">
        <f t="shared" si="398"/>
        <v>151.66359359003681</v>
      </c>
      <c r="C1368" s="57" t="str">
        <f t="shared" si="382"/>
        <v>-0.0623191967777714-170.424868008428i</v>
      </c>
      <c r="D1368" s="57" t="str">
        <f t="shared" si="383"/>
        <v>7.97999818838786-41.9795827529985i</v>
      </c>
      <c r="E1368" s="57" t="str">
        <f t="shared" si="384"/>
        <v>81.2292397113249-0.00875190726909601i</v>
      </c>
      <c r="F1368" s="57" t="str">
        <f t="shared" si="385"/>
        <v>4.17867820851758-3939.16999787987i</v>
      </c>
      <c r="G1368" s="57" t="str">
        <f t="shared" si="386"/>
        <v>0.999999887485706-0.000335431485192558i</v>
      </c>
      <c r="H1368" s="57" t="str">
        <f t="shared" si="387"/>
        <v>120.149939072991+22.586844079401i</v>
      </c>
      <c r="I1368" s="57" t="str">
        <f t="shared" si="388"/>
        <v>504.8281509911-2669.81494414763i</v>
      </c>
      <c r="K1368" s="57" t="str">
        <f t="shared" si="389"/>
        <v>0.09646611421963-0.0183632533377939i</v>
      </c>
      <c r="L1368" s="57" t="str">
        <f t="shared" si="390"/>
        <v>0.00025-1.45749238060121i</v>
      </c>
      <c r="M1368" s="57" t="str">
        <f t="shared" si="391"/>
        <v>0.0025-0.820865546020707i</v>
      </c>
      <c r="N1368" s="57">
        <f t="shared" si="392"/>
        <v>89.979048674993336</v>
      </c>
      <c r="O1368" s="57">
        <f t="shared" si="393"/>
        <v>44.630659907031436</v>
      </c>
      <c r="P1368" s="374">
        <f t="shared" si="394"/>
        <v>44.630659907031436</v>
      </c>
      <c r="Q1368" s="374">
        <f t="shared" si="395"/>
        <v>-90.020951325006664</v>
      </c>
      <c r="R1368" s="12">
        <f t="shared" si="396"/>
        <v>89.979048674993336</v>
      </c>
      <c r="S1368" s="57">
        <f t="shared" si="397"/>
        <v>0.15166359359003681</v>
      </c>
      <c r="T1368" s="12">
        <f t="shared" si="380"/>
        <v>44.630659907031436</v>
      </c>
    </row>
    <row r="1369" spans="1:20" x14ac:dyDescent="0.15">
      <c r="A1369" s="57">
        <f t="shared" si="381"/>
        <v>956.5515986379155</v>
      </c>
      <c r="B1369" s="12">
        <f t="shared" si="398"/>
        <v>152.23991524567896</v>
      </c>
      <c r="C1369" s="57" t="str">
        <f t="shared" si="382"/>
        <v>-0.0622196317327415-169.779195131838i</v>
      </c>
      <c r="D1369" s="57" t="str">
        <f t="shared" si="383"/>
        <v>7.97999817459344-41.820693070883i</v>
      </c>
      <c r="E1369" s="57" t="str">
        <f t="shared" si="384"/>
        <v>81.2291991599948-0.00877717207317742i</v>
      </c>
      <c r="F1369" s="57" t="str">
        <f t="shared" si="385"/>
        <v>4.17867820493757-3924.25782880328i</v>
      </c>
      <c r="G1369" s="57" t="str">
        <f t="shared" si="386"/>
        <v>0.999999886628973-0.000336706124547822i</v>
      </c>
      <c r="H1369" s="57" t="str">
        <f t="shared" si="387"/>
        <v>120.151081585095+22.6727448403891i</v>
      </c>
      <c r="I1369" s="57" t="str">
        <f t="shared" si="388"/>
        <v>504.829745837381-2659.72931595949i</v>
      </c>
      <c r="K1369" s="57" t="str">
        <f t="shared" si="389"/>
        <v>0.0964401737671207-0.018428022396261i</v>
      </c>
      <c r="L1369" s="57" t="str">
        <f t="shared" si="390"/>
        <v>0.00025-1.45197487607213i</v>
      </c>
      <c r="M1369" s="57" t="str">
        <f t="shared" si="391"/>
        <v>0.0025-0.817758065372291i</v>
      </c>
      <c r="N1369" s="57">
        <f t="shared" si="392"/>
        <v>89.979002597233517</v>
      </c>
      <c r="O1369" s="57">
        <f t="shared" si="393"/>
        <v>44.597689991297344</v>
      </c>
      <c r="P1369" s="374">
        <f t="shared" si="394"/>
        <v>44.597689991297344</v>
      </c>
      <c r="Q1369" s="374">
        <f t="shared" si="395"/>
        <v>-90.020997402766483</v>
      </c>
      <c r="R1369" s="12">
        <f t="shared" si="396"/>
        <v>89.979002597233517</v>
      </c>
      <c r="S1369" s="57">
        <f t="shared" si="397"/>
        <v>0.15223991524567895</v>
      </c>
      <c r="T1369" s="12">
        <f t="shared" si="380"/>
        <v>44.597689991297344</v>
      </c>
    </row>
    <row r="1370" spans="1:20" x14ac:dyDescent="0.15">
      <c r="A1370" s="57">
        <f t="shared" si="381"/>
        <v>960.18649471273966</v>
      </c>
      <c r="B1370" s="12">
        <f t="shared" si="398"/>
        <v>152.81842692361255</v>
      </c>
      <c r="C1370" s="57" t="str">
        <f t="shared" si="382"/>
        <v>-0.062119363505996-169.135964868789i</v>
      </c>
      <c r="D1370" s="57" t="str">
        <f t="shared" si="383"/>
        <v>7.979998160694-41.6624049934774i</v>
      </c>
      <c r="E1370" s="57" t="str">
        <f t="shared" si="384"/>
        <v>81.2291583226799-0.00880244585106896i</v>
      </c>
      <c r="F1370" s="57" t="str">
        <f t="shared" si="385"/>
        <v>4.17867820133032-3909.40211149302i</v>
      </c>
      <c r="G1370" s="57" t="str">
        <f t="shared" si="386"/>
        <v>0.999999885765716-0.000337985607529336i</v>
      </c>
      <c r="H1370" s="57" t="str">
        <f t="shared" si="387"/>
        <v>120.152232809178+22.7589728343534i</v>
      </c>
      <c r="I1370" s="57" t="str">
        <f t="shared" si="388"/>
        <v>504.831352837216-2649.68194911849i</v>
      </c>
      <c r="K1370" s="57" t="str">
        <f t="shared" si="389"/>
        <v>0.0964140500555803-0.0184929829967831i</v>
      </c>
      <c r="L1370" s="57" t="str">
        <f t="shared" si="390"/>
        <v>0.00025-1.44647825868912i</v>
      </c>
      <c r="M1370" s="57" t="str">
        <f t="shared" si="391"/>
        <v>0.0025-0.814662348448185i</v>
      </c>
      <c r="N1370" s="57">
        <f t="shared" si="392"/>
        <v>89.978956709782793</v>
      </c>
      <c r="O1370" s="57">
        <f t="shared" si="393"/>
        <v>44.564719891331904</v>
      </c>
      <c r="P1370" s="374">
        <f t="shared" si="394"/>
        <v>44.564719891331904</v>
      </c>
      <c r="Q1370" s="374">
        <f t="shared" si="395"/>
        <v>-90.021043290217207</v>
      </c>
      <c r="R1370" s="12">
        <f t="shared" si="396"/>
        <v>89.978956709782793</v>
      </c>
      <c r="S1370" s="57">
        <f t="shared" si="397"/>
        <v>0.15281842692361255</v>
      </c>
      <c r="T1370" s="12">
        <f t="shared" si="380"/>
        <v>44.564719891331904</v>
      </c>
    </row>
    <row r="1371" spans="1:20" x14ac:dyDescent="0.15">
      <c r="A1371" s="57">
        <f t="shared" si="381"/>
        <v>963.83520339264817</v>
      </c>
      <c r="B1371" s="12">
        <f t="shared" si="398"/>
        <v>153.39913694592229</v>
      </c>
      <c r="C1371" s="57" t="str">
        <f t="shared" si="382"/>
        <v>-0.0620183875377229-168.4951679692i</v>
      </c>
      <c r="D1371" s="57" t="str">
        <f t="shared" si="383"/>
        <v>7.97999814668874-41.5047162437546i</v>
      </c>
      <c r="E1371" s="57" t="str">
        <f t="shared" si="384"/>
        <v>81.2291171975317-0.00882772772210729i</v>
      </c>
      <c r="F1371" s="57" t="str">
        <f t="shared" si="385"/>
        <v>4.17867819769558-3894.60263224461i</v>
      </c>
      <c r="G1371" s="57" t="str">
        <f t="shared" si="386"/>
        <v>0.999999884895886-0.00033926995254284i</v>
      </c>
      <c r="H1371" s="57" t="str">
        <f t="shared" si="387"/>
        <v>120.153392811768+22.8455293140578i</v>
      </c>
      <c r="I1371" s="57" t="str">
        <f t="shared" si="388"/>
        <v>504.832972083301-2639.67269909277i</v>
      </c>
      <c r="K1371" s="57" t="str">
        <f t="shared" si="389"/>
        <v>0.0963877418957354-0.0185581352932735i</v>
      </c>
      <c r="L1371" s="57" t="str">
        <f t="shared" si="390"/>
        <v>0.00025-1.44100244938146i</v>
      </c>
      <c r="M1371" s="57" t="str">
        <f t="shared" si="391"/>
        <v>0.0025-0.81157835071547i</v>
      </c>
      <c r="N1371" s="57">
        <f t="shared" si="392"/>
        <v>89.9789110172091</v>
      </c>
      <c r="O1371" s="57">
        <f t="shared" si="393"/>
        <v>44.531749605940874</v>
      </c>
      <c r="P1371" s="374">
        <f t="shared" si="394"/>
        <v>44.531749605940874</v>
      </c>
      <c r="Q1371" s="374">
        <f t="shared" si="395"/>
        <v>-90.0210889827909</v>
      </c>
      <c r="R1371" s="12">
        <f t="shared" si="396"/>
        <v>89.9789110172091</v>
      </c>
      <c r="S1371" s="57">
        <f t="shared" si="397"/>
        <v>0.1533991369459223</v>
      </c>
      <c r="T1371" s="12">
        <f t="shared" si="380"/>
        <v>44.531749605940874</v>
      </c>
    </row>
    <row r="1372" spans="1:20" x14ac:dyDescent="0.15">
      <c r="A1372" s="57">
        <f t="shared" si="381"/>
        <v>967.49777716554024</v>
      </c>
      <c r="B1372" s="12">
        <f t="shared" si="398"/>
        <v>153.9820536663168</v>
      </c>
      <c r="C1372" s="57" t="str">
        <f t="shared" si="382"/>
        <v>-0.0619166992438593-167.856795218022i</v>
      </c>
      <c r="D1372" s="57" t="str">
        <f t="shared" si="383"/>
        <v>7.9799981325768-41.347624553309i</v>
      </c>
      <c r="E1372" s="57" t="str">
        <f t="shared" si="384"/>
        <v>81.2290757826927-0.00885301679301478i</v>
      </c>
      <c r="F1372" s="57" t="str">
        <f t="shared" si="385"/>
        <v>4.17867819403316-3879.85917816259i</v>
      </c>
      <c r="G1372" s="57" t="str">
        <f t="shared" si="386"/>
        <v>0.999999884019433-0.000340559178064019i</v>
      </c>
      <c r="H1372" s="57" t="str">
        <f t="shared" si="387"/>
        <v>120.1545616599+22.9324155371323i</v>
      </c>
      <c r="I1372" s="57" t="str">
        <f t="shared" si="388"/>
        <v>504.83460366903-2629.70142189876i</v>
      </c>
      <c r="K1372" s="57" t="str">
        <f t="shared" si="389"/>
        <v>0.0963612480921476-0.018623479434572i</v>
      </c>
      <c r="L1372" s="57" t="str">
        <f t="shared" si="390"/>
        <v>0.00025-1.43554736937783i</v>
      </c>
      <c r="M1372" s="57" t="str">
        <f t="shared" si="391"/>
        <v>0.0025-0.808506027809789i</v>
      </c>
      <c r="N1372" s="57">
        <f t="shared" si="392"/>
        <v>89.978865524135927</v>
      </c>
      <c r="O1372" s="57">
        <f t="shared" si="393"/>
        <v>44.49877913392374</v>
      </c>
      <c r="P1372" s="374">
        <f t="shared" si="394"/>
        <v>44.49877913392374</v>
      </c>
      <c r="Q1372" s="374">
        <f t="shared" si="395"/>
        <v>-90.021134475864073</v>
      </c>
      <c r="R1372" s="12">
        <f t="shared" si="396"/>
        <v>89.978865524135927</v>
      </c>
      <c r="S1372" s="57">
        <f t="shared" si="397"/>
        <v>0.15398205366631681</v>
      </c>
      <c r="T1372" s="12">
        <f t="shared" si="380"/>
        <v>44.49877913392374</v>
      </c>
    </row>
    <row r="1373" spans="1:20" x14ac:dyDescent="0.15">
      <c r="A1373" s="57">
        <f t="shared" si="381"/>
        <v>971.17426871876933</v>
      </c>
      <c r="B1373" s="12">
        <f t="shared" si="398"/>
        <v>154.5671854702488</v>
      </c>
      <c r="C1373" s="57" t="str">
        <f t="shared" si="382"/>
        <v>-0.0618142940168767-167.220837435111i</v>
      </c>
      <c r="D1373" s="57" t="str">
        <f t="shared" si="383"/>
        <v>7.97999811835743-41.191127662324i</v>
      </c>
      <c r="E1373" s="57" t="str">
        <f t="shared" si="384"/>
        <v>81.2290340762954-0.00887831215822814i</v>
      </c>
      <c r="F1373" s="57" t="str">
        <f t="shared" si="385"/>
        <v>4.17867819034285-3865.1715371574i</v>
      </c>
      <c r="G1373" s="57" t="str">
        <f t="shared" si="386"/>
        <v>0.999999883136306-0.000341853302638763i</v>
      </c>
      <c r="H1373" s="57" t="str">
        <f t="shared" si="387"/>
        <v>120.155739421124+23.019632766094i</v>
      </c>
      <c r="I1373" s="57" t="str">
        <f t="shared" si="388"/>
        <v>504.836247688515-2619.76797409921i</v>
      </c>
      <c r="K1373" s="57" t="str">
        <f t="shared" si="389"/>
        <v>0.0963345674432058-0.0186890155643772i</v>
      </c>
      <c r="L1373" s="57" t="str">
        <f t="shared" si="390"/>
        <v>0.00025-1.43011294020505i</v>
      </c>
      <c r="M1373" s="57" t="str">
        <f t="shared" si="391"/>
        <v>0.0025-0.805445335534762i</v>
      </c>
      <c r="N1373" s="57">
        <f t="shared" si="392"/>
        <v>89.978820235242495</v>
      </c>
      <c r="O1373" s="57">
        <f t="shared" si="393"/>
        <v>44.465808474073903</v>
      </c>
      <c r="P1373" s="374">
        <f t="shared" si="394"/>
        <v>44.465808474073903</v>
      </c>
      <c r="Q1373" s="374">
        <f t="shared" si="395"/>
        <v>-90.021179764757505</v>
      </c>
      <c r="R1373" s="12">
        <f t="shared" si="396"/>
        <v>89.978820235242495</v>
      </c>
      <c r="S1373" s="57">
        <f t="shared" si="397"/>
        <v>0.15456718547024881</v>
      </c>
      <c r="T1373" s="12">
        <f t="shared" si="380"/>
        <v>44.465808474073903</v>
      </c>
    </row>
    <row r="1374" spans="1:20" x14ac:dyDescent="0.15">
      <c r="A1374" s="57">
        <f t="shared" si="381"/>
        <v>974.8647309399006</v>
      </c>
      <c r="B1374" s="12">
        <f t="shared" si="398"/>
        <v>155.15454077503574</v>
      </c>
      <c r="C1374" s="57" t="str">
        <f t="shared" si="382"/>
        <v>-0.0617111672256669-166.587285475091i</v>
      </c>
      <c r="D1374" s="57" t="str">
        <f t="shared" si="383"/>
        <v>7.97999810402976-41.035223319539i</v>
      </c>
      <c r="E1374" s="57" t="str">
        <f t="shared" si="384"/>
        <v>81.2289920764633-0.00890361289952429i</v>
      </c>
      <c r="F1374" s="57" t="str">
        <f t="shared" si="385"/>
        <v>4.17867818662443-3850.53949794241i</v>
      </c>
      <c r="G1374" s="57" t="str">
        <f t="shared" si="386"/>
        <v>0.999999882246454-0.000343152344883435i</v>
      </c>
      <c r="H1374" s="57" t="str">
        <f t="shared" si="387"/>
        <v>120.156926163506+23.1071822683662i</v>
      </c>
      <c r="I1374" s="57" t="str">
        <f t="shared" si="388"/>
        <v>504.837904236589-2609.87221280108i</v>
      </c>
      <c r="K1374" s="57" t="str">
        <f t="shared" si="389"/>
        <v>0.0963076987411166-0.0187547438211774i</v>
      </c>
      <c r="L1374" s="57" t="str">
        <f t="shared" si="390"/>
        <v>0.00025-1.42469908368704i</v>
      </c>
      <c r="M1374" s="57" t="str">
        <f t="shared" si="391"/>
        <v>0.0025-0.802396229861286i</v>
      </c>
      <c r="N1374" s="57">
        <f t="shared" si="392"/>
        <v>89.978775155264472</v>
      </c>
      <c r="O1374" s="57">
        <f t="shared" si="393"/>
        <v>44.432837625178443</v>
      </c>
      <c r="P1374" s="374">
        <f t="shared" si="394"/>
        <v>44.432837625178443</v>
      </c>
      <c r="Q1374" s="374">
        <f t="shared" si="395"/>
        <v>-90.021224844735528</v>
      </c>
      <c r="R1374" s="12">
        <f t="shared" si="396"/>
        <v>89.978775155264472</v>
      </c>
      <c r="S1374" s="57">
        <f t="shared" si="397"/>
        <v>0.15515454077503574</v>
      </c>
      <c r="T1374" s="12">
        <f t="shared" si="380"/>
        <v>44.432837625178443</v>
      </c>
    </row>
    <row r="1375" spans="1:20" x14ac:dyDescent="0.15">
      <c r="A1375" s="57">
        <f t="shared" si="381"/>
        <v>978.5692169174722</v>
      </c>
      <c r="B1375" s="12">
        <f t="shared" si="398"/>
        <v>155.74412802998089</v>
      </c>
      <c r="C1375" s="57" t="str">
        <f t="shared" si="382"/>
        <v>-0.061607314215518-165.956130227227i</v>
      </c>
      <c r="D1375" s="57" t="str">
        <f t="shared" si="383"/>
        <v>7.97999808959301-40.879909282218i</v>
      </c>
      <c r="E1375" s="57" t="str">
        <f t="shared" si="384"/>
        <v>81.2289497813099-0.00892891808576676i</v>
      </c>
      <c r="F1375" s="57" t="str">
        <f t="shared" si="385"/>
        <v>4.17867818287774-3835.96285003082i</v>
      </c>
      <c r="G1375" s="57" t="str">
        <f t="shared" si="386"/>
        <v>0.999999881349827-0.000344456323485143i</v>
      </c>
      <c r="H1375" s="57" t="str">
        <f t="shared" si="387"/>
        <v>120.158121955634+23.1950653162989i</v>
      </c>
      <c r="I1375" s="57" t="str">
        <f t="shared" si="388"/>
        <v>504.839573408817-2600.01399565348i</v>
      </c>
      <c r="K1375" s="57" t="str">
        <f t="shared" si="389"/>
        <v>0.0962806407718993-0.0188206643381821i</v>
      </c>
      <c r="L1375" s="57" t="str">
        <f t="shared" si="390"/>
        <v>0.00025-1.41930572194365i</v>
      </c>
      <c r="M1375" s="57" t="str">
        <f t="shared" si="391"/>
        <v>0.0025-0.799358666926962i</v>
      </c>
      <c r="N1375" s="57">
        <f t="shared" si="392"/>
        <v>89.978730288994427</v>
      </c>
      <c r="O1375" s="57">
        <f t="shared" si="393"/>
        <v>44.399866586018348</v>
      </c>
      <c r="P1375" s="374">
        <f t="shared" si="394"/>
        <v>44.399866586018348</v>
      </c>
      <c r="Q1375" s="374">
        <f t="shared" si="395"/>
        <v>-90.021269711005573</v>
      </c>
      <c r="R1375" s="12">
        <f t="shared" si="396"/>
        <v>89.978730288994427</v>
      </c>
      <c r="S1375" s="57">
        <f t="shared" si="397"/>
        <v>0.15574412802998089</v>
      </c>
      <c r="T1375" s="12">
        <f t="shared" si="380"/>
        <v>44.399866586018348</v>
      </c>
    </row>
    <row r="1376" spans="1:20" x14ac:dyDescent="0.15">
      <c r="A1376" s="57">
        <f t="shared" si="381"/>
        <v>982.28777994175869</v>
      </c>
      <c r="B1376" s="12">
        <f t="shared" si="398"/>
        <v>156.33595571649482</v>
      </c>
      <c r="C1376" s="57" t="str">
        <f t="shared" si="382"/>
        <v>-0.0615027303070015-165.327362615292i</v>
      </c>
      <c r="D1376" s="57" t="str">
        <f t="shared" si="383"/>
        <v>7.97999807504635-40.7251833161162i</v>
      </c>
      <c r="E1376" s="57" t="str">
        <f t="shared" si="384"/>
        <v>81.2289071889399-0.00895422677324111i</v>
      </c>
      <c r="F1376" s="57" t="str">
        <f t="shared" si="385"/>
        <v>4.17867817910246-3821.44138373264i</v>
      </c>
      <c r="G1376" s="57" t="str">
        <f t="shared" si="386"/>
        <v>0.999999880446373-0.000345765257202003i</v>
      </c>
      <c r="H1376" s="57" t="str">
        <f t="shared" si="387"/>
        <v>120.159326866622+23.2832831871871i</v>
      </c>
      <c r="I1376" s="57" t="str">
        <f t="shared" si="388"/>
        <v>504.841255301468-2590.19318084568i</v>
      </c>
      <c r="K1376" s="57" t="str">
        <f t="shared" si="389"/>
        <v>0.0962533923153765-0.0188867772432507i</v>
      </c>
      <c r="L1376" s="57" t="str">
        <f t="shared" si="390"/>
        <v>0.00025-1.41393277738957i</v>
      </c>
      <c r="M1376" s="57" t="str">
        <f t="shared" si="391"/>
        <v>0.0025-0.796332603035432i</v>
      </c>
      <c r="N1376" s="57">
        <f t="shared" si="392"/>
        <v>89.978685641282695</v>
      </c>
      <c r="O1376" s="57">
        <f t="shared" si="393"/>
        <v>44.366895355368349</v>
      </c>
      <c r="P1376" s="374">
        <f t="shared" si="394"/>
        <v>44.366895355368349</v>
      </c>
      <c r="Q1376" s="374">
        <f t="shared" si="395"/>
        <v>-90.021314358717305</v>
      </c>
      <c r="R1376" s="12">
        <f t="shared" si="396"/>
        <v>89.978685641282695</v>
      </c>
      <c r="S1376" s="57">
        <f t="shared" si="397"/>
        <v>0.15633595571649483</v>
      </c>
      <c r="T1376" s="12">
        <f t="shared" si="380"/>
        <v>44.366895355368349</v>
      </c>
    </row>
    <row r="1377" spans="1:20" x14ac:dyDescent="0.15">
      <c r="A1377" s="57">
        <f t="shared" si="381"/>
        <v>986.02047350553744</v>
      </c>
      <c r="B1377" s="12">
        <f t="shared" si="398"/>
        <v>156.93003234821751</v>
      </c>
      <c r="C1377" s="57" t="str">
        <f t="shared" si="382"/>
        <v>-0.0613974107992803-164.700973597441i</v>
      </c>
      <c r="D1377" s="57" t="str">
        <f t="shared" si="383"/>
        <v>7.97999806038889-40.5710431954488i</v>
      </c>
      <c r="E1377" s="57" t="str">
        <f t="shared" si="384"/>
        <v>81.2288642974482-0.00897953800521764i</v>
      </c>
      <c r="F1377" s="57" t="str">
        <f t="shared" si="385"/>
        <v>4.17867817529848-3806.97489015173i</v>
      </c>
      <c r="G1377" s="57" t="str">
        <f t="shared" si="386"/>
        <v>0.999999879536039-0.000347079164863413i</v>
      </c>
      <c r="H1377" s="57" t="str">
        <f t="shared" si="387"/>
        <v>120.160540966111+23.3718371632932i</v>
      </c>
      <c r="I1377" s="57" t="str">
        <f t="shared" si="388"/>
        <v>504.842950011574-2580.40962710496i</v>
      </c>
      <c r="K1377" s="57" t="str">
        <f t="shared" si="389"/>
        <v>0.0962259521451695-0.0189530826588245i</v>
      </c>
      <c r="L1377" s="57" t="str">
        <f t="shared" si="390"/>
        <v>0.00025-1.40858017273319i</v>
      </c>
      <c r="M1377" s="57" t="str">
        <f t="shared" si="391"/>
        <v>0.0025-0.793317994655737i</v>
      </c>
      <c r="N1377" s="57">
        <f t="shared" si="392"/>
        <v>89.978641217036923</v>
      </c>
      <c r="O1377" s="57">
        <f t="shared" si="393"/>
        <v>44.333923931997177</v>
      </c>
      <c r="P1377" s="374">
        <f t="shared" si="394"/>
        <v>44.333923931997177</v>
      </c>
      <c r="Q1377" s="374">
        <f t="shared" si="395"/>
        <v>-90.021358782963077</v>
      </c>
      <c r="R1377" s="12">
        <f t="shared" si="396"/>
        <v>89.978641217036923</v>
      </c>
      <c r="S1377" s="57">
        <f t="shared" si="397"/>
        <v>0.15693003234821751</v>
      </c>
      <c r="T1377" s="12">
        <f t="shared" si="380"/>
        <v>44.333923931997177</v>
      </c>
    </row>
    <row r="1378" spans="1:20" x14ac:dyDescent="0.15">
      <c r="A1378" s="57">
        <f t="shared" si="381"/>
        <v>989.76735130485849</v>
      </c>
      <c r="B1378" s="12">
        <f t="shared" si="398"/>
        <v>157.52636647114073</v>
      </c>
      <c r="C1378" s="57" t="str">
        <f t="shared" si="382"/>
        <v>-0.061291350964833-164.076954166072i</v>
      </c>
      <c r="D1378" s="57" t="str">
        <f t="shared" si="383"/>
        <v>7.97999804561987-40.4174867028584i</v>
      </c>
      <c r="E1378" s="57" t="str">
        <f t="shared" si="384"/>
        <v>81.2288211049199-0.00900485081150612i</v>
      </c>
      <c r="F1378" s="57" t="str">
        <f t="shared" si="385"/>
        <v>4.17867817146555-3792.5631611827i</v>
      </c>
      <c r="G1378" s="57" t="str">
        <f t="shared" si="386"/>
        <v>0.999999878618773-0.00034839806537032i</v>
      </c>
      <c r="H1378" s="57" t="str">
        <f t="shared" si="387"/>
        <v>120.161764324279+23.4607285318657i</v>
      </c>
      <c r="I1378" s="57" t="str">
        <f t="shared" si="388"/>
        <v>504.844657636893-2570.66319369474i</v>
      </c>
      <c r="K1378" s="57" t="str">
        <f t="shared" si="389"/>
        <v>0.0961983190286892-0.0190195807018532i</v>
      </c>
      <c r="L1378" s="57" t="str">
        <f t="shared" si="390"/>
        <v>0.00025-1.40324783097548i</v>
      </c>
      <c r="M1378" s="57" t="str">
        <f t="shared" si="391"/>
        <v>0.0025-0.790314798421735i</v>
      </c>
      <c r="N1378" s="57">
        <f t="shared" si="392"/>
        <v>89.978597021224317</v>
      </c>
      <c r="O1378" s="57">
        <f t="shared" si="393"/>
        <v>44.300952314667057</v>
      </c>
      <c r="P1378" s="374">
        <f t="shared" si="394"/>
        <v>44.300952314667057</v>
      </c>
      <c r="Q1378" s="374">
        <f t="shared" si="395"/>
        <v>-90.021402978775683</v>
      </c>
      <c r="R1378" s="12">
        <f t="shared" si="396"/>
        <v>89.978597021224317</v>
      </c>
      <c r="S1378" s="57">
        <f t="shared" si="397"/>
        <v>0.15752636647114074</v>
      </c>
      <c r="T1378" s="12">
        <f t="shared" si="380"/>
        <v>44.300952314667057</v>
      </c>
    </row>
    <row r="1379" spans="1:20" x14ac:dyDescent="0.15">
      <c r="A1379" s="57">
        <f t="shared" si="381"/>
        <v>993.52846723981691</v>
      </c>
      <c r="B1379" s="12">
        <f t="shared" si="398"/>
        <v>158.12496666373107</v>
      </c>
      <c r="C1379" s="57" t="str">
        <f t="shared" si="382"/>
        <v>-0.0611845460548217-163.455295347705i</v>
      </c>
      <c r="D1379" s="57" t="str">
        <f t="shared" si="383"/>
        <v>7.97999803073833-40.2645116293831i</v>
      </c>
      <c r="E1379" s="57" t="str">
        <f t="shared" si="384"/>
        <v>81.2287776094307-0.00903016420905121i</v>
      </c>
      <c r="F1379" s="57" t="str">
        <f t="shared" si="385"/>
        <v>4.17867816760339-3778.205989508i</v>
      </c>
      <c r="G1379" s="57" t="str">
        <f t="shared" si="386"/>
        <v>0.999999877694523-0.000349721977695498i</v>
      </c>
      <c r="H1379" s="57" t="str">
        <f t="shared" si="387"/>
        <v>120.162997011839+23.5499585851597i</v>
      </c>
      <c r="I1379" s="57" t="str">
        <f t="shared" si="388"/>
        <v>504.846378275934-2560.9537404124i</v>
      </c>
      <c r="K1379" s="57" t="str">
        <f t="shared" si="389"/>
        <v>0.0961704917271344-0.0190862714837258i</v>
      </c>
      <c r="L1379" s="57" t="str">
        <f t="shared" si="390"/>
        <v>0.00025-1.39793567540893i</v>
      </c>
      <c r="M1379" s="57" t="str">
        <f t="shared" si="391"/>
        <v>0.0025-0.787322971131437i</v>
      </c>
      <c r="N1379" s="57">
        <f t="shared" si="392"/>
        <v>89.978553058870446</v>
      </c>
      <c r="O1379" s="57">
        <f t="shared" si="393"/>
        <v>44.267980502134137</v>
      </c>
      <c r="P1379" s="374">
        <f t="shared" si="394"/>
        <v>44.267980502134137</v>
      </c>
      <c r="Q1379" s="374">
        <f t="shared" si="395"/>
        <v>-90.021446941129554</v>
      </c>
      <c r="R1379" s="12">
        <f t="shared" si="396"/>
        <v>89.978553058870446</v>
      </c>
      <c r="S1379" s="57">
        <f t="shared" si="397"/>
        <v>0.15812496666373108</v>
      </c>
      <c r="T1379" s="12">
        <f t="shared" si="380"/>
        <v>44.267980502134137</v>
      </c>
    </row>
    <row r="1380" spans="1:20" x14ac:dyDescent="0.15">
      <c r="A1380" s="57">
        <f t="shared" si="381"/>
        <v>997.30387541532821</v>
      </c>
      <c r="B1380" s="12">
        <f t="shared" si="398"/>
        <v>158.72584153705324</v>
      </c>
      <c r="C1380" s="57" t="str">
        <f t="shared" si="382"/>
        <v>-0.0610769912952307-162.83598820285i</v>
      </c>
      <c r="D1380" s="57" t="str">
        <f t="shared" si="383"/>
        <v>7.97999801574355-40.1121157744253i</v>
      </c>
      <c r="E1380" s="57" t="str">
        <f t="shared" si="384"/>
        <v>81.2287338090468-0.00905547720110653i</v>
      </c>
      <c r="F1380" s="57" t="str">
        <f t="shared" si="385"/>
        <v>4.17867816371185-3763.9031685949i</v>
      </c>
      <c r="G1380" s="57" t="str">
        <f t="shared" si="386"/>
        <v>0.999999876763236-0.00035105092088381i</v>
      </c>
      <c r="H1380" s="57" t="str">
        <f t="shared" si="387"/>
        <v>120.164239100047+23.6395286204581i</v>
      </c>
      <c r="I1380" s="57" t="str">
        <f t="shared" si="388"/>
        <v>504.848112027973-2551.28112758736i</v>
      </c>
      <c r="K1380" s="57" t="str">
        <f t="shared" si="389"/>
        <v>0.0961424689954818-0.019153155110197i</v>
      </c>
      <c r="L1380" s="57" t="str">
        <f t="shared" si="390"/>
        <v>0.00025-1.39264362961638i</v>
      </c>
      <c r="M1380" s="57" t="str">
        <f t="shared" si="391"/>
        <v>0.0025-0.784342469746396i</v>
      </c>
      <c r="N1380" s="57">
        <f t="shared" si="392"/>
        <v>89.978509335061091</v>
      </c>
      <c r="O1380" s="57">
        <f t="shared" si="393"/>
        <v>44.235008493148314</v>
      </c>
      <c r="P1380" s="374">
        <f t="shared" si="394"/>
        <v>44.235008493148314</v>
      </c>
      <c r="Q1380" s="374">
        <f t="shared" si="395"/>
        <v>-90.021490664938909</v>
      </c>
      <c r="R1380" s="12">
        <f t="shared" si="396"/>
        <v>89.978509335061091</v>
      </c>
      <c r="S1380" s="57">
        <f t="shared" si="397"/>
        <v>0.15872584153705324</v>
      </c>
      <c r="T1380" s="12">
        <f t="shared" si="380"/>
        <v>44.235008493148314</v>
      </c>
    </row>
    <row r="1381" spans="1:20" x14ac:dyDescent="0.15">
      <c r="A1381" s="57">
        <f t="shared" si="381"/>
        <v>1001.0936301419064</v>
      </c>
      <c r="B1381" s="12">
        <f t="shared" si="398"/>
        <v>159.32899973489404</v>
      </c>
      <c r="C1381" s="57" t="str">
        <f t="shared" si="382"/>
        <v>-0.0609686818885677-162.219023825881i</v>
      </c>
      <c r="D1381" s="57" t="str">
        <f t="shared" si="383"/>
        <v>7.97999800063449-39.9602969457193i</v>
      </c>
      <c r="E1381" s="57" t="str">
        <f t="shared" si="384"/>
        <v>81.2286897018253-0.00908078877771304i</v>
      </c>
      <c r="F1381" s="57" t="str">
        <f t="shared" si="385"/>
        <v>4.17867815979064-3749.65449269249i</v>
      </c>
      <c r="G1381" s="57" t="str">
        <f t="shared" si="386"/>
        <v>0.999999875824857-0.000352384914052498i</v>
      </c>
      <c r="H1381" s="57" t="str">
        <f t="shared" si="387"/>
        <v>120.165490660703+23.7294399400896i</v>
      </c>
      <c r="I1381" s="57" t="str">
        <f t="shared" si="388"/>
        <v>504.849858993003-2541.64521607897i</v>
      </c>
      <c r="K1381" s="57" t="str">
        <f t="shared" si="389"/>
        <v>0.0961142495824857-0.0192202316813148i</v>
      </c>
      <c r="L1381" s="57" t="str">
        <f t="shared" si="390"/>
        <v>0.00025-1.38737161747i</v>
      </c>
      <c r="M1381" s="57" t="str">
        <f t="shared" si="391"/>
        <v>0.0025-0.781373251391115i</v>
      </c>
      <c r="N1381" s="57">
        <f t="shared" si="392"/>
        <v>89.978465854942144</v>
      </c>
      <c r="O1381" s="57">
        <f t="shared" si="393"/>
        <v>44.202036286453392</v>
      </c>
      <c r="P1381" s="374">
        <f t="shared" si="394"/>
        <v>44.202036286453392</v>
      </c>
      <c r="Q1381" s="374">
        <f t="shared" si="395"/>
        <v>-90.021534145057856</v>
      </c>
      <c r="R1381" s="12">
        <f t="shared" si="396"/>
        <v>89.978465854942144</v>
      </c>
      <c r="S1381" s="57">
        <f t="shared" si="397"/>
        <v>0.15932899973489403</v>
      </c>
      <c r="T1381" s="12">
        <f t="shared" si="380"/>
        <v>44.202036286453392</v>
      </c>
    </row>
    <row r="1382" spans="1:20" x14ac:dyDescent="0.15">
      <c r="A1382" s="57">
        <f t="shared" si="381"/>
        <v>1004.8977859364456</v>
      </c>
      <c r="B1382" s="12">
        <f t="shared" si="398"/>
        <v>159.93444993388664</v>
      </c>
      <c r="C1382" s="57" t="str">
        <f t="shared" si="382"/>
        <v>-0.0608596130142232-161.604393344906i</v>
      </c>
      <c r="D1382" s="57" t="str">
        <f t="shared" si="383"/>
        <v>7.97999798541045-39.8090529593005i</v>
      </c>
      <c r="E1382" s="57" t="str">
        <f t="shared" si="384"/>
        <v>81.2286452858136-0.00910609791507468i</v>
      </c>
      <c r="F1382" s="57" t="str">
        <f t="shared" si="385"/>
        <v>4.1786781558396-3735.45975682883i</v>
      </c>
      <c r="G1382" s="57" t="str">
        <f t="shared" si="386"/>
        <v>0.999999874879333-0.000353723976391444i</v>
      </c>
      <c r="H1382" s="57" t="str">
        <f t="shared" si="387"/>
        <v>120.166751766159+23.8196938514533i</v>
      </c>
      <c r="I1382" s="57" t="str">
        <f t="shared" si="388"/>
        <v>504.851619271843-2532.04586727467i</v>
      </c>
      <c r="K1382" s="57" t="str">
        <f t="shared" si="389"/>
        <v>0.0960858322306698-0.0192875012913487i</v>
      </c>
      <c r="L1382" s="57" t="str">
        <f t="shared" si="390"/>
        <v>0.00025-1.3821195631301i</v>
      </c>
      <c r="M1382" s="57" t="str">
        <f t="shared" si="391"/>
        <v>0.0025-0.778415273352375i</v>
      </c>
      <c r="N1382" s="57">
        <f t="shared" si="392"/>
        <v>89.978422623720235</v>
      </c>
      <c r="O1382" s="57">
        <f t="shared" si="393"/>
        <v>44.169063880786879</v>
      </c>
      <c r="P1382" s="374">
        <f t="shared" si="394"/>
        <v>44.169063880786879</v>
      </c>
      <c r="Q1382" s="374">
        <f t="shared" si="395"/>
        <v>-90.021577376279765</v>
      </c>
      <c r="R1382" s="12">
        <f t="shared" si="396"/>
        <v>89.978422623720235</v>
      </c>
      <c r="S1382" s="57">
        <f t="shared" si="397"/>
        <v>0.15993444993388664</v>
      </c>
      <c r="T1382" s="12">
        <f t="shared" si="380"/>
        <v>44.169063880786879</v>
      </c>
    </row>
    <row r="1383" spans="1:20" x14ac:dyDescent="0.15">
      <c r="A1383" s="57">
        <f t="shared" si="381"/>
        <v>1008.7163975230042</v>
      </c>
      <c r="B1383" s="12">
        <f t="shared" si="398"/>
        <v>160.54220084363541</v>
      </c>
      <c r="C1383" s="57" t="str">
        <f t="shared" si="382"/>
        <v>-0.0607497798255636-160.992087921636i</v>
      </c>
      <c r="D1383" s="57" t="str">
        <f t="shared" si="383"/>
        <v>7.97999797007056-39.6583816394736i</v>
      </c>
      <c r="E1383" s="57" t="str">
        <f t="shared" si="384"/>
        <v>81.2286005590484-0.00913140357545939i</v>
      </c>
      <c r="F1383" s="57" t="str">
        <f t="shared" si="385"/>
        <v>4.17867815185852-3721.31875680788i</v>
      </c>
      <c r="G1383" s="57" t="str">
        <f t="shared" si="386"/>
        <v>0.999999873926609-0.00035506812716345i</v>
      </c>
      <c r="H1383" s="57" t="str">
        <f t="shared" si="387"/>
        <v>120.168022489322+23.9102916670345i</v>
      </c>
      <c r="I1383" s="57" t="str">
        <f t="shared" si="388"/>
        <v>504.853392966022-2522.4829430879i</v>
      </c>
      <c r="K1383" s="57" t="str">
        <f t="shared" si="389"/>
        <v>0.0960572156763251-0.0193549640287135i</v>
      </c>
      <c r="L1383" s="57" t="str">
        <f t="shared" si="390"/>
        <v>0.00025-1.37688739104414i</v>
      </c>
      <c r="M1383" s="57" t="str">
        <f t="shared" si="391"/>
        <v>0.0025-0.775468493078674i</v>
      </c>
      <c r="N1383" s="57">
        <f t="shared" si="392"/>
        <v>89.978379646664123</v>
      </c>
      <c r="O1383" s="57">
        <f t="shared" si="393"/>
        <v>44.136091274879888</v>
      </c>
      <c r="P1383" s="374">
        <f t="shared" si="394"/>
        <v>44.136091274879888</v>
      </c>
      <c r="Q1383" s="374">
        <f t="shared" si="395"/>
        <v>-90.021620353335877</v>
      </c>
      <c r="R1383" s="12">
        <f t="shared" si="396"/>
        <v>89.978379646664123</v>
      </c>
      <c r="S1383" s="57">
        <f t="shared" si="397"/>
        <v>0.16054220084363541</v>
      </c>
      <c r="T1383" s="12">
        <f t="shared" si="380"/>
        <v>44.136091274879888</v>
      </c>
    </row>
    <row r="1384" spans="1:20" x14ac:dyDescent="0.15">
      <c r="A1384" s="57">
        <f t="shared" si="381"/>
        <v>1012.5495198335917</v>
      </c>
      <c r="B1384" s="12">
        <f t="shared" si="398"/>
        <v>161.15226120684125</v>
      </c>
      <c r="C1384" s="57" t="str">
        <f t="shared" si="382"/>
        <v>-0.0606391774554886-160.382098751268i</v>
      </c>
      <c r="D1384" s="57" t="str">
        <f t="shared" si="383"/>
        <v>7.97999795461375-39.5082808187803i</v>
      </c>
      <c r="E1384" s="57" t="str">
        <f t="shared" si="384"/>
        <v>81.2285555195592-0.00915670470768402i</v>
      </c>
      <c r="F1384" s="57" t="str">
        <f t="shared" si="385"/>
        <v>4.17867814784706-3707.23128920655i</v>
      </c>
      <c r="G1384" s="57" t="str">
        <f t="shared" si="386"/>
        <v>0.999999872966631-0.000356417385704517i</v>
      </c>
      <c r="H1384" s="57" t="str">
        <f t="shared" si="387"/>
        <v>120.169302903655+24.0012347044297i</v>
      </c>
      <c r="I1384" s="57" t="str">
        <f t="shared" si="388"/>
        <v>504.855180177879-2512.956305956i</v>
      </c>
      <c r="K1384" s="57" t="str">
        <f t="shared" si="389"/>
        <v>0.0960283986495079-0.0194226199758984i</v>
      </c>
      <c r="L1384" s="57" t="str">
        <f t="shared" si="390"/>
        <v>0.00025-1.37167502594554i</v>
      </c>
      <c r="M1384" s="57" t="str">
        <f t="shared" si="391"/>
        <v>0.0025-0.772532868179595i</v>
      </c>
      <c r="N1384" s="57">
        <f t="shared" si="392"/>
        <v>89.978336929103449</v>
      </c>
      <c r="O1384" s="57">
        <f t="shared" si="393"/>
        <v>44.103118467457563</v>
      </c>
      <c r="P1384" s="374">
        <f t="shared" si="394"/>
        <v>44.103118467457563</v>
      </c>
      <c r="Q1384" s="374">
        <f t="shared" si="395"/>
        <v>-90.021663070896551</v>
      </c>
      <c r="R1384" s="12">
        <f t="shared" si="396"/>
        <v>89.978336929103449</v>
      </c>
      <c r="S1384" s="57">
        <f t="shared" si="397"/>
        <v>0.16115226120684126</v>
      </c>
      <c r="T1384" s="12">
        <f t="shared" si="380"/>
        <v>44.103118467457563</v>
      </c>
    </row>
    <row r="1385" spans="1:20" x14ac:dyDescent="0.15">
      <c r="A1385" s="57">
        <f t="shared" si="381"/>
        <v>1016.3972080089594</v>
      </c>
      <c r="B1385" s="12">
        <f t="shared" si="398"/>
        <v>161.76463979942724</v>
      </c>
      <c r="C1385" s="57" t="str">
        <f t="shared" si="382"/>
        <v>-0.0605278010095773-159.774417062346i</v>
      </c>
      <c r="D1385" s="57" t="str">
        <f t="shared" si="383"/>
        <v>7.97999793903928-39.3587483379704i</v>
      </c>
      <c r="E1385" s="57" t="str">
        <f t="shared" si="384"/>
        <v>81.2285101653636-0.00918200024603854i</v>
      </c>
      <c r="F1385" s="57" t="str">
        <f t="shared" si="385"/>
        <v>4.17867814380507-3693.19715137192i</v>
      </c>
      <c r="G1385" s="57" t="str">
        <f t="shared" si="386"/>
        <v>0.999999871999343-0.000357771771424126i</v>
      </c>
      <c r="H1385" s="57" t="str">
        <f t="shared" si="387"/>
        <v>120.170593083186+24.0925242863649i</v>
      </c>
      <c r="I1385" s="57" t="str">
        <f t="shared" si="388"/>
        <v>504.856981010527-2503.46581883847i</v>
      </c>
      <c r="K1385" s="57" t="str">
        <f t="shared" si="389"/>
        <v>0.095999379874033-0.0194904692093885i</v>
      </c>
      <c r="L1385" s="57" t="str">
        <f t="shared" si="390"/>
        <v>0.00025-1.3664823928527i</v>
      </c>
      <c r="M1385" s="57" t="str">
        <f t="shared" si="391"/>
        <v>0.0025-0.769608356425179i</v>
      </c>
      <c r="N1385" s="57">
        <f t="shared" si="392"/>
        <v>89.978294476431728</v>
      </c>
      <c r="O1385" s="57">
        <f t="shared" si="393"/>
        <v>44.070145457238468</v>
      </c>
      <c r="P1385" s="374">
        <f t="shared" si="394"/>
        <v>44.070145457238468</v>
      </c>
      <c r="Q1385" s="374">
        <f t="shared" si="395"/>
        <v>-90.021705523568272</v>
      </c>
      <c r="R1385" s="12">
        <f t="shared" si="396"/>
        <v>89.978294476431728</v>
      </c>
      <c r="S1385" s="57">
        <f t="shared" si="397"/>
        <v>0.16176463979942723</v>
      </c>
      <c r="T1385" s="12">
        <f t="shared" si="380"/>
        <v>44.070145457238468</v>
      </c>
    </row>
    <row r="1386" spans="1:20" x14ac:dyDescent="0.15">
      <c r="A1386" s="57">
        <f t="shared" si="381"/>
        <v>1020.2595173993934</v>
      </c>
      <c r="B1386" s="12">
        <f t="shared" si="398"/>
        <v>162.37934543066507</v>
      </c>
      <c r="C1386" s="57" t="str">
        <f t="shared" si="382"/>
        <v>-0.0604156455718083-159.16903411665i</v>
      </c>
      <c r="D1386" s="57" t="str">
        <f t="shared" si="383"/>
        <v>7.97999792334626-39.2097820459691i</v>
      </c>
      <c r="E1386" s="57" t="str">
        <f t="shared" si="384"/>
        <v>81.2284644944706-0.0092072891107628i</v>
      </c>
      <c r="F1386" s="57" t="str">
        <f t="shared" si="385"/>
        <v>4.17867813973231-3679.21614141824i</v>
      </c>
      <c r="G1386" s="57" t="str">
        <f t="shared" si="386"/>
        <v>0.99999987102469-0.000359131303805509i</v>
      </c>
      <c r="H1386" s="57" t="str">
        <f t="shared" si="387"/>
        <v>120.171893102509+24.1841617407169i</v>
      </c>
      <c r="I1386" s="57" t="str">
        <f t="shared" si="388"/>
        <v>504.858795567867-2494.01134521486i</v>
      </c>
      <c r="K1386" s="57" t="str">
        <f t="shared" si="389"/>
        <v>0.095970158067476-0.0195585117995928i</v>
      </c>
      <c r="L1386" s="57" t="str">
        <f t="shared" si="390"/>
        <v>0.00025-1.36130941706785i</v>
      </c>
      <c r="M1386" s="57" t="str">
        <f t="shared" si="391"/>
        <v>0.0025-0.766694915745347i</v>
      </c>
      <c r="N1386" s="57">
        <f t="shared" si="392"/>
        <v>89.978252294104863</v>
      </c>
      <c r="O1386" s="57">
        <f t="shared" si="393"/>
        <v>44.037172242935384</v>
      </c>
      <c r="P1386" s="374">
        <f t="shared" si="394"/>
        <v>44.037172242935384</v>
      </c>
      <c r="Q1386" s="374">
        <f t="shared" si="395"/>
        <v>-90.021747705895137</v>
      </c>
      <c r="R1386" s="12">
        <f t="shared" si="396"/>
        <v>89.978252294104863</v>
      </c>
      <c r="S1386" s="57">
        <f t="shared" si="397"/>
        <v>0.16237934543066507</v>
      </c>
      <c r="T1386" s="12">
        <f t="shared" si="380"/>
        <v>44.037172242935384</v>
      </c>
    </row>
    <row r="1387" spans="1:20" x14ac:dyDescent="0.15">
      <c r="A1387" s="57">
        <f t="shared" si="381"/>
        <v>1024.136503565511</v>
      </c>
      <c r="B1387" s="12">
        <f t="shared" si="398"/>
        <v>162.99638694330159</v>
      </c>
      <c r="C1387" s="57" t="str">
        <f t="shared" si="382"/>
        <v>-0.0603027062023607-158.565941209057i</v>
      </c>
      <c r="D1387" s="57" t="str">
        <f t="shared" si="383"/>
        <v>7.97999790753367-39.0613797998459i</v>
      </c>
      <c r="E1387" s="57" t="str">
        <f t="shared" si="384"/>
        <v>81.2284185048808-0.00923257020803744i</v>
      </c>
      <c r="F1387" s="57" t="str">
        <f t="shared" si="385"/>
        <v>4.17867813562854-3665.28805822392i</v>
      </c>
      <c r="G1387" s="57" t="str">
        <f t="shared" si="386"/>
        <v>0.999999870042615-0.000360496002405936i</v>
      </c>
      <c r="H1387" s="57" t="str">
        <f t="shared" si="387"/>
        <v>120.173203036791+24.2761484005357i</v>
      </c>
      <c r="I1387" s="57" t="str">
        <f t="shared" si="388"/>
        <v>504.860623954599-2484.59274908275i</v>
      </c>
      <c r="K1387" s="57" t="str">
        <f t="shared" si="389"/>
        <v>0.0959407319411675-0.0196267478107661i</v>
      </c>
      <c r="L1387" s="57" t="str">
        <f t="shared" si="390"/>
        <v>0.00025-1.35615602417598i</v>
      </c>
      <c r="M1387" s="57" t="str">
        <f t="shared" si="391"/>
        <v>0.0025-0.763792504229273i</v>
      </c>
      <c r="N1387" s="57">
        <f t="shared" si="392"/>
        <v>89.978210387642534</v>
      </c>
      <c r="O1387" s="57">
        <f t="shared" si="393"/>
        <v>44.004198823254526</v>
      </c>
      <c r="P1387" s="374">
        <f t="shared" si="394"/>
        <v>44.004198823254526</v>
      </c>
      <c r="Q1387" s="374">
        <f t="shared" si="395"/>
        <v>-90.021789612357466</v>
      </c>
      <c r="R1387" s="12">
        <f t="shared" si="396"/>
        <v>89.978210387642534</v>
      </c>
      <c r="S1387" s="57">
        <f t="shared" si="397"/>
        <v>0.1629963869433016</v>
      </c>
      <c r="T1387" s="12">
        <f t="shared" si="380"/>
        <v>44.004198823254526</v>
      </c>
    </row>
    <row r="1388" spans="1:20" x14ac:dyDescent="0.15">
      <c r="A1388" s="57">
        <f t="shared" si="381"/>
        <v>1028.0282222790602</v>
      </c>
      <c r="B1388" s="12">
        <f t="shared" si="398"/>
        <v>163.61577321368614</v>
      </c>
      <c r="C1388" s="57" t="str">
        <f t="shared" si="382"/>
        <v>-0.0601889779352618-157.965129667422i</v>
      </c>
      <c r="D1388" s="57" t="str">
        <f t="shared" si="383"/>
        <v>7.97999789160072-38.9135394647849i</v>
      </c>
      <c r="E1388" s="57" t="str">
        <f t="shared" si="384"/>
        <v>81.2283721945831-0.0092578424290561i</v>
      </c>
      <c r="F1388" s="57" t="str">
        <f t="shared" si="385"/>
        <v>4.1786781314935-3651.41270142886i</v>
      </c>
      <c r="G1388" s="57" t="str">
        <f t="shared" si="386"/>
        <v>0.999999869053063-0.000361865886856993i</v>
      </c>
      <c r="H1388" s="57" t="str">
        <f t="shared" si="387"/>
        <v>120.174522961774+24.368485604063i</v>
      </c>
      <c r="I1388" s="57" t="str">
        <f t="shared" si="388"/>
        <v>504.862466276209-2475.20989495597i</v>
      </c>
      <c r="K1388" s="57" t="str">
        <f t="shared" si="389"/>
        <v>0.0959111002001939-0.0196951773009327i</v>
      </c>
      <c r="L1388" s="57" t="str">
        <f t="shared" si="390"/>
        <v>0.00025-1.35102214004381i</v>
      </c>
      <c r="M1388" s="57" t="str">
        <f t="shared" si="391"/>
        <v>0.0025-0.760901080124799i</v>
      </c>
      <c r="N1388" s="57">
        <f t="shared" si="392"/>
        <v>89.978168762629664</v>
      </c>
      <c r="O1388" s="57">
        <f t="shared" si="393"/>
        <v>43.971225196895901</v>
      </c>
      <c r="P1388" s="374">
        <f t="shared" si="394"/>
        <v>43.971225196895901</v>
      </c>
      <c r="Q1388" s="374">
        <f t="shared" si="395"/>
        <v>-90.021831237370336</v>
      </c>
      <c r="R1388" s="12">
        <f t="shared" si="396"/>
        <v>89.978168762629664</v>
      </c>
      <c r="S1388" s="57">
        <f t="shared" si="397"/>
        <v>0.16361577321368614</v>
      </c>
      <c r="T1388" s="12">
        <f t="shared" ref="T1388:T1451" si="399">P1388</f>
        <v>43.971225196895901</v>
      </c>
    </row>
    <row r="1389" spans="1:20" x14ac:dyDescent="0.15">
      <c r="A1389" s="57">
        <f t="shared" ref="A1389:A1452" si="400">2*PI()*B1389</f>
        <v>1031.9347295237205</v>
      </c>
      <c r="B1389" s="12">
        <f t="shared" si="398"/>
        <v>164.23751315189816</v>
      </c>
      <c r="C1389" s="57" t="str">
        <f t="shared" ref="C1389:C1452" si="401">IMPRODUCT(D1389,E1389,$C$40,,K1389,$C$41)</f>
        <v>-0.060074455783262-157.366590852457i</v>
      </c>
      <c r="D1389" s="57" t="str">
        <f t="shared" ref="D1389:D1452" si="402">IMDIV(IMPRODUCT($C$37,$C$38,COMPLEX(1,A1389/$C$38)),IMSUM(-1*A1389*A1389/$C$39,COMPLEX(0,1*A1389)))</f>
        <v>7.97999787554644-38.7662589140532i</v>
      </c>
      <c r="E1389" s="57" t="str">
        <f t="shared" ref="E1389:E1452" si="403">IMDIV(IMPRODUCT(IMSUM(F1389,G1389),$C$29,H1389),IMSUM(1,I1389))</f>
        <v>81.2283255615586-0.00928310465091913i</v>
      </c>
      <c r="F1389" s="57" t="str">
        <f t="shared" ref="F1389:F1452" si="404">IMDIV(IMPRODUCT($C$14,$C$15,COMPLEX(1,A1389/$C$15)),IMSUM(-1*A1389*A1389/$C$16,COMPLEX(0,A1389)))</f>
        <v>4.17867812732702-3637.58987143137i</v>
      </c>
      <c r="G1389" s="57" t="str">
        <f t="shared" ref="G1389:G1452" si="405">IMDIV(1,COMPLEX(1,A1389*$C$9*$C$10))</f>
        <v>0.999999868055975-0.000363240976864867i</v>
      </c>
      <c r="H1389" s="57" t="str">
        <f t="shared" ref="H1389:H1452" si="406">IMDIV($C$3,IMSUM(K1389,COMPLEX(0,$C$28*A1389)))</f>
        <v>120.17585295378+24.4611746947562i</v>
      </c>
      <c r="I1389" s="57" t="str">
        <f t="shared" ref="I1389:I1452" si="407">IMPRODUCT(F1389,$C$29,H1389,$C$31)</f>
        <v>504.864322639005-2465.86264786246i</v>
      </c>
      <c r="K1389" s="57" t="str">
        <f t="shared" ref="K1389:K1452" si="408">IF($C$26&lt;=0,IMDIV(1,IMSUM(IMDIV(1,L1389),1/$C$18)),IMDIV(1,IMSUM(IMDIV(1,L1389),1/$C$18,IMDIV(1,M1389))))</f>
        <v>0.0958812615433961-0.0197638003218105i</v>
      </c>
      <c r="L1389" s="57" t="str">
        <f t="shared" ref="L1389:L1452" si="409">IMSUM($C$21/$C$22,IMDIV(1,COMPLEX(0,$C$20*$C$22*A1389)))</f>
        <v>0.00025-1.3459076908187i</v>
      </c>
      <c r="M1389" s="57" t="str">
        <f t="shared" ref="M1389:M1452" si="410">IMSUM($C$25/$C$26,IMDIV(1,COMPLEX(0,$C$24*$C$26*A1389)))</f>
        <v>0.0025-0.758020601837818i</v>
      </c>
      <c r="N1389" s="57">
        <f t="shared" ref="N1389:N1452" si="411">ABS(R1389)</f>
        <v>89.978127424715254</v>
      </c>
      <c r="O1389" s="57">
        <f t="shared" ref="O1389:O1452" si="412">ABS(P1389)</f>
        <v>43.938251362553508</v>
      </c>
      <c r="P1389" s="374">
        <f t="shared" ref="P1389:P1452" si="413">20*LOG10(IMABS(C1389))</f>
        <v>43.938251362553508</v>
      </c>
      <c r="Q1389" s="374">
        <f t="shared" ref="Q1389:Q1452" si="414">IMARGUMENT(C1389)*180/PI()</f>
        <v>-90.021872575284746</v>
      </c>
      <c r="R1389" s="12">
        <f t="shared" ref="R1389:R1452" si="415">IF(Q1389&lt;0,Q1389+180,Q1389-180)</f>
        <v>89.978127424715254</v>
      </c>
      <c r="S1389" s="57">
        <f t="shared" ref="S1389:S1452" si="416">B1389/1000</f>
        <v>0.16423751315189816</v>
      </c>
      <c r="T1389" s="12">
        <f t="shared" si="399"/>
        <v>43.938251362553508</v>
      </c>
    </row>
    <row r="1390" spans="1:20" x14ac:dyDescent="0.15">
      <c r="A1390" s="57">
        <f t="shared" si="400"/>
        <v>1035.8560814959108</v>
      </c>
      <c r="B1390" s="12">
        <f t="shared" ref="B1390:B1453" si="417">B1389*(1+B$42)</f>
        <v>164.86161570187537</v>
      </c>
      <c r="C1390" s="57" t="str">
        <f t="shared" si="401"/>
        <v>-0.0599591347337487-156.770316157597i</v>
      </c>
      <c r="D1390" s="57" t="str">
        <f t="shared" si="402"/>
        <v>7.97999785936992-38.6195360289706i</v>
      </c>
      <c r="E1390" s="57" t="str">
        <f t="shared" si="403"/>
        <v>81.228278603778-0.00930835573568017i</v>
      </c>
      <c r="F1390" s="57" t="str">
        <f t="shared" si="404"/>
        <v>4.17867812312877-3623.81936938542i</v>
      </c>
      <c r="G1390" s="57" t="str">
        <f t="shared" si="405"/>
        <v>0.999999867051296-0.000364621292210626i</v>
      </c>
      <c r="H1390" s="57" t="str">
        <f t="shared" si="406"/>
        <v>120.177193089718+24.5542170213077i</v>
      </c>
      <c r="I1390" s="57" t="str">
        <f t="shared" si="407"/>
        <v>504.866193150101-2456.55087334251i</v>
      </c>
      <c r="K1390" s="57" t="str">
        <f t="shared" si="408"/>
        <v>0.0958512146633686-0.0198326169187321i</v>
      </c>
      <c r="L1390" s="57" t="str">
        <f t="shared" si="409"/>
        <v>0.00025-1.34081260292757i</v>
      </c>
      <c r="M1390" s="57" t="str">
        <f t="shared" si="410"/>
        <v>0.0025-0.755151027931676i</v>
      </c>
      <c r="N1390" s="57">
        <f t="shared" si="411"/>
        <v>89.978086379614524</v>
      </c>
      <c r="O1390" s="57">
        <f t="shared" si="412"/>
        <v>43.905277318914742</v>
      </c>
      <c r="P1390" s="374">
        <f t="shared" si="413"/>
        <v>43.905277318914742</v>
      </c>
      <c r="Q1390" s="374">
        <f t="shared" si="414"/>
        <v>-90.021913620385476</v>
      </c>
      <c r="R1390" s="12">
        <f t="shared" si="415"/>
        <v>89.978086379614524</v>
      </c>
      <c r="S1390" s="57">
        <f t="shared" si="416"/>
        <v>0.16486161570187535</v>
      </c>
      <c r="T1390" s="12">
        <f t="shared" si="399"/>
        <v>43.905277318914742</v>
      </c>
    </row>
    <row r="1391" spans="1:20" x14ac:dyDescent="0.15">
      <c r="A1391" s="57">
        <f t="shared" si="400"/>
        <v>1039.7923346055952</v>
      </c>
      <c r="B1391" s="12">
        <f t="shared" si="417"/>
        <v>165.48808984154249</v>
      </c>
      <c r="C1391" s="57" t="str">
        <f t="shared" si="401"/>
        <v>-0.0598430097502956-156.176297008888i</v>
      </c>
      <c r="D1391" s="57" t="str">
        <f t="shared" si="402"/>
        <v>7.97999784307019-38.473368698879i</v>
      </c>
      <c r="E1391" s="57" t="str">
        <f t="shared" si="403"/>
        <v>81.2282313192033-0.00933359453066212i</v>
      </c>
      <c r="F1391" s="57" t="str">
        <f t="shared" si="404"/>
        <v>4.17867811889856-3610.10099719767i</v>
      </c>
      <c r="G1391" s="57" t="str">
        <f t="shared" si="405"/>
        <v>0.999999866038966-0.000366006852750507i</v>
      </c>
      <c r="H1391" s="57" t="str">
        <f t="shared" si="406"/>
        <v>120.178543447085+24.6476139376667i</v>
      </c>
      <c r="I1391" s="57" t="str">
        <f t="shared" si="407"/>
        <v>504.868077917412-2447.27443744664i</v>
      </c>
      <c r="K1391" s="57" t="str">
        <f t="shared" si="408"/>
        <v>0.0958209582464614-0.0199016271305671i</v>
      </c>
      <c r="L1391" s="57" t="str">
        <f t="shared" si="409"/>
        <v>0.00025-1.33573680307589i</v>
      </c>
      <c r="M1391" s="57" t="str">
        <f t="shared" si="410"/>
        <v>0.0025-0.752292317126595i</v>
      </c>
      <c r="N1391" s="57">
        <f t="shared" si="411"/>
        <v>89.978045633108792</v>
      </c>
      <c r="O1391" s="57">
        <f t="shared" si="412"/>
        <v>43.872303064661068</v>
      </c>
      <c r="P1391" s="374">
        <f t="shared" si="413"/>
        <v>43.872303064661068</v>
      </c>
      <c r="Q1391" s="374">
        <f t="shared" si="414"/>
        <v>-90.021954366891208</v>
      </c>
      <c r="R1391" s="12">
        <f t="shared" si="415"/>
        <v>89.978045633108792</v>
      </c>
      <c r="S1391" s="57">
        <f t="shared" si="416"/>
        <v>0.16548808984154248</v>
      </c>
      <c r="T1391" s="12">
        <f t="shared" si="399"/>
        <v>43.872303064661068</v>
      </c>
    </row>
    <row r="1392" spans="1:20" x14ac:dyDescent="0.15">
      <c r="A1392" s="57">
        <f t="shared" si="400"/>
        <v>1043.7435454770964</v>
      </c>
      <c r="B1392" s="12">
        <f t="shared" si="417"/>
        <v>166.11694458294036</v>
      </c>
      <c r="C1392" s="57" t="str">
        <f t="shared" si="401"/>
        <v>-0.0597260757733871-155.584524864856i</v>
      </c>
      <c r="D1392" s="57" t="str">
        <f t="shared" si="402"/>
        <v>7.97999782664638-38.3277548211127i</v>
      </c>
      <c r="E1392" s="57" t="str">
        <f t="shared" si="403"/>
        <v>81.2281837057854-0.00935881986781917i</v>
      </c>
      <c r="F1392" s="57" t="str">
        <f t="shared" si="404"/>
        <v>4.17867811463613-3596.4345575248i</v>
      </c>
      <c r="G1392" s="57" t="str">
        <f t="shared" si="405"/>
        <v>0.999999865018928-0.000367397678416199i</v>
      </c>
      <c r="H1392" s="57" t="str">
        <f t="shared" si="406"/>
        <v>120.179904103971+24.7413668030623i</v>
      </c>
      <c r="I1392" s="57" t="str">
        <f t="shared" si="407"/>
        <v>504.869977049721-2438.03320673385i</v>
      </c>
      <c r="K1392" s="57" t="str">
        <f t="shared" si="408"/>
        <v>0.095790490972779-0.0199708309896441i</v>
      </c>
      <c r="L1392" s="57" t="str">
        <f t="shared" si="409"/>
        <v>0.00025-1.33068021824655i</v>
      </c>
      <c r="M1392" s="57" t="str">
        <f t="shared" si="410"/>
        <v>0.0025-0.749444428299057i</v>
      </c>
      <c r="N1392" s="57">
        <f t="shared" si="411"/>
        <v>89.978005191046037</v>
      </c>
      <c r="O1392" s="57">
        <f t="shared" si="412"/>
        <v>43.839328598467553</v>
      </c>
      <c r="P1392" s="374">
        <f t="shared" si="413"/>
        <v>43.839328598467553</v>
      </c>
      <c r="Q1392" s="374">
        <f t="shared" si="414"/>
        <v>-90.021994808953963</v>
      </c>
      <c r="R1392" s="12">
        <f t="shared" si="415"/>
        <v>89.978005191046037</v>
      </c>
      <c r="S1392" s="57">
        <f t="shared" si="416"/>
        <v>0.16611694458294035</v>
      </c>
      <c r="T1392" s="12">
        <f t="shared" si="399"/>
        <v>43.839328598467553</v>
      </c>
    </row>
    <row r="1393" spans="1:20" x14ac:dyDescent="0.15">
      <c r="A1393" s="57">
        <f t="shared" si="400"/>
        <v>1047.7097709499094</v>
      </c>
      <c r="B1393" s="12">
        <f t="shared" si="417"/>
        <v>166.74818897235554</v>
      </c>
      <c r="C1393" s="57" t="str">
        <f t="shared" si="401"/>
        <v>-0.0596083277190331-154.994991216389i</v>
      </c>
      <c r="D1393" s="57" t="str">
        <f t="shared" si="402"/>
        <v>7.97999781009755-38.182692300967i</v>
      </c>
      <c r="E1393" s="57" t="str">
        <f t="shared" si="403"/>
        <v>81.2281357614674-0.00938403056439525i</v>
      </c>
      <c r="F1393" s="57" t="str">
        <f t="shared" si="404"/>
        <v>4.17867811034129-3582.81985377045i</v>
      </c>
      <c r="G1393" s="57" t="str">
        <f t="shared" si="405"/>
        <v>0.999999863991123-0.000368793789215132i</v>
      </c>
      <c r="H1393" s="57" t="str">
        <f t="shared" si="406"/>
        <v>120.181275139068+24.8354769820226i</v>
      </c>
      <c r="I1393" s="57" t="str">
        <f t="shared" si="407"/>
        <v>504.871890656606-2428.82704826959i</v>
      </c>
      <c r="K1393" s="57" t="str">
        <f t="shared" si="408"/>
        <v>0.0957598115161829-0.0200402285216699i</v>
      </c>
      <c r="L1393" s="57" t="str">
        <f t="shared" si="409"/>
        <v>0.00025-1.32564277569889i</v>
      </c>
      <c r="M1393" s="57" t="str">
        <f t="shared" si="410"/>
        <v>0.0025-0.746607320481231i</v>
      </c>
      <c r="N1393" s="57">
        <f t="shared" si="411"/>
        <v>89.977965059341912</v>
      </c>
      <c r="O1393" s="57">
        <f t="shared" si="412"/>
        <v>43.806353919003186</v>
      </c>
      <c r="P1393" s="374">
        <f t="shared" si="413"/>
        <v>43.806353919003186</v>
      </c>
      <c r="Q1393" s="374">
        <f t="shared" si="414"/>
        <v>-90.022034940658088</v>
      </c>
      <c r="R1393" s="12">
        <f t="shared" si="415"/>
        <v>89.977965059341912</v>
      </c>
      <c r="S1393" s="57">
        <f t="shared" si="416"/>
        <v>0.16674818897235555</v>
      </c>
      <c r="T1393" s="12">
        <f t="shared" si="399"/>
        <v>43.806353919003186</v>
      </c>
    </row>
    <row r="1394" spans="1:20" x14ac:dyDescent="0.15">
      <c r="A1394" s="57">
        <f t="shared" si="400"/>
        <v>1051.6910680795193</v>
      </c>
      <c r="B1394" s="12">
        <f t="shared" si="417"/>
        <v>167.3818320904505</v>
      </c>
      <c r="C1394" s="57" t="str">
        <f t="shared" si="401"/>
        <v>-0.0594897604789821-154.407687586607i</v>
      </c>
      <c r="D1394" s="57" t="str">
        <f t="shared" si="402"/>
        <v>7.97999779342268-38.0381790516686i</v>
      </c>
      <c r="E1394" s="57" t="str">
        <f t="shared" si="403"/>
        <v>81.2280874841819-0.00940922542201906i</v>
      </c>
      <c r="F1394" s="57" t="str">
        <f t="shared" si="404"/>
        <v>4.1786781060137-3569.25669008252i</v>
      </c>
      <c r="G1394" s="57" t="str">
        <f t="shared" si="405"/>
        <v>0.999999862955491-0.000370195205230764i</v>
      </c>
      <c r="H1394" s="57" t="str">
        <f t="shared" si="406"/>
        <v>120.182656631669+24.9299458443979i</v>
      </c>
      <c r="I1394" s="57" t="str">
        <f t="shared" si="407"/>
        <v>504.873818848489-2419.65582962387i</v>
      </c>
      <c r="K1394" s="57" t="str">
        <f t="shared" si="408"/>
        <v>0.0957289185442925-0.0201098197456501i</v>
      </c>
      <c r="L1394" s="57" t="str">
        <f t="shared" si="409"/>
        <v>0.00025-1.32062440296762i</v>
      </c>
      <c r="M1394" s="57" t="str">
        <f t="shared" si="410"/>
        <v>0.0025-0.743780952860358i</v>
      </c>
      <c r="N1394" s="57">
        <f t="shared" si="411"/>
        <v>89.977925243980309</v>
      </c>
      <c r="O1394" s="57">
        <f t="shared" si="412"/>
        <v>43.773379024930335</v>
      </c>
      <c r="P1394" s="374">
        <f t="shared" si="413"/>
        <v>43.773379024930335</v>
      </c>
      <c r="Q1394" s="374">
        <f t="shared" si="414"/>
        <v>-90.022074756019691</v>
      </c>
      <c r="R1394" s="12">
        <f t="shared" si="415"/>
        <v>89.977925243980309</v>
      </c>
      <c r="S1394" s="57">
        <f t="shared" si="416"/>
        <v>0.16738183209045049</v>
      </c>
      <c r="T1394" s="12">
        <f t="shared" si="399"/>
        <v>43.773379024930335</v>
      </c>
    </row>
    <row r="1395" spans="1:20" x14ac:dyDescent="0.15">
      <c r="A1395" s="57">
        <f t="shared" si="400"/>
        <v>1055.6874941382214</v>
      </c>
      <c r="B1395" s="12">
        <f t="shared" si="417"/>
        <v>168.01788305239421</v>
      </c>
      <c r="C1395" s="57" t="str">
        <f t="shared" si="401"/>
        <v>-0.0593703689224903-153.822605530756i</v>
      </c>
      <c r="D1395" s="57" t="str">
        <f t="shared" si="402"/>
        <v>7.97999777662083-37.8942129943462i</v>
      </c>
      <c r="E1395" s="57" t="str">
        <f t="shared" si="403"/>
        <v>81.228038871852-0.00943440322692743i</v>
      </c>
      <c r="F1395" s="57" t="str">
        <f t="shared" si="404"/>
        <v>4.17867810165319-3555.74487135038i</v>
      </c>
      <c r="G1395" s="57" t="str">
        <f t="shared" si="405"/>
        <v>0.999999861911974-0.000371601946622868i</v>
      </c>
      <c r="H1395" s="57" t="str">
        <f t="shared" si="406"/>
        <v>120.184048661672+25.0247747653822i</v>
      </c>
      <c r="I1395" s="57" t="str">
        <f t="shared" si="407"/>
        <v>504.875761736645-2410.51941886933i</v>
      </c>
      <c r="K1395" s="57" t="str">
        <f t="shared" si="408"/>
        <v>0.0956978107184916-0.0201796046738103i</v>
      </c>
      <c r="L1395" s="57" t="str">
        <f t="shared" si="409"/>
        <v>0.00025-1.31562502786174i</v>
      </c>
      <c r="M1395" s="57" t="str">
        <f t="shared" si="410"/>
        <v>0.0025-0.740965284778203i</v>
      </c>
      <c r="N1395" s="57">
        <f t="shared" si="411"/>
        <v>89.977885751013389</v>
      </c>
      <c r="O1395" s="57">
        <f t="shared" si="412"/>
        <v>43.740403914905734</v>
      </c>
      <c r="P1395" s="374">
        <f t="shared" si="413"/>
        <v>43.740403914905734</v>
      </c>
      <c r="Q1395" s="374">
        <f t="shared" si="414"/>
        <v>-90.022114248986611</v>
      </c>
      <c r="R1395" s="12">
        <f t="shared" si="415"/>
        <v>89.977885751013389</v>
      </c>
      <c r="S1395" s="57">
        <f t="shared" si="416"/>
        <v>0.16801788305239421</v>
      </c>
      <c r="T1395" s="12">
        <f t="shared" si="399"/>
        <v>43.740403914905734</v>
      </c>
    </row>
    <row r="1396" spans="1:20" x14ac:dyDescent="0.15">
      <c r="A1396" s="57">
        <f t="shared" si="400"/>
        <v>1059.6991066159467</v>
      </c>
      <c r="B1396" s="12">
        <f t="shared" si="417"/>
        <v>168.65635100799332</v>
      </c>
      <c r="C1396" s="57" t="str">
        <f t="shared" si="401"/>
        <v>-0.0592501478936214-153.239736636069i</v>
      </c>
      <c r="D1396" s="57" t="str">
        <f t="shared" si="402"/>
        <v>7.97999775969101-37.7507920579993i</v>
      </c>
      <c r="E1396" s="57" t="str">
        <f t="shared" si="403"/>
        <v>81.2279899223922-0.00945956274976884i</v>
      </c>
      <c r="F1396" s="57" t="str">
        <f t="shared" si="404"/>
        <v>4.17867809725944-3542.28420320193i</v>
      </c>
      <c r="G1396" s="57" t="str">
        <f t="shared" si="405"/>
        <v>0.999999860860511-0.000373014033627824i</v>
      </c>
      <c r="H1396" s="57" t="str">
        <f t="shared" si="406"/>
        <v>120.185451309594+25.1199651255353i</v>
      </c>
      <c r="I1396" s="57" t="str">
        <f t="shared" si="407"/>
        <v>504.877719433191-2401.41768457943i</v>
      </c>
      <c r="K1396" s="57" t="str">
        <f t="shared" si="408"/>
        <v>0.095666486693925-0.0202495833115123i</v>
      </c>
      <c r="L1396" s="57" t="str">
        <f t="shared" si="409"/>
        <v>0.00025-1.31064457846358i</v>
      </c>
      <c r="M1396" s="57" t="str">
        <f t="shared" si="410"/>
        <v>0.0025-0.738160275730424i</v>
      </c>
      <c r="N1396" s="57">
        <f t="shared" si="411"/>
        <v>89.977846586563118</v>
      </c>
      <c r="O1396" s="57">
        <f t="shared" si="412"/>
        <v>43.707428587579393</v>
      </c>
      <c r="P1396" s="374">
        <f t="shared" si="413"/>
        <v>43.707428587579393</v>
      </c>
      <c r="Q1396" s="374">
        <f t="shared" si="414"/>
        <v>-90.022153413436882</v>
      </c>
      <c r="R1396" s="12">
        <f t="shared" si="415"/>
        <v>89.977846586563118</v>
      </c>
      <c r="S1396" s="57">
        <f t="shared" si="416"/>
        <v>0.16865635100799331</v>
      </c>
      <c r="T1396" s="12">
        <f t="shared" si="399"/>
        <v>43.707428587579393</v>
      </c>
    </row>
    <row r="1397" spans="1:20" x14ac:dyDescent="0.15">
      <c r="A1397" s="57">
        <f t="shared" si="400"/>
        <v>1063.7259632210873</v>
      </c>
      <c r="B1397" s="12">
        <f t="shared" si="417"/>
        <v>169.29724514182371</v>
      </c>
      <c r="C1397" s="57" t="str">
        <f t="shared" si="401"/>
        <v>-0.059129092212963-152.659072521658i</v>
      </c>
      <c r="D1397" s="57" t="str">
        <f t="shared" si="402"/>
        <v>7.97999774263232-37.6079141794701i</v>
      </c>
      <c r="E1397" s="57" t="str">
        <f t="shared" si="403"/>
        <v>81.2279406337066-0.00948470274531819i</v>
      </c>
      <c r="F1397" s="57" t="str">
        <f t="shared" si="404"/>
        <v>4.17867809283229-3528.874492001i</v>
      </c>
      <c r="G1397" s="57" t="str">
        <f t="shared" si="405"/>
        <v>0.999999859801042-0.000374431486558911i</v>
      </c>
      <c r="H1397" s="57" t="str">
        <f t="shared" si="406"/>
        <v>120.186864656564+25.215518310804i</v>
      </c>
      <c r="I1397" s="57" t="str">
        <f t="shared" si="407"/>
        <v>504.879692051109-2392.35049582652i</v>
      </c>
      <c r="K1397" s="57" t="str">
        <f t="shared" si="408"/>
        <v>0.0956349451195077-0.0203197556571744i</v>
      </c>
      <c r="L1397" s="57" t="str">
        <f t="shared" si="409"/>
        <v>0.00025-1.30568298312769i</v>
      </c>
      <c r="M1397" s="57" t="str">
        <f t="shared" si="410"/>
        <v>0.0025-0.735365885366034i</v>
      </c>
      <c r="N1397" s="57">
        <f t="shared" si="411"/>
        <v>89.977807756821377</v>
      </c>
      <c r="O1397" s="57">
        <f t="shared" si="412"/>
        <v>43.674453041595385</v>
      </c>
      <c r="P1397" s="374">
        <f t="shared" si="413"/>
        <v>43.674453041595385</v>
      </c>
      <c r="Q1397" s="374">
        <f t="shared" si="414"/>
        <v>-90.022192243178623</v>
      </c>
      <c r="R1397" s="12">
        <f t="shared" si="415"/>
        <v>89.977807756821377</v>
      </c>
      <c r="S1397" s="57">
        <f t="shared" si="416"/>
        <v>0.1692972451418237</v>
      </c>
      <c r="T1397" s="12">
        <f t="shared" si="399"/>
        <v>43.674453041595385</v>
      </c>
    </row>
    <row r="1398" spans="1:20" x14ac:dyDescent="0.15">
      <c r="A1398" s="57">
        <f t="shared" si="400"/>
        <v>1067.7681218813275</v>
      </c>
      <c r="B1398" s="12">
        <f t="shared" si="417"/>
        <v>169.94057467336265</v>
      </c>
      <c r="C1398" s="57" t="str">
        <f t="shared" si="401"/>
        <v>-0.0590071966779746-152.080604838389i</v>
      </c>
      <c r="D1398" s="57" t="str">
        <f t="shared" si="402"/>
        <v>7.97999772544373-37.4655773034121i</v>
      </c>
      <c r="E1398" s="57" t="str">
        <f t="shared" si="403"/>
        <v>81.2278910036899-0.00950982195257078i</v>
      </c>
      <c r="F1398" s="57" t="str">
        <f t="shared" si="404"/>
        <v>4.17867808837139-3515.51554484437i</v>
      </c>
      <c r="G1398" s="57" t="str">
        <f t="shared" si="405"/>
        <v>0.999999858733506-0.000375854325806597i</v>
      </c>
      <c r="H1398" s="57" t="str">
        <f t="shared" si="406"/>
        <v>120.188288784335+25.3114357125451i</v>
      </c>
      <c r="I1398" s="57" t="str">
        <f t="shared" si="407"/>
        <v>504.881679704236-2383.31772217987i</v>
      </c>
      <c r="K1398" s="57" t="str">
        <f t="shared" si="408"/>
        <v>0.0956031846379291-0.0203901217021895i</v>
      </c>
      <c r="L1398" s="57" t="str">
        <f t="shared" si="409"/>
        <v>0.00025-1.30074017047987i</v>
      </c>
      <c r="M1398" s="57" t="str">
        <f t="shared" si="410"/>
        <v>0.0025-0.732582073486785i</v>
      </c>
      <c r="N1398" s="57">
        <f t="shared" si="411"/>
        <v>89.977769268050437</v>
      </c>
      <c r="O1398" s="57">
        <f t="shared" si="412"/>
        <v>43.641477275591541</v>
      </c>
      <c r="P1398" s="374">
        <f t="shared" si="413"/>
        <v>43.641477275591541</v>
      </c>
      <c r="Q1398" s="374">
        <f t="shared" si="414"/>
        <v>-90.022230731949563</v>
      </c>
      <c r="R1398" s="12">
        <f t="shared" si="415"/>
        <v>89.977769268050437</v>
      </c>
      <c r="S1398" s="57">
        <f t="shared" si="416"/>
        <v>0.16994057467336265</v>
      </c>
      <c r="T1398" s="12">
        <f t="shared" si="399"/>
        <v>43.641477275591541</v>
      </c>
    </row>
    <row r="1399" spans="1:20" x14ac:dyDescent="0.15">
      <c r="A1399" s="57">
        <f t="shared" si="400"/>
        <v>1071.8256407444767</v>
      </c>
      <c r="B1399" s="12">
        <f t="shared" si="417"/>
        <v>170.58634885712144</v>
      </c>
      <c r="C1399" s="57" t="str">
        <f t="shared" si="401"/>
        <v>-0.0588844560612429-151.504325268757i</v>
      </c>
      <c r="D1399" s="57" t="str">
        <f t="shared" si="402"/>
        <v>7.97999770812426-37.3237793822616i</v>
      </c>
      <c r="E1399" s="57" t="str">
        <f t="shared" si="403"/>
        <v>81.2278410302279-0.00953491909446456i</v>
      </c>
      <c r="F1399" s="57" t="str">
        <f t="shared" si="404"/>
        <v>4.17867808387653-3502.20716955908i</v>
      </c>
      <c r="G1399" s="57" t="str">
        <f t="shared" si="405"/>
        <v>0.999999857657841-0.000377282571838832i</v>
      </c>
      <c r="H1399" s="57" t="str">
        <f t="shared" si="406"/>
        <v>120.189723775289+25.4077187275473i</v>
      </c>
      <c r="I1399" s="57" t="str">
        <f t="shared" si="407"/>
        <v>504.883682507283-2374.31923370395i</v>
      </c>
      <c r="K1399" s="57" t="str">
        <f t="shared" si="408"/>
        <v>0.0955712038856529-0.0204606814308402i</v>
      </c>
      <c r="L1399" s="57" t="str">
        <f t="shared" si="409"/>
        <v>0.00025-1.29581606941609i</v>
      </c>
      <c r="M1399" s="57" t="str">
        <f t="shared" si="410"/>
        <v>0.0025-0.729808800046608i</v>
      </c>
      <c r="N1399" s="57">
        <f t="shared" si="411"/>
        <v>89.97773112658426</v>
      </c>
      <c r="O1399" s="57">
        <f t="shared" si="412"/>
        <v>43.6085012881992</v>
      </c>
      <c r="P1399" s="374">
        <f t="shared" si="413"/>
        <v>43.6085012881992</v>
      </c>
      <c r="Q1399" s="374">
        <f t="shared" si="414"/>
        <v>-90.02226887341574</v>
      </c>
      <c r="R1399" s="12">
        <f t="shared" si="415"/>
        <v>89.97773112658426</v>
      </c>
      <c r="S1399" s="57">
        <f t="shared" si="416"/>
        <v>0.17058634885712143</v>
      </c>
      <c r="T1399" s="12">
        <f t="shared" si="399"/>
        <v>43.6085012881992</v>
      </c>
    </row>
    <row r="1400" spans="1:20" x14ac:dyDescent="0.15">
      <c r="A1400" s="57">
        <f t="shared" si="400"/>
        <v>1075.8985781793056</v>
      </c>
      <c r="B1400" s="12">
        <f t="shared" si="417"/>
        <v>171.23457698277849</v>
      </c>
      <c r="C1400" s="57" t="str">
        <f t="shared" si="401"/>
        <v>-0.0587608651125535-150.93022552678i</v>
      </c>
      <c r="D1400" s="57" t="str">
        <f t="shared" si="402"/>
        <v>7.97999769067292-37.1825183762078i</v>
      </c>
      <c r="E1400" s="57" t="str">
        <f t="shared" si="403"/>
        <v>81.2277907111967-0.00955999287759405i</v>
      </c>
      <c r="F1400" s="57" t="str">
        <f t="shared" si="404"/>
        <v>4.17867807934745-3488.94917469971i</v>
      </c>
      <c r="G1400" s="57" t="str">
        <f t="shared" si="405"/>
        <v>0.999999856573985-0.000378716245201346i</v>
      </c>
      <c r="H1400" s="57" t="str">
        <f t="shared" si="406"/>
        <v>120.191169712435+25.5043687580535i</v>
      </c>
      <c r="I1400" s="57" t="str">
        <f t="shared" si="407"/>
        <v>504.885700575846-2365.35490095641i</v>
      </c>
      <c r="K1400" s="57" t="str">
        <f t="shared" si="408"/>
        <v>0.0955390014929303-0.0205314348202187i</v>
      </c>
      <c r="L1400" s="57" t="str">
        <f t="shared" si="409"/>
        <v>0.00025-1.2909106091015i</v>
      </c>
      <c r="M1400" s="57" t="str">
        <f t="shared" si="410"/>
        <v>0.0025-0.727046025151037i</v>
      </c>
      <c r="N1400" s="57">
        <f t="shared" si="411"/>
        <v>89.977693338828374</v>
      </c>
      <c r="O1400" s="57">
        <f t="shared" si="412"/>
        <v>43.575525078043938</v>
      </c>
      <c r="P1400" s="374">
        <f t="shared" si="413"/>
        <v>43.575525078043938</v>
      </c>
      <c r="Q1400" s="374">
        <f t="shared" si="414"/>
        <v>-90.022306661171626</v>
      </c>
      <c r="R1400" s="12">
        <f t="shared" si="415"/>
        <v>89.977693338828374</v>
      </c>
      <c r="S1400" s="57">
        <f t="shared" si="416"/>
        <v>0.1712345769827785</v>
      </c>
      <c r="T1400" s="12">
        <f t="shared" si="399"/>
        <v>43.575525078043938</v>
      </c>
    </row>
    <row r="1401" spans="1:20" x14ac:dyDescent="0.15">
      <c r="A1401" s="57">
        <f t="shared" si="400"/>
        <v>1079.9869927763868</v>
      </c>
      <c r="B1401" s="12">
        <f t="shared" si="417"/>
        <v>171.88526837531305</v>
      </c>
      <c r="C1401" s="57" t="str">
        <f t="shared" si="401"/>
        <v>-0.0586364185571462-150.358297357865i</v>
      </c>
      <c r="D1401" s="57" t="str">
        <f t="shared" si="402"/>
        <v>7.97999767308869-37.0417922531638i</v>
      </c>
      <c r="E1401" s="57" t="str">
        <f t="shared" si="403"/>
        <v>81.2277400444623-0.00958504199226222i</v>
      </c>
      <c r="F1401" s="57" t="str">
        <f t="shared" si="404"/>
        <v>4.17867807478386-3475.74136954554i</v>
      </c>
      <c r="G1401" s="57" t="str">
        <f t="shared" si="405"/>
        <v>0.999999855481876-0.00038015536651794i</v>
      </c>
      <c r="H1401" s="57" t="str">
        <f t="shared" si="406"/>
        <v>120.192626679423+25.6013872117827i</v>
      </c>
      <c r="I1401" s="57" t="str">
        <f t="shared" si="407"/>
        <v>504.887734026388-2356.42459498633i</v>
      </c>
      <c r="K1401" s="57" t="str">
        <f t="shared" si="408"/>
        <v>0.0955065760838004-0.0206023818401401i</v>
      </c>
      <c r="L1401" s="57" t="str">
        <f t="shared" si="409"/>
        <v>0.00025-1.28602371896942i</v>
      </c>
      <c r="M1401" s="57" t="str">
        <f t="shared" si="410"/>
        <v>0.0025-0.724293709056621i</v>
      </c>
      <c r="N1401" s="57">
        <f t="shared" si="411"/>
        <v>89.977655911261223</v>
      </c>
      <c r="O1401" s="57">
        <f t="shared" si="412"/>
        <v>43.542548643744723</v>
      </c>
      <c r="P1401" s="374">
        <f t="shared" si="413"/>
        <v>43.542548643744723</v>
      </c>
      <c r="Q1401" s="374">
        <f t="shared" si="414"/>
        <v>-90.022344088738777</v>
      </c>
      <c r="R1401" s="12">
        <f t="shared" si="415"/>
        <v>89.977655911261223</v>
      </c>
      <c r="S1401" s="57">
        <f t="shared" si="416"/>
        <v>0.17188526837531304</v>
      </c>
      <c r="T1401" s="12">
        <f t="shared" si="399"/>
        <v>43.542548643744723</v>
      </c>
    </row>
    <row r="1402" spans="1:20" x14ac:dyDescent="0.15">
      <c r="A1402" s="57">
        <f t="shared" si="400"/>
        <v>1084.0909433489371</v>
      </c>
      <c r="B1402" s="12">
        <f t="shared" si="417"/>
        <v>172.53843239513924</v>
      </c>
      <c r="C1402" s="57" t="str">
        <f t="shared" si="401"/>
        <v>-0.058511111097836-149.788532538705i</v>
      </c>
      <c r="D1402" s="57" t="str">
        <f t="shared" si="402"/>
        <v>7.97999765537057-36.9015989887371i</v>
      </c>
      <c r="E1402" s="57" t="str">
        <f t="shared" si="403"/>
        <v>81.2276890278825-0.00961006511235581i</v>
      </c>
      <c r="F1402" s="57" t="str">
        <f t="shared" si="404"/>
        <v>4.17867807018554-3462.58356409787i</v>
      </c>
      <c r="G1402" s="57" t="str">
        <f t="shared" si="405"/>
        <v>0.999999854381452-0.000381599956490786i</v>
      </c>
      <c r="H1402" s="57" t="str">
        <f t="shared" si="406"/>
        <v>120.194094760541+25.6987755019535i</v>
      </c>
      <c r="I1402" s="57" t="str">
        <f t="shared" si="407"/>
        <v>504.889782976279-2347.52818733229i</v>
      </c>
      <c r="K1402" s="57" t="str">
        <f t="shared" si="408"/>
        <v>0.0954739262761014-0.0206735224530605i</v>
      </c>
      <c r="L1402" s="57" t="str">
        <f t="shared" si="409"/>
        <v>0.00025-1.28115532872028i</v>
      </c>
      <c r="M1402" s="57" t="str">
        <f t="shared" si="410"/>
        <v>0.0025-0.721551812170373i</v>
      </c>
      <c r="N1402" s="57">
        <f t="shared" si="411"/>
        <v>89.977618850434055</v>
      </c>
      <c r="O1402" s="57">
        <f t="shared" si="412"/>
        <v>43.509571983914825</v>
      </c>
      <c r="P1402" s="374">
        <f t="shared" si="413"/>
        <v>43.509571983914825</v>
      </c>
      <c r="Q1402" s="374">
        <f t="shared" si="414"/>
        <v>-90.022381149565945</v>
      </c>
      <c r="R1402" s="12">
        <f t="shared" si="415"/>
        <v>89.977618850434055</v>
      </c>
      <c r="S1402" s="57">
        <f t="shared" si="416"/>
        <v>0.17253843239513925</v>
      </c>
      <c r="T1402" s="12">
        <f t="shared" si="399"/>
        <v>43.509571983914825</v>
      </c>
    </row>
    <row r="1403" spans="1:20" x14ac:dyDescent="0.15">
      <c r="A1403" s="57">
        <f t="shared" si="400"/>
        <v>1088.2104889336633</v>
      </c>
      <c r="B1403" s="12">
        <f t="shared" si="417"/>
        <v>173.19407843824078</v>
      </c>
      <c r="C1403" s="57" t="str">
        <f t="shared" si="401"/>
        <v>-0.0583849374120966-149.220922877144i</v>
      </c>
      <c r="D1403" s="57" t="str">
        <f t="shared" si="402"/>
        <v>7.97999763751761-36.7619365662006i</v>
      </c>
      <c r="E1403" s="57" t="str">
        <f t="shared" si="403"/>
        <v>81.2276376593046-0.00963506089491084i</v>
      </c>
      <c r="F1403" s="57" t="str">
        <f t="shared" si="404"/>
        <v>4.17867806555222-3449.47556907725i</v>
      </c>
      <c r="G1403" s="57" t="str">
        <f t="shared" si="405"/>
        <v>0.999999853272648-0.000383050035900723i</v>
      </c>
      <c r="H1403" s="57" t="str">
        <f t="shared" si="406"/>
        <v>120.195574040727+25.796535047306i</v>
      </c>
      <c r="I1403" s="57" t="str">
        <f t="shared" si="407"/>
        <v>504.891847543778-2338.6655500206i</v>
      </c>
      <c r="K1403" s="57" t="str">
        <f t="shared" si="408"/>
        <v>0.0954410506814742-0.0207448566139896i</v>
      </c>
      <c r="L1403" s="57" t="str">
        <f t="shared" si="409"/>
        <v>0.00025-1.27630536832066i</v>
      </c>
      <c r="M1403" s="57" t="str">
        <f t="shared" si="410"/>
        <v>0.0025-0.718820295049182i</v>
      </c>
      <c r="N1403" s="57">
        <f t="shared" si="411"/>
        <v>89.977582162972553</v>
      </c>
      <c r="O1403" s="57">
        <f t="shared" si="412"/>
        <v>43.476595097160796</v>
      </c>
      <c r="P1403" s="374">
        <f t="shared" si="413"/>
        <v>43.476595097160796</v>
      </c>
      <c r="Q1403" s="374">
        <f t="shared" si="414"/>
        <v>-90.022417837027447</v>
      </c>
      <c r="R1403" s="12">
        <f t="shared" si="415"/>
        <v>89.977582162972553</v>
      </c>
      <c r="S1403" s="57">
        <f t="shared" si="416"/>
        <v>0.17319407843824078</v>
      </c>
      <c r="T1403" s="12">
        <f t="shared" si="399"/>
        <v>43.476595097160796</v>
      </c>
    </row>
    <row r="1404" spans="1:20" x14ac:dyDescent="0.15">
      <c r="A1404" s="57">
        <f t="shared" si="400"/>
        <v>1092.3456887916111</v>
      </c>
      <c r="B1404" s="12">
        <f t="shared" si="417"/>
        <v>173.8522159363061</v>
      </c>
      <c r="C1404" s="57" t="str">
        <f t="shared" si="401"/>
        <v>-0.0582578921549803-148.655460212073i</v>
      </c>
      <c r="D1404" s="57" t="str">
        <f t="shared" si="402"/>
        <v>7.9799976195286-36.6228029764631i</v>
      </c>
      <c r="E1404" s="57" t="str">
        <f t="shared" si="403"/>
        <v>81.2275859365675-0.00966002798039993i</v>
      </c>
      <c r="F1404" s="57" t="str">
        <f t="shared" si="404"/>
        <v>4.17867806088362-3436.41719592075i</v>
      </c>
      <c r="G1404" s="57" t="str">
        <f t="shared" si="405"/>
        <v>0.999999852155402-0.000384505625607559i</v>
      </c>
      <c r="H1404" s="57" t="str">
        <f t="shared" si="406"/>
        <v>120.197064605566+25.8946672721242i</v>
      </c>
      <c r="I1404" s="57" t="str">
        <f t="shared" si="407"/>
        <v>504.893927848038-2329.83655556333i</v>
      </c>
      <c r="K1404" s="57" t="str">
        <f t="shared" si="408"/>
        <v>0.0954079479053755-0.0208163842704071i</v>
      </c>
      <c r="L1404" s="57" t="str">
        <f t="shared" si="409"/>
        <v>0.00025-1.27147376800226i</v>
      </c>
      <c r="M1404" s="57" t="str">
        <f t="shared" si="410"/>
        <v>0.0025-0.716099118399266i</v>
      </c>
      <c r="N1404" s="57">
        <f t="shared" si="411"/>
        <v>89.977545855576636</v>
      </c>
      <c r="O1404" s="57">
        <f t="shared" si="412"/>
        <v>43.443617982083332</v>
      </c>
      <c r="P1404" s="374">
        <f t="shared" si="413"/>
        <v>43.443617982083332</v>
      </c>
      <c r="Q1404" s="374">
        <f t="shared" si="414"/>
        <v>-90.022454144423364</v>
      </c>
      <c r="R1404" s="12">
        <f t="shared" si="415"/>
        <v>89.977545855576636</v>
      </c>
      <c r="S1404" s="57">
        <f t="shared" si="416"/>
        <v>0.17385221593630609</v>
      </c>
      <c r="T1404" s="12">
        <f t="shared" si="399"/>
        <v>43.443617982083332</v>
      </c>
    </row>
    <row r="1405" spans="1:20" x14ac:dyDescent="0.15">
      <c r="A1405" s="57">
        <f t="shared" si="400"/>
        <v>1096.4966024090193</v>
      </c>
      <c r="B1405" s="12">
        <f t="shared" si="417"/>
        <v>174.51285435686407</v>
      </c>
      <c r="C1405" s="57" t="str">
        <f t="shared" si="401"/>
        <v>-0.0581299699568767-148.092136413306i</v>
      </c>
      <c r="D1405" s="57" t="str">
        <f t="shared" si="402"/>
        <v>7.97999760140265-36.4841962180414i</v>
      </c>
      <c r="E1405" s="57" t="str">
        <f t="shared" si="403"/>
        <v>81.2275338574991-0.00968496499181781i</v>
      </c>
      <c r="F1405" s="57" t="str">
        <f t="shared" si="404"/>
        <v>4.17867805617943-3423.40825677929i</v>
      </c>
      <c r="G1405" s="57" t="str">
        <f t="shared" si="405"/>
        <v>0.999999851029648-0.000385966746550365i</v>
      </c>
      <c r="H1405" s="57" t="str">
        <f t="shared" si="406"/>
        <v>120.198566541305+25.9931736062604i</v>
      </c>
      <c r="I1405" s="57" t="str">
        <f t="shared" si="407"/>
        <v>504.896024009146-2321.04107695668i</v>
      </c>
      <c r="K1405" s="57" t="str">
        <f t="shared" si="408"/>
        <v>0.095374616547082-0.0208881053621759i</v>
      </c>
      <c r="L1405" s="57" t="str">
        <f t="shared" si="409"/>
        <v>0.00025-1.26666045826086i</v>
      </c>
      <c r="M1405" s="57" t="str">
        <f t="shared" si="410"/>
        <v>0.0025-0.713388243075581i</v>
      </c>
      <c r="N1405" s="57">
        <f t="shared" si="411"/>
        <v>89.977509935021814</v>
      </c>
      <c r="O1405" s="57">
        <f t="shared" si="412"/>
        <v>43.410640637276821</v>
      </c>
      <c r="P1405" s="374">
        <f t="shared" si="413"/>
        <v>43.410640637276821</v>
      </c>
      <c r="Q1405" s="374">
        <f t="shared" si="414"/>
        <v>-90.022490064978186</v>
      </c>
      <c r="R1405" s="12">
        <f t="shared" si="415"/>
        <v>89.977509935021814</v>
      </c>
      <c r="S1405" s="57">
        <f t="shared" si="416"/>
        <v>0.17451285435686406</v>
      </c>
      <c r="T1405" s="12">
        <f t="shared" si="399"/>
        <v>43.410640637276821</v>
      </c>
    </row>
    <row r="1406" spans="1:20" x14ac:dyDescent="0.15">
      <c r="A1406" s="57">
        <f t="shared" si="400"/>
        <v>1100.6632894981735</v>
      </c>
      <c r="B1406" s="12">
        <f t="shared" si="417"/>
        <v>175.17600320342015</v>
      </c>
      <c r="C1406" s="57" t="str">
        <f t="shared" si="401"/>
        <v>-0.0580011654261874-147.530943381471i</v>
      </c>
      <c r="D1406" s="57" t="str">
        <f t="shared" si="402"/>
        <v>7.97999758313871-36.3461142970311i</v>
      </c>
      <c r="E1406" s="57" t="str">
        <f t="shared" si="403"/>
        <v>81.2274814199203-0.00970987053573976i</v>
      </c>
      <c r="F1406" s="57" t="str">
        <f t="shared" si="404"/>
        <v>4.17867805143946-3410.44856451495i</v>
      </c>
      <c r="G1406" s="57" t="str">
        <f t="shared" si="405"/>
        <v>0.999999849895323-0.00038743341974778i</v>
      </c>
      <c r="H1406" s="57" t="str">
        <f t="shared" si="406"/>
        <v>120.200079934849+26.0920554851562i</v>
      </c>
      <c r="I1406" s="57" t="str">
        <f t="shared" si="407"/>
        <v>504.898136148097-2312.27898767897i</v>
      </c>
      <c r="K1406" s="57" t="str">
        <f t="shared" si="408"/>
        <v>0.0953410551997052-0.0209600198214559i</v>
      </c>
      <c r="L1406" s="57" t="str">
        <f t="shared" si="409"/>
        <v>0.00025-1.26186536985541i</v>
      </c>
      <c r="M1406" s="57" t="str">
        <f t="shared" si="410"/>
        <v>0.0025-0.710687630081269i</v>
      </c>
      <c r="N1406" s="57">
        <f t="shared" si="411"/>
        <v>89.977474408158898</v>
      </c>
      <c r="O1406" s="57">
        <f t="shared" si="412"/>
        <v>43.377663061329834</v>
      </c>
      <c r="P1406" s="374">
        <f t="shared" si="413"/>
        <v>43.377663061329834</v>
      </c>
      <c r="Q1406" s="374">
        <f t="shared" si="414"/>
        <v>-90.022525591841102</v>
      </c>
      <c r="R1406" s="12">
        <f t="shared" si="415"/>
        <v>89.977474408158898</v>
      </c>
      <c r="S1406" s="57">
        <f t="shared" si="416"/>
        <v>0.17517600320342014</v>
      </c>
      <c r="T1406" s="12">
        <f t="shared" si="399"/>
        <v>43.377663061329834</v>
      </c>
    </row>
    <row r="1407" spans="1:20" x14ac:dyDescent="0.15">
      <c r="A1407" s="57">
        <f t="shared" si="400"/>
        <v>1104.8458099982668</v>
      </c>
      <c r="B1407" s="12">
        <f t="shared" si="417"/>
        <v>175.84167201559316</v>
      </c>
      <c r="C1407" s="57" t="str">
        <f t="shared" si="401"/>
        <v>-0.0578714731459193-146.971873047879i</v>
      </c>
      <c r="D1407" s="57" t="str">
        <f t="shared" si="402"/>
        <v>7.9799975647356-36.2085552270766i</v>
      </c>
      <c r="E1407" s="57" t="str">
        <f t="shared" si="403"/>
        <v>81.2274286216406-0.00973474320076415i</v>
      </c>
      <c r="F1407" s="57" t="str">
        <f t="shared" si="404"/>
        <v>4.17867804666338-3397.53793269815i</v>
      </c>
      <c r="G1407" s="57" t="str">
        <f t="shared" si="405"/>
        <v>0.99999984875236-0.000388905666298317i</v>
      </c>
      <c r="H1407" s="57" t="str">
        <f t="shared" si="406"/>
        <v>120.201604873769+26.1913143498664i</v>
      </c>
      <c r="I1407" s="57" t="str">
        <f t="shared" si="407"/>
        <v>504.900264386795-2303.55016168884i</v>
      </c>
      <c r="K1407" s="57" t="str">
        <f t="shared" si="408"/>
        <v>0.0953072624501985-0.0210321275726163i</v>
      </c>
      <c r="L1407" s="57" t="str">
        <f t="shared" si="409"/>
        <v>0.00025-1.25708843380695i</v>
      </c>
      <c r="M1407" s="57" t="str">
        <f t="shared" si="410"/>
        <v>0.0025-0.707997240567119i</v>
      </c>
      <c r="N1407" s="57">
        <f t="shared" si="411"/>
        <v>89.977439281916091</v>
      </c>
      <c r="O1407" s="57">
        <f t="shared" si="412"/>
        <v>43.34468525282422</v>
      </c>
      <c r="P1407" s="374">
        <f t="shared" si="413"/>
        <v>43.34468525282422</v>
      </c>
      <c r="Q1407" s="374">
        <f t="shared" si="414"/>
        <v>-90.022560718083909</v>
      </c>
      <c r="R1407" s="12">
        <f t="shared" si="415"/>
        <v>89.977439281916091</v>
      </c>
      <c r="S1407" s="57">
        <f t="shared" si="416"/>
        <v>0.17584167201559317</v>
      </c>
      <c r="T1407" s="12">
        <f t="shared" si="399"/>
        <v>43.34468525282422</v>
      </c>
    </row>
    <row r="1408" spans="1:20" x14ac:dyDescent="0.15">
      <c r="A1408" s="57">
        <f t="shared" si="400"/>
        <v>1109.0442240762602</v>
      </c>
      <c r="B1408" s="12">
        <f t="shared" si="417"/>
        <v>176.50987036925241</v>
      </c>
      <c r="C1408" s="57" t="str">
        <f t="shared" si="401"/>
        <v>-0.0577408876772623-146.414917374429i</v>
      </c>
      <c r="D1408" s="57" t="str">
        <f t="shared" si="402"/>
        <v>7.97999754619247-36.0715170293453i</v>
      </c>
      <c r="E1408" s="57" t="str">
        <f t="shared" si="403"/>
        <v>81.2273754604616-0.00975958155859442i</v>
      </c>
      <c r="F1408" s="57" t="str">
        <f t="shared" si="404"/>
        <v>4.17867804185096-3384.67617560517i</v>
      </c>
      <c r="G1408" s="57" t="str">
        <f t="shared" si="405"/>
        <v>0.999999847600694-0.000390383507380659i</v>
      </c>
      <c r="H1408" s="57" t="str">
        <f t="shared" si="406"/>
        <v>120.203141446311+26.2909516470828i</v>
      </c>
      <c r="I1408" s="57" t="str">
        <f t="shared" si="407"/>
        <v>504.902408848106-2294.85447342358i</v>
      </c>
      <c r="K1408" s="57" t="str">
        <f t="shared" si="408"/>
        <v>0.0952732368793693-0.0211044285321486i</v>
      </c>
      <c r="L1408" s="57" t="str">
        <f t="shared" si="409"/>
        <v>0.00025-1.25232958139764i</v>
      </c>
      <c r="M1408" s="57" t="str">
        <f t="shared" si="410"/>
        <v>0.0025-0.705317035830959i</v>
      </c>
      <c r="N1408" s="57">
        <f t="shared" si="411"/>
        <v>89.977404563298151</v>
      </c>
      <c r="O1408" s="57">
        <f t="shared" si="412"/>
        <v>43.311707210336436</v>
      </c>
      <c r="P1408" s="374">
        <f t="shared" si="413"/>
        <v>43.311707210336436</v>
      </c>
      <c r="Q1408" s="374">
        <f t="shared" si="414"/>
        <v>-90.022595436701849</v>
      </c>
      <c r="R1408" s="12">
        <f t="shared" si="415"/>
        <v>89.977404563298151</v>
      </c>
      <c r="S1408" s="57">
        <f t="shared" si="416"/>
        <v>0.17650987036925242</v>
      </c>
      <c r="T1408" s="12">
        <f t="shared" si="399"/>
        <v>43.311707210336436</v>
      </c>
    </row>
    <row r="1409" spans="1:20" x14ac:dyDescent="0.15">
      <c r="A1409" s="57">
        <f t="shared" si="400"/>
        <v>1113.25859212775</v>
      </c>
      <c r="B1409" s="12">
        <f t="shared" si="417"/>
        <v>177.18060787665559</v>
      </c>
      <c r="C1409" s="57" t="str">
        <f t="shared" si="401"/>
        <v>-0.0576094035570485-145.86006835347i</v>
      </c>
      <c r="D1409" s="57" t="str">
        <f t="shared" si="402"/>
        <v>7.9799975275081-35.9349977324963i</v>
      </c>
      <c r="E1409" s="57" t="str">
        <f t="shared" si="403"/>
        <v>81.2273219341739-0.00978438416283558i</v>
      </c>
      <c r="F1409" s="57" t="str">
        <f t="shared" si="404"/>
        <v>4.17867803700187-3371.86310821529i</v>
      </c>
      <c r="G1409" s="57" t="str">
        <f t="shared" si="405"/>
        <v>0.999999846440259-0.000391866964253969i</v>
      </c>
      <c r="H1409" s="57" t="str">
        <f t="shared" si="406"/>
        <v>120.204689741394+26.3909688291565i</v>
      </c>
      <c r="I1409" s="57" t="str">
        <f t="shared" si="407"/>
        <v>504.90456965582-2286.19179779715i</v>
      </c>
      <c r="K1409" s="57" t="str">
        <f t="shared" si="408"/>
        <v>0.0952389770618916-0.0211769226085778i</v>
      </c>
      <c r="L1409" s="57" t="str">
        <f t="shared" si="409"/>
        <v>0.00025-1.24758874416979i</v>
      </c>
      <c r="M1409" s="57" t="str">
        <f t="shared" si="410"/>
        <v>0.0025-0.702646977317152i</v>
      </c>
      <c r="N1409" s="57">
        <f t="shared" si="411"/>
        <v>89.977370259388266</v>
      </c>
      <c r="O1409" s="57">
        <f t="shared" si="412"/>
        <v>43.278728932436088</v>
      </c>
      <c r="P1409" s="374">
        <f t="shared" si="413"/>
        <v>43.278728932436088</v>
      </c>
      <c r="Q1409" s="374">
        <f t="shared" si="414"/>
        <v>-90.022629740611734</v>
      </c>
      <c r="R1409" s="12">
        <f t="shared" si="415"/>
        <v>89.977370259388266</v>
      </c>
      <c r="S1409" s="57">
        <f t="shared" si="416"/>
        <v>0.1771806078766556</v>
      </c>
      <c r="T1409" s="12">
        <f t="shared" si="399"/>
        <v>43.278728932436088</v>
      </c>
    </row>
    <row r="1410" spans="1:20" x14ac:dyDescent="0.15">
      <c r="A1410" s="57">
        <f t="shared" si="400"/>
        <v>1117.4889747778354</v>
      </c>
      <c r="B1410" s="12">
        <f t="shared" si="417"/>
        <v>177.85389418658687</v>
      </c>
      <c r="C1410" s="57" t="str">
        <f t="shared" si="401"/>
        <v>-0.0574770152987014-145.307318007706i</v>
      </c>
      <c r="D1410" s="57" t="str">
        <f t="shared" si="402"/>
        <v>7.97999750868143-35.7989953726536i</v>
      </c>
      <c r="E1410" s="57" t="str">
        <f t="shared" si="403"/>
        <v>81.2272680405615-0.00980914954984651i</v>
      </c>
      <c r="F1410" s="57" t="str">
        <f t="shared" si="404"/>
        <v>4.17867803211583-3359.09854620822i</v>
      </c>
      <c r="G1410" s="57" t="str">
        <f t="shared" si="405"/>
        <v>0.999999845270988-0.000393356058258194i</v>
      </c>
      <c r="H1410" s="57" t="str">
        <f t="shared" si="406"/>
        <v>120.206249848623+26.4913673541209i</v>
      </c>
      <c r="I1410" s="57" t="str">
        <f t="shared" si="407"/>
        <v>504.906746934658-2277.56201019848i</v>
      </c>
      <c r="K1410" s="57" t="str">
        <f t="shared" si="408"/>
        <v>0.0952044815663185-0.0212496097023734i</v>
      </c>
      <c r="L1410" s="57" t="str">
        <f t="shared" si="409"/>
        <v>0.00025-1.24286585392488i</v>
      </c>
      <c r="M1410" s="57" t="str">
        <f t="shared" si="410"/>
        <v>0.0025-0.699987026616015i</v>
      </c>
      <c r="N1410" s="57">
        <f t="shared" si="411"/>
        <v>89.977336377348223</v>
      </c>
      <c r="O1410" s="57">
        <f t="shared" si="412"/>
        <v>43.245750417687248</v>
      </c>
      <c r="P1410" s="374">
        <f t="shared" si="413"/>
        <v>43.245750417687248</v>
      </c>
      <c r="Q1410" s="374">
        <f t="shared" si="414"/>
        <v>-90.022663622651777</v>
      </c>
      <c r="R1410" s="12">
        <f t="shared" si="415"/>
        <v>89.977336377348223</v>
      </c>
      <c r="S1410" s="57">
        <f t="shared" si="416"/>
        <v>0.17785389418658687</v>
      </c>
      <c r="T1410" s="12">
        <f t="shared" si="399"/>
        <v>43.245750417687248</v>
      </c>
    </row>
    <row r="1411" spans="1:20" x14ac:dyDescent="0.15">
      <c r="A1411" s="57">
        <f t="shared" si="400"/>
        <v>1121.7354328819913</v>
      </c>
      <c r="B1411" s="12">
        <f t="shared" si="417"/>
        <v>178.52973898449591</v>
      </c>
      <c r="C1411" s="57" t="str">
        <f t="shared" si="401"/>
        <v>-0.0573437173929676-144.756658390071i</v>
      </c>
      <c r="D1411" s="57" t="str">
        <f t="shared" si="402"/>
        <v>7.97999748971148-35.6635079933782i</v>
      </c>
      <c r="E1411" s="57" t="str">
        <f t="shared" si="403"/>
        <v>81.2272137773967-0.00983387623760865i</v>
      </c>
      <c r="F1411" s="57" t="str">
        <f t="shared" si="404"/>
        <v>4.17867802719263-3346.3823059615i</v>
      </c>
      <c r="G1411" s="57" t="str">
        <f t="shared" si="405"/>
        <v>0.999999844092813-0.000394850810814372i</v>
      </c>
      <c r="H1411" s="57" t="str">
        <f t="shared" si="406"/>
        <v>120.20782185829+26.5921486857171i</v>
      </c>
      <c r="I1411" s="57" t="str">
        <f t="shared" si="407"/>
        <v>504.908940810331-2268.96498648972i</v>
      </c>
      <c r="K1411" s="57" t="str">
        <f t="shared" si="408"/>
        <v>0.095169748955095-0.0213224897058612i</v>
      </c>
      <c r="L1411" s="57" t="str">
        <f t="shared" si="409"/>
        <v>0.00025-1.23816084272253i</v>
      </c>
      <c r="M1411" s="57" t="str">
        <f t="shared" si="410"/>
        <v>0.0025-0.697337145463251i</v>
      </c>
      <c r="N1411" s="57">
        <f t="shared" si="411"/>
        <v>89.977302924418922</v>
      </c>
      <c r="O1411" s="57">
        <f t="shared" si="412"/>
        <v>43.21277166464774</v>
      </c>
      <c r="P1411" s="374">
        <f t="shared" si="413"/>
        <v>43.21277166464774</v>
      </c>
      <c r="Q1411" s="374">
        <f t="shared" si="414"/>
        <v>-90.022697075581078</v>
      </c>
      <c r="R1411" s="12">
        <f t="shared" si="415"/>
        <v>89.977302924418922</v>
      </c>
      <c r="S1411" s="57">
        <f t="shared" si="416"/>
        <v>0.17852973898449589</v>
      </c>
      <c r="T1411" s="12">
        <f t="shared" si="399"/>
        <v>43.21277166464774</v>
      </c>
    </row>
    <row r="1412" spans="1:20" x14ac:dyDescent="0.15">
      <c r="A1412" s="57">
        <f t="shared" si="400"/>
        <v>1125.9980275269429</v>
      </c>
      <c r="B1412" s="12">
        <f t="shared" si="417"/>
        <v>179.208151992637</v>
      </c>
      <c r="C1412" s="57" t="str">
        <f t="shared" si="401"/>
        <v>-0.0572095043065559-144.208081583616i</v>
      </c>
      <c r="D1412" s="57" t="str">
        <f t="shared" si="402"/>
        <v>7.97999747059708-35.528533645638i</v>
      </c>
      <c r="E1412" s="57" t="str">
        <f t="shared" si="403"/>
        <v>81.2271591424441-0.0098585627262856i</v>
      </c>
      <c r="F1412" s="57" t="str">
        <f t="shared" si="404"/>
        <v>4.17867802223196-3333.71420454771i</v>
      </c>
      <c r="G1412" s="57" t="str">
        <f t="shared" si="405"/>
        <v>0.999999842905667-0.00039635124342494i</v>
      </c>
      <c r="H1412" s="57" t="str">
        <f t="shared" si="406"/>
        <v>120.209405861375+26.693314293415i</v>
      </c>
      <c r="I1412" s="57" t="str">
        <f t="shared" si="407"/>
        <v>504.911151409474-2260.40060300424i</v>
      </c>
      <c r="K1412" s="57" t="str">
        <f t="shared" si="408"/>
        <v>0.0951347777845747-0.0213955625031325i</v>
      </c>
      <c r="L1412" s="57" t="str">
        <f t="shared" si="409"/>
        <v>0.00025-1.23347364287959i</v>
      </c>
      <c r="M1412" s="57" t="str">
        <f t="shared" si="410"/>
        <v>0.0025-0.694697295739444i</v>
      </c>
      <c r="N1412" s="57">
        <f t="shared" si="411"/>
        <v>89.977269907921624</v>
      </c>
      <c r="O1412" s="57">
        <f t="shared" si="412"/>
        <v>43.179792671869272</v>
      </c>
      <c r="P1412" s="374">
        <f t="shared" si="413"/>
        <v>43.179792671869272</v>
      </c>
      <c r="Q1412" s="374">
        <f t="shared" si="414"/>
        <v>-90.022730092078376</v>
      </c>
      <c r="R1412" s="12">
        <f t="shared" si="415"/>
        <v>89.977269907921624</v>
      </c>
      <c r="S1412" s="57">
        <f t="shared" si="416"/>
        <v>0.17920815199263701</v>
      </c>
      <c r="T1412" s="12">
        <f t="shared" si="399"/>
        <v>43.179792671869272</v>
      </c>
    </row>
    <row r="1413" spans="1:20" x14ac:dyDescent="0.15">
      <c r="A1413" s="57">
        <f t="shared" si="400"/>
        <v>1130.2768200315454</v>
      </c>
      <c r="B1413" s="12">
        <f t="shared" si="417"/>
        <v>179.88914297020904</v>
      </c>
      <c r="C1413" s="57" t="str">
        <f t="shared" si="401"/>
        <v>-0.0570743704832957-143.661579701391i</v>
      </c>
      <c r="D1413" s="57" t="str">
        <f t="shared" si="402"/>
        <v>7.97999745133703-35.3940703877817i</v>
      </c>
      <c r="E1413" s="57" t="str">
        <f t="shared" si="403"/>
        <v>81.2271041334579-0.00988320749756731i</v>
      </c>
      <c r="F1413" s="57" t="str">
        <f t="shared" si="404"/>
        <v>4.17867801723346-3321.09405973192i</v>
      </c>
      <c r="G1413" s="57" t="str">
        <f t="shared" si="405"/>
        <v>0.999999841709482-0.000397857377674044i</v>
      </c>
      <c r="H1413" s="57" t="str">
        <f t="shared" si="406"/>
        <v>120.211001949565+26.7948656524395i</v>
      </c>
      <c r="I1413" s="57" t="str">
        <f t="shared" si="407"/>
        <v>504.913378859714-2251.86873654517i</v>
      </c>
      <c r="K1413" s="57" t="str">
        <f t="shared" si="408"/>
        <v>0.0950995666050297-0.0214688279699532i</v>
      </c>
      <c r="L1413" s="57" t="str">
        <f t="shared" si="409"/>
        <v>0.00025-1.2288041869691i</v>
      </c>
      <c r="M1413" s="57" t="str">
        <f t="shared" si="410"/>
        <v>0.0025-0.692067439469457i</v>
      </c>
      <c r="N1413" s="57">
        <f t="shared" si="411"/>
        <v>89.977237335258252</v>
      </c>
      <c r="O1413" s="57">
        <f t="shared" si="412"/>
        <v>43.146813437897158</v>
      </c>
      <c r="P1413" s="374">
        <f t="shared" si="413"/>
        <v>43.146813437897158</v>
      </c>
      <c r="Q1413" s="374">
        <f t="shared" si="414"/>
        <v>-90.022762664741748</v>
      </c>
      <c r="R1413" s="12">
        <f t="shared" si="415"/>
        <v>89.977237335258252</v>
      </c>
      <c r="S1413" s="57">
        <f t="shared" si="416"/>
        <v>0.17988914297020903</v>
      </c>
      <c r="T1413" s="12">
        <f t="shared" si="399"/>
        <v>43.146813437897158</v>
      </c>
    </row>
    <row r="1414" spans="1:20" x14ac:dyDescent="0.15">
      <c r="A1414" s="57">
        <f t="shared" si="400"/>
        <v>1134.5718719476654</v>
      </c>
      <c r="B1414" s="12">
        <f t="shared" si="417"/>
        <v>180.57272171349584</v>
      </c>
      <c r="C1414" s="57" t="str">
        <f t="shared" si="401"/>
        <v>-0.0569383103441048-143.11714488635i</v>
      </c>
      <c r="D1414" s="57" t="str">
        <f t="shared" si="402"/>
        <v>7.97999743193039-35.2601162855106i</v>
      </c>
      <c r="E1414" s="57" t="str">
        <f t="shared" si="403"/>
        <v>81.2270487481839-0.00990780901495032i</v>
      </c>
      <c r="F1414" s="57" t="str">
        <f t="shared" si="404"/>
        <v>4.17867801219692-3308.52168996918i</v>
      </c>
      <c r="G1414" s="57" t="str">
        <f t="shared" si="405"/>
        <v>0.999999840504188-0.000399369235227848i</v>
      </c>
      <c r="H1414" s="57" t="str">
        <f t="shared" si="406"/>
        <v>120.212610215242+26.8968042437921i</v>
      </c>
      <c r="I1414" s="57" t="str">
        <f t="shared" si="407"/>
        <v>504.915623289653-2243.36926438336i</v>
      </c>
      <c r="K1414" s="57" t="str">
        <f t="shared" si="408"/>
        <v>0.0950641139606745-0.021542285973675i</v>
      </c>
      <c r="L1414" s="57" t="str">
        <f t="shared" si="409"/>
        <v>0.00025-1.22415240781939i</v>
      </c>
      <c r="M1414" s="57" t="str">
        <f t="shared" si="410"/>
        <v>0.0025-0.689447538821933i</v>
      </c>
      <c r="N1414" s="57">
        <f t="shared" si="411"/>
        <v>89.977205213912058</v>
      </c>
      <c r="O1414" s="57">
        <f t="shared" si="412"/>
        <v>43.113833961271474</v>
      </c>
      <c r="P1414" s="374">
        <f t="shared" si="413"/>
        <v>43.113833961271474</v>
      </c>
      <c r="Q1414" s="374">
        <f t="shared" si="414"/>
        <v>-90.022794786087942</v>
      </c>
      <c r="R1414" s="12">
        <f t="shared" si="415"/>
        <v>89.977205213912058</v>
      </c>
      <c r="S1414" s="57">
        <f t="shared" si="416"/>
        <v>0.18057272171349584</v>
      </c>
      <c r="T1414" s="12">
        <f t="shared" si="399"/>
        <v>43.113833961271474</v>
      </c>
    </row>
    <row r="1415" spans="1:20" x14ac:dyDescent="0.15">
      <c r="A1415" s="57">
        <f t="shared" si="400"/>
        <v>1138.8832450610664</v>
      </c>
      <c r="B1415" s="12">
        <f t="shared" si="417"/>
        <v>181.25889805600713</v>
      </c>
      <c r="C1415" s="57" t="str">
        <f t="shared" si="401"/>
        <v>-0.0568013182862437-142.574769311216i</v>
      </c>
      <c r="D1415" s="57" t="str">
        <f t="shared" si="402"/>
        <v>7.97999741237599-35.1266694118498i</v>
      </c>
      <c r="E1415" s="57" t="str">
        <f t="shared" si="403"/>
        <v>81.2269929843585-0.00993236572310499i</v>
      </c>
      <c r="F1415" s="57" t="str">
        <f t="shared" si="404"/>
        <v>4.17867800712203-3295.99691440171i</v>
      </c>
      <c r="G1415" s="57" t="str">
        <f t="shared" si="405"/>
        <v>0.999999839289717-0.000400886837834848i</v>
      </c>
      <c r="H1415" s="57" t="str">
        <f t="shared" si="406"/>
        <v>120.214230751502+26.9991315542761i</v>
      </c>
      <c r="I1415" s="57" t="str">
        <f t="shared" si="407"/>
        <v>504.917884828866-2234.90206425576i</v>
      </c>
      <c r="K1415" s="57" t="str">
        <f t="shared" si="408"/>
        <v>0.0950284183896749-0.0216159363731414i</v>
      </c>
      <c r="L1415" s="57" t="str">
        <f t="shared" si="409"/>
        <v>0.00025-1.21951823851304i</v>
      </c>
      <c r="M1415" s="57" t="str">
        <f t="shared" si="410"/>
        <v>0.0025-0.686837556108721i</v>
      </c>
      <c r="N1415" s="57">
        <f t="shared" si="411"/>
        <v>89.977173551448686</v>
      </c>
      <c r="O1415" s="57">
        <f t="shared" si="412"/>
        <v>43.080854240525639</v>
      </c>
      <c r="P1415" s="374">
        <f t="shared" si="413"/>
        <v>43.080854240525639</v>
      </c>
      <c r="Q1415" s="374">
        <f t="shared" si="414"/>
        <v>-90.022826448551314</v>
      </c>
      <c r="R1415" s="12">
        <f t="shared" si="415"/>
        <v>89.977173551448686</v>
      </c>
      <c r="S1415" s="57">
        <f t="shared" si="416"/>
        <v>0.18125889805600712</v>
      </c>
      <c r="T1415" s="12">
        <f t="shared" si="399"/>
        <v>43.080854240525639</v>
      </c>
    </row>
    <row r="1416" spans="1:20" x14ac:dyDescent="0.15">
      <c r="A1416" s="57">
        <f t="shared" si="400"/>
        <v>1143.2110013922984</v>
      </c>
      <c r="B1416" s="12">
        <f t="shared" si="417"/>
        <v>181.94768186861995</v>
      </c>
      <c r="C1416" s="57" t="str">
        <f t="shared" si="401"/>
        <v>-0.0566633886840648-142.034445178382i</v>
      </c>
      <c r="D1416" s="57" t="str">
        <f t="shared" si="402"/>
        <v>7.97999739267272-34.9937278471212i</v>
      </c>
      <c r="E1416" s="57" t="str">
        <f t="shared" si="403"/>
        <v>81.22693683971-0.00995687604832391i</v>
      </c>
      <c r="F1416" s="57" t="str">
        <f t="shared" si="404"/>
        <v>4.17867800200854-3283.51955285639i</v>
      </c>
      <c r="G1416" s="57" t="str">
        <f t="shared" si="405"/>
        <v>0.999999838065999-0.000402410207326183i</v>
      </c>
      <c r="H1416" s="57" t="str">
        <f t="shared" si="406"/>
        <v>120.215863652156+27.1018490765201i</v>
      </c>
      <c r="I1416" s="57" t="str">
        <f t="shared" si="407"/>
        <v>504.920163607918-2226.46701436361i</v>
      </c>
      <c r="K1416" s="57" t="str">
        <f t="shared" si="408"/>
        <v>0.0949924784241695-0.0216897790185967i</v>
      </c>
      <c r="L1416" s="57" t="str">
        <f t="shared" si="409"/>
        <v>0.00025-1.21490161238598i</v>
      </c>
      <c r="M1416" s="57" t="str">
        <f t="shared" si="410"/>
        <v>0.0025-0.684237453784344i</v>
      </c>
      <c r="N1416" s="57">
        <f t="shared" si="411"/>
        <v>89.977142355516705</v>
      </c>
      <c r="O1416" s="57">
        <f t="shared" si="412"/>
        <v>43.047874274187315</v>
      </c>
      <c r="P1416" s="374">
        <f t="shared" si="413"/>
        <v>43.047874274187315</v>
      </c>
      <c r="Q1416" s="374">
        <f t="shared" si="414"/>
        <v>-90.022857644483295</v>
      </c>
      <c r="R1416" s="12">
        <f t="shared" si="415"/>
        <v>89.977142355516705</v>
      </c>
      <c r="S1416" s="57">
        <f t="shared" si="416"/>
        <v>0.18194768186861995</v>
      </c>
      <c r="T1416" s="12">
        <f t="shared" si="399"/>
        <v>43.047874274187315</v>
      </c>
    </row>
    <row r="1417" spans="1:20" x14ac:dyDescent="0.15">
      <c r="A1417" s="57">
        <f t="shared" si="400"/>
        <v>1147.5552031975892</v>
      </c>
      <c r="B1417" s="12">
        <f t="shared" si="417"/>
        <v>182.63908305972072</v>
      </c>
      <c r="C1417" s="57" t="str">
        <f t="shared" si="401"/>
        <v>-0.0565245158900645-141.496164719794i</v>
      </c>
      <c r="D1417" s="57" t="str">
        <f t="shared" si="402"/>
        <v>7.97999737281939-34.8612896789158i</v>
      </c>
      <c r="E1417" s="57" t="str">
        <f t="shared" si="403"/>
        <v>81.2268803119564-0.00998133839771938i</v>
      </c>
      <c r="F1417" s="57" t="str">
        <f t="shared" si="404"/>
        <v>4.17867799685606-3271.0894258422i</v>
      </c>
      <c r="G1417" s="57" t="str">
        <f t="shared" si="405"/>
        <v>0.999999836832962-0.000403939365615951i</v>
      </c>
      <c r="H1417" s="57" t="str">
        <f t="shared" si="406"/>
        <v>120.21750901173+27.2049583090032i</v>
      </c>
      <c r="I1417" s="57" t="str">
        <f t="shared" si="407"/>
        <v>504.922459758391-2218.06399337064i</v>
      </c>
      <c r="K1417" s="57" t="str">
        <f t="shared" si="408"/>
        <v>0.0949562925902879-0.0217638137515946i</v>
      </c>
      <c r="L1417" s="57" t="str">
        <f t="shared" si="409"/>
        <v>0.00025-1.21030246302647i</v>
      </c>
      <c r="M1417" s="57" t="str">
        <f t="shared" si="410"/>
        <v>0.0025-0.681647194445448i</v>
      </c>
      <c r="N1417" s="57">
        <f t="shared" si="411"/>
        <v>89.977111633847755</v>
      </c>
      <c r="O1417" s="57">
        <f t="shared" si="412"/>
        <v>43.014894060778076</v>
      </c>
      <c r="P1417" s="374">
        <f t="shared" si="413"/>
        <v>43.014894060778076</v>
      </c>
      <c r="Q1417" s="374">
        <f t="shared" si="414"/>
        <v>-90.022888366152245</v>
      </c>
      <c r="R1417" s="12">
        <f t="shared" si="415"/>
        <v>89.977111633847755</v>
      </c>
      <c r="S1417" s="57">
        <f t="shared" si="416"/>
        <v>0.18263908305972071</v>
      </c>
      <c r="T1417" s="12">
        <f t="shared" si="399"/>
        <v>43.014894060778076</v>
      </c>
    </row>
    <row r="1418" spans="1:20" x14ac:dyDescent="0.15">
      <c r="A1418" s="57">
        <f t="shared" si="400"/>
        <v>1151.91591296974</v>
      </c>
      <c r="B1418" s="12">
        <f t="shared" si="417"/>
        <v>183.33311157534766</v>
      </c>
      <c r="C1418" s="57" t="str">
        <f t="shared" si="401"/>
        <v>-0.056384694232495-140.959920196843i</v>
      </c>
      <c r="D1418" s="57" t="str">
        <f t="shared" si="402"/>
        <v>7.97999735281489-34.729353002066i</v>
      </c>
      <c r="E1418" s="57" t="str">
        <f t="shared" si="403"/>
        <v>81.2268233988062-0.0100057511591762i</v>
      </c>
      <c r="F1418" s="57" t="str">
        <f t="shared" si="404"/>
        <v>4.17867799166435-3258.70635454758i</v>
      </c>
      <c r="G1418" s="57" t="str">
        <f t="shared" si="405"/>
        <v>0.999999835590537-0.000405474334701519i</v>
      </c>
      <c r="H1418" s="57" t="str">
        <f t="shared" si="406"/>
        <v>120.21916692548+27.3084607560776i</v>
      </c>
      <c r="I1418" s="57" t="str">
        <f t="shared" si="407"/>
        <v>504.924773412856-2209.69288040145i</v>
      </c>
      <c r="K1418" s="57" t="str">
        <f t="shared" si="408"/>
        <v>0.09491985940817-0.0218380404049038i</v>
      </c>
      <c r="L1418" s="57" t="str">
        <f t="shared" si="409"/>
        <v>0.00025-1.20572072427423i</v>
      </c>
      <c r="M1418" s="57" t="str">
        <f t="shared" si="410"/>
        <v>0.0025-0.679066740830292i</v>
      </c>
      <c r="N1418" s="57">
        <f t="shared" si="411"/>
        <v>89.977081394258434</v>
      </c>
      <c r="O1418" s="57">
        <f t="shared" si="412"/>
        <v>42.981913598813655</v>
      </c>
      <c r="P1418" s="374">
        <f t="shared" si="413"/>
        <v>42.981913598813655</v>
      </c>
      <c r="Q1418" s="374">
        <f t="shared" si="414"/>
        <v>-90.022918605741566</v>
      </c>
      <c r="R1418" s="12">
        <f t="shared" si="415"/>
        <v>89.977081394258434</v>
      </c>
      <c r="S1418" s="57">
        <f t="shared" si="416"/>
        <v>0.18333311157534765</v>
      </c>
      <c r="T1418" s="12">
        <f t="shared" si="399"/>
        <v>42.981913598813655</v>
      </c>
    </row>
    <row r="1419" spans="1:20" x14ac:dyDescent="0.15">
      <c r="A1419" s="57">
        <f t="shared" si="400"/>
        <v>1156.2931934390253</v>
      </c>
      <c r="B1419" s="12">
        <f t="shared" si="417"/>
        <v>184.02977739933399</v>
      </c>
      <c r="C1419" s="57" t="str">
        <f t="shared" si="401"/>
        <v>-0.0562439180171381-140.425703900252i</v>
      </c>
      <c r="D1419" s="57" t="str">
        <f t="shared" si="402"/>
        <v>7.97999733265803-34.5979159186182i</v>
      </c>
      <c r="E1419" s="57" t="str">
        <f t="shared" si="403"/>
        <v>81.2267660979617-0.0100301127017747i</v>
      </c>
      <c r="F1419" s="57" t="str">
        <f t="shared" si="404"/>
        <v>4.17867798643312-3246.37016083789i</v>
      </c>
      <c r="G1419" s="57" t="str">
        <f t="shared" si="405"/>
        <v>0.999999834338651-0.000407015136663849i</v>
      </c>
      <c r="H1419" s="57" t="str">
        <f t="shared" si="406"/>
        <v>120.220837489394+27.412357927994i</v>
      </c>
      <c r="I1419" s="57" t="str">
        <f t="shared" si="407"/>
        <v>504.927104704899-2201.35355503971i</v>
      </c>
      <c r="K1419" s="57" t="str">
        <f t="shared" si="408"/>
        <v>0.0948831773919834-0.0219124588024139i</v>
      </c>
      <c r="L1419" s="57" t="str">
        <f t="shared" si="409"/>
        <v>0.00025-1.2011563302194i</v>
      </c>
      <c r="M1419" s="57" t="str">
        <f t="shared" si="410"/>
        <v>0.0025-0.676496055818185i</v>
      </c>
      <c r="N1419" s="57">
        <f t="shared" si="411"/>
        <v>89.977051644650246</v>
      </c>
      <c r="O1419" s="57">
        <f t="shared" si="412"/>
        <v>42.948932886803817</v>
      </c>
      <c r="P1419" s="374">
        <f t="shared" si="413"/>
        <v>42.948932886803817</v>
      </c>
      <c r="Q1419" s="374">
        <f t="shared" si="414"/>
        <v>-90.022948355349754</v>
      </c>
      <c r="R1419" s="12">
        <f t="shared" si="415"/>
        <v>89.977051644650246</v>
      </c>
      <c r="S1419" s="57">
        <f t="shared" si="416"/>
        <v>0.18402977739933399</v>
      </c>
      <c r="T1419" s="12">
        <f t="shared" si="399"/>
        <v>42.948932886803817</v>
      </c>
    </row>
    <row r="1420" spans="1:20" x14ac:dyDescent="0.15">
      <c r="A1420" s="57">
        <f t="shared" si="400"/>
        <v>1160.6871075740935</v>
      </c>
      <c r="B1420" s="12">
        <f t="shared" si="417"/>
        <v>184.72909055345147</v>
      </c>
      <c r="C1420" s="57" t="str">
        <f t="shared" si="401"/>
        <v>-0.056102181527713-139.893508149967i</v>
      </c>
      <c r="D1420" s="57" t="str">
        <f t="shared" si="402"/>
        <v>7.97999731234779-34.4669765378066i</v>
      </c>
      <c r="E1420" s="57" t="str">
        <f t="shared" si="403"/>
        <v>81.2267084071127-0.0100544213748581i</v>
      </c>
      <c r="F1420" s="57" t="str">
        <f t="shared" si="404"/>
        <v>4.17867798116208-3234.08066725287i</v>
      </c>
      <c r="G1420" s="57" t="str">
        <f t="shared" si="405"/>
        <v>0.999999833077233-0.000408561793667804i</v>
      </c>
      <c r="H1420" s="57" t="str">
        <f t="shared" si="406"/>
        <v>120.222520800193+27.5166513409262i</v>
      </c>
      <c r="I1420" s="57" t="str">
        <f t="shared" si="407"/>
        <v>504.929453769141-2193.04589732637i</v>
      </c>
      <c r="K1420" s="57" t="str">
        <f t="shared" si="408"/>
        <v>0.0948462450499483-0.0219870687590433i</v>
      </c>
      <c r="L1420" s="57" t="str">
        <f t="shared" si="409"/>
        <v>0.00025-1.19660921520163i</v>
      </c>
      <c r="M1420" s="57" t="str">
        <f t="shared" si="410"/>
        <v>0.0025-0.673935102428955i</v>
      </c>
      <c r="N1420" s="57">
        <f t="shared" si="411"/>
        <v>89.97702239301023</v>
      </c>
      <c r="O1420" s="57">
        <f t="shared" si="412"/>
        <v>42.9159519232525</v>
      </c>
      <c r="P1420" s="374">
        <f t="shared" si="413"/>
        <v>42.9159519232525</v>
      </c>
      <c r="Q1420" s="374">
        <f t="shared" si="414"/>
        <v>-90.02297760698977</v>
      </c>
      <c r="R1420" s="12">
        <f t="shared" si="415"/>
        <v>89.97702239301023</v>
      </c>
      <c r="S1420" s="57">
        <f t="shared" si="416"/>
        <v>0.18472909055345146</v>
      </c>
      <c r="T1420" s="12">
        <f t="shared" si="399"/>
        <v>42.9159519232525</v>
      </c>
    </row>
    <row r="1421" spans="1:20" x14ac:dyDescent="0.15">
      <c r="A1421" s="57">
        <f t="shared" si="400"/>
        <v>1165.0977185828751</v>
      </c>
      <c r="B1421" s="12">
        <f t="shared" si="417"/>
        <v>185.43106109755459</v>
      </c>
      <c r="C1421" s="57" t="str">
        <f t="shared" si="401"/>
        <v>-0.0559594790242457-139.363325295039i</v>
      </c>
      <c r="D1421" s="57" t="str">
        <f t="shared" si="402"/>
        <v>7.97999729188276-34.3365329760231i</v>
      </c>
      <c r="E1421" s="57" t="str">
        <f t="shared" si="403"/>
        <v>81.2266503239425-0.0100786755081293i</v>
      </c>
      <c r="F1421" s="57" t="str">
        <f t="shared" si="404"/>
        <v>4.17867797585087-3221.83769700398i</v>
      </c>
      <c r="G1421" s="57" t="str">
        <f t="shared" si="405"/>
        <v>0.99999983180621-0.000410114327962477i</v>
      </c>
      <c r="H1421" s="57" t="str">
        <f t="shared" si="406"/>
        <v>120.224216955345+27.6213425169954i</v>
      </c>
      <c r="I1421" s="57" t="str">
        <f t="shared" si="407"/>
        <v>504.931820741217-2184.76978775803i</v>
      </c>
      <c r="K1421" s="57" t="str">
        <f t="shared" si="408"/>
        <v>0.0948090608843561-0.0220618700806427i</v>
      </c>
      <c r="L1421" s="57" t="str">
        <f t="shared" si="409"/>
        <v>0.00025-1.19207931380916i</v>
      </c>
      <c r="M1421" s="57" t="str">
        <f t="shared" si="410"/>
        <v>0.0025-0.671383843822428i</v>
      </c>
      <c r="N1421" s="57">
        <f t="shared" si="411"/>
        <v>89.976993647412371</v>
      </c>
      <c r="O1421" s="57">
        <f t="shared" si="412"/>
        <v>42.882970706657339</v>
      </c>
      <c r="P1421" s="374">
        <f t="shared" si="413"/>
        <v>42.882970706657339</v>
      </c>
      <c r="Q1421" s="374">
        <f t="shared" si="414"/>
        <v>-90.023006352587629</v>
      </c>
      <c r="R1421" s="12">
        <f t="shared" si="415"/>
        <v>89.976993647412371</v>
      </c>
      <c r="S1421" s="57">
        <f t="shared" si="416"/>
        <v>0.18543106109755458</v>
      </c>
      <c r="T1421" s="12">
        <f t="shared" si="399"/>
        <v>42.882970706657339</v>
      </c>
    </row>
    <row r="1422" spans="1:20" x14ac:dyDescent="0.15">
      <c r="A1422" s="57">
        <f t="shared" si="400"/>
        <v>1169.5250899134901</v>
      </c>
      <c r="B1422" s="12">
        <f t="shared" si="417"/>
        <v>186.13569912972531</v>
      </c>
      <c r="C1422" s="57" t="str">
        <f t="shared" si="401"/>
        <v>-0.0558158047458868-138.835147713532i</v>
      </c>
      <c r="D1422" s="57" t="str">
        <f t="shared" si="402"/>
        <v>7.979997271262-34.2065833567944i</v>
      </c>
      <c r="E1422" s="57" t="str">
        <f t="shared" si="403"/>
        <v>81.2265918461247-0.0101028734118581i</v>
      </c>
      <c r="F1422" s="57" t="str">
        <f t="shared" si="404"/>
        <v>4.17867797049925-3209.64107397203i</v>
      </c>
      <c r="G1422" s="57" t="str">
        <f t="shared" si="405"/>
        <v>0.999999830525508-0.000411672761881505i</v>
      </c>
      <c r="H1422" s="57" t="str">
        <f t="shared" si="406"/>
        <v>120.22592605306+27.726432984295i</v>
      </c>
      <c r="I1422" s="57" t="str">
        <f t="shared" si="407"/>
        <v>504.934205757815-2176.52510728511i</v>
      </c>
      <c r="K1422" s="57" t="str">
        <f t="shared" si="408"/>
        <v>0.094771623391595-0.0221368625639018i</v>
      </c>
      <c r="L1422" s="57" t="str">
        <f t="shared" si="409"/>
        <v>0.00025-1.18756656087782i</v>
      </c>
      <c r="M1422" s="57" t="str">
        <f t="shared" si="410"/>
        <v>0.0025-0.668842243297895i</v>
      </c>
      <c r="N1422" s="57">
        <f t="shared" si="411"/>
        <v>89.976965416017208</v>
      </c>
      <c r="O1422" s="57">
        <f t="shared" si="412"/>
        <v>42.849989235510783</v>
      </c>
      <c r="P1422" s="374">
        <f t="shared" si="413"/>
        <v>42.849989235510783</v>
      </c>
      <c r="Q1422" s="374">
        <f t="shared" si="414"/>
        <v>-90.023034583982792</v>
      </c>
      <c r="R1422" s="12">
        <f t="shared" si="415"/>
        <v>89.976965416017208</v>
      </c>
      <c r="S1422" s="57">
        <f t="shared" si="416"/>
        <v>0.1861356991297253</v>
      </c>
      <c r="T1422" s="12">
        <f t="shared" si="399"/>
        <v>42.849989235510783</v>
      </c>
    </row>
    <row r="1423" spans="1:20" x14ac:dyDescent="0.15">
      <c r="A1423" s="57">
        <f t="shared" si="400"/>
        <v>1173.9692852551616</v>
      </c>
      <c r="B1423" s="12">
        <f t="shared" si="417"/>
        <v>186.84301478641828</v>
      </c>
      <c r="C1423" s="57" t="str">
        <f t="shared" si="401"/>
        <v>-0.0556711529069602-138.308967812393i</v>
      </c>
      <c r="D1423" s="57" t="str">
        <f t="shared" si="402"/>
        <v>7.9799972504842-34.0771258107509i</v>
      </c>
      <c r="E1423" s="57" t="str">
        <f t="shared" si="403"/>
        <v>81.2265329713245-0.0101270133760561i</v>
      </c>
      <c r="F1423" s="57" t="str">
        <f t="shared" si="404"/>
        <v>4.17867796510684-3197.49062270448i</v>
      </c>
      <c r="G1423" s="57" t="str">
        <f t="shared" si="405"/>
        <v>0.999999829235055-0.000413237117843391i</v>
      </c>
      <c r="H1423" s="57" t="str">
        <f t="shared" si="406"/>
        <v>120.22764819231+27.8319242769148i</v>
      </c>
      <c r="I1423" s="57" t="str">
        <f t="shared" si="407"/>
        <v>504.936608956647-2168.31173731032i</v>
      </c>
      <c r="K1423" s="57" t="str">
        <f t="shared" si="408"/>
        <v>0.0947339310621702-0.0222120459962511i</v>
      </c>
      <c r="L1423" s="57" t="str">
        <f t="shared" si="409"/>
        <v>0.00025-1.18307089149016i</v>
      </c>
      <c r="M1423" s="57" t="str">
        <f t="shared" si="410"/>
        <v>0.0025-0.666310264293581i</v>
      </c>
      <c r="N1423" s="57">
        <f t="shared" si="411"/>
        <v>89.976937707074342</v>
      </c>
      <c r="O1423" s="57">
        <f t="shared" si="412"/>
        <v>42.81700750829885</v>
      </c>
      <c r="P1423" s="374">
        <f t="shared" si="413"/>
        <v>42.81700750829885</v>
      </c>
      <c r="Q1423" s="374">
        <f t="shared" si="414"/>
        <v>-90.023062292925658</v>
      </c>
      <c r="R1423" s="12">
        <f t="shared" si="415"/>
        <v>89.976937707074342</v>
      </c>
      <c r="S1423" s="57">
        <f t="shared" si="416"/>
        <v>0.18684301478641829</v>
      </c>
      <c r="T1423" s="12">
        <f t="shared" si="399"/>
        <v>42.81700750829885</v>
      </c>
    </row>
    <row r="1424" spans="1:20" x14ac:dyDescent="0.15">
      <c r="A1424" s="57">
        <f t="shared" si="400"/>
        <v>1178.4303685391312</v>
      </c>
      <c r="B1424" s="12">
        <f t="shared" si="417"/>
        <v>187.55301824260667</v>
      </c>
      <c r="C1424" s="57" t="str">
        <f t="shared" si="401"/>
        <v>-0.0555255177015717-137.784778027357i</v>
      </c>
      <c r="D1424" s="57" t="str">
        <f t="shared" si="402"/>
        <v>7.97999722954819-33.9481584756024i</v>
      </c>
      <c r="E1424" s="57" t="str">
        <f t="shared" si="403"/>
        <v>81.2264736971975-0.0101510936708954i</v>
      </c>
      <c r="F1424" s="57" t="str">
        <f t="shared" si="404"/>
        <v>4.17867795967338-3185.38616841301i</v>
      </c>
      <c r="G1424" s="57" t="str">
        <f t="shared" si="405"/>
        <v>0.999999827934776-0.00041480741835183i</v>
      </c>
      <c r="H1424" s="57" t="str">
        <f t="shared" si="406"/>
        <v>120.229383472821+27.9378179349677i</v>
      </c>
      <c r="I1424" s="57" t="str">
        <f t="shared" si="407"/>
        <v>504.939030476503-2160.12955968673i</v>
      </c>
      <c r="K1424" s="57" t="str">
        <f t="shared" si="408"/>
        <v>0.0946959823807312-0.0222874201557687i</v>
      </c>
      <c r="L1424" s="57" t="str">
        <f t="shared" si="409"/>
        <v>0.00025-1.17859224097446i</v>
      </c>
      <c r="M1424" s="57" t="str">
        <f t="shared" si="410"/>
        <v>0.0025-0.663787870386112i</v>
      </c>
      <c r="N1424" s="57">
        <f t="shared" si="411"/>
        <v>89.976910528921195</v>
      </c>
      <c r="O1424" s="57">
        <f t="shared" si="412"/>
        <v>42.784025523501995</v>
      </c>
      <c r="P1424" s="374">
        <f t="shared" si="413"/>
        <v>42.784025523501995</v>
      </c>
      <c r="Q1424" s="374">
        <f t="shared" si="414"/>
        <v>-90.023089471078805</v>
      </c>
      <c r="R1424" s="12">
        <f t="shared" si="415"/>
        <v>89.976910528921195</v>
      </c>
      <c r="S1424" s="57">
        <f t="shared" si="416"/>
        <v>0.18755301824260667</v>
      </c>
      <c r="T1424" s="12">
        <f t="shared" si="399"/>
        <v>42.784025523501995</v>
      </c>
    </row>
    <row r="1425" spans="1:20" x14ac:dyDescent="0.15">
      <c r="A1425" s="57">
        <f t="shared" si="400"/>
        <v>1182.9084039395798</v>
      </c>
      <c r="B1425" s="12">
        <f t="shared" si="417"/>
        <v>188.26571971192857</v>
      </c>
      <c r="C1425" s="57" t="str">
        <f t="shared" si="401"/>
        <v>-0.0553788933008938-137.262570822835i</v>
      </c>
      <c r="D1425" s="57" t="str">
        <f t="shared" si="402"/>
        <v>7.97999720845275-33.8196794961107i</v>
      </c>
      <c r="E1425" s="57" t="str">
        <f t="shared" si="403"/>
        <v>81.2264140213913-0.0101751125460181i</v>
      </c>
      <c r="F1425" s="57" t="str">
        <f t="shared" si="404"/>
        <v>4.17867795419857-3173.32753697098i</v>
      </c>
      <c r="G1425" s="57" t="str">
        <f t="shared" si="405"/>
        <v>0.999999826624596-0.00041638368599603i</v>
      </c>
      <c r="H1425" s="57" t="str">
        <f t="shared" si="406"/>
        <v>120.231131995089+28.0441155046133i</v>
      </c>
      <c r="I1425" s="57" t="str">
        <f t="shared" si="407"/>
        <v>504.941470457223-2151.97845671627i</v>
      </c>
      <c r="K1425" s="57" t="str">
        <f t="shared" si="408"/>
        <v>0.0946577758260961-0.0223629848110819i</v>
      </c>
      <c r="L1425" s="57" t="str">
        <f t="shared" si="409"/>
        <v>0.00025-1.17413054490382i</v>
      </c>
      <c r="M1425" s="57" t="str">
        <f t="shared" si="410"/>
        <v>0.0025-0.661275025290012i</v>
      </c>
      <c r="N1425" s="57">
        <f t="shared" si="411"/>
        <v>89.976883889984975</v>
      </c>
      <c r="O1425" s="57">
        <f t="shared" si="412"/>
        <v>42.751043279594953</v>
      </c>
      <c r="P1425" s="374">
        <f t="shared" si="413"/>
        <v>42.751043279594953</v>
      </c>
      <c r="Q1425" s="374">
        <f t="shared" si="414"/>
        <v>-90.023116110015025</v>
      </c>
      <c r="R1425" s="12">
        <f t="shared" si="415"/>
        <v>89.976883889984975</v>
      </c>
      <c r="S1425" s="57">
        <f t="shared" si="416"/>
        <v>0.18826571971192857</v>
      </c>
      <c r="T1425" s="12">
        <f t="shared" si="399"/>
        <v>42.751043279594953</v>
      </c>
    </row>
    <row r="1426" spans="1:20" x14ac:dyDescent="0.15">
      <c r="A1426" s="57">
        <f t="shared" si="400"/>
        <v>1187.4034558745502</v>
      </c>
      <c r="B1426" s="12">
        <f t="shared" si="417"/>
        <v>188.9811294468339</v>
      </c>
      <c r="C1426" s="57" t="str">
        <f t="shared" si="401"/>
        <v>-0.0552312738534582-136.742338691802i</v>
      </c>
      <c r="D1426" s="57" t="str">
        <f t="shared" si="402"/>
        <v>7.97999718719669-33.6916870240625i</v>
      </c>
      <c r="E1426" s="57" t="str">
        <f t="shared" si="403"/>
        <v>81.226353941544-0.0101990682307489i</v>
      </c>
      <c r="F1426" s="57" t="str">
        <f t="shared" si="404"/>
        <v>4.17867794868206-3161.31455491094i</v>
      </c>
      <c r="G1426" s="57" t="str">
        <f t="shared" si="405"/>
        <v>0.99999982530444-0.000417965943451035i</v>
      </c>
      <c r="H1426" s="57" t="str">
        <f t="shared" si="406"/>
        <v>120.232893860377+28.1508185380832i</v>
      </c>
      <c r="I1426" s="57" t="str">
        <f t="shared" si="407"/>
        <v>504.943929039717-2143.85831114786i</v>
      </c>
      <c r="K1426" s="57" t="str">
        <f t="shared" si="408"/>
        <v>0.0946193098712779-0.0224387397212702i</v>
      </c>
      <c r="L1426" s="57" t="str">
        <f t="shared" si="409"/>
        <v>0.00025-1.16968573909526i</v>
      </c>
      <c r="M1426" s="57" t="str">
        <f t="shared" si="410"/>
        <v>0.0025-0.658771692857153i</v>
      </c>
      <c r="N1426" s="57">
        <f t="shared" si="411"/>
        <v>89.9768577987833</v>
      </c>
      <c r="O1426" s="57">
        <f t="shared" si="412"/>
        <v>42.718060775046453</v>
      </c>
      <c r="P1426" s="374">
        <f t="shared" si="413"/>
        <v>42.718060775046453</v>
      </c>
      <c r="Q1426" s="374">
        <f t="shared" si="414"/>
        <v>-90.0231422012167</v>
      </c>
      <c r="R1426" s="12">
        <f t="shared" si="415"/>
        <v>89.9768577987833</v>
      </c>
      <c r="S1426" s="57">
        <f t="shared" si="416"/>
        <v>0.1889811294468339</v>
      </c>
      <c r="T1426" s="12">
        <f t="shared" si="399"/>
        <v>42.718060775046453</v>
      </c>
    </row>
    <row r="1427" spans="1:20" x14ac:dyDescent="0.15">
      <c r="A1427" s="57">
        <f t="shared" si="400"/>
        <v>1191.9155890068737</v>
      </c>
      <c r="B1427" s="12">
        <f t="shared" si="417"/>
        <v>189.69925773873189</v>
      </c>
      <c r="C1427" s="57" t="str">
        <f t="shared" si="401"/>
        <v>-0.0550826534863766-136.224074155698i</v>
      </c>
      <c r="D1427" s="57" t="str">
        <f t="shared" si="402"/>
        <v>7.97999716577881-33.5641792182431i</v>
      </c>
      <c r="E1427" s="57" t="str">
        <f t="shared" si="403"/>
        <v>81.2262934552865-0.0102229589339018i</v>
      </c>
      <c r="F1427" s="57" t="str">
        <f t="shared" si="404"/>
        <v>4.17867794312356-3149.34704942211i</v>
      </c>
      <c r="G1427" s="57" t="str">
        <f t="shared" si="405"/>
        <v>0.999999823974231-0.000419554213478054i</v>
      </c>
      <c r="H1427" s="57" t="str">
        <f t="shared" si="406"/>
        <v>120.234669170731+28.2579285937069i</v>
      </c>
      <c r="I1427" s="57" t="str">
        <f t="shared" si="407"/>
        <v>504.946406365973-2135.76900617591i</v>
      </c>
      <c r="K1427" s="57" t="str">
        <f t="shared" si="408"/>
        <v>0.0945805829835133-0.0225146846357686i</v>
      </c>
      <c r="L1427" s="57" t="str">
        <f t="shared" si="409"/>
        <v>0.00025-1.16525775960875i</v>
      </c>
      <c r="M1427" s="57" t="str">
        <f t="shared" si="410"/>
        <v>0.0025-0.656277837076264i</v>
      </c>
      <c r="N1427" s="57">
        <f t="shared" si="411"/>
        <v>89.976832263924663</v>
      </c>
      <c r="O1427" s="57">
        <f t="shared" si="412"/>
        <v>42.685078008319863</v>
      </c>
      <c r="P1427" s="374">
        <f t="shared" si="413"/>
        <v>42.685078008319863</v>
      </c>
      <c r="Q1427" s="374">
        <f t="shared" si="414"/>
        <v>-90.023167736075337</v>
      </c>
      <c r="R1427" s="12">
        <f t="shared" si="415"/>
        <v>89.976832263924663</v>
      </c>
      <c r="S1427" s="57">
        <f t="shared" si="416"/>
        <v>0.18969925773873189</v>
      </c>
      <c r="T1427" s="12">
        <f t="shared" si="399"/>
        <v>42.685078008319863</v>
      </c>
    </row>
    <row r="1428" spans="1:20" x14ac:dyDescent="0.15">
      <c r="A1428" s="57">
        <f t="shared" si="400"/>
        <v>1196.4448682450998</v>
      </c>
      <c r="B1428" s="12">
        <f t="shared" si="417"/>
        <v>190.42011491813906</v>
      </c>
      <c r="C1428" s="57" t="str">
        <f t="shared" si="401"/>
        <v>-0.0549330263041128-135.707769764306i</v>
      </c>
      <c r="D1428" s="57" t="str">
        <f t="shared" si="402"/>
        <v>7.97999714419778-33.4371542444096i</v>
      </c>
      <c r="E1428" s="57" t="str">
        <f t="shared" si="403"/>
        <v>81.22623256024-0.0102467828433272i</v>
      </c>
      <c r="F1428" s="57" t="str">
        <f t="shared" si="404"/>
        <v>4.17867793752271-3137.42484834787i</v>
      </c>
      <c r="G1428" s="57" t="str">
        <f t="shared" si="405"/>
        <v>0.999999822633893-0.000421148518924789i</v>
      </c>
      <c r="H1428" s="57" t="str">
        <f t="shared" si="406"/>
        <v>120.236458028978+28.3654472359372i</v>
      </c>
      <c r="I1428" s="57" t="str">
        <f t="shared" si="407"/>
        <v>504.948902579064-2127.71042543846i</v>
      </c>
      <c r="K1428" s="57" t="str">
        <f t="shared" si="408"/>
        <v>0.0945415936242867-0.0225908192942677i</v>
      </c>
      <c r="L1428" s="57" t="str">
        <f t="shared" si="409"/>
        <v>0.00025-1.16084654274631i</v>
      </c>
      <c r="M1428" s="57" t="str">
        <f t="shared" si="410"/>
        <v>0.0025-0.653793422072388i</v>
      </c>
      <c r="N1428" s="57">
        <f t="shared" si="411"/>
        <v>89.976807294109506</v>
      </c>
      <c r="O1428" s="57">
        <f t="shared" si="412"/>
        <v>42.652094977872245</v>
      </c>
      <c r="P1428" s="374">
        <f t="shared" si="413"/>
        <v>42.652094977872245</v>
      </c>
      <c r="Q1428" s="374">
        <f t="shared" si="414"/>
        <v>-90.023192705890494</v>
      </c>
      <c r="R1428" s="12">
        <f t="shared" si="415"/>
        <v>89.976807294109506</v>
      </c>
      <c r="S1428" s="57">
        <f t="shared" si="416"/>
        <v>0.19042011491813907</v>
      </c>
      <c r="T1428" s="12">
        <f t="shared" si="399"/>
        <v>42.652094977872245</v>
      </c>
    </row>
    <row r="1429" spans="1:20" x14ac:dyDescent="0.15">
      <c r="A1429" s="57">
        <f t="shared" si="400"/>
        <v>1200.991358744431</v>
      </c>
      <c r="B1429" s="12">
        <f t="shared" si="417"/>
        <v>191.14371135482799</v>
      </c>
      <c r="C1429" s="57" t="str">
        <f t="shared" si="401"/>
        <v>-0.0547823863905563-135.193418095666i</v>
      </c>
      <c r="D1429" s="57" t="str">
        <f t="shared" si="402"/>
        <v>7.97999712245245-33.3106102752656i</v>
      </c>
      <c r="E1429" s="57" t="str">
        <f t="shared" si="403"/>
        <v>81.2261712540167-0.0102705381258642i</v>
      </c>
      <c r="F1429" s="57" t="str">
        <f t="shared" si="404"/>
        <v>4.17867793187923-3125.54778018341i</v>
      </c>
      <c r="G1429" s="57" t="str">
        <f t="shared" si="405"/>
        <v>0.99999982128335-0.000422748882725763i</v>
      </c>
      <c r="H1429" s="57" t="str">
        <f t="shared" si="406"/>
        <v>120.238260538734+28.4733760353753i</v>
      </c>
      <c r="I1429" s="57" t="str">
        <f t="shared" si="407"/>
        <v>504.951417823167-2119.68245301565i</v>
      </c>
      <c r="K1429" s="57" t="str">
        <f t="shared" si="408"/>
        <v>0.0945023402493674-0.0226671434266185i</v>
      </c>
      <c r="L1429" s="57" t="str">
        <f t="shared" si="409"/>
        <v>0.00025-1.15645202505112i</v>
      </c>
      <c r="M1429" s="57" t="str">
        <f t="shared" si="410"/>
        <v>0.0025-0.651318412106386i</v>
      </c>
      <c r="N1429" s="57">
        <f t="shared" si="411"/>
        <v>89.976782898130324</v>
      </c>
      <c r="O1429" s="57">
        <f t="shared" si="412"/>
        <v>42.619111682155697</v>
      </c>
      <c r="P1429" s="374">
        <f t="shared" si="413"/>
        <v>42.619111682155697</v>
      </c>
      <c r="Q1429" s="374">
        <f t="shared" si="414"/>
        <v>-90.023217101869676</v>
      </c>
      <c r="R1429" s="12">
        <f t="shared" si="415"/>
        <v>89.976782898130324</v>
      </c>
      <c r="S1429" s="57">
        <f t="shared" si="416"/>
        <v>0.19114371135482799</v>
      </c>
      <c r="T1429" s="12">
        <f t="shared" si="399"/>
        <v>42.619111682155697</v>
      </c>
    </row>
    <row r="1430" spans="1:20" x14ac:dyDescent="0.15">
      <c r="A1430" s="57">
        <f t="shared" si="400"/>
        <v>1205.5551259076599</v>
      </c>
      <c r="B1430" s="12">
        <f t="shared" si="417"/>
        <v>191.87005745797634</v>
      </c>
      <c r="C1430" s="57" t="str">
        <f t="shared" si="401"/>
        <v>-0.0546307278065257-134.68101175595i</v>
      </c>
      <c r="D1430" s="57" t="str">
        <f t="shared" si="402"/>
        <v>7.97999710054155-33.1845454904333i</v>
      </c>
      <c r="E1430" s="57" t="str">
        <f t="shared" si="403"/>
        <v>81.2261095342219-0.0102942229274205i</v>
      </c>
      <c r="F1430" s="57" t="str">
        <f t="shared" si="404"/>
        <v>4.17867792619276-3113.71567407307i</v>
      </c>
      <c r="G1430" s="57" t="str">
        <f t="shared" si="405"/>
        <v>0.999999819922523-0.000424355327902646i</v>
      </c>
      <c r="H1430" s="57" t="str">
        <f t="shared" si="406"/>
        <v>120.240076804415+28.5817165687972i</v>
      </c>
      <c r="I1430" s="57" t="str">
        <f t="shared" si="407"/>
        <v>504.953952243551-2111.68497342798i</v>
      </c>
      <c r="K1430" s="57" t="str">
        <f t="shared" si="408"/>
        <v>0.0944628213088306-0.0227436567527291i</v>
      </c>
      <c r="L1430" s="57" t="str">
        <f t="shared" si="409"/>
        <v>0.00025-1.15207414330655i</v>
      </c>
      <c r="M1430" s="57" t="str">
        <f t="shared" si="410"/>
        <v>0.0025-0.648852771574404i</v>
      </c>
      <c r="N1430" s="57">
        <f t="shared" si="411"/>
        <v>89.976759084873521</v>
      </c>
      <c r="O1430" s="57">
        <f t="shared" si="412"/>
        <v>42.586128119616255</v>
      </c>
      <c r="P1430" s="374">
        <f t="shared" si="413"/>
        <v>42.586128119616255</v>
      </c>
      <c r="Q1430" s="374">
        <f t="shared" si="414"/>
        <v>-90.023240915126479</v>
      </c>
      <c r="R1430" s="12">
        <f t="shared" si="415"/>
        <v>89.976759084873521</v>
      </c>
      <c r="S1430" s="57">
        <f t="shared" si="416"/>
        <v>0.19187005745797633</v>
      </c>
      <c r="T1430" s="12">
        <f t="shared" si="399"/>
        <v>42.586128119616255</v>
      </c>
    </row>
    <row r="1431" spans="1:20" x14ac:dyDescent="0.15">
      <c r="A1431" s="57">
        <f t="shared" si="400"/>
        <v>1210.1362353861091</v>
      </c>
      <c r="B1431" s="12">
        <f t="shared" si="417"/>
        <v>192.59916367631666</v>
      </c>
      <c r="C1431" s="57" t="str">
        <f t="shared" si="401"/>
        <v>-0.0544780445920701-134.170543379365i</v>
      </c>
      <c r="D1431" s="57" t="str">
        <f t="shared" si="402"/>
        <v>7.9799970784638-33.0589580764286i</v>
      </c>
      <c r="E1431" s="57" t="str">
        <f t="shared" si="403"/>
        <v>81.2260473984514-0.0103178353724017i</v>
      </c>
      <c r="F1431" s="57" t="str">
        <f t="shared" si="404"/>
        <v>4.17867792046301-3101.92835980806i</v>
      </c>
      <c r="G1431" s="57" t="str">
        <f t="shared" si="405"/>
        <v>0.999999818551334-0.000425967877564593i</v>
      </c>
      <c r="H1431" s="57" t="str">
        <f t="shared" si="406"/>
        <v>120.241906931234+28.6904704191786i</v>
      </c>
      <c r="I1431" s="57" t="str">
        <f t="shared" si="407"/>
        <v>504.9565059866-2103.71787163463i</v>
      </c>
      <c r="K1431" s="57" t="str">
        <f t="shared" si="408"/>
        <v>0.094423035247096-0.0228203589824685i</v>
      </c>
      <c r="L1431" s="57" t="str">
        <f t="shared" si="409"/>
        <v>0.00025-1.14771283453532i</v>
      </c>
      <c r="M1431" s="57" t="str">
        <f t="shared" si="410"/>
        <v>0.0025-0.646396465007376i</v>
      </c>
      <c r="N1431" s="57">
        <f t="shared" si="411"/>
        <v>89.976735863319192</v>
      </c>
      <c r="O1431" s="57">
        <f t="shared" si="412"/>
        <v>42.553144288694426</v>
      </c>
      <c r="P1431" s="374">
        <f t="shared" si="413"/>
        <v>42.553144288694426</v>
      </c>
      <c r="Q1431" s="374">
        <f t="shared" si="414"/>
        <v>-90.023264136680808</v>
      </c>
      <c r="R1431" s="12">
        <f t="shared" si="415"/>
        <v>89.976735863319192</v>
      </c>
      <c r="S1431" s="57">
        <f t="shared" si="416"/>
        <v>0.19259916367631666</v>
      </c>
      <c r="T1431" s="12">
        <f t="shared" si="399"/>
        <v>42.553144288694426</v>
      </c>
    </row>
    <row r="1432" spans="1:20" x14ac:dyDescent="0.15">
      <c r="A1432" s="57">
        <f t="shared" si="400"/>
        <v>1214.7347530805764</v>
      </c>
      <c r="B1432" s="12">
        <f t="shared" si="417"/>
        <v>193.33104049828668</v>
      </c>
      <c r="C1432" s="57" t="str">
        <f t="shared" si="401"/>
        <v>-0.0543243307659225-133.662005628045i</v>
      </c>
      <c r="D1432" s="57" t="str">
        <f t="shared" si="402"/>
        <v>7.97999705621791-32.9338462266342i</v>
      </c>
      <c r="E1432" s="57" t="str">
        <f t="shared" si="403"/>
        <v>81.2259848442921-0.0103413735636637i</v>
      </c>
      <c r="F1432" s="57" t="str">
        <f t="shared" si="404"/>
        <v>4.17867791468961-3090.1856678239i</v>
      </c>
      <c r="G1432" s="57" t="str">
        <f t="shared" si="405"/>
        <v>0.999999817169705-0.000427586554908573i</v>
      </c>
      <c r="H1432" s="57" t="str">
        <f t="shared" si="406"/>
        <v>120.243751025216+28.7996391757224i</v>
      </c>
      <c r="I1432" s="57" t="str">
        <f t="shared" si="407"/>
        <v>504.959079199832-2095.78103303189i</v>
      </c>
      <c r="K1432" s="57" t="str">
        <f t="shared" si="408"/>
        <v>0.0943829805029561-0.0228972498155656i</v>
      </c>
      <c r="L1432" s="57" t="str">
        <f t="shared" si="409"/>
        <v>0.00025-1.14336803599852i</v>
      </c>
      <c r="M1432" s="57" t="str">
        <f t="shared" si="410"/>
        <v>0.0025-0.643949457070507i</v>
      </c>
      <c r="N1432" s="57">
        <f t="shared" si="411"/>
        <v>89.976713242542246</v>
      </c>
      <c r="O1432" s="57">
        <f t="shared" si="412"/>
        <v>42.520160187825113</v>
      </c>
      <c r="P1432" s="374">
        <f t="shared" si="413"/>
        <v>42.520160187825113</v>
      </c>
      <c r="Q1432" s="374">
        <f t="shared" si="414"/>
        <v>-90.023286757457754</v>
      </c>
      <c r="R1432" s="12">
        <f t="shared" si="415"/>
        <v>89.976713242542246</v>
      </c>
      <c r="S1432" s="57">
        <f t="shared" si="416"/>
        <v>0.19333104049828667</v>
      </c>
      <c r="T1432" s="12">
        <f t="shared" si="399"/>
        <v>42.520160187825113</v>
      </c>
    </row>
    <row r="1433" spans="1:20" x14ac:dyDescent="0.15">
      <c r="A1433" s="57">
        <f t="shared" si="400"/>
        <v>1219.3507451422827</v>
      </c>
      <c r="B1433" s="12">
        <f t="shared" si="417"/>
        <v>194.06569845218019</v>
      </c>
      <c r="C1433" s="57" t="str">
        <f t="shared" si="401"/>
        <v>-0.0541695803247926-133.155391191949i</v>
      </c>
      <c r="D1433" s="57" t="str">
        <f t="shared" si="402"/>
        <v>7.97999703380274-32.8092081412745i</v>
      </c>
      <c r="E1433" s="57" t="str">
        <f t="shared" si="403"/>
        <v>81.2259218693238-0.0103648355824619i</v>
      </c>
      <c r="F1433" s="57" t="str">
        <f t="shared" si="404"/>
        <v>4.17867790887227-3078.48742919803i</v>
      </c>
      <c r="G1433" s="57" t="str">
        <f t="shared" si="405"/>
        <v>0.999999815777555-0.000429211383219699i</v>
      </c>
      <c r="H1433" s="57" t="str">
        <f t="shared" si="406"/>
        <v>120.245609193197+28.9092244338825i</v>
      </c>
      <c r="I1433" s="57" t="str">
        <f t="shared" si="407"/>
        <v>504.96167203187-2087.87434345139i</v>
      </c>
      <c r="K1433" s="57" t="str">
        <f t="shared" si="408"/>
        <v>0.0943426555096121-0.0229743289415084i</v>
      </c>
      <c r="L1433" s="57" t="str">
        <f t="shared" si="409"/>
        <v>0.00025-1.13903968519478i</v>
      </c>
      <c r="M1433" s="57" t="str">
        <f t="shared" si="410"/>
        <v>0.0025-0.64151171256277i</v>
      </c>
      <c r="N1433" s="57">
        <f t="shared" si="411"/>
        <v>89.976691231713531</v>
      </c>
      <c r="O1433" s="57">
        <f t="shared" si="412"/>
        <v>42.487175815437858</v>
      </c>
      <c r="P1433" s="374">
        <f t="shared" si="413"/>
        <v>42.487175815437858</v>
      </c>
      <c r="Q1433" s="374">
        <f t="shared" si="414"/>
        <v>-90.023308768286469</v>
      </c>
      <c r="R1433" s="12">
        <f t="shared" si="415"/>
        <v>89.976691231713531</v>
      </c>
      <c r="S1433" s="57">
        <f t="shared" si="416"/>
        <v>0.19406569845218019</v>
      </c>
      <c r="T1433" s="12">
        <f t="shared" si="399"/>
        <v>42.487175815437858</v>
      </c>
    </row>
    <row r="1434" spans="1:20" x14ac:dyDescent="0.15">
      <c r="A1434" s="57">
        <f t="shared" si="400"/>
        <v>1223.9842779738233</v>
      </c>
      <c r="B1434" s="12">
        <f t="shared" si="417"/>
        <v>194.80314810629847</v>
      </c>
      <c r="C1434" s="57" t="str">
        <f t="shared" si="401"/>
        <v>-0.0540137872444575-132.65069278875i</v>
      </c>
      <c r="D1434" s="57" t="str">
        <f t="shared" si="402"/>
        <v>7.97999701121682-32.6850420273884i</v>
      </c>
      <c r="E1434" s="57" t="str">
        <f t="shared" si="403"/>
        <v>81.2258584711175-0.0103882194882021i</v>
      </c>
      <c r="F1434" s="57" t="str">
        <f t="shared" si="404"/>
        <v>4.17867790301065-3066.83347564735i</v>
      </c>
      <c r="G1434" s="57" t="str">
        <f t="shared" si="405"/>
        <v>0.999999814374804-0.000430842385871569i</v>
      </c>
      <c r="H1434" s="57" t="str">
        <f t="shared" si="406"/>
        <v>120.247481542841+29.019227795392i</v>
      </c>
      <c r="I1434" s="57" t="str">
        <f t="shared" si="407"/>
        <v>504.964284632487-2079.99768915865i</v>
      </c>
      <c r="K1434" s="57" t="str">
        <f t="shared" si="408"/>
        <v>0.0943020586947044-0.0230515960394426i</v>
      </c>
      <c r="L1434" s="57" t="str">
        <f t="shared" si="409"/>
        <v>0.00025-1.13472771985932i</v>
      </c>
      <c r="M1434" s="57" t="str">
        <f t="shared" si="410"/>
        <v>0.0025-0.639083196416384i</v>
      </c>
      <c r="N1434" s="57">
        <f t="shared" si="411"/>
        <v>89.976669840100172</v>
      </c>
      <c r="O1434" s="57">
        <f t="shared" si="412"/>
        <v>42.454191169956452</v>
      </c>
      <c r="P1434" s="374">
        <f t="shared" si="413"/>
        <v>42.454191169956452</v>
      </c>
      <c r="Q1434" s="374">
        <f t="shared" si="414"/>
        <v>-90.023330159899828</v>
      </c>
      <c r="R1434" s="12">
        <f t="shared" si="415"/>
        <v>89.976669840100172</v>
      </c>
      <c r="S1434" s="57">
        <f t="shared" si="416"/>
        <v>0.19480314810629845</v>
      </c>
      <c r="T1434" s="12">
        <f t="shared" si="399"/>
        <v>42.454191169956452</v>
      </c>
    </row>
    <row r="1435" spans="1:20" x14ac:dyDescent="0.15">
      <c r="A1435" s="57">
        <f t="shared" si="400"/>
        <v>1228.6354182301238</v>
      </c>
      <c r="B1435" s="12">
        <f t="shared" si="417"/>
        <v>195.5434000691024</v>
      </c>
      <c r="C1435" s="57" t="str">
        <f t="shared" si="401"/>
        <v>-0.0538569454801632-132.147903163737i</v>
      </c>
      <c r="D1435" s="57" t="str">
        <f t="shared" si="402"/>
        <v>7.97999698845891-32.5613460988048i</v>
      </c>
      <c r="E1435" s="57" t="str">
        <f t="shared" si="403"/>
        <v>81.2257946472361-0.010411523318255i</v>
      </c>
      <c r="F1435" s="57" t="str">
        <f t="shared" si="404"/>
        <v>4.17867789710437-3055.22363952582i</v>
      </c>
      <c r="G1435" s="57" t="str">
        <f t="shared" si="405"/>
        <v>0.999999812961372-0.000432479586326601i</v>
      </c>
      <c r="H1435" s="57" t="str">
        <f t="shared" si="406"/>
        <v>120.249368182631+29.1296508682888i</v>
      </c>
      <c r="I1435" s="57" t="str">
        <f t="shared" si="407"/>
        <v>504.966917152601-2072.15095685118i</v>
      </c>
      <c r="K1435" s="57" t="str">
        <f t="shared" si="408"/>
        <v>0.0942611884803533-0.0231290507780724i</v>
      </c>
      <c r="L1435" s="57" t="str">
        <f t="shared" si="409"/>
        <v>0.00025-1.13043207796306i</v>
      </c>
      <c r="M1435" s="57" t="str">
        <f t="shared" si="410"/>
        <v>0.0025-0.63666387369634i</v>
      </c>
      <c r="N1435" s="57">
        <f t="shared" si="411"/>
        <v>89.976649077066241</v>
      </c>
      <c r="O1435" s="57">
        <f t="shared" si="412"/>
        <v>42.421206249799425</v>
      </c>
      <c r="P1435" s="374">
        <f t="shared" si="413"/>
        <v>42.421206249799425</v>
      </c>
      <c r="Q1435" s="374">
        <f t="shared" si="414"/>
        <v>-90.023350922933759</v>
      </c>
      <c r="R1435" s="12">
        <f t="shared" si="415"/>
        <v>89.976649077066241</v>
      </c>
      <c r="S1435" s="57">
        <f t="shared" si="416"/>
        <v>0.1955434000691024</v>
      </c>
      <c r="T1435" s="12">
        <f t="shared" si="399"/>
        <v>42.421206249799425</v>
      </c>
    </row>
    <row r="1436" spans="1:20" x14ac:dyDescent="0.15">
      <c r="A1436" s="57">
        <f t="shared" si="400"/>
        <v>1233.3042328193983</v>
      </c>
      <c r="B1436" s="12">
        <f t="shared" si="417"/>
        <v>196.28646498936499</v>
      </c>
      <c r="C1436" s="57" t="str">
        <f t="shared" si="401"/>
        <v>-0.0536990489657292-131.647015089705i</v>
      </c>
      <c r="D1436" s="57" t="str">
        <f t="shared" si="402"/>
        <v>7.97999696552769-32.4381185761162i</v>
      </c>
      <c r="E1436" s="57" t="str">
        <f t="shared" si="403"/>
        <v>81.2257303952342-0.0104347450876617i</v>
      </c>
      <c r="F1436" s="57" t="str">
        <f t="shared" si="404"/>
        <v>4.17867789115309-3043.65775382204i</v>
      </c>
      <c r="G1436" s="57" t="str">
        <f t="shared" si="405"/>
        <v>0.999999811537178-0.000434123008136365i</v>
      </c>
      <c r="H1436" s="57" t="str">
        <f t="shared" si="406"/>
        <v>120.251269221891+29.2404952669422i</v>
      </c>
      <c r="I1436" s="57" t="str">
        <f t="shared" si="407"/>
        <v>504.969569744288-2064.33403365712i</v>
      </c>
      <c r="K1436" s="57" t="str">
        <f t="shared" si="408"/>
        <v>0.0942200432831903-0.0232066928155565i</v>
      </c>
      <c r="L1436" s="57" t="str">
        <f t="shared" si="409"/>
        <v>0.00025-1.12615269771175i</v>
      </c>
      <c r="M1436" s="57" t="str">
        <f t="shared" si="410"/>
        <v>0.0025-0.63425370959986i</v>
      </c>
      <c r="N1436" s="57">
        <f t="shared" si="411"/>
        <v>89.976628952074094</v>
      </c>
      <c r="O1436" s="57">
        <f t="shared" si="412"/>
        <v>42.388221053379624</v>
      </c>
      <c r="P1436" s="374">
        <f t="shared" si="413"/>
        <v>42.388221053379624</v>
      </c>
      <c r="Q1436" s="374">
        <f t="shared" si="414"/>
        <v>-90.023371047925906</v>
      </c>
      <c r="R1436" s="12">
        <f t="shared" si="415"/>
        <v>89.976628952074094</v>
      </c>
      <c r="S1436" s="57">
        <f t="shared" si="416"/>
        <v>0.196286464989365</v>
      </c>
      <c r="T1436" s="12">
        <f t="shared" si="399"/>
        <v>42.388221053379624</v>
      </c>
    </row>
    <row r="1437" spans="1:20" x14ac:dyDescent="0.15">
      <c r="A1437" s="57">
        <f t="shared" si="400"/>
        <v>1237.9907889041122</v>
      </c>
      <c r="B1437" s="12">
        <f t="shared" si="417"/>
        <v>197.03235355632458</v>
      </c>
      <c r="C1437" s="57" t="str">
        <f t="shared" si="401"/>
        <v>-0.053540091614245-131.148021366859i</v>
      </c>
      <c r="D1437" s="57" t="str">
        <f t="shared" si="402"/>
        <v>7.97999694242189-32.3153576866535i</v>
      </c>
      <c r="E1437" s="57" t="str">
        <f t="shared" si="403"/>
        <v>81.2256657126577-0.0104578827889346i</v>
      </c>
      <c r="F1437" s="57" t="str">
        <f t="shared" si="404"/>
        <v>4.17867788515656-3032.13565215691i</v>
      </c>
      <c r="G1437" s="57" t="str">
        <f t="shared" si="405"/>
        <v>0.99999981010214-0.000435772674941933i</v>
      </c>
      <c r="H1437" s="57" t="str">
        <f t="shared" si="406"/>
        <v>120.253184770778+29.3517626120792i</v>
      </c>
      <c r="I1437" s="57" t="str">
        <f t="shared" si="407"/>
        <v>504.972242560791-2056.54680713341i</v>
      </c>
      <c r="K1437" s="57" t="str">
        <f t="shared" si="408"/>
        <v>0.0941786215144013-0.0232845217994078i</v>
      </c>
      <c r="L1437" s="57" t="str">
        <f t="shared" si="409"/>
        <v>0.00025-1.12188951754508i</v>
      </c>
      <c r="M1437" s="57" t="str">
        <f t="shared" si="410"/>
        <v>0.0025-0.631852669455927i</v>
      </c>
      <c r="N1437" s="57">
        <f t="shared" si="411"/>
        <v>89.976609474684778</v>
      </c>
      <c r="O1437" s="57">
        <f t="shared" si="412"/>
        <v>42.355235579104829</v>
      </c>
      <c r="P1437" s="374">
        <f t="shared" si="413"/>
        <v>42.355235579104829</v>
      </c>
      <c r="Q1437" s="374">
        <f t="shared" si="414"/>
        <v>-90.023390525315222</v>
      </c>
      <c r="R1437" s="12">
        <f t="shared" si="415"/>
        <v>89.976609474684778</v>
      </c>
      <c r="S1437" s="57">
        <f t="shared" si="416"/>
        <v>0.19703235355632459</v>
      </c>
      <c r="T1437" s="12">
        <f t="shared" si="399"/>
        <v>42.355235579104829</v>
      </c>
    </row>
    <row r="1438" spans="1:20" x14ac:dyDescent="0.15">
      <c r="A1438" s="57">
        <f t="shared" si="400"/>
        <v>1242.6951539019476</v>
      </c>
      <c r="B1438" s="12">
        <f t="shared" si="417"/>
        <v>197.7810764998386</v>
      </c>
      <c r="C1438" s="57" t="str">
        <f t="shared" si="401"/>
        <v>-0.0533800673183578-130.650914822705i</v>
      </c>
      <c r="D1438" s="57" t="str">
        <f t="shared" si="402"/>
        <v>7.97999691914015-32.1930616644598i</v>
      </c>
      <c r="E1438" s="57" t="str">
        <f t="shared" si="403"/>
        <v>81.2256005970465-0.0104809343924256i</v>
      </c>
      <c r="F1438" s="57" t="str">
        <f t="shared" si="404"/>
        <v>4.1786778791143-3020.65716878107i</v>
      </c>
      <c r="G1438" s="57" t="str">
        <f t="shared" si="405"/>
        <v>0.999999808656174-0.000437428610474206i</v>
      </c>
      <c r="H1438" s="57" t="str">
        <f t="shared" si="406"/>
        <v>120.255114940301+29.4634545308113i</v>
      </c>
      <c r="I1438" s="57" t="str">
        <f t="shared" si="407"/>
        <v>504.97493575651-2048.78916526426i</v>
      </c>
      <c r="K1438" s="57" t="str">
        <f t="shared" si="408"/>
        <v>0.0941369215797592-0.0233625373663888i</v>
      </c>
      <c r="L1438" s="57" t="str">
        <f t="shared" si="409"/>
        <v>0.00025-1.11764247613577i</v>
      </c>
      <c r="M1438" s="57" t="str">
        <f t="shared" si="410"/>
        <v>0.0025-0.629460718724774i</v>
      </c>
      <c r="N1438" s="57">
        <f t="shared" si="411"/>
        <v>89.976590654558876</v>
      </c>
      <c r="O1438" s="57">
        <f t="shared" si="412"/>
        <v>42.322249825377369</v>
      </c>
      <c r="P1438" s="374">
        <f t="shared" si="413"/>
        <v>42.322249825377369</v>
      </c>
      <c r="Q1438" s="374">
        <f t="shared" si="414"/>
        <v>-90.023409345441124</v>
      </c>
      <c r="R1438" s="12">
        <f t="shared" si="415"/>
        <v>89.976590654558876</v>
      </c>
      <c r="S1438" s="57">
        <f t="shared" si="416"/>
        <v>0.19778107649983862</v>
      </c>
      <c r="T1438" s="12">
        <f t="shared" si="399"/>
        <v>42.322249825377369</v>
      </c>
    </row>
    <row r="1439" spans="1:20" x14ac:dyDescent="0.15">
      <c r="A1439" s="57">
        <f t="shared" si="400"/>
        <v>1247.4173954867749</v>
      </c>
      <c r="B1439" s="12">
        <f t="shared" si="417"/>
        <v>198.53264459053798</v>
      </c>
      <c r="C1439" s="57" t="str">
        <f t="shared" si="401"/>
        <v>-0.0532189699500911-130.155688311947i</v>
      </c>
      <c r="D1439" s="57" t="str">
        <f t="shared" si="402"/>
        <v>7.97999689568117-32.0712287502662i</v>
      </c>
      <c r="E1439" s="57" t="str">
        <f t="shared" si="403"/>
        <v>81.2255350459303-0.0105038978451973i</v>
      </c>
      <c r="F1439" s="57" t="str">
        <f t="shared" si="404"/>
        <v>4.17867787302608-3009.22213857275i</v>
      </c>
      <c r="G1439" s="57" t="str">
        <f t="shared" si="405"/>
        <v>0.999999807199198-0.000439090838554263i</v>
      </c>
      <c r="H1439" s="57" t="str">
        <f t="shared" si="406"/>
        <v>120.257059842322+29.5755726566618i</v>
      </c>
      <c r="I1439" s="57" t="str">
        <f t="shared" si="407"/>
        <v>504.977649487051-2041.06099645965i</v>
      </c>
      <c r="K1439" s="57" t="str">
        <f t="shared" si="408"/>
        <v>0.0940949418796679-0.0234407391424101i</v>
      </c>
      <c r="L1439" s="57" t="str">
        <f t="shared" si="409"/>
        <v>0.00025-1.11341151238869i</v>
      </c>
      <c r="M1439" s="57" t="str">
        <f t="shared" si="410"/>
        <v>0.0025-0.627077822997385i</v>
      </c>
      <c r="N1439" s="57">
        <f t="shared" si="411"/>
        <v>89.976572501457383</v>
      </c>
      <c r="O1439" s="57">
        <f t="shared" si="412"/>
        <v>42.289263790594148</v>
      </c>
      <c r="P1439" s="374">
        <f t="shared" si="413"/>
        <v>42.289263790594148</v>
      </c>
      <c r="Q1439" s="374">
        <f t="shared" si="414"/>
        <v>-90.023427498542617</v>
      </c>
      <c r="R1439" s="12">
        <f t="shared" si="415"/>
        <v>89.976572501457383</v>
      </c>
      <c r="S1439" s="57">
        <f t="shared" si="416"/>
        <v>0.19853264459053799</v>
      </c>
      <c r="T1439" s="12">
        <f t="shared" si="399"/>
        <v>42.289263790594148</v>
      </c>
    </row>
    <row r="1440" spans="1:20" x14ac:dyDescent="0.15">
      <c r="A1440" s="57">
        <f t="shared" si="400"/>
        <v>1252.1575815896249</v>
      </c>
      <c r="B1440" s="12">
        <f t="shared" si="417"/>
        <v>199.28706863998204</v>
      </c>
      <c r="C1440" s="57" t="str">
        <f t="shared" si="401"/>
        <v>-0.0530567933610051-129.662334716385i</v>
      </c>
      <c r="D1440" s="57" t="str">
        <f t="shared" si="402"/>
        <v>7.97999687204353-31.9498571914648i</v>
      </c>
      <c r="E1440" s="57" t="str">
        <f t="shared" si="403"/>
        <v>81.2254690568314-0.0105267710713886i</v>
      </c>
      <c r="F1440" s="57" t="str">
        <f t="shared" si="404"/>
        <v>4.1786778668915-2997.83039703513i</v>
      </c>
      <c r="G1440" s="57" t="str">
        <f t="shared" si="405"/>
        <v>0.999999805731129-0.000440759383093703i</v>
      </c>
      <c r="H1440" s="57" t="str">
        <f t="shared" si="406"/>
        <v>120.259019589561+29.6881186295925i</v>
      </c>
      <c r="I1440" s="57" t="str">
        <f t="shared" si="407"/>
        <v>504.980383909188-2033.36218955344i</v>
      </c>
      <c r="K1440" s="57" t="str">
        <f t="shared" si="408"/>
        <v>0.0940526808092016-0.0235191267424266i</v>
      </c>
      <c r="L1440" s="57" t="str">
        <f t="shared" si="409"/>
        <v>0.00025-1.10919656544002i</v>
      </c>
      <c r="M1440" s="57" t="str">
        <f t="shared" si="410"/>
        <v>0.0025-0.624703947995002i</v>
      </c>
      <c r="N1440" s="57">
        <f t="shared" si="411"/>
        <v>89.976555025242575</v>
      </c>
      <c r="O1440" s="57">
        <f t="shared" si="412"/>
        <v>42.256277473146717</v>
      </c>
      <c r="P1440" s="374">
        <f t="shared" si="413"/>
        <v>42.256277473146717</v>
      </c>
      <c r="Q1440" s="374">
        <f t="shared" si="414"/>
        <v>-90.023444974757425</v>
      </c>
      <c r="R1440" s="12">
        <f t="shared" si="415"/>
        <v>89.976555025242575</v>
      </c>
      <c r="S1440" s="57">
        <f t="shared" si="416"/>
        <v>0.19928706863998205</v>
      </c>
      <c r="T1440" s="12">
        <f t="shared" si="399"/>
        <v>42.256277473146717</v>
      </c>
    </row>
    <row r="1441" spans="1:20" x14ac:dyDescent="0.15">
      <c r="A1441" s="57">
        <f t="shared" si="400"/>
        <v>1256.9157803996654</v>
      </c>
      <c r="B1441" s="12">
        <f t="shared" si="417"/>
        <v>200.04435950081398</v>
      </c>
      <c r="C1441" s="57" t="str">
        <f t="shared" si="401"/>
        <v>-0.0528935313835781-129.17084694482i</v>
      </c>
      <c r="D1441" s="57" t="str">
        <f t="shared" si="402"/>
        <v>7.97999684822583-31.828945242085i</v>
      </c>
      <c r="E1441" s="57" t="str">
        <f t="shared" si="403"/>
        <v>81.2254026272664-0.0105495519725831i</v>
      </c>
      <c r="F1441" s="57" t="str">
        <f t="shared" si="404"/>
        <v>4.17867786071018-2986.4817802942i</v>
      </c>
      <c r="G1441" s="57" t="str">
        <f t="shared" si="405"/>
        <v>0.99999980425188-0.000442434268094989i</v>
      </c>
      <c r="H1441" s="57" t="str">
        <f t="shared" si="406"/>
        <v>120.260994295604+29.8010940960303i</v>
      </c>
      <c r="I1441" s="57" t="str">
        <f t="shared" si="407"/>
        <v>504.983139180905-2025.69263380201i</v>
      </c>
      <c r="K1441" s="57" t="str">
        <f t="shared" si="408"/>
        <v>0.0940101367581484-0.0235976997703336i</v>
      </c>
      <c r="L1441" s="57" t="str">
        <f t="shared" si="409"/>
        <v>0.00025-1.10499757465632i</v>
      </c>
      <c r="M1441" s="57" t="str">
        <f t="shared" si="410"/>
        <v>0.0025-0.622339059568643i</v>
      </c>
      <c r="N1441" s="57">
        <f t="shared" si="411"/>
        <v>89.976538235878166</v>
      </c>
      <c r="O1441" s="57">
        <f t="shared" si="412"/>
        <v>42.223290871421824</v>
      </c>
      <c r="P1441" s="374">
        <f t="shared" si="413"/>
        <v>42.223290871421824</v>
      </c>
      <c r="Q1441" s="374">
        <f t="shared" si="414"/>
        <v>-90.023461764121834</v>
      </c>
      <c r="R1441" s="12">
        <f t="shared" si="415"/>
        <v>89.976538235878166</v>
      </c>
      <c r="S1441" s="57">
        <f t="shared" si="416"/>
        <v>0.20004435950081398</v>
      </c>
      <c r="T1441" s="12">
        <f t="shared" si="399"/>
        <v>42.223290871421824</v>
      </c>
    </row>
    <row r="1442" spans="1:20" x14ac:dyDescent="0.15">
      <c r="A1442" s="57">
        <f t="shared" si="400"/>
        <v>1261.6920603651843</v>
      </c>
      <c r="B1442" s="12">
        <f t="shared" si="417"/>
        <v>200.80452806691707</v>
      </c>
      <c r="C1442" s="57" t="str">
        <f t="shared" si="401"/>
        <v>-0.0527291778287449-128.681217932942i</v>
      </c>
      <c r="D1442" s="57" t="str">
        <f t="shared" si="402"/>
        <v>7.97999682422694-31.7084911627685i</v>
      </c>
      <c r="E1442" s="57" t="str">
        <f t="shared" si="403"/>
        <v>81.2253357547416-0.0105722384263557i</v>
      </c>
      <c r="F1442" s="57" t="str">
        <f t="shared" si="404"/>
        <v>4.17867785448183-2975.17612509636i</v>
      </c>
      <c r="G1442" s="57" t="str">
        <f t="shared" si="405"/>
        <v>0.999999802761368-0.000444115517651791i</v>
      </c>
      <c r="H1442" s="57" t="str">
        <f t="shared" si="406"/>
        <v>120.262984074914+29.9145007088954i</v>
      </c>
      <c r="I1442" s="57" t="str">
        <f t="shared" si="407"/>
        <v>504.985915461408-2018.05221888271i</v>
      </c>
      <c r="K1442" s="57" t="str">
        <f t="shared" si="408"/>
        <v>0.0939673081110502-0.0236764578188619i</v>
      </c>
      <c r="L1442" s="57" t="str">
        <f t="shared" si="409"/>
        <v>0.00025-1.10081447963371i</v>
      </c>
      <c r="M1442" s="57" t="str">
        <f t="shared" si="410"/>
        <v>0.0025-0.619983123698588i</v>
      </c>
      <c r="N1442" s="57">
        <f t="shared" si="411"/>
        <v>89.976522143431495</v>
      </c>
      <c r="O1442" s="57">
        <f t="shared" si="412"/>
        <v>42.190303983800703</v>
      </c>
      <c r="P1442" s="374">
        <f t="shared" si="413"/>
        <v>42.190303983800703</v>
      </c>
      <c r="Q1442" s="374">
        <f t="shared" si="414"/>
        <v>-90.023477856568505</v>
      </c>
      <c r="R1442" s="12">
        <f t="shared" si="415"/>
        <v>89.976522143431495</v>
      </c>
      <c r="S1442" s="57">
        <f t="shared" si="416"/>
        <v>0.20080452806691707</v>
      </c>
      <c r="T1442" s="12">
        <f t="shared" si="399"/>
        <v>42.190303983800703</v>
      </c>
    </row>
    <row r="1443" spans="1:20" x14ac:dyDescent="0.15">
      <c r="A1443" s="57">
        <f t="shared" si="400"/>
        <v>1266.4864901945718</v>
      </c>
      <c r="B1443" s="12">
        <f t="shared" si="417"/>
        <v>201.56758527357135</v>
      </c>
      <c r="C1443" s="57" t="str">
        <f t="shared" si="401"/>
        <v>-0.0525637264884473-128.193440643233i</v>
      </c>
      <c r="D1443" s="57" t="str">
        <f t="shared" si="402"/>
        <v>7.9799968000452-31.5884932207422i</v>
      </c>
      <c r="E1443" s="57" t="str">
        <f t="shared" si="403"/>
        <v>81.2252684367558-0.0105948282867234i</v>
      </c>
      <c r="F1443" s="57" t="str">
        <f t="shared" si="404"/>
        <v>4.17867784820603-2963.91326880589i</v>
      </c>
      <c r="G1443" s="57" t="str">
        <f t="shared" si="405"/>
        <v>0.999999801259507-0.000445803155949332i</v>
      </c>
      <c r="H1443" s="57" t="str">
        <f t="shared" si="406"/>
        <v>120.264989042829+30.0283401276278i</v>
      </c>
      <c r="I1443" s="57" t="str">
        <f t="shared" si="407"/>
        <v>504.988712911092-2010.44083489197i</v>
      </c>
      <c r="K1443" s="57" t="str">
        <f t="shared" si="408"/>
        <v>0.0939241932472517-0.0237554004694746i</v>
      </c>
      <c r="L1443" s="57" t="str">
        <f t="shared" si="409"/>
        <v>0.00025-1.09664722019697i</v>
      </c>
      <c r="M1443" s="57" t="str">
        <f t="shared" si="410"/>
        <v>0.0025-0.617636106493911i</v>
      </c>
      <c r="N1443" s="57">
        <f t="shared" si="411"/>
        <v>89.976506758073015</v>
      </c>
      <c r="O1443" s="57">
        <f t="shared" si="412"/>
        <v>42.157316808659445</v>
      </c>
      <c r="P1443" s="374">
        <f t="shared" si="413"/>
        <v>42.157316808659445</v>
      </c>
      <c r="Q1443" s="374">
        <f t="shared" si="414"/>
        <v>-90.023493241926985</v>
      </c>
      <c r="R1443" s="12">
        <f t="shared" si="415"/>
        <v>89.976506758073015</v>
      </c>
      <c r="S1443" s="57">
        <f t="shared" si="416"/>
        <v>0.20156758527357135</v>
      </c>
      <c r="T1443" s="12">
        <f t="shared" si="399"/>
        <v>42.157316808659445</v>
      </c>
    </row>
    <row r="1444" spans="1:20" x14ac:dyDescent="0.15">
      <c r="A1444" s="57">
        <f t="shared" si="400"/>
        <v>1271.2991388573112</v>
      </c>
      <c r="B1444" s="12">
        <f t="shared" si="417"/>
        <v>202.33354209761092</v>
      </c>
      <c r="C1444" s="57" t="str">
        <f t="shared" si="401"/>
        <v>-0.0523971711357305-127.70750806487i</v>
      </c>
      <c r="D1444" s="57" t="str">
        <f t="shared" si="402"/>
        <v>7.97999677567933-31.4689496897957i</v>
      </c>
      <c r="E1444" s="57" t="str">
        <f t="shared" si="403"/>
        <v>81.2252006708025-0.0106173193846579i</v>
      </c>
      <c r="F1444" s="57" t="str">
        <f t="shared" si="404"/>
        <v>4.17867784188243-2952.69304940285i</v>
      </c>
      <c r="G1444" s="57" t="str">
        <f t="shared" si="405"/>
        <v>0.999999799746209-0.000447497207264744i</v>
      </c>
      <c r="H1444" s="57" t="str">
        <f t="shared" si="406"/>
        <v>120.267009315579+30.1426140182157i</v>
      </c>
      <c r="I1444" s="57" t="str">
        <f t="shared" si="407"/>
        <v>504.991531691606-2002.85837234406i</v>
      </c>
      <c r="K1444" s="57" t="str">
        <f t="shared" si="408"/>
        <v>0.0938807905409421-0.0238345272922611i</v>
      </c>
      <c r="L1444" s="57" t="str">
        <f t="shared" si="409"/>
        <v>0.00025-1.09249573639865i</v>
      </c>
      <c r="M1444" s="57" t="str">
        <f t="shared" si="410"/>
        <v>0.0025-0.61529797419198i</v>
      </c>
      <c r="N1444" s="57">
        <f t="shared" si="411"/>
        <v>89.976492090077286</v>
      </c>
      <c r="O1444" s="57">
        <f t="shared" si="412"/>
        <v>42.124329344369301</v>
      </c>
      <c r="P1444" s="374">
        <f t="shared" si="413"/>
        <v>42.124329344369301</v>
      </c>
      <c r="Q1444" s="374">
        <f t="shared" si="414"/>
        <v>-90.023507909922714</v>
      </c>
      <c r="R1444" s="12">
        <f t="shared" si="415"/>
        <v>89.976492090077286</v>
      </c>
      <c r="S1444" s="57">
        <f t="shared" si="416"/>
        <v>0.20233354209761092</v>
      </c>
      <c r="T1444" s="12">
        <f t="shared" si="399"/>
        <v>42.124329344369301</v>
      </c>
    </row>
    <row r="1445" spans="1:20" x14ac:dyDescent="0.15">
      <c r="A1445" s="57">
        <f t="shared" si="400"/>
        <v>1276.1300755849691</v>
      </c>
      <c r="B1445" s="12">
        <f t="shared" si="417"/>
        <v>203.10240955758184</v>
      </c>
      <c r="C1445" s="57" t="str">
        <f t="shared" si="401"/>
        <v>-0.0522295055223019-127.223413213616i</v>
      </c>
      <c r="D1445" s="57" t="str">
        <f t="shared" si="402"/>
        <v>7.97999675112796-31.3498588502551i</v>
      </c>
      <c r="E1445" s="57" t="str">
        <f t="shared" si="403"/>
        <v>81.2251324543651-0.0106397095264651i</v>
      </c>
      <c r="F1445" s="57" t="str">
        <f t="shared" si="404"/>
        <v>4.17867783551071-2941.51530548062i</v>
      </c>
      <c r="G1445" s="57" t="str">
        <f t="shared" si="405"/>
        <v>0.999999798221389-0.000449197695967404i</v>
      </c>
      <c r="H1445" s="57" t="str">
        <f t="shared" si="406"/>
        <v>120.269045010285+30.2573240532228i</v>
      </c>
      <c r="I1445" s="57" t="str">
        <f t="shared" si="407"/>
        <v>504.994371965834-1995.30472216932i</v>
      </c>
      <c r="K1445" s="57" t="str">
        <f t="shared" si="408"/>
        <v>0.0938370983612017-0.023913837845831i</v>
      </c>
      <c r="L1445" s="57" t="str">
        <f t="shared" si="409"/>
        <v>0.00025-1.08835996851828i</v>
      </c>
      <c r="M1445" s="57" t="str">
        <f t="shared" si="410"/>
        <v>0.0025-0.612968693157982i</v>
      </c>
      <c r="N1445" s="57">
        <f t="shared" si="411"/>
        <v>89.976478149824985</v>
      </c>
      <c r="O1445" s="57">
        <f t="shared" si="412"/>
        <v>42.091341589296157</v>
      </c>
      <c r="P1445" s="374">
        <f t="shared" si="413"/>
        <v>42.091341589296157</v>
      </c>
      <c r="Q1445" s="374">
        <f t="shared" si="414"/>
        <v>-90.023521850175015</v>
      </c>
      <c r="R1445" s="12">
        <f t="shared" si="415"/>
        <v>89.976478149824985</v>
      </c>
      <c r="S1445" s="57">
        <f t="shared" si="416"/>
        <v>0.20310240955758183</v>
      </c>
      <c r="T1445" s="12">
        <f t="shared" si="399"/>
        <v>42.091341589296157</v>
      </c>
    </row>
    <row r="1446" spans="1:20" x14ac:dyDescent="0.15">
      <c r="A1446" s="57">
        <f t="shared" si="400"/>
        <v>1280.9793698721919</v>
      </c>
      <c r="B1446" s="12">
        <f t="shared" si="417"/>
        <v>203.87419871390065</v>
      </c>
      <c r="C1446" s="57" t="str">
        <f t="shared" si="401"/>
        <v>-0.0520607233831214-126.741149131731i</v>
      </c>
      <c r="D1446" s="57" t="str">
        <f t="shared" si="402"/>
        <v>7.97999672638958-31.2312189889588i</v>
      </c>
      <c r="E1446" s="57" t="str">
        <f t="shared" si="403"/>
        <v>81.2250637849212-0.0106619964948445i</v>
      </c>
      <c r="F1446" s="57" t="str">
        <f t="shared" si="404"/>
        <v>4.17867782909047-2930.3798762436i</v>
      </c>
      <c r="G1446" s="57" t="str">
        <f t="shared" si="405"/>
        <v>0.999999796684958-0.000450904646519296i</v>
      </c>
      <c r="H1446" s="57" t="str">
        <f t="shared" si="406"/>
        <v>120.271096244968+30.3724719118156i</v>
      </c>
      <c r="I1446" s="57" t="str">
        <f t="shared" si="407"/>
        <v>504.997233897898-1987.77977571263i</v>
      </c>
      <c r="K1446" s="57" t="str">
        <f t="shared" si="408"/>
        <v>0.0937931150720551-0.0239933316772111i</v>
      </c>
      <c r="L1446" s="57" t="str">
        <f t="shared" si="409"/>
        <v>0.00025-1.08423985706145i</v>
      </c>
      <c r="M1446" s="57" t="str">
        <f t="shared" si="410"/>
        <v>0.0025-0.61064822988442i</v>
      </c>
      <c r="N1446" s="57">
        <f t="shared" si="411"/>
        <v>89.976464947801702</v>
      </c>
      <c r="O1446" s="57">
        <f t="shared" si="412"/>
        <v>42.05835354180131</v>
      </c>
      <c r="P1446" s="374">
        <f t="shared" si="413"/>
        <v>42.05835354180131</v>
      </c>
      <c r="Q1446" s="374">
        <f t="shared" si="414"/>
        <v>-90.023535052198298</v>
      </c>
      <c r="R1446" s="12">
        <f t="shared" si="415"/>
        <v>89.976464947801702</v>
      </c>
      <c r="S1446" s="57">
        <f t="shared" si="416"/>
        <v>0.20387419871390067</v>
      </c>
      <c r="T1446" s="12">
        <f t="shared" si="399"/>
        <v>42.05835354180131</v>
      </c>
    </row>
    <row r="1447" spans="1:20" x14ac:dyDescent="0.15">
      <c r="A1447" s="57">
        <f t="shared" si="400"/>
        <v>1285.8470914777063</v>
      </c>
      <c r="B1447" s="12">
        <f t="shared" si="417"/>
        <v>204.64892066901348</v>
      </c>
      <c r="C1447" s="57" t="str">
        <f t="shared" si="401"/>
        <v>-0.0518908184315841-126.26070888786i</v>
      </c>
      <c r="D1447" s="57" t="str">
        <f t="shared" si="402"/>
        <v>7.97999670146283-31.1130283992324i</v>
      </c>
      <c r="E1447" s="57" t="str">
        <f t="shared" si="403"/>
        <v>81.2249946599406-0.0106841780480129i</v>
      </c>
      <c r="F1447" s="57" t="str">
        <f t="shared" si="404"/>
        <v>4.17867782262132-2919.28660150489i</v>
      </c>
      <c r="G1447" s="57" t="str">
        <f t="shared" si="405"/>
        <v>0.999999795136828-0.000452618083475358i</v>
      </c>
      <c r="H1447" s="57" t="str">
        <f t="shared" si="406"/>
        <v>120.27316313856+30.4880592797917i</v>
      </c>
      <c r="I1447" s="57" t="str">
        <f t="shared" si="407"/>
        <v>505.000117653175-1980.28342473189i</v>
      </c>
      <c r="K1447" s="57" t="str">
        <f t="shared" si="408"/>
        <v>0.0937488390325125-0.0240730083217354i</v>
      </c>
      <c r="L1447" s="57" t="str">
        <f t="shared" si="409"/>
        <v>0.00025-1.08013534275896i</v>
      </c>
      <c r="M1447" s="57" t="str">
        <f t="shared" si="410"/>
        <v>0.0025-0.608336550990655i</v>
      </c>
      <c r="N1447" s="57">
        <f t="shared" si="411"/>
        <v>89.97645249460102</v>
      </c>
      <c r="O1447" s="57">
        <f t="shared" si="412"/>
        <v>42.025365200240721</v>
      </c>
      <c r="P1447" s="374">
        <f t="shared" si="413"/>
        <v>42.025365200240721</v>
      </c>
      <c r="Q1447" s="374">
        <f t="shared" si="414"/>
        <v>-90.02354750539898</v>
      </c>
      <c r="R1447" s="12">
        <f t="shared" si="415"/>
        <v>89.97645249460102</v>
      </c>
      <c r="S1447" s="57">
        <f t="shared" si="416"/>
        <v>0.20464892066901347</v>
      </c>
      <c r="T1447" s="12">
        <f t="shared" si="399"/>
        <v>42.025365200240721</v>
      </c>
    </row>
    <row r="1448" spans="1:20" x14ac:dyDescent="0.15">
      <c r="A1448" s="57">
        <f t="shared" si="400"/>
        <v>1290.7333104253216</v>
      </c>
      <c r="B1448" s="12">
        <f t="shared" si="417"/>
        <v>205.42658656755574</v>
      </c>
      <c r="C1448" s="57" t="str">
        <f t="shared" si="401"/>
        <v>-0.0517197843637121-125.782085576948i</v>
      </c>
      <c r="D1448" s="57" t="str">
        <f t="shared" si="402"/>
        <v>7.97999667634642-30.9952853808648i</v>
      </c>
      <c r="E1448" s="57" t="str">
        <f t="shared" si="403"/>
        <v>81.2249250768863-0.0107062519198022i</v>
      </c>
      <c r="F1448" s="57" t="str">
        <f t="shared" si="404"/>
        <v>4.17867781610292-2908.23532168403i</v>
      </c>
      <c r="G1448" s="57" t="str">
        <f t="shared" si="405"/>
        <v>0.99999979357691-0.000454338031483833i</v>
      </c>
      <c r="H1448" s="57" t="str">
        <f t="shared" si="406"/>
        <v>120.275245810903+30.6040878496084i</v>
      </c>
      <c r="I1448" s="57" t="str">
        <f t="shared" si="407"/>
        <v>505.003023398323-1972.81556139638i</v>
      </c>
      <c r="K1448" s="57" t="str">
        <f t="shared" si="408"/>
        <v>0.0937042685966274-0.0241528673029426i</v>
      </c>
      <c r="L1448" s="57" t="str">
        <f t="shared" si="409"/>
        <v>0.00025-1.07604636656601i</v>
      </c>
      <c r="M1448" s="57" t="str">
        <f t="shared" si="410"/>
        <v>0.0025-0.606033623222411i</v>
      </c>
      <c r="N1448" s="57">
        <f t="shared" si="411"/>
        <v>89.976440800923541</v>
      </c>
      <c r="O1448" s="57">
        <f t="shared" si="412"/>
        <v>41.992376562966001</v>
      </c>
      <c r="P1448" s="374">
        <f t="shared" si="413"/>
        <v>41.992376562966001</v>
      </c>
      <c r="Q1448" s="374">
        <f t="shared" si="414"/>
        <v>-90.023559199076459</v>
      </c>
      <c r="R1448" s="12">
        <f t="shared" si="415"/>
        <v>89.976440800923541</v>
      </c>
      <c r="S1448" s="57">
        <f t="shared" si="416"/>
        <v>0.20542658656755575</v>
      </c>
      <c r="T1448" s="12">
        <f t="shared" si="399"/>
        <v>41.992376562966001</v>
      </c>
    </row>
    <row r="1449" spans="1:20" x14ac:dyDescent="0.15">
      <c r="A1449" s="57">
        <f t="shared" si="400"/>
        <v>1295.6380970049379</v>
      </c>
      <c r="B1449" s="12">
        <f t="shared" si="417"/>
        <v>206.20720759651246</v>
      </c>
      <c r="C1449" s="57" t="str">
        <f t="shared" si="401"/>
        <v>-0.0515476148566236-125.305272320122i</v>
      </c>
      <c r="D1449" s="57" t="str">
        <f t="shared" si="402"/>
        <v>7.97999665103862-30.8779882400829i</v>
      </c>
      <c r="E1449" s="57" t="str">
        <f t="shared" si="403"/>
        <v>81.2248550332131-0.0107282158192429i</v>
      </c>
      <c r="F1449" s="57" t="str">
        <f t="shared" si="404"/>
        <v>4.17867780953487-2897.22587780463i</v>
      </c>
      <c r="G1449" s="57" t="str">
        <f t="shared" si="405"/>
        <v>0.999999792005115-0.000456064515286632i</v>
      </c>
      <c r="H1449" s="57" t="str">
        <f t="shared" si="406"/>
        <v>120.277344382767+30.72055932041i</v>
      </c>
      <c r="I1449" s="57" t="str">
        <f t="shared" si="407"/>
        <v>505.00595130126-1965.37607828534i</v>
      </c>
      <c r="K1449" s="57" t="str">
        <f t="shared" si="408"/>
        <v>0.0936594021135424-0.0242329081324659i</v>
      </c>
      <c r="L1449" s="57" t="str">
        <f t="shared" si="409"/>
        <v>0.00025-1.0719728696613i</v>
      </c>
      <c r="M1449" s="57" t="str">
        <f t="shared" si="410"/>
        <v>0.0025-0.603739413451296i</v>
      </c>
      <c r="N1449" s="57">
        <f t="shared" si="411"/>
        <v>89.976429877578497</v>
      </c>
      <c r="O1449" s="57">
        <f t="shared" si="412"/>
        <v>41.959387628323213</v>
      </c>
      <c r="P1449" s="374">
        <f t="shared" si="413"/>
        <v>41.959387628323213</v>
      </c>
      <c r="Q1449" s="374">
        <f t="shared" si="414"/>
        <v>-90.023570122421503</v>
      </c>
      <c r="R1449" s="12">
        <f t="shared" si="415"/>
        <v>89.976429877578497</v>
      </c>
      <c r="S1449" s="57">
        <f t="shared" si="416"/>
        <v>0.20620720759651245</v>
      </c>
      <c r="T1449" s="12">
        <f t="shared" si="399"/>
        <v>41.959387628323213</v>
      </c>
    </row>
    <row r="1450" spans="1:20" x14ac:dyDescent="0.15">
      <c r="A1450" s="57">
        <f t="shared" si="400"/>
        <v>1300.5615217735567</v>
      </c>
      <c r="B1450" s="12">
        <f t="shared" si="417"/>
        <v>206.99079498537921</v>
      </c>
      <c r="C1450" s="57" t="str">
        <f t="shared" si="401"/>
        <v>-0.0513743035690695-124.830262264613i</v>
      </c>
      <c r="D1450" s="57" t="str">
        <f t="shared" si="402"/>
        <v>7.97999662553812-30.7611352895281i</v>
      </c>
      <c r="E1450" s="57" t="str">
        <f t="shared" si="403"/>
        <v>81.2247845263694-0.010750067430641i</v>
      </c>
      <c r="F1450" s="57" t="str">
        <f t="shared" si="404"/>
        <v>4.17867780291685-2886.25811149215i</v>
      </c>
      <c r="G1450" s="57" t="str">
        <f t="shared" si="405"/>
        <v>0.99999979042135-0.000457797559719678i</v>
      </c>
      <c r="H1450" s="57" t="str">
        <f t="shared" si="406"/>
        <v>120.279458975845+30.8374753980569i</v>
      </c>
      <c r="I1450" s="57" t="str">
        <f t="shared" si="407"/>
        <v>505.008901531201-1957.96486838627i</v>
      </c>
      <c r="K1450" s="57" t="str">
        <f t="shared" si="408"/>
        <v>0.0936142379275465-0.0243131303099288i</v>
      </c>
      <c r="L1450" s="57" t="str">
        <f t="shared" si="409"/>
        <v>0.00025-1.0679147934462i</v>
      </c>
      <c r="M1450" s="57" t="str">
        <f t="shared" si="410"/>
        <v>0.0025-0.601453888674335i</v>
      </c>
      <c r="N1450" s="57">
        <f t="shared" si="411"/>
        <v>89.97641973548447</v>
      </c>
      <c r="O1450" s="57">
        <f t="shared" si="412"/>
        <v>41.926398394654299</v>
      </c>
      <c r="P1450" s="374">
        <f t="shared" si="413"/>
        <v>41.926398394654299</v>
      </c>
      <c r="Q1450" s="374">
        <f t="shared" si="414"/>
        <v>-90.02358026451553</v>
      </c>
      <c r="R1450" s="12">
        <f t="shared" si="415"/>
        <v>89.97641973548447</v>
      </c>
      <c r="S1450" s="57">
        <f t="shared" si="416"/>
        <v>0.2069907949853792</v>
      </c>
      <c r="T1450" s="12">
        <f t="shared" si="399"/>
        <v>41.926398394654299</v>
      </c>
    </row>
    <row r="1451" spans="1:20" x14ac:dyDescent="0.15">
      <c r="A1451" s="57">
        <f t="shared" si="400"/>
        <v>1305.5036555562961</v>
      </c>
      <c r="B1451" s="12">
        <f t="shared" si="417"/>
        <v>207.77736000632365</v>
      </c>
      <c r="C1451" s="57" t="str">
        <f t="shared" si="401"/>
        <v>-0.0511998441406796-124.357048583644i</v>
      </c>
      <c r="D1451" s="57" t="str">
        <f t="shared" si="402"/>
        <v>7.97999659984356-30.6447248482315i</v>
      </c>
      <c r="E1451" s="57" t="str">
        <f t="shared" si="403"/>
        <v>81.2247135537966-0.0107718044130332i</v>
      </c>
      <c r="F1451" s="57" t="str">
        <f t="shared" si="404"/>
        <v>4.17867779624839-2875.33186497159i</v>
      </c>
      <c r="G1451" s="57" t="str">
        <f t="shared" si="405"/>
        <v>0.999999788825527-0.000459537189713272i</v>
      </c>
      <c r="H1451" s="57" t="str">
        <f t="shared" si="406"/>
        <v>120.28158971277+30.9548377951538i</v>
      </c>
      <c r="I1451" s="57" t="str">
        <f t="shared" si="407"/>
        <v>505.011874258654-1950.58182509353i</v>
      </c>
      <c r="K1451" s="57" t="str">
        <f t="shared" si="408"/>
        <v>0.0935687743781268-0.0243935333228358i</v>
      </c>
      <c r="L1451" s="57" t="str">
        <f t="shared" si="409"/>
        <v>0.00025-1.06387207954394i</v>
      </c>
      <c r="M1451" s="57" t="str">
        <f t="shared" si="410"/>
        <v>0.0025-0.599177016013481i</v>
      </c>
      <c r="N1451" s="57">
        <f t="shared" si="411"/>
        <v>89.976410385670576</v>
      </c>
      <c r="O1451" s="57">
        <f t="shared" si="412"/>
        <v>41.893408860296205</v>
      </c>
      <c r="P1451" s="374">
        <f t="shared" si="413"/>
        <v>41.893408860296205</v>
      </c>
      <c r="Q1451" s="374">
        <f t="shared" si="414"/>
        <v>-90.023589614329424</v>
      </c>
      <c r="R1451" s="12">
        <f t="shared" si="415"/>
        <v>89.976410385670576</v>
      </c>
      <c r="S1451" s="57">
        <f t="shared" si="416"/>
        <v>0.20777736000632366</v>
      </c>
      <c r="T1451" s="12">
        <f t="shared" si="399"/>
        <v>41.893408860296205</v>
      </c>
    </row>
    <row r="1452" spans="1:20" x14ac:dyDescent="0.15">
      <c r="A1452" s="57">
        <f t="shared" si="400"/>
        <v>1310.46456944741</v>
      </c>
      <c r="B1452" s="12">
        <f t="shared" si="417"/>
        <v>208.56691397434767</v>
      </c>
      <c r="C1452" s="57" t="str">
        <f t="shared" si="401"/>
        <v>-0.0510242301946739-123.885624476337i</v>
      </c>
      <c r="D1452" s="57" t="str">
        <f t="shared" si="402"/>
        <v>7.9799965739533-30.5287552415899i</v>
      </c>
      <c r="E1452" s="57" t="str">
        <f t="shared" si="403"/>
        <v>81.2246421129296-0.0107934244005835i</v>
      </c>
      <c r="F1452" s="57" t="str">
        <f t="shared" si="404"/>
        <v>4.17867778952918-2864.44698106524i</v>
      </c>
      <c r="G1452" s="57" t="str">
        <f t="shared" si="405"/>
        <v>0.999999787217552-0.000461283430292449i</v>
      </c>
      <c r="H1452" s="57" t="str">
        <f t="shared" si="406"/>
        <v>120.283736717119+31.0726482310781i</v>
      </c>
      <c r="I1452" s="57" t="str">
        <f t="shared" si="407"/>
        <v>505.014869655435-1943.22684220674i</v>
      </c>
      <c r="K1452" s="57" t="str">
        <f t="shared" si="408"/>
        <v>0.0935230098000237-0.024474116646465i</v>
      </c>
      <c r="L1452" s="57" t="str">
        <f t="shared" si="409"/>
        <v>0.00025-1.0598446697987i</v>
      </c>
      <c r="M1452" s="57" t="str">
        <f t="shared" si="410"/>
        <v>0.0025-0.596908762715164i</v>
      </c>
      <c r="N1452" s="57">
        <f t="shared" si="411"/>
        <v>89.976401839276278</v>
      </c>
      <c r="O1452" s="57">
        <f t="shared" si="412"/>
        <v>41.860419023581258</v>
      </c>
      <c r="P1452" s="374">
        <f t="shared" si="413"/>
        <v>41.860419023581258</v>
      </c>
      <c r="Q1452" s="374">
        <f t="shared" si="414"/>
        <v>-90.023598160723722</v>
      </c>
      <c r="R1452" s="12">
        <f t="shared" si="415"/>
        <v>89.976401839276278</v>
      </c>
      <c r="S1452" s="57">
        <f t="shared" si="416"/>
        <v>0.20856691397434768</v>
      </c>
      <c r="T1452" s="12">
        <f t="shared" ref="T1452:T1515" si="418">P1452</f>
        <v>41.860419023581258</v>
      </c>
    </row>
    <row r="1453" spans="1:20" x14ac:dyDescent="0.15">
      <c r="A1453" s="57">
        <f t="shared" ref="A1453:A1516" si="419">2*PI()*B1453</f>
        <v>1315.4443348113102</v>
      </c>
      <c r="B1453" s="12">
        <f t="shared" si="417"/>
        <v>209.3594682474502</v>
      </c>
      <c r="C1453" s="57" t="str">
        <f t="shared" ref="C1453:C1516" si="420">IMPRODUCT(D1453,E1453,$C$40,,K1453,$C$41)</f>
        <v>-0.0508474553344485-123.415983167612i</v>
      </c>
      <c r="D1453" s="57" t="str">
        <f t="shared" ref="D1453:D1516" si="421">IMDIV(IMPRODUCT($C$37,$C$38,COMPLEX(1,A1453/$C$38)),IMSUM(-1*A1453*A1453/$C$39,COMPLEX(0,1*A1453)))</f>
        <v>7.97999654786588-30.4132248013413i</v>
      </c>
      <c r="E1453" s="57" t="str">
        <f t="shared" ref="E1453:E1516" si="422">IMDIV(IMPRODUCT(IMSUM(F1453,G1453),$C$29,H1453),IMSUM(1,I1453))</f>
        <v>81.2245702011954-0.0108149250015438i</v>
      </c>
      <c r="F1453" s="57" t="str">
        <f t="shared" ref="F1453:F1516" si="423">IMDIV(IMPRODUCT($C$14,$C$15,COMPLEX(1,A1453/$C$15)),IMSUM(-1*A1453*A1453/$C$16,COMPLEX(0,A1453)))</f>
        <v>4.17867778275882-2853.60330319037i</v>
      </c>
      <c r="G1453" s="57" t="str">
        <f t="shared" ref="G1453:G1516" si="424">IMDIV(1,COMPLEX(1,A1453*$C$9*$C$10))</f>
        <v>0.999999785597333-0.000463036306577341i</v>
      </c>
      <c r="H1453" s="57" t="str">
        <f t="shared" ref="H1453:H1516" si="425">IMDIV($C$3,IMSUM(K1453,COMPLEX(0,$C$28*A1453)))</f>
        <v>120.285900113417+31.190908432009i</v>
      </c>
      <c r="I1453" s="57" t="str">
        <f t="shared" ref="I1453:I1516" si="426">IMPRODUCT(F1453,$C$29,H1453,$C$31)</f>
        <v>505.017887894669-1935.89981392922i</v>
      </c>
      <c r="K1453" s="57" t="str">
        <f t="shared" ref="K1453:K1516" si="427">IF($C$26&lt;=0,IMDIV(1,IMSUM(IMDIV(1,L1453),1/$C$18)),IMDIV(1,IMSUM(IMDIV(1,L1453),1/$C$18,IMDIV(1,M1453))))</f>
        <v>0.0934769425232895-0.0245548797437604i</v>
      </c>
      <c r="L1453" s="57" t="str">
        <f t="shared" ref="L1453:L1516" si="428">IMSUM($C$21/$C$22,IMDIV(1,COMPLEX(0,$C$20*$C$22*A1453)))</f>
        <v>0.00025-1.05583250627486i</v>
      </c>
      <c r="M1453" s="57" t="str">
        <f t="shared" ref="M1453:M1516" si="429">IMSUM($C$25/$C$26,IMDIV(1,COMPLEX(0,$C$24*$C$26*A1453)))</f>
        <v>0.0025-0.594649096149794i</v>
      </c>
      <c r="N1453" s="57">
        <f t="shared" ref="N1453:N1516" si="430">ABS(R1453)</f>
        <v>89.976394107553759</v>
      </c>
      <c r="O1453" s="57">
        <f t="shared" ref="O1453:O1516" si="431">ABS(P1453)</f>
        <v>41.827428882836983</v>
      </c>
      <c r="P1453" s="374">
        <f t="shared" ref="P1453:P1516" si="432">20*LOG10(IMABS(C1453))</f>
        <v>41.827428882836983</v>
      </c>
      <c r="Q1453" s="374">
        <f t="shared" ref="Q1453:Q1516" si="433">IMARGUMENT(C1453)*180/PI()</f>
        <v>-90.023605892446241</v>
      </c>
      <c r="R1453" s="12">
        <f t="shared" ref="R1453:R1516" si="434">IF(Q1453&lt;0,Q1453+180,Q1453-180)</f>
        <v>89.976394107553759</v>
      </c>
      <c r="S1453" s="57">
        <f t="shared" ref="S1453:S1516" si="435">B1453/1000</f>
        <v>0.20935946824745019</v>
      </c>
      <c r="T1453" s="12">
        <f t="shared" si="418"/>
        <v>41.827428882836983</v>
      </c>
    </row>
    <row r="1454" spans="1:20" x14ac:dyDescent="0.15">
      <c r="A1454" s="57">
        <f t="shared" si="419"/>
        <v>1320.4430232835932</v>
      </c>
      <c r="B1454" s="12">
        <f t="shared" ref="B1454:B1517" si="436">B1453*(1+B$42)</f>
        <v>210.15503422679052</v>
      </c>
      <c r="C1454" s="57" t="str">
        <f t="shared" si="420"/>
        <v>-0.0506695131476889-122.948117908099i</v>
      </c>
      <c r="D1454" s="57" t="str">
        <f t="shared" si="421"/>
        <v>7.97999652157987-30.2981318655417i</v>
      </c>
      <c r="E1454" s="57" t="str">
        <f t="shared" si="422"/>
        <v>81.2244978160158-0.0108363037990726i</v>
      </c>
      <c r="F1454" s="57" t="str">
        <f t="shared" si="423"/>
        <v>4.1786777759369-2842.80067535704i</v>
      </c>
      <c r="G1454" s="57" t="str">
        <f t="shared" si="424"/>
        <v>0.999999783964777-0.00046479584378353i</v>
      </c>
      <c r="H1454" s="57" t="str">
        <f t="shared" si="425"/>
        <v>120.28808002715+31.3096201309566i</v>
      </c>
      <c r="I1454" s="57" t="str">
        <f t="shared" si="426"/>
        <v>505.020929150814-1928.60063486654i</v>
      </c>
      <c r="K1454" s="57" t="str">
        <f t="shared" si="427"/>
        <v>0.0934305708733452-0.0246358220652241i</v>
      </c>
      <c r="L1454" s="57" t="str">
        <f t="shared" si="428"/>
        <v>0.00025-1.05183553125608i</v>
      </c>
      <c r="M1454" s="57" t="str">
        <f t="shared" si="429"/>
        <v>0.0025-0.59239798381131i</v>
      </c>
      <c r="N1454" s="57">
        <f t="shared" si="430"/>
        <v>89.976387201867112</v>
      </c>
      <c r="O1454" s="57">
        <f t="shared" si="431"/>
        <v>41.794438436386805</v>
      </c>
      <c r="P1454" s="374">
        <f t="shared" si="432"/>
        <v>41.794438436386805</v>
      </c>
      <c r="Q1454" s="374">
        <f t="shared" si="433"/>
        <v>-90.023612798132888</v>
      </c>
      <c r="R1454" s="12">
        <f t="shared" si="434"/>
        <v>89.976387201867112</v>
      </c>
      <c r="S1454" s="57">
        <f t="shared" si="435"/>
        <v>0.21015503422679052</v>
      </c>
      <c r="T1454" s="12">
        <f t="shared" si="418"/>
        <v>41.794438436386805</v>
      </c>
    </row>
    <row r="1455" spans="1:20" x14ac:dyDescent="0.15">
      <c r="A1455" s="57">
        <f t="shared" si="419"/>
        <v>1325.4607067720708</v>
      </c>
      <c r="B1455" s="12">
        <f t="shared" si="436"/>
        <v>210.95362335685232</v>
      </c>
      <c r="C1455" s="57" t="str">
        <f t="shared" si="420"/>
        <v>-0.050490397203113-122.482021974029i</v>
      </c>
      <c r="D1455" s="57" t="str">
        <f t="shared" si="421"/>
        <v>7.97999649509363-30.1834747785404i</v>
      </c>
      <c r="E1455" s="57" t="str">
        <f t="shared" si="422"/>
        <v>81.2244249548046-0.0108575583499378i</v>
      </c>
      <c r="F1455" s="57" t="str">
        <f t="shared" si="423"/>
        <v>4.17867776906304-2832.03894216581i</v>
      </c>
      <c r="G1455" s="57" t="str">
        <f t="shared" si="424"/>
        <v>0.99999978231979-0.000466562067222418i</v>
      </c>
      <c r="H1455" s="57" t="str">
        <f t="shared" si="425"/>
        <v>120.290276584768+31.4287850677901i</v>
      </c>
      <c r="I1455" s="57" t="str">
        <f t="shared" si="426"/>
        <v>505.023993599656-1921.32920002497i</v>
      </c>
      <c r="K1455" s="57" t="str">
        <f t="shared" si="427"/>
        <v>0.0933838931710398-0.0247169430488061i</v>
      </c>
      <c r="L1455" s="57" t="str">
        <f t="shared" si="428"/>
        <v>0.00025-1.04785368724456i</v>
      </c>
      <c r="M1455" s="57" t="str">
        <f t="shared" si="429"/>
        <v>0.0025-0.590155393316707i</v>
      </c>
      <c r="N1455" s="57">
        <f t="shared" si="430"/>
        <v>89.976381133694645</v>
      </c>
      <c r="O1455" s="57">
        <f t="shared" si="431"/>
        <v>41.761447682549246</v>
      </c>
      <c r="P1455" s="374">
        <f t="shared" si="432"/>
        <v>41.761447682549246</v>
      </c>
      <c r="Q1455" s="374">
        <f t="shared" si="433"/>
        <v>-90.023618866305355</v>
      </c>
      <c r="R1455" s="12">
        <f t="shared" si="434"/>
        <v>89.976381133694645</v>
      </c>
      <c r="S1455" s="57">
        <f t="shared" si="435"/>
        <v>0.21095362335685233</v>
      </c>
      <c r="T1455" s="12">
        <f t="shared" si="418"/>
        <v>41.761447682549246</v>
      </c>
    </row>
    <row r="1456" spans="1:20" x14ac:dyDescent="0.15">
      <c r="A1456" s="57">
        <f t="shared" si="419"/>
        <v>1330.4974574578048</v>
      </c>
      <c r="B1456" s="12">
        <f t="shared" si="436"/>
        <v>211.75524712560835</v>
      </c>
      <c r="C1456" s="57" t="str">
        <f t="shared" si="420"/>
        <v>-0.0503101010539559-122.017688667149i</v>
      </c>
      <c r="D1456" s="57" t="str">
        <f t="shared" si="421"/>
        <v>7.97999646840571-30.0692518909571i</v>
      </c>
      <c r="E1456" s="57" t="str">
        <f t="shared" si="422"/>
        <v>81.2243516149699-0.0108786861853047i</v>
      </c>
      <c r="F1456" s="57" t="str">
        <f t="shared" si="423"/>
        <v>4.17867776213684-2821.31794880557i</v>
      </c>
      <c r="G1456" s="57" t="str">
        <f t="shared" si="424"/>
        <v>0.999999780662277-0.000468335002301592i</v>
      </c>
      <c r="H1456" s="57" t="str">
        <f t="shared" si="425"/>
        <v>120.292489913694+31.5484049892683i</v>
      </c>
      <c r="I1456" s="57" t="str">
        <f t="shared" si="426"/>
        <v>505.027081418342-1914.08540480997i</v>
      </c>
      <c r="K1456" s="57" t="str">
        <f t="shared" si="427"/>
        <v>0.0933369077327122-0.0247982421197977i</v>
      </c>
      <c r="L1456" s="57" t="str">
        <f t="shared" si="428"/>
        <v>0.00025-1.04388691696011i</v>
      </c>
      <c r="M1456" s="57" t="str">
        <f t="shared" si="429"/>
        <v>0.0025-0.587921292405566i</v>
      </c>
      <c r="N1456" s="57">
        <f t="shared" si="430"/>
        <v>89.97637591462842</v>
      </c>
      <c r="O1456" s="57">
        <f t="shared" si="431"/>
        <v>41.72845661963877</v>
      </c>
      <c r="P1456" s="374">
        <f t="shared" si="432"/>
        <v>41.72845661963877</v>
      </c>
      <c r="Q1456" s="374">
        <f t="shared" si="433"/>
        <v>-90.02362408537158</v>
      </c>
      <c r="R1456" s="12">
        <f t="shared" si="434"/>
        <v>89.97637591462842</v>
      </c>
      <c r="S1456" s="57">
        <f t="shared" si="435"/>
        <v>0.21175524712560834</v>
      </c>
      <c r="T1456" s="12">
        <f t="shared" si="418"/>
        <v>41.72845661963877</v>
      </c>
    </row>
    <row r="1457" spans="1:20" x14ac:dyDescent="0.15">
      <c r="A1457" s="57">
        <f t="shared" si="419"/>
        <v>1335.5533477961444</v>
      </c>
      <c r="B1457" s="12">
        <f t="shared" si="436"/>
        <v>212.55991706468566</v>
      </c>
      <c r="C1457" s="57" t="str">
        <f t="shared" si="420"/>
        <v>-0.0501286182343677-121.555111314616i</v>
      </c>
      <c r="D1457" s="57" t="str">
        <f t="shared" si="421"/>
        <v>7.97999644151467-29.9554615596567i</v>
      </c>
      <c r="E1457" s="57" t="str">
        <f t="shared" si="422"/>
        <v>81.2242777939135-0.0108996848099426i</v>
      </c>
      <c r="F1457" s="57" t="str">
        <f t="shared" si="423"/>
        <v>4.17867775515787-2810.63754105119i</v>
      </c>
      <c r="G1457" s="57" t="str">
        <f t="shared" si="424"/>
        <v>0.999999778992144-0.000470114674525184i</v>
      </c>
      <c r="H1457" s="57" t="str">
        <f t="shared" si="425"/>
        <v>120.294720142335+31.668481649068i</v>
      </c>
      <c r="I1457" s="57" t="str">
        <f t="shared" si="426"/>
        <v>505.03019278536-1906.86914502471i</v>
      </c>
      <c r="K1457" s="57" t="str">
        <f t="shared" si="427"/>
        <v>0.0932896128702508-0.02487971869072i</v>
      </c>
      <c r="L1457" s="57" t="str">
        <f t="shared" si="428"/>
        <v>0.00025-1.03993516333942i</v>
      </c>
      <c r="M1457" s="57" t="str">
        <f t="shared" si="429"/>
        <v>0.0025-0.585695648939597i</v>
      </c>
      <c r="N1457" s="57">
        <f t="shared" si="430"/>
        <v>89.976371556376634</v>
      </c>
      <c r="O1457" s="57">
        <f t="shared" si="431"/>
        <v>41.695465245965181</v>
      </c>
      <c r="P1457" s="374">
        <f t="shared" si="432"/>
        <v>41.695465245965181</v>
      </c>
      <c r="Q1457" s="374">
        <f t="shared" si="433"/>
        <v>-90.023628443623366</v>
      </c>
      <c r="R1457" s="12">
        <f t="shared" si="434"/>
        <v>89.976371556376634</v>
      </c>
      <c r="S1457" s="57">
        <f t="shared" si="435"/>
        <v>0.21255991706468566</v>
      </c>
      <c r="T1457" s="12">
        <f t="shared" si="418"/>
        <v>41.695465245965181</v>
      </c>
    </row>
    <row r="1458" spans="1:20" x14ac:dyDescent="0.15">
      <c r="A1458" s="57">
        <f t="shared" si="419"/>
        <v>1340.6284505177698</v>
      </c>
      <c r="B1458" s="12">
        <f t="shared" si="436"/>
        <v>213.36764474953148</v>
      </c>
      <c r="C1458" s="57" t="str">
        <f t="shared" si="420"/>
        <v>-0.0499459422644541-121.094283268908i</v>
      </c>
      <c r="D1458" s="57" t="str">
        <f t="shared" si="421"/>
        <v>7.97999641441878-29.8421021477274i</v>
      </c>
      <c r="E1458" s="57" t="str">
        <f t="shared" si="422"/>
        <v>81.2242034890303-0.0109205517021135i</v>
      </c>
      <c r="F1458" s="57" t="str">
        <f t="shared" si="423"/>
        <v>4.17867774812578-2799.99756526144i</v>
      </c>
      <c r="G1458" s="57" t="str">
        <f t="shared" si="424"/>
        <v>0.999999777309293-0.00047190110949424i</v>
      </c>
      <c r="H1458" s="57" t="str">
        <f t="shared" si="425"/>
        <v>120.296967400083+31.7890168078143i</v>
      </c>
      <c r="I1458" s="57" t="str">
        <f t="shared" si="426"/>
        <v>505.033327880584-1899.68031686854i</v>
      </c>
      <c r="K1458" s="57" t="str">
        <f t="shared" si="427"/>
        <v>0.0932420068911596-0.0249613721612167i</v>
      </c>
      <c r="L1458" s="57" t="str">
        <f t="shared" si="428"/>
        <v>0.00025-1.03599836953518i</v>
      </c>
      <c r="M1458" s="57" t="str">
        <f t="shared" si="429"/>
        <v>0.0025-0.583478430902167i</v>
      </c>
      <c r="N1458" s="57">
        <f t="shared" si="430"/>
        <v>89.976368070762462</v>
      </c>
      <c r="O1458" s="57">
        <f t="shared" si="431"/>
        <v>41.662473559834076</v>
      </c>
      <c r="P1458" s="374">
        <f t="shared" si="432"/>
        <v>41.662473559834076</v>
      </c>
      <c r="Q1458" s="374">
        <f t="shared" si="433"/>
        <v>-90.023631929237538</v>
      </c>
      <c r="R1458" s="12">
        <f t="shared" si="434"/>
        <v>89.976368070762462</v>
      </c>
      <c r="S1458" s="57">
        <f t="shared" si="435"/>
        <v>0.21336764474953149</v>
      </c>
      <c r="T1458" s="12">
        <f t="shared" si="418"/>
        <v>41.662473559834076</v>
      </c>
    </row>
    <row r="1459" spans="1:20" x14ac:dyDescent="0.15">
      <c r="A1459" s="57">
        <f t="shared" si="419"/>
        <v>1345.7228386297372</v>
      </c>
      <c r="B1459" s="12">
        <f t="shared" si="436"/>
        <v>214.1784417995797</v>
      </c>
      <c r="C1459" s="57" t="str">
        <f t="shared" si="420"/>
        <v>-0.0497620666464655-120.635197907732i</v>
      </c>
      <c r="D1459" s="57" t="str">
        <f t="shared" si="421"/>
        <v>7.97999638711655-29.7291720244559i</v>
      </c>
      <c r="E1459" s="57" t="str">
        <f t="shared" si="422"/>
        <v>81.2241286977102-0.0109412843139004i</v>
      </c>
      <c r="F1459" s="57" t="str">
        <f t="shared" si="423"/>
        <v>4.17867774104012-2789.39786837669i</v>
      </c>
      <c r="G1459" s="57" t="str">
        <f t="shared" si="424"/>
        <v>0.999999775613629-0.000473694332907092i</v>
      </c>
      <c r="H1459" s="57" t="str">
        <f t="shared" si="425"/>
        <v>120.299231817326+31.9100122331087i</v>
      </c>
      <c r="I1459" s="57" t="str">
        <f t="shared" si="426"/>
        <v>505.036486885243-1892.51881693547i</v>
      </c>
      <c r="K1459" s="57" t="str">
        <f t="shared" si="427"/>
        <v>0.0931940880986232-0.0250432019179433i</v>
      </c>
      <c r="L1459" s="57" t="str">
        <f t="shared" si="428"/>
        <v>0.00025-1.03207647891531i</v>
      </c>
      <c r="M1459" s="57" t="str">
        <f t="shared" si="429"/>
        <v>0.0025-0.581269606397855i</v>
      </c>
      <c r="N1459" s="57">
        <f t="shared" si="430"/>
        <v>89.976365469726701</v>
      </c>
      <c r="O1459" s="57">
        <f t="shared" si="431"/>
        <v>41.629481559547258</v>
      </c>
      <c r="P1459" s="374">
        <f t="shared" si="432"/>
        <v>41.629481559547258</v>
      </c>
      <c r="Q1459" s="374">
        <f t="shared" si="433"/>
        <v>-90.023634530273299</v>
      </c>
      <c r="R1459" s="12">
        <f t="shared" si="434"/>
        <v>89.976365469726701</v>
      </c>
      <c r="S1459" s="57">
        <f t="shared" si="435"/>
        <v>0.21417844179957971</v>
      </c>
      <c r="T1459" s="12">
        <f t="shared" si="418"/>
        <v>41.629481559547258</v>
      </c>
    </row>
    <row r="1460" spans="1:20" x14ac:dyDescent="0.15">
      <c r="A1460" s="57">
        <f t="shared" si="419"/>
        <v>1350.8365854165304</v>
      </c>
      <c r="B1460" s="12">
        <f t="shared" si="436"/>
        <v>214.9923198784181</v>
      </c>
      <c r="C1460" s="57" t="str">
        <f t="shared" si="420"/>
        <v>-0.0495769848656344-120.177848633914i</v>
      </c>
      <c r="D1460" s="57" t="str">
        <f t="shared" si="421"/>
        <v>7.97999635960647-29.6166695653046i</v>
      </c>
      <c r="E1460" s="57" t="str">
        <f t="shared" si="422"/>
        <v>81.2240534173352-0.0109618800698848i</v>
      </c>
      <c r="F1460" s="57" t="str">
        <f t="shared" si="423"/>
        <v>4.17867773390054-2778.83829791675i</v>
      </c>
      <c r="G1460" s="57" t="str">
        <f t="shared" si="424"/>
        <v>0.999999773905052-0.00047549437055972i</v>
      </c>
      <c r="H1460" s="57" t="str">
        <f t="shared" si="425"/>
        <v>120.30151352546+32.031469699561i</v>
      </c>
      <c r="I1460" s="57" t="str">
        <f t="shared" si="426"/>
        <v>505.039669981974-1885.38454221283i</v>
      </c>
      <c r="K1460" s="57" t="str">
        <f t="shared" si="427"/>
        <v>0.0931458547915678-0.0251252073344564i</v>
      </c>
      <c r="L1460" s="57" t="str">
        <f t="shared" si="428"/>
        <v>0.00025-1.02816943506207i</v>
      </c>
      <c r="M1460" s="57" t="str">
        <f t="shared" si="429"/>
        <v>0.0025-0.57906914365198i</v>
      </c>
      <c r="N1460" s="57">
        <f t="shared" si="430"/>
        <v>89.976363765328315</v>
      </c>
      <c r="O1460" s="57">
        <f t="shared" si="431"/>
        <v>41.596489243401614</v>
      </c>
      <c r="P1460" s="374">
        <f t="shared" si="432"/>
        <v>41.596489243401614</v>
      </c>
      <c r="Q1460" s="374">
        <f t="shared" si="433"/>
        <v>-90.023636234671685</v>
      </c>
      <c r="R1460" s="12">
        <f t="shared" si="434"/>
        <v>89.976363765328315</v>
      </c>
      <c r="S1460" s="57">
        <f t="shared" si="435"/>
        <v>0.2149923198784181</v>
      </c>
      <c r="T1460" s="12">
        <f t="shared" si="418"/>
        <v>41.596489243401614</v>
      </c>
    </row>
    <row r="1461" spans="1:20" x14ac:dyDescent="0.15">
      <c r="A1461" s="57">
        <f t="shared" si="419"/>
        <v>1355.9697644411131</v>
      </c>
      <c r="B1461" s="12">
        <f t="shared" si="436"/>
        <v>215.80929069395609</v>
      </c>
      <c r="C1461" s="57" t="str">
        <f t="shared" si="420"/>
        <v>-0.0493906903935901-119.722228875326i</v>
      </c>
      <c r="D1461" s="57" t="str">
        <f t="shared" si="421"/>
        <v>7.97999633188697-29.5045931518878i</v>
      </c>
      <c r="E1461" s="57" t="str">
        <f t="shared" si="422"/>
        <v>81.2239776452837-0.0109823363683329i</v>
      </c>
      <c r="F1461" s="57" t="str">
        <f t="shared" si="423"/>
        <v>4.1786777267066-2768.31870197866i</v>
      </c>
      <c r="G1461" s="57" t="str">
        <f t="shared" si="424"/>
        <v>0.999999772183466-0.000477301248346131i</v>
      </c>
      <c r="H1461" s="57" t="str">
        <f t="shared" si="425"/>
        <v>120.303812656887+32.1533909888181i</v>
      </c>
      <c r="I1461" s="57" t="str">
        <f t="shared" si="426"/>
        <v>505.042877354808-1878.27739007956i</v>
      </c>
      <c r="K1461" s="57" t="str">
        <f t="shared" si="427"/>
        <v>0.0930973052647378-0.0252073877711073i</v>
      </c>
      <c r="L1461" s="57" t="str">
        <f t="shared" si="428"/>
        <v>0.00025-1.02427718177134i</v>
      </c>
      <c r="M1461" s="57" t="str">
        <f t="shared" si="429"/>
        <v>0.0025-0.57687701101014i</v>
      </c>
      <c r="N1461" s="57">
        <f t="shared" si="430"/>
        <v>89.976362969743946</v>
      </c>
      <c r="O1461" s="57">
        <f t="shared" si="431"/>
        <v>41.563496609690802</v>
      </c>
      <c r="P1461" s="374">
        <f t="shared" si="432"/>
        <v>41.563496609690802</v>
      </c>
      <c r="Q1461" s="374">
        <f t="shared" si="433"/>
        <v>-90.023637030256054</v>
      </c>
      <c r="R1461" s="12">
        <f t="shared" si="434"/>
        <v>89.976362969743946</v>
      </c>
      <c r="S1461" s="57">
        <f t="shared" si="435"/>
        <v>0.21580929069395607</v>
      </c>
      <c r="T1461" s="12">
        <f t="shared" si="418"/>
        <v>41.563496609690802</v>
      </c>
    </row>
    <row r="1462" spans="1:20" x14ac:dyDescent="0.15">
      <c r="A1462" s="57">
        <f t="shared" si="419"/>
        <v>1361.1224495459894</v>
      </c>
      <c r="B1462" s="12">
        <f t="shared" si="436"/>
        <v>216.62936599859313</v>
      </c>
      <c r="C1462" s="57" t="str">
        <f t="shared" si="420"/>
        <v>-0.049203176684717-119.268332084769i</v>
      </c>
      <c r="D1462" s="57" t="str">
        <f t="shared" si="421"/>
        <v>7.97999630395632-29.3929411719485i</v>
      </c>
      <c r="E1462" s="57" t="str">
        <f t="shared" si="422"/>
        <v>81.2239013789256-0.0110026505797757i</v>
      </c>
      <c r="F1462" s="57" t="str">
        <f t="shared" si="423"/>
        <v>4.17867771945785-2757.83892923447i</v>
      </c>
      <c r="G1462" s="57" t="str">
        <f t="shared" si="424"/>
        <v>0.999999770448772-0.000479114992258728i</v>
      </c>
      <c r="H1462" s="57" t="str">
        <f t="shared" si="425"/>
        <v>120.306129345034+32.2757778895942i</v>
      </c>
      <c r="I1462" s="57" t="str">
        <f t="shared" si="426"/>
        <v>505.046109189182-1871.19725830495i</v>
      </c>
      <c r="K1462" s="57" t="str">
        <f t="shared" si="427"/>
        <v>0.0930484378087559-0.0252897425749272i</v>
      </c>
      <c r="L1462" s="57" t="str">
        <f t="shared" si="428"/>
        <v>0.00025-1.02039966305174i</v>
      </c>
      <c r="M1462" s="57" t="str">
        <f t="shared" si="429"/>
        <v>0.0025-0.574693176937778i</v>
      </c>
      <c r="N1462" s="57">
        <f t="shared" si="430"/>
        <v>89.976363095270443</v>
      </c>
      <c r="O1462" s="57">
        <f t="shared" si="431"/>
        <v>41.530503656703637</v>
      </c>
      <c r="P1462" s="374">
        <f t="shared" si="432"/>
        <v>41.530503656703637</v>
      </c>
      <c r="Q1462" s="374">
        <f t="shared" si="433"/>
        <v>-90.023636904729557</v>
      </c>
      <c r="R1462" s="12">
        <f t="shared" si="434"/>
        <v>89.976363095270443</v>
      </c>
      <c r="S1462" s="57">
        <f t="shared" si="435"/>
        <v>0.21662936599859314</v>
      </c>
      <c r="T1462" s="12">
        <f t="shared" si="418"/>
        <v>41.530503656703637</v>
      </c>
    </row>
    <row r="1463" spans="1:20" x14ac:dyDescent="0.15">
      <c r="A1463" s="57">
        <f t="shared" si="419"/>
        <v>1366.2947148542642</v>
      </c>
      <c r="B1463" s="12">
        <f t="shared" si="436"/>
        <v>217.45255758938779</v>
      </c>
      <c r="C1463" s="57" t="str">
        <f t="shared" si="420"/>
        <v>-0.0490144371782897-118.816151739899i</v>
      </c>
      <c r="D1463" s="57" t="str">
        <f t="shared" si="421"/>
        <v>7.97999627581306-29.2817120193357i</v>
      </c>
      <c r="E1463" s="57" t="str">
        <f t="shared" si="422"/>
        <v>81.2238246156279-0.0110228200476933i</v>
      </c>
      <c r="F1463" s="57" t="str">
        <f t="shared" si="423"/>
        <v>4.17867771215394-2747.39882892917i</v>
      </c>
      <c r="G1463" s="57" t="str">
        <f t="shared" si="424"/>
        <v>0.999999768700868-0.000480935628388682i</v>
      </c>
      <c r="H1463" s="57" t="str">
        <f t="shared" si="425"/>
        <v>120.308463724352+32.398632197701i</v>
      </c>
      <c r="I1463" s="57" t="str">
        <f t="shared" si="426"/>
        <v>505.04936567196-1864.14404504704i</v>
      </c>
      <c r="K1463" s="57" t="str">
        <f t="shared" si="427"/>
        <v>0.0929992507101991-0.0253722710795198i</v>
      </c>
      <c r="L1463" s="57" t="str">
        <f t="shared" si="428"/>
        <v>0.00025-1.01653682312387i</v>
      </c>
      <c r="M1463" s="57" t="str">
        <f t="shared" si="429"/>
        <v>0.0025-0.572517610019702i</v>
      </c>
      <c r="N1463" s="57">
        <f t="shared" si="430"/>
        <v>89.976364154324997</v>
      </c>
      <c r="O1463" s="57">
        <f t="shared" si="431"/>
        <v>41.497510382725615</v>
      </c>
      <c r="P1463" s="374">
        <f t="shared" si="432"/>
        <v>41.497510382725615</v>
      </c>
      <c r="Q1463" s="374">
        <f t="shared" si="433"/>
        <v>-90.023635845675003</v>
      </c>
      <c r="R1463" s="12">
        <f t="shared" si="434"/>
        <v>89.976364154324997</v>
      </c>
      <c r="S1463" s="57">
        <f t="shared" si="435"/>
        <v>0.21745255758938781</v>
      </c>
      <c r="T1463" s="12">
        <f t="shared" si="418"/>
        <v>41.497510382725615</v>
      </c>
    </row>
    <row r="1464" spans="1:20" x14ac:dyDescent="0.15">
      <c r="A1464" s="57">
        <f t="shared" si="419"/>
        <v>1371.4866347707105</v>
      </c>
      <c r="B1464" s="12">
        <f t="shared" si="436"/>
        <v>218.27887730822746</v>
      </c>
      <c r="C1464" s="57" t="str">
        <f t="shared" si="420"/>
        <v>-0.0488244652983134-118.365681343121i</v>
      </c>
      <c r="D1464" s="57" t="str">
        <f t="shared" si="421"/>
        <v>7.97999624745548-29.1709040939804i</v>
      </c>
      <c r="E1464" s="57" t="str">
        <f t="shared" si="422"/>
        <v>81.2237473527497-0.0110428420878555i</v>
      </c>
      <c r="F1464" s="57" t="str">
        <f t="shared" si="423"/>
        <v>4.17867770479437-2736.99825087837i</v>
      </c>
      <c r="G1464" s="57" t="str">
        <f t="shared" si="424"/>
        <v>0.999999766939655-0.00048276318292631i</v>
      </c>
      <c r="H1464" s="57" t="str">
        <f t="shared" si="425"/>
        <v>120.31081593033+32.5219557160781i</v>
      </c>
      <c r="I1464" s="57" t="str">
        <f t="shared" si="426"/>
        <v>505.052646991424-1857.11764885121i</v>
      </c>
      <c r="K1464" s="57" t="str">
        <f t="shared" si="427"/>
        <v>0.0929497422516685-0.0254549726049494i</v>
      </c>
      <c r="L1464" s="57" t="str">
        <f t="shared" si="428"/>
        <v>0.00025-1.01268860641948i</v>
      </c>
      <c r="M1464" s="57" t="str">
        <f t="shared" si="429"/>
        <v>0.0025-0.570350278959654i</v>
      </c>
      <c r="N1464" s="57">
        <f t="shared" si="430"/>
        <v>89.976366159446115</v>
      </c>
      <c r="O1464" s="57">
        <f t="shared" si="431"/>
        <v>41.464516786038068</v>
      </c>
      <c r="P1464" s="374">
        <f t="shared" si="432"/>
        <v>41.464516786038068</v>
      </c>
      <c r="Q1464" s="374">
        <f t="shared" si="433"/>
        <v>-90.023633840553885</v>
      </c>
      <c r="R1464" s="12">
        <f t="shared" si="434"/>
        <v>89.976366159446115</v>
      </c>
      <c r="S1464" s="57">
        <f t="shared" si="435"/>
        <v>0.21827887730822745</v>
      </c>
      <c r="T1464" s="12">
        <f t="shared" si="418"/>
        <v>41.464516786038068</v>
      </c>
    </row>
    <row r="1465" spans="1:20" x14ac:dyDescent="0.15">
      <c r="A1465" s="57">
        <f t="shared" si="419"/>
        <v>1376.6982839828393</v>
      </c>
      <c r="B1465" s="12">
        <f t="shared" si="436"/>
        <v>219.10833704199874</v>
      </c>
      <c r="C1465" s="57" t="str">
        <f t="shared" si="420"/>
        <v>-0.048633254455293-117.916914421502i</v>
      </c>
      <c r="D1465" s="57" t="str">
        <f t="shared" si="421"/>
        <v>7.97999621888194-29.0605158018737i</v>
      </c>
      <c r="E1465" s="57" t="str">
        <f t="shared" si="422"/>
        <v>81.2236695876457-0.011062713988104i</v>
      </c>
      <c r="F1465" s="57" t="str">
        <f t="shared" si="423"/>
        <v>4.17867769737881-2726.6370454663i</v>
      </c>
      <c r="G1465" s="57" t="str">
        <f t="shared" si="424"/>
        <v>0.999999765165031-0.000484597682161451i</v>
      </c>
      <c r="H1465" s="57" t="str">
        <f t="shared" si="425"/>
        <v>120.313186099498+32.6457502548245i</v>
      </c>
      <c r="I1465" s="57" t="str">
        <f t="shared" si="426"/>
        <v>505.055953337321-1850.1179686487i</v>
      </c>
      <c r="K1465" s="57" t="str">
        <f t="shared" si="427"/>
        <v>0.0928999107118643-0.0255378464576321i</v>
      </c>
      <c r="L1465" s="57" t="str">
        <f t="shared" si="428"/>
        <v>0.00025-1.00885495758067i</v>
      </c>
      <c r="M1465" s="57" t="str">
        <f t="shared" si="429"/>
        <v>0.0025-0.568191152579852i</v>
      </c>
      <c r="N1465" s="57">
        <f t="shared" si="430"/>
        <v>89.976369123293736</v>
      </c>
      <c r="O1465" s="57">
        <f t="shared" si="431"/>
        <v>41.431522864918684</v>
      </c>
      <c r="P1465" s="374">
        <f t="shared" si="432"/>
        <v>41.431522864918684</v>
      </c>
      <c r="Q1465" s="374">
        <f t="shared" si="433"/>
        <v>-90.023630876706264</v>
      </c>
      <c r="R1465" s="12">
        <f t="shared" si="434"/>
        <v>89.976369123293736</v>
      </c>
      <c r="S1465" s="57">
        <f t="shared" si="435"/>
        <v>0.21910833704199872</v>
      </c>
      <c r="T1465" s="12">
        <f t="shared" si="418"/>
        <v>41.431522864918684</v>
      </c>
    </row>
    <row r="1466" spans="1:20" x14ac:dyDescent="0.15">
      <c r="A1466" s="57">
        <f t="shared" si="419"/>
        <v>1381.9297374619741</v>
      </c>
      <c r="B1466" s="12">
        <f t="shared" si="436"/>
        <v>219.94094872275835</v>
      </c>
      <c r="C1466" s="57" t="str">
        <f t="shared" si="420"/>
        <v>-0.0484407980439947-117.469844526677i</v>
      </c>
      <c r="D1466" s="57" t="str">
        <f t="shared" si="421"/>
        <v>7.9799961900909-28.9505455550429i</v>
      </c>
      <c r="E1466" s="57" t="str">
        <f t="shared" si="422"/>
        <v>81.2235913176652-0.0110824330083799i</v>
      </c>
      <c r="F1466" s="57" t="str">
        <f t="shared" si="423"/>
        <v>4.17867768990675-2716.31506364353i</v>
      </c>
      <c r="G1466" s="57" t="str">
        <f t="shared" si="424"/>
        <v>0.999999763376895-0.000486439152483845i</v>
      </c>
      <c r="H1466" s="57" t="str">
        <f t="shared" si="425"/>
        <v>120.315574369439+32.7700176312283i</v>
      </c>
      <c r="I1466" s="57" t="str">
        <f t="shared" si="426"/>
        <v>505.059284900841-1843.14490375514i</v>
      </c>
      <c r="K1466" s="57" t="str">
        <f t="shared" si="427"/>
        <v>0.0928497543656593-0.025620891930223i</v>
      </c>
      <c r="L1466" s="57" t="str">
        <f t="shared" si="428"/>
        <v>0.00025-1.00503582145913i</v>
      </c>
      <c r="M1466" s="57" t="str">
        <f t="shared" si="429"/>
        <v>0.0025-0.566040199820533i</v>
      </c>
      <c r="N1466" s="57">
        <f t="shared" si="430"/>
        <v>89.976373058651518</v>
      </c>
      <c r="O1466" s="57">
        <f t="shared" si="431"/>
        <v>41.398528617641503</v>
      </c>
      <c r="P1466" s="374">
        <f t="shared" si="432"/>
        <v>41.398528617641503</v>
      </c>
      <c r="Q1466" s="374">
        <f t="shared" si="433"/>
        <v>-90.023626941348482</v>
      </c>
      <c r="R1466" s="12">
        <f t="shared" si="434"/>
        <v>89.976373058651518</v>
      </c>
      <c r="S1466" s="57">
        <f t="shared" si="435"/>
        <v>0.21994094872275835</v>
      </c>
      <c r="T1466" s="12">
        <f t="shared" si="418"/>
        <v>41.398528617641503</v>
      </c>
    </row>
    <row r="1467" spans="1:20" x14ac:dyDescent="0.15">
      <c r="A1467" s="57">
        <f t="shared" si="419"/>
        <v>1387.1810704643297</v>
      </c>
      <c r="B1467" s="12">
        <f t="shared" si="436"/>
        <v>220.77672432790484</v>
      </c>
      <c r="C1467" s="57" t="str">
        <f t="shared" si="420"/>
        <v>-0.0482470894450842-117.024465234753i</v>
      </c>
      <c r="D1467" s="57" t="str">
        <f t="shared" si="421"/>
        <v>7.97999616108053-28.8409917715288i</v>
      </c>
      <c r="E1467" s="57" t="str">
        <f t="shared" si="422"/>
        <v>81.2235125401524-0.0111019963806527i</v>
      </c>
      <c r="F1467" s="57" t="str">
        <f t="shared" si="423"/>
        <v>4.17867768237782-2706.03215692487i</v>
      </c>
      <c r="G1467" s="57" t="str">
        <f t="shared" si="424"/>
        <v>0.999999761575143-0.00048828762038351i</v>
      </c>
      <c r="H1467" s="57" t="str">
        <f t="shared" si="425"/>
        <v>120.317980878797+32.8947596697975i</v>
      </c>
      <c r="I1467" s="57" t="str">
        <f t="shared" si="426"/>
        <v>505.062641874632-1836.19835386918i</v>
      </c>
      <c r="K1467" s="57" t="str">
        <f t="shared" si="427"/>
        <v>0.0927992714841734-0.0257041083015044i</v>
      </c>
      <c r="L1467" s="57" t="str">
        <f t="shared" si="428"/>
        <v>0.00025-1.00123114311529i</v>
      </c>
      <c r="M1467" s="57" t="str">
        <f t="shared" si="429"/>
        <v>0.0025-0.563897389739523i</v>
      </c>
      <c r="N1467" s="57">
        <f t="shared" si="430"/>
        <v>89.976377978426797</v>
      </c>
      <c r="O1467" s="57">
        <f t="shared" si="431"/>
        <v>41.365534042476703</v>
      </c>
      <c r="P1467" s="374">
        <f t="shared" si="432"/>
        <v>41.365534042476703</v>
      </c>
      <c r="Q1467" s="374">
        <f t="shared" si="433"/>
        <v>-90.023622021573203</v>
      </c>
      <c r="R1467" s="12">
        <f t="shared" si="434"/>
        <v>89.976377978426797</v>
      </c>
      <c r="S1467" s="57">
        <f t="shared" si="435"/>
        <v>0.22077672432790485</v>
      </c>
      <c r="T1467" s="12">
        <f t="shared" si="418"/>
        <v>41.365534042476703</v>
      </c>
    </row>
    <row r="1468" spans="1:20" x14ac:dyDescent="0.15">
      <c r="A1468" s="57">
        <f t="shared" si="419"/>
        <v>1392.4523585320942</v>
      </c>
      <c r="B1468" s="12">
        <f t="shared" si="436"/>
        <v>221.61567588035089</v>
      </c>
      <c r="C1468" s="57" t="str">
        <f t="shared" si="420"/>
        <v>-0.0480521220260215-116.580770146224i</v>
      </c>
      <c r="D1468" s="57" t="str">
        <f t="shared" si="421"/>
        <v>7.97999613184941-28.7318528753638i</v>
      </c>
      <c r="E1468" s="57" t="str">
        <f t="shared" si="422"/>
        <v>81.2234332524464-0.0111214013082533i</v>
      </c>
      <c r="F1468" s="57" t="str">
        <f t="shared" si="423"/>
        <v>4.17867767479154-2695.78817738728i</v>
      </c>
      <c r="G1468" s="57" t="str">
        <f t="shared" si="424"/>
        <v>0.999999759759672-0.000490143112451126i</v>
      </c>
      <c r="H1468" s="57" t="str">
        <f t="shared" si="425"/>
        <v>120.320405767282+33.0199782022919i</v>
      </c>
      <c r="I1468" s="57" t="str">
        <f t="shared" si="426"/>
        <v>505.066024452832-1829.27821907094i</v>
      </c>
      <c r="K1468" s="57" t="str">
        <f t="shared" si="427"/>
        <v>0.0927484603348574-0.0257874948362789i</v>
      </c>
      <c r="L1468" s="57" t="str">
        <f t="shared" si="428"/>
        <v>0.00025-0.997440867817578i</v>
      </c>
      <c r="M1468" s="57" t="str">
        <f t="shared" si="429"/>
        <v>0.0025-0.561762691511779i</v>
      </c>
      <c r="N1468" s="57">
        <f t="shared" si="430"/>
        <v>89.976383895651296</v>
      </c>
      <c r="O1468" s="57">
        <f t="shared" si="431"/>
        <v>41.332539137691235</v>
      </c>
      <c r="P1468" s="374">
        <f t="shared" si="432"/>
        <v>41.332539137691235</v>
      </c>
      <c r="Q1468" s="374">
        <f t="shared" si="433"/>
        <v>-90.023616104348704</v>
      </c>
      <c r="R1468" s="12">
        <f t="shared" si="434"/>
        <v>89.976383895651296</v>
      </c>
      <c r="S1468" s="57">
        <f t="shared" si="435"/>
        <v>0.22161567588035089</v>
      </c>
      <c r="T1468" s="12">
        <f t="shared" si="418"/>
        <v>41.332539137691235</v>
      </c>
    </row>
    <row r="1469" spans="1:20" x14ac:dyDescent="0.15">
      <c r="A1469" s="57">
        <f t="shared" si="419"/>
        <v>1397.7436774945161</v>
      </c>
      <c r="B1469" s="12">
        <f t="shared" si="436"/>
        <v>222.45781544869624</v>
      </c>
      <c r="C1469" s="57" t="str">
        <f t="shared" si="420"/>
        <v>-0.0478558891403615-116.13875288587i</v>
      </c>
      <c r="D1469" s="57" t="str">
        <f t="shared" si="421"/>
        <v>7.97999610239552-28.6231272965479i</v>
      </c>
      <c r="E1469" s="57" t="str">
        <f t="shared" si="422"/>
        <v>81.2233534518806-0.011140644965706i</v>
      </c>
      <c r="F1469" s="57" t="str">
        <f t="shared" si="423"/>
        <v>4.17867766714748-2685.58297766765i</v>
      </c>
      <c r="G1469" s="57" t="str">
        <f t="shared" si="424"/>
        <v>0.999999757930377-0.000492005655378417i</v>
      </c>
      <c r="H1469" s="57" t="str">
        <f t="shared" si="425"/>
        <v>120.322849175682+33.1456750677537i</v>
      </c>
      <c r="I1469" s="57" t="str">
        <f t="shared" si="426"/>
        <v>505.069432831055-1822.38439982066i</v>
      </c>
      <c r="K1469" s="57" t="str">
        <f t="shared" si="427"/>
        <v>0.0926973191815656-0.0258710507852534i</v>
      </c>
      <c r="L1469" s="57" t="str">
        <f t="shared" si="428"/>
        <v>0.00025-0.993664941041624i</v>
      </c>
      <c r="M1469" s="57" t="str">
        <f t="shared" si="429"/>
        <v>0.0025-0.559636074428949i</v>
      </c>
      <c r="N1469" s="57">
        <f t="shared" si="430"/>
        <v>89.976390823482532</v>
      </c>
      <c r="O1469" s="57">
        <f t="shared" si="431"/>
        <v>41.299543901548184</v>
      </c>
      <c r="P1469" s="374">
        <f t="shared" si="432"/>
        <v>41.299543901548184</v>
      </c>
      <c r="Q1469" s="374">
        <f t="shared" si="433"/>
        <v>-90.023609176517468</v>
      </c>
      <c r="R1469" s="12">
        <f t="shared" si="434"/>
        <v>89.976390823482532</v>
      </c>
      <c r="S1469" s="57">
        <f t="shared" si="435"/>
        <v>0.22245781544869625</v>
      </c>
      <c r="T1469" s="12">
        <f t="shared" si="418"/>
        <v>41.299543901548184</v>
      </c>
    </row>
    <row r="1470" spans="1:20" x14ac:dyDescent="0.15">
      <c r="A1470" s="57">
        <f t="shared" si="419"/>
        <v>1403.0551034689954</v>
      </c>
      <c r="B1470" s="12">
        <f t="shared" si="436"/>
        <v>223.3031551474013</v>
      </c>
      <c r="C1470" s="57" t="str">
        <f t="shared" si="420"/>
        <v>-0.0476583841275975-115.698407102676i</v>
      </c>
      <c r="D1470" s="57" t="str">
        <f t="shared" si="421"/>
        <v>7.9799960727175-28.5148134710275i</v>
      </c>
      <c r="E1470" s="57" t="str">
        <f t="shared" si="422"/>
        <v>81.223273135784-0.0111597244991118i</v>
      </c>
      <c r="F1470" s="57" t="str">
        <f t="shared" si="423"/>
        <v>4.17867765944525-2675.41641096077i</v>
      </c>
      <c r="G1470" s="57" t="str">
        <f t="shared" si="424"/>
        <v>0.999999756087152-0.000493875275958532i</v>
      </c>
      <c r="H1470" s="57" t="str">
        <f t="shared" si="425"/>
        <v>120.325311245871+33.2718521125395i</v>
      </c>
      <c r="I1470" s="57" t="str">
        <f t="shared" si="426"/>
        <v>505.072867206429-1815.51679695725i</v>
      </c>
      <c r="K1470" s="57" t="str">
        <f t="shared" si="427"/>
        <v>0.0926458462846402-0.0259547753849305i</v>
      </c>
      <c r="L1470" s="57" t="str">
        <f t="shared" si="428"/>
        <v>0.00025-0.989903308469435i</v>
      </c>
      <c r="M1470" s="57" t="str">
        <f t="shared" si="429"/>
        <v>0.0025-0.557517507898934i</v>
      </c>
      <c r="N1470" s="57">
        <f t="shared" si="430"/>
        <v>89.976398775204757</v>
      </c>
      <c r="O1470" s="57">
        <f t="shared" si="431"/>
        <v>41.266548332307636</v>
      </c>
      <c r="P1470" s="374">
        <f t="shared" si="432"/>
        <v>41.266548332307636</v>
      </c>
      <c r="Q1470" s="374">
        <f t="shared" si="433"/>
        <v>-90.023601224795243</v>
      </c>
      <c r="R1470" s="12">
        <f t="shared" si="434"/>
        <v>89.976398775204757</v>
      </c>
      <c r="S1470" s="57">
        <f t="shared" si="435"/>
        <v>0.22330315514740129</v>
      </c>
      <c r="T1470" s="12">
        <f t="shared" si="418"/>
        <v>41.266548332307636</v>
      </c>
    </row>
    <row r="1471" spans="1:20" x14ac:dyDescent="0.15">
      <c r="A1471" s="57">
        <f t="shared" si="419"/>
        <v>1408.3867128621775</v>
      </c>
      <c r="B1471" s="12">
        <f t="shared" si="436"/>
        <v>224.15170713696142</v>
      </c>
      <c r="C1471" s="57" t="str">
        <f t="shared" si="420"/>
        <v>-0.0474596003162304-115.259726469734i</v>
      </c>
      <c r="D1471" s="57" t="str">
        <f t="shared" si="421"/>
        <v>7.97999604281343-28.4069098406717i</v>
      </c>
      <c r="E1471" s="57" t="str">
        <f t="shared" si="422"/>
        <v>81.2231923014819-0.0111786370256477i</v>
      </c>
      <c r="F1471" s="57" t="str">
        <f t="shared" si="423"/>
        <v>4.17867765168436-2665.28833101718i</v>
      </c>
      <c r="G1471" s="57" t="str">
        <f t="shared" si="424"/>
        <v>0.999999754229893-0.000495752001086435i</v>
      </c>
      <c r="H1471" s="57" t="str">
        <f t="shared" si="425"/>
        <v>120.327792120813+33.398511190351i</v>
      </c>
      <c r="I1471" s="57" t="str">
        <f t="shared" si="426"/>
        <v>505.076327777588-1808.67531169682i</v>
      </c>
      <c r="K1471" s="57" t="str">
        <f t="shared" si="427"/>
        <v>0.0925940399009947-0.0260386678574973i</v>
      </c>
      <c r="L1471" s="57" t="str">
        <f t="shared" si="428"/>
        <v>0.00025-0.986155915988679i</v>
      </c>
      <c r="M1471" s="57" t="str">
        <f t="shared" si="429"/>
        <v>0.0025-0.555406961445439i</v>
      </c>
      <c r="N1471" s="57">
        <f t="shared" si="430"/>
        <v>89.976407764228625</v>
      </c>
      <c r="O1471" s="57">
        <f t="shared" si="431"/>
        <v>41.233552428226233</v>
      </c>
      <c r="P1471" s="374">
        <f t="shared" si="432"/>
        <v>41.233552428226233</v>
      </c>
      <c r="Q1471" s="374">
        <f t="shared" si="433"/>
        <v>-90.023592235771375</v>
      </c>
      <c r="R1471" s="12">
        <f t="shared" si="434"/>
        <v>89.976407764228625</v>
      </c>
      <c r="S1471" s="57">
        <f t="shared" si="435"/>
        <v>0.22415170713696142</v>
      </c>
      <c r="T1471" s="12">
        <f t="shared" si="418"/>
        <v>41.233552428226233</v>
      </c>
    </row>
    <row r="1472" spans="1:20" x14ac:dyDescent="0.15">
      <c r="A1472" s="57">
        <f t="shared" si="419"/>
        <v>1413.7385823710538</v>
      </c>
      <c r="B1472" s="12">
        <f t="shared" si="436"/>
        <v>225.00348362408187</v>
      </c>
      <c r="C1472" s="57" t="str">
        <f t="shared" si="420"/>
        <v>-0.0472595310197761-114.822704684156i</v>
      </c>
      <c r="D1472" s="57" t="str">
        <f t="shared" si="421"/>
        <v>7.97999601268172-28.2994148532506i</v>
      </c>
      <c r="E1472" s="57" t="str">
        <f t="shared" si="422"/>
        <v>81.2231109462943-0.0111973796329933i</v>
      </c>
      <c r="F1472" s="57" t="str">
        <f t="shared" si="423"/>
        <v>4.1786776438644-2655.19859214104i</v>
      </c>
      <c r="G1472" s="57" t="str">
        <f t="shared" si="424"/>
        <v>0.999999752358492-0.000497635857759286i</v>
      </c>
      <c r="H1472" s="57" t="str">
        <f t="shared" si="425"/>
        <v>120.330291944576+33.5256541622666i</v>
      </c>
      <c r="I1472" s="57" t="str">
        <f t="shared" si="426"/>
        <v>505.079814744675-1801.8598456313i</v>
      </c>
      <c r="K1472" s="57" t="str">
        <f t="shared" si="427"/>
        <v>0.0925418982841955-0.0261227274107124i</v>
      </c>
      <c r="L1472" s="57" t="str">
        <f t="shared" si="428"/>
        <v>0.00025-0.982422709691851i</v>
      </c>
      <c r="M1472" s="57" t="str">
        <f t="shared" si="429"/>
        <v>0.0025-0.55330440470755i</v>
      </c>
      <c r="N1472" s="57">
        <f t="shared" si="430"/>
        <v>89.976417804094169</v>
      </c>
      <c r="O1472" s="57">
        <f t="shared" si="431"/>
        <v>41.200556187557538</v>
      </c>
      <c r="P1472" s="374">
        <f t="shared" si="432"/>
        <v>41.200556187557538</v>
      </c>
      <c r="Q1472" s="374">
        <f t="shared" si="433"/>
        <v>-90.023582195905831</v>
      </c>
      <c r="R1472" s="12">
        <f t="shared" si="434"/>
        <v>89.976417804094169</v>
      </c>
      <c r="S1472" s="57">
        <f t="shared" si="435"/>
        <v>0.22500348362408187</v>
      </c>
      <c r="T1472" s="12">
        <f t="shared" si="418"/>
        <v>41.200556187557538</v>
      </c>
    </row>
    <row r="1473" spans="1:20" x14ac:dyDescent="0.15">
      <c r="A1473" s="57">
        <f t="shared" si="419"/>
        <v>1419.1107889840639</v>
      </c>
      <c r="B1473" s="12">
        <f t="shared" si="436"/>
        <v>225.85849686185338</v>
      </c>
      <c r="C1473" s="57" t="str">
        <f t="shared" si="420"/>
        <v>-0.0470581695403212-114.387335466975i</v>
      </c>
      <c r="D1473" s="57" t="str">
        <f t="shared" si="421"/>
        <v>7.97999598232055-28.1923269624125i</v>
      </c>
      <c r="E1473" s="57" t="str">
        <f t="shared" si="422"/>
        <v>81.2230290675354-0.0112159493793281i</v>
      </c>
      <c r="F1473" s="57" t="str">
        <f t="shared" si="423"/>
        <v>4.17867763598487-2645.14704918804i</v>
      </c>
      <c r="G1473" s="57" t="str">
        <f t="shared" si="424"/>
        <v>0.999999750472841-0.000499526873076838i</v>
      </c>
      <c r="H1473" s="57" t="str">
        <f t="shared" si="425"/>
        <v>120.33281086234+33.6532828967746i</v>
      </c>
      <c r="I1473" s="57" t="str">
        <f t="shared" si="426"/>
        <v>505.083328309378-1795.07030072704i</v>
      </c>
      <c r="K1473" s="57" t="str">
        <f t="shared" si="427"/>
        <v>0.0924894196845483-0.0262069532377957i</v>
      </c>
      <c r="L1473" s="57" t="str">
        <f t="shared" si="428"/>
        <v>0.00025-0.978703635875522i</v>
      </c>
      <c r="M1473" s="57" t="str">
        <f t="shared" si="429"/>
        <v>0.0025-0.551209807439281i</v>
      </c>
      <c r="N1473" s="57">
        <f t="shared" si="430"/>
        <v>89.976428908470027</v>
      </c>
      <c r="O1473" s="57">
        <f t="shared" si="431"/>
        <v>41.167559608551457</v>
      </c>
      <c r="P1473" s="374">
        <f t="shared" si="432"/>
        <v>41.167559608551457</v>
      </c>
      <c r="Q1473" s="374">
        <f t="shared" si="433"/>
        <v>-90.023571091529973</v>
      </c>
      <c r="R1473" s="12">
        <f t="shared" si="434"/>
        <v>89.976428908470027</v>
      </c>
      <c r="S1473" s="57">
        <f t="shared" si="435"/>
        <v>0.22585849686185339</v>
      </c>
      <c r="T1473" s="12">
        <f t="shared" si="418"/>
        <v>41.167559608551457</v>
      </c>
    </row>
    <row r="1474" spans="1:20" x14ac:dyDescent="0.15">
      <c r="A1474" s="57">
        <f t="shared" si="419"/>
        <v>1424.5034099822033</v>
      </c>
      <c r="B1474" s="12">
        <f t="shared" si="436"/>
        <v>226.71675914992844</v>
      </c>
      <c r="C1474" s="57" t="str">
        <f t="shared" si="420"/>
        <v>-0.0468555091691805-113.953612563073i</v>
      </c>
      <c r="D1474" s="57" t="str">
        <f t="shared" si="421"/>
        <v>7.97999595172817-28.0856446276623i</v>
      </c>
      <c r="E1474" s="57" t="str">
        <f t="shared" si="422"/>
        <v>81.2229466625183-0.0112343432937858i</v>
      </c>
      <c r="F1474" s="57" t="str">
        <f t="shared" si="423"/>
        <v>4.17867762804533-2635.13355756339i</v>
      </c>
      <c r="G1474" s="57" t="str">
        <f t="shared" si="424"/>
        <v>0.999999748572832-0.000501425074241818i</v>
      </c>
      <c r="H1474" s="57" t="str">
        <f t="shared" si="425"/>
        <v>120.335349020402+33.7813992698043i</v>
      </c>
      <c r="I1474" s="57" t="str">
        <f t="shared" si="426"/>
        <v>505.08686867494-1788.30657932336i</v>
      </c>
      <c r="K1474" s="57" t="str">
        <f t="shared" si="427"/>
        <v>0.0924366023491859-0.0262913445173172i</v>
      </c>
      <c r="L1474" s="57" t="str">
        <f t="shared" si="428"/>
        <v>0.00025-0.974998641039572i</v>
      </c>
      <c r="M1474" s="57" t="str">
        <f t="shared" si="429"/>
        <v>0.0025-0.549123139509147i</v>
      </c>
      <c r="N1474" s="57">
        <f t="shared" si="430"/>
        <v>89.976441091154086</v>
      </c>
      <c r="O1474" s="57">
        <f t="shared" si="431"/>
        <v>41.134562689455706</v>
      </c>
      <c r="P1474" s="374">
        <f t="shared" si="432"/>
        <v>41.134562689455706</v>
      </c>
      <c r="Q1474" s="374">
        <f t="shared" si="433"/>
        <v>-90.023558908845914</v>
      </c>
      <c r="R1474" s="12">
        <f t="shared" si="434"/>
        <v>89.976441091154086</v>
      </c>
      <c r="S1474" s="57">
        <f t="shared" si="435"/>
        <v>0.22671675914992845</v>
      </c>
      <c r="T1474" s="12">
        <f t="shared" si="418"/>
        <v>41.134562689455706</v>
      </c>
    </row>
    <row r="1475" spans="1:20" x14ac:dyDescent="0.15">
      <c r="A1475" s="57">
        <f t="shared" si="419"/>
        <v>1429.9165229401358</v>
      </c>
      <c r="B1475" s="12">
        <f t="shared" si="436"/>
        <v>227.57828283469817</v>
      </c>
      <c r="C1475" s="57" t="str">
        <f t="shared" si="420"/>
        <v>-0.0466515431847121-113.521529741073i</v>
      </c>
      <c r="D1475" s="57" t="str">
        <f t="shared" si="421"/>
        <v>7.97999592090285-27.9793663143386i</v>
      </c>
      <c r="E1475" s="57" t="str">
        <f t="shared" si="422"/>
        <v>81.222863728549-0.0112525583750919i</v>
      </c>
      <c r="F1475" s="57" t="str">
        <f t="shared" si="423"/>
        <v>4.17867762004535-2625.15797321963i</v>
      </c>
      <c r="G1475" s="57" t="str">
        <f t="shared" si="424"/>
        <v>0.999999746658355-0.000503330488560322i</v>
      </c>
      <c r="H1475" s="57" t="str">
        <f t="shared" si="425"/>
        <v>120.337906566186+33.910005164758i</v>
      </c>
      <c r="I1475" s="57" t="str">
        <f t="shared" si="426"/>
        <v>505.09043604615-1781.56858413115i</v>
      </c>
      <c r="K1475" s="57" t="str">
        <f t="shared" si="427"/>
        <v>0.0923834445221577-0.0263759004130854i</v>
      </c>
      <c r="L1475" s="57" t="str">
        <f t="shared" si="428"/>
        <v>0.00025-0.971307671886405i</v>
      </c>
      <c r="M1475" s="57" t="str">
        <f t="shared" si="429"/>
        <v>0.0025-0.547044370899728i</v>
      </c>
      <c r="N1475" s="57">
        <f t="shared" si="430"/>
        <v>89.976454366075885</v>
      </c>
      <c r="O1475" s="57">
        <f t="shared" si="431"/>
        <v>41.101565428514483</v>
      </c>
      <c r="P1475" s="374">
        <f t="shared" si="432"/>
        <v>41.101565428514483</v>
      </c>
      <c r="Q1475" s="374">
        <f t="shared" si="433"/>
        <v>-90.023545633924115</v>
      </c>
      <c r="R1475" s="12">
        <f t="shared" si="434"/>
        <v>89.976454366075885</v>
      </c>
      <c r="S1475" s="57">
        <f t="shared" si="435"/>
        <v>0.22757828283469816</v>
      </c>
      <c r="T1475" s="12">
        <f t="shared" si="418"/>
        <v>41.101565428514483</v>
      </c>
    </row>
    <row r="1476" spans="1:20" x14ac:dyDescent="0.15">
      <c r="A1476" s="57">
        <f t="shared" si="419"/>
        <v>1435.3502057273083</v>
      </c>
      <c r="B1476" s="12">
        <f t="shared" si="436"/>
        <v>228.44308030947002</v>
      </c>
      <c r="C1476" s="57" t="str">
        <f t="shared" si="420"/>
        <v>-0.0464462648541932-113.091080793259i</v>
      </c>
      <c r="D1476" s="57" t="str">
        <f t="shared" si="421"/>
        <v>7.97999588984286-27.8734904935925i</v>
      </c>
      <c r="E1476" s="57" t="str">
        <f t="shared" si="422"/>
        <v>81.2227802629308-0.0112705915923744i</v>
      </c>
      <c r="F1476" s="57" t="str">
        <f t="shared" si="423"/>
        <v>4.17867761198444-2615.22015265466i</v>
      </c>
      <c r="G1476" s="57" t="str">
        <f t="shared" si="424"/>
        <v>0.999999744729301-0.00050524314344221i</v>
      </c>
      <c r="H1476" s="57" t="str">
        <f t="shared" si="425"/>
        <v>120.340483648256+34.0391024725436i</v>
      </c>
      <c r="I1476" s="57" t="str">
        <f t="shared" si="426"/>
        <v>505.094030629375-1774.85621823155i</v>
      </c>
      <c r="K1476" s="57" t="str">
        <f t="shared" si="427"/>
        <v>0.0923299444445167-0.0264606200740341i</v>
      </c>
      <c r="L1476" s="57" t="str">
        <f t="shared" si="428"/>
        <v>0.00025-0.967630675320192i</v>
      </c>
      <c r="M1476" s="57" t="str">
        <f t="shared" si="429"/>
        <v>0.0025-0.544973471707241i</v>
      </c>
      <c r="N1476" s="57">
        <f t="shared" si="430"/>
        <v>89.976468747296394</v>
      </c>
      <c r="O1476" s="57">
        <f t="shared" si="431"/>
        <v>41.068567823969275</v>
      </c>
      <c r="P1476" s="374">
        <f t="shared" si="432"/>
        <v>41.068567823969275</v>
      </c>
      <c r="Q1476" s="374">
        <f t="shared" si="433"/>
        <v>-90.023531252703606</v>
      </c>
      <c r="R1476" s="12">
        <f t="shared" si="434"/>
        <v>89.976468747296394</v>
      </c>
      <c r="S1476" s="57">
        <f t="shared" si="435"/>
        <v>0.22844308030947003</v>
      </c>
      <c r="T1476" s="12">
        <f t="shared" si="418"/>
        <v>41.068567823969275</v>
      </c>
    </row>
    <row r="1477" spans="1:20" x14ac:dyDescent="0.15">
      <c r="A1477" s="57">
        <f t="shared" si="419"/>
        <v>1440.804536509072</v>
      </c>
      <c r="B1477" s="12">
        <f t="shared" si="436"/>
        <v>229.31116401464601</v>
      </c>
      <c r="C1477" s="57" t="str">
        <f t="shared" si="420"/>
        <v>-0.0462396674347652-112.662259535488i</v>
      </c>
      <c r="D1477" s="57" t="str">
        <f t="shared" si="421"/>
        <v>7.97999585854634-27.7680156423647i</v>
      </c>
      <c r="E1477" s="57" t="str">
        <f t="shared" si="422"/>
        <v>81.222696262964-0.0112884398845386i</v>
      </c>
      <c r="F1477" s="57" t="str">
        <f t="shared" si="423"/>
        <v>4.17867760386217-2605.31995290959i</v>
      </c>
      <c r="G1477" s="57" t="str">
        <f t="shared" si="424"/>
        <v>0.999999742785558-0.000507163066401494i</v>
      </c>
      <c r="H1477" s="57" t="str">
        <f t="shared" si="425"/>
        <v>120.343080416318+34.1686930916075i</v>
      </c>
      <c r="I1477" s="57" t="str">
        <f t="shared" si="426"/>
        <v>505.097652632561-1768.16938507442i</v>
      </c>
      <c r="K1477" s="57" t="str">
        <f t="shared" si="427"/>
        <v>0.0922761003544156-0.0265455026341137i</v>
      </c>
      <c r="L1477" s="57" t="str">
        <f t="shared" si="428"/>
        <v>0.00025-0.963967598446097i</v>
      </c>
      <c r="M1477" s="57" t="str">
        <f t="shared" si="429"/>
        <v>0.0025-0.542910412141104i</v>
      </c>
      <c r="N1477" s="57">
        <f t="shared" si="430"/>
        <v>89.97648424900882</v>
      </c>
      <c r="O1477" s="57">
        <f t="shared" si="431"/>
        <v>41.035569874059021</v>
      </c>
      <c r="P1477" s="374">
        <f t="shared" si="432"/>
        <v>41.035569874059021</v>
      </c>
      <c r="Q1477" s="374">
        <f t="shared" si="433"/>
        <v>-90.02351575099118</v>
      </c>
      <c r="R1477" s="12">
        <f t="shared" si="434"/>
        <v>89.97648424900882</v>
      </c>
      <c r="S1477" s="57">
        <f t="shared" si="435"/>
        <v>0.22931116401464602</v>
      </c>
      <c r="T1477" s="12">
        <f t="shared" si="418"/>
        <v>41.035569874059021</v>
      </c>
    </row>
    <row r="1478" spans="1:20" x14ac:dyDescent="0.15">
      <c r="A1478" s="57">
        <f t="shared" si="419"/>
        <v>1446.2795937478065</v>
      </c>
      <c r="B1478" s="12">
        <f t="shared" si="436"/>
        <v>230.18254643790166</v>
      </c>
      <c r="C1478" s="57" t="str">
        <f t="shared" si="420"/>
        <v>-0.0460317441720406-112.235059807092i</v>
      </c>
      <c r="D1478" s="57" t="str">
        <f t="shared" si="421"/>
        <v>7.97999582701142-27.6629402433638i</v>
      </c>
      <c r="E1478" s="57" t="str">
        <f t="shared" si="422"/>
        <v>81.2226117259437-0.0113061001598465i</v>
      </c>
      <c r="F1478" s="57" t="str">
        <f t="shared" si="423"/>
        <v>4.17867759567805-2595.45723156669i</v>
      </c>
      <c r="G1478" s="57" t="str">
        <f t="shared" si="424"/>
        <v>0.999999740827015-0.000509090285056745i</v>
      </c>
      <c r="H1478" s="57" t="str">
        <f t="shared" si="425"/>
        <v>120.345697021235+34.2987789279669i</v>
      </c>
      <c r="I1478" s="57" t="str">
        <f t="shared" si="426"/>
        <v>505.101302265244-1761.50798847705i</v>
      </c>
      <c r="K1478" s="57" t="str">
        <f t="shared" si="427"/>
        <v>0.0922219104871971-0.0266305472121778i</v>
      </c>
      <c r="L1478" s="57" t="str">
        <f t="shared" si="428"/>
        <v>0.00025-0.960318388569531i</v>
      </c>
      <c r="M1478" s="57" t="str">
        <f t="shared" si="429"/>
        <v>0.0025-0.540855162523514i</v>
      </c>
      <c r="N1478" s="57">
        <f t="shared" si="430"/>
        <v>89.97650088554029</v>
      </c>
      <c r="O1478" s="57">
        <f t="shared" si="431"/>
        <v>41.002571577019509</v>
      </c>
      <c r="P1478" s="374">
        <f t="shared" si="432"/>
        <v>41.002571577019509</v>
      </c>
      <c r="Q1478" s="374">
        <f t="shared" si="433"/>
        <v>-90.02349911445971</v>
      </c>
      <c r="R1478" s="12">
        <f t="shared" si="434"/>
        <v>89.97650088554029</v>
      </c>
      <c r="S1478" s="57">
        <f t="shared" si="435"/>
        <v>0.23018254643790168</v>
      </c>
      <c r="T1478" s="12">
        <f t="shared" si="418"/>
        <v>41.002571577019509</v>
      </c>
    </row>
    <row r="1479" spans="1:20" x14ac:dyDescent="0.15">
      <c r="A1479" s="57">
        <f t="shared" si="419"/>
        <v>1451.7754562040482</v>
      </c>
      <c r="B1479" s="12">
        <f t="shared" si="436"/>
        <v>231.0572401143657</v>
      </c>
      <c r="C1479" s="57" t="str">
        <f t="shared" si="420"/>
        <v>-0.0458224883015248-111.809475470805i</v>
      </c>
      <c r="D1479" s="57" t="str">
        <f t="shared" si="421"/>
        <v>7.97999579523646-27.5582627850452i</v>
      </c>
      <c r="E1479" s="57" t="str">
        <f t="shared" si="422"/>
        <v>81.222526649162-0.0113235692960902i</v>
      </c>
      <c r="F1479" s="57" t="str">
        <f t="shared" si="423"/>
        <v>4.1786775874316-2585.63184674743i</v>
      </c>
      <c r="G1479" s="57" t="str">
        <f t="shared" si="424"/>
        <v>0.999999738853558-0.000511024827131475i</v>
      </c>
      <c r="H1479" s="57" t="str">
        <f t="shared" si="425"/>
        <v>120.348333615033+34.4293618952425i</v>
      </c>
      <c r="I1479" s="57" t="str">
        <f t="shared" si="426"/>
        <v>505.104979738575-1754.8719326228i</v>
      </c>
      <c r="K1479" s="57" t="str">
        <f t="shared" si="427"/>
        <v>0.0921673730754925-0.0267157529118734i</v>
      </c>
      <c r="L1479" s="57" t="str">
        <f t="shared" si="428"/>
        <v>0.00025-0.956682993195392i</v>
      </c>
      <c r="M1479" s="57" t="str">
        <f t="shared" si="429"/>
        <v>0.0025-0.538807693289016i</v>
      </c>
      <c r="N1479" s="57">
        <f t="shared" si="430"/>
        <v>89.976518671352125</v>
      </c>
      <c r="O1479" s="57">
        <f t="shared" si="431"/>
        <v>40.969572931084627</v>
      </c>
      <c r="P1479" s="374">
        <f t="shared" si="432"/>
        <v>40.969572931084627</v>
      </c>
      <c r="Q1479" s="374">
        <f t="shared" si="433"/>
        <v>-90.023481328647875</v>
      </c>
      <c r="R1479" s="12">
        <f t="shared" si="434"/>
        <v>89.976518671352125</v>
      </c>
      <c r="S1479" s="57">
        <f t="shared" si="435"/>
        <v>0.23105724011436571</v>
      </c>
      <c r="T1479" s="12">
        <f t="shared" si="418"/>
        <v>40.969572931084627</v>
      </c>
    </row>
    <row r="1480" spans="1:20" x14ac:dyDescent="0.15">
      <c r="A1480" s="57">
        <f t="shared" si="419"/>
        <v>1457.2922029376236</v>
      </c>
      <c r="B1480" s="12">
        <f t="shared" si="436"/>
        <v>231.93525762680028</v>
      </c>
      <c r="C1480" s="57" t="str">
        <f t="shared" si="420"/>
        <v>-0.0456118930498377-111.385500412663i</v>
      </c>
      <c r="D1480" s="57" t="str">
        <f t="shared" si="421"/>
        <v>7.97999576321965-27.4539817615885i</v>
      </c>
      <c r="E1480" s="57" t="str">
        <f t="shared" si="422"/>
        <v>81.2224410299088-0.0113408441404703i</v>
      </c>
      <c r="F1480" s="57" t="str">
        <f t="shared" si="423"/>
        <v>4.17867757912239-2575.84365711036i</v>
      </c>
      <c r="G1480" s="57" t="str">
        <f t="shared" si="424"/>
        <v>0.999999736865075-0.000512966720454548i</v>
      </c>
      <c r="H1480" s="57" t="str">
        <f t="shared" si="425"/>
        <v>120.350990350908+34.5604439146923i</v>
      </c>
      <c r="I1480" s="57" t="str">
        <f t="shared" si="426"/>
        <v>505.108685265326-1748.26112205959i</v>
      </c>
      <c r="K1480" s="57" t="str">
        <f t="shared" si="427"/>
        <v>0.0921124863493167-0.0268011188215293i</v>
      </c>
      <c r="L1480" s="57" t="str">
        <f t="shared" si="428"/>
        <v>0.00025-0.953061360027284i</v>
      </c>
      <c r="M1480" s="57" t="str">
        <f t="shared" si="429"/>
        <v>0.0025-0.536767974984077i</v>
      </c>
      <c r="N1480" s="57">
        <f t="shared" si="430"/>
        <v>89.97653762104045</v>
      </c>
      <c r="O1480" s="57">
        <f t="shared" si="431"/>
        <v>40.936573934485523</v>
      </c>
      <c r="P1480" s="374">
        <f t="shared" si="432"/>
        <v>40.936573934485523</v>
      </c>
      <c r="Q1480" s="374">
        <f t="shared" si="433"/>
        <v>-90.02346237895955</v>
      </c>
      <c r="R1480" s="12">
        <f t="shared" si="434"/>
        <v>89.97653762104045</v>
      </c>
      <c r="S1480" s="57">
        <f t="shared" si="435"/>
        <v>0.23193525762680028</v>
      </c>
      <c r="T1480" s="12">
        <f t="shared" si="418"/>
        <v>40.936573934485523</v>
      </c>
    </row>
    <row r="1481" spans="1:20" x14ac:dyDescent="0.15">
      <c r="A1481" s="57">
        <f t="shared" si="419"/>
        <v>1462.8299133087867</v>
      </c>
      <c r="B1481" s="12">
        <f t="shared" si="436"/>
        <v>232.81661160578213</v>
      </c>
      <c r="C1481" s="57" t="str">
        <f t="shared" si="420"/>
        <v>-0.045399951633037-110.963128541914i</v>
      </c>
      <c r="D1481" s="57" t="str">
        <f t="shared" si="421"/>
        <v>7.97999573095892-27.3500956728757i</v>
      </c>
      <c r="E1481" s="57" t="str">
        <f t="shared" si="422"/>
        <v>81.2223548654687-0.0113579215087234i</v>
      </c>
      <c r="F1481" s="57" t="str">
        <f t="shared" si="423"/>
        <v>4.17867757074986-2566.09252184904i</v>
      </c>
      <c r="G1481" s="57" t="str">
        <f t="shared" si="424"/>
        <v>0.99999973486145-0.000514915992960577i</v>
      </c>
      <c r="H1481" s="57" t="str">
        <f t="shared" si="425"/>
        <v>120.353667383244+34.692026915244i</v>
      </c>
      <c r="I1481" s="57" t="str">
        <f t="shared" si="426"/>
        <v>505.112419059888-1741.67546169871i</v>
      </c>
      <c r="K1481" s="57" t="str">
        <f t="shared" si="427"/>
        <v>0.0920572485361652-0.0268866440140434i</v>
      </c>
      <c r="L1481" s="57" t="str">
        <f t="shared" si="428"/>
        <v>0.00025-0.949453436966807i</v>
      </c>
      <c r="M1481" s="57" t="str">
        <f t="shared" si="429"/>
        <v>0.0025-0.534735978266665i</v>
      </c>
      <c r="N1481" s="57">
        <f t="shared" si="430"/>
        <v>89.976557749337971</v>
      </c>
      <c r="O1481" s="57">
        <f t="shared" si="431"/>
        <v>40.903574585450514</v>
      </c>
      <c r="P1481" s="374">
        <f t="shared" si="432"/>
        <v>40.903574585450514</v>
      </c>
      <c r="Q1481" s="374">
        <f t="shared" si="433"/>
        <v>-90.023442250662029</v>
      </c>
      <c r="R1481" s="12">
        <f t="shared" si="434"/>
        <v>89.976557749337971</v>
      </c>
      <c r="S1481" s="57">
        <f t="shared" si="435"/>
        <v>0.23281661160578213</v>
      </c>
      <c r="T1481" s="12">
        <f t="shared" si="418"/>
        <v>40.903574585450514</v>
      </c>
    </row>
    <row r="1482" spans="1:20" x14ac:dyDescent="0.15">
      <c r="A1482" s="57">
        <f t="shared" si="419"/>
        <v>1468.3886669793601</v>
      </c>
      <c r="B1482" s="12">
        <f t="shared" si="436"/>
        <v>233.7013147298841</v>
      </c>
      <c r="C1482" s="57" t="str">
        <f t="shared" si="420"/>
        <v>-0.0451866572590731-110.542353790949i</v>
      </c>
      <c r="D1482" s="57" t="str">
        <f t="shared" si="421"/>
        <v>7.9799956984526-27.2466030244712i</v>
      </c>
      <c r="E1482" s="57" t="str">
        <f t="shared" si="422"/>
        <v>81.222268153126-0.0113747981859555i</v>
      </c>
      <c r="F1482" s="57" t="str">
        <f t="shared" si="423"/>
        <v>4.17867756231363-2556.37830069017i</v>
      </c>
      <c r="G1482" s="57" t="str">
        <f t="shared" si="424"/>
        <v>0.999999732842569-0.000516872672690323i</v>
      </c>
      <c r="H1482" s="57" t="str">
        <f t="shared" si="425"/>
        <v>120.356364867609+34.8241128335286i</v>
      </c>
      <c r="I1482" s="57" t="str">
        <f t="shared" si="426"/>
        <v>505.116181338312-1735.1148568133i</v>
      </c>
      <c r="K1482" s="57" t="str">
        <f t="shared" si="427"/>
        <v>0.0920016578611181-0.0269723275467739i</v>
      </c>
      <c r="L1482" s="57" t="str">
        <f t="shared" si="428"/>
        <v>0.00025-0.945859172112781i</v>
      </c>
      <c r="M1482" s="57" t="str">
        <f t="shared" si="429"/>
        <v>0.0025-0.532711673905823i</v>
      </c>
      <c r="N1482" s="57">
        <f t="shared" si="430"/>
        <v>89.976579071113832</v>
      </c>
      <c r="O1482" s="57">
        <f t="shared" si="431"/>
        <v>40.870574882206668</v>
      </c>
      <c r="P1482" s="374">
        <f t="shared" si="432"/>
        <v>40.870574882206668</v>
      </c>
      <c r="Q1482" s="374">
        <f t="shared" si="433"/>
        <v>-90.023420928886168</v>
      </c>
      <c r="R1482" s="12">
        <f t="shared" si="434"/>
        <v>89.976579071113832</v>
      </c>
      <c r="S1482" s="57">
        <f t="shared" si="435"/>
        <v>0.23370131472988409</v>
      </c>
      <c r="T1482" s="12">
        <f t="shared" si="418"/>
        <v>40.870574882206668</v>
      </c>
    </row>
    <row r="1483" spans="1:20" x14ac:dyDescent="0.15">
      <c r="A1483" s="57">
        <f t="shared" si="419"/>
        <v>1473.9685439138816</v>
      </c>
      <c r="B1483" s="12">
        <f t="shared" si="436"/>
        <v>234.58937972585767</v>
      </c>
      <c r="C1483" s="57" t="str">
        <f t="shared" si="420"/>
        <v>-0.0449720031266807-110.123170115193i</v>
      </c>
      <c r="D1483" s="57" t="str">
        <f t="shared" si="421"/>
        <v>7.97999566569871-27.1435023275981i</v>
      </c>
      <c r="E1483" s="57" t="str">
        <f t="shared" si="422"/>
        <v>81.2221808901599-0.0113914709253965i</v>
      </c>
      <c r="F1483" s="57" t="str">
        <f t="shared" si="423"/>
        <v>4.17867755381313-2546.70085389139i</v>
      </c>
      <c r="G1483" s="57" t="str">
        <f t="shared" si="424"/>
        <v>0.999999730808315-0.000518836787791099i</v>
      </c>
      <c r="H1483" s="57" t="str">
        <f t="shared" si="425"/>
        <v>120.359082960775+34.9567036139145i</v>
      </c>
      <c r="I1483" s="57" t="str">
        <f t="shared" si="426"/>
        <v>505.119972318297-1728.57921303705i</v>
      </c>
      <c r="K1483" s="57" t="str">
        <f t="shared" si="427"/>
        <v>0.09194571254694-0.0270581684614277i</v>
      </c>
      <c r="L1483" s="57" t="str">
        <f t="shared" si="428"/>
        <v>0.00025-0.942278513760496i</v>
      </c>
      <c r="M1483" s="57" t="str">
        <f t="shared" si="429"/>
        <v>0.0025-0.530695032781252i</v>
      </c>
      <c r="N1483" s="57">
        <f t="shared" si="430"/>
        <v>89.976601601375336</v>
      </c>
      <c r="O1483" s="57">
        <f t="shared" si="431"/>
        <v>40.837574822978119</v>
      </c>
      <c r="P1483" s="374">
        <f t="shared" si="432"/>
        <v>40.837574822978119</v>
      </c>
      <c r="Q1483" s="374">
        <f t="shared" si="433"/>
        <v>-90.023398398624664</v>
      </c>
      <c r="R1483" s="12">
        <f t="shared" si="434"/>
        <v>89.976601601375336</v>
      </c>
      <c r="S1483" s="57">
        <f t="shared" si="435"/>
        <v>0.23458937972585767</v>
      </c>
      <c r="T1483" s="12">
        <f t="shared" si="418"/>
        <v>40.837574822978119</v>
      </c>
    </row>
    <row r="1484" spans="1:20" x14ac:dyDescent="0.15">
      <c r="A1484" s="57">
        <f t="shared" si="419"/>
        <v>1479.5696243807545</v>
      </c>
      <c r="B1484" s="12">
        <f t="shared" si="436"/>
        <v>235.48081936881593</v>
      </c>
      <c r="C1484" s="57" t="str">
        <f t="shared" si="420"/>
        <v>-0.0447559824261319-109.705571493031i</v>
      </c>
      <c r="D1484" s="57" t="str">
        <f t="shared" si="421"/>
        <v>7.97999563269548-27.0407920991184i</v>
      </c>
      <c r="E1484" s="57" t="str">
        <f t="shared" si="422"/>
        <v>81.2220930738476-0.0114079364487772i</v>
      </c>
      <c r="F1484" s="57" t="str">
        <f t="shared" si="423"/>
        <v>4.17867754524791-2537.06004223938i</v>
      </c>
      <c r="G1484" s="57" t="str">
        <f t="shared" si="424"/>
        <v>0.999999728758572-0.000520808366517183i</v>
      </c>
      <c r="H1484" s="57" t="str">
        <f t="shared" si="425"/>
        <v>120.361821820724+35.0898012085407i</v>
      </c>
      <c r="I1484" s="57" t="str">
        <f t="shared" si="426"/>
        <v>505.123792219214-1722.06843636287i</v>
      </c>
      <c r="K1484" s="57" t="str">
        <f t="shared" si="427"/>
        <v>0.0918894108141836-0.0271441657839493i</v>
      </c>
      <c r="L1484" s="57" t="str">
        <f t="shared" si="428"/>
        <v>0.00025-0.938711410400971i</v>
      </c>
      <c r="M1484" s="57" t="str">
        <f t="shared" si="429"/>
        <v>0.0025-0.528686025882897i</v>
      </c>
      <c r="N1484" s="57">
        <f t="shared" si="430"/>
        <v>89.976625355268524</v>
      </c>
      <c r="O1484" s="57">
        <f t="shared" si="431"/>
        <v>40.804574405987168</v>
      </c>
      <c r="P1484" s="374">
        <f t="shared" si="432"/>
        <v>40.804574405987168</v>
      </c>
      <c r="Q1484" s="374">
        <f t="shared" si="433"/>
        <v>-90.023374644731476</v>
      </c>
      <c r="R1484" s="12">
        <f t="shared" si="434"/>
        <v>89.976625355268524</v>
      </c>
      <c r="S1484" s="57">
        <f t="shared" si="435"/>
        <v>0.23548081936881593</v>
      </c>
      <c r="T1484" s="12">
        <f t="shared" si="418"/>
        <v>40.804574405987168</v>
      </c>
    </row>
    <row r="1485" spans="1:20" x14ac:dyDescent="0.15">
      <c r="A1485" s="57">
        <f t="shared" si="419"/>
        <v>1485.1919889534013</v>
      </c>
      <c r="B1485" s="12">
        <f t="shared" si="436"/>
        <v>236.37564648241744</v>
      </c>
      <c r="C1485" s="57" t="str">
        <f t="shared" si="420"/>
        <v>-0.0445385883413607-109.289551925721i</v>
      </c>
      <c r="D1485" s="57" t="str">
        <f t="shared" si="421"/>
        <v>7.97999559944091-26.9384708615108i</v>
      </c>
      <c r="E1485" s="57" t="str">
        <f t="shared" si="422"/>
        <v>81.2220047014646-0.0114241914465i</v>
      </c>
      <c r="F1485" s="57" t="str">
        <f t="shared" si="423"/>
        <v>4.17867753661746-2527.45572704783i</v>
      </c>
      <c r="G1485" s="57" t="str">
        <f t="shared" si="424"/>
        <v>0.999999726693221-0.000522787437230207i</v>
      </c>
      <c r="H1485" s="57" t="str">
        <f t="shared" si="425"/>
        <v>120.364581606653+35.2234075773509i</v>
      </c>
      <c r="I1485" s="57" t="str">
        <f t="shared" si="426"/>
        <v>505.127641262121-1715.58243314145i</v>
      </c>
      <c r="K1485" s="57" t="str">
        <f t="shared" si="427"/>
        <v>0.0918327508812973-0.0272303185244115i</v>
      </c>
      <c r="L1485" s="57" t="str">
        <f t="shared" si="428"/>
        <v>0.00025-0.935157810720231i</v>
      </c>
      <c r="M1485" s="57" t="str">
        <f t="shared" si="429"/>
        <v>0.0025-0.526684624310518i</v>
      </c>
      <c r="N1485" s="57">
        <f t="shared" si="430"/>
        <v>89.976650348078167</v>
      </c>
      <c r="O1485" s="57">
        <f t="shared" si="431"/>
        <v>40.771573629454352</v>
      </c>
      <c r="P1485" s="374">
        <f t="shared" si="432"/>
        <v>40.771573629454352</v>
      </c>
      <c r="Q1485" s="374">
        <f t="shared" si="433"/>
        <v>-90.023349651921833</v>
      </c>
      <c r="R1485" s="12">
        <f t="shared" si="434"/>
        <v>89.976650348078167</v>
      </c>
      <c r="S1485" s="57">
        <f t="shared" si="435"/>
        <v>0.23637564648241743</v>
      </c>
      <c r="T1485" s="12">
        <f t="shared" si="418"/>
        <v>40.771573629454352</v>
      </c>
    </row>
    <row r="1486" spans="1:20" x14ac:dyDescent="0.15">
      <c r="A1486" s="57">
        <f t="shared" si="419"/>
        <v>1490.8357185114241</v>
      </c>
      <c r="B1486" s="12">
        <f t="shared" si="436"/>
        <v>237.27387393905062</v>
      </c>
      <c r="C1486" s="57" t="str">
        <f t="shared" si="420"/>
        <v>-0.0443198140460943-108.875105437304i</v>
      </c>
      <c r="D1486" s="57" t="str">
        <f t="shared" si="421"/>
        <v>7.97999556593317-26.8365371428501i</v>
      </c>
      <c r="E1486" s="57" t="str">
        <f t="shared" si="422"/>
        <v>81.2219157702825-0.0114402325761139i</v>
      </c>
      <c r="F1486" s="57" t="str">
        <f t="shared" si="423"/>
        <v>4.17867752792133-2517.88777015545i</v>
      </c>
      <c r="G1486" s="57" t="str">
        <f t="shared" si="424"/>
        <v>0.999999724612143-0.000524774028399586i</v>
      </c>
      <c r="H1486" s="57" t="str">
        <f t="shared" si="425"/>
        <v>120.367362478995+35.3575246881273i</v>
      </c>
      <c r="I1486" s="57" t="str">
        <f t="shared" si="426"/>
        <v>505.131519669765-1709.12111008009i</v>
      </c>
      <c r="K1486" s="57" t="str">
        <f t="shared" si="427"/>
        <v>0.0917757309647282-0.0273166256769022i</v>
      </c>
      <c r="L1486" s="57" t="str">
        <f t="shared" si="428"/>
        <v>0.00025-0.931617663598553i</v>
      </c>
      <c r="M1486" s="57" t="str">
        <f t="shared" si="429"/>
        <v>0.0025-0.524690799273281i</v>
      </c>
      <c r="N1486" s="57">
        <f t="shared" si="430"/>
        <v>89.97667659523097</v>
      </c>
      <c r="O1486" s="57">
        <f t="shared" si="431"/>
        <v>40.738572491598255</v>
      </c>
      <c r="P1486" s="374">
        <f t="shared" si="432"/>
        <v>40.738572491598255</v>
      </c>
      <c r="Q1486" s="374">
        <f t="shared" si="433"/>
        <v>-90.02332340476903</v>
      </c>
      <c r="R1486" s="12">
        <f t="shared" si="434"/>
        <v>89.97667659523097</v>
      </c>
      <c r="S1486" s="57">
        <f t="shared" si="435"/>
        <v>0.23727387393905061</v>
      </c>
      <c r="T1486" s="12">
        <f t="shared" si="418"/>
        <v>40.738572491598255</v>
      </c>
    </row>
    <row r="1487" spans="1:20" x14ac:dyDescent="0.15">
      <c r="A1487" s="57">
        <f t="shared" si="419"/>
        <v>1496.5008942417676</v>
      </c>
      <c r="B1487" s="12">
        <f t="shared" si="436"/>
        <v>238.17551466001902</v>
      </c>
      <c r="C1487" s="57" t="str">
        <f t="shared" si="420"/>
        <v>-0.0440996527097361-108.462226074521i</v>
      </c>
      <c r="D1487" s="57" t="str">
        <f t="shared" si="421"/>
        <v>7.97999553217025-26.7349894767854i</v>
      </c>
      <c r="E1487" s="57" t="str">
        <f t="shared" si="422"/>
        <v>81.2218262775728-0.0114560564636366i</v>
      </c>
      <c r="F1487" s="57" t="str">
        <f t="shared" si="423"/>
        <v>4.17867751915895-2508.35603392393i</v>
      </c>
      <c r="G1487" s="57" t="str">
        <f t="shared" si="424"/>
        <v>0.99999972251522-0.000526768168602912i</v>
      </c>
      <c r="H1487" s="57" t="str">
        <f t="shared" si="425"/>
        <v>120.370164599415+35.4921545165257i</v>
      </c>
      <c r="I1487" s="57" t="str">
        <f t="shared" si="426"/>
        <v>505.135427666603-1702.6843742411i</v>
      </c>
      <c r="K1487" s="57" t="str">
        <f t="shared" si="427"/>
        <v>0.0917183492790355-0.0274030862194182i</v>
      </c>
      <c r="L1487" s="57" t="str">
        <f t="shared" si="428"/>
        <v>0.00025-0.928090918109742i</v>
      </c>
      <c r="M1487" s="57" t="str">
        <f t="shared" si="429"/>
        <v>0.0025-0.522704522089339i</v>
      </c>
      <c r="N1487" s="57">
        <f t="shared" si="430"/>
        <v>89.976704112293532</v>
      </c>
      <c r="O1487" s="57">
        <f t="shared" si="431"/>
        <v>40.705570990635771</v>
      </c>
      <c r="P1487" s="374">
        <f t="shared" si="432"/>
        <v>40.705570990635771</v>
      </c>
      <c r="Q1487" s="374">
        <f t="shared" si="433"/>
        <v>-90.023295887706468</v>
      </c>
      <c r="R1487" s="12">
        <f t="shared" si="434"/>
        <v>89.976704112293532</v>
      </c>
      <c r="S1487" s="57">
        <f t="shared" si="435"/>
        <v>0.23817551466001902</v>
      </c>
      <c r="T1487" s="12">
        <f t="shared" si="418"/>
        <v>40.705570990635771</v>
      </c>
    </row>
    <row r="1488" spans="1:20" x14ac:dyDescent="0.15">
      <c r="A1488" s="57">
        <f t="shared" si="419"/>
        <v>1502.1875976398862</v>
      </c>
      <c r="B1488" s="12">
        <f t="shared" si="436"/>
        <v>239.08058161572708</v>
      </c>
      <c r="C1488" s="57" t="str">
        <f t="shared" si="420"/>
        <v>-0.0438780974942645-108.050907906727i</v>
      </c>
      <c r="D1488" s="57" t="str">
        <f t="shared" si="421"/>
        <v>7.97999549815021-26.6338264025196i</v>
      </c>
      <c r="E1488" s="57" t="str">
        <f t="shared" si="422"/>
        <v>81.2217362206038-0.0114716597026117i</v>
      </c>
      <c r="F1488" s="57" t="str">
        <f t="shared" si="423"/>
        <v>4.17867751032984-2498.8603812361i</v>
      </c>
      <c r="G1488" s="57" t="str">
        <f t="shared" si="424"/>
        <v>0.999999720402329-0.00052876988652637i</v>
      </c>
      <c r="H1488" s="57" t="str">
        <f t="shared" si="425"/>
        <v>120.372988130829+35.6272990461091i</v>
      </c>
      <c r="I1488" s="57" t="str">
        <f t="shared" si="426"/>
        <v>505.139365478827-1696.27213304073i</v>
      </c>
      <c r="K1488" s="57" t="str">
        <f t="shared" si="427"/>
        <v>0.0916606040369989-0.0274896991137526i</v>
      </c>
      <c r="L1488" s="57" t="str">
        <f t="shared" si="428"/>
        <v>0.00025-0.924577523520361i</v>
      </c>
      <c r="M1488" s="57" t="str">
        <f t="shared" si="429"/>
        <v>0.0025-0.520725764185436i</v>
      </c>
      <c r="N1488" s="57">
        <f t="shared" si="430"/>
        <v>89.976732914975031</v>
      </c>
      <c r="O1488" s="57">
        <f t="shared" si="431"/>
        <v>40.672569124782214</v>
      </c>
      <c r="P1488" s="374">
        <f t="shared" si="432"/>
        <v>40.672569124782214</v>
      </c>
      <c r="Q1488" s="374">
        <f t="shared" si="433"/>
        <v>-90.023267085024969</v>
      </c>
      <c r="R1488" s="12">
        <f t="shared" si="434"/>
        <v>89.976732914975031</v>
      </c>
      <c r="S1488" s="57">
        <f t="shared" si="435"/>
        <v>0.23908058161572709</v>
      </c>
      <c r="T1488" s="12">
        <f t="shared" si="418"/>
        <v>40.672569124782214</v>
      </c>
    </row>
    <row r="1489" spans="1:20" x14ac:dyDescent="0.15">
      <c r="A1489" s="57">
        <f t="shared" si="419"/>
        <v>1507.8959105109179</v>
      </c>
      <c r="B1489" s="12">
        <f t="shared" si="436"/>
        <v>239.98908782586685</v>
      </c>
      <c r="C1489" s="57" t="str">
        <f t="shared" si="420"/>
        <v>-0.0436551415543889-107.641145025808i</v>
      </c>
      <c r="D1489" s="57" t="str">
        <f t="shared" si="421"/>
        <v>7.9799954638712-26.5330464647879i</v>
      </c>
      <c r="E1489" s="57" t="str">
        <f t="shared" si="422"/>
        <v>81.2216455966416-0.0114870388535465i</v>
      </c>
      <c r="F1489" s="57" t="str">
        <f t="shared" si="423"/>
        <v>4.17867750143354-2489.40067549378i</v>
      </c>
      <c r="G1489" s="57" t="str">
        <f t="shared" si="424"/>
        <v>0.99999971827335-0.000530779210965152i</v>
      </c>
      <c r="H1489" s="57" t="str">
        <f t="shared" si="425"/>
        <v>120.375833237408+35.7629602683827i</v>
      </c>
      <c r="I1489" s="57" t="str">
        <f t="shared" si="426"/>
        <v>505.143333334348-1689.88429424764i</v>
      </c>
      <c r="K1489" s="57" t="str">
        <f t="shared" si="427"/>
        <v>0.091602493449732-0.0275764633053862i</v>
      </c>
      <c r="L1489" s="57" t="str">
        <f t="shared" si="428"/>
        <v>0.00025-0.921077429289065i</v>
      </c>
      <c r="M1489" s="57" t="str">
        <f t="shared" si="429"/>
        <v>0.0025-0.518754497096468i</v>
      </c>
      <c r="N1489" s="57">
        <f t="shared" si="430"/>
        <v>89.976763019128271</v>
      </c>
      <c r="O1489" s="57">
        <f t="shared" si="431"/>
        <v>40.639566892251544</v>
      </c>
      <c r="P1489" s="374">
        <f t="shared" si="432"/>
        <v>40.639566892251544</v>
      </c>
      <c r="Q1489" s="374">
        <f t="shared" si="433"/>
        <v>-90.023236980871729</v>
      </c>
      <c r="R1489" s="12">
        <f t="shared" si="434"/>
        <v>89.976763019128271</v>
      </c>
      <c r="S1489" s="57">
        <f t="shared" si="435"/>
        <v>0.23998908782586684</v>
      </c>
      <c r="T1489" s="12">
        <f t="shared" si="418"/>
        <v>40.639566892251544</v>
      </c>
    </row>
    <row r="1490" spans="1:20" x14ac:dyDescent="0.15">
      <c r="A1490" s="57">
        <f t="shared" si="419"/>
        <v>1513.6259149708594</v>
      </c>
      <c r="B1490" s="12">
        <f t="shared" si="436"/>
        <v>240.90104635960515</v>
      </c>
      <c r="C1490" s="57" t="str">
        <f t="shared" si="420"/>
        <v>-0.0434307780406726-107.232931546091i</v>
      </c>
      <c r="D1490" s="57" t="str">
        <f t="shared" si="421"/>
        <v>7.97999542933113-26.432648213837i</v>
      </c>
      <c r="E1490" s="57" t="str">
        <f t="shared" si="422"/>
        <v>81.2215544029518-0.0115021904446176i</v>
      </c>
      <c r="F1490" s="57" t="str">
        <f t="shared" si="423"/>
        <v>4.17867749246946-2479.97678061593i</v>
      </c>
      <c r="G1490" s="57" t="str">
        <f t="shared" si="424"/>
        <v>0.99999971612816-0.000532796170823869i</v>
      </c>
      <c r="H1490" s="57" t="str">
        <f t="shared" si="425"/>
        <v>120.378700084595+35.8991401828289i</v>
      </c>
      <c r="I1490" s="57" t="str">
        <f t="shared" si="426"/>
        <v>505.147331462836-1683.52076598171i</v>
      </c>
      <c r="K1490" s="57" t="str">
        <f t="shared" si="427"/>
        <v>0.0915440157267953-0.0276633777233779i</v>
      </c>
      <c r="L1490" s="57" t="str">
        <f t="shared" si="428"/>
        <v>0.00025-0.917590585065813i</v>
      </c>
      <c r="M1490" s="57" t="str">
        <f t="shared" si="429"/>
        <v>0.0025-0.516790692465101i</v>
      </c>
      <c r="N1490" s="57">
        <f t="shared" si="430"/>
        <v>89.976794440749131</v>
      </c>
      <c r="O1490" s="57">
        <f t="shared" si="431"/>
        <v>40.606564291256106</v>
      </c>
      <c r="P1490" s="374">
        <f t="shared" si="432"/>
        <v>40.606564291256106</v>
      </c>
      <c r="Q1490" s="374">
        <f t="shared" si="433"/>
        <v>-90.023205559250869</v>
      </c>
      <c r="R1490" s="12">
        <f t="shared" si="434"/>
        <v>89.976794440749131</v>
      </c>
      <c r="S1490" s="57">
        <f t="shared" si="435"/>
        <v>0.24090104635960516</v>
      </c>
      <c r="T1490" s="12">
        <f t="shared" si="418"/>
        <v>40.606564291256106</v>
      </c>
    </row>
    <row r="1491" spans="1:20" x14ac:dyDescent="0.15">
      <c r="A1491" s="57">
        <f t="shared" si="419"/>
        <v>1519.3776934477487</v>
      </c>
      <c r="B1491" s="12">
        <f t="shared" si="436"/>
        <v>241.81647033577164</v>
      </c>
      <c r="C1491" s="57" t="str">
        <f t="shared" si="420"/>
        <v>-0.0432050000978421-106.826261604269i</v>
      </c>
      <c r="D1491" s="57" t="str">
        <f t="shared" si="421"/>
        <v>7.97999539452805-26.3326302054043i</v>
      </c>
      <c r="E1491" s="57" t="str">
        <f t="shared" si="422"/>
        <v>81.2214626367989-0.0115171109710132i</v>
      </c>
      <c r="F1491" s="57" t="str">
        <f t="shared" si="423"/>
        <v>4.17867748343715-2470.58856103665i</v>
      </c>
      <c r="G1491" s="57" t="str">
        <f t="shared" si="424"/>
        <v>0.999999713966635-0.000534820795116973i</v>
      </c>
      <c r="H1491" s="57" t="str">
        <f t="shared" si="425"/>
        <v>120.381588839105+36.0358407969418i</v>
      </c>
      <c r="I1491" s="57" t="str">
        <f t="shared" si="426"/>
        <v>505.151360095715-1677.18145671259i</v>
      </c>
      <c r="K1491" s="57" t="str">
        <f t="shared" si="427"/>
        <v>0.091485169076315-0.0277504412802563i</v>
      </c>
      <c r="L1491" s="57" t="str">
        <f t="shared" si="428"/>
        <v>0.00025-0.914116940691187i</v>
      </c>
      <c r="M1491" s="57" t="str">
        <f t="shared" si="429"/>
        <v>0.0025-0.514834322041345i</v>
      </c>
      <c r="N1491" s="57">
        <f t="shared" si="430"/>
        <v>89.976827195978586</v>
      </c>
      <c r="O1491" s="57">
        <f t="shared" si="431"/>
        <v>40.573561320007443</v>
      </c>
      <c r="P1491" s="374">
        <f t="shared" si="432"/>
        <v>40.573561320007443</v>
      </c>
      <c r="Q1491" s="374">
        <f t="shared" si="433"/>
        <v>-90.023172804021414</v>
      </c>
      <c r="R1491" s="12">
        <f t="shared" si="434"/>
        <v>89.976827195978586</v>
      </c>
      <c r="S1491" s="57">
        <f t="shared" si="435"/>
        <v>0.24181647033577164</v>
      </c>
      <c r="T1491" s="12">
        <f t="shared" si="418"/>
        <v>40.573561320007443</v>
      </c>
    </row>
    <row r="1492" spans="1:20" x14ac:dyDescent="0.15">
      <c r="A1492" s="57">
        <f t="shared" si="419"/>
        <v>1525.1513286828501</v>
      </c>
      <c r="B1492" s="12">
        <f t="shared" si="436"/>
        <v>242.73537292304758</v>
      </c>
      <c r="C1492" s="57" t="str">
        <f t="shared" si="420"/>
        <v>-0.0429778008654687-106.421129359305i</v>
      </c>
      <c r="D1492" s="57" t="str">
        <f t="shared" si="421"/>
        <v>7.97999535945998-26.2329910006972i</v>
      </c>
      <c r="E1492" s="57" t="str">
        <f t="shared" si="422"/>
        <v>81.2213702954446-0.0115317968944365i</v>
      </c>
      <c r="F1492" s="57" t="str">
        <f t="shared" si="423"/>
        <v>4.17867747433606-2461.23588170326i</v>
      </c>
      <c r="G1492" s="57" t="str">
        <f t="shared" si="424"/>
        <v>0.999999711788652-0.000536853112969159i</v>
      </c>
      <c r="H1492" s="57" t="str">
        <f t="shared" si="425"/>
        <v>120.384499668945+36.1730641262635i</v>
      </c>
      <c r="I1492" s="57" t="str">
        <f t="shared" si="426"/>
        <v>505.155419466198-1670.86627525851i</v>
      </c>
      <c r="K1492" s="57" t="str">
        <f t="shared" si="427"/>
        <v>0.0914259517050972-0.0278376528719099i</v>
      </c>
      <c r="L1492" s="57" t="str">
        <f t="shared" si="428"/>
        <v>0.00025-0.910656446195646i</v>
      </c>
      <c r="M1492" s="57" t="str">
        <f t="shared" si="429"/>
        <v>0.0025-0.512885357682151i</v>
      </c>
      <c r="N1492" s="57">
        <f t="shared" si="430"/>
        <v>89.97686130110344</v>
      </c>
      <c r="O1492" s="57">
        <f t="shared" si="431"/>
        <v>40.54055797671549</v>
      </c>
      <c r="P1492" s="374">
        <f t="shared" si="432"/>
        <v>40.54055797671549</v>
      </c>
      <c r="Q1492" s="374">
        <f t="shared" si="433"/>
        <v>-90.02313869889656</v>
      </c>
      <c r="R1492" s="12">
        <f t="shared" si="434"/>
        <v>89.97686130110344</v>
      </c>
      <c r="S1492" s="57">
        <f t="shared" si="435"/>
        <v>0.24273537292304759</v>
      </c>
      <c r="T1492" s="12">
        <f t="shared" si="418"/>
        <v>40.54055797671549</v>
      </c>
    </row>
    <row r="1493" spans="1:20" x14ac:dyDescent="0.15">
      <c r="A1493" s="57">
        <f t="shared" si="419"/>
        <v>1530.9469037318449</v>
      </c>
      <c r="B1493" s="12">
        <f t="shared" si="436"/>
        <v>243.65776734015517</v>
      </c>
      <c r="C1493" s="57" t="str">
        <f t="shared" si="420"/>
        <v>-0.0427491734790912-106.017528992359i</v>
      </c>
      <c r="D1493" s="57" t="str">
        <f t="shared" si="421"/>
        <v>7.97999532412494-26.1337291663724i</v>
      </c>
      <c r="E1493" s="57" t="str">
        <f t="shared" si="422"/>
        <v>81.2212773761509-0.0115462446432867i</v>
      </c>
      <c r="F1493" s="57" t="str">
        <f t="shared" si="423"/>
        <v>4.17867746516569-2451.91860807433i</v>
      </c>
      <c r="G1493" s="57" t="str">
        <f t="shared" si="424"/>
        <v>0.999999709594085-0.000538893153615804i</v>
      </c>
      <c r="H1493" s="57" t="str">
        <f t="shared" si="425"/>
        <v>120.387432743418+36.3108121944182i</v>
      </c>
      <c r="I1493" s="57" t="str">
        <f t="shared" si="426"/>
        <v>505.159509809281-1664.57513078494i</v>
      </c>
      <c r="K1493" s="57" t="str">
        <f t="shared" si="427"/>
        <v>0.0913663618187503-0.0279250113774797i</v>
      </c>
      <c r="L1493" s="57" t="str">
        <f t="shared" si="428"/>
        <v>0.00025-0.907209051798807i</v>
      </c>
      <c r="M1493" s="57" t="str">
        <f t="shared" si="429"/>
        <v>0.0025-0.510943771351019i</v>
      </c>
      <c r="N1493" s="57">
        <f t="shared" si="430"/>
        <v>89.976896772556799</v>
      </c>
      <c r="O1493" s="57">
        <f t="shared" si="431"/>
        <v>40.507554259589568</v>
      </c>
      <c r="P1493" s="374">
        <f t="shared" si="432"/>
        <v>40.507554259589568</v>
      </c>
      <c r="Q1493" s="374">
        <f t="shared" si="433"/>
        <v>-90.023103227443201</v>
      </c>
      <c r="R1493" s="12">
        <f t="shared" si="434"/>
        <v>89.976896772556799</v>
      </c>
      <c r="S1493" s="57">
        <f t="shared" si="435"/>
        <v>0.24365776734015518</v>
      </c>
      <c r="T1493" s="12">
        <f t="shared" si="418"/>
        <v>40.507554259589568</v>
      </c>
    </row>
    <row r="1494" spans="1:20" x14ac:dyDescent="0.15">
      <c r="A1494" s="57">
        <f t="shared" si="419"/>
        <v>1536.7645019660263</v>
      </c>
      <c r="B1494" s="12">
        <f t="shared" si="436"/>
        <v>244.58366685604778</v>
      </c>
      <c r="C1494" s="57" t="str">
        <f t="shared" si="420"/>
        <v>-0.0425191110706855-105.615454706698i</v>
      </c>
      <c r="D1494" s="57" t="str">
        <f t="shared" si="421"/>
        <v>7.97999528852071-26.0348432745147i</v>
      </c>
      <c r="E1494" s="57" t="str">
        <f t="shared" si="422"/>
        <v>81.2211838761791-0.011560450612559i</v>
      </c>
      <c r="F1494" s="57" t="str">
        <f t="shared" si="423"/>
        <v>4.17867745592544-2442.63660611773i</v>
      </c>
      <c r="G1494" s="57" t="str">
        <f t="shared" si="424"/>
        <v>0.999999707382807-0.000540940946403373i</v>
      </c>
      <c r="H1494" s="57" t="str">
        <f t="shared" si="425"/>
        <v>120.390388233133+36.4490870331481i</v>
      </c>
      <c r="I1494" s="57" t="str">
        <f t="shared" si="426"/>
        <v>505.163631361753-1658.30793280317i</v>
      </c>
      <c r="K1494" s="57" t="str">
        <f t="shared" si="427"/>
        <v>0.0913063976218066-0.028012515659251i</v>
      </c>
      <c r="L1494" s="57" t="str">
        <f t="shared" si="428"/>
        <v>0.00025-0.903774707908754i</v>
      </c>
      <c r="M1494" s="57" t="str">
        <f t="shared" si="429"/>
        <v>0.0025-0.509009535117571i</v>
      </c>
      <c r="N1494" s="57">
        <f t="shared" si="430"/>
        <v>89.976933626919006</v>
      </c>
      <c r="O1494" s="57">
        <f t="shared" si="431"/>
        <v>40.474550166837901</v>
      </c>
      <c r="P1494" s="374">
        <f t="shared" si="432"/>
        <v>40.474550166837901</v>
      </c>
      <c r="Q1494" s="374">
        <f t="shared" si="433"/>
        <v>-90.023066373080994</v>
      </c>
      <c r="R1494" s="12">
        <f t="shared" si="434"/>
        <v>89.976933626919006</v>
      </c>
      <c r="S1494" s="57">
        <f t="shared" si="435"/>
        <v>0.24458366685604779</v>
      </c>
      <c r="T1494" s="12">
        <f t="shared" si="418"/>
        <v>40.474550166837901</v>
      </c>
    </row>
    <row r="1495" spans="1:20" x14ac:dyDescent="0.15">
      <c r="A1495" s="57">
        <f t="shared" si="419"/>
        <v>1542.604207073497</v>
      </c>
      <c r="B1495" s="12">
        <f t="shared" si="436"/>
        <v>245.51308479010078</v>
      </c>
      <c r="C1495" s="57" t="str">
        <f t="shared" si="420"/>
        <v>-0.0422876067678466-105.214900727617i</v>
      </c>
      <c r="D1495" s="57" t="str">
        <f t="shared" si="421"/>
        <v>7.97999525264548-25.9363319026178i</v>
      </c>
      <c r="E1495" s="57" t="str">
        <f t="shared" si="422"/>
        <v>81.2210897927888-0.0115744111631421i</v>
      </c>
      <c r="F1495" s="57" t="str">
        <f t="shared" si="423"/>
        <v>4.17867744661487-2433.38974230877i</v>
      </c>
      <c r="G1495" s="57" t="str">
        <f t="shared" si="424"/>
        <v>0.999999705154691-0.000542996520789847i</v>
      </c>
      <c r="H1495" s="57" t="str">
        <f t="shared" si="425"/>
        <v>120.393366310021+36.5878906823504i</v>
      </c>
      <c r="I1495" s="57" t="str">
        <f t="shared" si="426"/>
        <v>505.167784362244-1652.06459116921i</v>
      </c>
      <c r="K1495" s="57" t="str">
        <f t="shared" si="427"/>
        <v>0.0912460573178428-0.0281001645625451i</v>
      </c>
      <c r="L1495" s="57" t="str">
        <f t="shared" si="428"/>
        <v>0.00025-0.900353365121293i</v>
      </c>
      <c r="M1495" s="57" t="str">
        <f t="shared" si="429"/>
        <v>0.0025-0.507082621157174i</v>
      </c>
      <c r="N1495" s="57">
        <f t="shared" si="430"/>
        <v>89.976971880919081</v>
      </c>
      <c r="O1495" s="57">
        <f t="shared" si="431"/>
        <v>40.441545696668165</v>
      </c>
      <c r="P1495" s="374">
        <f t="shared" si="432"/>
        <v>40.441545696668165</v>
      </c>
      <c r="Q1495" s="374">
        <f t="shared" si="433"/>
        <v>-90.023028119080919</v>
      </c>
      <c r="R1495" s="12">
        <f t="shared" si="434"/>
        <v>89.976971880919081</v>
      </c>
      <c r="S1495" s="57">
        <f t="shared" si="435"/>
        <v>0.24551308479010078</v>
      </c>
      <c r="T1495" s="12">
        <f t="shared" si="418"/>
        <v>40.441545696668165</v>
      </c>
    </row>
    <row r="1496" spans="1:20" x14ac:dyDescent="0.15">
      <c r="A1496" s="57">
        <f t="shared" si="419"/>
        <v>1548.4661030603763</v>
      </c>
      <c r="B1496" s="12">
        <f t="shared" si="436"/>
        <v>246.44603451230316</v>
      </c>
      <c r="C1496" s="57" t="str">
        <f t="shared" si="420"/>
        <v>-0.0420546536965176-104.815861302353i</v>
      </c>
      <c r="D1496" s="57" t="str">
        <f t="shared" si="421"/>
        <v>7.97999521649703-25.8381936335623i</v>
      </c>
      <c r="E1496" s="57" t="str">
        <f t="shared" si="422"/>
        <v>81.2209951232403-0.0115881226223166i</v>
      </c>
      <c r="F1496" s="57" t="str">
        <f t="shared" si="423"/>
        <v>4.17867743723339-2424.1778836282i</v>
      </c>
      <c r="G1496" s="57" t="str">
        <f t="shared" si="424"/>
        <v>0.99999970290961-0.000545059906345145i</v>
      </c>
      <c r="H1496" s="57" t="str">
        <f t="shared" si="425"/>
        <v>120.396367147337+36.7272251901115i</v>
      </c>
      <c r="I1496" s="57" t="str">
        <f t="shared" si="426"/>
        <v>505.171969051198-1645.84501608231i</v>
      </c>
      <c r="K1496" s="57" t="str">
        <f t="shared" si="427"/>
        <v>0.0911853391096097-0.0281879569156136i</v>
      </c>
      <c r="L1496" s="57" t="str">
        <f t="shared" si="428"/>
        <v>0.00025-0.896944974219262i</v>
      </c>
      <c r="M1496" s="57" t="str">
        <f t="shared" si="429"/>
        <v>0.0025-0.505163001750521i</v>
      </c>
      <c r="N1496" s="57">
        <f t="shared" si="430"/>
        <v>89.977011551434501</v>
      </c>
      <c r="O1496" s="57">
        <f t="shared" si="431"/>
        <v>40.408540847287298</v>
      </c>
      <c r="P1496" s="374">
        <f t="shared" si="432"/>
        <v>40.408540847287298</v>
      </c>
      <c r="Q1496" s="374">
        <f t="shared" si="433"/>
        <v>-90.022988448565499</v>
      </c>
      <c r="R1496" s="12">
        <f t="shared" si="434"/>
        <v>89.977011551434501</v>
      </c>
      <c r="S1496" s="57">
        <f t="shared" si="435"/>
        <v>0.24644603451230315</v>
      </c>
      <c r="T1496" s="12">
        <f t="shared" si="418"/>
        <v>40.408540847287298</v>
      </c>
    </row>
    <row r="1497" spans="1:20" x14ac:dyDescent="0.15">
      <c r="A1497" s="57">
        <f t="shared" si="419"/>
        <v>1554.3502742520059</v>
      </c>
      <c r="B1497" s="12">
        <f t="shared" si="436"/>
        <v>247.38252944344993</v>
      </c>
      <c r="C1497" s="57" t="str">
        <f t="shared" si="420"/>
        <v>-0.0418202449793412-104.418330700005i</v>
      </c>
      <c r="D1497" s="57" t="str">
        <f t="shared" si="421"/>
        <v>7.97999518007333-25.7404270555963i</v>
      </c>
      <c r="E1497" s="57" t="str">
        <f t="shared" si="422"/>
        <v>81.2208998647934-0.0116015812830877i</v>
      </c>
      <c r="F1497" s="57" t="str">
        <f t="shared" si="423"/>
        <v>4.17867742778049-2415.00089756035i</v>
      </c>
      <c r="G1497" s="57" t="str">
        <f t="shared" si="424"/>
        <v>0.999999700647434-0.000547131132751548i</v>
      </c>
      <c r="H1497" s="57" t="str">
        <f t="shared" si="425"/>
        <v>120.399390919678+36.8670926127443i</v>
      </c>
      <c r="I1497" s="57" t="str">
        <f t="shared" si="426"/>
        <v>505.176185670914-1639.64911808379i</v>
      </c>
      <c r="K1497" s="57" t="str">
        <f t="shared" si="427"/>
        <v>0.0911242411991553-0.02827589152953i</v>
      </c>
      <c r="L1497" s="57" t="str">
        <f t="shared" si="428"/>
        <v>0.00025-0.893549486171811i</v>
      </c>
      <c r="M1497" s="57" t="str">
        <f t="shared" si="429"/>
        <v>0.0025-0.503250649283247i</v>
      </c>
      <c r="N1497" s="57">
        <f t="shared" si="430"/>
        <v>89.977052655493154</v>
      </c>
      <c r="O1497" s="57">
        <f t="shared" si="431"/>
        <v>40.375535616901821</v>
      </c>
      <c r="P1497" s="374">
        <f t="shared" si="432"/>
        <v>40.375535616901821</v>
      </c>
      <c r="Q1497" s="374">
        <f t="shared" si="433"/>
        <v>-90.022947344506846</v>
      </c>
      <c r="R1497" s="12">
        <f t="shared" si="434"/>
        <v>89.977052655493154</v>
      </c>
      <c r="S1497" s="57">
        <f t="shared" si="435"/>
        <v>0.24738252944344993</v>
      </c>
      <c r="T1497" s="12">
        <f t="shared" si="418"/>
        <v>40.375535616901821</v>
      </c>
    </row>
    <row r="1498" spans="1:20" x14ac:dyDescent="0.15">
      <c r="A1498" s="57">
        <f t="shared" si="419"/>
        <v>1560.2568052941635</v>
      </c>
      <c r="B1498" s="12">
        <f t="shared" si="436"/>
        <v>248.32258305533503</v>
      </c>
      <c r="C1498" s="57" t="str">
        <f t="shared" si="420"/>
        <v>-0.0415843737370238-104.022303211451i</v>
      </c>
      <c r="D1498" s="57" t="str">
        <f t="shared" si="421"/>
        <v>7.97999514337238-25.643030762315i</v>
      </c>
      <c r="E1498" s="57" t="str">
        <f t="shared" si="422"/>
        <v>81.2208040147082-0.0116147834038881i</v>
      </c>
      <c r="F1498" s="57" t="str">
        <f t="shared" si="423"/>
        <v>4.17867741825561-2405.85865209119i</v>
      </c>
      <c r="G1498" s="57" t="str">
        <f t="shared" si="424"/>
        <v>0.999999698368032-0.000549210229804134i</v>
      </c>
      <c r="H1498" s="57" t="str">
        <f t="shared" si="425"/>
        <v>120.402437802989+37.0074950148245i</v>
      </c>
      <c r="I1498" s="57" t="str">
        <f t="shared" si="426"/>
        <v>505.180434465548-1633.47680805569i</v>
      </c>
      <c r="K1498" s="57" t="str">
        <f t="shared" si="427"/>
        <v>0.0910627617879557-0.0283639671980845i</v>
      </c>
      <c r="L1498" s="57" t="str">
        <f t="shared" si="428"/>
        <v>0.00025-0.890166852133698i</v>
      </c>
      <c r="M1498" s="57" t="str">
        <f t="shared" si="429"/>
        <v>0.0025-0.501345536245513i</v>
      </c>
      <c r="N1498" s="57">
        <f t="shared" si="430"/>
        <v>89.977095210273703</v>
      </c>
      <c r="O1498" s="57">
        <f t="shared" si="431"/>
        <v>40.34253000371794</v>
      </c>
      <c r="P1498" s="374">
        <f t="shared" si="432"/>
        <v>40.34253000371794</v>
      </c>
      <c r="Q1498" s="374">
        <f t="shared" si="433"/>
        <v>-90.022904789726297</v>
      </c>
      <c r="R1498" s="12">
        <f t="shared" si="434"/>
        <v>89.977095210273703</v>
      </c>
      <c r="S1498" s="57">
        <f t="shared" si="435"/>
        <v>0.24832258305533503</v>
      </c>
      <c r="T1498" s="12">
        <f t="shared" si="418"/>
        <v>40.34253000371794</v>
      </c>
    </row>
    <row r="1499" spans="1:20" x14ac:dyDescent="0.15">
      <c r="A1499" s="57">
        <f t="shared" si="419"/>
        <v>1566.1857811542816</v>
      </c>
      <c r="B1499" s="12">
        <f t="shared" si="436"/>
        <v>249.26620887094532</v>
      </c>
      <c r="C1499" s="57" t="str">
        <f t="shared" si="420"/>
        <v>-0.0413470330892878-103.627773149266i</v>
      </c>
      <c r="D1499" s="57" t="str">
        <f t="shared" si="421"/>
        <v>7.97999510639186-25.5460033526395i</v>
      </c>
      <c r="E1499" s="57" t="str">
        <f t="shared" si="422"/>
        <v>81.2207075702447-0.0116277252087501i</v>
      </c>
      <c r="F1499" s="57" t="str">
        <f t="shared" si="423"/>
        <v>4.17867740865819-2396.75101570643i</v>
      </c>
      <c r="G1499" s="57" t="str">
        <f t="shared" si="424"/>
        <v>0.999999696071275-0.000551297227411192i</v>
      </c>
      <c r="H1499" s="57" t="str">
        <f t="shared" si="425"/>
        <v>120.405507974574+37.1484344692263i</v>
      </c>
      <c r="I1499" s="57" t="str">
        <f t="shared" si="426"/>
        <v>505.184715681122-1627.32799721949i</v>
      </c>
      <c r="K1499" s="57" t="str">
        <f t="shared" si="427"/>
        <v>0.0910008990770468-0.0284521826976783i</v>
      </c>
      <c r="L1499" s="57" t="str">
        <f t="shared" si="428"/>
        <v>0.00025-0.886797023444613i</v>
      </c>
      <c r="M1499" s="57" t="str">
        <f t="shared" si="429"/>
        <v>0.0025-0.499447635231634i</v>
      </c>
      <c r="N1499" s="57">
        <f t="shared" si="430"/>
        <v>89.977139233106172</v>
      </c>
      <c r="O1499" s="57">
        <f t="shared" si="431"/>
        <v>40.309524005941611</v>
      </c>
      <c r="P1499" s="374">
        <f t="shared" si="432"/>
        <v>40.309524005941611</v>
      </c>
      <c r="Q1499" s="374">
        <f t="shared" si="433"/>
        <v>-90.022860766893828</v>
      </c>
      <c r="R1499" s="12">
        <f t="shared" si="434"/>
        <v>89.977139233106172</v>
      </c>
      <c r="S1499" s="57">
        <f t="shared" si="435"/>
        <v>0.24926620887094533</v>
      </c>
      <c r="T1499" s="12">
        <f t="shared" si="418"/>
        <v>40.309524005941611</v>
      </c>
    </row>
    <row r="1500" spans="1:20" x14ac:dyDescent="0.15">
      <c r="A1500" s="57">
        <f t="shared" si="419"/>
        <v>1572.1372871226677</v>
      </c>
      <c r="B1500" s="12">
        <f t="shared" si="436"/>
        <v>250.21342046465492</v>
      </c>
      <c r="C1500" s="57" t="str">
        <f t="shared" si="420"/>
        <v>-0.0411082161549352-103.234734847641i</v>
      </c>
      <c r="D1500" s="57" t="str">
        <f t="shared" si="421"/>
        <v>7.97999506912985-25.4493434307981i</v>
      </c>
      <c r="E1500" s="57" t="str">
        <f t="shared" si="422"/>
        <v>81.2206105286634-0.011640402887104i</v>
      </c>
      <c r="F1500" s="57" t="str">
        <f t="shared" si="423"/>
        <v>4.17867739898769-2387.67785738968i</v>
      </c>
      <c r="G1500" s="57" t="str">
        <f t="shared" si="424"/>
        <v>0.999999693757028-0.000553392155594669i</v>
      </c>
      <c r="H1500" s="57" t="str">
        <f t="shared" si="425"/>
        <v>120.408601613106+37.2899130571607i</v>
      </c>
      <c r="I1500" s="57" t="str">
        <f t="shared" si="426"/>
        <v>505.189029565568-1621.20259713487i</v>
      </c>
      <c r="K1500" s="57" t="str">
        <f t="shared" si="427"/>
        <v>0.0909386512671553-0.0285405367872183i</v>
      </c>
      <c r="L1500" s="57" t="str">
        <f t="shared" si="428"/>
        <v>0.00025-0.883439951628423i</v>
      </c>
      <c r="M1500" s="57" t="str">
        <f t="shared" si="429"/>
        <v>0.0025-0.497556918939662i</v>
      </c>
      <c r="N1500" s="57">
        <f t="shared" si="430"/>
        <v>89.977184741473167</v>
      </c>
      <c r="O1500" s="57">
        <f t="shared" si="431"/>
        <v>40.276517621778765</v>
      </c>
      <c r="P1500" s="374">
        <f t="shared" si="432"/>
        <v>40.276517621778765</v>
      </c>
      <c r="Q1500" s="374">
        <f t="shared" si="433"/>
        <v>-90.022815258526833</v>
      </c>
      <c r="R1500" s="12">
        <f t="shared" si="434"/>
        <v>89.977184741473167</v>
      </c>
      <c r="S1500" s="57">
        <f t="shared" si="435"/>
        <v>0.25021342046465489</v>
      </c>
      <c r="T1500" s="12">
        <f t="shared" si="418"/>
        <v>40.276517621778765</v>
      </c>
    </row>
    <row r="1501" spans="1:20" x14ac:dyDescent="0.15">
      <c r="A1501" s="57">
        <f t="shared" si="419"/>
        <v>1578.111408813734</v>
      </c>
      <c r="B1501" s="12">
        <f t="shared" si="436"/>
        <v>251.16423146242062</v>
      </c>
      <c r="C1501" s="57" t="str">
        <f t="shared" si="420"/>
        <v>-0.0408679160520933-102.843182662301i</v>
      </c>
      <c r="D1501" s="57" t="str">
        <f t="shared" si="421"/>
        <v>7.97999503158407-25.3530496063058i</v>
      </c>
      <c r="E1501" s="57" t="str">
        <f t="shared" si="422"/>
        <v>81.2205128872246-0.0116528125929917i</v>
      </c>
      <c r="F1501" s="57" t="str">
        <f t="shared" si="423"/>
        <v>4.17867738924358-2378.63904662052i</v>
      </c>
      <c r="G1501" s="57" t="str">
        <f t="shared" si="424"/>
        <v>0.99999969142516-0.000555495044490587i</v>
      </c>
      <c r="H1501" s="57" t="str">
        <f t="shared" si="425"/>
        <v>120.411718898645+37.4319328682104i</v>
      </c>
      <c r="I1501" s="57" t="str">
        <f t="shared" si="426"/>
        <v>505.193376368702-1615.10051969849i</v>
      </c>
      <c r="K1501" s="57" t="str">
        <f t="shared" si="427"/>
        <v>0.0908760165588333-0.0286290282080106i</v>
      </c>
      <c r="L1501" s="57" t="str">
        <f t="shared" si="428"/>
        <v>0.00025-0.88009558839253i</v>
      </c>
      <c r="M1501" s="57" t="str">
        <f t="shared" si="429"/>
        <v>0.0025-0.495673360171012i</v>
      </c>
      <c r="N1501" s="57">
        <f t="shared" si="430"/>
        <v>89.977231753010656</v>
      </c>
      <c r="O1501" s="57">
        <f t="shared" si="431"/>
        <v>40.24351084943536</v>
      </c>
      <c r="P1501" s="374">
        <f t="shared" si="432"/>
        <v>40.24351084943536</v>
      </c>
      <c r="Q1501" s="374">
        <f t="shared" si="433"/>
        <v>-90.022768246989344</v>
      </c>
      <c r="R1501" s="12">
        <f t="shared" si="434"/>
        <v>89.977231753010656</v>
      </c>
      <c r="S1501" s="57">
        <f t="shared" si="435"/>
        <v>0.25116423146242062</v>
      </c>
      <c r="T1501" s="12">
        <f t="shared" si="418"/>
        <v>40.24351084943536</v>
      </c>
    </row>
    <row r="1502" spans="1:20" x14ac:dyDescent="0.15">
      <c r="A1502" s="57">
        <f t="shared" si="419"/>
        <v>1584.1082321672263</v>
      </c>
      <c r="B1502" s="12">
        <f t="shared" si="436"/>
        <v>252.11865554197783</v>
      </c>
      <c r="C1502" s="57" t="str">
        <f t="shared" si="420"/>
        <v>-0.0406261258987826-102.453110970425i</v>
      </c>
      <c r="D1502" s="57" t="str">
        <f t="shared" si="421"/>
        <v>7.97999499375233-25.2571204939429i</v>
      </c>
      <c r="E1502" s="57" t="str">
        <f t="shared" si="422"/>
        <v>81.220414643192-0.0116649504458273i</v>
      </c>
      <c r="F1502" s="57" t="str">
        <f t="shared" si="423"/>
        <v>4.17867737942524-2369.63445337259i</v>
      </c>
      <c r="G1502" s="57" t="str">
        <f t="shared" si="424"/>
        <v>0.999999689075536-0.000557605924349487i</v>
      </c>
      <c r="H1502" s="57" t="str">
        <f t="shared" si="425"/>
        <v>120.414860012637+37.5744960003692i</v>
      </c>
      <c r="I1502" s="57" t="str">
        <f t="shared" si="426"/>
        <v>505.197756342265-1609.02167714253i</v>
      </c>
      <c r="K1502" s="57" t="str">
        <f t="shared" si="427"/>
        <v>0.0908129931525964-0.0287176556836588i</v>
      </c>
      <c r="L1502" s="57" t="str">
        <f t="shared" si="428"/>
        <v>0.00025-0.87676388562715i</v>
      </c>
      <c r="M1502" s="57" t="str">
        <f t="shared" si="429"/>
        <v>0.0025-0.493796931830059i</v>
      </c>
      <c r="N1502" s="57">
        <f t="shared" si="430"/>
        <v>89.977280285508968</v>
      </c>
      <c r="O1502" s="57">
        <f t="shared" si="431"/>
        <v>40.210503687117566</v>
      </c>
      <c r="P1502" s="374">
        <f t="shared" si="432"/>
        <v>40.210503687117566</v>
      </c>
      <c r="Q1502" s="374">
        <f t="shared" si="433"/>
        <v>-90.022719714491032</v>
      </c>
      <c r="R1502" s="12">
        <f t="shared" si="434"/>
        <v>89.977280285508968</v>
      </c>
      <c r="S1502" s="57">
        <f t="shared" si="435"/>
        <v>0.25211865554197782</v>
      </c>
      <c r="T1502" s="12">
        <f t="shared" si="418"/>
        <v>40.210503687117566</v>
      </c>
    </row>
    <row r="1503" spans="1:20" x14ac:dyDescent="0.15">
      <c r="A1503" s="57">
        <f t="shared" si="419"/>
        <v>1590.1278434494618</v>
      </c>
      <c r="B1503" s="12">
        <f t="shared" si="436"/>
        <v>253.07670643303734</v>
      </c>
      <c r="C1503" s="57" t="str">
        <f t="shared" si="420"/>
        <v>-0.0403828388147396-102.064514170567i</v>
      </c>
      <c r="D1503" s="57" t="str">
        <f t="shared" si="421"/>
        <v>7.97999495563262-25.1615547137376i</v>
      </c>
      <c r="E1503" s="57" t="str">
        <f t="shared" si="422"/>
        <v>81.2203157938289-0.0116768125294408i</v>
      </c>
      <c r="F1503" s="57" t="str">
        <f t="shared" si="423"/>
        <v>4.17867736953217-2360.66394811184i</v>
      </c>
      <c r="G1503" s="57" t="str">
        <f t="shared" si="424"/>
        <v>0.999999686708021-0.000559724825536858i</v>
      </c>
      <c r="H1503" s="57" t="str">
        <f t="shared" si="425"/>
        <v>120.418025137933+37.7176045600777i</v>
      </c>
      <c r="I1503" s="57" t="str">
        <f t="shared" si="426"/>
        <v>505.202169739942-1602.96598203366i</v>
      </c>
      <c r="K1503" s="57" t="str">
        <f t="shared" si="427"/>
        <v>0.0907495792490621-0.0288064179199601i</v>
      </c>
      <c r="L1503" s="57" t="str">
        <f t="shared" si="428"/>
        <v>0.00025-0.873444795404612i</v>
      </c>
      <c r="M1503" s="57" t="str">
        <f t="shared" si="429"/>
        <v>0.0025-0.491927606923748i</v>
      </c>
      <c r="N1503" s="57">
        <f t="shared" si="430"/>
        <v>89.977330356912915</v>
      </c>
      <c r="O1503" s="57">
        <f t="shared" si="431"/>
        <v>40.177496133032093</v>
      </c>
      <c r="P1503" s="374">
        <f t="shared" si="432"/>
        <v>40.177496133032093</v>
      </c>
      <c r="Q1503" s="374">
        <f t="shared" si="433"/>
        <v>-90.022669643087085</v>
      </c>
      <c r="R1503" s="12">
        <f t="shared" si="434"/>
        <v>89.977330356912915</v>
      </c>
      <c r="S1503" s="57">
        <f t="shared" si="435"/>
        <v>0.25307670643303737</v>
      </c>
      <c r="T1503" s="12">
        <f t="shared" si="418"/>
        <v>40.177496133032093</v>
      </c>
    </row>
    <row r="1504" spans="1:20" x14ac:dyDescent="0.15">
      <c r="A1504" s="57">
        <f t="shared" si="419"/>
        <v>1596.1703292545697</v>
      </c>
      <c r="B1504" s="12">
        <f t="shared" si="436"/>
        <v>254.03839791748288</v>
      </c>
      <c r="C1504" s="57" t="str">
        <f t="shared" si="420"/>
        <v>-0.0401380479195126-101.67738668257i</v>
      </c>
      <c r="D1504" s="57" t="str">
        <f t="shared" si="421"/>
        <v>7.97999491722262-25.0663508909435i</v>
      </c>
      <c r="E1504" s="57" t="str">
        <f t="shared" si="422"/>
        <v>81.2202163363992-0.0116883948921707i</v>
      </c>
      <c r="F1504" s="57" t="str">
        <f t="shared" si="423"/>
        <v>4.17867735956376-2351.72740179451i</v>
      </c>
      <c r="G1504" s="57" t="str">
        <f t="shared" si="424"/>
        <v>0.999999684322479-0.000561851778533577i</v>
      </c>
      <c r="H1504" s="57" t="str">
        <f t="shared" si="425"/>
        <v>120.421214458799+37.8612606622617i</v>
      </c>
      <c r="I1504" s="57" t="str">
        <f t="shared" si="426"/>
        <v>505.206616817352-1596.93334727165i</v>
      </c>
      <c r="K1504" s="57" t="str">
        <f t="shared" si="427"/>
        <v>0.0906857730490879-0.0288953136048001i</v>
      </c>
      <c r="L1504" s="57" t="str">
        <f t="shared" si="428"/>
        <v>0.00025-0.870138269978691i</v>
      </c>
      <c r="M1504" s="57" t="str">
        <f t="shared" si="429"/>
        <v>0.0025-0.490065358561216i</v>
      </c>
      <c r="N1504" s="57">
        <f t="shared" si="430"/>
        <v>89.977381985323817</v>
      </c>
      <c r="O1504" s="57">
        <f t="shared" si="431"/>
        <v>40.144488185385811</v>
      </c>
      <c r="P1504" s="374">
        <f t="shared" si="432"/>
        <v>40.144488185385811</v>
      </c>
      <c r="Q1504" s="374">
        <f t="shared" si="433"/>
        <v>-90.022618014676183</v>
      </c>
      <c r="R1504" s="12">
        <f t="shared" si="434"/>
        <v>89.977381985323817</v>
      </c>
      <c r="S1504" s="57">
        <f t="shared" si="435"/>
        <v>0.25403839791748289</v>
      </c>
      <c r="T1504" s="12">
        <f t="shared" si="418"/>
        <v>40.144488185385811</v>
      </c>
    </row>
    <row r="1505" spans="1:20" x14ac:dyDescent="0.15">
      <c r="A1505" s="57">
        <f t="shared" si="419"/>
        <v>1602.235776505737</v>
      </c>
      <c r="B1505" s="12">
        <f t="shared" si="436"/>
        <v>255.00374382956932</v>
      </c>
      <c r="C1505" s="57" t="str">
        <f t="shared" si="420"/>
        <v>-0.0398917463354849-101.291722947494i</v>
      </c>
      <c r="D1505" s="57" t="str">
        <f t="shared" si="421"/>
        <v>7.97999487852011-24.971507656022i</v>
      </c>
      <c r="E1505" s="57" t="str">
        <f t="shared" si="422"/>
        <v>81.2201162681702-0.0116996935467556i</v>
      </c>
      <c r="F1505" s="57" t="str">
        <f t="shared" si="423"/>
        <v>4.17867734951944-2342.82468586538i</v>
      </c>
      <c r="G1505" s="57" t="str">
        <f t="shared" si="424"/>
        <v>0.999999681918773-0.000563986813936345i</v>
      </c>
      <c r="H1505" s="57" t="str">
        <f t="shared" si="425"/>
        <v>120.424428160926+38.0054664303695i</v>
      </c>
      <c r="I1505" s="57" t="str">
        <f t="shared" si="426"/>
        <v>505.21109783208-1590.92368608815i</v>
      </c>
      <c r="K1505" s="57" t="str">
        <f t="shared" si="427"/>
        <v>0.0906215727539163-0.0289843414080526i</v>
      </c>
      <c r="L1505" s="57" t="str">
        <f t="shared" si="428"/>
        <v>0.00025-0.866844261783913i</v>
      </c>
      <c r="M1505" s="57" t="str">
        <f t="shared" si="429"/>
        <v>0.0025-0.488210159953393i</v>
      </c>
      <c r="N1505" s="57">
        <f t="shared" si="430"/>
        <v>89.977435188999152</v>
      </c>
      <c r="O1505" s="57">
        <f t="shared" si="431"/>
        <v>40.111479842386586</v>
      </c>
      <c r="P1505" s="374">
        <f t="shared" si="432"/>
        <v>40.111479842386586</v>
      </c>
      <c r="Q1505" s="374">
        <f t="shared" si="433"/>
        <v>-90.022564811000848</v>
      </c>
      <c r="R1505" s="12">
        <f t="shared" si="434"/>
        <v>89.977435188999152</v>
      </c>
      <c r="S1505" s="57">
        <f t="shared" si="435"/>
        <v>0.25500374382956931</v>
      </c>
      <c r="T1505" s="12">
        <f t="shared" si="418"/>
        <v>40.111479842386586</v>
      </c>
    </row>
    <row r="1506" spans="1:20" x14ac:dyDescent="0.15">
      <c r="A1506" s="57">
        <f t="shared" si="419"/>
        <v>1608.3242724564589</v>
      </c>
      <c r="B1506" s="12">
        <f t="shared" si="436"/>
        <v>255.97275805612168</v>
      </c>
      <c r="C1506" s="57" t="str">
        <f t="shared" si="420"/>
        <v>-0.0396439271870541-100.907517427528i</v>
      </c>
      <c r="D1506" s="57" t="str">
        <f t="shared" si="421"/>
        <v>7.97999483952289-24.8770236446212i</v>
      </c>
      <c r="E1506" s="57" t="str">
        <f t="shared" si="422"/>
        <v>81.2200155864095-0.0117107044698535i</v>
      </c>
      <c r="F1506" s="57" t="str">
        <f t="shared" si="423"/>
        <v>4.17867733939863-2333.9556722559i</v>
      </c>
      <c r="G1506" s="57" t="str">
        <f t="shared" si="424"/>
        <v>0.999999679496763-0.00056612996245813i</v>
      </c>
      <c r="H1506" s="57" t="str">
        <f t="shared" si="425"/>
        <v>120.427666431439+38.1502239964107i</v>
      </c>
      <c r="I1506" s="57" t="str">
        <f t="shared" si="426"/>
        <v>505.215613043702-1584.93691204543i</v>
      </c>
      <c r="K1506" s="57" t="str">
        <f t="shared" si="427"/>
        <v>0.0905569765653179-0.0290734999814779i</v>
      </c>
      <c r="L1506" s="57" t="str">
        <f t="shared" si="428"/>
        <v>0.00025-0.86356272343486i</v>
      </c>
      <c r="M1506" s="57" t="str">
        <f t="shared" si="429"/>
        <v>0.0025-0.486361984412624i</v>
      </c>
      <c r="N1506" s="57">
        <f t="shared" si="430"/>
        <v>89.977489986354001</v>
      </c>
      <c r="O1506" s="57">
        <f t="shared" si="431"/>
        <v>40.078471102242723</v>
      </c>
      <c r="P1506" s="374">
        <f t="shared" si="432"/>
        <v>40.078471102242723</v>
      </c>
      <c r="Q1506" s="374">
        <f t="shared" si="433"/>
        <v>-90.022510013645999</v>
      </c>
      <c r="R1506" s="12">
        <f t="shared" si="434"/>
        <v>89.977489986354001</v>
      </c>
      <c r="S1506" s="57">
        <f t="shared" si="435"/>
        <v>0.25597275805612169</v>
      </c>
      <c r="T1506" s="12">
        <f t="shared" si="418"/>
        <v>40.078471102242723</v>
      </c>
    </row>
    <row r="1507" spans="1:20" x14ac:dyDescent="0.15">
      <c r="A1507" s="57">
        <f t="shared" si="419"/>
        <v>1614.4359046917932</v>
      </c>
      <c r="B1507" s="12">
        <f t="shared" si="436"/>
        <v>256.94545453673493</v>
      </c>
      <c r="C1507" s="57" t="str">
        <f t="shared" si="420"/>
        <v>-0.0393945836003624-100.52476460592i</v>
      </c>
      <c r="D1507" s="57" t="str">
        <f t="shared" si="421"/>
        <v>7.97999480022887-24.7828974975569i</v>
      </c>
      <c r="E1507" s="57" t="str">
        <f t="shared" si="422"/>
        <v>81.2199142883882-0.0117214236023465i</v>
      </c>
      <c r="F1507" s="57" t="str">
        <f t="shared" si="423"/>
        <v>4.17867732920079-2325.12023338234i</v>
      </c>
      <c r="G1507" s="57" t="str">
        <f t="shared" si="424"/>
        <v>0.999999677056311-0.000568281254928607i</v>
      </c>
      <c r="H1507" s="57" t="str">
        <f t="shared" si="425"/>
        <v>120.430929458913+38.2955355009926i</v>
      </c>
      <c r="I1507" s="57" t="str">
        <f t="shared" si="426"/>
        <v>505.220162713769-1578.97293903518i</v>
      </c>
      <c r="K1507" s="57" t="str">
        <f t="shared" si="427"/>
        <v>0.0904919826857379-0.0291627879586201i</v>
      </c>
      <c r="L1507" s="57" t="str">
        <f t="shared" si="428"/>
        <v>0.00025-0.860293607725504i</v>
      </c>
      <c r="M1507" s="57" t="str">
        <f t="shared" si="429"/>
        <v>0.0025-0.484520805352285i</v>
      </c>
      <c r="N1507" s="57">
        <f t="shared" si="430"/>
        <v>89.977546395962477</v>
      </c>
      <c r="O1507" s="57">
        <f t="shared" si="431"/>
        <v>40.045461963163909</v>
      </c>
      <c r="P1507" s="374">
        <f t="shared" si="432"/>
        <v>40.045461963163909</v>
      </c>
      <c r="Q1507" s="374">
        <f t="shared" si="433"/>
        <v>-90.022453604037523</v>
      </c>
      <c r="R1507" s="12">
        <f t="shared" si="434"/>
        <v>89.977546395962477</v>
      </c>
      <c r="S1507" s="57">
        <f t="shared" si="435"/>
        <v>0.25694545453673495</v>
      </c>
      <c r="T1507" s="12">
        <f t="shared" si="418"/>
        <v>40.045461963163909</v>
      </c>
    </row>
    <row r="1508" spans="1:20" x14ac:dyDescent="0.15">
      <c r="A1508" s="57">
        <f t="shared" si="419"/>
        <v>1620.5707611296223</v>
      </c>
      <c r="B1508" s="12">
        <f t="shared" si="436"/>
        <v>257.92184726397454</v>
      </c>
      <c r="C1508" s="57" t="str">
        <f t="shared" si="420"/>
        <v>-0.0391437087072859-100.143458986888i</v>
      </c>
      <c r="D1508" s="57" t="str">
        <f t="shared" si="421"/>
        <v>7.97999476063553-24.6891278607928i</v>
      </c>
      <c r="E1508" s="57" t="str">
        <f t="shared" si="422"/>
        <v>81.2198123713785-0.0117318468484089i</v>
      </c>
      <c r="F1508" s="57" t="str">
        <f t="shared" si="423"/>
        <v>4.17867731892525-2316.31824214393i</v>
      </c>
      <c r="G1508" s="57" t="str">
        <f t="shared" si="424"/>
        <v>0.999999674597277-0.000570440722294602i</v>
      </c>
      <c r="H1508" s="57" t="str">
        <f t="shared" si="425"/>
        <v>120.43421743338+38.4414030933612i</v>
      </c>
      <c r="I1508" s="57" t="str">
        <f t="shared" si="426"/>
        <v>505.224747105857-1573.03168127721i</v>
      </c>
      <c r="K1508" s="57" t="str">
        <f t="shared" si="427"/>
        <v>0.0904265893184452-0.0292522039547097i</v>
      </c>
      <c r="L1508" s="57" t="str">
        <f t="shared" si="428"/>
        <v>0.00025-0.857036867628513i</v>
      </c>
      <c r="M1508" s="57" t="str">
        <f t="shared" si="429"/>
        <v>0.0025-0.482686596286397i</v>
      </c>
      <c r="N1508" s="57">
        <f t="shared" si="430"/>
        <v>89.977604436556447</v>
      </c>
      <c r="O1508" s="57">
        <f t="shared" si="431"/>
        <v>40.012452423360514</v>
      </c>
      <c r="P1508" s="374">
        <f t="shared" si="432"/>
        <v>40.012452423360514</v>
      </c>
      <c r="Q1508" s="374">
        <f t="shared" si="433"/>
        <v>-90.022395563443553</v>
      </c>
      <c r="R1508" s="12">
        <f t="shared" si="434"/>
        <v>89.977604436556447</v>
      </c>
      <c r="S1508" s="57">
        <f t="shared" si="435"/>
        <v>0.25792184726397455</v>
      </c>
      <c r="T1508" s="12">
        <f t="shared" si="418"/>
        <v>40.012452423360514</v>
      </c>
    </row>
    <row r="1509" spans="1:20" x14ac:dyDescent="0.15">
      <c r="A1509" s="57">
        <f t="shared" si="419"/>
        <v>1626.7289300219149</v>
      </c>
      <c r="B1509" s="12">
        <f t="shared" si="436"/>
        <v>258.90195028357766</v>
      </c>
      <c r="C1509" s="57" t="str">
        <f t="shared" si="420"/>
        <v>-0.03889129564174-99.7635950955499i</v>
      </c>
      <c r="D1509" s="57" t="str">
        <f t="shared" si="421"/>
        <v>7.97999472074072-24.5957133854212i</v>
      </c>
      <c r="E1509" s="57" t="str">
        <f t="shared" si="422"/>
        <v>81.219709832656-0.0117419700761588i</v>
      </c>
      <c r="F1509" s="57" t="str">
        <f t="shared" si="423"/>
        <v>4.17867730857151-2307.54957192108i</v>
      </c>
      <c r="G1509" s="57" t="str">
        <f t="shared" si="424"/>
        <v>0.999999672119518-0.000572608395620536i</v>
      </c>
      <c r="H1509" s="57" t="str">
        <f t="shared" si="425"/>
        <v>120.437530546344+38.5878289314377i</v>
      </c>
      <c r="I1509" s="57" t="str">
        <f t="shared" si="426"/>
        <v>505.229366485561-1567.11305331829i</v>
      </c>
      <c r="K1509" s="57" t="str">
        <f t="shared" si="427"/>
        <v>0.0903607946676803-0.0293417465665609i</v>
      </c>
      <c r="L1509" s="57" t="str">
        <f t="shared" si="428"/>
        <v>0.00025-0.853792456294594i</v>
      </c>
      <c r="M1509" s="57" t="str">
        <f t="shared" si="429"/>
        <v>0.0025-0.480859330829245i</v>
      </c>
      <c r="N1509" s="57">
        <f t="shared" si="430"/>
        <v>89.977664127028959</v>
      </c>
      <c r="O1509" s="57">
        <f t="shared" si="431"/>
        <v>39.979442481044487</v>
      </c>
      <c r="P1509" s="374">
        <f t="shared" si="432"/>
        <v>39.979442481044487</v>
      </c>
      <c r="Q1509" s="374">
        <f t="shared" si="433"/>
        <v>-90.022335872971041</v>
      </c>
      <c r="R1509" s="12">
        <f t="shared" si="434"/>
        <v>89.977664127028959</v>
      </c>
      <c r="S1509" s="57">
        <f t="shared" si="435"/>
        <v>0.25890195028357765</v>
      </c>
      <c r="T1509" s="12">
        <f t="shared" si="418"/>
        <v>39.979442481044487</v>
      </c>
    </row>
    <row r="1510" spans="1:20" x14ac:dyDescent="0.15">
      <c r="A1510" s="57">
        <f t="shared" si="419"/>
        <v>1632.9104999559981</v>
      </c>
      <c r="B1510" s="12">
        <f t="shared" si="436"/>
        <v>259.88577769465525</v>
      </c>
      <c r="C1510" s="57" t="str">
        <f t="shared" si="420"/>
        <v>-0.0386373375430189-99.3851674778385i</v>
      </c>
      <c r="D1510" s="57" t="str">
        <f t="shared" si="421"/>
        <v>7.97999468054213-24.5026527276435i</v>
      </c>
      <c r="E1510" s="57" t="str">
        <f t="shared" si="422"/>
        <v>81.2196066694985-0.0117517891168867i</v>
      </c>
      <c r="F1510" s="57" t="str">
        <f t="shared" si="423"/>
        <v>4.17867729813891-2298.81409657351i</v>
      </c>
      <c r="G1510" s="57" t="str">
        <f t="shared" si="424"/>
        <v>0.999999669622892-0.000574784306088872i</v>
      </c>
      <c r="H1510" s="57" t="str">
        <f t="shared" si="425"/>
        <v>120.440868990789+38.7348151818583i</v>
      </c>
      <c r="I1510" s="57" t="str">
        <f t="shared" si="426"/>
        <v>505.234021120515-1561.21697003084i</v>
      </c>
      <c r="K1510" s="57" t="str">
        <f t="shared" si="427"/>
        <v>0.0902945969388099-0.0294314143724752i</v>
      </c>
      <c r="L1510" s="57" t="str">
        <f t="shared" si="428"/>
        <v>0.00025-0.850560327051797i</v>
      </c>
      <c r="M1510" s="57" t="str">
        <f t="shared" si="429"/>
        <v>0.0025-0.479038982695005i</v>
      </c>
      <c r="N1510" s="57">
        <f t="shared" si="430"/>
        <v>89.977725486433343</v>
      </c>
      <c r="O1510" s="57">
        <f t="shared" si="431"/>
        <v>39.94643213442896</v>
      </c>
      <c r="P1510" s="374">
        <f t="shared" si="432"/>
        <v>39.94643213442896</v>
      </c>
      <c r="Q1510" s="374">
        <f t="shared" si="433"/>
        <v>-90.022274513566657</v>
      </c>
      <c r="R1510" s="12">
        <f t="shared" si="434"/>
        <v>89.977725486433343</v>
      </c>
      <c r="S1510" s="57">
        <f t="shared" si="435"/>
        <v>0.25988577769465526</v>
      </c>
      <c r="T1510" s="12">
        <f t="shared" si="418"/>
        <v>39.94643213442896</v>
      </c>
    </row>
    <row r="1511" spans="1:20" x14ac:dyDescent="0.15">
      <c r="A1511" s="57">
        <f t="shared" si="419"/>
        <v>1639.115559855831</v>
      </c>
      <c r="B1511" s="12">
        <f t="shared" si="436"/>
        <v>260.87334364989493</v>
      </c>
      <c r="C1511" s="57" t="str">
        <f t="shared" si="420"/>
        <v>-0.0383818275557424-99.008170700427i</v>
      </c>
      <c r="D1511" s="57" t="str">
        <f t="shared" si="421"/>
        <v>7.97999464003744-24.409944548751i</v>
      </c>
      <c r="E1511" s="57" t="str">
        <f t="shared" si="422"/>
        <v>81.219502879187-0.011761299765212i</v>
      </c>
      <c r="F1511" s="57" t="str">
        <f t="shared" si="423"/>
        <v>4.17867728762687-2290.1116904385i</v>
      </c>
      <c r="G1511" s="57" t="str">
        <f t="shared" si="424"/>
        <v>0.999999667107256-0.000576968485000567i</v>
      </c>
      <c r="H1511" s="57" t="str">
        <f t="shared" si="425"/>
        <v>120.444232961196+38.8823640200129i</v>
      </c>
      <c r="I1511" s="57" t="str">
        <f t="shared" si="426"/>
        <v>505.238711280418-1555.34334661183i</v>
      </c>
      <c r="K1511" s="57" t="str">
        <f t="shared" si="427"/>
        <v>0.0902279943384794-0.0295212059321424i</v>
      </c>
      <c r="L1511" s="57" t="str">
        <f t="shared" si="428"/>
        <v>0.00025-0.847340433404858i</v>
      </c>
      <c r="M1511" s="57" t="str">
        <f t="shared" si="429"/>
        <v>0.0025-0.477225525697356i</v>
      </c>
      <c r="N1511" s="57">
        <f t="shared" si="430"/>
        <v>89.977788533984409</v>
      </c>
      <c r="O1511" s="57">
        <f t="shared" si="431"/>
        <v>39.913421381728696</v>
      </c>
      <c r="P1511" s="374">
        <f t="shared" si="432"/>
        <v>39.913421381728696</v>
      </c>
      <c r="Q1511" s="374">
        <f t="shared" si="433"/>
        <v>-90.022211466015591</v>
      </c>
      <c r="R1511" s="12">
        <f t="shared" si="434"/>
        <v>89.977788533984409</v>
      </c>
      <c r="S1511" s="57">
        <f t="shared" si="435"/>
        <v>0.26087334364989495</v>
      </c>
      <c r="T1511" s="12">
        <f t="shared" si="418"/>
        <v>39.913421381728696</v>
      </c>
    </row>
    <row r="1512" spans="1:20" x14ac:dyDescent="0.15">
      <c r="A1512" s="57">
        <f t="shared" si="419"/>
        <v>1645.3441989832831</v>
      </c>
      <c r="B1512" s="12">
        <f t="shared" si="436"/>
        <v>261.86466235576455</v>
      </c>
      <c r="C1512" s="57" t="str">
        <f t="shared" si="420"/>
        <v>-0.0381247588297597-98.6325993506523i</v>
      </c>
      <c r="D1512" s="57" t="str">
        <f t="shared" si="421"/>
        <v>7.97999459922441-24.3175875151053i</v>
      </c>
      <c r="E1512" s="57" t="str">
        <f t="shared" si="422"/>
        <v>81.2193984590074-0.0117704977788296i</v>
      </c>
      <c r="F1512" s="57" t="str">
        <f t="shared" si="423"/>
        <v>4.17867727703481-2281.442228329i</v>
      </c>
      <c r="G1512" s="57" t="str">
        <f t="shared" si="424"/>
        <v>0.999999664572465-0.000579160963775517i</v>
      </c>
      <c r="H1512" s="57" t="str">
        <f t="shared" si="425"/>
        <v>120.447622653547+39.0304776300842i</v>
      </c>
      <c r="I1512" s="57" t="str">
        <f t="shared" si="426"/>
        <v>505.243437237028-1549.49209858139i</v>
      </c>
      <c r="K1512" s="57" t="str">
        <f t="shared" si="427"/>
        <v>0.0901609850747708-0.0296111197865441i</v>
      </c>
      <c r="L1512" s="57" t="str">
        <f t="shared" si="428"/>
        <v>0.00025-0.844132729034531i</v>
      </c>
      <c r="M1512" s="57" t="str">
        <f t="shared" si="429"/>
        <v>0.0025-0.475418933749108i</v>
      </c>
      <c r="N1512" s="57">
        <f t="shared" si="430"/>
        <v>89.977853289059681</v>
      </c>
      <c r="O1512" s="57">
        <f t="shared" si="431"/>
        <v>39.880410221160425</v>
      </c>
      <c r="P1512" s="374">
        <f t="shared" si="432"/>
        <v>39.880410221160425</v>
      </c>
      <c r="Q1512" s="374">
        <f t="shared" si="433"/>
        <v>-90.022146710940319</v>
      </c>
      <c r="R1512" s="12">
        <f t="shared" si="434"/>
        <v>89.977853289059681</v>
      </c>
      <c r="S1512" s="57">
        <f t="shared" si="435"/>
        <v>0.26186466235576455</v>
      </c>
      <c r="T1512" s="12">
        <f t="shared" si="418"/>
        <v>39.880410221160425</v>
      </c>
    </row>
    <row r="1513" spans="1:20" x14ac:dyDescent="0.15">
      <c r="A1513" s="57">
        <f t="shared" si="419"/>
        <v>1651.5965069394197</v>
      </c>
      <c r="B1513" s="12">
        <f t="shared" si="436"/>
        <v>262.85974807271646</v>
      </c>
      <c r="C1513" s="57" t="str">
        <f t="shared" si="420"/>
        <v>-0.0378661245222887-98.2584480364324i</v>
      </c>
      <c r="D1513" s="57" t="str">
        <f t="shared" si="421"/>
        <v>7.97999455810055-24.2255802981195i</v>
      </c>
      <c r="E1513" s="57" t="str">
        <f t="shared" si="422"/>
        <v>81.2192934062466-0.0117793788778005i</v>
      </c>
      <c r="F1513" s="57" t="str">
        <f t="shared" si="423"/>
        <v>4.17867726636207-2272.80558553189i</v>
      </c>
      <c r="G1513" s="57" t="str">
        <f t="shared" si="424"/>
        <v>0.999999662018374-0.000581361773953012i</v>
      </c>
      <c r="H1513" s="57" t="str">
        <f t="shared" si="425"/>
        <v>120.451038265343+39.1791582050884i</v>
      </c>
      <c r="I1513" s="57" t="str">
        <f t="shared" si="426"/>
        <v>505.248199264207-1543.66314178174i</v>
      </c>
      <c r="K1513" s="57" t="str">
        <f t="shared" si="427"/>
        <v>0.0900935673573593-0.0297011544578576i</v>
      </c>
      <c r="L1513" s="57" t="str">
        <f t="shared" si="428"/>
        <v>0.00025-0.840937167796902i</v>
      </c>
      <c r="M1513" s="57" t="str">
        <f t="shared" si="429"/>
        <v>0.0025-0.473619180861835i</v>
      </c>
      <c r="N1513" s="57">
        <f t="shared" si="430"/>
        <v>89.977919771199339</v>
      </c>
      <c r="O1513" s="57">
        <f t="shared" si="431"/>
        <v>39.847398650942473</v>
      </c>
      <c r="P1513" s="374">
        <f t="shared" si="432"/>
        <v>39.847398650942473</v>
      </c>
      <c r="Q1513" s="374">
        <f t="shared" si="433"/>
        <v>-90.022080228800661</v>
      </c>
      <c r="R1513" s="12">
        <f t="shared" si="434"/>
        <v>89.977919771199339</v>
      </c>
      <c r="S1513" s="57">
        <f t="shared" si="435"/>
        <v>0.26285974807271645</v>
      </c>
      <c r="T1513" s="12">
        <f t="shared" si="418"/>
        <v>39.847398650942473</v>
      </c>
    </row>
    <row r="1514" spans="1:20" x14ac:dyDescent="0.15">
      <c r="A1514" s="57">
        <f t="shared" si="419"/>
        <v>1657.8725736657896</v>
      </c>
      <c r="B1514" s="12">
        <f t="shared" si="436"/>
        <v>263.85861511539281</v>
      </c>
      <c r="C1514" s="57" t="str">
        <f t="shared" si="420"/>
        <v>-0.037605917796995-97.8857113861936i</v>
      </c>
      <c r="D1514" s="57" t="str">
        <f t="shared" si="421"/>
        <v>7.97999451666352-24.1339215742389i</v>
      </c>
      <c r="E1514" s="57" t="str">
        <f t="shared" si="422"/>
        <v>81.219187718198-0.0117879387455164i</v>
      </c>
      <c r="F1514" s="57" t="str">
        <f t="shared" si="423"/>
        <v>4.17867725560805-2264.20163780616i</v>
      </c>
      <c r="G1514" s="57" t="str">
        <f t="shared" si="424"/>
        <v>0.999999659444834-0.000583570947192189i</v>
      </c>
      <c r="H1514" s="57" t="str">
        <f t="shared" si="425"/>
        <v>120.454479995616+39.3284079469132i</v>
      </c>
      <c r="I1514" s="57" t="str">
        <f t="shared" si="426"/>
        <v>505.252997637913-1537.85639237595i</v>
      </c>
      <c r="K1514" s="57" t="str">
        <f t="shared" si="427"/>
        <v>0.0900257393976731-0.0297913084493592i</v>
      </c>
      <c r="L1514" s="57" t="str">
        <f t="shared" si="428"/>
        <v>0.00025-0.837753703722752i</v>
      </c>
      <c r="M1514" s="57" t="str">
        <f t="shared" si="429"/>
        <v>0.0025-0.47182624114548i</v>
      </c>
      <c r="N1514" s="57">
        <f t="shared" si="430"/>
        <v>89.977988000107842</v>
      </c>
      <c r="O1514" s="57">
        <f t="shared" si="431"/>
        <v>39.814386669295374</v>
      </c>
      <c r="P1514" s="374">
        <f t="shared" si="432"/>
        <v>39.814386669295374</v>
      </c>
      <c r="Q1514" s="374">
        <f t="shared" si="433"/>
        <v>-90.022011999892158</v>
      </c>
      <c r="R1514" s="12">
        <f t="shared" si="434"/>
        <v>89.977988000107842</v>
      </c>
      <c r="S1514" s="57">
        <f t="shared" si="435"/>
        <v>0.26385861511539282</v>
      </c>
      <c r="T1514" s="12">
        <f t="shared" si="418"/>
        <v>39.814386669295374</v>
      </c>
    </row>
    <row r="1515" spans="1:20" x14ac:dyDescent="0.15">
      <c r="A1515" s="57">
        <f t="shared" si="419"/>
        <v>1664.1724894457197</v>
      </c>
      <c r="B1515" s="12">
        <f t="shared" si="436"/>
        <v>264.86127785283134</v>
      </c>
      <c r="C1515" s="57" t="str">
        <f t="shared" si="420"/>
        <v>-0.0373441318246783-97.5143840487919i</v>
      </c>
      <c r="D1515" s="57" t="str">
        <f t="shared" si="421"/>
        <v>7.97999447491105-24.042610024922i</v>
      </c>
      <c r="E1515" s="57" t="str">
        <f t="shared" si="422"/>
        <v>81.2190813921573-0.0117961730274663i</v>
      </c>
      <c r="F1515" s="57" t="str">
        <f t="shared" si="423"/>
        <v>4.17867724477219-2255.63026138114i</v>
      </c>
      <c r="G1515" s="57" t="str">
        <f t="shared" si="424"/>
        <v>0.999999656851698-0.000585788515272489i</v>
      </c>
      <c r="H1515" s="57" t="str">
        <f t="shared" si="425"/>
        <v>120.457948044936+39.4782290663583i</v>
      </c>
      <c r="I1515" s="57" t="str">
        <f t="shared" si="426"/>
        <v>505.257832636224-1532.07176684668i</v>
      </c>
      <c r="K1515" s="57" t="str">
        <f t="shared" si="427"/>
        <v>0.089957499409058-0.0298815802453316i</v>
      </c>
      <c r="L1515" s="57" t="str">
        <f t="shared" si="428"/>
        <v>0.00025-0.834582291016888i</v>
      </c>
      <c r="M1515" s="57" t="str">
        <f t="shared" si="429"/>
        <v>0.0025-0.47004008880801i</v>
      </c>
      <c r="N1515" s="57">
        <f t="shared" si="430"/>
        <v>89.978057995654638</v>
      </c>
      <c r="O1515" s="57">
        <f t="shared" si="431"/>
        <v>39.781374274441902</v>
      </c>
      <c r="P1515" s="374">
        <f t="shared" si="432"/>
        <v>39.781374274441902</v>
      </c>
      <c r="Q1515" s="374">
        <f t="shared" si="433"/>
        <v>-90.021942004345362</v>
      </c>
      <c r="R1515" s="12">
        <f t="shared" si="434"/>
        <v>89.978057995654638</v>
      </c>
      <c r="S1515" s="57">
        <f t="shared" si="435"/>
        <v>0.26486127785283131</v>
      </c>
      <c r="T1515" s="12">
        <f t="shared" si="418"/>
        <v>39.781374274441902</v>
      </c>
    </row>
    <row r="1516" spans="1:20" x14ac:dyDescent="0.15">
      <c r="A1516" s="57">
        <f t="shared" si="419"/>
        <v>1670.4963449056133</v>
      </c>
      <c r="B1516" s="12">
        <f t="shared" si="436"/>
        <v>265.86775070867208</v>
      </c>
      <c r="C1516" s="57" t="str">
        <f t="shared" si="420"/>
        <v>-0.0370807597851304-97.1444606934346i</v>
      </c>
      <c r="D1516" s="57" t="str">
        <f t="shared" si="421"/>
        <v>7.97999443284061-23.9516443366214i</v>
      </c>
      <c r="E1516" s="57" t="str">
        <f t="shared" si="422"/>
        <v>81.2189744254244-0.0118040773310966i</v>
      </c>
      <c r="F1516" s="57" t="str">
        <f t="shared" si="423"/>
        <v>4.17867723385379-2247.0913329547i</v>
      </c>
      <c r="G1516" s="57" t="str">
        <f t="shared" si="424"/>
        <v>0.999999654238816-0.000588014510094113i</v>
      </c>
      <c r="H1516" s="57" t="str">
        <f t="shared" si="425"/>
        <v>120.461442615427+39.6286237831766i</v>
      </c>
      <c r="I1516" s="57" t="str">
        <f t="shared" si="426"/>
        <v>505.262704539362-1526.30918199503i</v>
      </c>
      <c r="K1516" s="57" t="str">
        <f t="shared" si="427"/>
        <v>0.0898888456069391-0.0299719683109698i</v>
      </c>
      <c r="L1516" s="57" t="str">
        <f t="shared" si="428"/>
        <v>0.00025-0.831422884057472i</v>
      </c>
      <c r="M1516" s="57" t="str">
        <f t="shared" si="429"/>
        <v>0.0025-0.46826069815502i</v>
      </c>
      <c r="N1516" s="57">
        <f t="shared" si="430"/>
        <v>89.978129777874358</v>
      </c>
      <c r="O1516" s="57">
        <f t="shared" si="431"/>
        <v>39.748361464607072</v>
      </c>
      <c r="P1516" s="374">
        <f t="shared" si="432"/>
        <v>39.748361464607072</v>
      </c>
      <c r="Q1516" s="374">
        <f t="shared" si="433"/>
        <v>-90.021870222125642</v>
      </c>
      <c r="R1516" s="12">
        <f t="shared" si="434"/>
        <v>89.978129777874358</v>
      </c>
      <c r="S1516" s="57">
        <f t="shared" si="435"/>
        <v>0.26586775070867208</v>
      </c>
      <c r="T1516" s="12">
        <f t="shared" ref="T1516:T1579" si="437">P1516</f>
        <v>39.748361464607072</v>
      </c>
    </row>
    <row r="1517" spans="1:20" x14ac:dyDescent="0.15">
      <c r="A1517" s="57">
        <f t="shared" ref="A1517:A1580" si="438">2*PI()*B1517</f>
        <v>1676.8442310162548</v>
      </c>
      <c r="B1517" s="12">
        <f t="shared" si="436"/>
        <v>266.87804816136503</v>
      </c>
      <c r="C1517" s="57" t="str">
        <f t="shared" ref="C1517:C1580" si="439">IMPRODUCT(D1517,E1517,$C$40,,K1517,$C$41)</f>
        <v>-0.0368157948668113-96.7759360096079i</v>
      </c>
      <c r="D1517" s="57" t="str">
        <f t="shared" ref="D1517:D1580" si="440">IMDIV(IMPRODUCT($C$37,$C$38,COMPLEX(1,A1517/$C$38)),IMSUM(-1*A1517*A1517/$C$39,COMPLEX(0,1*A1517)))</f>
        <v>7.97999439044983-23.8610232007653i</v>
      </c>
      <c r="E1517" s="57" t="str">
        <f t="shared" ref="E1517:E1580" si="441">IMDIV(IMPRODUCT(IMSUM(F1517,G1517),$C$29,H1517),IMSUM(1,I1517))</f>
        <v>81.2188668153059-0.0118116472269029i</v>
      </c>
      <c r="F1517" s="57" t="str">
        <f t="shared" ref="F1517:F1580" si="442">IMDIV(IMPRODUCT($C$14,$C$15,COMPLEX(1,A1517/$C$15)),IMSUM(-1*A1517*A1517/$C$16,COMPLEX(0,A1517)))</f>
        <v>4.17867722285228-2238.58472969149i</v>
      </c>
      <c r="G1517" s="57" t="str">
        <f t="shared" ref="G1517:G1580" si="443">IMDIV(1,COMPLEX(1,A1517*$C$9*$C$10))</f>
        <v>0.99999965160604-0.000590248963678476i</v>
      </c>
      <c r="H1517" s="57" t="str">
        <f t="shared" ref="H1517:H1580" si="444">IMDIV($C$3,IMSUM(K1517,COMPLEX(0,$C$28*A1517)))</f>
        <v>120.464963910783+39.7795943261125i</v>
      </c>
      <c r="I1517" s="57" t="str">
        <f t="shared" ref="I1517:I1580" si="445">IMPRODUCT(F1517,$C$29,H1517,$C$31)</f>
        <v>505.267613629693-1520.56855493939i</v>
      </c>
      <c r="K1517" s="57" t="str">
        <f t="shared" ref="K1517:K1580" si="446">IF($C$26&lt;=0,IMDIV(1,IMSUM(IMDIV(1,L1517),1/$C$18)),IMDIV(1,IMSUM(IMDIV(1,L1517),1/$C$18,IMDIV(1,M1517))))</f>
        <v>0.0898197762089873-0.0300624710922873i</v>
      </c>
      <c r="L1517" s="57" t="str">
        <f t="shared" ref="L1517:L1580" si="447">IMSUM($C$21/$C$22,IMDIV(1,COMPLEX(0,$C$20*$C$22*A1517)))</f>
        <v>0.00025-0.828275437395371i</v>
      </c>
      <c r="M1517" s="57" t="str">
        <f t="shared" ref="M1517:M1580" si="448">IMSUM($C$25/$C$26,IMDIV(1,COMPLEX(0,$C$24*$C$26*A1517)))</f>
        <v>0.0025-0.466488043589382i</v>
      </c>
      <c r="N1517" s="57">
        <f t="shared" ref="N1517:N1580" si="449">ABS(R1517)</f>
        <v>89.978203366968003</v>
      </c>
      <c r="O1517" s="57">
        <f t="shared" ref="O1517:O1580" si="450">ABS(P1517)</f>
        <v>39.715348238018663</v>
      </c>
      <c r="P1517" s="374">
        <f t="shared" ref="P1517:P1580" si="451">20*LOG10(IMABS(C1517))</f>
        <v>39.715348238018663</v>
      </c>
      <c r="Q1517" s="374">
        <f t="shared" ref="Q1517:Q1580" si="452">IMARGUMENT(C1517)*180/PI()</f>
        <v>-90.021796633031997</v>
      </c>
      <c r="R1517" s="12">
        <f t="shared" ref="R1517:R1580" si="453">IF(Q1517&lt;0,Q1517+180,Q1517-180)</f>
        <v>89.978203366968003</v>
      </c>
      <c r="S1517" s="57">
        <f t="shared" ref="S1517:S1580" si="454">B1517/1000</f>
        <v>0.26687804816136501</v>
      </c>
      <c r="T1517" s="12">
        <f t="shared" si="437"/>
        <v>39.715348238018663</v>
      </c>
    </row>
    <row r="1518" spans="1:20" x14ac:dyDescent="0.15">
      <c r="A1518" s="57">
        <f t="shared" si="438"/>
        <v>1683.2162390941164</v>
      </c>
      <c r="B1518" s="12">
        <f t="shared" ref="B1518:B1581" si="455">B1517*(1+B$42)</f>
        <v>267.8921847443782</v>
      </c>
      <c r="C1518" s="57" t="str">
        <f t="shared" si="439"/>
        <v>-0.0365492302682142-96.4088047069981i</v>
      </c>
      <c r="D1518" s="57" t="str">
        <f t="shared" si="440"/>
        <v>7.97999434773624-23.7707453137379i</v>
      </c>
      <c r="E1518" s="57" t="str">
        <f t="shared" si="441"/>
        <v>81.2187585591116-0.011818878246363i</v>
      </c>
      <c r="F1518" s="57" t="str">
        <f t="shared" si="442"/>
        <v>4.17867721176696-2230.11032922115i</v>
      </c>
      <c r="G1518" s="57" t="str">
        <f t="shared" si="443"/>
        <v>0.999999648953215-0.000592491908168677i</v>
      </c>
      <c r="H1518" s="57" t="str">
        <f t="shared" si="444"/>
        <v>120.468512136266+39.9311429329453i</v>
      </c>
      <c r="I1518" s="57" t="str">
        <f t="shared" si="445"/>
        <v>505.272560191767-1514.84980311406i</v>
      </c>
      <c r="K1518" s="57" t="str">
        <f t="shared" si="446"/>
        <v>0.0897502894352907-0.0301530870160288i</v>
      </c>
      <c r="L1518" s="57" t="str">
        <f t="shared" si="447"/>
        <v>0.00025-0.825139905753508i</v>
      </c>
      <c r="M1518" s="57" t="str">
        <f t="shared" si="448"/>
        <v>0.0025-0.46472209961086i</v>
      </c>
      <c r="N1518" s="57">
        <f t="shared" si="449"/>
        <v>89.978278783303438</v>
      </c>
      <c r="O1518" s="57">
        <f t="shared" si="450"/>
        <v>39.682334592907182</v>
      </c>
      <c r="P1518" s="374">
        <f t="shared" si="451"/>
        <v>39.682334592907182</v>
      </c>
      <c r="Q1518" s="374">
        <f t="shared" si="452"/>
        <v>-90.021721216696562</v>
      </c>
      <c r="R1518" s="12">
        <f t="shared" si="453"/>
        <v>89.978278783303438</v>
      </c>
      <c r="S1518" s="57">
        <f t="shared" si="454"/>
        <v>0.2678921847443782</v>
      </c>
      <c r="T1518" s="12">
        <f t="shared" si="437"/>
        <v>39.682334592907182</v>
      </c>
    </row>
    <row r="1519" spans="1:20" x14ac:dyDescent="0.15">
      <c r="A1519" s="57">
        <f t="shared" si="438"/>
        <v>1689.6124608026739</v>
      </c>
      <c r="B1519" s="12">
        <f t="shared" si="455"/>
        <v>268.91017504640683</v>
      </c>
      <c r="C1519" s="57" t="str">
        <f t="shared" si="439"/>
        <v>-0.0362810591972327-96.0430615154159i</v>
      </c>
      <c r="D1519" s="57" t="str">
        <f t="shared" si="440"/>
        <v>7.9799943046975-23.680809376862i</v>
      </c>
      <c r="E1519" s="57" t="str">
        <f t="shared" si="441"/>
        <v>81.2186496541569-0.0118257658833366i</v>
      </c>
      <c r="F1519" s="57" t="str">
        <f t="shared" si="442"/>
        <v>4.17867720059727-2221.66800963662i</v>
      </c>
      <c r="G1519" s="57" t="str">
        <f t="shared" si="443"/>
        <v>0.999999646280192-0.000594743375829954i</v>
      </c>
      <c r="H1519" s="57" t="str">
        <f t="shared" si="444"/>
        <v>120.472087498738+40.0832718505272i</v>
      </c>
      <c r="I1519" s="57" t="str">
        <f t="shared" si="445"/>
        <v>505.277544512319-1509.15284426835i</v>
      </c>
      <c r="K1519" s="57" t="str">
        <f t="shared" si="446"/>
        <v>0.0896803835085194-0.0302438144895739i</v>
      </c>
      <c r="L1519" s="57" t="str">
        <f t="shared" si="447"/>
        <v>0.00025-0.822016244026203i</v>
      </c>
      <c r="M1519" s="57" t="str">
        <f t="shared" si="448"/>
        <v>0.0025-0.46296284081576i</v>
      </c>
      <c r="N1519" s="57">
        <f t="shared" si="449"/>
        <v>89.978356047416796</v>
      </c>
      <c r="O1519" s="57">
        <f t="shared" si="450"/>
        <v>39.649320527506021</v>
      </c>
      <c r="P1519" s="374">
        <f t="shared" si="451"/>
        <v>39.649320527506021</v>
      </c>
      <c r="Q1519" s="374">
        <f t="shared" si="452"/>
        <v>-90.021643952583204</v>
      </c>
      <c r="R1519" s="12">
        <f t="shared" si="453"/>
        <v>89.978356047416796</v>
      </c>
      <c r="S1519" s="57">
        <f t="shared" si="454"/>
        <v>0.26891017504640685</v>
      </c>
      <c r="T1519" s="12">
        <f t="shared" si="437"/>
        <v>39.649320527506021</v>
      </c>
    </row>
    <row r="1520" spans="1:20" x14ac:dyDescent="0.15">
      <c r="A1520" s="57">
        <f t="shared" si="438"/>
        <v>1696.0329881537243</v>
      </c>
      <c r="B1520" s="12">
        <f t="shared" si="455"/>
        <v>269.93203371158319</v>
      </c>
      <c r="C1520" s="57" t="str">
        <f t="shared" si="439"/>
        <v>-0.0360112748730579-95.6787011847196i</v>
      </c>
      <c r="D1520" s="57" t="str">
        <f t="shared" si="440"/>
        <v>7.979994261331-23.5912140963785i</v>
      </c>
      <c r="E1520" s="57" t="str">
        <f t="shared" si="441"/>
        <v>81.218540097763-0.0118323055931401i</v>
      </c>
      <c r="F1520" s="57" t="str">
        <f t="shared" si="442"/>
        <v>4.17867718934251-2213.25764949226i</v>
      </c>
      <c r="G1520" s="57" t="str">
        <f t="shared" si="443"/>
        <v>0.999999643586814-0.000597003399050152i</v>
      </c>
      <c r="H1520" s="57" t="str">
        <f t="shared" si="444"/>
        <v>120.475690206659+40.2359833348258i</v>
      </c>
      <c r="I1520" s="57" t="str">
        <f t="shared" si="445"/>
        <v>505.282566880275-1503.47759646515i</v>
      </c>
      <c r="K1520" s="57" t="str">
        <f t="shared" si="446"/>
        <v>0.0896100566541023-0.0303346519008523i</v>
      </c>
      <c r="L1520" s="57" t="str">
        <f t="shared" si="447"/>
        <v>0.00025-0.818904407278548i</v>
      </c>
      <c r="M1520" s="57" t="str">
        <f t="shared" si="448"/>
        <v>0.0025-0.461210241896554i</v>
      </c>
      <c r="N1520" s="57">
        <f t="shared" si="449"/>
        <v>89.978435180012525</v>
      </c>
      <c r="O1520" s="57">
        <f t="shared" si="450"/>
        <v>39.616306040051555</v>
      </c>
      <c r="P1520" s="374">
        <f t="shared" si="451"/>
        <v>39.616306040051555</v>
      </c>
      <c r="Q1520" s="374">
        <f t="shared" si="452"/>
        <v>-90.021564819987475</v>
      </c>
      <c r="R1520" s="12">
        <f t="shared" si="453"/>
        <v>89.978435180012525</v>
      </c>
      <c r="S1520" s="57">
        <f t="shared" si="454"/>
        <v>0.2699320337115832</v>
      </c>
      <c r="T1520" s="12">
        <f t="shared" si="437"/>
        <v>39.616306040051555</v>
      </c>
    </row>
    <row r="1521" spans="1:20" x14ac:dyDescent="0.15">
      <c r="A1521" s="57">
        <f t="shared" si="438"/>
        <v>1702.4779135087085</v>
      </c>
      <c r="B1521" s="12">
        <f t="shared" si="455"/>
        <v>270.95777543968723</v>
      </c>
      <c r="C1521" s="57" t="str">
        <f t="shared" si="439"/>
        <v>-0.0357398705266228-95.3157184847433i</v>
      </c>
      <c r="D1521" s="57" t="str">
        <f t="shared" si="440"/>
        <v>7.97999421763426-23.5019581834293i</v>
      </c>
      <c r="E1521" s="57" t="str">
        <f t="shared" si="441"/>
        <v>81.2184298872568-0.0118384927924254i</v>
      </c>
      <c r="F1521" s="57" t="str">
        <f t="shared" si="442"/>
        <v>4.17867717800204-2204.87912780223i</v>
      </c>
      <c r="G1521" s="57" t="str">
        <f t="shared" si="443"/>
        <v>0.999999640872929-0.000599272010340186i</v>
      </c>
      <c r="H1521" s="57" t="str">
        <f t="shared" si="444"/>
        <v>120.479320470104+40.3892796509656i</v>
      </c>
      <c r="I1521" s="57" t="str">
        <f t="shared" si="445"/>
        <v>505.287627586798-1497.82397807987i</v>
      </c>
      <c r="K1521" s="57" t="str">
        <f t="shared" si="446"/>
        <v>0.0895393071003999-0.0304255976182544i</v>
      </c>
      <c r="L1521" s="57" t="str">
        <f t="shared" si="447"/>
        <v>0.00025-0.815804350745714i</v>
      </c>
      <c r="M1521" s="57" t="str">
        <f t="shared" si="448"/>
        <v>0.0025-0.459464277641516i</v>
      </c>
      <c r="N1521" s="57">
        <f t="shared" si="449"/>
        <v>89.978516201964339</v>
      </c>
      <c r="O1521" s="57">
        <f t="shared" si="450"/>
        <v>39.5832911287836</v>
      </c>
      <c r="P1521" s="374">
        <f t="shared" si="451"/>
        <v>39.5832911287836</v>
      </c>
      <c r="Q1521" s="374">
        <f t="shared" si="452"/>
        <v>-90.021483798035661</v>
      </c>
      <c r="R1521" s="12">
        <f t="shared" si="453"/>
        <v>89.978516201964339</v>
      </c>
      <c r="S1521" s="57">
        <f t="shared" si="454"/>
        <v>0.27095777543968724</v>
      </c>
      <c r="T1521" s="12">
        <f t="shared" si="437"/>
        <v>39.5832911287836</v>
      </c>
    </row>
    <row r="1522" spans="1:20" x14ac:dyDescent="0.15">
      <c r="A1522" s="57">
        <f t="shared" si="438"/>
        <v>1708.9473295800417</v>
      </c>
      <c r="B1522" s="12">
        <f t="shared" si="455"/>
        <v>271.98741498635803</v>
      </c>
      <c r="C1522" s="57" t="str">
        <f t="shared" si="439"/>
        <v>-0.0354668394012165-94.9541082052201i</v>
      </c>
      <c r="D1522" s="57" t="str">
        <f t="shared" si="440"/>
        <v>7.9799941736048-23.4130403540382i</v>
      </c>
      <c r="E1522" s="57" t="str">
        <f t="shared" si="441"/>
        <v>81.2183190199716-0.0118443228593574i</v>
      </c>
      <c r="F1522" s="57" t="str">
        <f t="shared" si="442"/>
        <v>4.17867716657525-2196.5323240387i</v>
      </c>
      <c r="G1522" s="57" t="str">
        <f t="shared" si="443"/>
        <v>0.999999638138378-0.000601549242334512i</v>
      </c>
      <c r="H1522" s="57" t="str">
        <f t="shared" si="444"/>
        <v>120.482978500779+40.5431630732691i</v>
      </c>
      <c r="I1522" s="57" t="str">
        <f t="shared" si="445"/>
        <v>505.292726925293-1492.19190779928i</v>
      </c>
      <c r="K1522" s="57" t="str">
        <f t="shared" si="446"/>
        <v>0.0894681330788803-0.0305166499905439i</v>
      </c>
      <c r="L1522" s="57" t="str">
        <f t="shared" si="447"/>
        <v>0.00025-0.81271602983235i</v>
      </c>
      <c r="M1522" s="57" t="str">
        <f t="shared" si="448"/>
        <v>0.0025-0.457724922934364i</v>
      </c>
      <c r="N1522" s="57">
        <f t="shared" si="449"/>
        <v>89.978599134315886</v>
      </c>
      <c r="O1522" s="57">
        <f t="shared" si="450"/>
        <v>39.550275791945467</v>
      </c>
      <c r="P1522" s="374">
        <f t="shared" si="451"/>
        <v>39.550275791945467</v>
      </c>
      <c r="Q1522" s="374">
        <f t="shared" si="452"/>
        <v>-90.021400865684114</v>
      </c>
      <c r="R1522" s="12">
        <f t="shared" si="453"/>
        <v>89.978599134315886</v>
      </c>
      <c r="S1522" s="57">
        <f t="shared" si="454"/>
        <v>0.27198741498635803</v>
      </c>
      <c r="T1522" s="12">
        <f t="shared" si="437"/>
        <v>39.550275791945467</v>
      </c>
    </row>
    <row r="1523" spans="1:20" x14ac:dyDescent="0.15">
      <c r="A1523" s="57">
        <f t="shared" si="438"/>
        <v>1715.4413294324456</v>
      </c>
      <c r="B1523" s="12">
        <f t="shared" si="455"/>
        <v>273.02096716330618</v>
      </c>
      <c r="C1523" s="57" t="str">
        <f t="shared" si="439"/>
        <v>-0.0351921747522219-94.593865155706i</v>
      </c>
      <c r="D1523" s="57" t="str">
        <f t="shared" si="440"/>
        <v>7.9799941292401-23.3244593290924i</v>
      </c>
      <c r="E1523" s="57" t="str">
        <f t="shared" si="441"/>
        <v>81.2182074932464-0.0118497911329228i</v>
      </c>
      <c r="F1523" s="57" t="str">
        <f t="shared" si="442"/>
        <v>4.17867715506142-2188.21711813006i</v>
      </c>
      <c r="G1523" s="57" t="str">
        <f t="shared" si="443"/>
        <v>0.999999635383006-0.000603835127791591i</v>
      </c>
      <c r="H1523" s="57" t="str">
        <f t="shared" si="444"/>
        <v>120.486664512027+40.697635885298i</v>
      </c>
      <c r="I1523" s="57" t="str">
        <f t="shared" si="445"/>
        <v>505.297865191399-1486.58130462025i</v>
      </c>
      <c r="K1523" s="57" t="str">
        <f t="shared" si="446"/>
        <v>0.0893965328242981-0.0306078073467716i</v>
      </c>
      <c r="L1523" s="57" t="str">
        <f t="shared" si="447"/>
        <v>0.00025-0.809639400111926i</v>
      </c>
      <c r="M1523" s="57" t="str">
        <f t="shared" si="448"/>
        <v>0.0025-0.4559921527539i</v>
      </c>
      <c r="N1523" s="57">
        <f t="shared" si="449"/>
        <v>89.978683998282108</v>
      </c>
      <c r="O1523" s="57">
        <f t="shared" si="450"/>
        <v>39.517260027783998</v>
      </c>
      <c r="P1523" s="374">
        <f t="shared" si="451"/>
        <v>39.517260027783998</v>
      </c>
      <c r="Q1523" s="374">
        <f t="shared" si="452"/>
        <v>-90.021316001717892</v>
      </c>
      <c r="R1523" s="12">
        <f t="shared" si="453"/>
        <v>89.978683998282108</v>
      </c>
      <c r="S1523" s="57">
        <f t="shared" si="454"/>
        <v>0.27302096716330621</v>
      </c>
      <c r="T1523" s="12">
        <f t="shared" si="437"/>
        <v>39.517260027783998</v>
      </c>
    </row>
    <row r="1524" spans="1:20" x14ac:dyDescent="0.15">
      <c r="A1524" s="57">
        <f t="shared" si="438"/>
        <v>1721.9600064842891</v>
      </c>
      <c r="B1524" s="12">
        <f t="shared" si="455"/>
        <v>274.05844683852678</v>
      </c>
      <c r="C1524" s="57" t="str">
        <f t="shared" si="439"/>
        <v>-0.0349158698496552-94.2349841655067i</v>
      </c>
      <c r="D1524" s="57" t="str">
        <f t="shared" si="440"/>
        <v>7.97999408453758-23.236213834324i</v>
      </c>
      <c r="E1524" s="57" t="str">
        <f t="shared" si="441"/>
        <v>81.2180953044281-0.0118548929136247i</v>
      </c>
      <c r="F1524" s="57" t="str">
        <f t="shared" si="442"/>
        <v>4.17867714345993-2179.93339045932i</v>
      </c>
      <c r="G1524" s="57" t="str">
        <f t="shared" si="443"/>
        <v>0.999999632606652-0.000606129699594369i</v>
      </c>
      <c r="H1524" s="57" t="str">
        <f t="shared" si="444"/>
        <v>120.49037871885+40.8527003798967i</v>
      </c>
      <c r="I1524" s="57" t="str">
        <f t="shared" si="445"/>
        <v>505.303042683062-1480.99208784873i</v>
      </c>
      <c r="K1524" s="57" t="str">
        <f t="shared" si="446"/>
        <v>0.0893245045748736-0.0306990679961913i</v>
      </c>
      <c r="L1524" s="57" t="str">
        <f t="shared" si="447"/>
        <v>0.00025-0.806574417326085i</v>
      </c>
      <c r="M1524" s="57" t="str">
        <f t="shared" si="448"/>
        <v>0.0025-0.454265942173639i</v>
      </c>
      <c r="N1524" s="57">
        <f t="shared" si="449"/>
        <v>89.978770815248907</v>
      </c>
      <c r="O1524" s="57">
        <f t="shared" si="450"/>
        <v>39.484243834549879</v>
      </c>
      <c r="P1524" s="374">
        <f t="shared" si="451"/>
        <v>39.484243834549879</v>
      </c>
      <c r="Q1524" s="374">
        <f t="shared" si="452"/>
        <v>-90.021229184751093</v>
      </c>
      <c r="R1524" s="12">
        <f t="shared" si="453"/>
        <v>89.978770815248907</v>
      </c>
      <c r="S1524" s="57">
        <f t="shared" si="454"/>
        <v>0.27405844683852676</v>
      </c>
      <c r="T1524" s="12">
        <f t="shared" si="437"/>
        <v>39.484243834549879</v>
      </c>
    </row>
    <row r="1525" spans="1:20" x14ac:dyDescent="0.15">
      <c r="A1525" s="57">
        <f t="shared" si="438"/>
        <v>1728.5034545089295</v>
      </c>
      <c r="B1525" s="12">
        <f t="shared" si="455"/>
        <v>275.09986893651319</v>
      </c>
      <c r="C1525" s="57" t="str">
        <f t="shared" si="439"/>
        <v>-0.0346379179771112-93.8774600836044i</v>
      </c>
      <c r="D1525" s="57" t="str">
        <f t="shared" si="440"/>
        <v>7.97999403949467-23.1483026002921i</v>
      </c>
      <c r="E1525" s="57" t="str">
        <f t="shared" si="441"/>
        <v>81.2179824508684-0.0118596234618067i</v>
      </c>
      <c r="F1525" s="57" t="str">
        <f t="shared" si="442"/>
        <v>4.1786771317701-2171.68102186225i</v>
      </c>
      <c r="G1525" s="57" t="str">
        <f t="shared" si="443"/>
        <v>0.999999629809159-0.000608432990750739i</v>
      </c>
      <c r="H1525" s="57" t="str">
        <f t="shared" si="444"/>
        <v>120.494121337911+41.0083588592326i</v>
      </c>
      <c r="I1525" s="57" t="str">
        <f t="shared" si="445"/>
        <v>505.308259700488-1475.42417709842i</v>
      </c>
      <c r="K1525" s="57" t="str">
        <f t="shared" si="446"/>
        <v>0.0892520465724791-0.0307904302281774i</v>
      </c>
      <c r="L1525" s="57" t="str">
        <f t="shared" si="447"/>
        <v>0.00025-0.803521037384026i</v>
      </c>
      <c r="M1525" s="57" t="str">
        <f t="shared" si="448"/>
        <v>0.0025-0.452546266361466i</v>
      </c>
      <c r="N1525" s="57">
        <f t="shared" si="449"/>
        <v>89.978859606774819</v>
      </c>
      <c r="O1525" s="57">
        <f t="shared" si="450"/>
        <v>39.451227210497905</v>
      </c>
      <c r="P1525" s="374">
        <f t="shared" si="451"/>
        <v>39.451227210497905</v>
      </c>
      <c r="Q1525" s="374">
        <f t="shared" si="452"/>
        <v>-90.021140393225181</v>
      </c>
      <c r="R1525" s="12">
        <f t="shared" si="453"/>
        <v>89.978859606774819</v>
      </c>
      <c r="S1525" s="57">
        <f t="shared" si="454"/>
        <v>0.27509986893651317</v>
      </c>
      <c r="T1525" s="12">
        <f t="shared" si="437"/>
        <v>39.451227210497905</v>
      </c>
    </row>
    <row r="1526" spans="1:20" x14ac:dyDescent="0.15">
      <c r="A1526" s="57">
        <f t="shared" si="438"/>
        <v>1735.0717676360634</v>
      </c>
      <c r="B1526" s="12">
        <f t="shared" si="455"/>
        <v>276.14524843847192</v>
      </c>
      <c r="C1526" s="57" t="str">
        <f t="shared" si="439"/>
        <v>-0.0343583124335538-93.521287778582i</v>
      </c>
      <c r="D1526" s="57" t="str">
        <f t="shared" si="440"/>
        <v>7.97999399410882-23.0607243623639i</v>
      </c>
      <c r="E1526" s="57" t="str">
        <f t="shared" si="441"/>
        <v>81.2178689299287-0.0118639779994857i</v>
      </c>
      <c r="F1526" s="57" t="str">
        <f t="shared" si="442"/>
        <v>4.17867711999128-2163.45989362577i</v>
      </c>
      <c r="G1526" s="57" t="str">
        <f t="shared" si="443"/>
        <v>0.999999626990364-0.000610745034394026i</v>
      </c>
      <c r="H1526" s="57" t="str">
        <f t="shared" si="444"/>
        <v>120.497892587558+41.1646136348402i</v>
      </c>
      <c r="I1526" s="57" t="str">
        <f t="shared" si="445"/>
        <v>505.313516546211-1469.87749228977i</v>
      </c>
      <c r="K1526" s="57" t="str">
        <f t="shared" si="446"/>
        <v>0.0891791570628181-0.0308818923121405i</v>
      </c>
      <c r="L1526" s="57" t="str">
        <f t="shared" si="447"/>
        <v>0.00025-0.800479216361849i</v>
      </c>
      <c r="M1526" s="57" t="str">
        <f t="shared" si="448"/>
        <v>0.0025-0.450833100579266i</v>
      </c>
      <c r="N1526" s="57">
        <f t="shared" si="449"/>
        <v>89.978950394591152</v>
      </c>
      <c r="O1526" s="57">
        <f t="shared" si="450"/>
        <v>39.418210153887003</v>
      </c>
      <c r="P1526" s="374">
        <f t="shared" si="451"/>
        <v>39.418210153887003</v>
      </c>
      <c r="Q1526" s="374">
        <f t="shared" si="452"/>
        <v>-90.021049605408848</v>
      </c>
      <c r="R1526" s="12">
        <f t="shared" si="453"/>
        <v>89.978950394591152</v>
      </c>
      <c r="S1526" s="57">
        <f t="shared" si="454"/>
        <v>0.27614524843847194</v>
      </c>
      <c r="T1526" s="12">
        <f t="shared" si="437"/>
        <v>39.418210153887003</v>
      </c>
    </row>
    <row r="1527" spans="1:20" x14ac:dyDescent="0.15">
      <c r="A1527" s="57">
        <f t="shared" si="438"/>
        <v>1741.6650403530805</v>
      </c>
      <c r="B1527" s="12">
        <f t="shared" si="455"/>
        <v>277.19460038253811</v>
      </c>
      <c r="C1527" s="57" t="str">
        <f t="shared" si="439"/>
        <v>-0.0340770465339091-93.1664621385506i</v>
      </c>
      <c r="D1527" s="57" t="str">
        <f t="shared" si="440"/>
        <v>7.97999394837733-22.9734778606971i</v>
      </c>
      <c r="E1527" s="57" t="str">
        <f t="shared" si="441"/>
        <v>81.2177547389769-0.0118679517085447i</v>
      </c>
      <c r="F1527" s="57" t="str">
        <f t="shared" si="442"/>
        <v>4.17867710812273-2155.26988748618i</v>
      </c>
      <c r="G1527" s="57" t="str">
        <f t="shared" si="443"/>
        <v>0.999999624150105-0.000613065863783457i</v>
      </c>
      <c r="H1527" s="57" t="str">
        <f t="shared" si="444"/>
        <v>120.50169268783+41.3214670276639i</v>
      </c>
      <c r="I1527" s="57" t="str">
        <f t="shared" si="445"/>
        <v>505.318813525095-1464.35195364874i</v>
      </c>
      <c r="K1527" s="57" t="str">
        <f t="shared" si="446"/>
        <v>0.0891058342956153-0.0309734524974482i</v>
      </c>
      <c r="L1527" s="57" t="str">
        <f t="shared" si="447"/>
        <v>0.00025-0.797448910501943i</v>
      </c>
      <c r="M1527" s="57" t="str">
        <f t="shared" si="448"/>
        <v>0.0025-0.449126420182571i</v>
      </c>
      <c r="N1527" s="57">
        <f t="shared" si="449"/>
        <v>89.979043200602703</v>
      </c>
      <c r="O1527" s="57">
        <f t="shared" si="450"/>
        <v>39.385192662980522</v>
      </c>
      <c r="P1527" s="374">
        <f t="shared" si="451"/>
        <v>39.385192662980522</v>
      </c>
      <c r="Q1527" s="374">
        <f t="shared" si="452"/>
        <v>-90.020956799397297</v>
      </c>
      <c r="R1527" s="12">
        <f t="shared" si="453"/>
        <v>89.979043200602703</v>
      </c>
      <c r="S1527" s="57">
        <f t="shared" si="454"/>
        <v>0.27719460038253813</v>
      </c>
      <c r="T1527" s="12">
        <f t="shared" si="437"/>
        <v>39.385192662980522</v>
      </c>
    </row>
    <row r="1528" spans="1:20" x14ac:dyDescent="0.15">
      <c r="A1528" s="57">
        <f t="shared" si="438"/>
        <v>1748.2833675064221</v>
      </c>
      <c r="B1528" s="12">
        <f t="shared" si="455"/>
        <v>278.24793986399175</v>
      </c>
      <c r="C1528" s="57" t="str">
        <f t="shared" si="439"/>
        <v>-0.0337941136080921-92.8129780710751i</v>
      </c>
      <c r="D1528" s="57" t="str">
        <f t="shared" si="440"/>
        <v>7.97999390229769-22.8865618402214i</v>
      </c>
      <c r="E1528" s="57" t="str">
        <f t="shared" si="441"/>
        <v>81.2176398753885-0.0118715397312452i</v>
      </c>
      <c r="F1528" s="57" t="str">
        <f t="shared" si="442"/>
        <v>4.17867709616384-2147.11088562751i</v>
      </c>
      <c r="G1528" s="57" t="str">
        <f t="shared" si="443"/>
        <v>0.99999962128822-0.000615395512304643i</v>
      </c>
      <c r="H1528" s="57" t="str">
        <f t="shared" si="444"/>
        <v>120.505521860474+41.4789213680985i</v>
      </c>
      <c r="I1528" s="57" t="str">
        <f t="shared" si="445"/>
        <v>505.324150944333-1458.84748170569i</v>
      </c>
      <c r="K1528" s="57" t="str">
        <f t="shared" si="446"/>
        <v>0.0890320765248046-0.0310651090133446i</v>
      </c>
      <c r="L1528" s="57" t="str">
        <f t="shared" si="447"/>
        <v>0.00025-0.79443007621234i</v>
      </c>
      <c r="M1528" s="57" t="str">
        <f t="shared" si="448"/>
        <v>0.0025-0.447426200620215i</v>
      </c>
      <c r="N1528" s="57">
        <f t="shared" si="449"/>
        <v>89.979138046889531</v>
      </c>
      <c r="O1528" s="57">
        <f t="shared" si="450"/>
        <v>39.352174736046329</v>
      </c>
      <c r="P1528" s="374">
        <f t="shared" si="451"/>
        <v>39.352174736046329</v>
      </c>
      <c r="Q1528" s="374">
        <f t="shared" si="452"/>
        <v>-90.020861953110469</v>
      </c>
      <c r="R1528" s="12">
        <f t="shared" si="453"/>
        <v>89.979138046889531</v>
      </c>
      <c r="S1528" s="57">
        <f t="shared" si="454"/>
        <v>0.27824793986399177</v>
      </c>
      <c r="T1528" s="12">
        <f t="shared" si="437"/>
        <v>39.352174736046329</v>
      </c>
    </row>
    <row r="1529" spans="1:20" x14ac:dyDescent="0.15">
      <c r="A1529" s="57">
        <f t="shared" si="438"/>
        <v>1754.9268443029466</v>
      </c>
      <c r="B1529" s="12">
        <f t="shared" si="455"/>
        <v>279.30528203547493</v>
      </c>
      <c r="C1529" s="57" t="str">
        <f t="shared" si="439"/>
        <v>-0.0335095070062614-92.4608305031051i</v>
      </c>
      <c r="D1529" s="57" t="str">
        <f t="shared" si="440"/>
        <v>7.97999385586712-22.7999750506208i</v>
      </c>
      <c r="E1529" s="57" t="str">
        <f t="shared" si="441"/>
        <v>81.2175243365478-0.0118747371702184i</v>
      </c>
      <c r="F1529" s="57" t="str">
        <f t="shared" si="442"/>
        <v>4.17867708411388-2138.98277067975i</v>
      </c>
      <c r="G1529" s="57" t="str">
        <f t="shared" si="443"/>
        <v>0.999999618404543-0.000617734013470054i</v>
      </c>
      <c r="H1529" s="57" t="str">
        <f t="shared" si="444"/>
        <v>120.509380328955+41.6369789960362i</v>
      </c>
      <c r="I1529" s="57" t="str">
        <f t="shared" si="445"/>
        <v>505.329529113497-1453.36399729419i</v>
      </c>
      <c r="K1529" s="57" t="str">
        <f t="shared" si="446"/>
        <v>0.0889578820087208-0.031156860068875i</v>
      </c>
      <c r="L1529" s="57" t="str">
        <f t="shared" si="447"/>
        <v>0.00025-0.791422670066087i</v>
      </c>
      <c r="M1529" s="57" t="str">
        <f t="shared" si="448"/>
        <v>0.0025-0.445732417433965i</v>
      </c>
      <c r="N1529" s="57">
        <f t="shared" si="449"/>
        <v>89.979234955704854</v>
      </c>
      <c r="O1529" s="57">
        <f t="shared" si="450"/>
        <v>39.319156371357387</v>
      </c>
      <c r="P1529" s="374">
        <f t="shared" si="451"/>
        <v>39.319156371357387</v>
      </c>
      <c r="Q1529" s="374">
        <f t="shared" si="452"/>
        <v>-90.020765044295146</v>
      </c>
      <c r="R1529" s="12">
        <f t="shared" si="453"/>
        <v>89.979234955704854</v>
      </c>
      <c r="S1529" s="57">
        <f t="shared" si="454"/>
        <v>0.27930528203547494</v>
      </c>
      <c r="T1529" s="12">
        <f t="shared" si="437"/>
        <v>39.319156371357387</v>
      </c>
    </row>
    <row r="1530" spans="1:20" x14ac:dyDescent="0.15">
      <c r="A1530" s="57">
        <f t="shared" si="438"/>
        <v>1761.5955663112979</v>
      </c>
      <c r="B1530" s="12">
        <f t="shared" si="455"/>
        <v>280.36664210720977</v>
      </c>
      <c r="C1530" s="57" t="str">
        <f t="shared" si="439"/>
        <v>-0.0332232200935714-92.1100143808964i</v>
      </c>
      <c r="D1530" s="57" t="str">
        <f t="shared" si="440"/>
        <v>7.97999380908302-22.7137162463152i</v>
      </c>
      <c r="E1530" s="57" t="str">
        <f t="shared" si="441"/>
        <v>81.2174081198473-0.0118775390880758i</v>
      </c>
      <c r="F1530" s="57" t="str">
        <f t="shared" si="442"/>
        <v>4.17867707197216-2130.88542571726i</v>
      </c>
      <c r="G1530" s="57" t="str">
        <f t="shared" si="443"/>
        <v>0.999999615498908-0.00062008140091951i</v>
      </c>
      <c r="H1530" s="57" t="str">
        <f t="shared" si="444"/>
        <v>120.513268318472+41.7956422609064i</v>
      </c>
      <c r="I1530" s="57" t="str">
        <f t="shared" si="445"/>
        <v>505.334948344533-1447.90142154995i</v>
      </c>
      <c r="K1530" s="57" t="str">
        <f t="shared" si="446"/>
        <v>0.0888832490102902-0.0312487038528046i</v>
      </c>
      <c r="L1530" s="57" t="str">
        <f t="shared" si="447"/>
        <v>0.00025-0.788426648800647i</v>
      </c>
      <c r="M1530" s="57" t="str">
        <f t="shared" si="448"/>
        <v>0.0025-0.444045046258185i</v>
      </c>
      <c r="N1530" s="57">
        <f t="shared" si="449"/>
        <v>89.979333949479425</v>
      </c>
      <c r="O1530" s="57">
        <f t="shared" si="450"/>
        <v>39.286137567191403</v>
      </c>
      <c r="P1530" s="374">
        <f t="shared" si="451"/>
        <v>39.286137567191403</v>
      </c>
      <c r="Q1530" s="374">
        <f t="shared" si="452"/>
        <v>-90.020666050520575</v>
      </c>
      <c r="R1530" s="12">
        <f t="shared" si="453"/>
        <v>89.979333949479425</v>
      </c>
      <c r="S1530" s="57">
        <f t="shared" si="454"/>
        <v>0.2803666421072098</v>
      </c>
      <c r="T1530" s="12">
        <f t="shared" si="437"/>
        <v>39.286137567191403</v>
      </c>
    </row>
    <row r="1531" spans="1:20" x14ac:dyDescent="0.15">
      <c r="A1531" s="57">
        <f t="shared" si="438"/>
        <v>1768.2896294632808</v>
      </c>
      <c r="B1531" s="12">
        <f t="shared" si="455"/>
        <v>281.43203534721715</v>
      </c>
      <c r="C1531" s="57" t="str">
        <f t="shared" si="439"/>
        <v>-0.032935246255402-91.7605246699412i</v>
      </c>
      <c r="D1531" s="57" t="str">
        <f t="shared" si="440"/>
        <v>7.97999376194267-22.6277841864427i</v>
      </c>
      <c r="E1531" s="57" t="str">
        <f t="shared" si="441"/>
        <v>81.2172912226886-0.0118799405071408i</v>
      </c>
      <c r="F1531" s="57" t="str">
        <f t="shared" si="442"/>
        <v>4.178677059738-2122.81873425701i</v>
      </c>
      <c r="G1531" s="57" t="str">
        <f t="shared" si="443"/>
        <v>0.999999612571149-0.000622437708420655i</v>
      </c>
      <c r="H1531" s="57" t="str">
        <f t="shared" si="444"/>
        <v>120.517186055975+41.9549135217226i</v>
      </c>
      <c r="I1531" s="57" t="str">
        <f t="shared" si="445"/>
        <v>505.340408951796-1442.45967590969i</v>
      </c>
      <c r="K1531" s="57" t="str">
        <f t="shared" si="446"/>
        <v>0.088808175797226-0.031340638533547i</v>
      </c>
      <c r="L1531" s="57" t="str">
        <f t="shared" si="447"/>
        <v>0.00025-0.78544196931724i</v>
      </c>
      <c r="M1531" s="57" t="str">
        <f t="shared" si="448"/>
        <v>0.0025-0.442364062819471i</v>
      </c>
      <c r="N1531" s="57">
        <f t="shared" si="449"/>
        <v>89.97943505081939</v>
      </c>
      <c r="O1531" s="57">
        <f t="shared" si="450"/>
        <v>39.25311832183128</v>
      </c>
      <c r="P1531" s="374">
        <f t="shared" si="451"/>
        <v>39.25311832183128</v>
      </c>
      <c r="Q1531" s="374">
        <f t="shared" si="452"/>
        <v>-90.02056494918061</v>
      </c>
      <c r="R1531" s="12">
        <f t="shared" si="453"/>
        <v>89.97943505081939</v>
      </c>
      <c r="S1531" s="57">
        <f t="shared" si="454"/>
        <v>0.28143203534721717</v>
      </c>
      <c r="T1531" s="12">
        <f t="shared" si="437"/>
        <v>39.25311832183128</v>
      </c>
    </row>
    <row r="1532" spans="1:20" x14ac:dyDescent="0.15">
      <c r="A1532" s="57">
        <f t="shared" si="438"/>
        <v>1775.0091300552413</v>
      </c>
      <c r="B1532" s="12">
        <f t="shared" si="455"/>
        <v>282.50147708153656</v>
      </c>
      <c r="C1532" s="57" t="str">
        <f t="shared" si="439"/>
        <v>-0.0326455788956359-91.4123563548958i</v>
      </c>
      <c r="D1532" s="57" t="str">
        <f t="shared" si="440"/>
        <v>7.9799937144434-22.5421776348418i</v>
      </c>
      <c r="E1532" s="57" t="str">
        <f t="shared" si="441"/>
        <v>81.2171736424818-0.0118819364095958i</v>
      </c>
      <c r="F1532" s="57" t="str">
        <f t="shared" si="442"/>
        <v>4.17867704741069-2114.78258025694i</v>
      </c>
      <c r="G1532" s="57" t="str">
        <f t="shared" si="443"/>
        <v>0.999999609621096-0.000624802969869452i</v>
      </c>
      <c r="H1532" s="57" t="str">
        <f t="shared" si="444"/>
        <v>120.521133770171+42.1147951471237i</v>
      </c>
      <c r="I1532" s="57" t="str">
        <f t="shared" si="445"/>
        <v>505.345911252054-1437.03868210994i</v>
      </c>
      <c r="K1532" s="57" t="str">
        <f t="shared" si="446"/>
        <v>0.0887326606422261-0.0314326622590884i</v>
      </c>
      <c r="L1532" s="57" t="str">
        <f t="shared" si="447"/>
        <v>0.00025-0.782468588680256i</v>
      </c>
      <c r="M1532" s="57" t="str">
        <f t="shared" si="448"/>
        <v>0.0025-0.440689442936313i</v>
      </c>
      <c r="N1532" s="57">
        <f t="shared" si="449"/>
        <v>89.979538282508543</v>
      </c>
      <c r="O1532" s="57">
        <f t="shared" si="450"/>
        <v>39.220098633565343</v>
      </c>
      <c r="P1532" s="374">
        <f t="shared" si="451"/>
        <v>39.220098633565343</v>
      </c>
      <c r="Q1532" s="374">
        <f t="shared" si="452"/>
        <v>-90.020461717491457</v>
      </c>
      <c r="R1532" s="12">
        <f t="shared" si="453"/>
        <v>89.979538282508543</v>
      </c>
      <c r="S1532" s="57">
        <f t="shared" si="454"/>
        <v>0.28250147708153656</v>
      </c>
      <c r="T1532" s="12">
        <f t="shared" si="437"/>
        <v>39.220098633565343</v>
      </c>
    </row>
    <row r="1533" spans="1:20" x14ac:dyDescent="0.15">
      <c r="A1533" s="57">
        <f t="shared" si="438"/>
        <v>1781.7541647494511</v>
      </c>
      <c r="B1533" s="12">
        <f t="shared" si="455"/>
        <v>283.57498269444642</v>
      </c>
      <c r="C1533" s="57" t="str">
        <f t="shared" si="439"/>
        <v>-0.0323542114395252-91.0655044395107i</v>
      </c>
      <c r="D1533" s="57" t="str">
        <f t="shared" si="440"/>
        <v>7.97999366658246-22.4568953600334i</v>
      </c>
      <c r="E1533" s="57" t="str">
        <f t="shared" si="441"/>
        <v>81.217055376648-0.0118835217374789i</v>
      </c>
      <c r="F1533" s="57" t="str">
        <f t="shared" si="442"/>
        <v>4.1786770349895-2106.77684811426i</v>
      </c>
      <c r="G1533" s="57" t="str">
        <f t="shared" si="443"/>
        <v>0.999999606648581-0.000627177219290661i</v>
      </c>
      <c r="H1533" s="57" t="str">
        <f t="shared" si="444"/>
        <v>120.525111691545+42.2752895154199i</v>
      </c>
      <c r="I1533" s="57" t="str">
        <f t="shared" si="445"/>
        <v>505.35145556451-1431.63836218595i</v>
      </c>
      <c r="K1533" s="57" t="str">
        <f t="shared" si="446"/>
        <v>0.0886567018231723-0.0315247731569173i</v>
      </c>
      <c r="L1533" s="57" t="str">
        <f t="shared" si="447"/>
        <v>0.00025-0.779506464116613i</v>
      </c>
      <c r="M1533" s="57" t="str">
        <f t="shared" si="448"/>
        <v>0.0025-0.439021162518741i</v>
      </c>
      <c r="N1533" s="57">
        <f t="shared" si="449"/>
        <v>89.979643667507602</v>
      </c>
      <c r="O1533" s="57">
        <f t="shared" si="450"/>
        <v>39.187078500687718</v>
      </c>
      <c r="P1533" s="374">
        <f t="shared" si="451"/>
        <v>39.187078500687718</v>
      </c>
      <c r="Q1533" s="374">
        <f t="shared" si="452"/>
        <v>-90.020356332492398</v>
      </c>
      <c r="R1533" s="12">
        <f t="shared" si="453"/>
        <v>89.979643667507602</v>
      </c>
      <c r="S1533" s="57">
        <f t="shared" si="454"/>
        <v>0.28357498269444642</v>
      </c>
      <c r="T1533" s="12">
        <f t="shared" si="437"/>
        <v>39.187078500687718</v>
      </c>
    </row>
    <row r="1534" spans="1:20" x14ac:dyDescent="0.15">
      <c r="A1534" s="57">
        <f t="shared" si="438"/>
        <v>1788.5248305754992</v>
      </c>
      <c r="B1534" s="12">
        <f t="shared" si="455"/>
        <v>284.65256762868535</v>
      </c>
      <c r="C1534" s="57" t="str">
        <f t="shared" si="439"/>
        <v>-0.0320611373322528-90.7199639465533i</v>
      </c>
      <c r="D1534" s="57" t="str">
        <f t="shared" si="440"/>
        <v>7.97999361835707-22.3719361352035i</v>
      </c>
      <c r="E1534" s="57" t="str">
        <f t="shared" si="441"/>
        <v>81.2169364226162-0.0118846913916937i</v>
      </c>
      <c r="F1534" s="57" t="str">
        <f t="shared" si="442"/>
        <v>4.17867702247372-2098.80142266384i</v>
      </c>
      <c r="G1534" s="57" t="str">
        <f t="shared" si="443"/>
        <v>0.999999603653431-0.000629560490838337i</v>
      </c>
      <c r="H1534" s="57" t="str">
        <f t="shared" si="444"/>
        <v>120.52912005237+42.4363990146368i</v>
      </c>
      <c r="I1534" s="57" t="str">
        <f t="shared" si="445"/>
        <v>505.357042210836-1426.25863847063i</v>
      </c>
      <c r="K1534" s="57" t="str">
        <f t="shared" si="446"/>
        <v>0.0885802976233284-0.0316169693339512i</v>
      </c>
      <c r="L1534" s="57" t="str">
        <f t="shared" si="447"/>
        <v>0.00025-0.776555553015152i</v>
      </c>
      <c r="M1534" s="57" t="str">
        <f t="shared" si="448"/>
        <v>0.0025-0.437359197567983i</v>
      </c>
      <c r="N1534" s="57">
        <f t="shared" si="449"/>
        <v>89.97975122895626</v>
      </c>
      <c r="O1534" s="57">
        <f t="shared" si="450"/>
        <v>39.154057921498023</v>
      </c>
      <c r="P1534" s="374">
        <f t="shared" si="451"/>
        <v>39.154057921498023</v>
      </c>
      <c r="Q1534" s="374">
        <f t="shared" si="452"/>
        <v>-90.02024877104374</v>
      </c>
      <c r="R1534" s="12">
        <f t="shared" si="453"/>
        <v>89.97975122895626</v>
      </c>
      <c r="S1534" s="57">
        <f t="shared" si="454"/>
        <v>0.28465256762868535</v>
      </c>
      <c r="T1534" s="12">
        <f t="shared" si="437"/>
        <v>39.154057921498023</v>
      </c>
    </row>
    <row r="1535" spans="1:20" x14ac:dyDescent="0.15">
      <c r="A1535" s="57">
        <f t="shared" si="438"/>
        <v>1795.3212249316862</v>
      </c>
      <c r="B1535" s="12">
        <f t="shared" si="455"/>
        <v>285.73424738567434</v>
      </c>
      <c r="C1535" s="57" t="str">
        <f t="shared" si="439"/>
        <v>-0.0317663500415293-90.3757299177436i</v>
      </c>
      <c r="D1535" s="57" t="str">
        <f t="shared" si="440"/>
        <v>7.97999356976446-22.287298738185i</v>
      </c>
      <c r="E1535" s="57" t="str">
        <f t="shared" si="441"/>
        <v>81.2168167778275-0.0118854402329397i</v>
      </c>
      <c r="F1535" s="57" t="str">
        <f t="shared" si="442"/>
        <v>4.17867700986266-2090.8561891765i</v>
      </c>
      <c r="G1535" s="57" t="str">
        <f t="shared" si="443"/>
        <v>0.999999600635475-0.000631952818796316i</v>
      </c>
      <c r="H1535" s="57" t="str">
        <f t="shared" si="444"/>
        <v>120.533159086722+42.5981260425594i</v>
      </c>
      <c r="I1535" s="57" t="str">
        <f t="shared" si="445"/>
        <v>505.362671515165-1420.89943359332i</v>
      </c>
      <c r="K1535" s="57" t="str">
        <f t="shared" si="446"/>
        <v>0.0885034463315474-0.0317092488764706i</v>
      </c>
      <c r="L1535" s="57" t="str">
        <f t="shared" si="447"/>
        <v>0.00025-0.773615812926036i</v>
      </c>
      <c r="M1535" s="57" t="str">
        <f t="shared" si="448"/>
        <v>0.0025-0.435703524176114i</v>
      </c>
      <c r="N1535" s="57">
        <f t="shared" si="449"/>
        <v>89.979860990172739</v>
      </c>
      <c r="O1535" s="57">
        <f t="shared" si="450"/>
        <v>39.121036894302229</v>
      </c>
      <c r="P1535" s="374">
        <f t="shared" si="451"/>
        <v>39.121036894302229</v>
      </c>
      <c r="Q1535" s="374">
        <f t="shared" si="452"/>
        <v>-90.020139009827261</v>
      </c>
      <c r="R1535" s="12">
        <f t="shared" si="453"/>
        <v>89.979860990172739</v>
      </c>
      <c r="S1535" s="57">
        <f t="shared" si="454"/>
        <v>0.28573424738567432</v>
      </c>
      <c r="T1535" s="12">
        <f t="shared" si="437"/>
        <v>39.121036894302229</v>
      </c>
    </row>
    <row r="1536" spans="1:20" x14ac:dyDescent="0.15">
      <c r="A1536" s="57">
        <f t="shared" si="438"/>
        <v>1802.1434455864267</v>
      </c>
      <c r="B1536" s="12">
        <f t="shared" si="455"/>
        <v>286.82003752573991</v>
      </c>
      <c r="C1536" s="57" t="str">
        <f t="shared" si="439"/>
        <v>-0.0314698430573443-90.0327974136766i</v>
      </c>
      <c r="D1536" s="57" t="str">
        <f t="shared" si="440"/>
        <v>7.97999352080185-22.2029819514407i</v>
      </c>
      <c r="E1536" s="57" t="str">
        <f t="shared" si="441"/>
        <v>81.2166964397312-0.0118857630808132i</v>
      </c>
      <c r="F1536" s="57" t="str">
        <f t="shared" si="442"/>
        <v>4.17867699715555-2082.9410333574i</v>
      </c>
      <c r="G1536" s="57" t="str">
        <f t="shared" si="443"/>
        <v>0.999999597594539-0.00063435423757871i</v>
      </c>
      <c r="H1536" s="57" t="str">
        <f t="shared" si="444"/>
        <v>120.537229030496+42.7604730067785i</v>
      </c>
      <c r="I1536" s="57" t="str">
        <f t="shared" si="445"/>
        <v>505.368343804144-1415.56067047881i</v>
      </c>
      <c r="K1536" s="57" t="str">
        <f t="shared" si="446"/>
        <v>0.088426146242473-0.0318016098500492i</v>
      </c>
      <c r="L1536" s="57" t="str">
        <f t="shared" si="447"/>
        <v>0.00025-0.770687201560104i</v>
      </c>
      <c r="M1536" s="57" t="str">
        <f t="shared" si="448"/>
        <v>0.0025-0.434054118525716i</v>
      </c>
      <c r="N1536" s="57">
        <f t="shared" si="449"/>
        <v>89.979972974654899</v>
      </c>
      <c r="O1536" s="57">
        <f t="shared" si="450"/>
        <v>39.088015417412308</v>
      </c>
      <c r="P1536" s="374">
        <f t="shared" si="451"/>
        <v>39.088015417412308</v>
      </c>
      <c r="Q1536" s="374">
        <f t="shared" si="452"/>
        <v>-90.020027025345101</v>
      </c>
      <c r="R1536" s="12">
        <f t="shared" si="453"/>
        <v>89.979972974654899</v>
      </c>
      <c r="S1536" s="57">
        <f t="shared" si="454"/>
        <v>0.28682003752573992</v>
      </c>
      <c r="T1536" s="12">
        <f t="shared" si="437"/>
        <v>39.088015417412308</v>
      </c>
    </row>
    <row r="1537" spans="1:20" x14ac:dyDescent="0.15">
      <c r="A1537" s="57">
        <f t="shared" si="438"/>
        <v>1808.991590679655</v>
      </c>
      <c r="B1537" s="12">
        <f t="shared" si="455"/>
        <v>287.90995366833772</v>
      </c>
      <c r="C1537" s="57" t="str">
        <f t="shared" si="439"/>
        <v>-0.0311716098930255-89.6911615137564i</v>
      </c>
      <c r="D1537" s="57" t="str">
        <f t="shared" si="440"/>
        <v>7.9799934714664-22.118984562045i</v>
      </c>
      <c r="E1537" s="57" t="str">
        <f t="shared" si="441"/>
        <v>81.21657540579-0.0118856547142982i</v>
      </c>
      <c r="F1537" s="57" t="str">
        <f t="shared" si="442"/>
        <v>4.1786769843517-2075.05584134435i</v>
      </c>
      <c r="G1537" s="57" t="str">
        <f t="shared" si="443"/>
        <v>0.999999594530448-0.000636764781730404i</v>
      </c>
      <c r="H1537" s="57" t="str">
        <f t="shared" si="444"/>
        <v>120.541330121417+42.9234423247343i</v>
      </c>
      <c r="I1537" s="57" t="str">
        <f t="shared" si="445"/>
        <v>505.374059406913-1410.2422723461i</v>
      </c>
      <c r="K1537" s="57" t="str">
        <f t="shared" si="446"/>
        <v>0.0883483956567491-0.0318940502994895i</v>
      </c>
      <c r="L1537" s="57" t="str">
        <f t="shared" si="447"/>
        <v>0.00025-0.767769676788311i</v>
      </c>
      <c r="M1537" s="57" t="str">
        <f t="shared" si="448"/>
        <v>0.0025-0.432410956889536i</v>
      </c>
      <c r="N1537" s="57">
        <f t="shared" si="449"/>
        <v>89.980087206080881</v>
      </c>
      <c r="O1537" s="57">
        <f t="shared" si="450"/>
        <v>39.054993489146881</v>
      </c>
      <c r="P1537" s="374">
        <f t="shared" si="451"/>
        <v>39.054993489146881</v>
      </c>
      <c r="Q1537" s="374">
        <f t="shared" si="452"/>
        <v>-90.019912793919119</v>
      </c>
      <c r="R1537" s="12">
        <f t="shared" si="453"/>
        <v>89.980087206080881</v>
      </c>
      <c r="S1537" s="57">
        <f t="shared" si="454"/>
        <v>0.28790995366833771</v>
      </c>
      <c r="T1537" s="12">
        <f t="shared" si="437"/>
        <v>39.054993489146881</v>
      </c>
    </row>
    <row r="1538" spans="1:20" x14ac:dyDescent="0.15">
      <c r="A1538" s="57">
        <f t="shared" si="438"/>
        <v>1815.8657587242378</v>
      </c>
      <c r="B1538" s="12">
        <f t="shared" si="455"/>
        <v>289.00401149227741</v>
      </c>
      <c r="C1538" s="57" t="str">
        <f t="shared" si="439"/>
        <v>-0.0308716440856216-89.3508173161209i</v>
      </c>
      <c r="D1538" s="57" t="str">
        <f t="shared" si="440"/>
        <v>7.97999342175535-22.0353053616676i</v>
      </c>
      <c r="E1538" s="57" t="str">
        <f t="shared" si="441"/>
        <v>81.2164536734762-0.0118851098710048i</v>
      </c>
      <c r="F1538" s="57" t="str">
        <f t="shared" si="442"/>
        <v>4.17867697145035-2067.20049970624i</v>
      </c>
      <c r="G1538" s="57" t="str">
        <f t="shared" si="443"/>
        <v>0.999999591443026-0.000639184485927546i</v>
      </c>
      <c r="H1538" s="57" t="str">
        <f t="shared" si="444"/>
        <v>120.545462599059+43.0870364237636i</v>
      </c>
      <c r="I1538" s="57" t="str">
        <f t="shared" si="445"/>
        <v>505.37981865517-1404.94416270743i</v>
      </c>
      <c r="K1538" s="57" t="str">
        <f t="shared" si="446"/>
        <v>0.0882701928812249-0.0319865682487565i</v>
      </c>
      <c r="L1538" s="57" t="str">
        <f t="shared" si="447"/>
        <v>0.00025-0.764863196641074i</v>
      </c>
      <c r="M1538" s="57" t="str">
        <f t="shared" si="448"/>
        <v>0.0025-0.430774015630141i</v>
      </c>
      <c r="N1538" s="57">
        <f t="shared" si="449"/>
        <v>89.980203708309759</v>
      </c>
      <c r="O1538" s="57">
        <f t="shared" si="450"/>
        <v>39.021971107831021</v>
      </c>
      <c r="P1538" s="374">
        <f t="shared" si="451"/>
        <v>39.021971107831021</v>
      </c>
      <c r="Q1538" s="374">
        <f t="shared" si="452"/>
        <v>-90.019796291690241</v>
      </c>
      <c r="R1538" s="12">
        <f t="shared" si="453"/>
        <v>89.980203708309759</v>
      </c>
      <c r="S1538" s="57">
        <f t="shared" si="454"/>
        <v>0.28900401149227739</v>
      </c>
      <c r="T1538" s="12">
        <f t="shared" si="437"/>
        <v>39.021971107831021</v>
      </c>
    </row>
    <row r="1539" spans="1:20" x14ac:dyDescent="0.15">
      <c r="A1539" s="57">
        <f t="shared" si="438"/>
        <v>1822.7660486073898</v>
      </c>
      <c r="B1539" s="12">
        <f t="shared" si="455"/>
        <v>290.10222673594808</v>
      </c>
      <c r="C1539" s="57" t="str">
        <f t="shared" si="439"/>
        <v>-0.0305699391983048-89.0117599375763i</v>
      </c>
      <c r="D1539" s="57" t="str">
        <f t="shared" si="440"/>
        <v>7.97999337166574-21.9519431465549i</v>
      </c>
      <c r="E1539" s="57" t="str">
        <f t="shared" si="441"/>
        <v>81.2163312402738-0.011884123247262i</v>
      </c>
      <c r="F1539" s="57" t="str">
        <f t="shared" si="442"/>
        <v>4.17867695845081-2059.37489544132i</v>
      </c>
      <c r="G1539" s="57" t="str">
        <f t="shared" si="443"/>
        <v>0.999999588332095-0.000641613384978054i</v>
      </c>
      <c r="H1539" s="57" t="str">
        <f t="shared" si="444"/>
        <v>120.549626704856+43.2512577411444i</v>
      </c>
      <c r="I1539" s="57" t="str">
        <f t="shared" si="445"/>
        <v>505.385621883149-1399.66626536707i</v>
      </c>
      <c r="K1539" s="57" t="str">
        <f t="shared" si="446"/>
        <v>0.0881915362291725-0.0320791617009199i</v>
      </c>
      <c r="L1539" s="57" t="str">
        <f t="shared" si="447"/>
        <v>0.00025-0.761967719307705i</v>
      </c>
      <c r="M1539" s="57" t="str">
        <f t="shared" si="448"/>
        <v>0.0025-0.429143271199583i</v>
      </c>
      <c r="N1539" s="57">
        <f t="shared" si="449"/>
        <v>89.980322505381324</v>
      </c>
      <c r="O1539" s="57">
        <f t="shared" si="450"/>
        <v>38.988948271796914</v>
      </c>
      <c r="P1539" s="374">
        <f t="shared" si="451"/>
        <v>38.988948271796914</v>
      </c>
      <c r="Q1539" s="374">
        <f t="shared" si="452"/>
        <v>-90.019677494618676</v>
      </c>
      <c r="R1539" s="12">
        <f t="shared" si="453"/>
        <v>89.980322505381324</v>
      </c>
      <c r="S1539" s="57">
        <f t="shared" si="454"/>
        <v>0.2901022267359481</v>
      </c>
      <c r="T1539" s="12">
        <f t="shared" si="437"/>
        <v>38.988948271796914</v>
      </c>
    </row>
    <row r="1540" spans="1:20" x14ac:dyDescent="0.15">
      <c r="A1540" s="57">
        <f t="shared" si="438"/>
        <v>1829.692559592098</v>
      </c>
      <c r="B1540" s="12">
        <f t="shared" si="455"/>
        <v>291.20461519754468</v>
      </c>
      <c r="C1540" s="57" t="str">
        <f t="shared" si="439"/>
        <v>-0.0302664888187572-88.6739845135215i</v>
      </c>
      <c r="D1540" s="57" t="str">
        <f t="shared" si="440"/>
        <v>7.97999332119474-21.8688967175134i</v>
      </c>
      <c r="E1540" s="57" t="str">
        <f t="shared" si="441"/>
        <v>81.2162081036782-0.0118826894983311i</v>
      </c>
      <c r="F1540" s="57" t="str">
        <f t="shared" si="442"/>
        <v>4.17867694535219-2051.57891597564i</v>
      </c>
      <c r="G1540" s="57" t="str">
        <f t="shared" si="443"/>
        <v>0.999999585197475-0.000644051513822113i</v>
      </c>
      <c r="H1540" s="57" t="str">
        <f t="shared" si="444"/>
        <v>120.553822682116+43.4161087241424i</v>
      </c>
      <c r="I1540" s="57" t="str">
        <f t="shared" si="445"/>
        <v>505.391469427665-1394.40850442028i</v>
      </c>
      <c r="K1540" s="57" t="str">
        <f t="shared" si="446"/>
        <v>0.0881124240204937-0.0321718286380884i</v>
      </c>
      <c r="L1540" s="57" t="str">
        <f t="shared" si="447"/>
        <v>0.00025-0.759083203135789i</v>
      </c>
      <c r="M1540" s="57" t="str">
        <f t="shared" si="448"/>
        <v>0.0025-0.427518700139054i</v>
      </c>
      <c r="N1540" s="57">
        <f t="shared" si="449"/>
        <v>89.98044362151802</v>
      </c>
      <c r="O1540" s="57">
        <f t="shared" si="450"/>
        <v>38.955924979383582</v>
      </c>
      <c r="P1540" s="374">
        <f t="shared" si="451"/>
        <v>38.955924979383582</v>
      </c>
      <c r="Q1540" s="374">
        <f t="shared" si="452"/>
        <v>-90.01955637848198</v>
      </c>
      <c r="R1540" s="12">
        <f t="shared" si="453"/>
        <v>89.98044362151802</v>
      </c>
      <c r="S1540" s="57">
        <f t="shared" si="454"/>
        <v>0.2912046151975447</v>
      </c>
      <c r="T1540" s="12">
        <f t="shared" si="437"/>
        <v>38.955924979383582</v>
      </c>
    </row>
    <row r="1541" spans="1:20" x14ac:dyDescent="0.15">
      <c r="A1541" s="57">
        <f t="shared" si="438"/>
        <v>1836.645391318548</v>
      </c>
      <c r="B1541" s="12">
        <f t="shared" si="455"/>
        <v>292.31119273529538</v>
      </c>
      <c r="C1541" s="57" t="str">
        <f t="shared" si="439"/>
        <v>-0.0299612865613419-88.3374861978832i</v>
      </c>
      <c r="D1541" s="57" t="str">
        <f t="shared" si="440"/>
        <v>7.97999327033942-21.7861648798924i</v>
      </c>
      <c r="E1541" s="57" t="str">
        <f t="shared" si="441"/>
        <v>81.2160842611981-0.0118808032374776i</v>
      </c>
      <c r="F1541" s="57" t="str">
        <f t="shared" si="442"/>
        <v>4.17867693215389-2043.81244916145i</v>
      </c>
      <c r="G1541" s="57" t="str">
        <f t="shared" si="443"/>
        <v>0.999999582038988-0.000646498907532678i</v>
      </c>
      <c r="H1541" s="57" t="str">
        <f t="shared" si="444"/>
        <v>120.558050776043+43.5815918300571i</v>
      </c>
      <c r="I1541" s="57" t="str">
        <f t="shared" si="445"/>
        <v>505.397361628133-1389.17080425228i</v>
      </c>
      <c r="K1541" s="57" t="str">
        <f t="shared" si="446"/>
        <v>0.0880328545819382-0.0322645670213538i</v>
      </c>
      <c r="L1541" s="57" t="str">
        <f t="shared" si="447"/>
        <v>0.00025-0.756209606630595i</v>
      </c>
      <c r="M1541" s="57" t="str">
        <f t="shared" si="448"/>
        <v>0.0025-0.425900279078556i</v>
      </c>
      <c r="N1541" s="57">
        <f t="shared" si="449"/>
        <v>89.980567081124818</v>
      </c>
      <c r="O1541" s="57">
        <f t="shared" si="450"/>
        <v>38.92290122893754</v>
      </c>
      <c r="P1541" s="374">
        <f t="shared" si="451"/>
        <v>38.92290122893754</v>
      </c>
      <c r="Q1541" s="374">
        <f t="shared" si="452"/>
        <v>-90.019432918875182</v>
      </c>
      <c r="R1541" s="12">
        <f t="shared" si="453"/>
        <v>89.980567081124818</v>
      </c>
      <c r="S1541" s="57">
        <f t="shared" si="454"/>
        <v>0.29231119273529538</v>
      </c>
      <c r="T1541" s="12">
        <f t="shared" si="437"/>
        <v>38.92290122893754</v>
      </c>
    </row>
    <row r="1542" spans="1:20" x14ac:dyDescent="0.15">
      <c r="A1542" s="57">
        <f t="shared" si="438"/>
        <v>1843.6246438055587</v>
      </c>
      <c r="B1542" s="12">
        <f t="shared" si="455"/>
        <v>293.4219752676895</v>
      </c>
      <c r="C1542" s="57" t="str">
        <f t="shared" si="439"/>
        <v>-0.0296543260697142-88.0022601630457i</v>
      </c>
      <c r="D1542" s="57" t="str">
        <f t="shared" si="440"/>
        <v>7.97999321909688-21.7037464435666i</v>
      </c>
      <c r="E1542" s="57" t="str">
        <f t="shared" si="441"/>
        <v>81.2159597103553-0.011878459037632i</v>
      </c>
      <c r="F1542" s="57" t="str">
        <f t="shared" si="442"/>
        <v>4.17867691885511-2036.07538327549i</v>
      </c>
      <c r="G1542" s="57" t="str">
        <f t="shared" si="443"/>
        <v>0.99999957885645-0.000648955601315976i</v>
      </c>
      <c r="H1542" s="57" t="str">
        <f t="shared" si="444"/>
        <v>120.56231123374+43.7477095262692i</v>
      </c>
      <c r="I1542" s="57" t="str">
        <f t="shared" si="445"/>
        <v>505.403298826574-1383.95308953697i</v>
      </c>
      <c r="K1542" s="57" t="str">
        <f t="shared" si="446"/>
        <v>0.0879528262473209-0.0323573747907348i</v>
      </c>
      <c r="L1542" s="57" t="str">
        <f t="shared" si="447"/>
        <v>0.00025-0.753346888454466i</v>
      </c>
      <c r="M1542" s="57" t="str">
        <f t="shared" si="448"/>
        <v>0.0025-0.424287984736557i</v>
      </c>
      <c r="N1542" s="57">
        <f t="shared" si="449"/>
        <v>89.98069290878847</v>
      </c>
      <c r="O1542" s="57">
        <f t="shared" si="450"/>
        <v>38.889877018813038</v>
      </c>
      <c r="P1542" s="374">
        <f t="shared" si="451"/>
        <v>38.889877018813038</v>
      </c>
      <c r="Q1542" s="374">
        <f t="shared" si="452"/>
        <v>-90.01930709121153</v>
      </c>
      <c r="R1542" s="12">
        <f t="shared" si="453"/>
        <v>89.98069290878847</v>
      </c>
      <c r="S1542" s="57">
        <f t="shared" si="454"/>
        <v>0.29342197526768948</v>
      </c>
      <c r="T1542" s="12">
        <f t="shared" si="437"/>
        <v>38.889877018813038</v>
      </c>
    </row>
    <row r="1543" spans="1:20" x14ac:dyDescent="0.15">
      <c r="A1543" s="57">
        <f t="shared" si="438"/>
        <v>1850.6304174520196</v>
      </c>
      <c r="B1543" s="12">
        <f t="shared" si="455"/>
        <v>294.53697877370672</v>
      </c>
      <c r="C1543" s="57" t="str">
        <f t="shared" si="439"/>
        <v>-0.0293456010136524-87.6683015997781i</v>
      </c>
      <c r="D1543" s="57" t="str">
        <f t="shared" si="440"/>
        <v>7.97999316746415-21.6216402229192i</v>
      </c>
      <c r="E1543" s="57" t="str">
        <f t="shared" si="441"/>
        <v>81.2158344486825-0.011875651428515i</v>
      </c>
      <c r="F1543" s="57" t="str">
        <f t="shared" si="442"/>
        <v>4.17867690545504-2028.36760701747i</v>
      </c>
      <c r="G1543" s="57" t="str">
        <f t="shared" si="443"/>
        <v>0.999999575649679-0.000651421630512016i</v>
      </c>
      <c r="H1543" s="57" t="str">
        <f t="shared" si="444"/>
        <v>120.566604304235+43.9144642902859i</v>
      </c>
      <c r="I1543" s="57" t="str">
        <f t="shared" si="445"/>
        <v>505.409281367642-1378.75528523609i</v>
      </c>
      <c r="K1543" s="57" t="str">
        <f t="shared" si="446"/>
        <v>0.0878723373577404-0.03245024986512i</v>
      </c>
      <c r="L1543" s="57" t="str">
        <f t="shared" si="447"/>
        <v>0.00025-0.750495007426248i</v>
      </c>
      <c r="M1543" s="57" t="str">
        <f t="shared" si="448"/>
        <v>0.0025-0.422681793919663i</v>
      </c>
      <c r="N1543" s="57">
        <f t="shared" si="449"/>
        <v>89.980821129280741</v>
      </c>
      <c r="O1543" s="57">
        <f t="shared" si="450"/>
        <v>38.856852347371863</v>
      </c>
      <c r="P1543" s="374">
        <f t="shared" si="451"/>
        <v>38.856852347371863</v>
      </c>
      <c r="Q1543" s="374">
        <f t="shared" si="452"/>
        <v>-90.019178870719259</v>
      </c>
      <c r="R1543" s="12">
        <f t="shared" si="453"/>
        <v>89.980821129280741</v>
      </c>
      <c r="S1543" s="57">
        <f t="shared" si="454"/>
        <v>0.29453697877370671</v>
      </c>
      <c r="T1543" s="12">
        <f t="shared" si="437"/>
        <v>38.856852347371863</v>
      </c>
    </row>
    <row r="1544" spans="1:20" x14ac:dyDescent="0.15">
      <c r="A1544" s="57">
        <f t="shared" si="438"/>
        <v>1857.6628130383376</v>
      </c>
      <c r="B1544" s="12">
        <f t="shared" si="455"/>
        <v>295.65621929304683</v>
      </c>
      <c r="C1544" s="57" t="str">
        <f t="shared" si="439"/>
        <v>-0.0290351050933495-87.3356057171677i</v>
      </c>
      <c r="D1544" s="57" t="str">
        <f t="shared" si="440"/>
        <v>7.97999311543823-21.5398450368246i</v>
      </c>
      <c r="E1544" s="57" t="str">
        <f t="shared" si="441"/>
        <v>81.2157084737267-0.0118723748987998i</v>
      </c>
      <c r="F1544" s="57" t="str">
        <f t="shared" si="442"/>
        <v>4.17867689195291-2020.68900950846i</v>
      </c>
      <c r="G1544" s="57" t="str">
        <f t="shared" si="443"/>
        <v>0.999999572418491-0.000653897030595096i</v>
      </c>
      <c r="H1544" s="57" t="str">
        <f t="shared" si="444"/>
        <v>120.570930238491+44.0818586097898i</v>
      </c>
      <c r="I1544" s="57" t="str">
        <f t="shared" si="445"/>
        <v>505.415309598659-1373.577316598i</v>
      </c>
      <c r="K1544" s="57" t="str">
        <f t="shared" si="446"/>
        <v>0.0877913862618-0.0325431901422164i</v>
      </c>
      <c r="L1544" s="57" t="str">
        <f t="shared" si="447"/>
        <v>0.00025-0.747653922520668i</v>
      </c>
      <c r="M1544" s="57" t="str">
        <f t="shared" si="448"/>
        <v>0.0025-0.421081683522278i</v>
      </c>
      <c r="N1544" s="57">
        <f t="shared" si="449"/>
        <v>89.980951767556689</v>
      </c>
      <c r="O1544" s="57">
        <f t="shared" si="450"/>
        <v>38.823827212983886</v>
      </c>
      <c r="P1544" s="374">
        <f t="shared" si="451"/>
        <v>38.823827212983886</v>
      </c>
      <c r="Q1544" s="374">
        <f t="shared" si="452"/>
        <v>-90.019048232443311</v>
      </c>
      <c r="R1544" s="12">
        <f t="shared" si="453"/>
        <v>89.980951767556689</v>
      </c>
      <c r="S1544" s="57">
        <f t="shared" si="454"/>
        <v>0.29565621929304681</v>
      </c>
      <c r="T1544" s="12">
        <f t="shared" si="437"/>
        <v>38.823827212983886</v>
      </c>
    </row>
    <row r="1545" spans="1:20" x14ac:dyDescent="0.15">
      <c r="A1545" s="57">
        <f t="shared" si="438"/>
        <v>1864.7219317278832</v>
      </c>
      <c r="B1545" s="12">
        <f t="shared" si="455"/>
        <v>296.77971292636039</v>
      </c>
      <c r="C1545" s="57" t="str">
        <f t="shared" si="439"/>
        <v>-0.0287228320378148-87.0041677425498i</v>
      </c>
      <c r="D1545" s="57" t="str">
        <f t="shared" si="440"/>
        <v>7.97999306301624-21.4583597086316i</v>
      </c>
      <c r="E1545" s="57" t="str">
        <f t="shared" si="441"/>
        <v>81.2155817830491-0.0118686238953428i</v>
      </c>
      <c r="F1545" s="57" t="str">
        <f t="shared" si="442"/>
        <v>4.17867687834801-2013.03948028925i</v>
      </c>
      <c r="G1545" s="57" t="str">
        <f t="shared" si="443"/>
        <v>0.999999569162698-0.000656381837174313i</v>
      </c>
      <c r="H1545" s="57" t="str">
        <f t="shared" si="444"/>
        <v>120.575289289424+44.2498949826856i</v>
      </c>
      <c r="I1545" s="57" t="str">
        <f t="shared" si="445"/>
        <v>505.421383869617-1368.41910915664i</v>
      </c>
      <c r="K1545" s="57" t="str">
        <f t="shared" si="446"/>
        <v>0.087709971315829-0.0326361934984961i</v>
      </c>
      <c r="L1545" s="57" t="str">
        <f t="shared" si="447"/>
        <v>0.00025-0.744823592867767i</v>
      </c>
      <c r="M1545" s="57" t="str">
        <f t="shared" si="448"/>
        <v>0.0025-0.419487630526277i</v>
      </c>
      <c r="N1545" s="57">
        <f t="shared" si="449"/>
        <v>89.981084848756751</v>
      </c>
      <c r="O1545" s="57">
        <f t="shared" si="450"/>
        <v>38.790801614027124</v>
      </c>
      <c r="P1545" s="374">
        <f t="shared" si="451"/>
        <v>38.790801614027124</v>
      </c>
      <c r="Q1545" s="374">
        <f t="shared" si="452"/>
        <v>-90.018915151243249</v>
      </c>
      <c r="R1545" s="12">
        <f t="shared" si="453"/>
        <v>89.981084848756751</v>
      </c>
      <c r="S1545" s="57">
        <f t="shared" si="454"/>
        <v>0.29677971292636041</v>
      </c>
      <c r="T1545" s="12">
        <f t="shared" si="437"/>
        <v>38.790801614027124</v>
      </c>
    </row>
    <row r="1546" spans="1:20" x14ac:dyDescent="0.15">
      <c r="A1546" s="57">
        <f t="shared" si="438"/>
        <v>1871.8078750684492</v>
      </c>
      <c r="B1546" s="12">
        <f t="shared" si="455"/>
        <v>297.90747583548057</v>
      </c>
      <c r="C1546" s="57" t="str">
        <f t="shared" si="439"/>
        <v>-0.0284087756080353-86.6739829214408i</v>
      </c>
      <c r="D1546" s="57" t="str">
        <f t="shared" si="440"/>
        <v>7.979993010195-21.3771830661463i</v>
      </c>
      <c r="E1546" s="57" t="str">
        <f t="shared" si="441"/>
        <v>81.2154543742239-0.0118643928225522i</v>
      </c>
      <c r="F1546" s="57" t="str">
        <f t="shared" si="442"/>
        <v>4.17867686463954-2005.41890931878i</v>
      </c>
      <c r="G1546" s="57" t="str">
        <f t="shared" si="443"/>
        <v>0.999999565882115-0.000658876085994077i</v>
      </c>
      <c r="H1546" s="57" t="str">
        <f t="shared" si="444"/>
        <v>120.579681711915+44.4185759171472i</v>
      </c>
      <c r="I1546" s="57" t="str">
        <f t="shared" si="445"/>
        <v>505.427504533194-1363.28058873044i</v>
      </c>
      <c r="K1546" s="57" t="str">
        <f t="shared" si="446"/>
        <v>0.0876280908841121-0.0327292577891506i</v>
      </c>
      <c r="L1546" s="57" t="str">
        <f t="shared" si="447"/>
        <v>0.00025-0.742003977752312i</v>
      </c>
      <c r="M1546" s="57" t="str">
        <f t="shared" si="448"/>
        <v>0.0025-0.417899612000675i</v>
      </c>
      <c r="N1546" s="57">
        <f t="shared" si="449"/>
        <v>89.98122039820575</v>
      </c>
      <c r="O1546" s="57">
        <f t="shared" si="450"/>
        <v>38.757775548888134</v>
      </c>
      <c r="P1546" s="374">
        <f t="shared" si="451"/>
        <v>38.757775548888134</v>
      </c>
      <c r="Q1546" s="374">
        <f t="shared" si="452"/>
        <v>-90.01877960179425</v>
      </c>
      <c r="R1546" s="12">
        <f t="shared" si="453"/>
        <v>89.98122039820575</v>
      </c>
      <c r="S1546" s="57">
        <f t="shared" si="454"/>
        <v>0.29790747583548055</v>
      </c>
      <c r="T1546" s="12">
        <f t="shared" si="437"/>
        <v>38.757775548888134</v>
      </c>
    </row>
    <row r="1547" spans="1:20" x14ac:dyDescent="0.15">
      <c r="A1547" s="57">
        <f t="shared" si="438"/>
        <v>1878.9207449937094</v>
      </c>
      <c r="B1547" s="12">
        <f t="shared" si="455"/>
        <v>299.03952424365542</v>
      </c>
      <c r="C1547" s="57" t="str">
        <f t="shared" si="439"/>
        <v>-0.0280929295963936-86.3450465174701i</v>
      </c>
      <c r="D1547" s="57" t="str">
        <f t="shared" si="440"/>
        <v>7.97999295697161-21.2963139416155i</v>
      </c>
      <c r="E1547" s="57" t="str">
        <f t="shared" si="441"/>
        <v>81.2153262448398-0.0118596760430164i</v>
      </c>
      <c r="F1547" s="57" t="str">
        <f t="shared" si="442"/>
        <v>4.17867685082664-1997.82718697259i</v>
      </c>
      <c r="G1547" s="57" t="str">
        <f t="shared" si="443"/>
        <v>0.999999562576552-0.000661379812934621i</v>
      </c>
      <c r="H1547" s="57" t="str">
        <f t="shared" si="444"/>
        <v>120.584107762826+44.5879039316666i</v>
      </c>
      <c r="I1547" s="57" t="str">
        <f t="shared" si="445"/>
        <v>505.433671944801-1358.16168142128i</v>
      </c>
      <c r="K1547" s="57" t="str">
        <f t="shared" si="446"/>
        <v>0.0875457433391138-0.0328223808480423i</v>
      </c>
      <c r="L1547" s="57" t="str">
        <f t="shared" si="447"/>
        <v>0.00025-0.739195036613181i</v>
      </c>
      <c r="M1547" s="57" t="str">
        <f t="shared" si="448"/>
        <v>0.0025-0.41631760510129i</v>
      </c>
      <c r="N1547" s="57">
        <f t="shared" si="449"/>
        <v>89.981358441414372</v>
      </c>
      <c r="O1547" s="57">
        <f t="shared" si="450"/>
        <v>38.724749015962303</v>
      </c>
      <c r="P1547" s="374">
        <f t="shared" si="451"/>
        <v>38.724749015962303</v>
      </c>
      <c r="Q1547" s="374">
        <f t="shared" si="452"/>
        <v>-90.018641558585628</v>
      </c>
      <c r="R1547" s="12">
        <f t="shared" si="453"/>
        <v>89.981358441414372</v>
      </c>
      <c r="S1547" s="57">
        <f t="shared" si="454"/>
        <v>0.29903952424365543</v>
      </c>
      <c r="T1547" s="12">
        <f t="shared" si="437"/>
        <v>38.724749015962303</v>
      </c>
    </row>
    <row r="1548" spans="1:20" x14ac:dyDescent="0.15">
      <c r="A1548" s="57">
        <f t="shared" si="438"/>
        <v>1886.0606438246857</v>
      </c>
      <c r="B1548" s="12">
        <f t="shared" si="455"/>
        <v>300.17587443578134</v>
      </c>
      <c r="C1548" s="57" t="str">
        <f t="shared" si="439"/>
        <v>-0.0277752878279856-86.0173538123106i</v>
      </c>
      <c r="D1548" s="57" t="str">
        <f t="shared" si="440"/>
        <v>7.97999290334292-21.2157511717096i</v>
      </c>
      <c r="E1548" s="57" t="str">
        <f t="shared" si="441"/>
        <v>81.2151973925024-0.011854467877296i</v>
      </c>
      <c r="F1548" s="57" t="str">
        <f t="shared" si="442"/>
        <v>4.17867683690859-1990.2642040412i</v>
      </c>
      <c r="G1548" s="57" t="str">
        <f t="shared" si="443"/>
        <v>0.999999559245819-0.000663893054012521i</v>
      </c>
      <c r="H1548" s="57" t="str">
        <f t="shared" si="444"/>
        <v>120.588567701022+44.7578815551022i</v>
      </c>
      <c r="I1548" s="57" t="str">
        <f t="shared" si="445"/>
        <v>505.439886462582-1353.06231361346i</v>
      </c>
      <c r="K1548" s="57" t="str">
        <f t="shared" si="446"/>
        <v>0.087462927061706-0.032915560487658i</v>
      </c>
      <c r="L1548" s="57" t="str">
        <f t="shared" si="447"/>
        <v>0.00025-0.736396729042819i</v>
      </c>
      <c r="M1548" s="57" t="str">
        <f t="shared" si="448"/>
        <v>0.0025-0.414741587070423i</v>
      </c>
      <c r="N1548" s="57">
        <f t="shared" si="449"/>
        <v>89.981499004079268</v>
      </c>
      <c r="O1548" s="57">
        <f t="shared" si="450"/>
        <v>38.691722013653916</v>
      </c>
      <c r="P1548" s="374">
        <f t="shared" si="451"/>
        <v>38.691722013653916</v>
      </c>
      <c r="Q1548" s="374">
        <f t="shared" si="452"/>
        <v>-90.018500995920732</v>
      </c>
      <c r="R1548" s="12">
        <f t="shared" si="453"/>
        <v>89.981499004079268</v>
      </c>
      <c r="S1548" s="57">
        <f t="shared" si="454"/>
        <v>0.30017587443578136</v>
      </c>
      <c r="T1548" s="12">
        <f t="shared" si="437"/>
        <v>38.691722013653916</v>
      </c>
    </row>
    <row r="1549" spans="1:20" x14ac:dyDescent="0.15">
      <c r="A1549" s="57">
        <f t="shared" si="438"/>
        <v>1893.2276742712195</v>
      </c>
      <c r="B1549" s="12">
        <f t="shared" si="455"/>
        <v>301.3165427586373</v>
      </c>
      <c r="C1549" s="57" t="str">
        <f t="shared" si="439"/>
        <v>-0.0274558441609329-85.6909001056102i</v>
      </c>
      <c r="D1549" s="57" t="str">
        <f t="shared" si="440"/>
        <v>7.97999284930593-21.1354935975063i</v>
      </c>
      <c r="E1549" s="57" t="str">
        <f t="shared" si="441"/>
        <v>81.21506781483-0.0118487626030274i</v>
      </c>
      <c r="F1549" s="57" t="str">
        <f t="shared" si="442"/>
        <v>4.17867682288453-1982.72985172857i</v>
      </c>
      <c r="G1549" s="57" t="str">
        <f t="shared" si="443"/>
        <v>0.999999555889724-0.000666415845381212i</v>
      </c>
      <c r="H1549" s="57" t="str">
        <f t="shared" si="444"/>
        <v>120.593061787379+44.9285113267268i</v>
      </c>
      <c r="I1549" s="57" t="str">
        <f t="shared" si="445"/>
        <v>505.446148447445-1347.9824119726i</v>
      </c>
      <c r="K1549" s="57" t="str">
        <f t="shared" si="446"/>
        <v>0.0873796404414008-0.0330087944990681i</v>
      </c>
      <c r="L1549" s="57" t="str">
        <f t="shared" si="447"/>
        <v>0.00025-0.733609014786627i</v>
      </c>
      <c r="M1549" s="57" t="str">
        <f t="shared" si="448"/>
        <v>0.0025-0.413171535236524i</v>
      </c>
      <c r="N1549" s="57">
        <f t="shared" si="449"/>
        <v>89.981642112084018</v>
      </c>
      <c r="O1549" s="57">
        <f t="shared" si="450"/>
        <v>38.658694540376324</v>
      </c>
      <c r="P1549" s="374">
        <f t="shared" si="451"/>
        <v>38.658694540376324</v>
      </c>
      <c r="Q1549" s="374">
        <f t="shared" si="452"/>
        <v>-90.018357887915982</v>
      </c>
      <c r="R1549" s="12">
        <f t="shared" si="453"/>
        <v>89.981642112084018</v>
      </c>
      <c r="S1549" s="57">
        <f t="shared" si="454"/>
        <v>0.30131654275863728</v>
      </c>
      <c r="T1549" s="12">
        <f t="shared" si="437"/>
        <v>38.658694540376324</v>
      </c>
    </row>
    <row r="1550" spans="1:20" x14ac:dyDescent="0.15">
      <c r="A1550" s="57">
        <f t="shared" si="438"/>
        <v>1900.4219394334502</v>
      </c>
      <c r="B1550" s="12">
        <f t="shared" si="455"/>
        <v>302.46154562112014</v>
      </c>
      <c r="C1550" s="57" t="str">
        <f t="shared" si="439"/>
        <v>-0.0271345924880819-85.365680714925i</v>
      </c>
      <c r="D1550" s="57" t="str">
        <f t="shared" si="440"/>
        <v>7.97999279485743-21.0555400644733i</v>
      </c>
      <c r="E1550" s="57" t="str">
        <f t="shared" si="441"/>
        <v>81.2149375094556-0.0118425544554926i</v>
      </c>
      <c r="F1550" s="57" t="str">
        <f t="shared" si="442"/>
        <v>4.17867680875372-1975.22402165051i</v>
      </c>
      <c r="G1550" s="57" t="str">
        <f t="shared" si="443"/>
        <v>0.999999552508074-0.000668948223331512i</v>
      </c>
      <c r="H1550" s="57" t="str">
        <f t="shared" si="444"/>
        <v>120.597590284803+45.0997957962766i</v>
      </c>
      <c r="I1550" s="57" t="str">
        <f t="shared" si="445"/>
        <v>505.452458263074-1342.92190344457i</v>
      </c>
      <c r="K1550" s="57" t="str">
        <f t="shared" si="446"/>
        <v>0.0872958818765848-0.0331020806518862i</v>
      </c>
      <c r="L1550" s="57" t="str">
        <f t="shared" si="447"/>
        <v>0.00025-0.730831853742409i</v>
      </c>
      <c r="M1550" s="57" t="str">
        <f t="shared" si="448"/>
        <v>0.0025-0.411607427013872i</v>
      </c>
      <c r="N1550" s="57">
        <f t="shared" si="449"/>
        <v>89.981787791498959</v>
      </c>
      <c r="O1550" s="57">
        <f t="shared" si="450"/>
        <v>38.625666594552314</v>
      </c>
      <c r="P1550" s="374">
        <f t="shared" si="451"/>
        <v>38.625666594552314</v>
      </c>
      <c r="Q1550" s="374">
        <f t="shared" si="452"/>
        <v>-90.018212208501041</v>
      </c>
      <c r="R1550" s="12">
        <f t="shared" si="453"/>
        <v>89.981787791498959</v>
      </c>
      <c r="S1550" s="57">
        <f t="shared" si="454"/>
        <v>0.30246154562112015</v>
      </c>
      <c r="T1550" s="12">
        <f t="shared" si="437"/>
        <v>38.625666594552314</v>
      </c>
    </row>
    <row r="1551" spans="1:20" x14ac:dyDescent="0.15">
      <c r="A1551" s="57">
        <f t="shared" si="438"/>
        <v>1907.6435428032974</v>
      </c>
      <c r="B1551" s="12">
        <f t="shared" si="455"/>
        <v>303.61089949448041</v>
      </c>
      <c r="C1551" s="57" t="str">
        <f t="shared" si="439"/>
        <v>-0.0268115267384097-85.0416909756552i</v>
      </c>
      <c r="D1551" s="57" t="str">
        <f t="shared" si="440"/>
        <v>7.97999273999435-20.9758894224521i</v>
      </c>
      <c r="E1551" s="57" t="str">
        <f t="shared" si="441"/>
        <v>81.2148064740324-0.011835837628513i</v>
      </c>
      <c r="F1551" s="57" t="str">
        <f t="shared" si="442"/>
        <v>4.17867679451526-1967.74660583312i</v>
      </c>
      <c r="G1551" s="57" t="str">
        <f t="shared" si="443"/>
        <v>0.999999549100675-0.000671490224292136i</v>
      </c>
      <c r="H1551" s="57" t="str">
        <f t="shared" si="444"/>
        <v>120.602153458246+45.2717375240011i</v>
      </c>
      <c r="I1551" s="57" t="str">
        <f t="shared" si="445"/>
        <v>505.458816275963-1337.88071525446i</v>
      </c>
      <c r="K1551" s="57" t="str">
        <f t="shared" si="446"/>
        <v>0.0872116497747502-0.0331954166942295i</v>
      </c>
      <c r="L1551" s="57" t="str">
        <f t="shared" si="447"/>
        <v>0.00025-0.728065205959762i</v>
      </c>
      <c r="M1551" s="57" t="str">
        <f t="shared" si="448"/>
        <v>0.0025-0.410049239902242i</v>
      </c>
      <c r="N1551" s="57">
        <f t="shared" si="449"/>
        <v>89.981936068581305</v>
      </c>
      <c r="O1551" s="57">
        <f t="shared" si="450"/>
        <v>38.592638174614599</v>
      </c>
      <c r="P1551" s="374">
        <f t="shared" si="451"/>
        <v>38.592638174614599</v>
      </c>
      <c r="Q1551" s="374">
        <f t="shared" si="452"/>
        <v>-90.018063931418695</v>
      </c>
      <c r="R1551" s="12">
        <f t="shared" si="453"/>
        <v>89.981936068581305</v>
      </c>
      <c r="S1551" s="57">
        <f t="shared" si="454"/>
        <v>0.30361089949448039</v>
      </c>
      <c r="T1551" s="12">
        <f t="shared" si="437"/>
        <v>38.592638174614599</v>
      </c>
    </row>
    <row r="1552" spans="1:20" x14ac:dyDescent="0.15">
      <c r="A1552" s="57">
        <f t="shared" si="438"/>
        <v>1914.8925882659501</v>
      </c>
      <c r="B1552" s="12">
        <f t="shared" si="455"/>
        <v>304.76462091255945</v>
      </c>
      <c r="C1552" s="57" t="str">
        <f t="shared" si="439"/>
        <v>-0.0264866408748539-84.7189262409707i</v>
      </c>
      <c r="D1552" s="57" t="str">
        <f t="shared" si="440"/>
        <v>7.97999268471353-20.8965405256416i</v>
      </c>
      <c r="E1552" s="57" t="str">
        <f t="shared" si="441"/>
        <v>81.2146747062249-0.0118286062715965i</v>
      </c>
      <c r="F1552" s="57" t="str">
        <f t="shared" si="442"/>
        <v>4.17867678016843-1960.29749671129i</v>
      </c>
      <c r="G1552" s="57" t="str">
        <f t="shared" si="443"/>
        <v>0.999999545667331-0.000674041884830226i</v>
      </c>
      <c r="H1552" s="57" t="str">
        <f t="shared" si="444"/>
        <v>120.606751574724+45.4443390807111i</v>
      </c>
      <c r="I1552" s="57" t="str">
        <f t="shared" si="445"/>
        <v>505.465222855428-1332.85877490561i</v>
      </c>
      <c r="K1552" s="57" t="str">
        <f t="shared" si="446"/>
        <v>0.0871269425527339-0.0332888003526822i</v>
      </c>
      <c r="L1552" s="57" t="str">
        <f t="shared" si="447"/>
        <v>0.00025-0.725309031639532i</v>
      </c>
      <c r="M1552" s="57" t="str">
        <f t="shared" si="448"/>
        <v>0.0025-0.408496951486594i</v>
      </c>
      <c r="N1552" s="57">
        <f t="shared" si="449"/>
        <v>89.982086969777612</v>
      </c>
      <c r="O1552" s="57">
        <f t="shared" si="450"/>
        <v>38.559609279005407</v>
      </c>
      <c r="P1552" s="374">
        <f t="shared" si="451"/>
        <v>38.559609279005407</v>
      </c>
      <c r="Q1552" s="374">
        <f t="shared" si="452"/>
        <v>-90.017913030222388</v>
      </c>
      <c r="R1552" s="12">
        <f t="shared" si="453"/>
        <v>89.982086969777612</v>
      </c>
      <c r="S1552" s="57">
        <f t="shared" si="454"/>
        <v>0.30476462091255946</v>
      </c>
      <c r="T1552" s="12">
        <f t="shared" si="437"/>
        <v>38.559609279005407</v>
      </c>
    </row>
    <row r="1553" spans="1:20" x14ac:dyDescent="0.15">
      <c r="A1553" s="57">
        <f t="shared" si="438"/>
        <v>1922.1691801013608</v>
      </c>
      <c r="B1553" s="12">
        <f t="shared" si="455"/>
        <v>305.92272647202719</v>
      </c>
      <c r="C1553" s="57" t="str">
        <f t="shared" si="439"/>
        <v>-0.0261599289000607-84.397381881753i</v>
      </c>
      <c r="D1553" s="57" t="str">
        <f t="shared" si="440"/>
        <v>7.97999262901178-20.8174922325813i</v>
      </c>
      <c r="E1553" s="57" t="str">
        <f t="shared" si="441"/>
        <v>81.214542203718-0.0118208544929645i</v>
      </c>
      <c r="F1553" s="57" t="str">
        <f t="shared" si="442"/>
        <v>4.17867676571237-1952.87658712706i</v>
      </c>
      <c r="G1553" s="57" t="str">
        <f t="shared" si="443"/>
        <v>0.999999542207844-0.00067660324165188i</v>
      </c>
      <c r="H1553" s="57" t="str">
        <f t="shared" si="444"/>
        <v>120.611384903332+45.6176030478301i</v>
      </c>
      <c r="I1553" s="57" t="str">
        <f t="shared" si="445"/>
        <v>505.471678373632-1327.85601017846i</v>
      </c>
      <c r="K1553" s="57" t="str">
        <f t="shared" si="446"/>
        <v>0.087041758636956-0.0333822293322643i</v>
      </c>
      <c r="L1553" s="57" t="str">
        <f t="shared" si="447"/>
        <v>0.00025-0.722563291133223i</v>
      </c>
      <c r="M1553" s="57" t="str">
        <f t="shared" si="448"/>
        <v>0.0025-0.406950539436734i</v>
      </c>
      <c r="N1553" s="57">
        <f t="shared" si="449"/>
        <v>89.982240521720996</v>
      </c>
      <c r="O1553" s="57">
        <f t="shared" si="450"/>
        <v>38.52657990617756</v>
      </c>
      <c r="P1553" s="374">
        <f t="shared" si="451"/>
        <v>38.52657990617756</v>
      </c>
      <c r="Q1553" s="374">
        <f t="shared" si="452"/>
        <v>-90.017759478279004</v>
      </c>
      <c r="R1553" s="12">
        <f t="shared" si="453"/>
        <v>89.982240521720996</v>
      </c>
      <c r="S1553" s="57">
        <f t="shared" si="454"/>
        <v>0.30592272647202717</v>
      </c>
      <c r="T1553" s="12">
        <f t="shared" si="437"/>
        <v>38.52657990617756</v>
      </c>
    </row>
    <row r="1554" spans="1:20" x14ac:dyDescent="0.15">
      <c r="A1554" s="57">
        <f t="shared" si="438"/>
        <v>1929.4734229857461</v>
      </c>
      <c r="B1554" s="12">
        <f t="shared" si="455"/>
        <v>307.08523283262093</v>
      </c>
      <c r="C1554" s="57" t="str">
        <f t="shared" si="439"/>
        <v>-0.0258313848530776-84.0770532865205i</v>
      </c>
      <c r="D1554" s="57" t="str">
        <f t="shared" si="440"/>
        <v>7.97999257288587-20.7387434061348i</v>
      </c>
      <c r="E1554" s="57" t="str">
        <f t="shared" si="441"/>
        <v>81.2144089642124-0.0118125763576806i</v>
      </c>
      <c r="F1554" s="57" t="str">
        <f t="shared" si="442"/>
        <v>4.17867675114619-1945.48377032816i</v>
      </c>
      <c r="G1554" s="57" t="str">
        <f t="shared" si="443"/>
        <v>0.999999538722015-0.000679174331602671i</v>
      </c>
      <c r="H1554" s="57" t="str">
        <f t="shared" si="444"/>
        <v>120.61605371526+45.7915320174435i</v>
      </c>
      <c r="I1554" s="57" t="str">
        <f t="shared" si="445"/>
        <v>505.478183205611-1322.87234912956i</v>
      </c>
      <c r="K1554" s="57" t="str">
        <f t="shared" si="446"/>
        <v>0.0869560964636585-0.0334757013163966i</v>
      </c>
      <c r="L1554" s="57" t="str">
        <f t="shared" si="447"/>
        <v>0.00025-0.719827944942441i</v>
      </c>
      <c r="M1554" s="57" t="str">
        <f t="shared" si="448"/>
        <v>0.0025-0.405409981507007i</v>
      </c>
      <c r="N1554" s="57">
        <f t="shared" si="449"/>
        <v>89.982396751234276</v>
      </c>
      <c r="O1554" s="57">
        <f t="shared" si="450"/>
        <v>38.493550054593911</v>
      </c>
      <c r="P1554" s="374">
        <f t="shared" si="451"/>
        <v>38.493550054593911</v>
      </c>
      <c r="Q1554" s="374">
        <f t="shared" si="452"/>
        <v>-90.017603248765724</v>
      </c>
      <c r="R1554" s="12">
        <f t="shared" si="453"/>
        <v>89.982396751234276</v>
      </c>
      <c r="S1554" s="57">
        <f t="shared" si="454"/>
        <v>0.30708523283262096</v>
      </c>
      <c r="T1554" s="12">
        <f t="shared" si="437"/>
        <v>38.493550054593911</v>
      </c>
    </row>
    <row r="1555" spans="1:20" x14ac:dyDescent="0.15">
      <c r="A1555" s="57">
        <f t="shared" si="438"/>
        <v>1936.8054219930918</v>
      </c>
      <c r="B1555" s="12">
        <f t="shared" si="455"/>
        <v>308.25215671738488</v>
      </c>
      <c r="C1555" s="57" t="str">
        <f t="shared" si="439"/>
        <v>-0.0255010028126819-83.7579358613684i</v>
      </c>
      <c r="D1555" s="57" t="str">
        <f t="shared" si="440"/>
        <v>7.9799925163326-20.660292913474i</v>
      </c>
      <c r="E1555" s="57" t="str">
        <f t="shared" si="441"/>
        <v>81.214274985425-0.0118037658874944i</v>
      </c>
      <c r="F1555" s="57" t="str">
        <f t="shared" si="442"/>
        <v>4.17867673646912-1938.11893996646i</v>
      </c>
      <c r="G1555" s="57" t="str">
        <f t="shared" si="443"/>
        <v>0.999999535209643-0.000681755191668182i</v>
      </c>
      <c r="H1555" s="57" t="str">
        <f t="shared" si="444"/>
        <v>120.620758283808+45.9661285923489i</v>
      </c>
      <c r="I1555" s="57" t="str">
        <f t="shared" si="445"/>
        <v>505.484737729298-1317.90772009056i</v>
      </c>
      <c r="K1555" s="57" t="str">
        <f t="shared" si="446"/>
        <v>0.0868699544791511-0.0335692139668754i</v>
      </c>
      <c r="L1555" s="57" t="str">
        <f t="shared" si="447"/>
        <v>0.00025-0.71710295371831i</v>
      </c>
      <c r="M1555" s="57" t="str">
        <f t="shared" si="448"/>
        <v>0.0025-0.403875255535971i</v>
      </c>
      <c r="N1555" s="57">
        <f t="shared" si="449"/>
        <v>89.982555685328848</v>
      </c>
      <c r="O1555" s="57">
        <f t="shared" si="450"/>
        <v>38.460519722728243</v>
      </c>
      <c r="P1555" s="374">
        <f t="shared" si="451"/>
        <v>38.460519722728243</v>
      </c>
      <c r="Q1555" s="374">
        <f t="shared" si="452"/>
        <v>-90.017444314671152</v>
      </c>
      <c r="R1555" s="12">
        <f t="shared" si="453"/>
        <v>89.982555685328848</v>
      </c>
      <c r="S1555" s="57">
        <f t="shared" si="454"/>
        <v>0.30825215671738487</v>
      </c>
      <c r="T1555" s="12">
        <f t="shared" si="437"/>
        <v>38.460519722728243</v>
      </c>
    </row>
    <row r="1556" spans="1:20" x14ac:dyDescent="0.15">
      <c r="A1556" s="57">
        <f t="shared" si="438"/>
        <v>1944.1652825966657</v>
      </c>
      <c r="B1556" s="12">
        <f t="shared" si="455"/>
        <v>309.42351491291095</v>
      </c>
      <c r="C1556" s="57" t="str">
        <f t="shared" si="439"/>
        <v>-0.0251687768969049-83.4400250298982i</v>
      </c>
      <c r="D1556" s="57" t="str">
        <f t="shared" si="440"/>
        <v>7.9799924593487-20.5821396260619i</v>
      </c>
      <c r="E1556" s="57" t="str">
        <f t="shared" si="441"/>
        <v>81.214140265092-0.0117944170616986i</v>
      </c>
      <c r="F1556" s="57" t="str">
        <f t="shared" si="442"/>
        <v>4.17867672168025-1930.78199009637i</v>
      </c>
      <c r="G1556" s="57" t="str">
        <f t="shared" si="443"/>
        <v>0.999999531670526-0.00068434585897454i</v>
      </c>
      <c r="H1556" s="57" t="str">
        <f t="shared" si="444"/>
        <v>120.625498884407+46.1413953861067i</v>
      </c>
      <c r="I1556" s="57" t="str">
        <f t="shared" si="445"/>
        <v>505.491342325524-1312.96205166712i</v>
      </c>
      <c r="K1556" s="57" t="str">
        <f t="shared" si="446"/>
        <v>0.086783331140052-0.0336627649238426i</v>
      </c>
      <c r="L1556" s="57" t="str">
        <f t="shared" si="447"/>
        <v>0.00025-0.714388278260921i</v>
      </c>
      <c r="M1556" s="57" t="str">
        <f t="shared" si="448"/>
        <v>0.0025-0.402346339446075i</v>
      </c>
      <c r="N1556" s="57">
        <f t="shared" si="449"/>
        <v>89.982717351205906</v>
      </c>
      <c r="O1556" s="57">
        <f t="shared" si="450"/>
        <v>38.427488909065083</v>
      </c>
      <c r="P1556" s="374">
        <f t="shared" si="451"/>
        <v>38.427488909065083</v>
      </c>
      <c r="Q1556" s="374">
        <f t="shared" si="452"/>
        <v>-90.017282648794094</v>
      </c>
      <c r="R1556" s="12">
        <f t="shared" si="453"/>
        <v>89.982717351205906</v>
      </c>
      <c r="S1556" s="57">
        <f t="shared" si="454"/>
        <v>0.30942351491291092</v>
      </c>
      <c r="T1556" s="12">
        <f t="shared" si="437"/>
        <v>38.427488909065083</v>
      </c>
    </row>
    <row r="1557" spans="1:20" x14ac:dyDescent="0.15">
      <c r="A1557" s="57">
        <f t="shared" si="438"/>
        <v>1951.553110670533</v>
      </c>
      <c r="B1557" s="12">
        <f t="shared" si="455"/>
        <v>310.59932426957999</v>
      </c>
      <c r="C1557" s="57" t="str">
        <f t="shared" si="439"/>
        <v>-0.0248347012651671-83.1233162331559i</v>
      </c>
      <c r="D1557" s="57" t="str">
        <f t="shared" si="440"/>
        <v>7.97999240193097-20.5042824196376i</v>
      </c>
      <c r="E1557" s="57" t="str">
        <f t="shared" si="441"/>
        <v>81.2140048009686-0.0117845238167999i</v>
      </c>
      <c r="F1557" s="57" t="str">
        <f t="shared" si="442"/>
        <v>4.17867670677884-1923.47281517342i</v>
      </c>
      <c r="G1557" s="57" t="str">
        <f t="shared" si="443"/>
        <v>0.999999528104461-0.000686946370788947i</v>
      </c>
      <c r="H1557" s="57" t="str">
        <f t="shared" si="444"/>
        <v>120.630275794635+46.3173350230917i</v>
      </c>
      <c r="I1557" s="57" t="str">
        <f t="shared" si="445"/>
        <v>505.497997378073-1308.03527273797i</v>
      </c>
      <c r="K1557" s="57" t="str">
        <f t="shared" si="446"/>
        <v>0.0866962249135338-0.0337563518057618i</v>
      </c>
      <c r="L1557" s="57" t="str">
        <f t="shared" si="447"/>
        <v>0.00025-0.711683879518752i</v>
      </c>
      <c r="M1557" s="57" t="str">
        <f t="shared" si="448"/>
        <v>0.0025-0.400823211243351i</v>
      </c>
      <c r="N1557" s="57">
        <f t="shared" si="449"/>
        <v>89.982881776255965</v>
      </c>
      <c r="O1557" s="57">
        <f t="shared" si="450"/>
        <v>38.394457612100339</v>
      </c>
      <c r="P1557" s="374">
        <f t="shared" si="451"/>
        <v>38.394457612100339</v>
      </c>
      <c r="Q1557" s="374">
        <f t="shared" si="452"/>
        <v>-90.017118223744035</v>
      </c>
      <c r="R1557" s="12">
        <f t="shared" si="453"/>
        <v>89.982881776255965</v>
      </c>
      <c r="S1557" s="57">
        <f t="shared" si="454"/>
        <v>0.31059932426957998</v>
      </c>
      <c r="T1557" s="12">
        <f t="shared" si="437"/>
        <v>38.394457612100339</v>
      </c>
    </row>
    <row r="1558" spans="1:20" x14ac:dyDescent="0.15">
      <c r="A1558" s="57">
        <f t="shared" si="438"/>
        <v>1958.9690124910808</v>
      </c>
      <c r="B1558" s="12">
        <f t="shared" si="455"/>
        <v>311.77960170180438</v>
      </c>
      <c r="C1558" s="57" t="str">
        <f t="shared" si="439"/>
        <v>-0.0244987701186616-82.8078049295604i</v>
      </c>
      <c r="D1558" s="57" t="str">
        <f t="shared" si="440"/>
        <v>7.97999234407594-20.4267201741987i</v>
      </c>
      <c r="E1558" s="57" t="str">
        <f t="shared" si="441"/>
        <v>81.2138685908267-0.0117740800456728i</v>
      </c>
      <c r="F1558" s="57" t="str">
        <f t="shared" si="442"/>
        <v>4.17867669176392-1916.19131005268i</v>
      </c>
      <c r="G1558" s="57" t="str">
        <f t="shared" si="443"/>
        <v>0.999999524511242-0.000689556764520215i</v>
      </c>
      <c r="H1558" s="57" t="str">
        <f t="shared" si="444"/>
        <v>120.635089294232+46.4939501385443i</v>
      </c>
      <c r="I1558" s="57" t="str">
        <f t="shared" si="445"/>
        <v>505.50470327369-1303.12731245385i</v>
      </c>
      <c r="K1558" s="57" t="str">
        <f t="shared" si="446"/>
        <v>0.0866086342775738-0.0338499722093987i</v>
      </c>
      <c r="L1558" s="57" t="str">
        <f t="shared" si="447"/>
        <v>0.00025-0.708989718588114i</v>
      </c>
      <c r="M1558" s="57" t="str">
        <f t="shared" si="448"/>
        <v>0.0025-0.399305849017086i</v>
      </c>
      <c r="N1558" s="57">
        <f t="shared" si="449"/>
        <v>89.98304898805975</v>
      </c>
      <c r="O1558" s="57">
        <f t="shared" si="450"/>
        <v>38.361425830340977</v>
      </c>
      <c r="P1558" s="374">
        <f t="shared" si="451"/>
        <v>38.361425830340977</v>
      </c>
      <c r="Q1558" s="374">
        <f t="shared" si="452"/>
        <v>-90.01695101194025</v>
      </c>
      <c r="R1558" s="12">
        <f t="shared" si="453"/>
        <v>89.98304898805975</v>
      </c>
      <c r="S1558" s="57">
        <f t="shared" si="454"/>
        <v>0.31177960170180435</v>
      </c>
      <c r="T1558" s="12">
        <f t="shared" si="437"/>
        <v>38.361425830340977</v>
      </c>
    </row>
    <row r="1559" spans="1:20" x14ac:dyDescent="0.15">
      <c r="A1559" s="57">
        <f t="shared" si="438"/>
        <v>1966.413094738547</v>
      </c>
      <c r="B1559" s="12">
        <f t="shared" si="455"/>
        <v>312.96436418827125</v>
      </c>
      <c r="C1559" s="57" t="str">
        <f t="shared" si="439"/>
        <v>-0.0241609777012357-82.4934865948463i</v>
      </c>
      <c r="D1559" s="57" t="str">
        <f t="shared" si="440"/>
        <v>7.97999228578044-20.3494517739864i</v>
      </c>
      <c r="E1559" s="57" t="str">
        <f t="shared" si="441"/>
        <v>81.213731632459-0.0117630795985637i</v>
      </c>
      <c r="F1559" s="57" t="str">
        <f t="shared" si="442"/>
        <v>4.1786766766347-1908.93736998723i</v>
      </c>
      <c r="G1559" s="57" t="str">
        <f t="shared" si="443"/>
        <v>0.999999520890664-0.00069217707771931i</v>
      </c>
      <c r="H1559" s="57" t="str">
        <f t="shared" si="444"/>
        <v>120.639939665117+46.6712433786215i</v>
      </c>
      <c r="I1559" s="57" t="str">
        <f t="shared" si="445"/>
        <v>505.511460402094-1298.23810023644i</v>
      </c>
      <c r="K1559" s="57" t="str">
        <f t="shared" si="446"/>
        <v>0.0865205577212028-0.0339436237098005i</v>
      </c>
      <c r="L1559" s="57" t="str">
        <f t="shared" si="447"/>
        <v>0.00025-0.706305756712609i</v>
      </c>
      <c r="M1559" s="57" t="str">
        <f t="shared" si="448"/>
        <v>0.0025-0.397794230939516i</v>
      </c>
      <c r="N1559" s="57">
        <f t="shared" si="449"/>
        <v>89.983219014388283</v>
      </c>
      <c r="O1559" s="57">
        <f t="shared" si="450"/>
        <v>38.328393562306111</v>
      </c>
      <c r="P1559" s="374">
        <f t="shared" si="451"/>
        <v>38.328393562306111</v>
      </c>
      <c r="Q1559" s="374">
        <f t="shared" si="452"/>
        <v>-90.016780985611717</v>
      </c>
      <c r="R1559" s="12">
        <f t="shared" si="453"/>
        <v>89.983219014388283</v>
      </c>
      <c r="S1559" s="57">
        <f t="shared" si="454"/>
        <v>0.31296436418827123</v>
      </c>
      <c r="T1559" s="12">
        <f t="shared" si="437"/>
        <v>38.328393562306111</v>
      </c>
    </row>
    <row r="1560" spans="1:20" x14ac:dyDescent="0.15">
      <c r="A1560" s="57">
        <f t="shared" si="438"/>
        <v>1973.8854644985533</v>
      </c>
      <c r="B1560" s="12">
        <f t="shared" si="455"/>
        <v>314.15362877218666</v>
      </c>
      <c r="C1560" s="57" t="str">
        <f t="shared" si="439"/>
        <v>-0.0238213183005556-82.1803567219917i</v>
      </c>
      <c r="D1560" s="57" t="str">
        <f t="shared" si="440"/>
        <v>7.97999222704104-20.2724761074689i</v>
      </c>
      <c r="E1560" s="57" t="str">
        <f t="shared" si="441"/>
        <v>81.2135939236769-0.0117515162823456i</v>
      </c>
      <c r="F1560" s="57" t="str">
        <f t="shared" si="442"/>
        <v>4.17867666139026-1901.71089062674i</v>
      </c>
      <c r="G1560" s="57" t="str">
        <f t="shared" si="443"/>
        <v>0.999999517242516-0.000694807348079882i</v>
      </c>
      <c r="H1560" s="57" t="str">
        <f t="shared" si="444"/>
        <v>120.644827191406+46.8492174004489i</v>
      </c>
      <c r="I1560" s="57" t="str">
        <f t="shared" si="445"/>
        <v>505.518269156021-1293.36756577743i</v>
      </c>
      <c r="K1560" s="57" t="str">
        <f t="shared" si="446"/>
        <v>0.0864319937447547-0.0340373038602783i</v>
      </c>
      <c r="L1560" s="57" t="str">
        <f t="shared" si="447"/>
        <v>0.00025-0.703631955282533i</v>
      </c>
      <c r="M1560" s="57" t="str">
        <f t="shared" si="448"/>
        <v>0.0025-0.396288335265507i</v>
      </c>
      <c r="N1560" s="57">
        <f t="shared" si="449"/>
        <v>89.983391883203296</v>
      </c>
      <c r="O1560" s="57">
        <f t="shared" si="450"/>
        <v>38.295360806526553</v>
      </c>
      <c r="P1560" s="374">
        <f t="shared" si="451"/>
        <v>38.295360806526553</v>
      </c>
      <c r="Q1560" s="374">
        <f t="shared" si="452"/>
        <v>-90.016608116796704</v>
      </c>
      <c r="R1560" s="12">
        <f t="shared" si="453"/>
        <v>89.983391883203296</v>
      </c>
      <c r="S1560" s="57">
        <f t="shared" si="454"/>
        <v>0.31415362877218667</v>
      </c>
      <c r="T1560" s="12">
        <f t="shared" si="437"/>
        <v>38.295360806526553</v>
      </c>
    </row>
    <row r="1561" spans="1:20" x14ac:dyDescent="0.15">
      <c r="A1561" s="57">
        <f t="shared" si="438"/>
        <v>1981.3862292636479</v>
      </c>
      <c r="B1561" s="12">
        <f t="shared" si="455"/>
        <v>315.34741256152097</v>
      </c>
      <c r="C1561" s="57" t="str">
        <f t="shared" si="439"/>
        <v>-0.0234797862488278-81.8684108211549i</v>
      </c>
      <c r="D1561" s="57" t="str">
        <f t="shared" si="440"/>
        <v>7.97999216785437-20.1957920673251i</v>
      </c>
      <c r="E1561" s="57" t="str">
        <f t="shared" si="441"/>
        <v>81.2134554623113-0.0117393838607266i</v>
      </c>
      <c r="F1561" s="57" t="str">
        <f t="shared" si="442"/>
        <v>4.17867664602977-1894.51176801585i</v>
      </c>
      <c r="G1561" s="57" t="str">
        <f t="shared" si="443"/>
        <v>0.99999951356659-0.000697447613438818i</v>
      </c>
      <c r="H1561" s="57" t="str">
        <f t="shared" si="444"/>
        <v>120.649752159434+47.0278748721738i</v>
      </c>
      <c r="I1561" s="57" t="str">
        <f t="shared" si="445"/>
        <v>505.52512993123-1288.5156390375i</v>
      </c>
      <c r="K1561" s="57" t="str">
        <f t="shared" si="446"/>
        <v>0.0863429408601217-0.0341310101923951i</v>
      </c>
      <c r="L1561" s="57" t="str">
        <f t="shared" si="447"/>
        <v>0.00025-0.700968275834361i</v>
      </c>
      <c r="M1561" s="57" t="str">
        <f t="shared" si="448"/>
        <v>0.0025-0.394788140332244i</v>
      </c>
      <c r="N1561" s="57">
        <f t="shared" si="449"/>
        <v>89.983567622657532</v>
      </c>
      <c r="O1561" s="57">
        <f t="shared" si="450"/>
        <v>38.262327561545199</v>
      </c>
      <c r="P1561" s="374">
        <f t="shared" si="451"/>
        <v>38.262327561545199</v>
      </c>
      <c r="Q1561" s="374">
        <f t="shared" si="452"/>
        <v>-90.016432377342468</v>
      </c>
      <c r="R1561" s="12">
        <f t="shared" si="453"/>
        <v>89.983567622657532</v>
      </c>
      <c r="S1561" s="57">
        <f t="shared" si="454"/>
        <v>0.31534741256152099</v>
      </c>
      <c r="T1561" s="12">
        <f t="shared" si="437"/>
        <v>38.262327561545199</v>
      </c>
    </row>
    <row r="1562" spans="1:20" x14ac:dyDescent="0.15">
      <c r="A1562" s="57">
        <f t="shared" si="438"/>
        <v>1988.9154969348499</v>
      </c>
      <c r="B1562" s="12">
        <f t="shared" si="455"/>
        <v>316.54573272925478</v>
      </c>
      <c r="C1562" s="57" t="str">
        <f t="shared" si="439"/>
        <v>-0.0231363759233858-81.5576444196124i</v>
      </c>
      <c r="D1562" s="57" t="str">
        <f t="shared" si="440"/>
        <v>7.97999210821702-20.1193985504297i</v>
      </c>
      <c r="E1562" s="57" t="str">
        <f t="shared" si="441"/>
        <v>81.2133162462138-0.0117266760536139i</v>
      </c>
      <c r="F1562" s="57" t="str">
        <f t="shared" si="442"/>
        <v>4.17867663055229-1887.33989859279i</v>
      </c>
      <c r="G1562" s="57" t="str">
        <f t="shared" si="443"/>
        <v>0.999999509862674-0.00070009791177678i</v>
      </c>
      <c r="H1562" s="57" t="str">
        <f t="shared" si="444"/>
        <v>120.654714857765+47.2072184730165i</v>
      </c>
      <c r="I1562" s="57" t="str">
        <f t="shared" si="445"/>
        <v>505.53204312654-1283.68225024527i</v>
      </c>
      <c r="K1562" s="57" t="str">
        <f t="shared" si="446"/>
        <v>0.0862533975910075-0.0342247402159519i</v>
      </c>
      <c r="L1562" s="57" t="str">
        <f t="shared" si="447"/>
        <v>0.00025-0.698314680050173i</v>
      </c>
      <c r="M1562" s="57" t="str">
        <f t="shared" si="448"/>
        <v>0.0025-0.393293624558921i</v>
      </c>
      <c r="N1562" s="57">
        <f t="shared" si="449"/>
        <v>89.98374626109532</v>
      </c>
      <c r="O1562" s="57">
        <f t="shared" si="450"/>
        <v>38.229293825917637</v>
      </c>
      <c r="P1562" s="374">
        <f t="shared" si="451"/>
        <v>38.229293825917637</v>
      </c>
      <c r="Q1562" s="374">
        <f t="shared" si="452"/>
        <v>-90.01625373890468</v>
      </c>
      <c r="R1562" s="12">
        <f t="shared" si="453"/>
        <v>89.98374626109532</v>
      </c>
      <c r="S1562" s="57">
        <f t="shared" si="454"/>
        <v>0.31654573272925479</v>
      </c>
      <c r="T1562" s="12">
        <f t="shared" si="437"/>
        <v>38.229293825917637</v>
      </c>
    </row>
    <row r="1563" spans="1:20" x14ac:dyDescent="0.15">
      <c r="A1563" s="57">
        <f t="shared" si="438"/>
        <v>1996.4733758232021</v>
      </c>
      <c r="B1563" s="12">
        <f t="shared" si="455"/>
        <v>317.74860651362593</v>
      </c>
      <c r="C1563" s="57" t="str">
        <f t="shared" si="439"/>
        <v>-0.0227910817501282-81.2480530616934i</v>
      </c>
      <c r="D1563" s="57" t="str">
        <f t="shared" si="440"/>
        <v>7.97999204812557-20.043294457836i</v>
      </c>
      <c r="E1563" s="57" t="str">
        <f t="shared" si="441"/>
        <v>81.2131762732581-0.0117133865390214i</v>
      </c>
      <c r="F1563" s="57" t="str">
        <f t="shared" si="442"/>
        <v>4.17867661495696-1880.19517918779i</v>
      </c>
      <c r="G1563" s="57" t="str">
        <f t="shared" si="443"/>
        <v>0.999999506130554-0.000702758281218753i</v>
      </c>
      <c r="H1563" s="57" t="str">
        <f t="shared" si="444"/>
        <v>120.659715577215+47.3872508933246i</v>
      </c>
      <c r="I1563" s="57" t="str">
        <f t="shared" si="445"/>
        <v>505.539009143845-1278.86732989632i</v>
      </c>
      <c r="K1563" s="57" t="str">
        <f t="shared" si="446"/>
        <v>0.086163362473186-0.0343184914189828i</v>
      </c>
      <c r="L1563" s="57" t="str">
        <f t="shared" si="447"/>
        <v>0.00025-0.695671129757093i</v>
      </c>
      <c r="M1563" s="57" t="str">
        <f t="shared" si="448"/>
        <v>0.0025-0.391804766446424i</v>
      </c>
      <c r="N1563" s="57">
        <f t="shared" si="449"/>
        <v>89.983927827051104</v>
      </c>
      <c r="O1563" s="57">
        <f t="shared" si="450"/>
        <v>38.196259598212244</v>
      </c>
      <c r="P1563" s="374">
        <f t="shared" si="451"/>
        <v>38.196259598212244</v>
      </c>
      <c r="Q1563" s="374">
        <f t="shared" si="452"/>
        <v>-90.016072172948896</v>
      </c>
      <c r="R1563" s="12">
        <f t="shared" si="453"/>
        <v>89.983927827051104</v>
      </c>
      <c r="S1563" s="57">
        <f t="shared" si="454"/>
        <v>0.31774860651362591</v>
      </c>
      <c r="T1563" s="12">
        <f t="shared" si="437"/>
        <v>38.196259598212244</v>
      </c>
    </row>
    <row r="1564" spans="1:20" x14ac:dyDescent="0.15">
      <c r="A1564" s="57">
        <f t="shared" si="438"/>
        <v>2004.0599746513303</v>
      </c>
      <c r="B1564" s="12">
        <f t="shared" si="455"/>
        <v>318.9560512183777</v>
      </c>
      <c r="C1564" s="57" t="str">
        <f t="shared" si="439"/>
        <v>-0.0224438982009332-80.9396323087133i</v>
      </c>
      <c r="D1564" s="57" t="str">
        <f t="shared" si="440"/>
        <v>7.97999198757654-19.9674786947613i</v>
      </c>
      <c r="E1564" s="57" t="str">
        <f t="shared" si="441"/>
        <v>81.213035541337-0.0116995089500972i</v>
      </c>
      <c r="F1564" s="57" t="str">
        <f t="shared" si="442"/>
        <v>4.17867659924287-1873.07750702167i</v>
      </c>
      <c r="G1564" s="57" t="str">
        <f t="shared" si="443"/>
        <v>0.999999502370017-0.000705428760034591i</v>
      </c>
      <c r="H1564" s="57" t="str">
        <f t="shared" si="444"/>
        <v>120.664754610868+47.5679748346251i</v>
      </c>
      <c r="I1564" s="57" t="str">
        <f t="shared" si="445"/>
        <v>505.546028388144-1274.07080875221i</v>
      </c>
      <c r="K1564" s="57" t="str">
        <f t="shared" si="446"/>
        <v>0.0860728340547571-0.0344122612677452i</v>
      </c>
      <c r="L1564" s="57" t="str">
        <f t="shared" si="447"/>
        <v>0.00025-0.693037586926772i</v>
      </c>
      <c r="M1564" s="57" t="str">
        <f t="shared" si="448"/>
        <v>0.0025-0.390321544577031i</v>
      </c>
      <c r="N1564" s="57">
        <f t="shared" si="449"/>
        <v>89.984112349252214</v>
      </c>
      <c r="O1564" s="57">
        <f t="shared" si="450"/>
        <v>38.163224877010251</v>
      </c>
      <c r="P1564" s="374">
        <f t="shared" si="451"/>
        <v>38.163224877010251</v>
      </c>
      <c r="Q1564" s="374">
        <f t="shared" si="452"/>
        <v>-90.015887650747786</v>
      </c>
      <c r="R1564" s="12">
        <f t="shared" si="453"/>
        <v>89.984112349252214</v>
      </c>
      <c r="S1564" s="57">
        <f t="shared" si="454"/>
        <v>0.31895605121837767</v>
      </c>
      <c r="T1564" s="12">
        <f t="shared" si="437"/>
        <v>38.163224877010251</v>
      </c>
    </row>
    <row r="1565" spans="1:20" x14ac:dyDescent="0.15">
      <c r="A1565" s="57">
        <f t="shared" si="438"/>
        <v>2011.6754025550053</v>
      </c>
      <c r="B1565" s="12">
        <f t="shared" si="455"/>
        <v>320.16808421300755</v>
      </c>
      <c r="C1565" s="57" t="str">
        <f t="shared" si="439"/>
        <v>-0.022094819795722-80.6323777389105i</v>
      </c>
      <c r="D1565" s="57" t="str">
        <f t="shared" si="440"/>
        <v>7.97999192656647-19.8919501705701i</v>
      </c>
      <c r="E1565" s="57" t="str">
        <f t="shared" si="441"/>
        <v>81.2128940483659-0.0116850368771627i</v>
      </c>
      <c r="F1565" s="57" t="str">
        <f t="shared" si="442"/>
        <v>4.17867658340913-1865.98677970432i</v>
      </c>
      <c r="G1565" s="57" t="str">
        <f t="shared" si="443"/>
        <v>0.999999498580845-0.000708109386639574i</v>
      </c>
      <c r="H1565" s="57" t="str">
        <f t="shared" si="444"/>
        <v>120.669832254097+47.7493930096776i</v>
      </c>
      <c r="I1565" s="57" t="str">
        <f t="shared" si="445"/>
        <v>505.553101267551-1269.29261783949i</v>
      </c>
      <c r="K1565" s="57" t="str">
        <f t="shared" si="446"/>
        <v>0.085981810896408-0.034506047206718i</v>
      </c>
      <c r="L1565" s="57" t="str">
        <f t="shared" si="447"/>
        <v>0.00025-0.690414013674811i</v>
      </c>
      <c r="M1565" s="57" t="str">
        <f t="shared" si="448"/>
        <v>0.0025-0.388843937614098i</v>
      </c>
      <c r="N1565" s="57">
        <f t="shared" si="449"/>
        <v>89.984299856618264</v>
      </c>
      <c r="O1565" s="57">
        <f t="shared" si="450"/>
        <v>38.130189660906083</v>
      </c>
      <c r="P1565" s="374">
        <f t="shared" si="451"/>
        <v>38.130189660906083</v>
      </c>
      <c r="Q1565" s="374">
        <f t="shared" si="452"/>
        <v>-90.015700143381736</v>
      </c>
      <c r="R1565" s="12">
        <f t="shared" si="453"/>
        <v>89.984299856618264</v>
      </c>
      <c r="S1565" s="57">
        <f t="shared" si="454"/>
        <v>0.32016808421300752</v>
      </c>
      <c r="T1565" s="12">
        <f t="shared" si="437"/>
        <v>38.130189660906083</v>
      </c>
    </row>
    <row r="1566" spans="1:20" x14ac:dyDescent="0.15">
      <c r="A1566" s="57">
        <f t="shared" si="438"/>
        <v>2019.3197690847144</v>
      </c>
      <c r="B1566" s="12">
        <f t="shared" si="455"/>
        <v>321.38472293301697</v>
      </c>
      <c r="C1566" s="57" t="str">
        <f t="shared" si="439"/>
        <v>-0.0217438411063213-80.3262849473861i</v>
      </c>
      <c r="D1566" s="57" t="str">
        <f t="shared" si="440"/>
        <v>7.9799918650919-19.8167077987595i</v>
      </c>
      <c r="E1566" s="57" t="str">
        <f t="shared" si="441"/>
        <v>81.2127517922824-0.0116699638677385i</v>
      </c>
      <c r="F1566" s="57" t="str">
        <f t="shared" si="442"/>
        <v>4.17867656745485-1858.92289523326i</v>
      </c>
      <c r="G1566" s="57" t="str">
        <f t="shared" si="443"/>
        <v>0.999999494762821-0.000710800199594951i</v>
      </c>
      <c r="H1566" s="57" t="str">
        <f t="shared" si="444"/>
        <v>120.674948804576+47.9315081425303i</v>
      </c>
      <c r="I1566" s="57" t="str">
        <f t="shared" si="445"/>
        <v>505.560228193354-1264.53268844868i</v>
      </c>
      <c r="K1566" s="57" t="str">
        <f t="shared" si="446"/>
        <v>0.0858902915716745-0.0345998466586028i</v>
      </c>
      <c r="L1566" s="57" t="str">
        <f t="shared" si="447"/>
        <v>0.00025-0.687800372260223i</v>
      </c>
      <c r="M1566" s="57" t="str">
        <f t="shared" si="448"/>
        <v>0.0025-0.387371924301751i</v>
      </c>
      <c r="N1566" s="57">
        <f t="shared" si="449"/>
        <v>89.984490378259352</v>
      </c>
      <c r="O1566" s="57">
        <f t="shared" si="450"/>
        <v>38.097153948507994</v>
      </c>
      <c r="P1566" s="374">
        <f t="shared" si="451"/>
        <v>38.097153948507994</v>
      </c>
      <c r="Q1566" s="374">
        <f t="shared" si="452"/>
        <v>-90.015509621740648</v>
      </c>
      <c r="R1566" s="12">
        <f t="shared" si="453"/>
        <v>89.984490378259352</v>
      </c>
      <c r="S1566" s="57">
        <f t="shared" si="454"/>
        <v>0.32138472293301695</v>
      </c>
      <c r="T1566" s="12">
        <f t="shared" si="437"/>
        <v>38.097153948507994</v>
      </c>
    </row>
    <row r="1567" spans="1:20" x14ac:dyDescent="0.15">
      <c r="A1567" s="57">
        <f t="shared" si="438"/>
        <v>2026.9931842072365</v>
      </c>
      <c r="B1567" s="12">
        <f t="shared" si="455"/>
        <v>322.60598488016245</v>
      </c>
      <c r="C1567" s="57" t="str">
        <f t="shared" si="439"/>
        <v>-0.0213909567537556-80.0213495460357i</v>
      </c>
      <c r="D1567" s="57" t="str">
        <f t="shared" si="440"/>
        <v>7.97999180314918-19.7417504969425i</v>
      </c>
      <c r="E1567" s="57" t="str">
        <f t="shared" si="441"/>
        <v>81.2126087710457-0.0116542834246576i</v>
      </c>
      <c r="F1567" s="57" t="str">
        <f t="shared" si="442"/>
        <v>4.17867655137907-1851.88575199213i</v>
      </c>
      <c r="G1567" s="57" t="str">
        <f t="shared" si="443"/>
        <v>0.999999490915725-0.000713501237608502i</v>
      </c>
      <c r="H1567" s="57" t="str">
        <f t="shared" si="444"/>
        <v>120.680104562303+48.114322968572i</v>
      </c>
      <c r="I1567" s="57" t="str">
        <f t="shared" si="445"/>
        <v>505.567409579997-1259.79095213329i</v>
      </c>
      <c r="K1567" s="57" t="str">
        <f t="shared" si="446"/>
        <v>0.0857982746672053-0.0346936570243255i</v>
      </c>
      <c r="L1567" s="57" t="str">
        <f t="shared" si="447"/>
        <v>0.00025-0.685196625084898i</v>
      </c>
      <c r="M1567" s="57" t="str">
        <f t="shared" si="448"/>
        <v>0.0025-0.385905483464586i</v>
      </c>
      <c r="N1567" s="57">
        <f t="shared" si="449"/>
        <v>89.984683943478885</v>
      </c>
      <c r="O1567" s="57">
        <f t="shared" si="450"/>
        <v>38.064117738437865</v>
      </c>
      <c r="P1567" s="374">
        <f t="shared" si="451"/>
        <v>38.064117738437865</v>
      </c>
      <c r="Q1567" s="374">
        <f t="shared" si="452"/>
        <v>-90.015316056521115</v>
      </c>
      <c r="R1567" s="12">
        <f t="shared" si="453"/>
        <v>89.984683943478885</v>
      </c>
      <c r="S1567" s="57">
        <f t="shared" si="454"/>
        <v>0.32260598488016246</v>
      </c>
      <c r="T1567" s="12">
        <f t="shared" si="437"/>
        <v>38.064117738437865</v>
      </c>
    </row>
    <row r="1568" spans="1:20" x14ac:dyDescent="0.15">
      <c r="A1568" s="57">
        <f t="shared" si="438"/>
        <v>2034.695758307224</v>
      </c>
      <c r="B1568" s="12">
        <f t="shared" si="455"/>
        <v>323.83188762270709</v>
      </c>
      <c r="C1568" s="57" t="str">
        <f t="shared" si="439"/>
        <v>-0.0210361614104784-79.7175671634883i</v>
      </c>
      <c r="D1568" s="57" t="str">
        <f t="shared" si="440"/>
        <v>7.97999174073484-19.6670771868334i</v>
      </c>
      <c r="E1568" s="57" t="str">
        <f t="shared" si="441"/>
        <v>81.2124649826387-0.0116379890081712i</v>
      </c>
      <c r="F1568" s="57" t="str">
        <f t="shared" si="442"/>
        <v>4.17867653518088-1844.87524874927i</v>
      </c>
      <c r="G1568" s="57" t="str">
        <f t="shared" si="443"/>
        <v>0.999999487039335-0.000716212539535094i</v>
      </c>
      <c r="H1568" s="57" t="str">
        <f t="shared" si="444"/>
        <v>120.685299829623+48.2978402345872i</v>
      </c>
      <c r="I1568" s="57" t="str">
        <f t="shared" si="445"/>
        <v>505.574645845132-1255.06734070891i</v>
      </c>
      <c r="K1568" s="57" t="str">
        <f t="shared" si="446"/>
        <v>0.0857057587830234-0.0347874756830394i</v>
      </c>
      <c r="L1568" s="57" t="str">
        <f t="shared" si="447"/>
        <v>0.00025-0.682602734693065i</v>
      </c>
      <c r="M1568" s="57" t="str">
        <f t="shared" si="448"/>
        <v>0.0025-0.384444594007357i</v>
      </c>
      <c r="N1568" s="57">
        <f t="shared" si="449"/>
        <v>89.984880581772799</v>
      </c>
      <c r="O1568" s="57">
        <f t="shared" si="450"/>
        <v>38.031081029331673</v>
      </c>
      <c r="P1568" s="374">
        <f t="shared" si="451"/>
        <v>38.031081029331673</v>
      </c>
      <c r="Q1568" s="374">
        <f t="shared" si="452"/>
        <v>-90.015119418227201</v>
      </c>
      <c r="R1568" s="12">
        <f t="shared" si="453"/>
        <v>89.984880581772799</v>
      </c>
      <c r="S1568" s="57">
        <f t="shared" si="454"/>
        <v>0.32383188762270709</v>
      </c>
      <c r="T1568" s="12">
        <f t="shared" si="437"/>
        <v>38.031081029331673</v>
      </c>
    </row>
    <row r="1569" spans="1:20" x14ac:dyDescent="0.15">
      <c r="A1569" s="57">
        <f t="shared" si="438"/>
        <v>2042.4276021887915</v>
      </c>
      <c r="B1569" s="12">
        <f t="shared" si="455"/>
        <v>325.06244879567339</v>
      </c>
      <c r="C1569" s="57" t="str">
        <f t="shared" si="439"/>
        <v>-0.0206794498027882-79.4149334450438i</v>
      </c>
      <c r="D1569" s="57" t="str">
        <f t="shared" si="440"/>
        <v>7.9799916778452-19.5926867942312i</v>
      </c>
      <c r="E1569" s="57" t="str">
        <f t="shared" si="441"/>
        <v>81.2123204250677-0.0116210740350725i</v>
      </c>
      <c r="F1569" s="57" t="str">
        <f t="shared" si="442"/>
        <v>4.17867651885938-1837.89128465623i</v>
      </c>
      <c r="G1569" s="57" t="str">
        <f t="shared" si="443"/>
        <v>0.999999483133429-0.000718934144377237i</v>
      </c>
      <c r="H1569" s="57" t="str">
        <f t="shared" si="444"/>
        <v>120.690534911235+48.4820626988118i</v>
      </c>
      <c r="I1569" s="57" t="str">
        <f t="shared" si="445"/>
        <v>505.581937409635-1250.3617862521i</v>
      </c>
      <c r="K1569" s="57" t="str">
        <f t="shared" si="446"/>
        <v>0.0856127425327974-0.0348812999921385i</v>
      </c>
      <c r="L1569" s="57" t="str">
        <f t="shared" si="447"/>
        <v>0.00025-0.680018663770735i</v>
      </c>
      <c r="M1569" s="57" t="str">
        <f t="shared" si="448"/>
        <v>0.0025-0.382989234914682i</v>
      </c>
      <c r="N1569" s="57">
        <f t="shared" si="449"/>
        <v>89.985080322828807</v>
      </c>
      <c r="O1569" s="57">
        <f t="shared" si="450"/>
        <v>37.998043819839857</v>
      </c>
      <c r="P1569" s="374">
        <f t="shared" si="451"/>
        <v>37.998043819839857</v>
      </c>
      <c r="Q1569" s="374">
        <f t="shared" si="452"/>
        <v>-90.014919677171193</v>
      </c>
      <c r="R1569" s="12">
        <f t="shared" si="453"/>
        <v>89.985080322828807</v>
      </c>
      <c r="S1569" s="57">
        <f t="shared" si="454"/>
        <v>0.32506244879567336</v>
      </c>
      <c r="T1569" s="12">
        <f t="shared" si="437"/>
        <v>37.998043819839857</v>
      </c>
    </row>
    <row r="1570" spans="1:20" x14ac:dyDescent="0.15">
      <c r="A1570" s="57">
        <f t="shared" si="438"/>
        <v>2050.1888270771092</v>
      </c>
      <c r="B1570" s="12">
        <f t="shared" si="455"/>
        <v>326.29768610109699</v>
      </c>
      <c r="C1570" s="57" t="str">
        <f t="shared" si="439"/>
        <v>-0.0203208167096598-79.1134440526096i</v>
      </c>
      <c r="D1570" s="57" t="str">
        <f t="shared" si="440"/>
        <v>7.97999161447674-19.5185782490054i</v>
      </c>
      <c r="E1570" s="57" t="str">
        <f t="shared" si="441"/>
        <v>81.2121750963617-0.0116035318778255i</v>
      </c>
      <c r="F1570" s="57" t="str">
        <f t="shared" si="442"/>
        <v>4.17867650241355-1830.93375924634i</v>
      </c>
      <c r="G1570" s="57" t="str">
        <f t="shared" si="443"/>
        <v>0.999999479197781-0.000721666091285645i</v>
      </c>
      <c r="H1570" s="57" t="str">
        <f t="shared" si="444"/>
        <v>120.69581011422+48.6669931309874i</v>
      </c>
      <c r="I1570" s="57" t="str">
        <f t="shared" si="445"/>
        <v>505.589284697633-1245.67422109953i</v>
      </c>
      <c r="K1570" s="57" t="str">
        <f t="shared" si="446"/>
        <v>0.0855192245441058-0.0349751272872653i</v>
      </c>
      <c r="L1570" s="57" t="str">
        <f t="shared" si="447"/>
        <v>0.00025-0.677444375145183i</v>
      </c>
      <c r="M1570" s="57" t="str">
        <f t="shared" si="448"/>
        <v>0.0025-0.381539385250729i</v>
      </c>
      <c r="N1570" s="57">
        <f t="shared" si="449"/>
        <v>89.985283196527988</v>
      </c>
      <c r="O1570" s="57">
        <f t="shared" si="450"/>
        <v>37.965006108627534</v>
      </c>
      <c r="P1570" s="374">
        <f t="shared" si="451"/>
        <v>37.965006108627534</v>
      </c>
      <c r="Q1570" s="374">
        <f t="shared" si="452"/>
        <v>-90.014716803472012</v>
      </c>
      <c r="R1570" s="12">
        <f t="shared" si="453"/>
        <v>89.985283196527988</v>
      </c>
      <c r="S1570" s="57">
        <f t="shared" si="454"/>
        <v>0.326297686101097</v>
      </c>
      <c r="T1570" s="12">
        <f t="shared" si="437"/>
        <v>37.965006108627534</v>
      </c>
    </row>
    <row r="1571" spans="1:20" x14ac:dyDescent="0.15">
      <c r="A1571" s="57">
        <f t="shared" si="438"/>
        <v>2057.9795446200023</v>
      </c>
      <c r="B1571" s="12">
        <f t="shared" si="455"/>
        <v>327.53761730828114</v>
      </c>
      <c r="C1571" s="57" t="str">
        <f t="shared" si="439"/>
        <v>-0.0199602569654509-78.8130946646363i</v>
      </c>
      <c r="D1571" s="57" t="str">
        <f t="shared" si="440"/>
        <v>7.97999155062573-19.4447504850795i</v>
      </c>
      <c r="E1571" s="57" t="str">
        <f t="shared" si="441"/>
        <v>81.2120289945758-0.0115853558666364i</v>
      </c>
      <c r="F1571" s="57" t="str">
        <f t="shared" si="442"/>
        <v>4.17867648584252-1824.00257243327i</v>
      </c>
      <c r="G1571" s="57" t="str">
        <f t="shared" si="443"/>
        <v>0.999999475232166-0.000724408419559804i</v>
      </c>
      <c r="H1571" s="57" t="str">
        <f t="shared" si="444"/>
        <v>120.70112574806+48.8526343124176i</v>
      </c>
      <c r="I1571" s="57" t="str">
        <f t="shared" si="445"/>
        <v>505.596688136534-1241.00457784699i</v>
      </c>
      <c r="K1571" s="57" t="str">
        <f t="shared" si="446"/>
        <v>0.085425203458706-0.0350689548823249i</v>
      </c>
      <c r="L1571" s="57" t="str">
        <f t="shared" si="447"/>
        <v>0.00025-0.674879831784403i</v>
      </c>
      <c r="M1571" s="57" t="str">
        <f t="shared" si="448"/>
        <v>0.0025-0.380095024158925i</v>
      </c>
      <c r="N1571" s="57">
        <f t="shared" si="449"/>
        <v>89.985489232943678</v>
      </c>
      <c r="O1571" s="57">
        <f t="shared" si="450"/>
        <v>37.931967894374587</v>
      </c>
      <c r="P1571" s="374">
        <f t="shared" si="451"/>
        <v>37.931967894374587</v>
      </c>
      <c r="Q1571" s="374">
        <f t="shared" si="452"/>
        <v>-90.014510767056322</v>
      </c>
      <c r="R1571" s="12">
        <f t="shared" si="453"/>
        <v>89.985489232943678</v>
      </c>
      <c r="S1571" s="57">
        <f t="shared" si="454"/>
        <v>0.32753761730828113</v>
      </c>
      <c r="T1571" s="12">
        <f t="shared" si="437"/>
        <v>37.931967894374587</v>
      </c>
    </row>
    <row r="1572" spans="1:20" x14ac:dyDescent="0.15">
      <c r="A1572" s="57">
        <f t="shared" si="438"/>
        <v>2065.7998668895584</v>
      </c>
      <c r="B1572" s="12">
        <f t="shared" si="455"/>
        <v>328.78226025405263</v>
      </c>
      <c r="C1572" s="57" t="str">
        <f t="shared" si="439"/>
        <v>-0.0195977654603041-78.5138809760589i</v>
      </c>
      <c r="D1572" s="57" t="str">
        <f t="shared" si="440"/>
        <v>7.97999148628856-19.3712024404164i</v>
      </c>
      <c r="E1572" s="57" t="str">
        <f t="shared" si="441"/>
        <v>81.2118821177876-0.0115665392871617i</v>
      </c>
      <c r="F1572" s="57" t="str">
        <f t="shared" si="442"/>
        <v>4.17867646914533-1817.09762450956i</v>
      </c>
      <c r="G1572" s="57" t="str">
        <f t="shared" si="443"/>
        <v>0.999999471236355-0.000727161168648532i</v>
      </c>
      <c r="H1572" s="57" t="str">
        <f t="shared" si="444"/>
        <v>120.706482124649+49.0389890360231i</v>
      </c>
      <c r="I1572" s="57" t="str">
        <f t="shared" si="445"/>
        <v>505.604148157038-1236.35278934834i</v>
      </c>
      <c r="K1572" s="57" t="str">
        <f t="shared" si="446"/>
        <v>0.0853306779328097-0.0351627800695066i</v>
      </c>
      <c r="L1572" s="57" t="str">
        <f t="shared" si="447"/>
        <v>0.00025-0.672324996796577i</v>
      </c>
      <c r="M1572" s="57" t="str">
        <f t="shared" si="448"/>
        <v>0.0025-0.378656130861651i</v>
      </c>
      <c r="N1572" s="57">
        <f t="shared" si="449"/>
        <v>89.985698462342157</v>
      </c>
      <c r="O1572" s="57">
        <f t="shared" si="450"/>
        <v>37.898929175776345</v>
      </c>
      <c r="P1572" s="374">
        <f t="shared" si="451"/>
        <v>37.898929175776345</v>
      </c>
      <c r="Q1572" s="374">
        <f t="shared" si="452"/>
        <v>-90.014301537657843</v>
      </c>
      <c r="R1572" s="12">
        <f t="shared" si="453"/>
        <v>89.985698462342157</v>
      </c>
      <c r="S1572" s="57">
        <f t="shared" si="454"/>
        <v>0.32878226025405261</v>
      </c>
      <c r="T1572" s="12">
        <f t="shared" si="437"/>
        <v>37.898929175776345</v>
      </c>
    </row>
    <row r="1573" spans="1:20" x14ac:dyDescent="0.15">
      <c r="A1573" s="57">
        <f t="shared" si="438"/>
        <v>2073.6499063837387</v>
      </c>
      <c r="B1573" s="12">
        <f t="shared" si="455"/>
        <v>330.03163284301803</v>
      </c>
      <c r="C1573" s="57" t="str">
        <f t="shared" si="439"/>
        <v>-0.0192333371411699-78.215798698231i</v>
      </c>
      <c r="D1573" s="57" t="str">
        <f t="shared" si="440"/>
        <v>7.97999142146146-19.2979330570029i</v>
      </c>
      <c r="E1573" s="57" t="str">
        <f t="shared" si="441"/>
        <v>81.2117344641014-0.0115470753820984i</v>
      </c>
      <c r="F1573" s="57" t="str">
        <f t="shared" si="442"/>
        <v>4.17867645232093-1810.21881614523i</v>
      </c>
      <c r="G1573" s="57" t="str">
        <f t="shared" si="443"/>
        <v>0.999999467210118-0.000729924378150546i</v>
      </c>
      <c r="H1573" s="57" t="str">
        <f t="shared" si="444"/>
        <v>120.711879558325+49.226060106399i</v>
      </c>
      <c r="I1573" s="57" t="str">
        <f t="shared" si="445"/>
        <v>505.611665193186-1231.71878871471i</v>
      </c>
      <c r="K1573" s="57" t="str">
        <f t="shared" si="446"/>
        <v>0.0852356466373491-0.0352566001192992i</v>
      </c>
      <c r="L1573" s="57" t="str">
        <f t="shared" si="447"/>
        <v>0.00025-0.669779833429544i</v>
      </c>
      <c r="M1573" s="57" t="str">
        <f t="shared" si="448"/>
        <v>0.0025-0.377222684659943i</v>
      </c>
      <c r="N1573" s="57">
        <f t="shared" si="449"/>
        <v>89.985910915182487</v>
      </c>
      <c r="O1573" s="57">
        <f t="shared" si="450"/>
        <v>37.865889951543473</v>
      </c>
      <c r="P1573" s="374">
        <f t="shared" si="451"/>
        <v>37.865889951543473</v>
      </c>
      <c r="Q1573" s="374">
        <f t="shared" si="452"/>
        <v>-90.014089084817513</v>
      </c>
      <c r="R1573" s="12">
        <f t="shared" si="453"/>
        <v>89.985910915182487</v>
      </c>
      <c r="S1573" s="57">
        <f t="shared" si="454"/>
        <v>0.33003163284301801</v>
      </c>
      <c r="T1573" s="12">
        <f t="shared" si="437"/>
        <v>37.865889951543473</v>
      </c>
    </row>
    <row r="1574" spans="1:20" x14ac:dyDescent="0.15">
      <c r="A1574" s="57">
        <f t="shared" si="438"/>
        <v>2081.5297760279968</v>
      </c>
      <c r="B1574" s="12">
        <f t="shared" si="455"/>
        <v>331.28575304782152</v>
      </c>
      <c r="C1574" s="57" t="str">
        <f t="shared" si="439"/>
        <v>-0.018866967012066-77.9188435588638i</v>
      </c>
      <c r="D1574" s="57" t="str">
        <f t="shared" si="440"/>
        <v>7.97999135614078-19.2249412808341i</v>
      </c>
      <c r="E1574" s="57" t="str">
        <f t="shared" si="441"/>
        <v>81.2115860316457-0.0115269573500834i</v>
      </c>
      <c r="F1574" s="57" t="str">
        <f t="shared" si="442"/>
        <v>4.17867643536851-1803.3660483863i</v>
      </c>
      <c r="G1574" s="57" t="str">
        <f t="shared" si="443"/>
        <v>0.999999463153224-0.000732698087815038i</v>
      </c>
      <c r="H1574" s="57" t="str">
        <f t="shared" si="444"/>
        <v>120.717318365877+49.4138503398707i</v>
      </c>
      <c r="I1574" s="57" t="str">
        <f t="shared" si="445"/>
        <v>505.619239682364-1227.10250931335i</v>
      </c>
      <c r="K1574" s="57" t="str">
        <f t="shared" si="446"/>
        <v>0.0851401082582556-0.0353504122805191i</v>
      </c>
      <c r="L1574" s="57" t="str">
        <f t="shared" si="447"/>
        <v>0.00025-0.667244305070275i</v>
      </c>
      <c r="M1574" s="57" t="str">
        <f t="shared" si="448"/>
        <v>0.0025-0.375794664933197i</v>
      </c>
      <c r="N1574" s="57">
        <f t="shared" si="449"/>
        <v>89.986126622117283</v>
      </c>
      <c r="O1574" s="57">
        <f t="shared" si="450"/>
        <v>37.832850220402328</v>
      </c>
      <c r="P1574" s="374">
        <f t="shared" si="451"/>
        <v>37.832850220402328</v>
      </c>
      <c r="Q1574" s="374">
        <f t="shared" si="452"/>
        <v>-90.013873377882717</v>
      </c>
      <c r="R1574" s="12">
        <f t="shared" si="453"/>
        <v>89.986126622117283</v>
      </c>
      <c r="S1574" s="57">
        <f t="shared" si="454"/>
        <v>0.33128575304782154</v>
      </c>
      <c r="T1574" s="12">
        <f t="shared" si="437"/>
        <v>37.832850220402328</v>
      </c>
    </row>
    <row r="1575" spans="1:20" x14ac:dyDescent="0.15">
      <c r="A1575" s="57">
        <f t="shared" si="438"/>
        <v>2089.4395891769036</v>
      </c>
      <c r="B1575" s="12">
        <f t="shared" si="455"/>
        <v>332.54463890940326</v>
      </c>
      <c r="C1575" s="57" t="str">
        <f t="shared" si="439"/>
        <v>-0.0184986501368343-77.6230113019666i</v>
      </c>
      <c r="D1575" s="57" t="str">
        <f t="shared" si="440"/>
        <v>7.9799912903227-19.1522260618989i</v>
      </c>
      <c r="E1575" s="57" t="str">
        <f t="shared" si="441"/>
        <v>81.2114368185757-0.0115061783466923i</v>
      </c>
      <c r="F1575" s="57" t="str">
        <f t="shared" si="442"/>
        <v>4.17867641828698-1796.53922265341i</v>
      </c>
      <c r="G1575" s="57" t="str">
        <f t="shared" si="443"/>
        <v>0.999999459065439-0.000735482337542239i</v>
      </c>
      <c r="H1575" s="57" t="str">
        <f t="shared" si="444"/>
        <v>120.722798866573+49.6023625645502i</v>
      </c>
      <c r="I1575" s="57" t="str">
        <f t="shared" si="445"/>
        <v>505.626872065332-1222.50388476684i</v>
      </c>
      <c r="K1575" s="57" t="str">
        <f t="shared" si="446"/>
        <v>0.0850440614967332-0.0354442137803351i</v>
      </c>
      <c r="L1575" s="57" t="str">
        <f t="shared" si="447"/>
        <v>0.00025-0.664718375244348i</v>
      </c>
      <c r="M1575" s="57" t="str">
        <f t="shared" si="448"/>
        <v>0.0025-0.37437205113887i</v>
      </c>
      <c r="N1575" s="57">
        <f t="shared" si="449"/>
        <v>89.986345613991432</v>
      </c>
      <c r="O1575" s="57">
        <f t="shared" si="450"/>
        <v>37.799809981095535</v>
      </c>
      <c r="P1575" s="374">
        <f t="shared" si="451"/>
        <v>37.799809981095535</v>
      </c>
      <c r="Q1575" s="374">
        <f t="shared" si="452"/>
        <v>-90.013654386008568</v>
      </c>
      <c r="R1575" s="12">
        <f t="shared" si="453"/>
        <v>89.986345613991432</v>
      </c>
      <c r="S1575" s="57">
        <f t="shared" si="454"/>
        <v>0.33254463890940328</v>
      </c>
      <c r="T1575" s="12">
        <f t="shared" si="437"/>
        <v>37.799809981095535</v>
      </c>
    </row>
    <row r="1576" spans="1:20" x14ac:dyDescent="0.15">
      <c r="A1576" s="57">
        <f t="shared" si="438"/>
        <v>2097.3794596157759</v>
      </c>
      <c r="B1576" s="12">
        <f t="shared" si="455"/>
        <v>333.80830853725899</v>
      </c>
      <c r="C1576" s="57" t="str">
        <f t="shared" si="439"/>
        <v>-0.0181283816400217-77.3282976877841i</v>
      </c>
      <c r="D1576" s="57" t="str">
        <f t="shared" si="440"/>
        <v>7.97999122400344-19.0797863541643i</v>
      </c>
      <c r="E1576" s="57" t="str">
        <f t="shared" si="441"/>
        <v>81.2112868230739-0.0114847314843512i</v>
      </c>
      <c r="F1576" s="57" t="str">
        <f t="shared" si="442"/>
        <v>4.17867640107532-1789.73824074037i</v>
      </c>
      <c r="G1576" s="57" t="str">
        <f t="shared" si="443"/>
        <v>0.999999454946527-0.000738277167384i</v>
      </c>
      <c r="H1576" s="57" t="str">
        <f t="shared" si="444"/>
        <v>120.728321382174+49.7915996203961i</v>
      </c>
      <c r="I1576" s="57" t="str">
        <f t="shared" si="445"/>
        <v>505.634562786273-1217.92284895199i</v>
      </c>
      <c r="K1576" s="57" t="str">
        <f t="shared" si="446"/>
        <v>0.0849475050695355-0.0355380018243008i</v>
      </c>
      <c r="L1576" s="57" t="str">
        <f t="shared" si="447"/>
        <v>0.00025-0.662202007615409i</v>
      </c>
      <c r="M1576" s="57" t="str">
        <f t="shared" si="448"/>
        <v>0.0025-0.372954822812183i</v>
      </c>
      <c r="N1576" s="57">
        <f t="shared" si="449"/>
        <v>89.986567921842251</v>
      </c>
      <c r="O1576" s="57">
        <f t="shared" si="450"/>
        <v>37.766769232382117</v>
      </c>
      <c r="P1576" s="374">
        <f t="shared" si="451"/>
        <v>37.766769232382117</v>
      </c>
      <c r="Q1576" s="374">
        <f t="shared" si="452"/>
        <v>-90.013432078157749</v>
      </c>
      <c r="R1576" s="12">
        <f t="shared" si="453"/>
        <v>89.986567921842251</v>
      </c>
      <c r="S1576" s="57">
        <f t="shared" si="454"/>
        <v>0.33380830853725901</v>
      </c>
      <c r="T1576" s="12">
        <f t="shared" si="437"/>
        <v>37.766769232382117</v>
      </c>
    </row>
    <row r="1577" spans="1:20" x14ac:dyDescent="0.15">
      <c r="A1577" s="57">
        <f t="shared" si="438"/>
        <v>2105.3495015623157</v>
      </c>
      <c r="B1577" s="12">
        <f t="shared" si="455"/>
        <v>335.07678010970056</v>
      </c>
      <c r="C1577" s="57" t="str">
        <f t="shared" si="439"/>
        <v>-0.0177561567052784-77.0346984927318i</v>
      </c>
      <c r="D1577" s="57" t="str">
        <f t="shared" si="440"/>
        <v>7.97999115717921-19.007621115561i</v>
      </c>
      <c r="E1577" s="57" t="str">
        <f t="shared" si="441"/>
        <v>81.2111360433476-0.0114626098310616i</v>
      </c>
      <c r="F1577" s="57" t="str">
        <f t="shared" si="442"/>
        <v>4.17867638373267-1782.9630048128i</v>
      </c>
      <c r="G1577" s="57" t="str">
        <f t="shared" si="443"/>
        <v>0.999999450796252-0.000741082617544361i</v>
      </c>
      <c r="H1577" s="57" t="str">
        <f t="shared" si="444"/>
        <v>120.733886236964+49.9815643592681i</v>
      </c>
      <c r="I1577" s="57" t="str">
        <f t="shared" si="445"/>
        <v>505.642312292798-1213.35933599911i</v>
      </c>
      <c r="K1577" s="57" t="str">
        <f t="shared" si="446"/>
        <v>0.0848504377092411-0.0356317735963838i</v>
      </c>
      <c r="L1577" s="57" t="str">
        <f t="shared" si="447"/>
        <v>0.00025-0.659695165984666i</v>
      </c>
      <c r="M1577" s="57" t="str">
        <f t="shared" si="448"/>
        <v>0.0025-0.371542959565833i</v>
      </c>
      <c r="N1577" s="57">
        <f t="shared" si="449"/>
        <v>89.986793576901391</v>
      </c>
      <c r="O1577" s="57">
        <f t="shared" si="450"/>
        <v>37.733727973037418</v>
      </c>
      <c r="P1577" s="374">
        <f t="shared" si="451"/>
        <v>37.733727973037418</v>
      </c>
      <c r="Q1577" s="374">
        <f t="shared" si="452"/>
        <v>-90.013206423098609</v>
      </c>
      <c r="R1577" s="12">
        <f t="shared" si="453"/>
        <v>89.986793576901391</v>
      </c>
      <c r="S1577" s="57">
        <f t="shared" si="454"/>
        <v>0.33507678010970054</v>
      </c>
      <c r="T1577" s="12">
        <f t="shared" si="437"/>
        <v>37.733727973037418</v>
      </c>
    </row>
    <row r="1578" spans="1:20" x14ac:dyDescent="0.15">
      <c r="A1578" s="57">
        <f t="shared" si="438"/>
        <v>2113.3498296682524</v>
      </c>
      <c r="B1578" s="12">
        <f t="shared" si="455"/>
        <v>336.35007187411742</v>
      </c>
      <c r="C1578" s="57" t="str">
        <f t="shared" si="439"/>
        <v>-0.0173819705805087-76.7422095093419i</v>
      </c>
      <c r="D1578" s="57" t="str">
        <f t="shared" si="440"/>
        <v>7.97999108984618-18.9357293079677i</v>
      </c>
      <c r="E1578" s="57" t="str">
        <f t="shared" si="441"/>
        <v>81.2109844776334-0.0114398064122987i</v>
      </c>
      <c r="F1578" s="57" t="str">
        <f t="shared" si="442"/>
        <v>4.17867636625798-1776.21341740663i</v>
      </c>
      <c r="G1578" s="57" t="str">
        <f t="shared" si="443"/>
        <v>0.999999446614376-0.000743898728380135i</v>
      </c>
      <c r="H1578" s="57" t="str">
        <f t="shared" si="444"/>
        <v>120.739493757755+50.1722596449874i</v>
      </c>
      <c r="I1578" s="57" t="str">
        <f t="shared" si="445"/>
        <v>505.650121035971-1208.81328029077i</v>
      </c>
      <c r="K1578" s="57" t="str">
        <f t="shared" si="446"/>
        <v>0.0847528581645383-0.0357255262590091i</v>
      </c>
      <c r="L1578" s="57" t="str">
        <f t="shared" si="447"/>
        <v>0.00025-0.657197814290365i</v>
      </c>
      <c r="M1578" s="57" t="str">
        <f t="shared" si="448"/>
        <v>0.0025-0.370136441089692i</v>
      </c>
      <c r="N1578" s="57">
        <f t="shared" si="449"/>
        <v>89.987022610591723</v>
      </c>
      <c r="O1578" s="57">
        <f t="shared" si="450"/>
        <v>37.700686201854168</v>
      </c>
      <c r="P1578" s="374">
        <f t="shared" si="451"/>
        <v>37.700686201854168</v>
      </c>
      <c r="Q1578" s="374">
        <f t="shared" si="452"/>
        <v>-90.012977389408277</v>
      </c>
      <c r="R1578" s="12">
        <f t="shared" si="453"/>
        <v>89.987022610591723</v>
      </c>
      <c r="S1578" s="57">
        <f t="shared" si="454"/>
        <v>0.33635007187411742</v>
      </c>
      <c r="T1578" s="12">
        <f t="shared" si="437"/>
        <v>37.700686201854168</v>
      </c>
    </row>
    <row r="1579" spans="1:20" x14ac:dyDescent="0.15">
      <c r="A1579" s="57">
        <f t="shared" si="438"/>
        <v>2121.3805590209918</v>
      </c>
      <c r="B1579" s="12">
        <f t="shared" si="455"/>
        <v>337.62820214723905</v>
      </c>
      <c r="C1579" s="57" t="str">
        <f t="shared" si="439"/>
        <v>-0.0170058185756012-76.4508265461953i</v>
      </c>
      <c r="D1579" s="57" t="str">
        <f t="shared" si="440"/>
        <v>7.97999102200042-18.8641098971966i</v>
      </c>
      <c r="E1579" s="57" t="str">
        <f t="shared" si="441"/>
        <v>81.2108321241952-0.0114163142100683i</v>
      </c>
      <c r="F1579" s="57" t="str">
        <f t="shared" si="442"/>
        <v>4.17867634865022-1769.48938142679i</v>
      </c>
      <c r="G1579" s="57" t="str">
        <f t="shared" si="443"/>
        <v>0.999999442400656-0.000746725540401486i</v>
      </c>
      <c r="H1579" s="57" t="str">
        <f t="shared" si="444"/>
        <v>120.74514427392+50.3636883533934i</v>
      </c>
      <c r="I1579" s="57" t="str">
        <f t="shared" si="445"/>
        <v>505.657989470348-1204.2846164611i</v>
      </c>
      <c r="K1579" s="57" t="str">
        <f t="shared" si="446"/>
        <v>0.0846547652004996-0.0358192569530926i</v>
      </c>
      <c r="L1579" s="57" t="str">
        <f t="shared" si="447"/>
        <v>0.00025-0.654709916607258i</v>
      </c>
      <c r="M1579" s="57" t="str">
        <f t="shared" si="448"/>
        <v>0.0025-0.368735247150519i</v>
      </c>
      <c r="N1579" s="57">
        <f t="shared" si="449"/>
        <v>89.987255054529882</v>
      </c>
      <c r="O1579" s="57">
        <f t="shared" si="450"/>
        <v>37.667643917641982</v>
      </c>
      <c r="P1579" s="374">
        <f t="shared" si="451"/>
        <v>37.667643917641982</v>
      </c>
      <c r="Q1579" s="374">
        <f t="shared" si="452"/>
        <v>-90.012744945470118</v>
      </c>
      <c r="R1579" s="12">
        <f t="shared" si="453"/>
        <v>89.987255054529882</v>
      </c>
      <c r="S1579" s="57">
        <f t="shared" si="454"/>
        <v>0.33762820214723904</v>
      </c>
      <c r="T1579" s="12">
        <f t="shared" si="437"/>
        <v>37.667643917641982</v>
      </c>
    </row>
    <row r="1580" spans="1:20" x14ac:dyDescent="0.15">
      <c r="A1580" s="57">
        <f t="shared" si="438"/>
        <v>2129.4418051452717</v>
      </c>
      <c r="B1580" s="12">
        <f t="shared" si="455"/>
        <v>338.91118931539859</v>
      </c>
      <c r="C1580" s="57" t="str">
        <f t="shared" si="439"/>
        <v>-0.0166276960645888-76.1605454278641i</v>
      </c>
      <c r="D1580" s="57" t="str">
        <f t="shared" si="440"/>
        <v>7.97999095363808-18.7927618529784i</v>
      </c>
      <c r="E1580" s="57" t="str">
        <f t="shared" si="441"/>
        <v>81.2106789813239-0.0113921261620226i</v>
      </c>
      <c r="F1580" s="57" t="str">
        <f t="shared" si="442"/>
        <v>4.17867633090835-1762.79080014576i</v>
      </c>
      <c r="G1580" s="57" t="str">
        <f t="shared" si="443"/>
        <v>0.999999438154852-0.000749563094272512i</v>
      </c>
      <c r="H1580" s="57" t="str">
        <f t="shared" si="444"/>
        <v>120.75083811741+50.5558533724048i</v>
      </c>
      <c r="I1580" s="57" t="str">
        <f t="shared" si="445"/>
        <v>505.665918054004-1199.77327939479i</v>
      </c>
      <c r="K1580" s="57" t="str">
        <f t="shared" si="446"/>
        <v>0.0845561575988667-0.0359129627980897i</v>
      </c>
      <c r="L1580" s="57" t="str">
        <f t="shared" si="447"/>
        <v>0.00025-0.6522314371461i</v>
      </c>
      <c r="M1580" s="57" t="str">
        <f t="shared" si="448"/>
        <v>0.0025-0.367339357591671i</v>
      </c>
      <c r="N1580" s="57">
        <f t="shared" si="449"/>
        <v>89.98749094052522</v>
      </c>
      <c r="O1580" s="57">
        <f t="shared" si="450"/>
        <v>37.63460111922798</v>
      </c>
      <c r="P1580" s="374">
        <f t="shared" si="451"/>
        <v>37.63460111922798</v>
      </c>
      <c r="Q1580" s="374">
        <f t="shared" si="452"/>
        <v>-90.01250905947478</v>
      </c>
      <c r="R1580" s="12">
        <f t="shared" si="453"/>
        <v>89.98749094052522</v>
      </c>
      <c r="S1580" s="57">
        <f t="shared" si="454"/>
        <v>0.3389111893153986</v>
      </c>
      <c r="T1580" s="12">
        <f t="shared" ref="T1580:T1643" si="456">P1580</f>
        <v>37.63460111922798</v>
      </c>
    </row>
    <row r="1581" spans="1:20" x14ac:dyDescent="0.15">
      <c r="A1581" s="57">
        <f t="shared" ref="A1581:A1644" si="457">2*PI()*B1581</f>
        <v>2137.5336840048235</v>
      </c>
      <c r="B1581" s="12">
        <f t="shared" si="455"/>
        <v>340.1990518347971</v>
      </c>
      <c r="C1581" s="57" t="str">
        <f t="shared" ref="C1581:C1644" si="458">IMPRODUCT(D1581,E1581,$C$40,,K1581,$C$41)</f>
        <v>-0.0162475984877446-75.8713619948538i</v>
      </c>
      <c r="D1581" s="57" t="str">
        <f t="shared" ref="D1581:D1644" si="459">IMDIV(IMPRODUCT($C$37,$C$38,COMPLEX(1,A1581/$C$38)),IMSUM(-1*A1581*A1581/$C$39,COMPLEX(0,1*A1581)))</f>
        <v>7.97999088475518-18.7216841489476i</v>
      </c>
      <c r="E1581" s="57" t="str">
        <f t="shared" ref="E1581:E1644" si="460">IMDIV(IMPRODUCT(IMSUM(F1581,G1581),$C$29,H1581),IMSUM(1,I1581))</f>
        <v>81.2105250473412-0.0113672351636395i</v>
      </c>
      <c r="F1581" s="57" t="str">
        <f t="shared" ref="F1581:F1644" si="461">IMDIV(IMPRODUCT($C$14,$C$15,COMPLEX(1,A1581/$C$15)),IMSUM(-1*A1581*A1581/$C$16,COMPLEX(0,A1581)))</f>
        <v>4.17867631303139-1756.1175772022i</v>
      </c>
      <c r="G1581" s="57" t="str">
        <f t="shared" ref="G1581:G1644" si="462">IMDIV(1,COMPLEX(1,A1581*$C$9*$C$10))</f>
        <v>0.999999433876718-0.000752411430811828i</v>
      </c>
      <c r="H1581" s="57" t="str">
        <f t="shared" ref="H1581:H1644" si="463">IMDIV($C$3,IMSUM(K1581,COMPLEX(0,$C$28*A1581)))</f>
        <v>120.756575622772+50.7487576020759i</v>
      </c>
      <c r="I1581" s="57" t="str">
        <f t="shared" ref="I1581:I1644" si="464">IMPRODUCT(F1581,$C$29,H1581,$C$31)</f>
        <v>505.673907248547-1195.2792042261i</v>
      </c>
      <c r="K1581" s="57" t="str">
        <f t="shared" ref="K1581:K1644" si="465">IF($C$26&lt;=0,IMDIV(1,IMSUM(IMDIV(1,L1581),1/$C$18)),IMDIV(1,IMSUM(IMDIV(1,L1581),1/$C$18,IMDIV(1,M1581))))</f>
        <v>0.0844570341583339-0.0360066408920402i</v>
      </c>
      <c r="L1581" s="57" t="str">
        <f t="shared" ref="L1581:L1644" si="466">IMSUM($C$21/$C$22,IMDIV(1,COMPLEX(0,$C$20*$C$22*A1581)))</f>
        <v>0.00025-0.649762340253141i</v>
      </c>
      <c r="M1581" s="57" t="str">
        <f t="shared" ref="M1581:M1644" si="467">IMSUM($C$25/$C$26,IMDIV(1,COMPLEX(0,$C$24*$C$26*A1581)))</f>
        <v>0.0025-0.365948752332806i</v>
      </c>
      <c r="N1581" s="57">
        <f t="shared" ref="N1581:N1644" si="468">ABS(R1581)</f>
        <v>89.987730300578988</v>
      </c>
      <c r="O1581" s="57">
        <f t="shared" ref="O1581:O1644" si="469">ABS(P1581)</f>
        <v>37.601557805457425</v>
      </c>
      <c r="P1581" s="374">
        <f t="shared" ref="P1581:P1644" si="470">20*LOG10(IMABS(C1581))</f>
        <v>37.601557805457425</v>
      </c>
      <c r="Q1581" s="374">
        <f t="shared" ref="Q1581:Q1644" si="471">IMARGUMENT(C1581)*180/PI()</f>
        <v>-90.012269699421012</v>
      </c>
      <c r="R1581" s="12">
        <f t="shared" ref="R1581:R1644" si="472">IF(Q1581&lt;0,Q1581+180,Q1581-180)</f>
        <v>89.987730300578988</v>
      </c>
      <c r="S1581" s="57">
        <f t="shared" ref="S1581:S1644" si="473">B1581/1000</f>
        <v>0.34019905183479709</v>
      </c>
      <c r="T1581" s="12">
        <f t="shared" si="456"/>
        <v>37.601557805457425</v>
      </c>
    </row>
    <row r="1582" spans="1:20" x14ac:dyDescent="0.15">
      <c r="A1582" s="57">
        <f t="shared" si="457"/>
        <v>2145.6563120040423</v>
      </c>
      <c r="B1582" s="12">
        <f t="shared" ref="B1582:B1645" si="474">B1581*(1+B$42)</f>
        <v>341.49180823176937</v>
      </c>
      <c r="C1582" s="57" t="str">
        <f t="shared" si="458"/>
        <v>-0.0158655213515431-75.5832721035377i</v>
      </c>
      <c r="D1582" s="57" t="str">
        <f t="shared" si="459"/>
        <v>7.97999081534775-18.6508757626274i</v>
      </c>
      <c r="E1582" s="57" t="str">
        <f t="shared" si="460"/>
        <v>81.2103703205965-0.0113416340666956i</v>
      </c>
      <c r="F1582" s="57" t="str">
        <f t="shared" si="461"/>
        <v>4.17867629501831-1749.46961659956i</v>
      </c>
      <c r="G1582" s="57" t="str">
        <f t="shared" si="462"/>
        <v>0.999999429566009-0.00075527059099316i</v>
      </c>
      <c r="H1582" s="57" t="str">
        <f t="shared" si="463"/>
        <v>120.76235712717+50.9424039546591i</v>
      </c>
      <c r="I1582" s="57" t="str">
        <f t="shared" si="464"/>
        <v>505.681957519167-1190.80232633796i</v>
      </c>
      <c r="K1582" s="57" t="str">
        <f t="shared" si="465"/>
        <v>0.0843573936948301-0.0361002883116197i</v>
      </c>
      <c r="L1582" s="57" t="str">
        <f t="shared" si="466"/>
        <v>0.00025-0.647302590409583i</v>
      </c>
      <c r="M1582" s="57" t="str">
        <f t="shared" si="467"/>
        <v>0.0025-0.364563411369602i</v>
      </c>
      <c r="N1582" s="57">
        <f t="shared" si="468"/>
        <v>89.987973166885098</v>
      </c>
      <c r="O1582" s="57">
        <f t="shared" si="469"/>
        <v>37.568513975193348</v>
      </c>
      <c r="P1582" s="374">
        <f t="shared" si="470"/>
        <v>37.568513975193348</v>
      </c>
      <c r="Q1582" s="374">
        <f t="shared" si="471"/>
        <v>-90.012026833114902</v>
      </c>
      <c r="R1582" s="12">
        <f t="shared" si="472"/>
        <v>89.987973166885098</v>
      </c>
      <c r="S1582" s="57">
        <f t="shared" si="473"/>
        <v>0.34149180823176939</v>
      </c>
      <c r="T1582" s="12">
        <f t="shared" si="456"/>
        <v>37.568513975193348</v>
      </c>
    </row>
    <row r="1583" spans="1:20" x14ac:dyDescent="0.15">
      <c r="A1583" s="57">
        <f t="shared" si="457"/>
        <v>2153.8098059896574</v>
      </c>
      <c r="B1583" s="12">
        <f t="shared" si="474"/>
        <v>342.7894771030501</v>
      </c>
      <c r="C1583" s="57" t="str">
        <f t="shared" si="458"/>
        <v>-0.0154814602297435-75.2962716261011i</v>
      </c>
      <c r="D1583" s="57" t="str">
        <f t="shared" si="459"/>
        <v>7.97999074541182-18.5803356754154i</v>
      </c>
      <c r="E1583" s="57" t="str">
        <f t="shared" si="460"/>
        <v>81.210214799469-0.0113153156795518i</v>
      </c>
      <c r="F1583" s="57" t="str">
        <f t="shared" si="461"/>
        <v>4.17867627686808-1742.84682270469i</v>
      </c>
      <c r="G1583" s="57" t="str">
        <f t="shared" si="462"/>
        <v>0.999999425222476-0.000758140615945923i</v>
      </c>
      <c r="H1583" s="57" t="str">
        <f t="shared" si="463"/>
        <v>120.768182970411+51.1367953546627i</v>
      </c>
      <c r="I1583" s="57" t="str">
        <f t="shared" si="464"/>
        <v>505.690069334644-1186.3425813611i</v>
      </c>
      <c r="K1583" s="57" t="str">
        <f t="shared" si="465"/>
        <v>0.0842572350418056-0.0361939021121933i</v>
      </c>
      <c r="L1583" s="57" t="str">
        <f t="shared" si="466"/>
        <v>0.00025-0.644852152231106i</v>
      </c>
      <c r="M1583" s="57" t="str">
        <f t="shared" si="467"/>
        <v>0.0025-0.363183314773463i</v>
      </c>
      <c r="N1583" s="57">
        <f t="shared" si="468"/>
        <v>89.988219571829944</v>
      </c>
      <c r="O1583" s="57">
        <f t="shared" si="469"/>
        <v>37.535469627317369</v>
      </c>
      <c r="P1583" s="374">
        <f t="shared" si="470"/>
        <v>37.535469627317369</v>
      </c>
      <c r="Q1583" s="374">
        <f t="shared" si="471"/>
        <v>-90.011780428170056</v>
      </c>
      <c r="R1583" s="12">
        <f t="shared" si="472"/>
        <v>89.988219571829944</v>
      </c>
      <c r="S1583" s="57">
        <f t="shared" si="473"/>
        <v>0.34278947710305008</v>
      </c>
      <c r="T1583" s="12">
        <f t="shared" si="456"/>
        <v>37.535469627317369</v>
      </c>
    </row>
    <row r="1584" spans="1:20" x14ac:dyDescent="0.15">
      <c r="A1584" s="57">
        <f t="shared" si="457"/>
        <v>2161.9942832524184</v>
      </c>
      <c r="B1584" s="12">
        <f t="shared" si="474"/>
        <v>344.09207711604171</v>
      </c>
      <c r="C1584" s="57" t="str">
        <f t="shared" si="458"/>
        <v>-0.0150954107645198-75.0103564504791i</v>
      </c>
      <c r="D1584" s="57" t="str">
        <f t="shared" si="459"/>
        <v>7.97999067494341-18.5100628725689i</v>
      </c>
      <c r="E1584" s="57" t="str">
        <f t="shared" si="460"/>
        <v>81.2100584823683-0.0112882727675386i</v>
      </c>
      <c r="F1584" s="57" t="str">
        <f t="shared" si="461"/>
        <v>4.17867625857966-1736.24910024648i</v>
      </c>
      <c r="G1584" s="57" t="str">
        <f t="shared" si="462"/>
        <v>0.99999942084587-0.000761021546955824i</v>
      </c>
      <c r="H1584" s="57" t="str">
        <f t="shared" si="463"/>
        <v>120.774053494963+51.3319347389124i</v>
      </c>
      <c r="I1584" s="57" t="str">
        <f t="shared" si="464"/>
        <v>505.698243167388-1181.89990517307i</v>
      </c>
      <c r="K1584" s="57" t="str">
        <f t="shared" si="465"/>
        <v>0.0841565570505163-0.0362874793278721i</v>
      </c>
      <c r="L1584" s="57" t="str">
        <f t="shared" si="466"/>
        <v>0.00025-0.642410990467329i</v>
      </c>
      <c r="M1584" s="57" t="str">
        <f t="shared" si="467"/>
        <v>0.0025-0.361808442691237i</v>
      </c>
      <c r="N1584" s="57">
        <f t="shared" si="468"/>
        <v>89.988469547992111</v>
      </c>
      <c r="O1584" s="57">
        <f t="shared" si="469"/>
        <v>37.502424760729681</v>
      </c>
      <c r="P1584" s="374">
        <f t="shared" si="470"/>
        <v>37.502424760729681</v>
      </c>
      <c r="Q1584" s="374">
        <f t="shared" si="471"/>
        <v>-90.011530452007889</v>
      </c>
      <c r="R1584" s="12">
        <f t="shared" si="472"/>
        <v>89.988469547992111</v>
      </c>
      <c r="S1584" s="57">
        <f t="shared" si="473"/>
        <v>0.34409207711604173</v>
      </c>
      <c r="T1584" s="12">
        <f t="shared" si="456"/>
        <v>37.502424760729681</v>
      </c>
    </row>
    <row r="1585" spans="1:20" x14ac:dyDescent="0.15">
      <c r="A1585" s="57">
        <f t="shared" si="457"/>
        <v>2170.2098615287778</v>
      </c>
      <c r="B1585" s="12">
        <f t="shared" si="474"/>
        <v>345.39962700908268</v>
      </c>
      <c r="C1585" s="57" t="str">
        <f t="shared" si="458"/>
        <v>-0.0147073686691392-74.7255224803002i</v>
      </c>
      <c r="D1585" s="57" t="str">
        <f t="shared" si="459"/>
        <v>7.97999060393841-18.4400563431899i</v>
      </c>
      <c r="E1585" s="57" t="str">
        <f t="shared" si="460"/>
        <v>81.2099013677353-0.011260498053422i</v>
      </c>
      <c r="F1585" s="57" t="str">
        <f t="shared" si="461"/>
        <v>4.17867624015198-1729.67635431448i</v>
      </c>
      <c r="G1585" s="57" t="str">
        <f t="shared" si="462"/>
        <v>0.999999416435938-0.000763913425465448i</v>
      </c>
      <c r="H1585" s="57" t="str">
        <f t="shared" si="463"/>
        <v>120.779969045973+51.5278250566117i</v>
      </c>
      <c r="I1585" s="57" t="str">
        <f t="shared" si="464"/>
        <v>505.706479493466-1177.4742338973i</v>
      </c>
      <c r="K1585" s="57" t="str">
        <f t="shared" si="465"/>
        <v>0.0840553585903146-0.0363810169715778i</v>
      </c>
      <c r="L1585" s="57" t="str">
        <f t="shared" si="466"/>
        <v>0.00025-0.639979070001324i</v>
      </c>
      <c r="M1585" s="57" t="str">
        <f t="shared" si="467"/>
        <v>0.0025-0.360438775344926i</v>
      </c>
      <c r="N1585" s="57">
        <f t="shared" si="468"/>
        <v>89.988723128141046</v>
      </c>
      <c r="O1585" s="57">
        <f t="shared" si="469"/>
        <v>37.469379374349757</v>
      </c>
      <c r="P1585" s="374">
        <f t="shared" si="470"/>
        <v>37.469379374349757</v>
      </c>
      <c r="Q1585" s="374">
        <f t="shared" si="471"/>
        <v>-90.011276871858954</v>
      </c>
      <c r="R1585" s="12">
        <f t="shared" si="472"/>
        <v>89.988723128141046</v>
      </c>
      <c r="S1585" s="57">
        <f t="shared" si="473"/>
        <v>0.34539962700908267</v>
      </c>
      <c r="T1585" s="12">
        <f t="shared" si="456"/>
        <v>37.469379374349757</v>
      </c>
    </row>
    <row r="1586" spans="1:20" x14ac:dyDescent="0.15">
      <c r="A1586" s="57">
        <f t="shared" si="457"/>
        <v>2178.456659002587</v>
      </c>
      <c r="B1586" s="12">
        <f t="shared" si="474"/>
        <v>346.71214559171722</v>
      </c>
      <c r="C1586" s="57" t="str">
        <f t="shared" si="458"/>
        <v>-0.0143173297258876-74.4417656348209i</v>
      </c>
      <c r="D1586" s="57" t="str">
        <f t="shared" si="459"/>
        <v>7.97999053239276-18.370315080211i</v>
      </c>
      <c r="E1586" s="57" t="str">
        <f t="shared" si="460"/>
        <v>81.2097434540399-0.0112319842159093i</v>
      </c>
      <c r="F1586" s="57" t="str">
        <f t="shared" si="461"/>
        <v>4.17867622158395-1723.12849035753i</v>
      </c>
      <c r="G1586" s="57" t="str">
        <f t="shared" si="462"/>
        <v>0.999999411992427-0.000766816293074858i</v>
      </c>
      <c r="H1586" s="57" t="str">
        <f t="shared" si="463"/>
        <v>120.785929971297+51.724469269403i</v>
      </c>
      <c r="I1586" s="57" t="str">
        <f t="shared" si="464"/>
        <v>505.714778792625-1173.06550390229i</v>
      </c>
      <c r="K1586" s="57" t="str">
        <f t="shared" si="465"/>
        <v>0.0839536385489334-0.0364745120351035i</v>
      </c>
      <c r="L1586" s="57" t="str">
        <f t="shared" si="466"/>
        <v>0.00025-0.637556355849098i</v>
      </c>
      <c r="M1586" s="57" t="str">
        <f t="shared" si="467"/>
        <v>0.0025-0.359074293031406i</v>
      </c>
      <c r="N1586" s="57">
        <f t="shared" si="468"/>
        <v>89.988980345239256</v>
      </c>
      <c r="O1586" s="57">
        <f t="shared" si="469"/>
        <v>37.436333467115873</v>
      </c>
      <c r="P1586" s="374">
        <f t="shared" si="470"/>
        <v>37.436333467115873</v>
      </c>
      <c r="Q1586" s="374">
        <f t="shared" si="471"/>
        <v>-90.011019654760744</v>
      </c>
      <c r="R1586" s="12">
        <f t="shared" si="472"/>
        <v>89.988980345239256</v>
      </c>
      <c r="S1586" s="57">
        <f t="shared" si="473"/>
        <v>0.3467121455917172</v>
      </c>
      <c r="T1586" s="12">
        <f t="shared" si="456"/>
        <v>37.436333467115873</v>
      </c>
    </row>
    <row r="1587" spans="1:20" x14ac:dyDescent="0.15">
      <c r="A1587" s="57">
        <f t="shared" si="457"/>
        <v>2186.7347943067971</v>
      </c>
      <c r="B1587" s="12">
        <f t="shared" si="474"/>
        <v>348.02965174496575</v>
      </c>
      <c r="C1587" s="57" t="str">
        <f t="shared" si="458"/>
        <v>-0.0139252897906346-74.1590818488756i</v>
      </c>
      <c r="D1587" s="57" t="str">
        <f t="shared" si="459"/>
        <v>7.97999046030233-18.3008380803807i</v>
      </c>
      <c r="E1587" s="57" t="str">
        <f t="shared" si="460"/>
        <v>81.2095847397861-0.0112027238914427i</v>
      </c>
      <c r="F1587" s="57" t="str">
        <f t="shared" si="461"/>
        <v>4.17867620287459-1716.60541418241i</v>
      </c>
      <c r="G1587" s="57" t="str">
        <f t="shared" si="462"/>
        <v>0.999999407515081-0.000769730191542193i</v>
      </c>
      <c r="H1587" s="57" t="str">
        <f t="shared" si="463"/>
        <v>120.791936621509+51.9218703514291i</v>
      </c>
      <c r="I1587" s="57" t="str">
        <f t="shared" si="464"/>
        <v>505.723141548325-1168.67365180054i</v>
      </c>
      <c r="K1587" s="57" t="str">
        <f t="shared" si="465"/>
        <v>0.0838513958327803-0.0365679614891868i</v>
      </c>
      <c r="L1587" s="57" t="str">
        <f t="shared" si="466"/>
        <v>0.00025-0.635142813159094i</v>
      </c>
      <c r="M1587" s="57" t="str">
        <f t="shared" si="467"/>
        <v>0.0025-0.357714976122142i</v>
      </c>
      <c r="N1587" s="57">
        <f t="shared" si="468"/>
        <v>89.989241232439355</v>
      </c>
      <c r="O1587" s="57">
        <f t="shared" si="469"/>
        <v>37.403287037986566</v>
      </c>
      <c r="P1587" s="374">
        <f t="shared" si="470"/>
        <v>37.403287037986566</v>
      </c>
      <c r="Q1587" s="374">
        <f t="shared" si="471"/>
        <v>-90.010758767560645</v>
      </c>
      <c r="R1587" s="12">
        <f t="shared" si="472"/>
        <v>89.989241232439355</v>
      </c>
      <c r="S1587" s="57">
        <f t="shared" si="473"/>
        <v>0.34802965174496575</v>
      </c>
      <c r="T1587" s="12">
        <f t="shared" si="456"/>
        <v>37.403287037986566</v>
      </c>
    </row>
    <row r="1588" spans="1:20" x14ac:dyDescent="0.15">
      <c r="A1588" s="57">
        <f t="shared" si="457"/>
        <v>2195.0443865251627</v>
      </c>
      <c r="B1588" s="12">
        <f t="shared" si="474"/>
        <v>349.35216442159663</v>
      </c>
      <c r="C1588" s="57" t="str">
        <f t="shared" si="458"/>
        <v>-0.0135312447913662-73.8774670728079i</v>
      </c>
      <c r="D1588" s="57" t="str">
        <f t="shared" si="459"/>
        <v>7.97999038766297-18.2316243442491i</v>
      </c>
      <c r="E1588" s="57" t="str">
        <f t="shared" si="460"/>
        <v>81.2094252235077-0.0111727096734071i</v>
      </c>
      <c r="F1588" s="57" t="str">
        <f t="shared" si="461"/>
        <v>4.17867618402274-1710.10703195249i</v>
      </c>
      <c r="G1588" s="57" t="str">
        <f t="shared" si="462"/>
        <v>0.999999403003643-0.000772655162784264i</v>
      </c>
      <c r="H1588" s="57" t="str">
        <f t="shared" si="463"/>
        <v>120.797989349941+52.1200312893956i</v>
      </c>
      <c r="I1588" s="57" t="str">
        <f t="shared" si="464"/>
        <v>505.731568247775-1164.29861444785i</v>
      </c>
      <c r="K1588" s="57" t="str">
        <f t="shared" si="465"/>
        <v>0.0837486293672223-0.0366613622835773i</v>
      </c>
      <c r="L1588" s="57" t="str">
        <f t="shared" si="466"/>
        <v>0.00025-0.632738407211687i</v>
      </c>
      <c r="M1588" s="57" t="str">
        <f t="shared" si="467"/>
        <v>0.0025-0.356360805062903i</v>
      </c>
      <c r="N1588" s="57">
        <f t="shared" si="468"/>
        <v>89.989505823085807</v>
      </c>
      <c r="O1588" s="57">
        <f t="shared" si="469"/>
        <v>37.370240085939699</v>
      </c>
      <c r="P1588" s="374">
        <f t="shared" si="470"/>
        <v>37.370240085939699</v>
      </c>
      <c r="Q1588" s="374">
        <f t="shared" si="471"/>
        <v>-90.010494176914193</v>
      </c>
      <c r="R1588" s="12">
        <f t="shared" si="472"/>
        <v>89.989505823085807</v>
      </c>
      <c r="S1588" s="57">
        <f t="shared" si="473"/>
        <v>0.34935216442159661</v>
      </c>
      <c r="T1588" s="12">
        <f t="shared" si="456"/>
        <v>37.370240085939699</v>
      </c>
    </row>
    <row r="1589" spans="1:20" x14ac:dyDescent="0.15">
      <c r="A1589" s="57">
        <f t="shared" si="457"/>
        <v>2203.3855551939587</v>
      </c>
      <c r="B1589" s="12">
        <f t="shared" si="474"/>
        <v>350.67970264639871</v>
      </c>
      <c r="C1589" s="57" t="str">
        <f t="shared" si="458"/>
        <v>-0.0131351907309316-73.5969172724196i</v>
      </c>
      <c r="D1589" s="57" t="str">
        <f t="shared" si="459"/>
        <v>7.97999031447049-18.1626728761532i</v>
      </c>
      <c r="E1589" s="57" t="str">
        <f t="shared" si="460"/>
        <v>81.209264903773-0.0111419341126144i</v>
      </c>
      <c r="F1589" s="57" t="str">
        <f t="shared" si="461"/>
        <v>4.17867616502735-1703.63325018633i</v>
      </c>
      <c r="G1589" s="57" t="str">
        <f t="shared" si="462"/>
        <v>0.999999398457853-0.000775591248877168i</v>
      </c>
      <c r="H1589" s="57" t="str">
        <f t="shared" si="463"/>
        <v>120.804088512684+52.3189550826326i</v>
      </c>
      <c r="I1589" s="57" t="str">
        <f t="shared" si="464"/>
        <v>505.740059381939-1159.94032894215i</v>
      </c>
      <c r="K1589" s="57" t="str">
        <f t="shared" si="465"/>
        <v>0.0836453380968817-0.0367547113471171i</v>
      </c>
      <c r="L1589" s="57" t="str">
        <f t="shared" si="466"/>
        <v>0.00025-0.630343103418697i</v>
      </c>
      <c r="M1589" s="57" t="str">
        <f t="shared" si="467"/>
        <v>0.0025-0.355011760373484i</v>
      </c>
      <c r="N1589" s="57">
        <f t="shared" si="468"/>
        <v>89.989774150713345</v>
      </c>
      <c r="O1589" s="57">
        <f t="shared" si="469"/>
        <v>37.337192609973727</v>
      </c>
      <c r="P1589" s="374">
        <f t="shared" si="470"/>
        <v>37.337192609973727</v>
      </c>
      <c r="Q1589" s="374">
        <f t="shared" si="471"/>
        <v>-90.010225849286655</v>
      </c>
      <c r="R1589" s="12">
        <f t="shared" si="472"/>
        <v>89.989774150713345</v>
      </c>
      <c r="S1589" s="57">
        <f t="shared" si="473"/>
        <v>0.35067970264639869</v>
      </c>
      <c r="T1589" s="12">
        <f t="shared" si="456"/>
        <v>37.337192609973727</v>
      </c>
    </row>
    <row r="1590" spans="1:20" x14ac:dyDescent="0.15">
      <c r="A1590" s="57">
        <f t="shared" si="457"/>
        <v>2211.7584203036959</v>
      </c>
      <c r="B1590" s="12">
        <f t="shared" si="474"/>
        <v>352.01228551645505</v>
      </c>
      <c r="C1590" s="57" t="str">
        <f t="shared" si="458"/>
        <v>-0.0127371236870424-73.3174284289078i</v>
      </c>
      <c r="D1590" s="57" t="str">
        <f t="shared" si="459"/>
        <v>7.97999024072069-18.0939826842031i</v>
      </c>
      <c r="E1590" s="57" t="str">
        <f t="shared" si="460"/>
        <v>81.2091037791816-0.0111103897169689i</v>
      </c>
      <c r="F1590" s="57" t="str">
        <f t="shared" si="461"/>
        <v>4.17867614588728-1697.18397575644i</v>
      </c>
      <c r="G1590" s="57" t="str">
        <f t="shared" si="462"/>
        <v>0.999999393877449-0.000778538492056878i</v>
      </c>
      <c r="H1590" s="57" t="str">
        <f t="shared" si="463"/>
        <v>120.81023446863+52.5186447431576i</v>
      </c>
      <c r="I1590" s="57" t="str">
        <f t="shared" si="464"/>
        <v>505.748615445601-1155.59873262289i</v>
      </c>
      <c r="K1590" s="57" t="str">
        <f t="shared" si="465"/>
        <v>0.0835415209859253-0.0368480055878176i</v>
      </c>
      <c r="L1590" s="57" t="str">
        <f t="shared" si="466"/>
        <v>0.00025-0.627956867322871i</v>
      </c>
      <c r="M1590" s="57" t="str">
        <f t="shared" si="467"/>
        <v>0.0025-0.353667822647424i</v>
      </c>
      <c r="N1590" s="57">
        <f t="shared" si="468"/>
        <v>89.990046249047452</v>
      </c>
      <c r="O1590" s="57">
        <f t="shared" si="469"/>
        <v>37.304144609107468</v>
      </c>
      <c r="P1590" s="374">
        <f t="shared" si="470"/>
        <v>37.304144609107468</v>
      </c>
      <c r="Q1590" s="374">
        <f t="shared" si="471"/>
        <v>-90.009953750952548</v>
      </c>
      <c r="R1590" s="12">
        <f t="shared" si="472"/>
        <v>89.990046249047452</v>
      </c>
      <c r="S1590" s="57">
        <f t="shared" si="473"/>
        <v>0.35201228551645503</v>
      </c>
      <c r="T1590" s="12">
        <f t="shared" si="456"/>
        <v>37.304144609107468</v>
      </c>
    </row>
    <row r="1591" spans="1:20" x14ac:dyDescent="0.15">
      <c r="A1591" s="57">
        <f t="shared" si="457"/>
        <v>2220.1631023008499</v>
      </c>
      <c r="B1591" s="12">
        <f t="shared" si="474"/>
        <v>353.34993220141757</v>
      </c>
      <c r="C1591" s="57" t="str">
        <f t="shared" si="458"/>
        <v>-0.0123370398139535-73.0389965388076i</v>
      </c>
      <c r="D1591" s="57" t="str">
        <f t="shared" si="459"/>
        <v>7.97999016640934-18.0255527802672i</v>
      </c>
      <c r="E1591" s="57" t="str">
        <f t="shared" si="460"/>
        <v>81.2089418483669-0.0110780689517192i</v>
      </c>
      <c r="F1591" s="57" t="str">
        <f t="shared" si="461"/>
        <v>4.17867612660154-1690.75911588782i</v>
      </c>
      <c r="G1591" s="57" t="str">
        <f t="shared" si="462"/>
        <v>0.999999389262168-0.000781496934719864i</v>
      </c>
      <c r="H1591" s="57" t="str">
        <f t="shared" si="463"/>
        <v>120.816427579479+52.7191032957396i</v>
      </c>
      <c r="I1591" s="57" t="str">
        <f t="shared" si="464"/>
        <v>505.757236937368-1151.27376306991i</v>
      </c>
      <c r="K1591" s="57" t="str">
        <f t="shared" si="465"/>
        <v>0.0834371770183578-0.0369412418929451i</v>
      </c>
      <c r="L1591" s="57" t="str">
        <f t="shared" si="466"/>
        <v>0.00025-0.625579664597401i</v>
      </c>
      <c r="M1591" s="57" t="str">
        <f t="shared" si="467"/>
        <v>0.0025-0.352328972551727i</v>
      </c>
      <c r="N1591" s="57">
        <f t="shared" si="468"/>
        <v>89.990322152003742</v>
      </c>
      <c r="O1591" s="57">
        <f t="shared" si="469"/>
        <v>37.271096082380517</v>
      </c>
      <c r="P1591" s="374">
        <f t="shared" si="470"/>
        <v>37.271096082380517</v>
      </c>
      <c r="Q1591" s="374">
        <f t="shared" si="471"/>
        <v>-90.009677847996258</v>
      </c>
      <c r="R1591" s="12">
        <f t="shared" si="472"/>
        <v>89.990322152003742</v>
      </c>
      <c r="S1591" s="57">
        <f t="shared" si="473"/>
        <v>0.35334993220141758</v>
      </c>
      <c r="T1591" s="12">
        <f t="shared" si="456"/>
        <v>37.271096082380517</v>
      </c>
    </row>
    <row r="1592" spans="1:20" x14ac:dyDescent="0.15">
      <c r="A1592" s="57">
        <f t="shared" si="457"/>
        <v>2228.5997220895933</v>
      </c>
      <c r="B1592" s="12">
        <f t="shared" si="474"/>
        <v>354.69266194378298</v>
      </c>
      <c r="C1592" s="57" t="str">
        <f t="shared" si="458"/>
        <v>-0.0119349353437705-72.7616176139356i</v>
      </c>
      <c r="D1592" s="57" t="str">
        <f t="shared" si="459"/>
        <v>7.97999009153218-17.9573821799585i</v>
      </c>
      <c r="E1592" s="57" t="str">
        <f t="shared" si="460"/>
        <v>81.2087791099975-0.0110449642399033i</v>
      </c>
      <c r="F1592" s="57" t="str">
        <f t="shared" si="461"/>
        <v>4.17867610716892-1684.35857815671i</v>
      </c>
      <c r="G1592" s="57" t="str">
        <f t="shared" si="462"/>
        <v>0.999999384611744-0.000784466619423695i</v>
      </c>
      <c r="H1592" s="57" t="str">
        <f t="shared" si="463"/>
        <v>120.822668209773+52.9203337779614i</v>
      </c>
      <c r="I1592" s="57" t="str">
        <f t="shared" si="464"/>
        <v>505.765924359707-1146.96535810268i</v>
      </c>
      <c r="K1592" s="57" t="str">
        <f t="shared" si="465"/>
        <v>0.0833323051983147-0.0370344171291069i</v>
      </c>
      <c r="L1592" s="57" t="str">
        <f t="shared" si="466"/>
        <v>0.00025-0.623211461045426i</v>
      </c>
      <c r="M1592" s="57" t="str">
        <f t="shared" si="467"/>
        <v>0.0025-0.350995190826586i</v>
      </c>
      <c r="N1592" s="57">
        <f t="shared" si="468"/>
        <v>89.990601893687213</v>
      </c>
      <c r="O1592" s="57">
        <f t="shared" si="469"/>
        <v>37.238047028853778</v>
      </c>
      <c r="P1592" s="374">
        <f t="shared" si="470"/>
        <v>37.238047028853778</v>
      </c>
      <c r="Q1592" s="374">
        <f t="shared" si="471"/>
        <v>-90.009398106312787</v>
      </c>
      <c r="R1592" s="12">
        <f t="shared" si="472"/>
        <v>89.990601893687213</v>
      </c>
      <c r="S1592" s="57">
        <f t="shared" si="473"/>
        <v>0.35469266194378296</v>
      </c>
      <c r="T1592" s="12">
        <f t="shared" si="456"/>
        <v>37.238047028853778</v>
      </c>
    </row>
    <row r="1593" spans="1:20" x14ac:dyDescent="0.15">
      <c r="A1593" s="57">
        <f t="shared" si="457"/>
        <v>2237.0684010335335</v>
      </c>
      <c r="B1593" s="12">
        <f t="shared" si="474"/>
        <v>356.04049405916936</v>
      </c>
      <c r="C1593" s="57" t="str">
        <f t="shared" si="458"/>
        <v>-0.0115308065865136-72.4852876813283i</v>
      </c>
      <c r="D1593" s="57" t="str">
        <f t="shared" si="459"/>
        <v>7.97999001608483-17.8894699026198i</v>
      </c>
      <c r="E1593" s="57" t="str">
        <f t="shared" si="460"/>
        <v>81.2086155627738-0.0110110679616687i</v>
      </c>
      <c r="F1593" s="57" t="str">
        <f t="shared" si="461"/>
        <v>4.17867608758829-1677.98227048923i</v>
      </c>
      <c r="G1593" s="57" t="str">
        <f t="shared" si="462"/>
        <v>0.99999937992591-0.000787447588887654i</v>
      </c>
      <c r="H1593" s="57" t="str">
        <f t="shared" si="463"/>
        <v>120.828956726911+53.1223392402833i</v>
      </c>
      <c r="I1593" s="57" t="str">
        <f t="shared" si="464"/>
        <v>505.774678218973-1142.67345577937i</v>
      </c>
      <c r="K1593" s="57" t="str">
        <f t="shared" si="465"/>
        <v>0.0832269045503585-0.0371275281423442i</v>
      </c>
      <c r="L1593" s="57" t="str">
        <f t="shared" si="466"/>
        <v>0.00025-0.620852222599551i</v>
      </c>
      <c r="M1593" s="57" t="str">
        <f t="shared" si="467"/>
        <v>0.0025-0.349666458285103i</v>
      </c>
      <c r="N1593" s="57">
        <f t="shared" si="468"/>
        <v>89.990885508392807</v>
      </c>
      <c r="O1593" s="57">
        <f t="shared" si="469"/>
        <v>37.204997447609287</v>
      </c>
      <c r="P1593" s="374">
        <f t="shared" si="470"/>
        <v>37.204997447609287</v>
      </c>
      <c r="Q1593" s="374">
        <f t="shared" si="471"/>
        <v>-90.009114491607193</v>
      </c>
      <c r="R1593" s="12">
        <f t="shared" si="472"/>
        <v>89.990885508392807</v>
      </c>
      <c r="S1593" s="57">
        <f t="shared" si="473"/>
        <v>0.35604049405916938</v>
      </c>
      <c r="T1593" s="12">
        <f t="shared" si="456"/>
        <v>37.204997447609287</v>
      </c>
    </row>
    <row r="1594" spans="1:20" x14ac:dyDescent="0.15">
      <c r="A1594" s="57">
        <f t="shared" si="457"/>
        <v>2245.5692609574612</v>
      </c>
      <c r="B1594" s="12">
        <f t="shared" si="474"/>
        <v>357.39344793659421</v>
      </c>
      <c r="C1594" s="57" t="str">
        <f t="shared" si="458"/>
        <v>-0.0111246499331763-72.2100027831892i</v>
      </c>
      <c r="D1594" s="57" t="str">
        <f t="shared" si="459"/>
        <v>7.97998994006299-17.8218149713103i</v>
      </c>
      <c r="E1594" s="57" t="str">
        <f t="shared" si="460"/>
        <v>81.2084512054337-0.0109763724555723i</v>
      </c>
      <c r="F1594" s="57" t="str">
        <f t="shared" si="461"/>
        <v>4.1786760678586-1671.63010116005i</v>
      </c>
      <c r="G1594" s="57" t="str">
        <f t="shared" si="462"/>
        <v>0.999999375204396-0.000790439885993352i</v>
      </c>
      <c r="H1594" s="57" t="str">
        <f t="shared" si="463"/>
        <v>120.835293501178+53.3251227461101i</v>
      </c>
      <c r="I1594" s="57" t="str">
        <f t="shared" si="464"/>
        <v>505.783499025457-1138.39799439595i</v>
      </c>
      <c r="K1594" s="57" t="str">
        <f t="shared" si="465"/>
        <v>0.0831209741197702-0.0372205717582267i</v>
      </c>
      <c r="L1594" s="57" t="str">
        <f t="shared" si="466"/>
        <v>0.00025-0.618501915321329i</v>
      </c>
      <c r="M1594" s="57" t="str">
        <f t="shared" si="467"/>
        <v>0.0025-0.348342755813013i</v>
      </c>
      <c r="N1594" s="57">
        <f t="shared" si="468"/>
        <v>89.991173030603505</v>
      </c>
      <c r="O1594" s="57">
        <f t="shared" si="469"/>
        <v>37.171947337751106</v>
      </c>
      <c r="P1594" s="374">
        <f t="shared" si="470"/>
        <v>37.171947337751106</v>
      </c>
      <c r="Q1594" s="374">
        <f t="shared" si="471"/>
        <v>-90.008826969396495</v>
      </c>
      <c r="R1594" s="12">
        <f t="shared" si="472"/>
        <v>89.991173030603505</v>
      </c>
      <c r="S1594" s="57">
        <f t="shared" si="473"/>
        <v>0.35739344793659422</v>
      </c>
      <c r="T1594" s="12">
        <f t="shared" si="456"/>
        <v>37.171947337751106</v>
      </c>
    </row>
    <row r="1595" spans="1:20" x14ac:dyDescent="0.15">
      <c r="A1595" s="57">
        <f t="shared" si="457"/>
        <v>2254.1024241490995</v>
      </c>
      <c r="B1595" s="12">
        <f t="shared" si="474"/>
        <v>358.75154303875325</v>
      </c>
      <c r="C1595" s="57" t="str">
        <f t="shared" si="458"/>
        <v>-0.0107164618552744-71.9357589768283i</v>
      </c>
      <c r="D1595" s="57" t="str">
        <f t="shared" si="459"/>
        <v>7.97998986346229-17.7544164127911i</v>
      </c>
      <c r="E1595" s="57" t="str">
        <f t="shared" si="460"/>
        <v>81.2082860367488-0.0109408700176437i</v>
      </c>
      <c r="F1595" s="57" t="str">
        <f t="shared" si="461"/>
        <v>4.17867604797867-1665.30197879108i</v>
      </c>
      <c r="G1595" s="57" t="str">
        <f t="shared" si="462"/>
        <v>0.999999370446931-0.000793443553785344i</v>
      </c>
      <c r="H1595" s="57" t="str">
        <f t="shared" si="463"/>
        <v>120.841678905762+53.5286873718527i</v>
      </c>
      <c r="I1595" s="57" t="str">
        <f t="shared" si="464"/>
        <v>505.792387293388-1134.1389124853i</v>
      </c>
      <c r="K1595" s="57" t="str">
        <f t="shared" si="465"/>
        <v>0.0830145129728482-0.037313544781953i</v>
      </c>
      <c r="L1595" s="57" t="str">
        <f t="shared" si="466"/>
        <v>0.00025-0.616160505400806i</v>
      </c>
      <c r="M1595" s="57" t="str">
        <f t="shared" si="467"/>
        <v>0.0025-0.347024064368413i</v>
      </c>
      <c r="N1595" s="57">
        <f t="shared" si="468"/>
        <v>89.99146449499095</v>
      </c>
      <c r="O1595" s="57">
        <f t="shared" si="469"/>
        <v>37.138896698405311</v>
      </c>
      <c r="P1595" s="374">
        <f t="shared" si="470"/>
        <v>37.138896698405311</v>
      </c>
      <c r="Q1595" s="374">
        <f t="shared" si="471"/>
        <v>-90.00853550500905</v>
      </c>
      <c r="R1595" s="12">
        <f t="shared" si="472"/>
        <v>89.99146449499095</v>
      </c>
      <c r="S1595" s="57">
        <f t="shared" si="473"/>
        <v>0.35875154303875323</v>
      </c>
      <c r="T1595" s="12">
        <f t="shared" si="456"/>
        <v>37.138896698405311</v>
      </c>
    </row>
    <row r="1596" spans="1:20" x14ac:dyDescent="0.15">
      <c r="A1596" s="57">
        <f t="shared" si="457"/>
        <v>2262.6680133608661</v>
      </c>
      <c r="B1596" s="12">
        <f t="shared" si="474"/>
        <v>360.11479890230055</v>
      </c>
      <c r="C1596" s="57" t="str">
        <f t="shared" si="458"/>
        <v>-0.0103062389057875-71.6625523346049i</v>
      </c>
      <c r="D1596" s="57" t="str">
        <f t="shared" si="459"/>
        <v>7.9799897862783-17.6872732575113i</v>
      </c>
      <c r="E1596" s="57" t="str">
        <f t="shared" si="460"/>
        <v>81.2081200555284-0.0109045529020695i</v>
      </c>
      <c r="F1596" s="57" t="str">
        <f t="shared" si="461"/>
        <v>4.17867602794741-1658.99781235015i</v>
      </c>
      <c r="G1596" s="57" t="str">
        <f t="shared" si="462"/>
        <v>0.99999936565324-0.000796458635471749i</v>
      </c>
      <c r="H1596" s="57" t="str">
        <f t="shared" si="463"/>
        <v>120.848113316786+53.7330362069955i</v>
      </c>
      <c r="I1596" s="57" t="str">
        <f t="shared" si="464"/>
        <v>505.801343540985-1129.8961488164i</v>
      </c>
      <c r="K1596" s="57" t="str">
        <f t="shared" si="465"/>
        <v>0.0829075201972004-0.0374064439984512i</v>
      </c>
      <c r="L1596" s="57" t="str">
        <f t="shared" si="466"/>
        <v>0.00025-0.613827959156014i</v>
      </c>
      <c r="M1596" s="57" t="str">
        <f t="shared" si="467"/>
        <v>0.0025-0.345710364981484i</v>
      </c>
      <c r="N1596" s="57">
        <f t="shared" si="468"/>
        <v>89.991759936415221</v>
      </c>
      <c r="O1596" s="57">
        <f t="shared" si="469"/>
        <v>37.105845528720245</v>
      </c>
      <c r="P1596" s="374">
        <f t="shared" si="470"/>
        <v>37.105845528720245</v>
      </c>
      <c r="Q1596" s="374">
        <f t="shared" si="471"/>
        <v>-90.008240063584779</v>
      </c>
      <c r="R1596" s="12">
        <f t="shared" si="472"/>
        <v>89.991759936415221</v>
      </c>
      <c r="S1596" s="57">
        <f t="shared" si="473"/>
        <v>0.36011479890230053</v>
      </c>
      <c r="T1596" s="12">
        <f t="shared" si="456"/>
        <v>37.105845528720245</v>
      </c>
    </row>
    <row r="1597" spans="1:20" x14ac:dyDescent="0.15">
      <c r="A1597" s="57">
        <f t="shared" si="457"/>
        <v>2271.2661518116374</v>
      </c>
      <c r="B1597" s="12">
        <f t="shared" si="474"/>
        <v>361.48323513812932</v>
      </c>
      <c r="C1597" s="57" t="str">
        <f t="shared" si="458"/>
        <v>-0.00989397772172396-71.3903789438712i</v>
      </c>
      <c r="D1597" s="57" t="str">
        <f t="shared" si="459"/>
        <v>7.97998970850665-17.620384539594i</v>
      </c>
      <c r="E1597" s="57" t="str">
        <f t="shared" si="460"/>
        <v>81.207953260615-0.0108674133208255i</v>
      </c>
      <c r="F1597" s="57" t="str">
        <f t="shared" si="461"/>
        <v>4.17867600776357-1652.71751114973i</v>
      </c>
      <c r="G1597" s="57" t="str">
        <f t="shared" si="462"/>
        <v>0.999999360823047-0.000799485174424872i</v>
      </c>
      <c r="H1597" s="57" t="str">
        <f t="shared" si="463"/>
        <v>120.85459711332+53.9381723541613i</v>
      </c>
      <c r="I1597" s="57" t="str">
        <f t="shared" si="464"/>
        <v>505.81036829049-1125.66964239336i</v>
      </c>
      <c r="K1597" s="57" t="str">
        <f t="shared" si="465"/>
        <v>0.0827999949020454-0.0374992661724918i</v>
      </c>
      <c r="L1597" s="57" t="str">
        <f t="shared" si="466"/>
        <v>0.00025-0.611504243032488i</v>
      </c>
      <c r="M1597" s="57" t="str">
        <f t="shared" si="467"/>
        <v>0.0025-0.344401638754217i</v>
      </c>
      <c r="N1597" s="57">
        <f t="shared" si="468"/>
        <v>89.992059389923298</v>
      </c>
      <c r="O1597" s="57">
        <f t="shared" si="469"/>
        <v>37.07279382786696</v>
      </c>
      <c r="P1597" s="374">
        <f t="shared" si="470"/>
        <v>37.07279382786696</v>
      </c>
      <c r="Q1597" s="374">
        <f t="shared" si="471"/>
        <v>-90.007940610076702</v>
      </c>
      <c r="R1597" s="12">
        <f t="shared" si="472"/>
        <v>89.992059389923298</v>
      </c>
      <c r="S1597" s="57">
        <f t="shared" si="473"/>
        <v>0.3614832351381293</v>
      </c>
      <c r="T1597" s="12">
        <f t="shared" si="456"/>
        <v>37.07279382786696</v>
      </c>
    </row>
    <row r="1598" spans="1:20" x14ac:dyDescent="0.15">
      <c r="A1598" s="57">
        <f t="shared" si="457"/>
        <v>2279.896963188522</v>
      </c>
      <c r="B1598" s="12">
        <f t="shared" si="474"/>
        <v>362.85687143165421</v>
      </c>
      <c r="C1598" s="57" t="str">
        <f t="shared" si="458"/>
        <v>-0.00947967502379043-71.119234906915i</v>
      </c>
      <c r="D1598" s="57" t="str">
        <f t="shared" si="459"/>
        <v>7.97998963014282-17.5537492968226i</v>
      </c>
      <c r="E1598" s="57" t="str">
        <f t="shared" si="460"/>
        <v>81.2077856508912-0.0108294434445793i</v>
      </c>
      <c r="F1598" s="57" t="str">
        <f t="shared" si="461"/>
        <v>4.17867598742608-1646.46098484556i</v>
      </c>
      <c r="G1598" s="57" t="str">
        <f t="shared" si="462"/>
        <v>0.999999355956076-0.000802523214181827i</v>
      </c>
      <c r="H1598" s="57" t="str">
        <f t="shared" si="463"/>
        <v>120.861130677418+54.1440989291774i</v>
      </c>
      <c r="I1598" s="57" t="str">
        <f t="shared" si="464"/>
        <v>505.819462068177-1121.45933245462i</v>
      </c>
      <c r="K1598" s="57" t="str">
        <f t="shared" si="465"/>
        <v>0.0826919362185038-0.0375920080487924i</v>
      </c>
      <c r="L1598" s="57" t="str">
        <f t="shared" si="466"/>
        <v>0.00025-0.609189323602796i</v>
      </c>
      <c r="M1598" s="57" t="str">
        <f t="shared" si="467"/>
        <v>0.0025-0.343097866860149i</v>
      </c>
      <c r="N1598" s="57">
        <f t="shared" si="468"/>
        <v>89.992362890749405</v>
      </c>
      <c r="O1598" s="57">
        <f t="shared" si="469"/>
        <v>37.03974159503948</v>
      </c>
      <c r="P1598" s="374">
        <f t="shared" si="470"/>
        <v>37.03974159503948</v>
      </c>
      <c r="Q1598" s="374">
        <f t="shared" si="471"/>
        <v>-90.007637109250595</v>
      </c>
      <c r="R1598" s="12">
        <f t="shared" si="472"/>
        <v>89.992362890749405</v>
      </c>
      <c r="S1598" s="57">
        <f t="shared" si="473"/>
        <v>0.36285687143165424</v>
      </c>
      <c r="T1598" s="12">
        <f t="shared" si="456"/>
        <v>37.03974159503948</v>
      </c>
    </row>
    <row r="1599" spans="1:20" x14ac:dyDescent="0.15">
      <c r="A1599" s="57">
        <f t="shared" si="457"/>
        <v>2288.5605716486384</v>
      </c>
      <c r="B1599" s="12">
        <f t="shared" si="474"/>
        <v>364.23572754309453</v>
      </c>
      <c r="C1599" s="57" t="str">
        <f t="shared" si="458"/>
        <v>-0.00906332761883277-70.8491163409033i</v>
      </c>
      <c r="D1599" s="57" t="str">
        <f t="shared" si="459"/>
        <v>7.97998955118224-17.4873665706266i</v>
      </c>
      <c r="E1599" s="57" t="str">
        <f t="shared" si="460"/>
        <v>81.207617225275-0.0107906354021274i</v>
      </c>
      <c r="F1599" s="57" t="str">
        <f t="shared" si="461"/>
        <v>4.17867596693369-1640.22814343541i</v>
      </c>
      <c r="G1599" s="57" t="str">
        <f t="shared" si="462"/>
        <v>0.999999351052045-0.000805572798445162i</v>
      </c>
      <c r="H1599" s="57" t="str">
        <f t="shared" si="463"/>
        <v>120.867714394133+54.3508190611428i</v>
      </c>
      <c r="I1599" s="57" t="str">
        <f t="shared" si="464"/>
        <v>505.828625404411-1117.26515847205i</v>
      </c>
      <c r="K1599" s="57" t="str">
        <f t="shared" si="465"/>
        <v>0.0825833432999004-0.0376846663521395i</v>
      </c>
      <c r="L1599" s="57" t="str">
        <f t="shared" si="466"/>
        <v>0.00025-0.606883167566047i</v>
      </c>
      <c r="M1599" s="57" t="str">
        <f t="shared" si="467"/>
        <v>0.0025-0.341799030544081i</v>
      </c>
      <c r="N1599" s="57">
        <f t="shared" si="468"/>
        <v>89.992670474313726</v>
      </c>
      <c r="O1599" s="57">
        <f t="shared" si="469"/>
        <v>37.006688829455115</v>
      </c>
      <c r="P1599" s="374">
        <f t="shared" si="470"/>
        <v>37.006688829455115</v>
      </c>
      <c r="Q1599" s="374">
        <f t="shared" si="471"/>
        <v>-90.007329525686274</v>
      </c>
      <c r="R1599" s="12">
        <f t="shared" si="472"/>
        <v>89.992670474313726</v>
      </c>
      <c r="S1599" s="57">
        <f t="shared" si="473"/>
        <v>0.36423572754309452</v>
      </c>
      <c r="T1599" s="12">
        <f t="shared" si="456"/>
        <v>37.006688829455115</v>
      </c>
    </row>
    <row r="1600" spans="1:20" x14ac:dyDescent="0.15">
      <c r="A1600" s="57">
        <f t="shared" si="457"/>
        <v>2297.2571018209032</v>
      </c>
      <c r="B1600" s="12">
        <f t="shared" si="474"/>
        <v>365.61982330775828</v>
      </c>
      <c r="C1600" s="57" t="str">
        <f t="shared" si="458"/>
        <v>-0.0086449323999922-70.580019377826i</v>
      </c>
      <c r="D1600" s="57" t="str">
        <f t="shared" si="459"/>
        <v>7.97998947162046-17.4212354060684i</v>
      </c>
      <c r="E1600" s="57" t="str">
        <f t="shared" si="460"/>
        <v>81.2074479827223-0.0107509812810866i</v>
      </c>
      <c r="F1600" s="57" t="str">
        <f t="shared" si="461"/>
        <v>4.17867594628531-1634.01889725777i</v>
      </c>
      <c r="G1600" s="57" t="str">
        <f t="shared" si="462"/>
        <v>0.999999346110673-0.000808633971083489i</v>
      </c>
      <c r="H1600" s="57" t="str">
        <f t="shared" si="463"/>
        <v>120.874348651542+54.5583358924944i</v>
      </c>
      <c r="I1600" s="57" t="str">
        <f t="shared" si="464"/>
        <v>505.837858833664-1113.08706015006i</v>
      </c>
      <c r="K1600" s="57" t="str">
        <f t="shared" si="465"/>
        <v>0.0824742153220588-0.0377772377875046i</v>
      </c>
      <c r="L1600" s="57" t="str">
        <f t="shared" si="466"/>
        <v>0.00025-0.604585741747407i</v>
      </c>
      <c r="M1600" s="57" t="str">
        <f t="shared" si="467"/>
        <v>0.0025-0.340505111121819i</v>
      </c>
      <c r="N1600" s="57">
        <f t="shared" si="468"/>
        <v>89.992982176222341</v>
      </c>
      <c r="O1600" s="57">
        <f t="shared" si="469"/>
        <v>36.973635530354819</v>
      </c>
      <c r="P1600" s="374">
        <f t="shared" si="470"/>
        <v>36.973635530354819</v>
      </c>
      <c r="Q1600" s="374">
        <f t="shared" si="471"/>
        <v>-90.007017823777659</v>
      </c>
      <c r="R1600" s="12">
        <f t="shared" si="472"/>
        <v>89.992982176222341</v>
      </c>
      <c r="S1600" s="57">
        <f t="shared" si="473"/>
        <v>0.36561982330775827</v>
      </c>
      <c r="T1600" s="12">
        <f t="shared" si="456"/>
        <v>36.973635530354819</v>
      </c>
    </row>
    <row r="1601" spans="1:20" x14ac:dyDescent="0.15">
      <c r="A1601" s="57">
        <f t="shared" si="457"/>
        <v>2305.9866788078225</v>
      </c>
      <c r="B1601" s="12">
        <f t="shared" si="474"/>
        <v>367.00917863632776</v>
      </c>
      <c r="C1601" s="57" t="str">
        <f t="shared" si="458"/>
        <v>-0.00822448634824724-70.3119401644389i</v>
      </c>
      <c r="D1601" s="57" t="str">
        <f t="shared" si="459"/>
        <v>7.97998939145287-17.3553548518288i</v>
      </c>
      <c r="E1601" s="57" t="str">
        <f t="shared" si="460"/>
        <v>81.2072779222278-0.0107104731273948i</v>
      </c>
      <c r="F1601" s="57" t="str">
        <f t="shared" si="461"/>
        <v>4.17867592547966-1627.83315699054i</v>
      </c>
      <c r="G1601" s="57" t="str">
        <f t="shared" si="462"/>
        <v>0.999999341131675-0.000811706776132117i</v>
      </c>
      <c r="H1601" s="57" t="str">
        <f t="shared" si="463"/>
        <v>120.881033840776+54.7666525790756i</v>
      </c>
      <c r="I1601" s="57" t="str">
        <f t="shared" si="464"/>
        <v>505.847162894554-1108.92497742481i</v>
      </c>
      <c r="K1601" s="57" t="str">
        <f t="shared" si="465"/>
        <v>0.0823645514836006-0.0378697190401704i</v>
      </c>
      <c r="L1601" s="57" t="str">
        <f t="shared" si="466"/>
        <v>0.00025-0.602297013097637i</v>
      </c>
      <c r="M1601" s="57" t="str">
        <f t="shared" si="467"/>
        <v>0.0025-0.339216089979895i</v>
      </c>
      <c r="N1601" s="57">
        <f t="shared" si="468"/>
        <v>89.993298032266409</v>
      </c>
      <c r="O1601" s="57">
        <f t="shared" si="469"/>
        <v>36.940581697003417</v>
      </c>
      <c r="P1601" s="374">
        <f t="shared" si="470"/>
        <v>36.940581697003417</v>
      </c>
      <c r="Q1601" s="374">
        <f t="shared" si="471"/>
        <v>-90.006701967733591</v>
      </c>
      <c r="R1601" s="12">
        <f t="shared" si="472"/>
        <v>89.993298032266409</v>
      </c>
      <c r="S1601" s="57">
        <f t="shared" si="473"/>
        <v>0.36700917863632776</v>
      </c>
      <c r="T1601" s="12">
        <f t="shared" si="456"/>
        <v>36.940581697003417</v>
      </c>
    </row>
    <row r="1602" spans="1:20" x14ac:dyDescent="0.15">
      <c r="A1602" s="57">
        <f t="shared" si="457"/>
        <v>2314.7494281872923</v>
      </c>
      <c r="B1602" s="12">
        <f t="shared" si="474"/>
        <v>368.40381351514583</v>
      </c>
      <c r="C1602" s="57" t="str">
        <f t="shared" si="458"/>
        <v>-0.00780198653380282-70.0448748622082i</v>
      </c>
      <c r="D1602" s="57" t="str">
        <f t="shared" si="459"/>
        <v>7.9799893106748-17.2897239601939i</v>
      </c>
      <c r="E1602" s="57" t="str">
        <f t="shared" si="460"/>
        <v>81.2071070428254-0.0106691029468358i</v>
      </c>
      <c r="F1602" s="57" t="str">
        <f t="shared" si="461"/>
        <v>4.1786759045156-1621.67083364979i</v>
      </c>
      <c r="G1602" s="57" t="str">
        <f t="shared" si="462"/>
        <v>0.999999336114765-0.000814791257793682i</v>
      </c>
      <c r="H1602" s="57" t="str">
        <f t="shared" si="463"/>
        <v>120.887770356039+54.9757722902027i</v>
      </c>
      <c r="I1602" s="57" t="str">
        <f t="shared" si="464"/>
        <v>505.856538129879-1104.77885046327i</v>
      </c>
      <c r="K1602" s="57" t="str">
        <f t="shared" si="465"/>
        <v>0.0822543510062426-0.0379621067758565i</v>
      </c>
      <c r="L1602" s="57" t="str">
        <f t="shared" si="466"/>
        <v>0.00025-0.600016948692604i</v>
      </c>
      <c r="M1602" s="57" t="str">
        <f t="shared" si="467"/>
        <v>0.0025-0.337931948575309i</v>
      </c>
      <c r="N1602" s="57">
        <f t="shared" si="468"/>
        <v>89.993618078421363</v>
      </c>
      <c r="O1602" s="57">
        <f t="shared" si="469"/>
        <v>36.907527328690001</v>
      </c>
      <c r="P1602" s="374">
        <f t="shared" si="470"/>
        <v>36.907527328690001</v>
      </c>
      <c r="Q1602" s="374">
        <f t="shared" si="471"/>
        <v>-90.006381921578637</v>
      </c>
      <c r="R1602" s="12">
        <f t="shared" si="472"/>
        <v>89.993618078421363</v>
      </c>
      <c r="S1602" s="57">
        <f t="shared" si="473"/>
        <v>0.36840381351514584</v>
      </c>
      <c r="T1602" s="12">
        <f t="shared" si="456"/>
        <v>36.907527328690001</v>
      </c>
    </row>
    <row r="1603" spans="1:20" x14ac:dyDescent="0.15">
      <c r="A1603" s="57">
        <f t="shared" si="457"/>
        <v>2323.5454760144044</v>
      </c>
      <c r="B1603" s="12">
        <f t="shared" si="474"/>
        <v>369.80374800650338</v>
      </c>
      <c r="C1603" s="57" t="str">
        <f t="shared" si="458"/>
        <v>-0.00737743011592329-69.7788196472538i</v>
      </c>
      <c r="D1603" s="57" t="str">
        <f t="shared" si="459"/>
        <v>7.9799892292817-17.2243417870414i</v>
      </c>
      <c r="E1603" s="57" t="str">
        <f t="shared" si="460"/>
        <v>81.2069353435865-0.010626862702986i</v>
      </c>
      <c r="F1603" s="57" t="str">
        <f t="shared" si="461"/>
        <v>4.17867588339191-1615.53183858841i</v>
      </c>
      <c r="G1603" s="57" t="str">
        <f t="shared" si="462"/>
        <v>0.999999331059655-0.000817887460438784i</v>
      </c>
      <c r="H1603" s="57" t="str">
        <f t="shared" si="463"/>
        <v>120.894558594635+55.1856982087345i</v>
      </c>
      <c r="I1603" s="57" t="str">
        <f t="shared" si="464"/>
        <v>505.865985086633-1100.64861966242i</v>
      </c>
      <c r="K1603" s="57" t="str">
        <f t="shared" si="465"/>
        <v>0.0821436131350959-0.0380543976408542i</v>
      </c>
      <c r="L1603" s="57" t="str">
        <f t="shared" si="466"/>
        <v>0.00025-0.59774551573282i</v>
      </c>
      <c r="M1603" s="57" t="str">
        <f t="shared" si="467"/>
        <v>0.0025-0.336652668435255i</v>
      </c>
      <c r="N1603" s="57">
        <f t="shared" si="468"/>
        <v>89.993942350847178</v>
      </c>
      <c r="O1603" s="57">
        <f t="shared" si="469"/>
        <v>36.874472424728104</v>
      </c>
      <c r="P1603" s="374">
        <f t="shared" si="470"/>
        <v>36.874472424728104</v>
      </c>
      <c r="Q1603" s="374">
        <f t="shared" si="471"/>
        <v>-90.006057649152822</v>
      </c>
      <c r="R1603" s="12">
        <f t="shared" si="472"/>
        <v>89.993942350847178</v>
      </c>
      <c r="S1603" s="57">
        <f t="shared" si="473"/>
        <v>0.3698037480065034</v>
      </c>
      <c r="T1603" s="12">
        <f t="shared" si="456"/>
        <v>36.874472424728104</v>
      </c>
    </row>
    <row r="1604" spans="1:20" x14ac:dyDescent="0.15">
      <c r="A1604" s="57">
        <f t="shared" si="457"/>
        <v>2332.3749488232593</v>
      </c>
      <c r="B1604" s="12">
        <f t="shared" si="474"/>
        <v>371.20900224892813</v>
      </c>
      <c r="C1604" s="57" t="str">
        <f t="shared" si="458"/>
        <v>-0.00695081434643186-69.5137707102954i</v>
      </c>
      <c r="D1604" s="57" t="str">
        <f t="shared" si="459"/>
        <v>7.97998914726883-17.1592073918266i</v>
      </c>
      <c r="E1604" s="57" t="str">
        <f t="shared" si="460"/>
        <v>81.2067628236245-0.0105837443198008i</v>
      </c>
      <c r="F1604" s="57" t="str">
        <f t="shared" si="461"/>
        <v>4.17867586210738-1609.41608349489i</v>
      </c>
      <c r="G1604" s="57" t="str">
        <f t="shared" si="462"/>
        <v>0.999999325966052-0.000820995428606624i</v>
      </c>
      <c r="H1604" s="57" t="str">
        <f t="shared" si="463"/>
        <v>120.901398956995+55.3964335311409i</v>
      </c>
      <c r="I1604" s="57" t="str">
        <f t="shared" si="464"/>
        <v>505.875504316064-1096.53422564837i</v>
      </c>
      <c r="K1604" s="57" t="str">
        <f t="shared" si="465"/>
        <v>0.0820323371389643-0.038146588262163i</v>
      </c>
      <c r="L1604" s="57" t="str">
        <f t="shared" si="466"/>
        <v>0.00025-0.595482681542955i</v>
      </c>
      <c r="M1604" s="57" t="str">
        <f t="shared" si="467"/>
        <v>0.0025-0.335378231156859i</v>
      </c>
      <c r="N1604" s="57">
        <f t="shared" si="468"/>
        <v>89.994270885885868</v>
      </c>
      <c r="O1604" s="57">
        <f t="shared" si="469"/>
        <v>36.841416984456302</v>
      </c>
      <c r="P1604" s="374">
        <f t="shared" si="470"/>
        <v>36.841416984456302</v>
      </c>
      <c r="Q1604" s="374">
        <f t="shared" si="471"/>
        <v>-90.005729114114132</v>
      </c>
      <c r="R1604" s="12">
        <f t="shared" si="472"/>
        <v>89.994270885885868</v>
      </c>
      <c r="S1604" s="57">
        <f t="shared" si="473"/>
        <v>0.37120900224892811</v>
      </c>
      <c r="T1604" s="12">
        <f t="shared" si="456"/>
        <v>36.841416984456302</v>
      </c>
    </row>
    <row r="1605" spans="1:20" x14ac:dyDescent="0.15">
      <c r="A1605" s="57">
        <f t="shared" si="457"/>
        <v>2341.2379736287876</v>
      </c>
      <c r="B1605" s="12">
        <f t="shared" si="474"/>
        <v>372.61959645747407</v>
      </c>
      <c r="C1605" s="57" t="str">
        <f t="shared" si="458"/>
        <v>-0.00652213656850265-69.2497242565944i</v>
      </c>
      <c r="D1605" s="57" t="str">
        <f t="shared" si="459"/>
        <v>7.97998906463145-17.0943198375695i</v>
      </c>
      <c r="E1605" s="57" t="str">
        <f t="shared" si="460"/>
        <v>81.2065894820911-0.0105397396798104i</v>
      </c>
      <c r="F1605" s="57" t="str">
        <f t="shared" si="461"/>
        <v>4.17867584066078-1603.32348039206i</v>
      </c>
      <c r="G1605" s="57" t="str">
        <f t="shared" si="462"/>
        <v>0.999999320833664-0.000824115207005647i</v>
      </c>
      <c r="H1605" s="57" t="str">
        <f t="shared" si="463"/>
        <v>120.908291846697+55.6079814675719i</v>
      </c>
      <c r="I1605" s="57" t="str">
        <f t="shared" si="464"/>
        <v>505.885096373696-1092.43560927553i</v>
      </c>
      <c r="K1605" s="57" t="str">
        <f t="shared" si="465"/>
        <v>0.081920522310642-0.03823867524763i</v>
      </c>
      <c r="L1605" s="57" t="str">
        <f t="shared" si="466"/>
        <v>0.00025-0.593228413571384i</v>
      </c>
      <c r="M1605" s="57" t="str">
        <f t="shared" si="467"/>
        <v>0.0025-0.334108618406913i</v>
      </c>
      <c r="N1605" s="57">
        <f t="shared" si="468"/>
        <v>89.994603720062571</v>
      </c>
      <c r="O1605" s="57">
        <f t="shared" si="469"/>
        <v>36.808361007238148</v>
      </c>
      <c r="P1605" s="374">
        <f t="shared" si="470"/>
        <v>36.808361007238148</v>
      </c>
      <c r="Q1605" s="374">
        <f t="shared" si="471"/>
        <v>-90.005396279937429</v>
      </c>
      <c r="R1605" s="12">
        <f t="shared" si="472"/>
        <v>89.994603720062571</v>
      </c>
      <c r="S1605" s="57">
        <f t="shared" si="473"/>
        <v>0.37261959645747406</v>
      </c>
      <c r="T1605" s="12">
        <f t="shared" si="456"/>
        <v>36.808361007238148</v>
      </c>
    </row>
    <row r="1606" spans="1:20" x14ac:dyDescent="0.15">
      <c r="A1606" s="57">
        <f t="shared" si="457"/>
        <v>2350.1346779285773</v>
      </c>
      <c r="B1606" s="12">
        <f t="shared" si="474"/>
        <v>374.03555092401251</v>
      </c>
      <c r="C1606" s="57" t="str">
        <f t="shared" si="458"/>
        <v>-0.00609139421941762-68.9866765059009i</v>
      </c>
      <c r="D1606" s="57" t="str">
        <f t="shared" si="459"/>
        <v>7.97998898136485-17.0296781908407i</v>
      </c>
      <c r="E1606" s="57" t="str">
        <f t="shared" si="460"/>
        <v>81.2064153181798-0.0104948406260253i</v>
      </c>
      <c r="F1606" s="57" t="str">
        <f t="shared" si="461"/>
        <v>4.1786758190509-1597.25394163577i</v>
      </c>
      <c r="G1606" s="57" t="str">
        <f t="shared" si="462"/>
        <v>0.999999315662196-0.000827246840514186i</v>
      </c>
      <c r="H1606" s="57" t="str">
        <f t="shared" si="463"/>
        <v>120.915237670499+55.8203452419275i</v>
      </c>
      <c r="I1606" s="57" t="str">
        <f t="shared" si="464"/>
        <v>505.894761819358-1088.35271162575i</v>
      </c>
      <c r="K1606" s="57" t="str">
        <f t="shared" si="465"/>
        <v>0.0818081679672131-0.0383306551860974i</v>
      </c>
      <c r="L1606" s="57" t="str">
        <f t="shared" si="466"/>
        <v>0.00025-0.590982679389702i</v>
      </c>
      <c r="M1606" s="57" t="str">
        <f t="shared" si="467"/>
        <v>0.0025-0.332843811921611i</v>
      </c>
      <c r="N1606" s="57">
        <f t="shared" si="468"/>
        <v>89.994940890083527</v>
      </c>
      <c r="O1606" s="57">
        <f t="shared" si="469"/>
        <v>36.775304492462809</v>
      </c>
      <c r="P1606" s="374">
        <f t="shared" si="470"/>
        <v>36.775304492462809</v>
      </c>
      <c r="Q1606" s="374">
        <f t="shared" si="471"/>
        <v>-90.005059109916473</v>
      </c>
      <c r="R1606" s="12">
        <f t="shared" si="472"/>
        <v>89.994940890083527</v>
      </c>
      <c r="S1606" s="57">
        <f t="shared" si="473"/>
        <v>0.37403555092401253</v>
      </c>
      <c r="T1606" s="12">
        <f t="shared" si="456"/>
        <v>36.775304492462809</v>
      </c>
    </row>
    <row r="1607" spans="1:20" x14ac:dyDescent="0.15">
      <c r="A1607" s="57">
        <f t="shared" si="457"/>
        <v>2359.065189704706</v>
      </c>
      <c r="B1607" s="12">
        <f t="shared" si="474"/>
        <v>375.45688601752374</v>
      </c>
      <c r="C1607" s="57" t="str">
        <f t="shared" si="458"/>
        <v>-0.00565858483076198-68.7246236923964i</v>
      </c>
      <c r="D1607" s="57" t="str">
        <f t="shared" si="459"/>
        <v>7.97998889746422-16.9652815217486i</v>
      </c>
      <c r="E1607" s="57" t="str">
        <f t="shared" si="460"/>
        <v>81.2062403311247-0.0104490389606592i</v>
      </c>
      <c r="F1607" s="57" t="str">
        <f t="shared" si="461"/>
        <v>4.17867579727644-1591.20737991366i</v>
      </c>
      <c r="G1607" s="57" t="str">
        <f t="shared" si="462"/>
        <v>0.999999310451351-0.000830390374181102i</v>
      </c>
      <c r="H1607" s="57" t="str">
        <f t="shared" si="463"/>
        <v>120.922236838358+56.0335280919289i</v>
      </c>
      <c r="I1607" s="57" t="str">
        <f t="shared" si="464"/>
        <v>505.904501217229-1084.28547400748i</v>
      </c>
      <c r="K1607" s="57" t="str">
        <f t="shared" si="465"/>
        <v>0.0816952734503479-0.0384225246475497i</v>
      </c>
      <c r="L1607" s="57" t="str">
        <f t="shared" si="466"/>
        <v>0.00025-0.588745446692272i</v>
      </c>
      <c r="M1607" s="57" t="str">
        <f t="shared" si="467"/>
        <v>0.0025-0.331583793506286i</v>
      </c>
      <c r="N1607" s="57">
        <f t="shared" si="468"/>
        <v>89.995282432836049</v>
      </c>
      <c r="O1607" s="57">
        <f t="shared" si="469"/>
        <v>36.742247439545118</v>
      </c>
      <c r="P1607" s="374">
        <f t="shared" si="470"/>
        <v>36.742247439545118</v>
      </c>
      <c r="Q1607" s="374">
        <f t="shared" si="471"/>
        <v>-90.004717567163951</v>
      </c>
      <c r="R1607" s="12">
        <f t="shared" si="472"/>
        <v>89.995282432836049</v>
      </c>
      <c r="S1607" s="57">
        <f t="shared" si="473"/>
        <v>0.37545688601752375</v>
      </c>
      <c r="T1607" s="12">
        <f t="shared" si="456"/>
        <v>36.742247439545118</v>
      </c>
    </row>
    <row r="1608" spans="1:20" x14ac:dyDescent="0.15">
      <c r="A1608" s="57">
        <f t="shared" si="457"/>
        <v>2368.0296374255836</v>
      </c>
      <c r="B1608" s="12">
        <f t="shared" si="474"/>
        <v>376.88362218439033</v>
      </c>
      <c r="C1608" s="57" t="str">
        <f t="shared" si="458"/>
        <v>-0.00522370602943312-68.463562064641i</v>
      </c>
      <c r="D1608" s="57" t="str">
        <f t="shared" si="459"/>
        <v>7.9799888129248-16.9011289039253i</v>
      </c>
      <c r="E1608" s="57" t="str">
        <f t="shared" si="460"/>
        <v>81.2060645202023-0.0104023264461789i</v>
      </c>
      <c r="F1608" s="57" t="str">
        <f t="shared" si="461"/>
        <v>4.17867577533619-1585.18370824393i</v>
      </c>
      <c r="G1608" s="57" t="str">
        <f t="shared" si="462"/>
        <v>0.999999305200828-0.000833545853226434i</v>
      </c>
      <c r="H1608" s="57" t="str">
        <f t="shared" si="463"/>
        <v>120.929289763461+56.2475332691872i</v>
      </c>
      <c r="I1608" s="57" t="str">
        <f t="shared" si="464"/>
        <v>505.914315135864-1080.23383795496i</v>
      </c>
      <c r="K1608" s="57" t="str">
        <f t="shared" si="465"/>
        <v>0.0815818381266043-0.0385142801832705i</v>
      </c>
      <c r="L1608" s="57" t="str">
        <f t="shared" si="466"/>
        <v>0.00025-0.586516683295749i</v>
      </c>
      <c r="M1608" s="57" t="str">
        <f t="shared" si="467"/>
        <v>0.0025-0.330328545035152i</v>
      </c>
      <c r="N1608" s="57">
        <f t="shared" si="468"/>
        <v>89.995628385387832</v>
      </c>
      <c r="O1608" s="57">
        <f t="shared" si="469"/>
        <v>36.709189847926112</v>
      </c>
      <c r="P1608" s="374">
        <f t="shared" si="470"/>
        <v>36.709189847926112</v>
      </c>
      <c r="Q1608" s="374">
        <f t="shared" si="471"/>
        <v>-90.004371614612168</v>
      </c>
      <c r="R1608" s="12">
        <f t="shared" si="472"/>
        <v>89.995628385387832</v>
      </c>
      <c r="S1608" s="57">
        <f t="shared" si="473"/>
        <v>0.37688362218439031</v>
      </c>
      <c r="T1608" s="12">
        <f t="shared" si="456"/>
        <v>36.709189847926112</v>
      </c>
    </row>
    <row r="1609" spans="1:20" x14ac:dyDescent="0.15">
      <c r="A1609" s="57">
        <f t="shared" si="457"/>
        <v>2377.0281500478013</v>
      </c>
      <c r="B1609" s="12">
        <f t="shared" si="474"/>
        <v>378.31577994869104</v>
      </c>
      <c r="C1609" s="57" t="str">
        <f t="shared" si="458"/>
        <v>-0.00478675553983265-68.2034878855157i</v>
      </c>
      <c r="D1609" s="57" t="str">
        <f t="shared" si="459"/>
        <v>7.97998872774158-16.8372194145138i</v>
      </c>
      <c r="E1609" s="57" t="str">
        <f t="shared" si="460"/>
        <v>81.2058878847301-0.0103546948051917i</v>
      </c>
      <c r="F1609" s="57" t="str">
        <f t="shared" si="461"/>
        <v>4.17867575322888-1579.18283997402i</v>
      </c>
      <c r="G1609" s="57" t="str">
        <f t="shared" si="462"/>
        <v>0.999999299910325-0.000836713323042058i</v>
      </c>
      <c r="H1609" s="57" t="str">
        <f t="shared" si="463"/>
        <v>120.936396862249+56.4623640392761i</v>
      </c>
      <c r="I1609" s="57" t="str">
        <f t="shared" si="464"/>
        <v>505.924204148221-1076.19774522734i</v>
      </c>
      <c r="K1609" s="57" t="str">
        <f t="shared" si="465"/>
        <v>0.0814678613877233-0.038605918325999i</v>
      </c>
      <c r="L1609" s="57" t="str">
        <f t="shared" si="466"/>
        <v>0.00025-0.584296357138621i</v>
      </c>
      <c r="M1609" s="57" t="str">
        <f t="shared" si="467"/>
        <v>0.0025-0.329078048451039i</v>
      </c>
      <c r="N1609" s="57">
        <f t="shared" si="468"/>
        <v>89.995978784985269</v>
      </c>
      <c r="O1609" s="57">
        <f t="shared" si="469"/>
        <v>36.676131717073041</v>
      </c>
      <c r="P1609" s="374">
        <f t="shared" si="470"/>
        <v>36.676131717073041</v>
      </c>
      <c r="Q1609" s="374">
        <f t="shared" si="471"/>
        <v>-90.004021215014731</v>
      </c>
      <c r="R1609" s="12">
        <f t="shared" si="472"/>
        <v>89.995978784985269</v>
      </c>
      <c r="S1609" s="57">
        <f t="shared" si="473"/>
        <v>0.37831577994869103</v>
      </c>
      <c r="T1609" s="12">
        <f t="shared" si="456"/>
        <v>36.676131717073041</v>
      </c>
    </row>
    <row r="1610" spans="1:20" x14ac:dyDescent="0.15">
      <c r="A1610" s="57">
        <f t="shared" si="457"/>
        <v>2386.0608570179829</v>
      </c>
      <c r="B1610" s="12">
        <f t="shared" si="474"/>
        <v>379.75337991249609</v>
      </c>
      <c r="C1610" s="57" t="str">
        <f t="shared" si="458"/>
        <v>-0.00434773118464093-67.9443974321732i</v>
      </c>
      <c r="D1610" s="57" t="str">
        <f t="shared" si="459"/>
        <v>7.9799886419098-16.7735521341547i</v>
      </c>
      <c r="E1610" s="57" t="str">
        <f t="shared" si="460"/>
        <v>81.2057104240702-0.0103061357214561i</v>
      </c>
      <c r="F1610" s="57" t="str">
        <f t="shared" si="461"/>
        <v>4.17867573095324-1573.20468877944i</v>
      </c>
      <c r="G1610" s="57" t="str">
        <f t="shared" si="462"/>
        <v>0.999999294579538-0.000839892829192324i</v>
      </c>
      <c r="H1610" s="57" t="str">
        <f t="shared" si="463"/>
        <v>120.94355855444+56.6780236818041i</v>
      </c>
      <c r="I1610" s="57" t="str">
        <f t="shared" si="464"/>
        <v>505.934168831725-1072.17713780784i</v>
      </c>
      <c r="K1610" s="57" t="str">
        <f t="shared" si="465"/>
        <v>0.0813533426509285-0.0386974355900948i</v>
      </c>
      <c r="L1610" s="57" t="str">
        <f t="shared" si="466"/>
        <v>0.00025-0.582084436280755i</v>
      </c>
      <c r="M1610" s="57" t="str">
        <f t="shared" si="467"/>
        <v>0.0025-0.327832285765131i</v>
      </c>
      <c r="N1610" s="57">
        <f t="shared" si="468"/>
        <v>89.99633366905276</v>
      </c>
      <c r="O1610" s="57">
        <f t="shared" si="469"/>
        <v>36.64307304648031</v>
      </c>
      <c r="P1610" s="374">
        <f t="shared" si="470"/>
        <v>36.64307304648031</v>
      </c>
      <c r="Q1610" s="374">
        <f t="shared" si="471"/>
        <v>-90.00366633094724</v>
      </c>
      <c r="R1610" s="12">
        <f t="shared" si="472"/>
        <v>89.99633366905276</v>
      </c>
      <c r="S1610" s="57">
        <f t="shared" si="473"/>
        <v>0.37975337991249608</v>
      </c>
      <c r="T1610" s="12">
        <f t="shared" si="456"/>
        <v>36.64307304648031</v>
      </c>
    </row>
    <row r="1611" spans="1:20" x14ac:dyDescent="0.15">
      <c r="A1611" s="57">
        <f t="shared" si="457"/>
        <v>2395.1278882746515</v>
      </c>
      <c r="B1611" s="12">
        <f t="shared" si="474"/>
        <v>381.19644275616361</v>
      </c>
      <c r="C1611" s="57" t="str">
        <f t="shared" si="458"/>
        <v>-0.00390663088565191-67.686286995977i</v>
      </c>
      <c r="D1611" s="57" t="str">
        <f t="shared" si="459"/>
        <v>7.9799885554244-16.7101261469728i</v>
      </c>
      <c r="E1611" s="57" t="str">
        <f t="shared" si="460"/>
        <v>81.205532137626-0.0102566408388503i</v>
      </c>
      <c r="F1611" s="57" t="str">
        <f t="shared" si="461"/>
        <v>4.17867570850798-1567.24916866246i</v>
      </c>
      <c r="G1611" s="57" t="str">
        <f t="shared" si="462"/>
        <v>0.99999928920816-0.000843084417414727i</v>
      </c>
      <c r="H1611" s="57" t="str">
        <f t="shared" si="463"/>
        <v>120.950775263063+56.8945154904853i</v>
      </c>
      <c r="I1611" s="57" t="str">
        <f t="shared" si="464"/>
        <v>505.944209768267-1068.17195790298i</v>
      </c>
      <c r="K1611" s="57" t="str">
        <f t="shared" si="465"/>
        <v>0.0812382813592222-0.0387888284717035i</v>
      </c>
      <c r="L1611" s="57" t="str">
        <f t="shared" si="466"/>
        <v>0.00025-0.579880888902924i</v>
      </c>
      <c r="M1611" s="57" t="str">
        <f t="shared" si="467"/>
        <v>0.0025-0.326591239056716i</v>
      </c>
      <c r="N1611" s="57">
        <f t="shared" si="468"/>
        <v>89.996693075192212</v>
      </c>
      <c r="O1611" s="57">
        <f t="shared" si="469"/>
        <v>36.610013835668973</v>
      </c>
      <c r="P1611" s="374">
        <f t="shared" si="470"/>
        <v>36.610013835668973</v>
      </c>
      <c r="Q1611" s="374">
        <f t="shared" si="471"/>
        <v>-90.003306924807788</v>
      </c>
      <c r="R1611" s="12">
        <f t="shared" si="472"/>
        <v>89.996693075192212</v>
      </c>
      <c r="S1611" s="57">
        <f t="shared" si="473"/>
        <v>0.3811964427561636</v>
      </c>
      <c r="T1611" s="12">
        <f t="shared" si="456"/>
        <v>36.610013835668973</v>
      </c>
    </row>
    <row r="1612" spans="1:20" x14ac:dyDescent="0.15">
      <c r="A1612" s="57">
        <f t="shared" si="457"/>
        <v>2404.2293742500951</v>
      </c>
      <c r="B1612" s="12">
        <f t="shared" si="474"/>
        <v>382.64498923863704</v>
      </c>
      <c r="C1612" s="57" t="str">
        <f t="shared" si="458"/>
        <v>-0.00346345266415682-67.4291528824508i</v>
      </c>
      <c r="D1612" s="57" t="str">
        <f t="shared" si="459"/>
        <v>7.97998846828049-16.6469405405639i</v>
      </c>
      <c r="E1612" s="57" t="str">
        <f t="shared" si="460"/>
        <v>81.2053530248448-0.0102062017621812i</v>
      </c>
      <c r="F1612" s="57" t="str">
        <f t="shared" si="461"/>
        <v>4.17867568589178-1561.31619395093i</v>
      </c>
      <c r="G1612" s="57" t="str">
        <f t="shared" si="462"/>
        <v>0.999999283795882-0.000846288133620553i</v>
      </c>
      <c r="H1612" s="57" t="str">
        <f t="shared" si="463"/>
        <v>120.958047414479+57.1118427732125i</v>
      </c>
      <c r="I1612" s="57" t="str">
        <f t="shared" si="464"/>
        <v>505.954327544261-1064.18214794172i</v>
      </c>
      <c r="K1612" s="57" t="str">
        <f t="shared" si="465"/>
        <v>0.0811226769816839-0.0388800934489298i</v>
      </c>
      <c r="L1612" s="57" t="str">
        <f t="shared" si="466"/>
        <v>0.00025-0.57768568330636i</v>
      </c>
      <c r="M1612" s="57" t="str">
        <f t="shared" si="467"/>
        <v>0.0025-0.325354890472919i</v>
      </c>
      <c r="N1612" s="57">
        <f t="shared" si="468"/>
        <v>89.997057041182615</v>
      </c>
      <c r="O1612" s="57">
        <f t="shared" si="469"/>
        <v>36.576954084187527</v>
      </c>
      <c r="P1612" s="374">
        <f t="shared" si="470"/>
        <v>36.576954084187527</v>
      </c>
      <c r="Q1612" s="374">
        <f t="shared" si="471"/>
        <v>-90.002942958817385</v>
      </c>
      <c r="R1612" s="12">
        <f t="shared" si="472"/>
        <v>89.997057041182615</v>
      </c>
      <c r="S1612" s="57">
        <f t="shared" si="473"/>
        <v>0.38264498923863705</v>
      </c>
      <c r="T1612" s="12">
        <f t="shared" si="456"/>
        <v>36.576954084187527</v>
      </c>
    </row>
    <row r="1613" spans="1:20" x14ac:dyDescent="0.15">
      <c r="A1613" s="57">
        <f t="shared" si="457"/>
        <v>2413.3654458722458</v>
      </c>
      <c r="B1613" s="12">
        <f t="shared" si="474"/>
        <v>384.09904019774388</v>
      </c>
      <c r="C1613" s="57" t="str">
        <f t="shared" si="458"/>
        <v>-0.0030181946439285-67.1729914112247i</v>
      </c>
      <c r="D1613" s="57" t="str">
        <f t="shared" si="459"/>
        <v>7.97998838047303-16.583994405982i</v>
      </c>
      <c r="E1613" s="57" t="str">
        <f t="shared" si="460"/>
        <v>81.2051730852187-0.0101548100575915i</v>
      </c>
      <c r="F1613" s="57" t="str">
        <f t="shared" si="461"/>
        <v>4.1786756631034-1555.40567929703i</v>
      </c>
      <c r="G1613" s="57" t="str">
        <f t="shared" si="462"/>
        <v>0.999999278342393-0.000849504023895547i</v>
      </c>
      <c r="H1613" s="57" t="str">
        <f t="shared" si="463"/>
        <v>120.965375438413+57.3300088521317i</v>
      </c>
      <c r="I1613" s="57" t="str">
        <f t="shared" si="464"/>
        <v>505.964522750689-1060.20765057467i</v>
      </c>
      <c r="K1613" s="57" t="str">
        <f t="shared" si="465"/>
        <v>0.0810065290137655-0.0389712269820134i</v>
      </c>
      <c r="L1613" s="57" t="str">
        <f t="shared" si="466"/>
        <v>0.00025-0.575498787912292i</v>
      </c>
      <c r="M1613" s="57" t="str">
        <f t="shared" si="467"/>
        <v>0.0025-0.32412322222845i</v>
      </c>
      <c r="N1613" s="57">
        <f t="shared" si="468"/>
        <v>89.997425604977579</v>
      </c>
      <c r="O1613" s="57">
        <f t="shared" si="469"/>
        <v>36.543893791612255</v>
      </c>
      <c r="P1613" s="374">
        <f t="shared" si="470"/>
        <v>36.543893791612255</v>
      </c>
      <c r="Q1613" s="374">
        <f t="shared" si="471"/>
        <v>-90.002574395022421</v>
      </c>
      <c r="R1613" s="12">
        <f t="shared" si="472"/>
        <v>89.997425604977579</v>
      </c>
      <c r="S1613" s="57">
        <f t="shared" si="473"/>
        <v>0.38409904019774388</v>
      </c>
      <c r="T1613" s="12">
        <f t="shared" si="456"/>
        <v>36.543893791612255</v>
      </c>
    </row>
    <row r="1614" spans="1:20" x14ac:dyDescent="0.15">
      <c r="A1614" s="57">
        <f t="shared" si="457"/>
        <v>2422.5362345665599</v>
      </c>
      <c r="B1614" s="12">
        <f t="shared" si="474"/>
        <v>385.55861655049529</v>
      </c>
      <c r="C1614" s="57" t="str">
        <f t="shared" si="458"/>
        <v>-0.00257085505041488-66.9177989159799i</v>
      </c>
      <c r="D1614" s="57" t="str">
        <f t="shared" si="459"/>
        <v>7.97998829199698-16.5212868377256i</v>
      </c>
      <c r="E1614" s="57" t="str">
        <f t="shared" si="460"/>
        <v>81.2049923182843-0.0101024572528557i</v>
      </c>
      <c r="F1614" s="57" t="str">
        <f t="shared" si="461"/>
        <v>4.17867564014153-1549.51753967602i</v>
      </c>
      <c r="G1614" s="57" t="str">
        <f t="shared" si="462"/>
        <v>0.999999272847378-0.000852732134500571i</v>
      </c>
      <c r="H1614" s="57" t="str">
        <f t="shared" si="463"/>
        <v>120.972759767974+57.5490170637131i</v>
      </c>
      <c r="I1614" s="57" t="str">
        <f t="shared" si="464"/>
        <v>505.974795983104-1056.24840867318i</v>
      </c>
      <c r="K1614" s="57" t="str">
        <f t="shared" si="465"/>
        <v>0.0808898369775896-0.0390622255135103i</v>
      </c>
      <c r="L1614" s="57" t="str">
        <f t="shared" si="466"/>
        <v>0.00025-0.573320171261501i</v>
      </c>
      <c r="M1614" s="57" t="str">
        <f t="shared" si="467"/>
        <v>0.0025-0.32289621660535i</v>
      </c>
      <c r="N1614" s="57">
        <f t="shared" si="468"/>
        <v>89.997798804706036</v>
      </c>
      <c r="O1614" s="57">
        <f t="shared" si="469"/>
        <v>36.510832957547301</v>
      </c>
      <c r="P1614" s="374">
        <f t="shared" si="470"/>
        <v>36.510832957547301</v>
      </c>
      <c r="Q1614" s="374">
        <f t="shared" si="471"/>
        <v>-90.002201195293964</v>
      </c>
      <c r="R1614" s="12">
        <f t="shared" si="472"/>
        <v>89.997798804706036</v>
      </c>
      <c r="S1614" s="57">
        <f t="shared" si="473"/>
        <v>0.38555861655049528</v>
      </c>
      <c r="T1614" s="12">
        <f t="shared" si="456"/>
        <v>36.510832957547301</v>
      </c>
    </row>
    <row r="1615" spans="1:20" x14ac:dyDescent="0.15">
      <c r="A1615" s="57">
        <f t="shared" si="457"/>
        <v>2431.7418722579127</v>
      </c>
      <c r="B1615" s="12">
        <f t="shared" si="474"/>
        <v>387.02373929338717</v>
      </c>
      <c r="C1615" s="57" t="str">
        <f t="shared" si="458"/>
        <v>-0.0021214322132046-66.6635717443951i</v>
      </c>
      <c r="D1615" s="57" t="str">
        <f t="shared" si="459"/>
        <v>7.97998820284722-16.4588169337253i</v>
      </c>
      <c r="E1615" s="57" t="str">
        <f t="shared" si="460"/>
        <v>81.2048107236232-0.0100491348373244i</v>
      </c>
      <c r="F1615" s="57" t="str">
        <f t="shared" si="461"/>
        <v>4.17867561700478-1543.65169038502i</v>
      </c>
      <c r="G1615" s="57" t="str">
        <f t="shared" si="462"/>
        <v>0.999999267310522-0.000855972511872273i</v>
      </c>
      <c r="H1615" s="57" t="str">
        <f t="shared" si="463"/>
        <v>120.980200839693+57.7688707588284i</v>
      </c>
      <c r="I1615" s="57" t="str">
        <f t="shared" si="464"/>
        <v>505.985147841693-1052.30436532864i</v>
      </c>
      <c r="K1615" s="57" t="str">
        <f t="shared" si="465"/>
        <v>0.0807726004222422-0.0391530854684774i</v>
      </c>
      <c r="L1615" s="57" t="str">
        <f t="shared" si="466"/>
        <v>0.00025-0.571149802013846i</v>
      </c>
      <c r="M1615" s="57" t="str">
        <f t="shared" si="467"/>
        <v>0.0025-0.321673855952729i</v>
      </c>
      <c r="N1615" s="57">
        <f t="shared" si="468"/>
        <v>89.99817667866995</v>
      </c>
      <c r="O1615" s="57">
        <f t="shared" si="469"/>
        <v>36.477771581625056</v>
      </c>
      <c r="P1615" s="374">
        <f t="shared" si="470"/>
        <v>36.477771581625056</v>
      </c>
      <c r="Q1615" s="374">
        <f t="shared" si="471"/>
        <v>-90.00182332133005</v>
      </c>
      <c r="R1615" s="12">
        <f t="shared" si="472"/>
        <v>89.99817667866995</v>
      </c>
      <c r="S1615" s="57">
        <f t="shared" si="473"/>
        <v>0.38702373929338718</v>
      </c>
      <c r="T1615" s="12">
        <f t="shared" si="456"/>
        <v>36.477771581625056</v>
      </c>
    </row>
    <row r="1616" spans="1:20" x14ac:dyDescent="0.15">
      <c r="A1616" s="57">
        <f t="shared" si="457"/>
        <v>2440.9824913724929</v>
      </c>
      <c r="B1616" s="12">
        <f t="shared" si="474"/>
        <v>388.49442950270202</v>
      </c>
      <c r="C1616" s="57" t="str">
        <f t="shared" si="458"/>
        <v>-0.00166992456709991-66.4103062580955i</v>
      </c>
      <c r="D1616" s="57" t="str">
        <f t="shared" si="459"/>
        <v>7.97998811301867-16.3965837953306i</v>
      </c>
      <c r="E1616" s="57" t="str">
        <f t="shared" si="460"/>
        <v>81.2046283008623-0.00999483426238105i</v>
      </c>
      <c r="F1616" s="57" t="str">
        <f t="shared" si="461"/>
        <v>4.17867559369186-1537.80804704183i</v>
      </c>
      <c r="G1616" s="57" t="str">
        <f t="shared" si="462"/>
        <v>0.999999261731506-0.000859225202623752i</v>
      </c>
      <c r="H1616" s="57" t="str">
        <f t="shared" si="463"/>
        <v>120.987699093539+57.9895733028232i</v>
      </c>
      <c r="I1616" s="57" t="str">
        <f t="shared" si="464"/>
        <v>505.995578931308-1048.37546385157i</v>
      </c>
      <c r="K1616" s="57" t="str">
        <f t="shared" si="465"/>
        <v>0.0806548189240717-0.0392438032546653i</v>
      </c>
      <c r="L1616" s="57" t="str">
        <f t="shared" si="466"/>
        <v>0.00025-0.568987648947847i</v>
      </c>
      <c r="M1616" s="57" t="str">
        <f t="shared" si="467"/>
        <v>0.0025-0.320456122686521i</v>
      </c>
      <c r="N1616" s="57">
        <f t="shared" si="468"/>
        <v>89.998559265343417</v>
      </c>
      <c r="O1616" s="57">
        <f t="shared" si="469"/>
        <v>36.444709663506728</v>
      </c>
      <c r="P1616" s="374">
        <f t="shared" si="470"/>
        <v>36.444709663506728</v>
      </c>
      <c r="Q1616" s="374">
        <f t="shared" si="471"/>
        <v>-90.001440734656583</v>
      </c>
      <c r="R1616" s="12">
        <f t="shared" si="472"/>
        <v>89.998559265343417</v>
      </c>
      <c r="S1616" s="57">
        <f t="shared" si="473"/>
        <v>0.38849442950270202</v>
      </c>
      <c r="T1616" s="12">
        <f t="shared" si="456"/>
        <v>36.444709663506728</v>
      </c>
    </row>
    <row r="1617" spans="1:20" x14ac:dyDescent="0.15">
      <c r="A1617" s="57">
        <f t="shared" si="457"/>
        <v>2450.2582248397084</v>
      </c>
      <c r="B1617" s="12">
        <f t="shared" si="474"/>
        <v>389.97070833481229</v>
      </c>
      <c r="C1617" s="57" t="str">
        <f t="shared" si="458"/>
        <v>-0.00121633065214155-66.1579988325948i</v>
      </c>
      <c r="D1617" s="57" t="str">
        <f t="shared" si="459"/>
        <v>7.97998802250608-16.3345865272968i</v>
      </c>
      <c r="E1617" s="57" t="str">
        <f t="shared" si="460"/>
        <v>81.2044450496741-0.00993954694138519i</v>
      </c>
      <c r="F1617" s="57" t="str">
        <f t="shared" si="461"/>
        <v>4.17867557020144-1531.98652558368i</v>
      </c>
      <c r="G1617" s="57" t="str">
        <f t="shared" si="462"/>
        <v>0.999999256110009-0.000862490253545233i</v>
      </c>
      <c r="H1617" s="57" t="str">
        <f t="shared" si="463"/>
        <v>120.995254972958+58.2111280755934i</v>
      </c>
      <c r="I1617" s="57" t="str">
        <f t="shared" si="464"/>
        <v>506.006089861501-1044.46164777091i</v>
      </c>
      <c r="K1617" s="57" t="str">
        <f t="shared" si="465"/>
        <v>0.080536492086979-0.0393343752627093i</v>
      </c>
      <c r="L1617" s="57" t="str">
        <f t="shared" si="466"/>
        <v>0.00025-0.566833680960197i</v>
      </c>
      <c r="M1617" s="57" t="str">
        <f t="shared" si="467"/>
        <v>0.0025-0.319242999289222i</v>
      </c>
      <c r="N1617" s="57">
        <f t="shared" si="468"/>
        <v>89.998946603372502</v>
      </c>
      <c r="O1617" s="57">
        <f t="shared" si="469"/>
        <v>36.411647202882087</v>
      </c>
      <c r="P1617" s="374">
        <f t="shared" si="470"/>
        <v>36.411647202882087</v>
      </c>
      <c r="Q1617" s="374">
        <f t="shared" si="471"/>
        <v>-90.001053396627498</v>
      </c>
      <c r="R1617" s="12">
        <f t="shared" si="472"/>
        <v>89.998946603372502</v>
      </c>
      <c r="S1617" s="57">
        <f t="shared" si="473"/>
        <v>0.38997070833481229</v>
      </c>
      <c r="T1617" s="12">
        <f t="shared" si="456"/>
        <v>36.411647202882087</v>
      </c>
    </row>
    <row r="1618" spans="1:20" x14ac:dyDescent="0.15">
      <c r="A1618" s="57">
        <f t="shared" si="457"/>
        <v>2459.5692060940992</v>
      </c>
      <c r="B1618" s="12">
        <f t="shared" si="474"/>
        <v>391.45259702648457</v>
      </c>
      <c r="C1618" s="57" t="str">
        <f t="shared" si="458"/>
        <v>-0.00076064911604945-65.9066458572476i</v>
      </c>
      <c r="D1618" s="57" t="str">
        <f t="shared" si="459"/>
        <v>7.9799879313043-16.2728242377724i</v>
      </c>
      <c r="E1618" s="57" t="str">
        <f t="shared" si="460"/>
        <v>81.204260969779-0.00988326425049651i</v>
      </c>
      <c r="F1618" s="57" t="str">
        <f t="shared" si="461"/>
        <v>4.17867554653212-1526.18704226602i</v>
      </c>
      <c r="G1618" s="57" t="str">
        <f t="shared" si="462"/>
        <v>0.999999250445708-0.000865767711604732i</v>
      </c>
      <c r="H1618" s="57" t="str">
        <f t="shared" si="463"/>
        <v>121.002868924893+58.4335384716607i</v>
      </c>
      <c r="I1618" s="57" t="str">
        <f t="shared" si="464"/>
        <v>506.016681246558-1040.5628608331i</v>
      </c>
      <c r="K1618" s="57" t="str">
        <f t="shared" si="465"/>
        <v>0.0804176195427142-0.039424797866332i</v>
      </c>
      <c r="L1618" s="57" t="str">
        <f t="shared" si="466"/>
        <v>0.00025-0.564687867065349i</v>
      </c>
      <c r="M1618" s="57" t="str">
        <f t="shared" si="467"/>
        <v>0.0025-0.318034468309645i</v>
      </c>
      <c r="N1618" s="57">
        <f t="shared" si="468"/>
        <v>89.999338731572962</v>
      </c>
      <c r="O1618" s="57">
        <f t="shared" si="469"/>
        <v>36.378584199470453</v>
      </c>
      <c r="P1618" s="374">
        <f t="shared" si="470"/>
        <v>36.378584199470453</v>
      </c>
      <c r="Q1618" s="374">
        <f t="shared" si="471"/>
        <v>-90.000661268427038</v>
      </c>
      <c r="R1618" s="12">
        <f t="shared" si="472"/>
        <v>89.999338731572962</v>
      </c>
      <c r="S1618" s="57">
        <f t="shared" si="473"/>
        <v>0.39145259702648455</v>
      </c>
      <c r="T1618" s="12">
        <f t="shared" si="456"/>
        <v>36.378584199470453</v>
      </c>
    </row>
    <row r="1619" spans="1:20" x14ac:dyDescent="0.15">
      <c r="A1619" s="57">
        <f t="shared" si="457"/>
        <v>2468.9155690772568</v>
      </c>
      <c r="B1619" s="12">
        <f t="shared" si="474"/>
        <v>392.94011689518521</v>
      </c>
      <c r="C1619" s="57" t="str">
        <f t="shared" si="458"/>
        <v>-0.0003028787146242-65.6562437351922i</v>
      </c>
      <c r="D1619" s="57" t="str">
        <f t="shared" si="459"/>
        <v>7.97998783940804-16.2112960382862i</v>
      </c>
      <c r="E1619" s="57" t="str">
        <f t="shared" si="460"/>
        <v>81.2040760609432-0.00982597752882368i</v>
      </c>
      <c r="F1619" s="57" t="str">
        <f t="shared" si="461"/>
        <v>4.17867552268261-1520.40951366134i</v>
      </c>
      <c r="G1619" s="57" t="str">
        <f t="shared" si="462"/>
        <v>0.999999244738276-0.000869057623948739i</v>
      </c>
      <c r="H1619" s="57" t="str">
        <f t="shared" si="463"/>
        <v>121.010541399819+58.6568079002489i</v>
      </c>
      <c r="I1619" s="57" t="str">
        <f t="shared" si="464"/>
        <v>506.027353705545-1036.67904700138i</v>
      </c>
      <c r="K1619" s="57" t="str">
        <f t="shared" si="465"/>
        <v>0.0802982009511669-0.0395150674225444i</v>
      </c>
      <c r="L1619" s="57" t="str">
        <f t="shared" si="466"/>
        <v>0.00025-0.562550176395049i</v>
      </c>
      <c r="M1619" s="57" t="str">
        <f t="shared" si="467"/>
        <v>0.0025-0.316830512362667i</v>
      </c>
      <c r="N1619" s="57">
        <f t="shared" si="468"/>
        <v>89.999735688929732</v>
      </c>
      <c r="O1619" s="57">
        <f t="shared" si="469"/>
        <v>36.345520653020486</v>
      </c>
      <c r="P1619" s="374">
        <f t="shared" si="470"/>
        <v>36.345520653020486</v>
      </c>
      <c r="Q1619" s="374">
        <f t="shared" si="471"/>
        <v>-90.000264311070268</v>
      </c>
      <c r="R1619" s="12">
        <f t="shared" si="472"/>
        <v>89.999735688929732</v>
      </c>
      <c r="S1619" s="57">
        <f t="shared" si="473"/>
        <v>0.39294011689518521</v>
      </c>
      <c r="T1619" s="12">
        <f t="shared" si="456"/>
        <v>36.345520653020486</v>
      </c>
    </row>
    <row r="1620" spans="1:20" x14ac:dyDescent="0.15">
      <c r="A1620" s="57">
        <f t="shared" si="457"/>
        <v>2478.2974482397503</v>
      </c>
      <c r="B1620" s="12">
        <f t="shared" si="474"/>
        <v>394.43328933938693</v>
      </c>
      <c r="C1620" s="57" t="str">
        <f t="shared" si="458"/>
        <v>0.000156981687609914-65.4067888833002i</v>
      </c>
      <c r="D1620" s="57" t="str">
        <f t="shared" si="459"/>
        <v>7.97998774681212-16.1500010437343i</v>
      </c>
      <c r="E1620" s="57" t="str">
        <f t="shared" si="460"/>
        <v>81.2038903229818-0.00976767807858128i</v>
      </c>
      <c r="F1620" s="57" t="str">
        <f t="shared" si="461"/>
        <v>4.17867549865148-1514.65385665795i</v>
      </c>
      <c r="G1620" s="57" t="str">
        <f t="shared" si="462"/>
        <v>0.999999238987385-0.000872360037902893i</v>
      </c>
      <c r="H1620" s="57" t="str">
        <f t="shared" si="463"/>
        <v>121.018272851768+58.8809397853603i</v>
      </c>
      <c r="I1620" s="57" t="str">
        <f t="shared" si="464"/>
        <v>506.038107862336-1032.81015045493i</v>
      </c>
      <c r="K1620" s="57" t="str">
        <f t="shared" si="465"/>
        <v>0.0801782360006597-0.0396051802718565i</v>
      </c>
      <c r="L1620" s="57" t="str">
        <f t="shared" si="466"/>
        <v>0.00025-0.560420578197895i</v>
      </c>
      <c r="M1620" s="57" t="str">
        <f t="shared" si="467"/>
        <v>0.0025-0.315631114128977i</v>
      </c>
      <c r="N1620" s="57">
        <f t="shared" si="468"/>
        <v>90.000137514596176</v>
      </c>
      <c r="O1620" s="57">
        <f t="shared" si="469"/>
        <v>36.312456563310768</v>
      </c>
      <c r="P1620" s="374">
        <f t="shared" si="470"/>
        <v>36.312456563310768</v>
      </c>
      <c r="Q1620" s="374">
        <f t="shared" si="471"/>
        <v>-89.999862485403824</v>
      </c>
      <c r="R1620" s="12">
        <f t="shared" si="472"/>
        <v>90.000137514596176</v>
      </c>
      <c r="S1620" s="57">
        <f t="shared" si="473"/>
        <v>0.39443328933938693</v>
      </c>
      <c r="T1620" s="12">
        <f t="shared" si="456"/>
        <v>36.312456563310768</v>
      </c>
    </row>
    <row r="1621" spans="1:20" x14ac:dyDescent="0.15">
      <c r="A1621" s="57">
        <f t="shared" si="457"/>
        <v>2487.7149785430615</v>
      </c>
      <c r="B1621" s="12">
        <f t="shared" si="474"/>
        <v>395.9321358388766</v>
      </c>
      <c r="C1621" s="57" t="str">
        <f t="shared" si="458"/>
        <v>0.000618933114626685-65.1582777321228i</v>
      </c>
      <c r="D1621" s="57" t="str">
        <f t="shared" si="459"/>
        <v>7.97998765351111-16.0889383723677i</v>
      </c>
      <c r="E1621" s="57" t="str">
        <f t="shared" si="460"/>
        <v>81.2037037557557-0.00970835716486644i</v>
      </c>
      <c r="F1621" s="57" t="str">
        <f t="shared" si="461"/>
        <v>4.17867547443737-1508.9199884588i</v>
      </c>
      <c r="G1621" s="57" t="str">
        <f t="shared" si="462"/>
        <v>0.999999233192705-0.000875675000972664i</v>
      </c>
      <c r="H1621" s="57" t="str">
        <f t="shared" si="463"/>
        <v>121.026063738356+59.1059375658539i</v>
      </c>
      <c r="I1621" s="57" t="str">
        <f t="shared" si="464"/>
        <v>506.048944345661-1028.95611558808i</v>
      </c>
      <c r="K1621" s="57" t="str">
        <f t="shared" si="465"/>
        <v>0.0800577244082388-0.0396951327384911i</v>
      </c>
      <c r="L1621" s="57" t="str">
        <f t="shared" si="466"/>
        <v>0.00025-0.558299041838909i</v>
      </c>
      <c r="M1621" s="57" t="str">
        <f t="shared" si="467"/>
        <v>0.0025-0.314436256354829i</v>
      </c>
      <c r="N1621" s="57">
        <f t="shared" si="468"/>
        <v>90.000544247891469</v>
      </c>
      <c r="O1621" s="57">
        <f t="shared" si="469"/>
        <v>36.279391930149977</v>
      </c>
      <c r="P1621" s="374">
        <f t="shared" si="470"/>
        <v>36.279391930149977</v>
      </c>
      <c r="Q1621" s="374">
        <f t="shared" si="471"/>
        <v>-89.999455752108531</v>
      </c>
      <c r="R1621" s="12">
        <f t="shared" si="472"/>
        <v>90.000544247891469</v>
      </c>
      <c r="S1621" s="57">
        <f t="shared" si="473"/>
        <v>0.3959321358388766</v>
      </c>
      <c r="T1621" s="12">
        <f t="shared" si="456"/>
        <v>36.279391930149977</v>
      </c>
    </row>
    <row r="1622" spans="1:20" x14ac:dyDescent="0.15">
      <c r="A1622" s="57">
        <f t="shared" si="457"/>
        <v>2497.1682954615253</v>
      </c>
      <c r="B1622" s="12">
        <f t="shared" si="474"/>
        <v>397.43667795506434</v>
      </c>
      <c r="C1622" s="57" t="str">
        <f t="shared" si="458"/>
        <v>0.00108297647992472-64.9107067258379i</v>
      </c>
      <c r="D1622" s="57" t="str">
        <f t="shared" si="459"/>
        <v>7.97998755949963-16.0281071457791i</v>
      </c>
      <c r="E1622" s="57" t="str">
        <f t="shared" si="460"/>
        <v>81.2035163591762-0.00964800601701719i</v>
      </c>
      <c r="F1622" s="57" t="str">
        <f t="shared" si="461"/>
        <v>4.1786754500389-1503.20782658026i</v>
      </c>
      <c r="G1622" s="57" t="str">
        <f t="shared" si="462"/>
        <v>0.999999227353901-0.000879002560844033i</v>
      </c>
      <c r="H1622" s="57" t="str">
        <f t="shared" si="463"/>
        <v>121.03391452082+59.3318046955226i</v>
      </c>
      <c r="I1622" s="57" t="str">
        <f t="shared" si="464"/>
        <v>506.059863789133-1025.11688700955i</v>
      </c>
      <c r="K1622" s="57" t="str">
        <f t="shared" si="465"/>
        <v>0.0799366659199624-0.0397849211305994i</v>
      </c>
      <c r="L1622" s="57" t="str">
        <f t="shared" si="466"/>
        <v>0.00025-0.55618553679907i</v>
      </c>
      <c r="M1622" s="57" t="str">
        <f t="shared" si="467"/>
        <v>0.0025-0.313245921851792i</v>
      </c>
      <c r="N1622" s="57">
        <f t="shared" si="468"/>
        <v>90.000955928301124</v>
      </c>
      <c r="O1622" s="57">
        <f t="shared" si="469"/>
        <v>36.246326753377133</v>
      </c>
      <c r="P1622" s="374">
        <f t="shared" si="470"/>
        <v>36.246326753377133</v>
      </c>
      <c r="Q1622" s="374">
        <f t="shared" si="471"/>
        <v>-89.999044071698876</v>
      </c>
      <c r="R1622" s="12">
        <f t="shared" si="472"/>
        <v>90.000955928301124</v>
      </c>
      <c r="S1622" s="57">
        <f t="shared" si="473"/>
        <v>0.39743667795506432</v>
      </c>
      <c r="T1622" s="12">
        <f t="shared" si="456"/>
        <v>36.246326753377133</v>
      </c>
    </row>
    <row r="1623" spans="1:20" x14ac:dyDescent="0.15">
      <c r="A1623" s="57">
        <f t="shared" si="457"/>
        <v>2506.6575349842792</v>
      </c>
      <c r="B1623" s="12">
        <f t="shared" si="474"/>
        <v>398.94693733129361</v>
      </c>
      <c r="C1623" s="57" t="str">
        <f t="shared" si="458"/>
        <v>0.00154911258359647-64.664072322201i</v>
      </c>
      <c r="D1623" s="57" t="str">
        <f t="shared" si="459"/>
        <v>7.97998746477234-15.9675064888911i</v>
      </c>
      <c r="E1623" s="57" t="str">
        <f t="shared" si="460"/>
        <v>81.2033281332028-0.00958661582826849i</v>
      </c>
      <c r="F1623" s="57" t="str">
        <f t="shared" si="461"/>
        <v>4.17867542545462-1497.51728885097i</v>
      </c>
      <c r="G1623" s="57" t="str">
        <f t="shared" si="462"/>
        <v>0.999999221470638-0.000882342765384181i</v>
      </c>
      <c r="H1623" s="57" t="str">
        <f t="shared" si="463"/>
        <v>121.041825664038+59.5585446431722i</v>
      </c>
      <c r="I1623" s="57" t="str">
        <f t="shared" si="464"/>
        <v>506.070866831301-1021.29240954161i</v>
      </c>
      <c r="K1623" s="57" t="str">
        <f t="shared" si="465"/>
        <v>0.0798150603111907-0.0398745417404858i</v>
      </c>
      <c r="L1623" s="57" t="str">
        <f t="shared" si="466"/>
        <v>0.00025-0.554080032674906i</v>
      </c>
      <c r="M1623" s="57" t="str">
        <f t="shared" si="467"/>
        <v>0.0025-0.312060093496506i</v>
      </c>
      <c r="N1623" s="57">
        <f t="shared" si="468"/>
        <v>90.001372595474209</v>
      </c>
      <c r="O1623" s="57">
        <f t="shared" si="469"/>
        <v>36.213261032862285</v>
      </c>
      <c r="P1623" s="374">
        <f t="shared" si="470"/>
        <v>36.213261032862285</v>
      </c>
      <c r="Q1623" s="374">
        <f t="shared" si="471"/>
        <v>-89.998627404525791</v>
      </c>
      <c r="R1623" s="12">
        <f t="shared" si="472"/>
        <v>90.001372595474209</v>
      </c>
      <c r="S1623" s="57">
        <f t="shared" si="473"/>
        <v>0.39894693733129361</v>
      </c>
      <c r="T1623" s="12">
        <f t="shared" si="456"/>
        <v>36.213261032862285</v>
      </c>
    </row>
    <row r="1624" spans="1:20" x14ac:dyDescent="0.15">
      <c r="A1624" s="57">
        <f t="shared" si="457"/>
        <v>2516.1828336172193</v>
      </c>
      <c r="B1624" s="12">
        <f t="shared" si="474"/>
        <v>400.46293569315253</v>
      </c>
      <c r="C1624" s="57" t="str">
        <f t="shared" si="458"/>
        <v>0.00201734211270477-64.4183709924873i</v>
      </c>
      <c r="D1624" s="57" t="str">
        <f t="shared" si="459"/>
        <v>7.97998736932378-15.9071355299428i</v>
      </c>
      <c r="E1624" s="57" t="str">
        <f t="shared" si="460"/>
        <v>81.2031390778432-0.00952417775607827i</v>
      </c>
      <c r="F1624" s="57" t="str">
        <f t="shared" si="461"/>
        <v>4.17867540068317-1491.84829341063i</v>
      </c>
      <c r="G1624" s="57" t="str">
        <f t="shared" si="462"/>
        <v>0.999999215542578-0.00088569566264218i</v>
      </c>
      <c r="H1624" s="57" t="str">
        <f t="shared" si="463"/>
        <v>121.049797636569+59.7861608927002i</v>
      </c>
      <c r="I1624" s="57" t="str">
        <f t="shared" si="464"/>
        <v>506.081954115679-1017.48262821936i</v>
      </c>
      <c r="K1624" s="57" t="str">
        <f t="shared" si="465"/>
        <v>0.0796929073868715-0.0399639908448334i</v>
      </c>
      <c r="L1624" s="57" t="str">
        <f t="shared" si="466"/>
        <v>0.00025-0.551982499178029i</v>
      </c>
      <c r="M1624" s="57" t="str">
        <f t="shared" si="467"/>
        <v>0.0025-0.31087875423043i</v>
      </c>
      <c r="N1624" s="57">
        <f t="shared" si="468"/>
        <v>90.001794289223284</v>
      </c>
      <c r="O1624" s="57">
        <f t="shared" si="469"/>
        <v>36.18019476850607</v>
      </c>
      <c r="P1624" s="374">
        <f t="shared" si="470"/>
        <v>36.18019476850607</v>
      </c>
      <c r="Q1624" s="374">
        <f t="shared" si="471"/>
        <v>-89.998205710776716</v>
      </c>
      <c r="R1624" s="12">
        <f t="shared" si="472"/>
        <v>90.001794289223284</v>
      </c>
      <c r="S1624" s="57">
        <f t="shared" si="473"/>
        <v>0.40046293569315256</v>
      </c>
      <c r="T1624" s="12">
        <f t="shared" si="456"/>
        <v>36.18019476850607</v>
      </c>
    </row>
    <row r="1625" spans="1:20" x14ac:dyDescent="0.15">
      <c r="A1625" s="57">
        <f t="shared" si="457"/>
        <v>2525.7443283849652</v>
      </c>
      <c r="B1625" s="12">
        <f t="shared" si="474"/>
        <v>401.98469484878655</v>
      </c>
      <c r="C1625" s="57" t="str">
        <f t="shared" si="458"/>
        <v>0.00248766563846914-64.1735992214482i</v>
      </c>
      <c r="D1625" s="57" t="str">
        <f t="shared" si="459"/>
        <v>7.97998727314837-15.8469934004777i</v>
      </c>
      <c r="E1625" s="57" t="str">
        <f t="shared" si="460"/>
        <v>81.2029491931577-0.00946068292290568i</v>
      </c>
      <c r="F1625" s="57" t="str">
        <f t="shared" si="461"/>
        <v>4.17867537572309-1486.20075870884i</v>
      </c>
      <c r="G1625" s="57" t="str">
        <f t="shared" si="462"/>
        <v>0.999999209569379-0.000889061300849676i</v>
      </c>
      <c r="H1625" s="57" t="str">
        <f t="shared" si="463"/>
        <v>121.057830910672+60.0146569431742i</v>
      </c>
      <c r="I1625" s="57" t="str">
        <f t="shared" si="464"/>
        <v>506.09312629078-1013.68748828985i</v>
      </c>
      <c r="K1625" s="57" t="str">
        <f t="shared" si="465"/>
        <v>0.0795702069818298-0.0400532647049389i</v>
      </c>
      <c r="L1625" s="57" t="str">
        <f t="shared" si="466"/>
        <v>0.00025-0.549892906134719i</v>
      </c>
      <c r="M1625" s="57" t="str">
        <f t="shared" si="467"/>
        <v>0.0025-0.309701887059603i</v>
      </c>
      <c r="N1625" s="57">
        <f t="shared" si="468"/>
        <v>90.002221049521623</v>
      </c>
      <c r="O1625" s="57">
        <f t="shared" si="469"/>
        <v>36.147127960241122</v>
      </c>
      <c r="P1625" s="374">
        <f t="shared" si="470"/>
        <v>36.147127960241122</v>
      </c>
      <c r="Q1625" s="374">
        <f t="shared" si="471"/>
        <v>-89.997778950478377</v>
      </c>
      <c r="R1625" s="12">
        <f t="shared" si="472"/>
        <v>90.002221049521623</v>
      </c>
      <c r="S1625" s="57">
        <f t="shared" si="473"/>
        <v>0.40198469484878657</v>
      </c>
      <c r="T1625" s="12">
        <f t="shared" si="456"/>
        <v>36.147127960241122</v>
      </c>
    </row>
    <row r="1626" spans="1:20" x14ac:dyDescent="0.15">
      <c r="A1626" s="57">
        <f t="shared" si="457"/>
        <v>2535.3421568328281</v>
      </c>
      <c r="B1626" s="12">
        <f t="shared" si="474"/>
        <v>403.51223668921193</v>
      </c>
      <c r="C1626" s="57" t="str">
        <f t="shared" si="458"/>
        <v>0.0029600836171042-63.9297535072511i</v>
      </c>
      <c r="D1626" s="57" t="str">
        <f t="shared" si="459"/>
        <v>7.97998717624069-15.7870792353311i</v>
      </c>
      <c r="E1626" s="57" t="str">
        <f t="shared" si="460"/>
        <v>81.2027584792553-0.00939612241617475i</v>
      </c>
      <c r="F1626" s="57" t="str">
        <f t="shared" si="461"/>
        <v>4.17867535057297-1480.57460350392i</v>
      </c>
      <c r="G1626" s="57" t="str">
        <f t="shared" si="462"/>
        <v>0.999999203550697-0.00089243972842159i</v>
      </c>
      <c r="H1626" s="57" t="str">
        <f t="shared" si="463"/>
        <v>121.065925962348+60.2440363089152i</v>
      </c>
      <c r="I1626" s="57" t="str">
        <f t="shared" si="464"/>
        <v>506.10438401018-1009.90693521141i</v>
      </c>
      <c r="K1626" s="57" t="str">
        <f t="shared" si="465"/>
        <v>0.0794469589610469-0.0401423595669457i</v>
      </c>
      <c r="L1626" s="57" t="str">
        <f t="shared" si="466"/>
        <v>0.00025-0.547811223485472i</v>
      </c>
      <c r="M1626" s="57" t="str">
        <f t="shared" si="467"/>
        <v>0.0025-0.308529475054396i</v>
      </c>
      <c r="N1626" s="57">
        <f t="shared" si="468"/>
        <v>90.002652916503493</v>
      </c>
      <c r="O1626" s="57">
        <f t="shared" si="469"/>
        <v>36.114060608031224</v>
      </c>
      <c r="P1626" s="374">
        <f t="shared" si="470"/>
        <v>36.114060608031224</v>
      </c>
      <c r="Q1626" s="374">
        <f t="shared" si="471"/>
        <v>-89.997347083496507</v>
      </c>
      <c r="R1626" s="12">
        <f t="shared" si="472"/>
        <v>90.002652916503493</v>
      </c>
      <c r="S1626" s="57">
        <f t="shared" si="473"/>
        <v>0.40351223668921193</v>
      </c>
      <c r="T1626" s="12">
        <f t="shared" si="456"/>
        <v>36.114060608031224</v>
      </c>
    </row>
    <row r="1627" spans="1:20" x14ac:dyDescent="0.15">
      <c r="A1627" s="57">
        <f t="shared" si="457"/>
        <v>2544.9764570287925</v>
      </c>
      <c r="B1627" s="12">
        <f t="shared" si="474"/>
        <v>405.04558318863093</v>
      </c>
      <c r="C1627" s="57" t="str">
        <f t="shared" si="458"/>
        <v>0.00343459638773425-63.6868303614323i</v>
      </c>
      <c r="D1627" s="57" t="str">
        <f t="shared" si="459"/>
        <v>7.97998707859511-15.7273921726175i</v>
      </c>
      <c r="E1627" s="57" t="str">
        <f t="shared" si="460"/>
        <v>81.2025669362942-0.0093304872881285i</v>
      </c>
      <c r="F1627" s="57" t="str">
        <f t="shared" si="461"/>
        <v>4.17867532523134-1474.96974686174i</v>
      </c>
      <c r="G1627" s="57" t="str">
        <f t="shared" si="462"/>
        <v>0.999999197486186-0.000895830993956811i</v>
      </c>
      <c r="H1627" s="57" t="str">
        <f t="shared" si="463"/>
        <v>121.074083271359+60.474302519574i</v>
      </c>
      <c r="I1627" s="57" t="str">
        <f t="shared" si="464"/>
        <v>506.115727932526-1006.14091465279i</v>
      </c>
      <c r="K1627" s="57" t="str">
        <f t="shared" si="465"/>
        <v>0.0793231632199503-0.0402312716620896i</v>
      </c>
      <c r="L1627" s="57" t="str">
        <f t="shared" si="466"/>
        <v>0.00025-0.545737421284592i</v>
      </c>
      <c r="M1627" s="57" t="str">
        <f t="shared" si="467"/>
        <v>0.0025-0.307361501349269i</v>
      </c>
      <c r="N1627" s="57">
        <f t="shared" si="468"/>
        <v>90.003089930461925</v>
      </c>
      <c r="O1627" s="57">
        <f t="shared" si="469"/>
        <v>36.080992711872206</v>
      </c>
      <c r="P1627" s="374">
        <f t="shared" si="470"/>
        <v>36.080992711872206</v>
      </c>
      <c r="Q1627" s="374">
        <f t="shared" si="471"/>
        <v>-89.996910069538075</v>
      </c>
      <c r="R1627" s="12">
        <f t="shared" si="472"/>
        <v>90.003089930461925</v>
      </c>
      <c r="S1627" s="57">
        <f t="shared" si="473"/>
        <v>0.40504558318863093</v>
      </c>
      <c r="T1627" s="12">
        <f t="shared" si="456"/>
        <v>36.080992711872206</v>
      </c>
    </row>
    <row r="1628" spans="1:20" x14ac:dyDescent="0.15">
      <c r="A1628" s="57">
        <f t="shared" si="457"/>
        <v>2554.647367565502</v>
      </c>
      <c r="B1628" s="12">
        <f t="shared" si="474"/>
        <v>406.58475640474774</v>
      </c>
      <c r="C1628" s="57" t="str">
        <f t="shared" si="458"/>
        <v>0.00391120417136293-63.4448263088463i</v>
      </c>
      <c r="D1628" s="57" t="str">
        <f t="shared" si="459"/>
        <v>7.97998698020601-15.6679313537184i</v>
      </c>
      <c r="E1628" s="57" t="str">
        <f t="shared" si="460"/>
        <v>81.2023745644875-0.00926376855733196i</v>
      </c>
      <c r="F1628" s="57" t="str">
        <f t="shared" si="461"/>
        <v>4.17867529969669-1469.38610815455i</v>
      </c>
      <c r="G1628" s="57" t="str">
        <f t="shared" si="462"/>
        <v>0.999999191375498-0.000899235146238897i</v>
      </c>
      <c r="H1628" s="57" t="str">
        <f t="shared" si="463"/>
        <v>121.082303321268+60.7054591202163i</v>
      </c>
      <c r="I1628" s="57" t="str">
        <f t="shared" si="464"/>
        <v>506.127158721599-1002.38937249241i</v>
      </c>
      <c r="K1628" s="57" t="str">
        <f t="shared" si="465"/>
        <v>0.0791988196846895-0.0403199972069411i</v>
      </c>
      <c r="L1628" s="57" t="str">
        <f t="shared" si="466"/>
        <v>0.00025-0.543671469699733i</v>
      </c>
      <c r="M1628" s="57" t="str">
        <f t="shared" si="467"/>
        <v>0.0025-0.306197949142527i</v>
      </c>
      <c r="N1628" s="57">
        <f t="shared" si="468"/>
        <v>90.003532131847251</v>
      </c>
      <c r="O1628" s="57">
        <f t="shared" si="469"/>
        <v>36.047924271792326</v>
      </c>
      <c r="P1628" s="374">
        <f t="shared" si="470"/>
        <v>36.047924271792326</v>
      </c>
      <c r="Q1628" s="374">
        <f t="shared" si="471"/>
        <v>-89.996467868152749</v>
      </c>
      <c r="R1628" s="12">
        <f t="shared" si="472"/>
        <v>90.003532131847251</v>
      </c>
      <c r="S1628" s="57">
        <f t="shared" si="473"/>
        <v>0.40658475640474773</v>
      </c>
      <c r="T1628" s="12">
        <f t="shared" si="456"/>
        <v>36.047924271792326</v>
      </c>
    </row>
    <row r="1629" spans="1:20" x14ac:dyDescent="0.15">
      <c r="A1629" s="57">
        <f t="shared" si="457"/>
        <v>2564.3550275622515</v>
      </c>
      <c r="B1629" s="12">
        <f t="shared" si="474"/>
        <v>408.12977847908581</v>
      </c>
      <c r="C1629" s="57" t="str">
        <f t="shared" si="458"/>
        <v>0.00438990706921771-63.2037378876118i</v>
      </c>
      <c r="D1629" s="57" t="str">
        <f t="shared" si="459"/>
        <v>7.97998688106774-15.6086959232701i</v>
      </c>
      <c r="E1629" s="57" t="str">
        <f t="shared" si="460"/>
        <v>81.2021813640964-0.00919595720860161i</v>
      </c>
      <c r="F1629" s="57" t="str">
        <f t="shared" si="461"/>
        <v>4.17867527396769-1463.82360705983i</v>
      </c>
      <c r="G1629" s="57" t="str">
        <f t="shared" si="462"/>
        <v>0.99999918521828-0.000902652234236774i</v>
      </c>
      <c r="H1629" s="57" t="str">
        <f t="shared" si="463"/>
        <v>121.090586599467+60.9375096714023i</v>
      </c>
      <c r="I1629" s="57" t="str">
        <f t="shared" si="464"/>
        <v>506.138677046348-998.652254817602i</v>
      </c>
      <c r="K1629" s="57" t="str">
        <f t="shared" si="465"/>
        <v>0.07907392831242-0.0404085324036594i</v>
      </c>
      <c r="L1629" s="57" t="str">
        <f t="shared" si="466"/>
        <v>0.00025-0.541613339011489i</v>
      </c>
      <c r="M1629" s="57" t="str">
        <f t="shared" si="467"/>
        <v>0.0025-0.305038801696083i</v>
      </c>
      <c r="N1629" s="57">
        <f t="shared" si="468"/>
        <v>90.003979561265254</v>
      </c>
      <c r="O1629" s="57">
        <f t="shared" si="469"/>
        <v>36.014855287852193</v>
      </c>
      <c r="P1629" s="374">
        <f t="shared" si="470"/>
        <v>36.014855287852193</v>
      </c>
      <c r="Q1629" s="374">
        <f t="shared" si="471"/>
        <v>-89.996020438734746</v>
      </c>
      <c r="R1629" s="12">
        <f t="shared" si="472"/>
        <v>90.003979561265254</v>
      </c>
      <c r="S1629" s="57">
        <f t="shared" si="473"/>
        <v>0.40812977847908583</v>
      </c>
      <c r="T1629" s="12">
        <f t="shared" si="456"/>
        <v>36.014855287852193</v>
      </c>
    </row>
    <row r="1630" spans="1:20" x14ac:dyDescent="0.15">
      <c r="A1630" s="57">
        <f t="shared" si="457"/>
        <v>2574.099576666988</v>
      </c>
      <c r="B1630" s="12">
        <f t="shared" si="474"/>
        <v>409.68067163730638</v>
      </c>
      <c r="C1630" s="57" t="str">
        <f t="shared" si="458"/>
        <v>0.00487070506340714-62.9635616490631i</v>
      </c>
      <c r="D1630" s="57" t="str">
        <f t="shared" si="459"/>
        <v>7.97998678117457-15.5496850291508i</v>
      </c>
      <c r="E1630" s="57" t="str">
        <f t="shared" si="460"/>
        <v>81.2019873354375-0.00912704419246824i</v>
      </c>
      <c r="F1630" s="57" t="str">
        <f t="shared" si="461"/>
        <v>4.17867524804272-1458.28216355914i</v>
      </c>
      <c r="G1630" s="57" t="str">
        <f t="shared" si="462"/>
        <v>0.999999179014179-0.000906082307105442i</v>
      </c>
      <c r="H1630" s="57" t="str">
        <f t="shared" si="463"/>
        <v>121.098933597208+61.1704577492701i</v>
      </c>
      <c r="I1630" s="57" t="str">
        <f t="shared" si="464"/>
        <v>506.150283580931-994.929507923846i</v>
      </c>
      <c r="K1630" s="57" t="str">
        <f t="shared" si="465"/>
        <v>0.0789484890915799-0.0404968734402469i</v>
      </c>
      <c r="L1630" s="57" t="str">
        <f t="shared" si="466"/>
        <v>0.00025-0.53956299961296i</v>
      </c>
      <c r="M1630" s="57" t="str">
        <f t="shared" si="467"/>
        <v>0.0025-0.303884042335208i</v>
      </c>
      <c r="N1630" s="57">
        <f t="shared" si="468"/>
        <v>90.004432259477085</v>
      </c>
      <c r="O1630" s="57">
        <f t="shared" si="469"/>
        <v>35.981785760145378</v>
      </c>
      <c r="P1630" s="374">
        <f t="shared" si="470"/>
        <v>35.981785760145378</v>
      </c>
      <c r="Q1630" s="374">
        <f t="shared" si="471"/>
        <v>-89.995567740522915</v>
      </c>
      <c r="R1630" s="12">
        <f t="shared" si="472"/>
        <v>90.004432259477085</v>
      </c>
      <c r="S1630" s="57">
        <f t="shared" si="473"/>
        <v>0.40968067163730637</v>
      </c>
      <c r="T1630" s="12">
        <f t="shared" si="456"/>
        <v>35.981785760145378</v>
      </c>
    </row>
    <row r="1631" spans="1:20" x14ac:dyDescent="0.15">
      <c r="A1631" s="57">
        <f t="shared" si="457"/>
        <v>2583.8811550583227</v>
      </c>
      <c r="B1631" s="12">
        <f t="shared" si="474"/>
        <v>411.23745818952813</v>
      </c>
      <c r="C1631" s="57" t="str">
        <f t="shared" si="458"/>
        <v>0.00535359801354929-62.7242941576989i</v>
      </c>
      <c r="D1631" s="57" t="str">
        <f t="shared" si="459"/>
        <v>7.97998668052081-15.4908978224693i</v>
      </c>
      <c r="E1631" s="57" t="str">
        <f t="shared" si="460"/>
        <v>81.2017924788767-0.00905702042695301i</v>
      </c>
      <c r="F1631" s="57" t="str">
        <f t="shared" si="461"/>
        <v>4.17867522192039-1452.76169793695i</v>
      </c>
      <c r="G1631" s="57" t="str">
        <f t="shared" si="462"/>
        <v>0.999999172762837-0.000909525414186684i</v>
      </c>
      <c r="H1631" s="57" t="str">
        <f t="shared" si="463"/>
        <v>121.107344809631+61.4043069456182i</v>
      </c>
      <c r="I1631" s="57" t="str">
        <f t="shared" si="464"/>
        <v>506.161979004756-991.221078313944i</v>
      </c>
      <c r="K1631" s="57" t="str">
        <f t="shared" si="465"/>
        <v>0.0788225020421686-0.0405850164908109i</v>
      </c>
      <c r="L1631" s="57" t="str">
        <f t="shared" si="466"/>
        <v>0.00025-0.537520422009325i</v>
      </c>
      <c r="M1631" s="57" t="str">
        <f t="shared" si="467"/>
        <v>0.0025-0.302733654448305i</v>
      </c>
      <c r="N1631" s="57">
        <f t="shared" si="468"/>
        <v>90.004890267395766</v>
      </c>
      <c r="O1631" s="57">
        <f t="shared" si="469"/>
        <v>35.948715688798679</v>
      </c>
      <c r="P1631" s="374">
        <f t="shared" si="470"/>
        <v>35.948715688798679</v>
      </c>
      <c r="Q1631" s="374">
        <f t="shared" si="471"/>
        <v>-89.995109732604234</v>
      </c>
      <c r="R1631" s="12">
        <f t="shared" si="472"/>
        <v>90.004890267395766</v>
      </c>
      <c r="S1631" s="57">
        <f t="shared" si="473"/>
        <v>0.41123745818952812</v>
      </c>
      <c r="T1631" s="12">
        <f t="shared" si="456"/>
        <v>35.948715688798679</v>
      </c>
    </row>
    <row r="1632" spans="1:20" x14ac:dyDescent="0.15">
      <c r="A1632" s="57">
        <f t="shared" si="457"/>
        <v>2593.6999034475443</v>
      </c>
      <c r="B1632" s="12">
        <f t="shared" si="474"/>
        <v>412.80016053064833</v>
      </c>
      <c r="C1632" s="57" t="str">
        <f t="shared" si="458"/>
        <v>0.00583858565823903-62.4859319911301i</v>
      </c>
      <c r="D1632" s="57" t="str">
        <f t="shared" si="459"/>
        <v>7.97998657910062-15.4323334575515i</v>
      </c>
      <c r="E1632" s="57" t="str">
        <f t="shared" si="460"/>
        <v>81.2015967948364-0.008985876796881i</v>
      </c>
      <c r="F1632" s="57" t="str">
        <f t="shared" si="461"/>
        <v>4.17867519559913-1447.26213077952i</v>
      </c>
      <c r="G1632" s="57" t="str">
        <f t="shared" si="462"/>
        <v>0.999999166463894-0.00091298160500977i</v>
      </c>
      <c r="H1632" s="57" t="str">
        <f t="shared" si="463"/>
        <v>121.115820735806+61.6390608679896i</v>
      </c>
      <c r="I1632" s="57" t="str">
        <f t="shared" si="464"/>
        <v>506.173764002527-987.526912697369i</v>
      </c>
      <c r="K1632" s="57" t="str">
        <f t="shared" si="465"/>
        <v>0.0786959672160192-0.0406729577158273i</v>
      </c>
      <c r="L1632" s="57" t="str">
        <f t="shared" si="466"/>
        <v>0.00025-0.535485576817418i</v>
      </c>
      <c r="M1632" s="57" t="str">
        <f t="shared" si="467"/>
        <v>0.0025-0.301587621486656i</v>
      </c>
      <c r="N1632" s="57">
        <f t="shared" si="468"/>
        <v>90.005353626086844</v>
      </c>
      <c r="O1632" s="57">
        <f t="shared" si="469"/>
        <v>35.915645073972165</v>
      </c>
      <c r="P1632" s="374">
        <f t="shared" si="470"/>
        <v>35.915645073972165</v>
      </c>
      <c r="Q1632" s="374">
        <f t="shared" si="471"/>
        <v>-89.994646373913156</v>
      </c>
      <c r="R1632" s="12">
        <f t="shared" si="472"/>
        <v>90.005353626086844</v>
      </c>
      <c r="S1632" s="57">
        <f t="shared" si="473"/>
        <v>0.41280016053064833</v>
      </c>
      <c r="T1632" s="12">
        <f t="shared" si="456"/>
        <v>35.915645073972165</v>
      </c>
    </row>
    <row r="1633" spans="1:20" x14ac:dyDescent="0.15">
      <c r="A1633" s="57">
        <f t="shared" si="457"/>
        <v>2603.5559630806447</v>
      </c>
      <c r="B1633" s="12">
        <f t="shared" si="474"/>
        <v>414.3688011406648</v>
      </c>
      <c r="C1633" s="57" t="str">
        <f t="shared" si="458"/>
        <v>0.00632566761209219-62.2484717400297i</v>
      </c>
      <c r="D1633" s="57" t="str">
        <f t="shared" si="459"/>
        <v>7.97998647690816-15.3739910919296i</v>
      </c>
      <c r="E1633" s="57" t="str">
        <f t="shared" si="460"/>
        <v>81.2014002837893-0.00891360415487425i</v>
      </c>
      <c r="F1633" s="57" t="str">
        <f t="shared" si="461"/>
        <v>4.17867516907744-1441.78338297372i</v>
      </c>
      <c r="G1633" s="57" t="str">
        <f t="shared" si="462"/>
        <v>0.999999160116989-0.000916450929292174i</v>
      </c>
      <c r="H1633" s="57" t="str">
        <f t="shared" si="463"/>
        <v>121.124361878756+61.8747231397552i</v>
      </c>
      <c r="I1633" s="57" t="str">
        <f t="shared" si="464"/>
        <v>506.185639264272-983.8469579894i</v>
      </c>
      <c r="K1633" s="57" t="str">
        <f t="shared" si="465"/>
        <v>0.0785688846970729-0.0407606932624111i</v>
      </c>
      <c r="L1633" s="57" t="str">
        <f t="shared" si="466"/>
        <v>0.00025-0.533458434765311i</v>
      </c>
      <c r="M1633" s="57" t="str">
        <f t="shared" si="467"/>
        <v>0.0025-0.300445926964192i</v>
      </c>
      <c r="N1633" s="57">
        <f t="shared" si="468"/>
        <v>90.005822376765195</v>
      </c>
      <c r="O1633" s="57">
        <f t="shared" si="469"/>
        <v>35.882573915859552</v>
      </c>
      <c r="P1633" s="374">
        <f t="shared" si="470"/>
        <v>35.882573915859552</v>
      </c>
      <c r="Q1633" s="374">
        <f t="shared" si="471"/>
        <v>-89.994177623234805</v>
      </c>
      <c r="R1633" s="12">
        <f t="shared" si="472"/>
        <v>90.005822376765195</v>
      </c>
      <c r="S1633" s="57">
        <f t="shared" si="473"/>
        <v>0.41436880114066482</v>
      </c>
      <c r="T1633" s="12">
        <f t="shared" si="456"/>
        <v>35.882573915859552</v>
      </c>
    </row>
    <row r="1634" spans="1:20" x14ac:dyDescent="0.15">
      <c r="A1634" s="57">
        <f t="shared" si="457"/>
        <v>2613.4494757403513</v>
      </c>
      <c r="B1634" s="12">
        <f t="shared" si="474"/>
        <v>415.94340258499932</v>
      </c>
      <c r="C1634" s="57" t="str">
        <f t="shared" si="458"/>
        <v>0.00681484336478277-62.0119100080856i</v>
      </c>
      <c r="D1634" s="57" t="str">
        <f t="shared" si="459"/>
        <v>7.97998637393753-15.3158698863289i</v>
      </c>
      <c r="E1634" s="57" t="str">
        <f t="shared" si="460"/>
        <v>81.2012029462647-0.00884019332157658i</v>
      </c>
      <c r="F1634" s="57" t="str">
        <f t="shared" si="461"/>
        <v>4.17867514235381-1436.32537570591i</v>
      </c>
      <c r="G1634" s="57" t="str">
        <f t="shared" si="462"/>
        <v>0.999999153721756-0.000919933436940291i</v>
      </c>
      <c r="H1634" s="57" t="str">
        <f t="shared" si="463"/>
        <v>121.132968745491+62.1112974002006i</v>
      </c>
      <c r="I1634" s="57" t="str">
        <f t="shared" si="464"/>
        <v>506.197605485406-980.181161310391i</v>
      </c>
      <c r="K1634" s="57" t="str">
        <f t="shared" si="465"/>
        <v>0.0784412546016512-0.0408482192645944i</v>
      </c>
      <c r="L1634" s="57" t="str">
        <f t="shared" si="466"/>
        <v>0.00025-0.531438966691881i</v>
      </c>
      <c r="M1634" s="57" t="str">
        <f t="shared" si="467"/>
        <v>0.0025-0.299308554457254i</v>
      </c>
      <c r="N1634" s="57">
        <f t="shared" si="468"/>
        <v>90.00629656079326</v>
      </c>
      <c r="O1634" s="57">
        <f t="shared" si="469"/>
        <v>35.849502214688897</v>
      </c>
      <c r="P1634" s="374">
        <f t="shared" si="470"/>
        <v>35.849502214688897</v>
      </c>
      <c r="Q1634" s="374">
        <f t="shared" si="471"/>
        <v>-89.99370343920674</v>
      </c>
      <c r="R1634" s="12">
        <f t="shared" si="472"/>
        <v>90.00629656079326</v>
      </c>
      <c r="S1634" s="57">
        <f t="shared" si="473"/>
        <v>0.41594340258499934</v>
      </c>
      <c r="T1634" s="12">
        <f t="shared" si="456"/>
        <v>35.849502214688897</v>
      </c>
    </row>
    <row r="1635" spans="1:20" x14ac:dyDescent="0.15">
      <c r="A1635" s="57">
        <f t="shared" si="457"/>
        <v>2623.380583748165</v>
      </c>
      <c r="B1635" s="12">
        <f t="shared" si="474"/>
        <v>417.52398751482235</v>
      </c>
      <c r="C1635" s="57" t="str">
        <f t="shared" si="458"/>
        <v>0.00730611228187072-61.7762434119454i</v>
      </c>
      <c r="D1635" s="57" t="str">
        <f t="shared" si="459"/>
        <v>7.97998627018285-15.2579690046563i</v>
      </c>
      <c r="E1635" s="57" t="str">
        <f t="shared" si="460"/>
        <v>81.2010047828446-0.00876563508597944i</v>
      </c>
      <c r="F1635" s="57" t="str">
        <f t="shared" si="461"/>
        <v>4.1786751154267-1430.88803046085i</v>
      </c>
      <c r="G1635" s="57" t="str">
        <f t="shared" si="462"/>
        <v>0.999999147277826-0.000923429178050146i</v>
      </c>
      <c r="H1635" s="57" t="str">
        <f t="shared" si="463"/>
        <v>121.141641847046+62.3487873046086i</v>
      </c>
      <c r="I1635" s="57" t="str">
        <f t="shared" si="464"/>
        <v>506.209663366765-976.529469985093i</v>
      </c>
      <c r="K1635" s="57" t="str">
        <f t="shared" si="465"/>
        <v>0.0783130770787225-0.040935531843601i</v>
      </c>
      <c r="L1635" s="57" t="str">
        <f t="shared" si="466"/>
        <v>0.00025-0.529427143546404i</v>
      </c>
      <c r="M1635" s="57" t="str">
        <f t="shared" si="467"/>
        <v>0.0025-0.298175487604358i</v>
      </c>
      <c r="N1635" s="57">
        <f t="shared" si="468"/>
        <v>90.006776219681356</v>
      </c>
      <c r="O1635" s="57">
        <f t="shared" si="469"/>
        <v>35.816429970722211</v>
      </c>
      <c r="P1635" s="374">
        <f t="shared" si="470"/>
        <v>35.816429970722211</v>
      </c>
      <c r="Q1635" s="374">
        <f t="shared" si="471"/>
        <v>-89.993223780318644</v>
      </c>
      <c r="R1635" s="12">
        <f t="shared" si="472"/>
        <v>90.006776219681356</v>
      </c>
      <c r="S1635" s="57">
        <f t="shared" si="473"/>
        <v>0.41752398751482234</v>
      </c>
      <c r="T1635" s="12">
        <f t="shared" si="456"/>
        <v>35.816429970722211</v>
      </c>
    </row>
    <row r="1636" spans="1:20" x14ac:dyDescent="0.15">
      <c r="A1636" s="57">
        <f t="shared" si="457"/>
        <v>2633.3494299664076</v>
      </c>
      <c r="B1636" s="12">
        <f t="shared" si="474"/>
        <v>419.11057866737866</v>
      </c>
      <c r="C1636" s="57" t="str">
        <f t="shared" si="458"/>
        <v>0.00779947360197042-61.5414685811704i</v>
      </c>
      <c r="D1636" s="57" t="str">
        <f t="shared" si="459"/>
        <v>7.97998616563816-15.2002876139883i</v>
      </c>
      <c r="E1636" s="57" t="str">
        <f t="shared" si="460"/>
        <v>81.2008057941666-0.00868992020557499i</v>
      </c>
      <c r="F1636" s="57" t="str">
        <f t="shared" si="461"/>
        <v>4.17867508829455-1425.47126902049i</v>
      </c>
      <c r="G1636" s="57" t="str">
        <f t="shared" si="462"/>
        <v>0.99999914078483-0.000926938202908125i</v>
      </c>
      <c r="H1636" s="57" t="str">
        <f t="shared" si="463"/>
        <v>121.15038169851+62.5871965243478i</v>
      </c>
      <c r="I1636" s="57" t="str">
        <f t="shared" si="464"/>
        <v>506.221813614639-972.891831541814i</v>
      </c>
      <c r="K1636" s="57" t="str">
        <f t="shared" si="465"/>
        <v>0.0781843523101702-0.0410226271081341i</v>
      </c>
      <c r="L1636" s="57" t="str">
        <f t="shared" si="466"/>
        <v>0.00025-0.52742293638813i</v>
      </c>
      <c r="M1636" s="57" t="str">
        <f t="shared" si="467"/>
        <v>0.0025-0.297046710105955i</v>
      </c>
      <c r="N1636" s="57">
        <f t="shared" si="468"/>
        <v>90.007261395084114</v>
      </c>
      <c r="O1636" s="57">
        <f t="shared" si="469"/>
        <v>35.783357184256268</v>
      </c>
      <c r="P1636" s="374">
        <f t="shared" si="470"/>
        <v>35.783357184256268</v>
      </c>
      <c r="Q1636" s="374">
        <f t="shared" si="471"/>
        <v>-89.992738604915886</v>
      </c>
      <c r="R1636" s="12">
        <f t="shared" si="472"/>
        <v>90.007261395084114</v>
      </c>
      <c r="S1636" s="57">
        <f t="shared" si="473"/>
        <v>0.41911057866737866</v>
      </c>
      <c r="T1636" s="12">
        <f t="shared" si="456"/>
        <v>35.783357184256268</v>
      </c>
    </row>
    <row r="1637" spans="1:20" x14ac:dyDescent="0.15">
      <c r="A1637" s="57">
        <f t="shared" si="457"/>
        <v>2643.35615780028</v>
      </c>
      <c r="B1637" s="12">
        <f t="shared" si="474"/>
        <v>420.70319886631472</v>
      </c>
      <c r="C1637" s="57" t="str">
        <f t="shared" si="458"/>
        <v>0.00829492643561736-61.3075821581848i</v>
      </c>
      <c r="D1637" s="57" t="str">
        <f t="shared" si="459"/>
        <v>7.97998606029744-15.1428248845587i</v>
      </c>
      <c r="E1637" s="57" t="str">
        <f t="shared" si="460"/>
        <v>81.2006059809239-0.00861303940771064i</v>
      </c>
      <c r="F1637" s="57" t="str">
        <f t="shared" si="461"/>
        <v>4.17867506095581-1420.07501346291i</v>
      </c>
      <c r="G1637" s="57" t="str">
        <f t="shared" si="462"/>
        <v>0.999999134242393-0.000930460561991692i</v>
      </c>
      <c r="H1637" s="57" t="str">
        <f t="shared" si="463"/>
        <v>121.159188819058+62.826528746958i</v>
      </c>
      <c r="I1637" s="57" t="str">
        <f t="shared" si="464"/>
        <v>506.234056940834-969.268193711702i</v>
      </c>
      <c r="K1637" s="57" t="str">
        <f t="shared" si="465"/>
        <v>0.0780550805110578-0.0411095011546658i</v>
      </c>
      <c r="L1637" s="57" t="str">
        <f t="shared" si="466"/>
        <v>0.00025-0.525426316385863i</v>
      </c>
      <c r="M1637" s="57" t="str">
        <f t="shared" si="467"/>
        <v>0.0025-0.295922205724203i</v>
      </c>
      <c r="N1637" s="57">
        <f t="shared" si="468"/>
        <v>90.007752128798785</v>
      </c>
      <c r="O1637" s="57">
        <f t="shared" si="469"/>
        <v>35.750283855622769</v>
      </c>
      <c r="P1637" s="374">
        <f t="shared" si="470"/>
        <v>35.750283855622769</v>
      </c>
      <c r="Q1637" s="374">
        <f t="shared" si="471"/>
        <v>-89.992247871201215</v>
      </c>
      <c r="R1637" s="12">
        <f t="shared" si="472"/>
        <v>90.007752128798785</v>
      </c>
      <c r="S1637" s="57">
        <f t="shared" si="473"/>
        <v>0.42070319886631474</v>
      </c>
      <c r="T1637" s="12">
        <f t="shared" si="456"/>
        <v>35.750283855622769</v>
      </c>
    </row>
    <row r="1638" spans="1:20" x14ac:dyDescent="0.15">
      <c r="A1638" s="57">
        <f t="shared" si="457"/>
        <v>2653.4009111999212</v>
      </c>
      <c r="B1638" s="12">
        <f t="shared" si="474"/>
        <v>422.30187102200671</v>
      </c>
      <c r="C1638" s="57" t="str">
        <f t="shared" si="458"/>
        <v>0.00879246976558079-61.0745807982249i</v>
      </c>
      <c r="D1638" s="57" t="str">
        <f t="shared" si="459"/>
        <v>7.97998595415463-15.0855799897467i</v>
      </c>
      <c r="E1638" s="57" t="str">
        <f t="shared" si="460"/>
        <v>81.200405343865-0.00853498338894026i</v>
      </c>
      <c r="F1638" s="57" t="str">
        <f t="shared" si="461"/>
        <v>4.1786750334089-1414.69918616114i</v>
      </c>
      <c r="G1638" s="57" t="str">
        <f t="shared" si="462"/>
        <v>0.999999127650139-0.000933996305970114i</v>
      </c>
      <c r="H1638" s="57" t="str">
        <f t="shared" si="463"/>
        <v>121.168063731987+63.0667876762384i</v>
      </c>
      <c r="I1638" s="57" t="str">
        <f t="shared" si="464"/>
        <v>506.246394062697-965.658504427984i</v>
      </c>
      <c r="K1638" s="57" t="str">
        <f t="shared" si="465"/>
        <v>0.0779252619298907-0.0411961500677301i</v>
      </c>
      <c r="L1638" s="57" t="str">
        <f t="shared" si="466"/>
        <v>0.00025-0.523437254817557i</v>
      </c>
      <c r="M1638" s="57" t="str">
        <f t="shared" si="467"/>
        <v>0.0025-0.294801958282729i</v>
      </c>
      <c r="N1638" s="57">
        <f t="shared" si="468"/>
        <v>90.008248462764698</v>
      </c>
      <c r="O1638" s="57">
        <f t="shared" si="469"/>
        <v>35.717209985188461</v>
      </c>
      <c r="P1638" s="374">
        <f t="shared" si="470"/>
        <v>35.717209985188461</v>
      </c>
      <c r="Q1638" s="374">
        <f t="shared" si="471"/>
        <v>-89.991751537235302</v>
      </c>
      <c r="R1638" s="12">
        <f t="shared" si="472"/>
        <v>90.008248462764698</v>
      </c>
      <c r="S1638" s="57">
        <f t="shared" si="473"/>
        <v>0.42230187102200673</v>
      </c>
      <c r="T1638" s="12">
        <f t="shared" si="456"/>
        <v>35.717209985188461</v>
      </c>
    </row>
    <row r="1639" spans="1:20" x14ac:dyDescent="0.15">
      <c r="A1639" s="57">
        <f t="shared" si="457"/>
        <v>2663.4838346624811</v>
      </c>
      <c r="B1639" s="12">
        <f t="shared" si="474"/>
        <v>423.90661813189035</v>
      </c>
      <c r="C1639" s="57" t="str">
        <f t="shared" si="458"/>
        <v>0.00929210244514778-60.8424611692892i</v>
      </c>
      <c r="D1639" s="57" t="str">
        <f t="shared" si="459"/>
        <v>7.97998584720354-15.0285521060653i</v>
      </c>
      <c r="E1639" s="57" t="str">
        <f t="shared" si="460"/>
        <v>81.200203883794-0.00845574281596808i</v>
      </c>
      <c r="F1639" s="57" t="str">
        <f t="shared" si="461"/>
        <v>4.17867500565228-1409.34370978212i</v>
      </c>
      <c r="G1639" s="57" t="str">
        <f t="shared" si="462"/>
        <v>0.99999912100769-0.000937545485705196i</v>
      </c>
      <c r="H1639" s="57" t="str">
        <f t="shared" si="463"/>
        <v>121.177006964753+63.3079770323345i</v>
      </c>
      <c r="I1639" s="57" t="str">
        <f t="shared" si="464"/>
        <v>506.258825703181-962.0627118253i</v>
      </c>
      <c r="K1639" s="57" t="str">
        <f t="shared" si="465"/>
        <v>0.077794896848875-0.0412825699202203i</v>
      </c>
      <c r="L1639" s="57" t="str">
        <f t="shared" si="466"/>
        <v>0.00025-0.52145572306989i</v>
      </c>
      <c r="M1639" s="57" t="str">
        <f t="shared" si="467"/>
        <v>0.0025-0.293685951666396i</v>
      </c>
      <c r="N1639" s="57">
        <f t="shared" si="468"/>
        <v>90.00875043906079</v>
      </c>
      <c r="O1639" s="57">
        <f t="shared" si="469"/>
        <v>35.684135573355341</v>
      </c>
      <c r="P1639" s="374">
        <f t="shared" si="470"/>
        <v>35.684135573355341</v>
      </c>
      <c r="Q1639" s="374">
        <f t="shared" si="471"/>
        <v>-89.99124956093921</v>
      </c>
      <c r="R1639" s="12">
        <f t="shared" si="472"/>
        <v>90.00875043906079</v>
      </c>
      <c r="S1639" s="57">
        <f t="shared" si="473"/>
        <v>0.42390661813189034</v>
      </c>
      <c r="T1639" s="12">
        <f t="shared" si="456"/>
        <v>35.684135573355341</v>
      </c>
    </row>
    <row r="1640" spans="1:20" x14ac:dyDescent="0.15">
      <c r="A1640" s="57">
        <f t="shared" si="457"/>
        <v>2673.6050732341987</v>
      </c>
      <c r="B1640" s="12">
        <f t="shared" si="474"/>
        <v>425.51746328079156</v>
      </c>
      <c r="C1640" s="57" t="str">
        <f t="shared" si="458"/>
        <v>0.00979382319739486-60.6112199520924i</v>
      </c>
      <c r="D1640" s="57" t="str">
        <f t="shared" si="459"/>
        <v>7.97998573943813-14.9717404131492i</v>
      </c>
      <c r="E1640" s="57" t="str">
        <f t="shared" si="460"/>
        <v>81.2000016015721-0.00837530832599939i</v>
      </c>
      <c r="F1640" s="57" t="str">
        <f t="shared" si="461"/>
        <v>4.17867497768424-1404.00850728549i</v>
      </c>
      <c r="G1640" s="57" t="str">
        <f t="shared" si="462"/>
        <v>0.999999114314661-0.000941108152252007i</v>
      </c>
      <c r="H1640" s="57" t="str">
        <f t="shared" si="463"/>
        <v>121.186019048997+63.5501005518271i</v>
      </c>
      <c r="I1640" s="57" t="str">
        <f t="shared" si="464"/>
        <v>506.271352590856-958.480764238831i</v>
      </c>
      <c r="K1640" s="57" t="str">
        <f t="shared" si="465"/>
        <v>0.0776639855841775-0.0413687567736957i</v>
      </c>
      <c r="L1640" s="57" t="str">
        <f t="shared" si="466"/>
        <v>0.00025-0.519481692637867i</v>
      </c>
      <c r="M1640" s="57" t="str">
        <f t="shared" si="467"/>
        <v>0.0025-0.292574169821076i</v>
      </c>
      <c r="N1640" s="57">
        <f t="shared" si="468"/>
        <v>90.009258099904073</v>
      </c>
      <c r="O1640" s="57">
        <f t="shared" si="469"/>
        <v>35.651060620561417</v>
      </c>
      <c r="P1640" s="374">
        <f t="shared" si="470"/>
        <v>35.651060620561417</v>
      </c>
      <c r="Q1640" s="374">
        <f t="shared" si="471"/>
        <v>-89.990741900095927</v>
      </c>
      <c r="R1640" s="12">
        <f t="shared" si="472"/>
        <v>90.009258099904073</v>
      </c>
      <c r="S1640" s="57">
        <f t="shared" si="473"/>
        <v>0.42551746328079154</v>
      </c>
      <c r="T1640" s="12">
        <f t="shared" si="456"/>
        <v>35.651060620561417</v>
      </c>
    </row>
    <row r="1641" spans="1:20" x14ac:dyDescent="0.15">
      <c r="A1641" s="57">
        <f t="shared" si="457"/>
        <v>2683.7647725124884</v>
      </c>
      <c r="B1641" s="12">
        <f t="shared" si="474"/>
        <v>427.13442964125858</v>
      </c>
      <c r="C1641" s="57" t="str">
        <f t="shared" si="458"/>
        <v>0.0102976306135858-60.3808538400133i</v>
      </c>
      <c r="D1641" s="57" t="str">
        <f t="shared" si="459"/>
        <v>7.97998563085213-14.9151440937432i</v>
      </c>
      <c r="E1641" s="57" t="str">
        <f t="shared" si="460"/>
        <v>81.1997984981186-0.00829367052743013i</v>
      </c>
      <c r="F1641" s="57" t="str">
        <f t="shared" si="461"/>
        <v>4.17867494950327-1398.69350192263i</v>
      </c>
      <c r="G1641" s="57" t="str">
        <f t="shared" si="462"/>
        <v>0.99999910757067-0.000944684356859615i</v>
      </c>
      <c r="H1641" s="57" t="str">
        <f t="shared" si="463"/>
        <v>121.195100520589+63.7931619878223i</v>
      </c>
      <c r="I1641" s="57" t="str">
        <f t="shared" si="464"/>
        <v>506.283975460017-954.912610203743i</v>
      </c>
      <c r="K1641" s="57" t="str">
        <f t="shared" si="465"/>
        <v>0.0775325284861774-0.0414547066786864i</v>
      </c>
      <c r="L1641" s="57" t="str">
        <f t="shared" si="466"/>
        <v>0.00025-0.517515135124394i</v>
      </c>
      <c r="M1641" s="57" t="str">
        <f t="shared" si="467"/>
        <v>0.0025-0.291466596753413i</v>
      </c>
      <c r="N1641" s="57">
        <f t="shared" si="468"/>
        <v>90.009771487647157</v>
      </c>
      <c r="O1641" s="57">
        <f t="shared" si="469"/>
        <v>35.617985127280548</v>
      </c>
      <c r="P1641" s="374">
        <f t="shared" si="470"/>
        <v>35.617985127280548</v>
      </c>
      <c r="Q1641" s="374">
        <f t="shared" si="471"/>
        <v>-89.990228512352843</v>
      </c>
      <c r="R1641" s="12">
        <f t="shared" si="472"/>
        <v>90.009771487647157</v>
      </c>
      <c r="S1641" s="57">
        <f t="shared" si="473"/>
        <v>0.42713442964125858</v>
      </c>
      <c r="T1641" s="12">
        <f t="shared" si="456"/>
        <v>35.617985127280548</v>
      </c>
    </row>
    <row r="1642" spans="1:20" x14ac:dyDescent="0.15">
      <c r="A1642" s="57">
        <f t="shared" si="457"/>
        <v>2693.9630786480361</v>
      </c>
      <c r="B1642" s="12">
        <f t="shared" si="474"/>
        <v>428.75754047389535</v>
      </c>
      <c r="C1642" s="57" t="str">
        <f t="shared" si="458"/>
        <v>0.0108035231529264-60.1513595390457i</v>
      </c>
      <c r="D1642" s="57" t="str">
        <f t="shared" si="459"/>
        <v>7.97998552143931-14.85876233369i</v>
      </c>
      <c r="E1642" s="57" t="str">
        <f t="shared" si="460"/>
        <v>81.1995945744081-0.0082108199999862i</v>
      </c>
      <c r="F1642" s="57" t="str">
        <f t="shared" si="461"/>
        <v>4.1786749211077-1393.39861723536i</v>
      </c>
      <c r="G1642" s="57" t="str">
        <f t="shared" si="462"/>
        <v>0.999999100775326-0.000948274150971828i</v>
      </c>
      <c r="H1642" s="57" t="str">
        <f t="shared" si="463"/>
        <v>121.204251919657+64.0371651100405i</v>
      </c>
      <c r="I1642" s="57" t="str">
        <f t="shared" si="464"/>
        <v>506.296695050649-951.35819845427i</v>
      </c>
      <c r="K1642" s="57" t="str">
        <f t="shared" si="465"/>
        <v>0.0774005259397217-0.0415404156750098i</v>
      </c>
      <c r="L1642" s="57" t="str">
        <f t="shared" si="466"/>
        <v>0.00025-0.515556022239881i</v>
      </c>
      <c r="M1642" s="57" t="str">
        <f t="shared" si="467"/>
        <v>0.0025-0.290363216530597i</v>
      </c>
      <c r="N1642" s="57">
        <f t="shared" si="468"/>
        <v>90.010290644777143</v>
      </c>
      <c r="O1642" s="57">
        <f t="shared" si="469"/>
        <v>35.58490909402272</v>
      </c>
      <c r="P1642" s="374">
        <f t="shared" si="470"/>
        <v>35.58490909402272</v>
      </c>
      <c r="Q1642" s="374">
        <f t="shared" si="471"/>
        <v>-89.989709355222857</v>
      </c>
      <c r="R1642" s="12">
        <f t="shared" si="472"/>
        <v>90.010290644777143</v>
      </c>
      <c r="S1642" s="57">
        <f t="shared" si="473"/>
        <v>0.42875754047389536</v>
      </c>
      <c r="T1642" s="12">
        <f t="shared" si="456"/>
        <v>35.58490909402272</v>
      </c>
    </row>
    <row r="1643" spans="1:20" x14ac:dyDescent="0.15">
      <c r="A1643" s="57">
        <f t="shared" si="457"/>
        <v>2704.2001383468987</v>
      </c>
      <c r="B1643" s="12">
        <f t="shared" si="474"/>
        <v>430.38681912769619</v>
      </c>
      <c r="C1643" s="57" t="str">
        <f t="shared" si="458"/>
        <v>0.0113114991413958-59.9227337677519i</v>
      </c>
      <c r="D1643" s="57" t="str">
        <f t="shared" si="459"/>
        <v>7.97998541119339-14.8025943219193i</v>
      </c>
      <c r="E1643" s="57" t="str">
        <f t="shared" si="460"/>
        <v>81.1993898314749-0.00812674729526566i</v>
      </c>
      <c r="F1643" s="57" t="str">
        <f t="shared" si="461"/>
        <v>4.17867489249595-1388.12377705499i</v>
      </c>
      <c r="G1643" s="57" t="str">
        <f t="shared" si="462"/>
        <v>0.99999909392824-0.000951877586227927i</v>
      </c>
      <c r="H1643" s="57" t="str">
        <f t="shared" si="463"/>
        <v>121.213473790623+64.2821137049071i</v>
      </c>
      <c r="I1643" s="57" t="str">
        <f t="shared" si="464"/>
        <v>506.309512108527-947.817477923097i</v>
      </c>
      <c r="K1643" s="57" t="str">
        <f t="shared" si="465"/>
        <v>0.0772679783643717-0.0416258797920842i</v>
      </c>
      <c r="L1643" s="57" t="str">
        <f t="shared" si="466"/>
        <v>0.00025-0.513604325801835i</v>
      </c>
      <c r="M1643" s="57" t="str">
        <f t="shared" si="467"/>
        <v>0.0025-0.289264013280132i</v>
      </c>
      <c r="N1643" s="57">
        <f t="shared" si="468"/>
        <v>90.010815613913437</v>
      </c>
      <c r="O1643" s="57">
        <f t="shared" si="469"/>
        <v>35.551832521334603</v>
      </c>
      <c r="P1643" s="374">
        <f t="shared" si="470"/>
        <v>35.551832521334603</v>
      </c>
      <c r="Q1643" s="374">
        <f t="shared" si="471"/>
        <v>-89.989184386086563</v>
      </c>
      <c r="R1643" s="12">
        <f t="shared" si="472"/>
        <v>90.010815613913437</v>
      </c>
      <c r="S1643" s="57">
        <f t="shared" si="473"/>
        <v>0.43038681912769616</v>
      </c>
      <c r="T1643" s="12">
        <f t="shared" si="456"/>
        <v>35.551832521334603</v>
      </c>
    </row>
    <row r="1644" spans="1:20" x14ac:dyDescent="0.15">
      <c r="A1644" s="57">
        <f t="shared" si="457"/>
        <v>2714.4760988726171</v>
      </c>
      <c r="B1644" s="12">
        <f t="shared" si="474"/>
        <v>432.02228904038145</v>
      </c>
      <c r="C1644" s="57" t="str">
        <f t="shared" si="458"/>
        <v>0.0118215567708226-59.6949732572108i</v>
      </c>
      <c r="D1644" s="57" t="str">
        <f t="shared" si="459"/>
        <v>7.97998530010798-14.7466392504352i</v>
      </c>
      <c r="E1644" s="57" t="str">
        <f t="shared" si="460"/>
        <v>81.1991842704097-0.00804144293702946i</v>
      </c>
      <c r="F1644" s="57" t="str">
        <f t="shared" si="461"/>
        <v>4.1786748636663-1382.86890550118i</v>
      </c>
      <c r="G1644" s="57" t="str">
        <f t="shared" si="462"/>
        <v>0.999999087029017-0.000955494714463416i</v>
      </c>
      <c r="H1644" s="57" t="str">
        <f t="shared" si="463"/>
        <v>121.222766682242+64.5280115756444i</v>
      </c>
      <c r="I1644" s="57" t="str">
        <f t="shared" si="464"/>
        <v>506.322427385252-944.290397740633i</v>
      </c>
      <c r="K1644" s="57" t="str">
        <f t="shared" si="465"/>
        <v>0.0771348862146522-0.041711095049255i</v>
      </c>
      <c r="L1644" s="57" t="str">
        <f t="shared" si="466"/>
        <v>0.00025-0.511660017734446i</v>
      </c>
      <c r="M1644" s="57" t="str">
        <f t="shared" si="467"/>
        <v>0.0025-0.288168971189612i</v>
      </c>
      <c r="N1644" s="57">
        <f t="shared" si="468"/>
        <v>90.011346437805898</v>
      </c>
      <c r="O1644" s="57">
        <f t="shared" si="469"/>
        <v>35.518755409799418</v>
      </c>
      <c r="P1644" s="374">
        <f t="shared" si="470"/>
        <v>35.518755409799418</v>
      </c>
      <c r="Q1644" s="374">
        <f t="shared" si="471"/>
        <v>-89.988653562194102</v>
      </c>
      <c r="R1644" s="12">
        <f t="shared" si="472"/>
        <v>90.011346437805898</v>
      </c>
      <c r="S1644" s="57">
        <f t="shared" si="473"/>
        <v>0.43202228904038142</v>
      </c>
      <c r="T1644" s="12">
        <f t="shared" ref="T1644:T1707" si="475">P1644</f>
        <v>35.518755409799418</v>
      </c>
    </row>
    <row r="1645" spans="1:20" x14ac:dyDescent="0.15">
      <c r="A1645" s="57">
        <f t="shared" ref="A1645:A1708" si="476">2*PI()*B1645</f>
        <v>2724.7911080483332</v>
      </c>
      <c r="B1645" s="12">
        <f t="shared" si="474"/>
        <v>433.66397373873491</v>
      </c>
      <c r="C1645" s="57" t="str">
        <f t="shared" ref="C1645:C1708" si="477">IMPRODUCT(D1645,E1645,$C$40,,K1645,$C$41)</f>
        <v>0.0123336940971797-59.4680747509745i</v>
      </c>
      <c r="D1645" s="57" t="str">
        <f t="shared" ref="D1645:D1708" si="478">IMDIV(IMPRODUCT($C$37,$C$38,COMPLEX(1,A1645/$C$38)),IMSUM(-1*A1645*A1645/$C$39,COMPLEX(0,1*A1645)))</f>
        <v>7.97998518817678-14.6908963143053i</v>
      </c>
      <c r="E1645" s="57" t="str">
        <f t="shared" ref="E1645:E1708" si="479">IMDIV(IMPRODUCT(IMSUM(F1645,G1645),$C$29,H1645),IMSUM(1,I1645))</f>
        <v>81.1989778923645-0.0079548974224584i</v>
      </c>
      <c r="F1645" s="57" t="str">
        <f t="shared" ref="F1645:F1708" si="480">IMDIV(IMPRODUCT($C$14,$C$15,COMPLEX(1,A1645/$C$15)),IMSUM(-1*A1645*A1645/$C$16,COMPLEX(0,A1645)))</f>
        <v>4.17867483461713-1377.63392698085i</v>
      </c>
      <c r="G1645" s="57" t="str">
        <f t="shared" ref="G1645:G1708" si="481">IMDIV(1,COMPLEX(1,A1645*$C$9*$C$10))</f>
        <v>0.999999080077261-0.000959125587710763i</v>
      </c>
      <c r="H1645" s="57" t="str">
        <f t="shared" ref="H1645:H1708" si="482">IMDIV($C$3,IMSUM(K1645,COMPLEX(0,$C$28*A1645)))</f>
        <v>121.232131147629+64.7748625423627i</v>
      </c>
      <c r="I1645" s="57" t="str">
        <f t="shared" ref="I1645:I1708" si="483">IMPRODUCT(F1645,$C$29,H1645,$C$31)</f>
        <v>506.335441638296-940.776907234213i</v>
      </c>
      <c r="K1645" s="57" t="str">
        <f t="shared" ref="K1645:K1708" si="484">IF($C$26&lt;=0,IMDIV(1,IMSUM(IMDIV(1,L1645),1/$C$18)),IMDIV(1,IMSUM(IMDIV(1,L1645),1/$C$18,IMDIV(1,M1645))))</f>
        <v>0.0770012499802942-0.0417960574561206i</v>
      </c>
      <c r="L1645" s="57" t="str">
        <f t="shared" ref="L1645:L1708" si="485">IMSUM($C$21/$C$22,IMDIV(1,COMPLEX(0,$C$20*$C$22*A1645)))</f>
        <v>0.00025-0.509723070068185i</v>
      </c>
      <c r="M1645" s="57" t="str">
        <f t="shared" ref="M1645:M1708" si="486">IMSUM($C$25/$C$26,IMDIV(1,COMPLEX(0,$C$24*$C$26*A1645)))</f>
        <v>0.0025-0.287078074506487i</v>
      </c>
      <c r="N1645" s="57">
        <f t="shared" ref="N1645:N1708" si="487">ABS(R1645)</f>
        <v>90.011883159332143</v>
      </c>
      <c r="O1645" s="57">
        <f t="shared" ref="O1645:O1708" si="488">ABS(P1645)</f>
        <v>35.485677760037873</v>
      </c>
      <c r="P1645" s="374">
        <f t="shared" ref="P1645:P1708" si="489">20*LOG10(IMABS(C1645))</f>
        <v>35.485677760037873</v>
      </c>
      <c r="Q1645" s="374">
        <f t="shared" ref="Q1645:Q1708" si="490">IMARGUMENT(C1645)*180/PI()</f>
        <v>-89.988116840667857</v>
      </c>
      <c r="R1645" s="12">
        <f t="shared" ref="R1645:R1708" si="491">IF(Q1645&lt;0,Q1645+180,Q1645-180)</f>
        <v>90.011883159332143</v>
      </c>
      <c r="S1645" s="57">
        <f t="shared" ref="S1645:S1708" si="492">B1645/1000</f>
        <v>0.43366397373873489</v>
      </c>
      <c r="T1645" s="12">
        <f t="shared" si="475"/>
        <v>35.485677760037873</v>
      </c>
    </row>
    <row r="1646" spans="1:20" x14ac:dyDescent="0.15">
      <c r="A1646" s="57">
        <f t="shared" si="476"/>
        <v>2735.1453142589171</v>
      </c>
      <c r="B1646" s="12">
        <f t="shared" ref="B1646:B1709" si="493">B1645*(1+B$42)</f>
        <v>435.31189683894212</v>
      </c>
      <c r="C1646" s="57" t="str">
        <f t="shared" si="477"/>
        <v>0.0128479090419198-59.242035005012i</v>
      </c>
      <c r="D1646" s="57" t="str">
        <f t="shared" si="478"/>
        <v>7.97998507539321-14.6353647116486i</v>
      </c>
      <c r="E1646" s="57" t="str">
        <f t="shared" si="479"/>
        <v>81.1987706985475-0.00786710122127925i</v>
      </c>
      <c r="F1646" s="57" t="str">
        <f t="shared" si="480"/>
        <v>4.17867480534681-1372.41876618705i</v>
      </c>
      <c r="G1646" s="57" t="str">
        <f t="shared" si="481"/>
        <v>0.999999073072571-0.000962770258200151i</v>
      </c>
      <c r="H1646" s="57" t="str">
        <f t="shared" si="482"/>
        <v>121.24156774431+65.0226704421529i</v>
      </c>
      <c r="I1646" s="57" t="str">
        <f t="shared" si="483"/>
        <v>506.348555631025-937.276955927472i</v>
      </c>
      <c r="K1646" s="57" t="str">
        <f t="shared" si="484"/>
        <v>0.0768670701864747-0.041880763012861i</v>
      </c>
      <c r="L1646" s="57" t="str">
        <f t="shared" si="485"/>
        <v>0.00025-0.507793454939416i</v>
      </c>
      <c r="M1646" s="57" t="str">
        <f t="shared" si="486"/>
        <v>0.0025-0.285991307537844i</v>
      </c>
      <c r="N1646" s="57">
        <f t="shared" si="487"/>
        <v>90.012425821497629</v>
      </c>
      <c r="O1646" s="57">
        <f t="shared" si="488"/>
        <v>35.452599572707307</v>
      </c>
      <c r="P1646" s="374">
        <f t="shared" si="489"/>
        <v>35.452599572707307</v>
      </c>
      <c r="Q1646" s="374">
        <f t="shared" si="490"/>
        <v>-89.987574178502371</v>
      </c>
      <c r="R1646" s="12">
        <f t="shared" si="491"/>
        <v>90.012425821497629</v>
      </c>
      <c r="S1646" s="57">
        <f t="shared" si="492"/>
        <v>0.43531189683894211</v>
      </c>
      <c r="T1646" s="12">
        <f t="shared" si="475"/>
        <v>35.452599572707307</v>
      </c>
    </row>
    <row r="1647" spans="1:20" x14ac:dyDescent="0.15">
      <c r="A1647" s="57">
        <f t="shared" si="476"/>
        <v>2745.538866453101</v>
      </c>
      <c r="B1647" s="12">
        <f t="shared" si="493"/>
        <v>436.96608204693013</v>
      </c>
      <c r="C1647" s="57" t="str">
        <f t="shared" si="477"/>
        <v>0.0133641993879507-59.0168507876693i</v>
      </c>
      <c r="D1647" s="57" t="str">
        <f t="shared" si="478"/>
        <v>7.97998496175092-14.5800436436243i</v>
      </c>
      <c r="E1647" s="57" t="str">
        <f t="shared" si="479"/>
        <v>81.1985626902279-0.00777804477778361i</v>
      </c>
      <c r="F1647" s="57" t="str">
        <f t="shared" si="480"/>
        <v>4.17867477585355-1367.22334809796i</v>
      </c>
      <c r="G1647" s="57" t="str">
        <f t="shared" si="481"/>
        <v>0.999999066014544-0.000966428778360226i</v>
      </c>
      <c r="H1647" s="57" t="str">
        <f t="shared" si="482"/>
        <v>121.251077034243+65.2714391291814i</v>
      </c>
      <c r="I1647" s="57" t="str">
        <f t="shared" si="483"/>
        <v>506.361770132798-933.790493539559i</v>
      </c>
      <c r="K1647" s="57" t="str">
        <f t="shared" si="484"/>
        <v>0.0767323473940565-0.0419652077105804i</v>
      </c>
      <c r="L1647" s="57" t="str">
        <f t="shared" si="485"/>
        <v>0.00025-0.505871144589974i</v>
      </c>
      <c r="M1647" s="57" t="str">
        <f t="shared" si="486"/>
        <v>0.0025-0.284908654650173i</v>
      </c>
      <c r="N1647" s="57">
        <f t="shared" si="487"/>
        <v>90.012974467430794</v>
      </c>
      <c r="O1647" s="57">
        <f t="shared" si="488"/>
        <v>35.419520848503119</v>
      </c>
      <c r="P1647" s="374">
        <f t="shared" si="489"/>
        <v>35.419520848503119</v>
      </c>
      <c r="Q1647" s="374">
        <f t="shared" si="490"/>
        <v>-89.987025532569206</v>
      </c>
      <c r="R1647" s="12">
        <f t="shared" si="491"/>
        <v>90.012974467430794</v>
      </c>
      <c r="S1647" s="57">
        <f t="shared" si="492"/>
        <v>0.4369660820469301</v>
      </c>
      <c r="T1647" s="12">
        <f t="shared" si="475"/>
        <v>35.419520848503119</v>
      </c>
    </row>
    <row r="1648" spans="1:20" x14ac:dyDescent="0.15">
      <c r="A1648" s="57">
        <f t="shared" si="476"/>
        <v>2755.971914145623</v>
      </c>
      <c r="B1648" s="12">
        <f t="shared" si="493"/>
        <v>438.62655315870848</v>
      </c>
      <c r="C1648" s="57" t="str">
        <f t="shared" si="477"/>
        <v>0.0138825627815535-58.7925188796161i</v>
      </c>
      <c r="D1648" s="57" t="str">
        <f t="shared" si="478"/>
        <v>7.97998484724331-14.5249323144204i</v>
      </c>
      <c r="E1648" s="57" t="str">
        <f t="shared" si="479"/>
        <v>81.1983538687345-0.00768771851003603i</v>
      </c>
      <c r="F1648" s="57" t="str">
        <f t="shared" si="480"/>
        <v>4.17867474613576-1362.04759797574i</v>
      </c>
      <c r="G1648" s="57" t="str">
        <f t="shared" si="481"/>
        <v>0.999999058902774-0.000970101200818851i</v>
      </c>
      <c r="H1648" s="57" t="str">
        <f t="shared" si="482"/>
        <v>121.260659583865+65.5211724747811i</v>
      </c>
      <c r="I1648" s="57" t="str">
        <f t="shared" si="483"/>
        <v>506.375085918959-930.317469984457i</v>
      </c>
      <c r="K1648" s="57" t="str">
        <f t="shared" si="484"/>
        <v>0.0765970821998207-0.0420493875316412i</v>
      </c>
      <c r="L1648" s="57" t="str">
        <f t="shared" si="485"/>
        <v>0.00025-0.503956111366779i</v>
      </c>
      <c r="M1648" s="57" t="str">
        <f t="shared" si="486"/>
        <v>0.0025-0.28383010026915i</v>
      </c>
      <c r="N1648" s="57">
        <f t="shared" si="487"/>
        <v>90.01352914038354</v>
      </c>
      <c r="O1648" s="57">
        <f t="shared" si="488"/>
        <v>35.386441588158291</v>
      </c>
      <c r="P1648" s="374">
        <f t="shared" si="489"/>
        <v>35.386441588158291</v>
      </c>
      <c r="Q1648" s="374">
        <f t="shared" si="490"/>
        <v>-89.98647085961646</v>
      </c>
      <c r="R1648" s="12">
        <f t="shared" si="491"/>
        <v>90.01352914038354</v>
      </c>
      <c r="S1648" s="57">
        <f t="shared" si="492"/>
        <v>0.43862655315870847</v>
      </c>
      <c r="T1648" s="12">
        <f t="shared" si="475"/>
        <v>35.386441588158291</v>
      </c>
    </row>
    <row r="1649" spans="1:20" x14ac:dyDescent="0.15">
      <c r="A1649" s="57">
        <f t="shared" si="476"/>
        <v>2766.4446074193761</v>
      </c>
      <c r="B1649" s="12">
        <f t="shared" si="493"/>
        <v>440.29333406071157</v>
      </c>
      <c r="C1649" s="57" t="str">
        <f t="shared" si="477"/>
        <v>0.0144029967290891-58.5690360738008i</v>
      </c>
      <c r="D1649" s="57" t="str">
        <f t="shared" si="478"/>
        <v>7.97998473186375-14.4700299312418i</v>
      </c>
      <c r="E1649" s="57" t="str">
        <f t="shared" si="479"/>
        <v>81.1981442354564-0.00759611281129821i</v>
      </c>
      <c r="F1649" s="57" t="str">
        <f t="shared" si="480"/>
        <v>4.17867471619169-1356.89144136549i</v>
      </c>
      <c r="G1649" s="57" t="str">
        <f t="shared" si="481"/>
        <v>0.999999051736853-0.000973787578403871i</v>
      </c>
      <c r="H1649" s="57" t="str">
        <f t="shared" si="482"/>
        <v>121.270315964124+65.7718743675488i</v>
      </c>
      <c r="I1649" s="57" t="str">
        <f t="shared" si="483"/>
        <v>506.388503770924-926.857835370254i</v>
      </c>
      <c r="K1649" s="57" t="str">
        <f t="shared" si="484"/>
        <v>0.0764612752367002-0.0421332984500162i</v>
      </c>
      <c r="L1649" s="57" t="str">
        <f t="shared" si="485"/>
        <v>0.00025-0.502048327721439i</v>
      </c>
      <c r="M1649" s="57" t="str">
        <f t="shared" si="486"/>
        <v>0.0025-0.282755628879408i</v>
      </c>
      <c r="N1649" s="57">
        <f t="shared" si="487"/>
        <v>90.01408988372701</v>
      </c>
      <c r="O1649" s="57">
        <f t="shared" si="488"/>
        <v>35.353361792444026</v>
      </c>
      <c r="P1649" s="374">
        <f t="shared" si="489"/>
        <v>35.353361792444026</v>
      </c>
      <c r="Q1649" s="374">
        <f t="shared" si="490"/>
        <v>-89.98591011627299</v>
      </c>
      <c r="R1649" s="12">
        <f t="shared" si="491"/>
        <v>90.01408988372701</v>
      </c>
      <c r="S1649" s="57">
        <f t="shared" si="492"/>
        <v>0.44029333406071158</v>
      </c>
      <c r="T1649" s="12">
        <f t="shared" si="475"/>
        <v>35.353361792444026</v>
      </c>
    </row>
    <row r="1650" spans="1:20" x14ac:dyDescent="0.15">
      <c r="A1650" s="57">
        <f t="shared" si="476"/>
        <v>2776.9570969275701</v>
      </c>
      <c r="B1650" s="12">
        <f t="shared" si="493"/>
        <v>441.9664487301423</v>
      </c>
      <c r="C1650" s="57" t="str">
        <f t="shared" si="477"/>
        <v>0.0149254985985436-58.3463991754002i</v>
      </c>
      <c r="D1650" s="57" t="str">
        <f t="shared" si="478"/>
        <v>7.97998461560569-14.4153357042993i</v>
      </c>
      <c r="E1650" s="57" t="str">
        <f t="shared" si="479"/>
        <v>81.1979337918427-0.00750321804994893i</v>
      </c>
      <c r="F1650" s="57" t="str">
        <f t="shared" si="480"/>
        <v>4.17867468601962-1351.75480409417i</v>
      </c>
      <c r="G1650" s="57" t="str">
        <f t="shared" si="481"/>
        <v>0.999999044516367-0.000977487964143862i</v>
      </c>
      <c r="H1650" s="57" t="str">
        <f t="shared" si="482"/>
        <v>121.280046750518+66.0235487134395i</v>
      </c>
      <c r="I1650" s="57" t="str">
        <f t="shared" si="483"/>
        <v>506.402024476214-923.411539998441i</v>
      </c>
      <c r="K1650" s="57" t="str">
        <f t="shared" si="484"/>
        <v>0.0763249271740055-0.0422169364316337i</v>
      </c>
      <c r="L1650" s="57" t="str">
        <f t="shared" si="485"/>
        <v>0.00025-0.500147766209841i</v>
      </c>
      <c r="M1650" s="57" t="str">
        <f t="shared" si="486"/>
        <v>0.0025-0.281685225024316i</v>
      </c>
      <c r="N1650" s="57">
        <f t="shared" si="487"/>
        <v>90.014656740951565</v>
      </c>
      <c r="O1650" s="57">
        <f t="shared" si="488"/>
        <v>35.320281462169618</v>
      </c>
      <c r="P1650" s="374">
        <f t="shared" si="489"/>
        <v>35.320281462169618</v>
      </c>
      <c r="Q1650" s="374">
        <f t="shared" si="490"/>
        <v>-89.985343259048435</v>
      </c>
      <c r="R1650" s="12">
        <f t="shared" si="491"/>
        <v>90.014656740951565</v>
      </c>
      <c r="S1650" s="57">
        <f t="shared" si="492"/>
        <v>0.44196644873014229</v>
      </c>
      <c r="T1650" s="12">
        <f t="shared" si="475"/>
        <v>35.320281462169618</v>
      </c>
    </row>
    <row r="1651" spans="1:20" x14ac:dyDescent="0.15">
      <c r="A1651" s="57">
        <f t="shared" si="476"/>
        <v>2787.5095338958949</v>
      </c>
      <c r="B1651" s="12">
        <f t="shared" si="493"/>
        <v>443.64592123531685</v>
      </c>
      <c r="C1651" s="57" t="str">
        <f t="shared" si="477"/>
        <v>0.0154500656167897-58.1246050017745i</v>
      </c>
      <c r="D1651" s="57" t="str">
        <f t="shared" si="478"/>
        <v>7.97998449846239-14.360848846798i</v>
      </c>
      <c r="E1651" s="57" t="str">
        <f t="shared" si="479"/>
        <v>81.1977225394046-0.00740902457035837i</v>
      </c>
      <c r="F1651" s="57" t="str">
        <f t="shared" si="480"/>
        <v>4.17867465561776-1346.63761226952i</v>
      </c>
      <c r="G1651" s="57" t="str">
        <f t="shared" si="481"/>
        <v>0.999999037240901-0.000981202411268896i</v>
      </c>
      <c r="H1651" s="57" t="str">
        <f t="shared" si="482"/>
        <v>121.289852523134+66.2761994358621i</v>
      </c>
      <c r="I1651" s="57" t="str">
        <f t="shared" si="483"/>
        <v>506.415648828499-919.978534363206i</v>
      </c>
      <c r="K1651" s="57" t="str">
        <f t="shared" si="484"/>
        <v>0.0761880387176506-0.042300297434735i</v>
      </c>
      <c r="L1651" s="57" t="str">
        <f t="shared" si="485"/>
        <v>0.00025-0.498254399491773i</v>
      </c>
      <c r="M1651" s="57" t="str">
        <f t="shared" si="486"/>
        <v>0.0025-0.280618873305754i</v>
      </c>
      <c r="N1651" s="57">
        <f t="shared" si="487"/>
        <v>90.015229755663142</v>
      </c>
      <c r="O1651" s="57">
        <f t="shared" si="488"/>
        <v>35.287200598183091</v>
      </c>
      <c r="P1651" s="374">
        <f t="shared" si="489"/>
        <v>35.287200598183091</v>
      </c>
      <c r="Q1651" s="374">
        <f t="shared" si="490"/>
        <v>-89.984770244336858</v>
      </c>
      <c r="R1651" s="12">
        <f t="shared" si="491"/>
        <v>90.015229755663142</v>
      </c>
      <c r="S1651" s="57">
        <f t="shared" si="492"/>
        <v>0.44364592123531688</v>
      </c>
      <c r="T1651" s="12">
        <f t="shared" si="475"/>
        <v>35.287200598183091</v>
      </c>
    </row>
    <row r="1652" spans="1:20" x14ac:dyDescent="0.15">
      <c r="A1652" s="57">
        <f t="shared" si="476"/>
        <v>2798.1020701246994</v>
      </c>
      <c r="B1652" s="12">
        <f t="shared" si="493"/>
        <v>445.33177573601108</v>
      </c>
      <c r="C1652" s="57" t="str">
        <f t="shared" si="477"/>
        <v>0.0159766948695541-57.9036503824172i</v>
      </c>
      <c r="D1652" s="57" t="str">
        <f t="shared" si="478"/>
        <v>7.97998438042706-14.3065685749261i</v>
      </c>
      <c r="E1652" s="57" t="str">
        <f t="shared" si="479"/>
        <v>81.1975104797132-0.00731352269319857i</v>
      </c>
      <c r="F1652" s="57" t="str">
        <f t="shared" si="480"/>
        <v>4.17867462498442-1341.53979227902i</v>
      </c>
      <c r="G1652" s="57" t="str">
        <f t="shared" si="481"/>
        <v>0.999999029910037-0.000984930973211316i</v>
      </c>
      <c r="H1652" s="57" t="str">
        <f t="shared" si="482"/>
        <v>121.299733866687+66.5298304757771i</v>
      </c>
      <c r="I1652" s="57" t="str">
        <f t="shared" si="483"/>
        <v>506.429377627661-916.558769150755i</v>
      </c>
      <c r="K1652" s="57" t="str">
        <f t="shared" si="484"/>
        <v>0.0760506106103736-0.0423833774102328i</v>
      </c>
      <c r="L1652" s="57" t="str">
        <f t="shared" si="485"/>
        <v>0.00025-0.496368200330517i</v>
      </c>
      <c r="M1652" s="57" t="str">
        <f t="shared" si="486"/>
        <v>0.0025-0.279556558383895i</v>
      </c>
      <c r="N1652" s="57">
        <f t="shared" si="487"/>
        <v>90.015808971581549</v>
      </c>
      <c r="O1652" s="57">
        <f t="shared" si="488"/>
        <v>35.254119201371005</v>
      </c>
      <c r="P1652" s="374">
        <f t="shared" si="489"/>
        <v>35.254119201371005</v>
      </c>
      <c r="Q1652" s="374">
        <f t="shared" si="490"/>
        <v>-89.984191028418451</v>
      </c>
      <c r="R1652" s="12">
        <f t="shared" si="491"/>
        <v>90.015808971581549</v>
      </c>
      <c r="S1652" s="57">
        <f t="shared" si="492"/>
        <v>0.44533177573601107</v>
      </c>
      <c r="T1652" s="12">
        <f t="shared" si="475"/>
        <v>35.254119201371005</v>
      </c>
    </row>
    <row r="1653" spans="1:20" x14ac:dyDescent="0.15">
      <c r="A1653" s="57">
        <f t="shared" si="476"/>
        <v>2808.7348579911736</v>
      </c>
      <c r="B1653" s="12">
        <f t="shared" si="493"/>
        <v>447.02403648380795</v>
      </c>
      <c r="C1653" s="57" t="str">
        <f t="shared" si="477"/>
        <v>0.0165053833005864-57.6835321589114i</v>
      </c>
      <c r="D1653" s="57" t="str">
        <f t="shared" si="478"/>
        <v>7.97998426149301-14.2524941078437i</v>
      </c>
      <c r="E1653" s="57" t="str">
        <f t="shared" si="479"/>
        <v>81.1972976144025-0.00721670271610821i</v>
      </c>
      <c r="F1653" s="57" t="str">
        <f t="shared" si="480"/>
        <v>4.17867459411787-1336.46127078882i</v>
      </c>
      <c r="G1653" s="57" t="str">
        <f t="shared" si="481"/>
        <v>0.999999022523352-0.000988673703606491i</v>
      </c>
      <c r="H1653" s="57" t="str">
        <f t="shared" si="482"/>
        <v>121.309691370553+66.7844457917936i</v>
      </c>
      <c r="I1653" s="57" t="str">
        <f t="shared" si="483"/>
        <v>506.443211679836-913.152195238562i</v>
      </c>
      <c r="K1653" s="57" t="str">
        <f t="shared" si="484"/>
        <v>0.0759126436319544-0.0424661723020756i</v>
      </c>
      <c r="L1653" s="57" t="str">
        <f t="shared" si="485"/>
        <v>0.00025-0.494489141592466i</v>
      </c>
      <c r="M1653" s="57" t="str">
        <f t="shared" si="486"/>
        <v>0.0025-0.278498264976982i</v>
      </c>
      <c r="N1653" s="57">
        <f t="shared" si="487"/>
        <v>90.016394432538462</v>
      </c>
      <c r="O1653" s="57">
        <f t="shared" si="488"/>
        <v>35.221037272659245</v>
      </c>
      <c r="P1653" s="374">
        <f t="shared" si="489"/>
        <v>35.221037272659245</v>
      </c>
      <c r="Q1653" s="374">
        <f t="shared" si="490"/>
        <v>-89.983605567461538</v>
      </c>
      <c r="R1653" s="12">
        <f t="shared" si="491"/>
        <v>90.016394432538462</v>
      </c>
      <c r="S1653" s="57">
        <f t="shared" si="492"/>
        <v>0.44702403648380795</v>
      </c>
      <c r="T1653" s="12">
        <f t="shared" si="475"/>
        <v>35.221037272659245</v>
      </c>
    </row>
    <row r="1654" spans="1:20" x14ac:dyDescent="0.15">
      <c r="A1654" s="57">
        <f t="shared" si="476"/>
        <v>2819.40805045154</v>
      </c>
      <c r="B1654" s="12">
        <f t="shared" si="493"/>
        <v>448.72272782244642</v>
      </c>
      <c r="C1654" s="57" t="str">
        <f t="shared" si="477"/>
        <v>0.0170361277103588-57.4642471848798i</v>
      </c>
      <c r="D1654" s="57" t="str">
        <f t="shared" si="478"/>
        <v>7.97998414165331-14.1986246676715i</v>
      </c>
      <c r="E1654" s="57" t="str">
        <f t="shared" si="479"/>
        <v>81.1970839451684-0.00711855491420936i</v>
      </c>
      <c r="F1654" s="57" t="str">
        <f t="shared" si="480"/>
        <v>4.17867456301625-1331.40197474268i</v>
      </c>
      <c r="G1654" s="57" t="str">
        <f t="shared" si="481"/>
        <v>0.999999015080422-0.000992430656293596i</v>
      </c>
      <c r="H1654" s="57" t="str">
        <f t="shared" si="482"/>
        <v>121.319725628813+67.0400493602674i</v>
      </c>
      <c r="I1654" s="57" t="str">
        <f t="shared" si="483"/>
        <v>506.45715179746-909.75876369471i</v>
      </c>
      <c r="K1654" s="57" t="str">
        <f t="shared" si="484"/>
        <v>0.0757741385994284-0.0425486780476151i</v>
      </c>
      <c r="L1654" s="57" t="str">
        <f t="shared" si="485"/>
        <v>0.00025-0.492617196246727i</v>
      </c>
      <c r="M1654" s="57" t="str">
        <f t="shared" si="486"/>
        <v>0.0025-0.27744397786111i</v>
      </c>
      <c r="N1654" s="57">
        <f t="shared" si="487"/>
        <v>90.016986182474696</v>
      </c>
      <c r="O1654" s="57">
        <f t="shared" si="488"/>
        <v>35.187954813012801</v>
      </c>
      <c r="P1654" s="374">
        <f t="shared" si="489"/>
        <v>35.187954813012801</v>
      </c>
      <c r="Q1654" s="374">
        <f t="shared" si="490"/>
        <v>-89.983013817525304</v>
      </c>
      <c r="R1654" s="12">
        <f t="shared" si="491"/>
        <v>90.016986182474696</v>
      </c>
      <c r="S1654" s="57">
        <f t="shared" si="492"/>
        <v>0.44872272782244643</v>
      </c>
      <c r="T1654" s="12">
        <f t="shared" si="475"/>
        <v>35.187954813012801</v>
      </c>
    </row>
    <row r="1655" spans="1:20" x14ac:dyDescent="0.15">
      <c r="A1655" s="57">
        <f t="shared" si="476"/>
        <v>2830.1218010432558</v>
      </c>
      <c r="B1655" s="12">
        <f t="shared" si="493"/>
        <v>450.4278741881717</v>
      </c>
      <c r="C1655" s="57" t="str">
        <f t="shared" si="477"/>
        <v>0.0175689247559596-57.2457923259383i</v>
      </c>
      <c r="D1655" s="57" t="str">
        <f t="shared" si="478"/>
        <v>7.9799840209011-14.1449594794793i</v>
      </c>
      <c r="E1655" s="57" t="str">
        <f t="shared" si="479"/>
        <v>81.1968694737683-0.00701906954067608i</v>
      </c>
      <c r="F1655" s="57" t="str">
        <f t="shared" si="480"/>
        <v>4.1786745316778-1326.36183136093i</v>
      </c>
      <c r="G1655" s="57" t="str">
        <f t="shared" si="481"/>
        <v>0.999999007580819-0.000996201885316385i</v>
      </c>
      <c r="H1655" s="57" t="str">
        <f t="shared" si="482"/>
        <v>121.329837240291+67.296645175401i</v>
      </c>
      <c r="I1655" s="57" t="str">
        <f t="shared" si="483"/>
        <v>506.471198799332-906.378425777189i</v>
      </c>
      <c r="K1655" s="57" t="str">
        <f t="shared" si="484"/>
        <v>0.0756350963672968-0.0426308905779806i</v>
      </c>
      <c r="L1655" s="57" t="str">
        <f t="shared" si="485"/>
        <v>0.00025-0.490752337364742i</v>
      </c>
      <c r="M1655" s="57" t="str">
        <f t="shared" si="486"/>
        <v>0.0025-0.276393681870004i</v>
      </c>
      <c r="N1655" s="57">
        <f t="shared" si="487"/>
        <v>90.017584265438472</v>
      </c>
      <c r="O1655" s="57">
        <f t="shared" si="488"/>
        <v>35.154871823436082</v>
      </c>
      <c r="P1655" s="374">
        <f t="shared" si="489"/>
        <v>35.154871823436082</v>
      </c>
      <c r="Q1655" s="374">
        <f t="shared" si="490"/>
        <v>-89.982415734561528</v>
      </c>
      <c r="R1655" s="12">
        <f t="shared" si="491"/>
        <v>90.017584265438472</v>
      </c>
      <c r="S1655" s="57">
        <f t="shared" si="492"/>
        <v>0.45042787418817171</v>
      </c>
      <c r="T1655" s="12">
        <f t="shared" si="475"/>
        <v>35.154871823436082</v>
      </c>
    </row>
    <row r="1656" spans="1:20" x14ac:dyDescent="0.15">
      <c r="A1656" s="57">
        <f t="shared" si="476"/>
        <v>2840.8762638872199</v>
      </c>
      <c r="B1656" s="12">
        <f t="shared" si="493"/>
        <v>452.13950011008677</v>
      </c>
      <c r="C1656" s="57" t="str">
        <f t="shared" si="477"/>
        <v>0.0181037709504359-57.0281644596496i</v>
      </c>
      <c r="D1656" s="57" t="str">
        <f t="shared" si="478"/>
        <v>7.9799838992295-14.0914977712755i</v>
      </c>
      <c r="E1656" s="57" t="str">
        <f t="shared" si="479"/>
        <v>81.1966542020225-0.00691823682697598i</v>
      </c>
      <c r="F1656" s="57" t="str">
        <f t="shared" si="480"/>
        <v>4.17867450010075-1321.34076813942i</v>
      </c>
      <c r="G1656" s="57" t="str">
        <f t="shared" si="481"/>
        <v>0.99999900002411-0.000999987444923967i</v>
      </c>
      <c r="H1656" s="57" t="str">
        <f t="shared" si="482"/>
        <v>121.340026808592+67.5542372493421i</v>
      </c>
      <c r="I1656" s="57" t="str">
        <f t="shared" si="483"/>
        <v>506.485353510654-903.011132933202i</v>
      </c>
      <c r="K1656" s="57" t="str">
        <f t="shared" si="484"/>
        <v>0.0754955178277317-0.0427128058184532i</v>
      </c>
      <c r="L1656" s="57" t="str">
        <f t="shared" si="485"/>
        <v>0.00025-0.488894538119885i</v>
      </c>
      <c r="M1656" s="57" t="str">
        <f t="shared" si="486"/>
        <v>0.0025-0.275347361894804i</v>
      </c>
      <c r="N1656" s="57">
        <f t="shared" si="487"/>
        <v>90.018188725583499</v>
      </c>
      <c r="O1656" s="57">
        <f t="shared" si="488"/>
        <v>35.121788304973201</v>
      </c>
      <c r="P1656" s="374">
        <f t="shared" si="489"/>
        <v>35.121788304973201</v>
      </c>
      <c r="Q1656" s="374">
        <f t="shared" si="490"/>
        <v>-89.981811274416501</v>
      </c>
      <c r="R1656" s="12">
        <f t="shared" si="491"/>
        <v>90.018188725583499</v>
      </c>
      <c r="S1656" s="57">
        <f t="shared" si="492"/>
        <v>0.45213950011008675</v>
      </c>
      <c r="T1656" s="12">
        <f t="shared" si="475"/>
        <v>35.121788304973201</v>
      </c>
    </row>
    <row r="1657" spans="1:20" x14ac:dyDescent="0.15">
      <c r="A1657" s="57">
        <f t="shared" si="476"/>
        <v>2851.6715936899918</v>
      </c>
      <c r="B1657" s="12">
        <f t="shared" si="493"/>
        <v>453.85763021050514</v>
      </c>
      <c r="C1657" s="57" t="str">
        <f t="shared" si="477"/>
        <v>0.0186406626605233-56.811360475478i</v>
      </c>
      <c r="D1657" s="57" t="str">
        <f t="shared" si="478"/>
        <v>7.97998377663137-14.0382387739953i</v>
      </c>
      <c r="E1657" s="57" t="str">
        <f t="shared" si="479"/>
        <v>81.1964381318164-0.00681604698409279i</v>
      </c>
      <c r="F1657" s="57" t="str">
        <f t="shared" si="480"/>
        <v>4.17867446828327-1316.33871284846i</v>
      </c>
      <c r="G1657" s="57" t="str">
        <f t="shared" si="481"/>
        <v>0.999998992409861-0.00100378738957159i</v>
      </c>
      <c r="H1657" s="57" t="str">
        <f t="shared" si="482"/>
        <v>121.350294942146+67.812829612285i</v>
      </c>
      <c r="I1657" s="57" t="str">
        <f t="shared" si="483"/>
        <v>506.499616763083-899.656836798488i</v>
      </c>
      <c r="K1657" s="57" t="str">
        <f t="shared" si="484"/>
        <v>0.0753554039107801-0.042794419688851i</v>
      </c>
      <c r="L1657" s="57" t="str">
        <f t="shared" si="485"/>
        <v>0.00025-0.487043771787096i</v>
      </c>
      <c r="M1657" s="57" t="str">
        <f t="shared" si="486"/>
        <v>0.0025-0.274305002883845i</v>
      </c>
      <c r="N1657" s="57">
        <f t="shared" si="487"/>
        <v>90.018799607164979</v>
      </c>
      <c r="O1657" s="57">
        <f t="shared" si="488"/>
        <v>35.08870425870839</v>
      </c>
      <c r="P1657" s="374">
        <f t="shared" si="489"/>
        <v>35.08870425870839</v>
      </c>
      <c r="Q1657" s="374">
        <f t="shared" si="490"/>
        <v>-89.981200392835021</v>
      </c>
      <c r="R1657" s="12">
        <f t="shared" si="491"/>
        <v>90.018799607164979</v>
      </c>
      <c r="S1657" s="57">
        <f t="shared" si="492"/>
        <v>0.45385763021050513</v>
      </c>
      <c r="T1657" s="12">
        <f t="shared" si="475"/>
        <v>35.08870425870839</v>
      </c>
    </row>
    <row r="1658" spans="1:20" x14ac:dyDescent="0.15">
      <c r="A1658" s="57">
        <f t="shared" si="476"/>
        <v>2862.5079457460138</v>
      </c>
      <c r="B1658" s="12">
        <f t="shared" si="493"/>
        <v>455.58228920530507</v>
      </c>
      <c r="C1658" s="57" t="str">
        <f t="shared" si="477"/>
        <v>0.0191795961079464-56.5953772747397i</v>
      </c>
      <c r="D1658" s="57" t="str">
        <f t="shared" si="478"/>
        <v>7.97998365309977-13.9851817214902i</v>
      </c>
      <c r="E1658" s="57" t="str">
        <f t="shared" si="479"/>
        <v>81.1962212650957-0.00671249020244428i</v>
      </c>
      <c r="F1658" s="57" t="str">
        <f t="shared" si="480"/>
        <v>4.17867443622349-1311.35559353182i</v>
      </c>
      <c r="G1658" s="57" t="str">
        <f t="shared" si="481"/>
        <v>0.999998984737634-0.0010076017739214i</v>
      </c>
      <c r="H1658" s="57" t="str">
        <f t="shared" si="482"/>
        <v>121.36064225424+68.0724263125717i</v>
      </c>
      <c r="I1658" s="57" t="str">
        <f t="shared" si="483"/>
        <v>506.513989394794-896.315489196602i</v>
      </c>
      <c r="K1658" s="57" t="str">
        <f t="shared" si="484"/>
        <v>0.0752147555845608-0.0428757281039122i</v>
      </c>
      <c r="L1658" s="57" t="str">
        <f t="shared" si="485"/>
        <v>0.00025-0.485200011742473i</v>
      </c>
      <c r="M1658" s="57" t="str">
        <f t="shared" si="486"/>
        <v>0.0025-0.273266589842445i</v>
      </c>
      <c r="N1658" s="57">
        <f t="shared" si="487"/>
        <v>90.019416954539381</v>
      </c>
      <c r="O1658" s="57">
        <f t="shared" si="488"/>
        <v>35.055619685765748</v>
      </c>
      <c r="P1658" s="374">
        <f t="shared" si="489"/>
        <v>35.055619685765748</v>
      </c>
      <c r="Q1658" s="374">
        <f t="shared" si="490"/>
        <v>-89.980583045460619</v>
      </c>
      <c r="R1658" s="12">
        <f t="shared" si="491"/>
        <v>90.019416954539381</v>
      </c>
      <c r="S1658" s="57">
        <f t="shared" si="492"/>
        <v>0.45558228920530508</v>
      </c>
      <c r="T1658" s="12">
        <f t="shared" si="475"/>
        <v>35.055619685765748</v>
      </c>
    </row>
    <row r="1659" spans="1:20" x14ac:dyDescent="0.15">
      <c r="A1659" s="57">
        <f t="shared" si="476"/>
        <v>2873.3854759398487</v>
      </c>
      <c r="B1659" s="12">
        <f t="shared" si="493"/>
        <v>457.31350190428526</v>
      </c>
      <c r="C1659" s="57" t="str">
        <f t="shared" si="477"/>
        <v>0.0197205673671093-56.3802117705598i</v>
      </c>
      <c r="D1659" s="57" t="str">
        <f t="shared" si="478"/>
        <v>7.97998352862753-13.9323258505166i</v>
      </c>
      <c r="E1659" s="57" t="str">
        <f t="shared" si="479"/>
        <v>81.1960036038726-0.00660755665293503i</v>
      </c>
      <c r="F1659" s="57" t="str">
        <f t="shared" si="480"/>
        <v>4.1786744039196-1306.39133850563i</v>
      </c>
      <c r="G1659" s="57" t="str">
        <f t="shared" si="481"/>
        <v>0.999998977006988-0.00101143065284328i</v>
      </c>
      <c r="H1659" s="57" t="str">
        <f t="shared" si="482"/>
        <v>121.37106936307+68.3330314167939i</v>
      </c>
      <c r="I1659" s="57" t="str">
        <f t="shared" si="483"/>
        <v>506.528472250511-892.987042138276i</v>
      </c>
      <c r="K1659" s="57" t="str">
        <f t="shared" si="484"/>
        <v>0.0750735738554586-0.0429567269736864i</v>
      </c>
      <c r="L1659" s="57" t="str">
        <f t="shared" si="485"/>
        <v>0.00025-0.483363231462914i</v>
      </c>
      <c r="M1659" s="57" t="str">
        <f t="shared" si="486"/>
        <v>0.0025-0.27223210783268i</v>
      </c>
      <c r="N1659" s="57">
        <f t="shared" si="487"/>
        <v>90.020040812160417</v>
      </c>
      <c r="O1659" s="57">
        <f t="shared" si="488"/>
        <v>35.022534587309949</v>
      </c>
      <c r="P1659" s="374">
        <f t="shared" si="489"/>
        <v>35.022534587309949</v>
      </c>
      <c r="Q1659" s="374">
        <f t="shared" si="490"/>
        <v>-89.979959187839583</v>
      </c>
      <c r="R1659" s="12">
        <f t="shared" si="491"/>
        <v>90.020040812160417</v>
      </c>
      <c r="S1659" s="57">
        <f t="shared" si="492"/>
        <v>0.45731350190428527</v>
      </c>
      <c r="T1659" s="12">
        <f t="shared" si="475"/>
        <v>35.022534587309949</v>
      </c>
    </row>
    <row r="1660" spans="1:20" x14ac:dyDescent="0.15">
      <c r="A1660" s="57">
        <f t="shared" si="476"/>
        <v>2884.3043407484206</v>
      </c>
      <c r="B1660" s="12">
        <f t="shared" si="493"/>
        <v>459.05129321152157</v>
      </c>
      <c r="C1660" s="57" t="str">
        <f t="shared" si="477"/>
        <v>0.0202635723647795-56.1658608878255i</v>
      </c>
      <c r="D1660" s="57" t="str">
        <f t="shared" si="478"/>
        <v>7.97998340320753-13.8796704007251i</v>
      </c>
      <c r="E1660" s="57" t="str">
        <f t="shared" si="479"/>
        <v>81.1957851502218-0.00650123648701807i</v>
      </c>
      <c r="F1660" s="57" t="str">
        <f t="shared" si="480"/>
        <v>4.17867437136973-1301.44587635744i</v>
      </c>
      <c r="G1660" s="57" t="str">
        <f t="shared" si="481"/>
        <v>0.999998969217477-0.00101527408141558i</v>
      </c>
      <c r="H1660" s="57" t="str">
        <f t="shared" si="482"/>
        <v>121.381576891769+68.5946490098956i</v>
      </c>
      <c r="I1660" s="57" t="str">
        <f t="shared" si="483"/>
        <v>506.543066181588-889.671447820706i</v>
      </c>
      <c r="K1660" s="57" t="str">
        <f t="shared" si="484"/>
        <v>0.0749318597683162-0.0430374122039308i</v>
      </c>
      <c r="L1660" s="57" t="str">
        <f t="shared" si="485"/>
        <v>0.00025-0.481533404525717i</v>
      </c>
      <c r="M1660" s="57" t="str">
        <f t="shared" si="486"/>
        <v>0.0025-0.271201541973182i</v>
      </c>
      <c r="N1660" s="57">
        <f t="shared" si="487"/>
        <v>90.020671224577228</v>
      </c>
      <c r="O1660" s="57">
        <f t="shared" si="488"/>
        <v>34.989448964546341</v>
      </c>
      <c r="P1660" s="374">
        <f t="shared" si="489"/>
        <v>34.989448964546341</v>
      </c>
      <c r="Q1660" s="374">
        <f t="shared" si="490"/>
        <v>-89.979328775422772</v>
      </c>
      <c r="R1660" s="12">
        <f t="shared" si="491"/>
        <v>90.020671224577228</v>
      </c>
      <c r="S1660" s="57">
        <f t="shared" si="492"/>
        <v>0.45905129321152155</v>
      </c>
      <c r="T1660" s="12">
        <f t="shared" si="475"/>
        <v>34.989448964546341</v>
      </c>
    </row>
    <row r="1661" spans="1:20" x14ac:dyDescent="0.15">
      <c r="A1661" s="57">
        <f t="shared" si="476"/>
        <v>2895.2646972432644</v>
      </c>
      <c r="B1661" s="12">
        <f t="shared" si="493"/>
        <v>460.79568812572535</v>
      </c>
      <c r="C1661" s="57" t="str">
        <f t="shared" si="477"/>
        <v>0.0208086068800881-55.9523215631362i</v>
      </c>
      <c r="D1661" s="57" t="str">
        <f t="shared" si="478"/>
        <v>7.97998327683251-13.8272146146493i</v>
      </c>
      <c r="E1661" s="57" t="str">
        <f t="shared" si="479"/>
        <v>81.1955659062824-0.00639351983802083i</v>
      </c>
      <c r="F1661" s="57" t="str">
        <f t="shared" si="480"/>
        <v>4.178674338572-1296.51913594511i</v>
      </c>
      <c r="G1661" s="57" t="str">
        <f t="shared" si="481"/>
        <v>0.999998961368654-0.00101913211492597i</v>
      </c>
      <c r="H1661" s="57" t="str">
        <f t="shared" si="482"/>
        <v>121.39216546846+68.857283195278i</v>
      </c>
      <c r="I1661" s="57" t="str">
        <f t="shared" si="483"/>
        <v>506.557772046043-886.368658626899i</v>
      </c>
      <c r="K1661" s="57" t="str">
        <f t="shared" si="484"/>
        <v>0.0747896144066156-0.043117779696504i</v>
      </c>
      <c r="L1661" s="57" t="str">
        <f t="shared" si="485"/>
        <v>0.00025-0.479710504608205i</v>
      </c>
      <c r="M1661" s="57" t="str">
        <f t="shared" si="486"/>
        <v>0.0025-0.270174877438914i</v>
      </c>
      <c r="N1661" s="57">
        <f t="shared" si="487"/>
        <v>90.021308236432404</v>
      </c>
      <c r="O1661" s="57">
        <f t="shared" si="488"/>
        <v>34.956362818720564</v>
      </c>
      <c r="P1661" s="374">
        <f t="shared" si="489"/>
        <v>34.956362818720564</v>
      </c>
      <c r="Q1661" s="374">
        <f t="shared" si="490"/>
        <v>-89.978691763567596</v>
      </c>
      <c r="R1661" s="12">
        <f t="shared" si="491"/>
        <v>90.021308236432404</v>
      </c>
      <c r="S1661" s="57">
        <f t="shared" si="492"/>
        <v>0.46079568812572536</v>
      </c>
      <c r="T1661" s="12">
        <f t="shared" si="475"/>
        <v>34.956362818720564</v>
      </c>
    </row>
    <row r="1662" spans="1:20" x14ac:dyDescent="0.15">
      <c r="A1662" s="57">
        <f t="shared" si="476"/>
        <v>2906.2667030927892</v>
      </c>
      <c r="B1662" s="12">
        <f t="shared" si="493"/>
        <v>462.54671174060314</v>
      </c>
      <c r="C1662" s="57" t="str">
        <f t="shared" si="477"/>
        <v>0.0213556665436876-55.7395907447639i</v>
      </c>
      <c r="D1662" s="57" t="str">
        <f t="shared" si="478"/>
        <v>7.97998314949521-13.7749577376951i</v>
      </c>
      <c r="E1662" s="57" t="str">
        <f t="shared" si="479"/>
        <v>81.1953458742596-0.00628439682074826i</v>
      </c>
      <c r="F1662" s="57" t="str">
        <f t="shared" si="480"/>
        <v>4.17867430552456-1291.61104639582i</v>
      </c>
      <c r="G1662" s="57" t="str">
        <f t="shared" si="481"/>
        <v>0.999998953460066-0.00102300480887215i</v>
      </c>
      <c r="H1662" s="57" t="str">
        <f t="shared" si="482"/>
        <v>121.402835726294+69.1209380949013i</v>
      </c>
      <c r="I1662" s="57" t="str">
        <f t="shared" si="483"/>
        <v>506.572590708605-883.078627125002i</v>
      </c>
      <c r="K1662" s="57" t="str">
        <f t="shared" si="484"/>
        <v>0.0746468388926637-0.0431978253497731i</v>
      </c>
      <c r="L1662" s="57" t="str">
        <f t="shared" si="485"/>
        <v>0.00025-0.477894505487353i</v>
      </c>
      <c r="M1662" s="57" t="str">
        <f t="shared" si="486"/>
        <v>0.0025-0.269152099460963i</v>
      </c>
      <c r="N1662" s="57">
        <f t="shared" si="487"/>
        <v>90.021951892459597</v>
      </c>
      <c r="O1662" s="57">
        <f t="shared" si="488"/>
        <v>34.923276151119708</v>
      </c>
      <c r="P1662" s="374">
        <f t="shared" si="489"/>
        <v>34.923276151119708</v>
      </c>
      <c r="Q1662" s="374">
        <f t="shared" si="490"/>
        <v>-89.978048107540403</v>
      </c>
      <c r="R1662" s="12">
        <f t="shared" si="491"/>
        <v>90.021951892459597</v>
      </c>
      <c r="S1662" s="57">
        <f t="shared" si="492"/>
        <v>0.46254671174060313</v>
      </c>
      <c r="T1662" s="12">
        <f t="shared" si="475"/>
        <v>34.923276151119708</v>
      </c>
    </row>
    <row r="1663" spans="1:20" x14ac:dyDescent="0.15">
      <c r="A1663" s="57">
        <f t="shared" si="476"/>
        <v>2917.310516564542</v>
      </c>
      <c r="B1663" s="12">
        <f t="shared" si="493"/>
        <v>464.30438924521746</v>
      </c>
      <c r="C1663" s="57" t="str">
        <f t="shared" si="477"/>
        <v>0.0219047468352933-55.5276653926031i</v>
      </c>
      <c r="D1663" s="57" t="str">
        <f t="shared" si="478"/>
        <v>7.97998302118832-13.7228990181297i</v>
      </c>
      <c r="E1663" s="57" t="str">
        <f t="shared" si="479"/>
        <v>81.1951250564214-0.00617385753314374i</v>
      </c>
      <c r="F1663" s="57" t="str">
        <f t="shared" si="480"/>
        <v>4.1786742722255-1286.72153710506i</v>
      </c>
      <c r="G1663" s="57" t="str">
        <f t="shared" si="481"/>
        <v>0.999998945491259-0.00102689221896276i</v>
      </c>
      <c r="H1663" s="57" t="str">
        <f t="shared" si="482"/>
        <v>121.413588303484+69.3856178493934i</v>
      </c>
      <c r="I1663" s="57" t="str">
        <f t="shared" si="483"/>
        <v>506.587523040796-879.801306067572i</v>
      </c>
      <c r="K1663" s="57" t="str">
        <f t="shared" si="484"/>
        <v>0.0745035343877676-0.0432775450590219i</v>
      </c>
      <c r="L1663" s="57" t="str">
        <f t="shared" si="485"/>
        <v>0.00025-0.476085381039403i</v>
      </c>
      <c r="M1663" s="57" t="str">
        <f t="shared" si="486"/>
        <v>0.0025-0.268133193326322i</v>
      </c>
      <c r="N1663" s="57">
        <f t="shared" si="487"/>
        <v>90.022602237479077</v>
      </c>
      <c r="O1663" s="57">
        <f t="shared" si="488"/>
        <v>34.890188963071822</v>
      </c>
      <c r="P1663" s="374">
        <f t="shared" si="489"/>
        <v>34.890188963071822</v>
      </c>
      <c r="Q1663" s="374">
        <f t="shared" si="490"/>
        <v>-89.977397762520923</v>
      </c>
      <c r="R1663" s="12">
        <f t="shared" si="491"/>
        <v>90.022602237479077</v>
      </c>
      <c r="S1663" s="57">
        <f t="shared" si="492"/>
        <v>0.46430438924521744</v>
      </c>
      <c r="T1663" s="12">
        <f t="shared" si="475"/>
        <v>34.890188963071822</v>
      </c>
    </row>
    <row r="1664" spans="1:20" x14ac:dyDescent="0.15">
      <c r="A1664" s="57">
        <f t="shared" si="476"/>
        <v>2928.3962965274873</v>
      </c>
      <c r="B1664" s="12">
        <f t="shared" si="493"/>
        <v>466.06874592434929</v>
      </c>
      <c r="C1664" s="57" t="str">
        <f t="shared" si="477"/>
        <v>0.0224558430861777-55.3165424781262i</v>
      </c>
      <c r="D1664" s="57" t="str">
        <f t="shared" si="478"/>
        <v>7.97998289190446-13.6710377070709i</v>
      </c>
      <c r="E1664" s="57" t="str">
        <f t="shared" si="479"/>
        <v>81.1949034551028-0.00606189205622398i</v>
      </c>
      <c r="F1664" s="57" t="str">
        <f t="shared" si="480"/>
        <v>4.17867423867285-1281.85053773559i</v>
      </c>
      <c r="G1664" s="57" t="str">
        <f t="shared" si="481"/>
        <v>0.999998937461774-0.00103079440111806i</v>
      </c>
      <c r="H1664" s="57" t="str">
        <f t="shared" si="482"/>
        <v>121.424423843362+69.6513266181528i</v>
      </c>
      <c r="I1664" s="57" t="str">
        <f t="shared" si="483"/>
        <v>506.602569920952-876.536648390998i</v>
      </c>
      <c r="K1664" s="57" t="str">
        <f t="shared" si="484"/>
        <v>0.0743597020924056-0.043356934716856i</v>
      </c>
      <c r="L1664" s="57" t="str">
        <f t="shared" si="485"/>
        <v>0.00025-0.474283105239494i</v>
      </c>
      <c r="M1664" s="57" t="str">
        <f t="shared" si="486"/>
        <v>0.0025-0.267118144377687i</v>
      </c>
      <c r="N1664" s="57">
        <f t="shared" si="487"/>
        <v>90.023259316398466</v>
      </c>
      <c r="O1664" s="57">
        <f t="shared" si="488"/>
        <v>34.857101255946276</v>
      </c>
      <c r="P1664" s="374">
        <f t="shared" si="489"/>
        <v>34.857101255946276</v>
      </c>
      <c r="Q1664" s="374">
        <f t="shared" si="490"/>
        <v>-89.976740683601534</v>
      </c>
      <c r="R1664" s="12">
        <f t="shared" si="491"/>
        <v>90.023259316398466</v>
      </c>
      <c r="S1664" s="57">
        <f t="shared" si="492"/>
        <v>0.46606874592434927</v>
      </c>
      <c r="T1664" s="12">
        <f t="shared" si="475"/>
        <v>34.857101255946276</v>
      </c>
    </row>
    <row r="1665" spans="1:20" x14ac:dyDescent="0.15">
      <c r="A1665" s="57">
        <f t="shared" si="476"/>
        <v>2939.5242024542918</v>
      </c>
      <c r="B1665" s="12">
        <f t="shared" si="493"/>
        <v>467.83980715886184</v>
      </c>
      <c r="C1665" s="57" t="str">
        <f t="shared" si="477"/>
        <v>0.0230089504754609-55.1062189843398i</v>
      </c>
      <c r="D1665" s="57" t="str">
        <f t="shared" si="478"/>
        <v>7.97998276163617-13.6193730584764i</v>
      </c>
      <c r="E1665" s="57" t="str">
        <f t="shared" si="479"/>
        <v>81.1946810727038-0.00594849045486859i</v>
      </c>
      <c r="F1665" s="57" t="str">
        <f t="shared" si="480"/>
        <v>4.17867420486473-1276.99797821646i</v>
      </c>
      <c r="G1665" s="57" t="str">
        <f t="shared" si="481"/>
        <v>0.999998929371149-0.00103471141147083i</v>
      </c>
      <c r="H1665" s="57" t="str">
        <f t="shared" si="482"/>
        <v>121.435342994409+69.9180685794572i</v>
      </c>
      <c r="I1665" s="57" t="str">
        <f t="shared" si="483"/>
        <v>506.617732234307-873.284607214767i</v>
      </c>
      <c r="K1665" s="57" t="str">
        <f t="shared" si="484"/>
        <v>0.0742153432463967-0.043435990213624i</v>
      </c>
      <c r="L1665" s="57" t="str">
        <f t="shared" si="485"/>
        <v>0.00025-0.472487652161281i</v>
      </c>
      <c r="M1665" s="57" t="str">
        <f t="shared" si="486"/>
        <v>0.0025-0.266106938013237i</v>
      </c>
      <c r="N1665" s="57">
        <f t="shared" si="487"/>
        <v>90.023923174207127</v>
      </c>
      <c r="O1665" s="57">
        <f t="shared" si="488"/>
        <v>34.824013031154166</v>
      </c>
      <c r="P1665" s="374">
        <f t="shared" si="489"/>
        <v>34.824013031154166</v>
      </c>
      <c r="Q1665" s="374">
        <f t="shared" si="490"/>
        <v>-89.976076825792873</v>
      </c>
      <c r="R1665" s="12">
        <f t="shared" si="491"/>
        <v>90.023923174207127</v>
      </c>
      <c r="S1665" s="57">
        <f t="shared" si="492"/>
        <v>0.46783980715886186</v>
      </c>
      <c r="T1665" s="12">
        <f t="shared" si="475"/>
        <v>34.824013031154166</v>
      </c>
    </row>
    <row r="1666" spans="1:20" x14ac:dyDescent="0.15">
      <c r="A1666" s="57">
        <f t="shared" si="476"/>
        <v>2950.6943944236182</v>
      </c>
      <c r="B1666" s="12">
        <f t="shared" si="493"/>
        <v>469.61759842606551</v>
      </c>
      <c r="C1666" s="57" t="str">
        <f t="shared" si="477"/>
        <v>0.023564064031806-54.8966919057371i</v>
      </c>
      <c r="D1666" s="57" t="str">
        <f t="shared" si="478"/>
        <v>7.97998263037599-13.5679043291327i</v>
      </c>
      <c r="E1666" s="57" t="str">
        <f t="shared" si="479"/>
        <v>81.1944579116906-0.00583364277814019i</v>
      </c>
      <c r="F1666" s="57" t="str">
        <f t="shared" si="480"/>
        <v>4.17867417079917-1272.16378874196i</v>
      </c>
      <c r="G1666" s="57" t="str">
        <f t="shared" si="481"/>
        <v>0.999998921218918-0.00103864330636715i</v>
      </c>
      <c r="H1666" s="57" t="str">
        <f t="shared" si="482"/>
        <v>121.446346410305+70.1858479305715i</v>
      </c>
      <c r="I1666" s="57" t="str">
        <f t="shared" si="483"/>
        <v>506.633010873028-870.045135840816i</v>
      </c>
      <c r="K1666" s="57" t="str">
        <f t="shared" si="484"/>
        <v>0.0740704591290624-0.0435147074378339i</v>
      </c>
      <c r="L1666" s="57" t="str">
        <f t="shared" si="485"/>
        <v>0.00025-0.470698995976571i</v>
      </c>
      <c r="M1666" s="57" t="str">
        <f t="shared" si="486"/>
        <v>0.0025-0.265099559686429i</v>
      </c>
      <c r="N1666" s="57">
        <f t="shared" si="487"/>
        <v>90.024593855975809</v>
      </c>
      <c r="O1666" s="57">
        <f t="shared" si="488"/>
        <v>34.790924290148176</v>
      </c>
      <c r="P1666" s="374">
        <f t="shared" si="489"/>
        <v>34.790924290148176</v>
      </c>
      <c r="Q1666" s="374">
        <f t="shared" si="490"/>
        <v>-89.975406144024191</v>
      </c>
      <c r="R1666" s="12">
        <f t="shared" si="491"/>
        <v>90.024593855975809</v>
      </c>
      <c r="S1666" s="57">
        <f t="shared" si="492"/>
        <v>0.46961759842606549</v>
      </c>
      <c r="T1666" s="12">
        <f t="shared" si="475"/>
        <v>34.790924290148176</v>
      </c>
    </row>
    <row r="1667" spans="1:20" x14ac:dyDescent="0.15">
      <c r="A1667" s="57">
        <f t="shared" si="476"/>
        <v>2961.9070331224275</v>
      </c>
      <c r="B1667" s="12">
        <f t="shared" si="493"/>
        <v>471.40214530008456</v>
      </c>
      <c r="C1667" s="57" t="str">
        <f t="shared" si="477"/>
        <v>0.0241211786307822-54.6879582482538i</v>
      </c>
      <c r="D1667" s="57" t="str">
        <f t="shared" si="478"/>
        <v>7.97998249811629-13.516630778645i</v>
      </c>
      <c r="E1667" s="57" t="str">
        <f t="shared" si="479"/>
        <v>81.1942339745943-0.0057173390608472i</v>
      </c>
      <c r="F1667" s="57" t="str">
        <f t="shared" si="480"/>
        <v>4.17867413647421-1267.34789977066i</v>
      </c>
      <c r="G1667" s="57" t="str">
        <f t="shared" si="481"/>
        <v>0.999998913004614-0.00104259014236718i</v>
      </c>
      <c r="H1667" s="57" t="str">
        <f t="shared" si="482"/>
        <v>121.457434749972+70.4546688878552i</v>
      </c>
      <c r="I1667" s="57" t="str">
        <f t="shared" si="483"/>
        <v>506.648406736288-866.8181877529i</v>
      </c>
      <c r="K1667" s="57" t="str">
        <f t="shared" si="484"/>
        <v>0.0739250510593853-0.043593082276576i</v>
      </c>
      <c r="L1667" s="57" t="str">
        <f t="shared" si="485"/>
        <v>0.00025-0.46891711095494i</v>
      </c>
      <c r="M1667" s="57" t="str">
        <f t="shared" si="486"/>
        <v>0.0025-0.264095994905787i</v>
      </c>
      <c r="N1667" s="57">
        <f t="shared" si="487"/>
        <v>90.025271406852113</v>
      </c>
      <c r="O1667" s="57">
        <f t="shared" si="488"/>
        <v>34.757835034422875</v>
      </c>
      <c r="P1667" s="374">
        <f t="shared" si="489"/>
        <v>34.757835034422875</v>
      </c>
      <c r="Q1667" s="374">
        <f t="shared" si="490"/>
        <v>-89.974728593147887</v>
      </c>
      <c r="R1667" s="12">
        <f t="shared" si="491"/>
        <v>90.025271406852113</v>
      </c>
      <c r="S1667" s="57">
        <f t="shared" si="492"/>
        <v>0.47140214530008456</v>
      </c>
      <c r="T1667" s="12">
        <f t="shared" si="475"/>
        <v>34.757835034422875</v>
      </c>
    </row>
    <row r="1668" spans="1:20" x14ac:dyDescent="0.15">
      <c r="A1668" s="57">
        <f t="shared" si="476"/>
        <v>2973.1622798482931</v>
      </c>
      <c r="B1668" s="12">
        <f t="shared" si="493"/>
        <v>473.19347345222491</v>
      </c>
      <c r="C1668" s="57" t="str">
        <f t="shared" si="477"/>
        <v>0.024680288996759-54.4800150292243i</v>
      </c>
      <c r="D1668" s="57" t="str">
        <f t="shared" si="478"/>
        <v>7.97998236484958-13.4655516694259i</v>
      </c>
      <c r="E1668" s="57" t="str">
        <f t="shared" si="479"/>
        <v>81.1940092640146-0.00559956932307223i</v>
      </c>
      <c r="F1668" s="57" t="str">
        <f t="shared" si="480"/>
        <v>4.17867410188793-1262.55024202438i</v>
      </c>
      <c r="G1668" s="57" t="str">
        <f t="shared" si="481"/>
        <v>0.999998904727761-0.00104655197624602i</v>
      </c>
      <c r="H1668" s="57" t="str">
        <f t="shared" si="482"/>
        <v>121.468608677617+70.724535686872i</v>
      </c>
      <c r="I1668" s="57" t="str">
        <f t="shared" si="483"/>
        <v>506.663920730305-863.603716615909i</v>
      </c>
      <c r="K1668" s="57" t="str">
        <f t="shared" si="484"/>
        <v>0.0737791203961623-0.0436711106159507i</v>
      </c>
      <c r="L1668" s="57" t="str">
        <f t="shared" si="485"/>
        <v>0.00025-0.46714197146338i</v>
      </c>
      <c r="M1668" s="57" t="str">
        <f t="shared" si="486"/>
        <v>0.0025-0.263096229234694i</v>
      </c>
      <c r="N1668" s="57">
        <f t="shared" si="487"/>
        <v>90.025955872060322</v>
      </c>
      <c r="O1668" s="57">
        <f t="shared" si="488"/>
        <v>34.724745265515089</v>
      </c>
      <c r="P1668" s="374">
        <f t="shared" si="489"/>
        <v>34.724745265515089</v>
      </c>
      <c r="Q1668" s="374">
        <f t="shared" si="490"/>
        <v>-89.974044127939678</v>
      </c>
      <c r="R1668" s="12">
        <f t="shared" si="491"/>
        <v>90.025955872060322</v>
      </c>
      <c r="S1668" s="57">
        <f t="shared" si="492"/>
        <v>0.4731934734522249</v>
      </c>
      <c r="T1668" s="12">
        <f t="shared" si="475"/>
        <v>34.724745265515089</v>
      </c>
    </row>
    <row r="1669" spans="1:20" x14ac:dyDescent="0.15">
      <c r="A1669" s="57">
        <f t="shared" si="476"/>
        <v>2984.4602965117165</v>
      </c>
      <c r="B1669" s="12">
        <f t="shared" si="493"/>
        <v>474.99160865134337</v>
      </c>
      <c r="C1669" s="57" t="str">
        <f t="shared" si="477"/>
        <v>0.0252413897000814-54.2728592773342i</v>
      </c>
      <c r="D1669" s="57" t="str">
        <f t="shared" si="478"/>
        <v>7.97998223056804-13.4146662666852i</v>
      </c>
      <c r="E1669" s="57" t="str">
        <f t="shared" si="479"/>
        <v>81.1937837826154-0.00548032357115858i</v>
      </c>
      <c r="F1669" s="57" t="str">
        <f t="shared" si="480"/>
        <v>4.17867406703829-1257.77074648719i</v>
      </c>
      <c r="G1669" s="57" t="str">
        <f t="shared" si="481"/>
        <v>0.999998896387886-0.00105052886499446i</v>
      </c>
      <c r="H1669" s="57" t="str">
        <f t="shared" si="482"/>
        <v>121.479868862774+70.9954525825003i</v>
      </c>
      <c r="I1669" s="57" t="str">
        <f t="shared" si="483"/>
        <v>506.679553768403-860.40167627519i</v>
      </c>
      <c r="K1669" s="57" t="str">
        <f t="shared" si="484"/>
        <v>0.0736326685381532-0.043748788341499i</v>
      </c>
      <c r="L1669" s="57" t="str">
        <f t="shared" si="485"/>
        <v>0.00025-0.465373551965909i</v>
      </c>
      <c r="M1669" s="57" t="str">
        <f t="shared" si="486"/>
        <v>0.0025-0.262100248291188i</v>
      </c>
      <c r="N1669" s="57">
        <f t="shared" si="487"/>
        <v>90.026647296896513</v>
      </c>
      <c r="O1669" s="57">
        <f t="shared" si="488"/>
        <v>34.691654985003623</v>
      </c>
      <c r="P1669" s="374">
        <f t="shared" si="489"/>
        <v>34.691654985003623</v>
      </c>
      <c r="Q1669" s="374">
        <f t="shared" si="490"/>
        <v>-89.973352703103487</v>
      </c>
      <c r="R1669" s="12">
        <f t="shared" si="491"/>
        <v>90.026647296896513</v>
      </c>
      <c r="S1669" s="57">
        <f t="shared" si="492"/>
        <v>0.47499160865134338</v>
      </c>
      <c r="T1669" s="12">
        <f t="shared" si="475"/>
        <v>34.691654985003623</v>
      </c>
    </row>
    <row r="1670" spans="1:20" x14ac:dyDescent="0.15">
      <c r="A1670" s="57">
        <f t="shared" si="476"/>
        <v>2995.8012456384613</v>
      </c>
      <c r="B1670" s="12">
        <f t="shared" si="493"/>
        <v>476.79657676421851</v>
      </c>
      <c r="C1670" s="57" t="str">
        <f t="shared" si="477"/>
        <v>0.0258044751577877-54.0664880325787i</v>
      </c>
      <c r="D1670" s="57" t="str">
        <f t="shared" si="478"/>
        <v>7.9799820952641-13.3639738384194i</v>
      </c>
      <c r="E1670" s="57" t="str">
        <f t="shared" si="479"/>
        <v>81.1935575331287-0.00535959179879664i</v>
      </c>
      <c r="F1670" s="57" t="str">
        <f t="shared" si="480"/>
        <v>4.17867403192324-1253.00934440446i</v>
      </c>
      <c r="G1670" s="57" t="str">
        <f t="shared" si="481"/>
        <v>0.999998887984507-0.0010545208658199i</v>
      </c>
      <c r="H1670" s="57" t="str">
        <f t="shared" si="482"/>
        <v>121.491215980354+71.2674238490446i</v>
      </c>
      <c r="I1670" s="57" t="str">
        <f t="shared" si="483"/>
        <v>506.695306771088-857.212020755962i</v>
      </c>
      <c r="K1670" s="57" t="str">
        <f t="shared" si="484"/>
        <v>0.0734856969242233-0.0438261113386371i</v>
      </c>
      <c r="L1670" s="57" t="str">
        <f t="shared" si="485"/>
        <v>0.00025-0.463611827023222i</v>
      </c>
      <c r="M1670" s="57" t="str">
        <f t="shared" si="486"/>
        <v>0.0025-0.261108037747746i</v>
      </c>
      <c r="N1670" s="57">
        <f t="shared" si="487"/>
        <v>90.027345726727049</v>
      </c>
      <c r="O1670" s="57">
        <f t="shared" si="488"/>
        <v>34.658564194509935</v>
      </c>
      <c r="P1670" s="374">
        <f t="shared" si="489"/>
        <v>34.658564194509935</v>
      </c>
      <c r="Q1670" s="374">
        <f t="shared" si="490"/>
        <v>-89.972654273272951</v>
      </c>
      <c r="R1670" s="12">
        <f t="shared" si="491"/>
        <v>90.027345726727049</v>
      </c>
      <c r="S1670" s="57">
        <f t="shared" si="492"/>
        <v>0.47679657676421849</v>
      </c>
      <c r="T1670" s="12">
        <f t="shared" si="475"/>
        <v>34.658564194509935</v>
      </c>
    </row>
    <row r="1671" spans="1:20" x14ac:dyDescent="0.15">
      <c r="A1671" s="57">
        <f t="shared" si="476"/>
        <v>3007.1852903718877</v>
      </c>
      <c r="B1671" s="12">
        <f t="shared" si="493"/>
        <v>478.60840375592255</v>
      </c>
      <c r="C1671" s="57" t="str">
        <f t="shared" si="477"/>
        <v>0.0263695396323413-53.860898346216i</v>
      </c>
      <c r="D1671" s="57" t="str">
        <f t="shared" si="478"/>
        <v>7.97998195892986-13.3134736554007i</v>
      </c>
      <c r="E1671" s="57" t="str">
        <f t="shared" si="479"/>
        <v>81.1933305183539-0.00523736398726826i</v>
      </c>
      <c r="F1671" s="57" t="str">
        <f t="shared" si="480"/>
        <v>4.17867399654085-1248.2659672818i</v>
      </c>
      <c r="G1671" s="57" t="str">
        <f t="shared" si="481"/>
        <v>0.999998879517141-0.00105852803614705i</v>
      </c>
      <c r="H1671" s="57" t="str">
        <f t="shared" si="482"/>
        <v>121.502650710686+71.5404537803472i</v>
      </c>
      <c r="I1671" s="57" t="str">
        <f t="shared" si="483"/>
        <v>506.711180666078-854.034704262589i</v>
      </c>
      <c r="K1671" s="57" t="str">
        <f t="shared" si="484"/>
        <v>0.073338207033482-0.0439030754930949i</v>
      </c>
      <c r="L1671" s="57" t="str">
        <f t="shared" si="485"/>
        <v>0.00025-0.46185677129231i</v>
      </c>
      <c r="M1671" s="57" t="str">
        <f t="shared" si="486"/>
        <v>0.0025-0.260119583331089i</v>
      </c>
      <c r="N1671" s="57">
        <f t="shared" si="487"/>
        <v>90.028051206985239</v>
      </c>
      <c r="O1671" s="57">
        <f t="shared" si="488"/>
        <v>34.625472895697925</v>
      </c>
      <c r="P1671" s="374">
        <f t="shared" si="489"/>
        <v>34.625472895697925</v>
      </c>
      <c r="Q1671" s="374">
        <f t="shared" si="490"/>
        <v>-89.971948793014761</v>
      </c>
      <c r="R1671" s="12">
        <f t="shared" si="491"/>
        <v>90.028051206985239</v>
      </c>
      <c r="S1671" s="57">
        <f t="shared" si="492"/>
        <v>0.47860840375592256</v>
      </c>
      <c r="T1671" s="12">
        <f t="shared" si="475"/>
        <v>34.625472895697925</v>
      </c>
    </row>
    <row r="1672" spans="1:20" x14ac:dyDescent="0.15">
      <c r="A1672" s="57">
        <f t="shared" si="476"/>
        <v>3018.6125944753012</v>
      </c>
      <c r="B1672" s="12">
        <f t="shared" si="493"/>
        <v>480.42711569019508</v>
      </c>
      <c r="C1672" s="57" t="str">
        <f t="shared" si="477"/>
        <v>0.0269365772317371-53.6560872807238i</v>
      </c>
      <c r="D1672" s="57" t="str">
        <f t="shared" si="478"/>
        <v>7.97998182155753-13.2631649911671i</v>
      </c>
      <c r="E1672" s="57" t="str">
        <f t="shared" si="479"/>
        <v>81.1931027411567-0.00511363010604117i</v>
      </c>
      <c r="F1672" s="57" t="str">
        <f t="shared" si="480"/>
        <v>4.17867396088905-1243.54054688417i</v>
      </c>
      <c r="G1672" s="57" t="str">
        <f t="shared" si="481"/>
        <v>0.999998870985301-0.0010625504336189i</v>
      </c>
      <c r="H1672" s="57" t="str">
        <f t="shared" si="482"/>
        <v>121.514173739563+71.8145466899009i</v>
      </c>
      <c r="I1672" s="57" t="str">
        <f t="shared" si="483"/>
        <v>506.727176388392-850.869681178i</v>
      </c>
      <c r="K1672" s="57" t="str">
        <f t="shared" si="484"/>
        <v>0.0731902003854159-0.0439796766913577i</v>
      </c>
      <c r="L1672" s="57" t="str">
        <f t="shared" si="485"/>
        <v>0.00025-0.46010835952611i</v>
      </c>
      <c r="M1672" s="57" t="str">
        <f t="shared" si="486"/>
        <v>0.0025-0.259134870821965i</v>
      </c>
      <c r="N1672" s="57">
        <f t="shared" si="487"/>
        <v>90.028763783169211</v>
      </c>
      <c r="O1672" s="57">
        <f t="shared" si="488"/>
        <v>34.592381090274245</v>
      </c>
      <c r="P1672" s="374">
        <f t="shared" si="489"/>
        <v>34.592381090274245</v>
      </c>
      <c r="Q1672" s="374">
        <f t="shared" si="490"/>
        <v>-89.971236216830789</v>
      </c>
      <c r="R1672" s="12">
        <f t="shared" si="491"/>
        <v>90.028763783169211</v>
      </c>
      <c r="S1672" s="57">
        <f t="shared" si="492"/>
        <v>0.48042711569019508</v>
      </c>
      <c r="T1672" s="12">
        <f t="shared" si="475"/>
        <v>34.592381090274245</v>
      </c>
    </row>
    <row r="1673" spans="1:20" x14ac:dyDescent="0.15">
      <c r="A1673" s="57">
        <f t="shared" si="476"/>
        <v>3030.0833223343075</v>
      </c>
      <c r="B1673" s="12">
        <f t="shared" si="493"/>
        <v>482.25273872981785</v>
      </c>
      <c r="C1673" s="57" t="str">
        <f t="shared" si="477"/>
        <v>0.0275055819088621-53.4520519097557i</v>
      </c>
      <c r="D1673" s="57" t="str">
        <f t="shared" si="478"/>
        <v>7.97998168313919-13.2130471220115i</v>
      </c>
      <c r="E1673" s="57" t="str">
        <f t="shared" si="479"/>
        <v>81.1928742044724-0.00498838011368152i</v>
      </c>
      <c r="F1673" s="57" t="str">
        <f t="shared" si="480"/>
        <v>4.17867392496574-1238.83301523478i</v>
      </c>
      <c r="G1673" s="57" t="str">
        <f t="shared" si="481"/>
        <v>0.999998862388496-0.00106658811609739i</v>
      </c>
      <c r="H1673" s="57" t="str">
        <f t="shared" si="482"/>
        <v>121.525785758293+72.0897069109629i</v>
      </c>
      <c r="I1673" s="57" t="str">
        <f t="shared" si="483"/>
        <v>506.74329488037-847.716906062999i</v>
      </c>
      <c r="K1673" s="57" t="str">
        <f t="shared" si="484"/>
        <v>0.0730416785400157-0.0440559108211114i</v>
      </c>
      <c r="L1673" s="57" t="str">
        <f t="shared" si="485"/>
        <v>0.00025-0.458366566573133i</v>
      </c>
      <c r="M1673" s="57" t="str">
        <f t="shared" si="486"/>
        <v>0.0025-0.258153886054956i</v>
      </c>
      <c r="N1673" s="57">
        <f t="shared" si="487"/>
        <v>90.029483500838978</v>
      </c>
      <c r="O1673" s="57">
        <f t="shared" si="488"/>
        <v>34.55928877998852</v>
      </c>
      <c r="P1673" s="374">
        <f t="shared" si="489"/>
        <v>34.55928877998852</v>
      </c>
      <c r="Q1673" s="374">
        <f t="shared" si="490"/>
        <v>-89.970516499161022</v>
      </c>
      <c r="R1673" s="12">
        <f t="shared" si="491"/>
        <v>90.029483500838978</v>
      </c>
      <c r="S1673" s="57">
        <f t="shared" si="492"/>
        <v>0.48225273872981783</v>
      </c>
      <c r="T1673" s="12">
        <f t="shared" si="475"/>
        <v>34.55928877998852</v>
      </c>
    </row>
    <row r="1674" spans="1:20" x14ac:dyDescent="0.15">
      <c r="A1674" s="57">
        <f t="shared" si="476"/>
        <v>3041.5976389591779</v>
      </c>
      <c r="B1674" s="12">
        <f t="shared" si="493"/>
        <v>484.08529913699118</v>
      </c>
      <c r="C1674" s="57" t="str">
        <f t="shared" si="477"/>
        <v>0.0280765474607847-53.2487893180952i</v>
      </c>
      <c r="D1674" s="57" t="str">
        <f t="shared" si="478"/>
        <v>7.97998154366686-13.1631193269716i</v>
      </c>
      <c r="E1674" s="57" t="str">
        <f t="shared" si="479"/>
        <v>81.1926449113012-0.00486160395821341i</v>
      </c>
      <c r="F1674" s="57" t="str">
        <f t="shared" si="480"/>
        <v>4.17867388876893-1234.14330461423i</v>
      </c>
      <c r="G1674" s="57" t="str">
        <f t="shared" si="481"/>
        <v>0.999998853726232-0.00107064114166437i</v>
      </c>
      <c r="H1674" s="57" t="str">
        <f t="shared" si="482"/>
        <v>121.537487463738+72.3659387966688i</v>
      </c>
      <c r="I1674" s="57" t="str">
        <f t="shared" si="483"/>
        <v>506.759537091772-844.576333655654i</v>
      </c>
      <c r="K1674" s="57" t="str">
        <f t="shared" si="484"/>
        <v>0.0728926430978996-0.0441317737716923i</v>
      </c>
      <c r="L1674" s="57" t="str">
        <f t="shared" si="485"/>
        <v>0.00025-0.4566313673771i</v>
      </c>
      <c r="M1674" s="57" t="str">
        <f t="shared" si="486"/>
        <v>0.0025-0.257176614918267i</v>
      </c>
      <c r="N1674" s="57">
        <f t="shared" si="487"/>
        <v>90.030210405613431</v>
      </c>
      <c r="O1674" s="57">
        <f t="shared" si="488"/>
        <v>34.526195966633203</v>
      </c>
      <c r="P1674" s="374">
        <f t="shared" si="489"/>
        <v>34.526195966633203</v>
      </c>
      <c r="Q1674" s="374">
        <f t="shared" si="490"/>
        <v>-89.969789594386569</v>
      </c>
      <c r="R1674" s="12">
        <f t="shared" si="491"/>
        <v>90.030210405613431</v>
      </c>
      <c r="S1674" s="57">
        <f t="shared" si="492"/>
        <v>0.48408529913699117</v>
      </c>
      <c r="T1674" s="12">
        <f t="shared" si="475"/>
        <v>34.526195966633203</v>
      </c>
    </row>
    <row r="1675" spans="1:20" x14ac:dyDescent="0.15">
      <c r="A1675" s="57">
        <f t="shared" si="476"/>
        <v>3053.1557099872225</v>
      </c>
      <c r="B1675" s="12">
        <f t="shared" si="493"/>
        <v>485.92482327371175</v>
      </c>
      <c r="C1675" s="57" t="str">
        <f t="shared" si="477"/>
        <v>0.0286494675288118-53.0462966016141i</v>
      </c>
      <c r="D1675" s="57" t="str">
        <f t="shared" si="478"/>
        <v>7.97998140313257-13.1133808878191i</v>
      </c>
      <c r="E1675" s="57" t="str">
        <f t="shared" si="479"/>
        <v>81.1924148647139-0.00473329157832713i</v>
      </c>
      <c r="F1675" s="57" t="str">
        <f t="shared" si="480"/>
        <v>4.17867385229648-1229.47134755944i</v>
      </c>
      <c r="G1675" s="57" t="str">
        <f t="shared" si="481"/>
        <v>0.999998844998009-0.00107470956862237i</v>
      </c>
      <c r="H1675" s="57" t="str">
        <f t="shared" si="482"/>
        <v>121.549279558365+72.6432467201497i</v>
      </c>
      <c r="I1675" s="57" t="str">
        <f t="shared" si="483"/>
        <v>506.775903979808-841.447918870618i</v>
      </c>
      <c r="K1675" s="57" t="str">
        <f t="shared" si="484"/>
        <v>0.0727430957004291-0.0442072614345395i</v>
      </c>
      <c r="L1675" s="57" t="str">
        <f t="shared" si="485"/>
        <v>0.00025-0.454902736976589i</v>
      </c>
      <c r="M1675" s="57" t="str">
        <f t="shared" si="486"/>
        <v>0.0025-0.256203043353523i</v>
      </c>
      <c r="N1675" s="57">
        <f t="shared" si="487"/>
        <v>90.030944543168076</v>
      </c>
      <c r="O1675" s="57">
        <f t="shared" si="488"/>
        <v>34.493102652044072</v>
      </c>
      <c r="P1675" s="374">
        <f t="shared" si="489"/>
        <v>34.493102652044072</v>
      </c>
      <c r="Q1675" s="374">
        <f t="shared" si="490"/>
        <v>-89.969055456831924</v>
      </c>
      <c r="R1675" s="12">
        <f t="shared" si="491"/>
        <v>90.030944543168076</v>
      </c>
      <c r="S1675" s="57">
        <f t="shared" si="492"/>
        <v>0.48592482327371173</v>
      </c>
      <c r="T1675" s="12">
        <f t="shared" si="475"/>
        <v>34.493102652044072</v>
      </c>
    </row>
    <row r="1676" spans="1:20" x14ac:dyDescent="0.15">
      <c r="A1676" s="57">
        <f t="shared" si="476"/>
        <v>3064.7577016851742</v>
      </c>
      <c r="B1676" s="12">
        <f t="shared" si="493"/>
        <v>487.77133760215185</v>
      </c>
      <c r="C1676" s="57" t="str">
        <f t="shared" si="477"/>
        <v>0.0292243355980659-52.8445708672259i</v>
      </c>
      <c r="D1676" s="57" t="str">
        <f t="shared" si="478"/>
        <v>7.97998126152817-13.0638310890498i</v>
      </c>
      <c r="E1676" s="57" t="str">
        <f t="shared" si="479"/>
        <v>81.1921840678479-0.00460343290331151i</v>
      </c>
      <c r="F1676" s="57" t="str">
        <f t="shared" si="480"/>
        <v>4.17867381554635-1224.81707686276i</v>
      </c>
      <c r="G1676" s="57" t="str">
        <f t="shared" si="481"/>
        <v>0.999998836203326-0.00107879345549548i</v>
      </c>
      <c r="H1676" s="57" t="str">
        <f t="shared" si="482"/>
        <v>121.561162750296+72.9216350746469i</v>
      </c>
      <c r="I1676" s="57" t="str">
        <f t="shared" si="483"/>
        <v>506.792396509223-838.33161679857i</v>
      </c>
      <c r="K1676" s="57" t="str">
        <f t="shared" si="484"/>
        <v>0.0725930380298201-0.0442823697036489i</v>
      </c>
      <c r="L1676" s="57" t="str">
        <f t="shared" si="485"/>
        <v>0.00025-0.45318065050467i</v>
      </c>
      <c r="M1676" s="57" t="str">
        <f t="shared" si="486"/>
        <v>0.0025-0.255233157355572i</v>
      </c>
      <c r="N1676" s="57">
        <f t="shared" si="487"/>
        <v>90.03168595923222</v>
      </c>
      <c r="O1676" s="57">
        <f t="shared" si="488"/>
        <v>34.460008838099881</v>
      </c>
      <c r="P1676" s="374">
        <f t="shared" si="489"/>
        <v>34.460008838099881</v>
      </c>
      <c r="Q1676" s="374">
        <f t="shared" si="490"/>
        <v>-89.96831404076778</v>
      </c>
      <c r="R1676" s="12">
        <f t="shared" si="491"/>
        <v>90.03168595923222</v>
      </c>
      <c r="S1676" s="57">
        <f t="shared" si="492"/>
        <v>0.48777133760215186</v>
      </c>
      <c r="T1676" s="12">
        <f t="shared" si="475"/>
        <v>34.460008838099881</v>
      </c>
    </row>
    <row r="1677" spans="1:20" x14ac:dyDescent="0.15">
      <c r="A1677" s="57">
        <f t="shared" si="476"/>
        <v>3076.403780951578</v>
      </c>
      <c r="B1677" s="12">
        <f t="shared" si="493"/>
        <v>489.62486868504004</v>
      </c>
      <c r="C1677" s="57" t="str">
        <f t="shared" si="477"/>
        <v>0.0298011449954494-52.6436092328463i</v>
      </c>
      <c r="D1677" s="57" t="str">
        <f t="shared" si="478"/>
        <v>7.97998111884552-13.0144692178733i</v>
      </c>
      <c r="E1677" s="57" t="str">
        <f t="shared" si="479"/>
        <v>81.191952523909-0.00447201785446932i</v>
      </c>
      <c r="F1677" s="57" t="str">
        <f t="shared" si="480"/>
        <v>4.17867377851635-1220.18042557092i</v>
      </c>
      <c r="G1677" s="57" t="str">
        <f t="shared" si="481"/>
        <v>0.999998827341676-0.00108289286103014i</v>
      </c>
      <c r="H1677" s="57" t="str">
        <f t="shared" si="482"/>
        <v>121.573137753348+73.20110827363i</v>
      </c>
      <c r="I1677" s="57" t="str">
        <f t="shared" si="483"/>
        <v>506.809015652327-835.227382705468i</v>
      </c>
      <c r="K1677" s="57" t="str">
        <f t="shared" si="484"/>
        <v>0.0724424718092508-0.0443570944760372i</v>
      </c>
      <c r="L1677" s="57" t="str">
        <f t="shared" si="485"/>
        <v>0.00025-0.451465083188554i</v>
      </c>
      <c r="M1677" s="57" t="str">
        <f t="shared" si="486"/>
        <v>0.0025-0.254266942972277i</v>
      </c>
      <c r="N1677" s="57">
        <f t="shared" si="487"/>
        <v>90.032434699584357</v>
      </c>
      <c r="O1677" s="57">
        <f t="shared" si="488"/>
        <v>34.426914526723188</v>
      </c>
      <c r="P1677" s="374">
        <f t="shared" si="489"/>
        <v>34.426914526723188</v>
      </c>
      <c r="Q1677" s="374">
        <f t="shared" si="490"/>
        <v>-89.967565300415643</v>
      </c>
      <c r="R1677" s="12">
        <f t="shared" si="491"/>
        <v>90.032434699584357</v>
      </c>
      <c r="S1677" s="57">
        <f t="shared" si="492"/>
        <v>0.48962486868504002</v>
      </c>
      <c r="T1677" s="12">
        <f t="shared" si="475"/>
        <v>34.426914526723188</v>
      </c>
    </row>
    <row r="1678" spans="1:20" x14ac:dyDescent="0.15">
      <c r="A1678" s="57">
        <f t="shared" si="476"/>
        <v>3088.0941153191939</v>
      </c>
      <c r="B1678" s="12">
        <f t="shared" si="493"/>
        <v>491.4854431860432</v>
      </c>
      <c r="C1678" s="57" t="str">
        <f t="shared" si="477"/>
        <v>0.0303798888922024-52.4434088273461i</v>
      </c>
      <c r="D1678" s="57" t="str">
        <f t="shared" si="478"/>
        <v>7.97998097507648-12.9652945642025i</v>
      </c>
      <c r="E1678" s="57" t="str">
        <f t="shared" si="479"/>
        <v>81.1917202361727-0.00433903634519025i</v>
      </c>
      <c r="F1678" s="57" t="str">
        <f t="shared" si="480"/>
        <v>4.17867374120441-1215.56132698415i</v>
      </c>
      <c r="G1678" s="57" t="str">
        <f t="shared" si="481"/>
        <v>0.99999881841255-0.00108700784419602i</v>
      </c>
      <c r="H1678" s="57" t="str">
        <f t="shared" si="482"/>
        <v>121.585205287089+73.4816707509159i</v>
      </c>
      <c r="I1678" s="57" t="str">
        <f t="shared" si="483"/>
        <v>506.825762389093-832.135172032033i</v>
      </c>
      <c r="K1678" s="57" t="str">
        <f t="shared" si="484"/>
        <v>0.072291398802958-0.0444314316521981i</v>
      </c>
      <c r="L1678" s="57" t="str">
        <f t="shared" si="485"/>
        <v>0.00025-0.449756010349228i</v>
      </c>
      <c r="M1678" s="57" t="str">
        <f t="shared" si="486"/>
        <v>0.0025-0.253304386304321i</v>
      </c>
      <c r="N1678" s="57">
        <f t="shared" si="487"/>
        <v>90.033190810052488</v>
      </c>
      <c r="O1678" s="57">
        <f t="shared" si="488"/>
        <v>34.393819719879851</v>
      </c>
      <c r="P1678" s="374">
        <f t="shared" si="489"/>
        <v>34.393819719879851</v>
      </c>
      <c r="Q1678" s="374">
        <f t="shared" si="490"/>
        <v>-89.966809189947512</v>
      </c>
      <c r="R1678" s="12">
        <f t="shared" si="491"/>
        <v>90.033190810052488</v>
      </c>
      <c r="S1678" s="57">
        <f t="shared" si="492"/>
        <v>0.4914854431860432</v>
      </c>
      <c r="T1678" s="12">
        <f t="shared" si="475"/>
        <v>34.393819719879851</v>
      </c>
    </row>
    <row r="1679" spans="1:20" x14ac:dyDescent="0.15">
      <c r="A1679" s="57">
        <f t="shared" si="476"/>
        <v>3099.8288729574069</v>
      </c>
      <c r="B1679" s="12">
        <f t="shared" si="493"/>
        <v>493.35308787015015</v>
      </c>
      <c r="C1679" s="57" t="str">
        <f t="shared" si="477"/>
        <v>0.0309605603011427-52.2439667905092i</v>
      </c>
      <c r="D1679" s="57" t="str">
        <f t="shared" si="478"/>
        <v>7.97998083021264-12.9163064206433i</v>
      </c>
      <c r="E1679" s="57" t="str">
        <f t="shared" si="479"/>
        <v>81.1914872079826-0.00420447828189418i</v>
      </c>
      <c r="F1679" s="57" t="str">
        <f t="shared" si="480"/>
        <v>4.17867370360832-1210.95971465515i</v>
      </c>
      <c r="G1679" s="57" t="str">
        <f t="shared" si="481"/>
        <v>0.999998809415435-0.00109113846418685i</v>
      </c>
      <c r="H1679" s="57" t="str">
        <f t="shared" si="482"/>
        <v>121.597366076883+73.7633269607865i</v>
      </c>
      <c r="I1679" s="57" t="str">
        <f t="shared" si="483"/>
        <v>506.842637707184-829.054940393044i</v>
      </c>
      <c r="K1679" s="57" t="str">
        <f t="shared" si="484"/>
        <v>0.0721398208163352-0.0445053771365734i</v>
      </c>
      <c r="L1679" s="57" t="str">
        <f t="shared" si="485"/>
        <v>0.00025-0.448053407401104i</v>
      </c>
      <c r="M1679" s="57" t="str">
        <f t="shared" si="486"/>
        <v>0.0025-0.252345473505002i</v>
      </c>
      <c r="N1679" s="57">
        <f t="shared" si="487"/>
        <v>90.0339543365087</v>
      </c>
      <c r="O1679" s="57">
        <f t="shared" si="488"/>
        <v>34.360724419579377</v>
      </c>
      <c r="P1679" s="374">
        <f t="shared" si="489"/>
        <v>34.360724419579377</v>
      </c>
      <c r="Q1679" s="374">
        <f t="shared" si="490"/>
        <v>-89.9660456634913</v>
      </c>
      <c r="R1679" s="12">
        <f t="shared" si="491"/>
        <v>90.0339543365087</v>
      </c>
      <c r="S1679" s="57">
        <f t="shared" si="492"/>
        <v>0.49335308787015014</v>
      </c>
      <c r="T1679" s="12">
        <f t="shared" si="475"/>
        <v>34.360724419579377</v>
      </c>
    </row>
    <row r="1680" spans="1:20" x14ac:dyDescent="0.15">
      <c r="A1680" s="57">
        <f t="shared" si="476"/>
        <v>3111.6082226746453</v>
      </c>
      <c r="B1680" s="12">
        <f t="shared" si="493"/>
        <v>495.22782960405675</v>
      </c>
      <c r="C1680" s="57" t="str">
        <f t="shared" si="477"/>
        <v>0.0315431520772336-52.0452802729901i</v>
      </c>
      <c r="D1680" s="57" t="str">
        <f t="shared" si="478"/>
        <v>7.97998068424582-12.8675040824849i</v>
      </c>
      <c r="E1680" s="57" t="str">
        <f t="shared" si="479"/>
        <v>81.1912534427512-0.00406833356515676i</v>
      </c>
      <c r="F1680" s="57" t="str">
        <f t="shared" si="480"/>
        <v>4.17867366572599-1206.3755223882i</v>
      </c>
      <c r="G1680" s="57" t="str">
        <f t="shared" si="481"/>
        <v>0.999998800349811-0.00109528478042131i</v>
      </c>
      <c r="H1680" s="57" t="str">
        <f t="shared" si="482"/>
        <v>121.609620853938+74.0460813781109i</v>
      </c>
      <c r="I1680" s="57" t="str">
        <f t="shared" si="483"/>
        <v>506.859642602054-825.986643576752i</v>
      </c>
      <c r="K1680" s="57" t="str">
        <f t="shared" si="484"/>
        <v>0.0719877396960178-0.0445789268380187i</v>
      </c>
      <c r="L1680" s="57" t="str">
        <f t="shared" si="485"/>
        <v>0.00025-0.446357249851668i</v>
      </c>
      <c r="M1680" s="57" t="str">
        <f t="shared" si="486"/>
        <v>0.0025-0.251390190780038i</v>
      </c>
      <c r="N1680" s="57">
        <f t="shared" si="487"/>
        <v>90.034725324867111</v>
      </c>
      <c r="O1680" s="57">
        <f t="shared" si="488"/>
        <v>34.327628627875121</v>
      </c>
      <c r="P1680" s="374">
        <f t="shared" si="489"/>
        <v>34.327628627875121</v>
      </c>
      <c r="Q1680" s="374">
        <f t="shared" si="490"/>
        <v>-89.965274675132889</v>
      </c>
      <c r="R1680" s="12">
        <f t="shared" si="491"/>
        <v>90.034725324867111</v>
      </c>
      <c r="S1680" s="57">
        <f t="shared" si="492"/>
        <v>0.49522782960405676</v>
      </c>
      <c r="T1680" s="12">
        <f t="shared" si="475"/>
        <v>34.327628627875121</v>
      </c>
    </row>
    <row r="1681" spans="1:20" x14ac:dyDescent="0.15">
      <c r="A1681" s="57">
        <f t="shared" si="476"/>
        <v>3123.4323339208086</v>
      </c>
      <c r="B1681" s="12">
        <f t="shared" si="493"/>
        <v>497.10969535655215</v>
      </c>
      <c r="C1681" s="57" t="str">
        <f t="shared" si="477"/>
        <v>0.0321276569172291-51.8473464362698i</v>
      </c>
      <c r="D1681" s="57" t="str">
        <f t="shared" si="478"/>
        <v>7.97998053716753-12.8188868476893i</v>
      </c>
      <c r="E1681" s="57" t="str">
        <f t="shared" si="479"/>
        <v>81.1910189439595-0.0039305920892339i</v>
      </c>
      <c r="F1681" s="57" t="str">
        <f t="shared" si="480"/>
        <v>4.17867362755525-1201.80868423815i</v>
      </c>
      <c r="G1681" s="57" t="str">
        <f t="shared" si="481"/>
        <v>0.999998791215157-0.00109944685254382i</v>
      </c>
      <c r="H1681" s="57" t="str">
        <f t="shared" si="482"/>
        <v>121.621970355359+74.3299384984644i</v>
      </c>
      <c r="I1681" s="57" t="str">
        <f t="shared" si="483"/>
        <v>506.876778076969-822.930237544244i</v>
      </c>
      <c r="K1681" s="57" t="str">
        <f t="shared" si="484"/>
        <v>0.071835157329968-0.0446520766702766i</v>
      </c>
      <c r="L1681" s="57" t="str">
        <f t="shared" si="485"/>
        <v>0.00025-0.444667513301123i</v>
      </c>
      <c r="M1681" s="57" t="str">
        <f t="shared" si="486"/>
        <v>0.0025-0.250438524387366i</v>
      </c>
      <c r="N1681" s="57">
        <f t="shared" si="487"/>
        <v>90.035503821080951</v>
      </c>
      <c r="O1681" s="57">
        <f t="shared" si="488"/>
        <v>34.294532346864244</v>
      </c>
      <c r="P1681" s="374">
        <f t="shared" si="489"/>
        <v>34.294532346864244</v>
      </c>
      <c r="Q1681" s="374">
        <f t="shared" si="490"/>
        <v>-89.964496178919049</v>
      </c>
      <c r="R1681" s="12">
        <f t="shared" si="491"/>
        <v>90.035503821080951</v>
      </c>
      <c r="S1681" s="57">
        <f t="shared" si="492"/>
        <v>0.49710969535655214</v>
      </c>
      <c r="T1681" s="12">
        <f t="shared" si="475"/>
        <v>34.294532346864244</v>
      </c>
    </row>
    <row r="1682" spans="1:20" x14ac:dyDescent="0.15">
      <c r="A1682" s="57">
        <f t="shared" si="476"/>
        <v>3135.3013767897078</v>
      </c>
      <c r="B1682" s="12">
        <f t="shared" si="493"/>
        <v>498.99871219890707</v>
      </c>
      <c r="C1682" s="57" t="str">
        <f t="shared" si="477"/>
        <v>0.0327140673598443-51.6501624526125i</v>
      </c>
      <c r="D1682" s="57" t="str">
        <f t="shared" si="478"/>
        <v>7.97998038896933-12.770454016881i</v>
      </c>
      <c r="E1682" s="57" t="str">
        <f t="shared" si="479"/>
        <v>81.1907837151585-0.00379124374449339i</v>
      </c>
      <c r="F1682" s="57" t="str">
        <f t="shared" si="480"/>
        <v>4.1786735890938-1197.2591345095i</v>
      </c>
      <c r="G1682" s="57" t="str">
        <f t="shared" si="481"/>
        <v>0.999998782010949-0.00110362474042549i</v>
      </c>
      <c r="H1682" s="57" t="str">
        <f t="shared" si="482"/>
        <v>121.634415324194+74.6149028382523i</v>
      </c>
      <c r="I1682" s="57" t="str">
        <f t="shared" si="483"/>
        <v>506.894045143102-819.885678428811i</v>
      </c>
      <c r="K1682" s="57" t="str">
        <f t="shared" si="484"/>
        <v>0.0716820756475494-0.0447248225524498i</v>
      </c>
      <c r="L1682" s="57" t="str">
        <f t="shared" si="485"/>
        <v>0.00025-0.442984173442043i</v>
      </c>
      <c r="M1682" s="57" t="str">
        <f t="shared" si="486"/>
        <v>0.0025-0.249490460636946i</v>
      </c>
      <c r="N1682" s="57">
        <f t="shared" si="487"/>
        <v>90.036289871140269</v>
      </c>
      <c r="O1682" s="57">
        <f t="shared" si="488"/>
        <v>34.261435578687696</v>
      </c>
      <c r="P1682" s="374">
        <f t="shared" si="489"/>
        <v>34.261435578687696</v>
      </c>
      <c r="Q1682" s="374">
        <f t="shared" si="490"/>
        <v>-89.963710128859731</v>
      </c>
      <c r="R1682" s="12">
        <f t="shared" si="491"/>
        <v>90.036289871140269</v>
      </c>
      <c r="S1682" s="57">
        <f t="shared" si="492"/>
        <v>0.49899871219890707</v>
      </c>
      <c r="T1682" s="12">
        <f t="shared" si="475"/>
        <v>34.261435578687696</v>
      </c>
    </row>
    <row r="1683" spans="1:20" x14ac:dyDescent="0.15">
      <c r="A1683" s="57">
        <f t="shared" si="476"/>
        <v>3147.2155220215086</v>
      </c>
      <c r="B1683" s="12">
        <f t="shared" si="493"/>
        <v>500.8949073052629</v>
      </c>
      <c r="C1683" s="57" t="str">
        <f t="shared" si="477"/>
        <v>0.0333023757844479-51.4537255050246i</v>
      </c>
      <c r="D1683" s="57" t="str">
        <f t="shared" si="478"/>
        <v>7.97998023964268-12.7222048933376i</v>
      </c>
      <c r="E1683" s="57" t="str">
        <f t="shared" si="479"/>
        <v>81.1905477599678-0.00365027841620969i</v>
      </c>
      <c r="F1683" s="57" t="str">
        <f t="shared" si="480"/>
        <v>4.17867355033951-1192.72680775545i</v>
      </c>
      <c r="G1683" s="57" t="str">
        <f t="shared" si="481"/>
        <v>0.999998772736656-0.00110781850416486i</v>
      </c>
      <c r="H1683" s="57" t="str">
        <f t="shared" si="482"/>
        <v>121.64695650949+74.9009789348324i</v>
      </c>
      <c r="I1683" s="57" t="str">
        <f t="shared" si="483"/>
        <v>506.91144481958-816.852922535369i</v>
      </c>
      <c r="K1683" s="57" t="str">
        <f t="shared" si="484"/>
        <v>0.0715284966195987-0.044797160409481i</v>
      </c>
      <c r="L1683" s="57" t="str">
        <f t="shared" si="485"/>
        <v>0.00025-0.441307206059018i</v>
      </c>
      <c r="M1683" s="57" t="str">
        <f t="shared" si="486"/>
        <v>0.0025-0.248545985890561i</v>
      </c>
      <c r="N1683" s="57">
        <f t="shared" si="487"/>
        <v>90.037083521067572</v>
      </c>
      <c r="O1683" s="57">
        <f t="shared" si="488"/>
        <v>34.228338325530629</v>
      </c>
      <c r="P1683" s="374">
        <f t="shared" si="489"/>
        <v>34.228338325530629</v>
      </c>
      <c r="Q1683" s="374">
        <f t="shared" si="490"/>
        <v>-89.962916478932428</v>
      </c>
      <c r="R1683" s="12">
        <f t="shared" si="491"/>
        <v>90.037083521067572</v>
      </c>
      <c r="S1683" s="57">
        <f t="shared" si="492"/>
        <v>0.50089490730526287</v>
      </c>
      <c r="T1683" s="12">
        <f t="shared" si="475"/>
        <v>34.228338325530629</v>
      </c>
    </row>
    <row r="1684" spans="1:20" x14ac:dyDescent="0.15">
      <c r="A1684" s="57">
        <f t="shared" si="476"/>
        <v>3159.1749410051902</v>
      </c>
      <c r="B1684" s="12">
        <f t="shared" si="493"/>
        <v>502.79830795302291</v>
      </c>
      <c r="C1684" s="57" t="str">
        <f t="shared" si="477"/>
        <v>0.0338925744117695-51.2580327872112i</v>
      </c>
      <c r="D1684" s="57" t="str">
        <f t="shared" si="478"/>
        <v>7.97998008917899-12.6741387829791i</v>
      </c>
      <c r="E1684" s="57" t="str">
        <f t="shared" si="479"/>
        <v>81.1903110820774-0.00350768598682169i</v>
      </c>
      <c r="F1684" s="57" t="str">
        <f t="shared" si="480"/>
        <v>4.17867351129011-1188.21163877695i</v>
      </c>
      <c r="G1684" s="57" t="str">
        <f t="shared" si="481"/>
        <v>0.999998763391744-0.00111202820408887i</v>
      </c>
      <c r="H1684" s="57" t="str">
        <f t="shared" si="482"/>
        <v>121.659594666337+75.1881713466388i</v>
      </c>
      <c r="I1684" s="57" t="str">
        <f t="shared" si="483"/>
        <v>506.928978133553-813.831926339787i</v>
      </c>
      <c r="K1684" s="57" t="str">
        <f t="shared" si="484"/>
        <v>0.0713744222584898-0.0448690861726319i</v>
      </c>
      <c r="L1684" s="57" t="str">
        <f t="shared" si="485"/>
        <v>0.00025-0.439636587028311i</v>
      </c>
      <c r="M1684" s="57" t="str">
        <f t="shared" si="486"/>
        <v>0.0025-0.247605086561627i</v>
      </c>
      <c r="N1684" s="57">
        <f t="shared" si="487"/>
        <v>90.037884816916119</v>
      </c>
      <c r="O1684" s="57">
        <f t="shared" si="488"/>
        <v>34.195240589622308</v>
      </c>
      <c r="P1684" s="374">
        <f t="shared" si="489"/>
        <v>34.195240589622308</v>
      </c>
      <c r="Q1684" s="374">
        <f t="shared" si="490"/>
        <v>-89.962115183083881</v>
      </c>
      <c r="R1684" s="12">
        <f t="shared" si="491"/>
        <v>90.037884816916119</v>
      </c>
      <c r="S1684" s="57">
        <f t="shared" si="492"/>
        <v>0.50279830795302294</v>
      </c>
      <c r="T1684" s="12">
        <f t="shared" si="475"/>
        <v>34.195240589622308</v>
      </c>
    </row>
    <row r="1685" spans="1:20" x14ac:dyDescent="0.15">
      <c r="A1685" s="57">
        <f t="shared" si="476"/>
        <v>3171.1798057810101</v>
      </c>
      <c r="B1685" s="12">
        <f t="shared" si="493"/>
        <v>504.70894152324439</v>
      </c>
      <c r="C1685" s="57" t="str">
        <f t="shared" si="477"/>
        <v>0.0344846553033733-51.0630815035333i</v>
      </c>
      <c r="D1685" s="57" t="str">
        <f t="shared" si="478"/>
        <v>7.97997993756963-12.6262549943584i</v>
      </c>
      <c r="E1685" s="57" t="str">
        <f t="shared" si="479"/>
        <v>81.1900736852462-0.00336345633597638i</v>
      </c>
      <c r="F1685" s="57" t="str">
        <f t="shared" si="480"/>
        <v>4.17867347194342-1183.71356262179i</v>
      </c>
      <c r="G1685" s="57" t="str">
        <f t="shared" si="481"/>
        <v>0.999998753975677-0.00111625390075368i</v>
      </c>
      <c r="H1685" s="57" t="str">
        <f t="shared" si="482"/>
        <v>121.672330555925+75.4764846533077i</v>
      </c>
      <c r="I1685" s="57" t="str">
        <f t="shared" si="483"/>
        <v>506.94664612027-810.822646488339i</v>
      </c>
      <c r="K1685" s="57" t="str">
        <f t="shared" si="484"/>
        <v>0.0712198546181909-0.0449405957799656i</v>
      </c>
      <c r="L1685" s="57" t="str">
        <f t="shared" si="485"/>
        <v>0.00025-0.437972292317504i</v>
      </c>
      <c r="M1685" s="57" t="str">
        <f t="shared" si="486"/>
        <v>0.0025-0.24666774911499i</v>
      </c>
      <c r="N1685" s="57">
        <f t="shared" si="487"/>
        <v>90.038693804766439</v>
      </c>
      <c r="O1685" s="57">
        <f t="shared" si="488"/>
        <v>34.162142373236158</v>
      </c>
      <c r="P1685" s="374">
        <f t="shared" si="489"/>
        <v>34.162142373236158</v>
      </c>
      <c r="Q1685" s="374">
        <f t="shared" si="490"/>
        <v>-89.961306195233561</v>
      </c>
      <c r="R1685" s="12">
        <f t="shared" si="491"/>
        <v>90.038693804766439</v>
      </c>
      <c r="S1685" s="57">
        <f t="shared" si="492"/>
        <v>0.50470894152324441</v>
      </c>
      <c r="T1685" s="12">
        <f t="shared" si="475"/>
        <v>34.162142373236158</v>
      </c>
    </row>
    <row r="1686" spans="1:20" x14ac:dyDescent="0.15">
      <c r="A1686" s="57">
        <f t="shared" si="476"/>
        <v>3183.2302890429783</v>
      </c>
      <c r="B1686" s="12">
        <f t="shared" si="493"/>
        <v>506.62683550103276</v>
      </c>
      <c r="C1686" s="57" t="str">
        <f t="shared" si="477"/>
        <v>0.0350786103608947-50.8688688689667i</v>
      </c>
      <c r="D1686" s="57" t="str">
        <f t="shared" si="478"/>
        <v>7.97997978480583-12.5785528386511i</v>
      </c>
      <c r="E1686" s="57" t="str">
        <f t="shared" si="479"/>
        <v>81.1898355733027-0.00321757934093484i</v>
      </c>
      <c r="F1686" s="57" t="str">
        <f t="shared" si="480"/>
        <v>4.17867343229709-1179.23251458363i</v>
      </c>
      <c r="G1686" s="57" t="str">
        <f t="shared" si="481"/>
        <v>0.999998744487911-0.00112049565494552i</v>
      </c>
      <c r="H1686" s="57" t="str">
        <f t="shared" si="482"/>
        <v>121.685164945591+75.7659234558027i</v>
      </c>
      <c r="I1686" s="57" t="str">
        <f t="shared" si="483"/>
        <v>506.964449823124-807.82503979703i</v>
      </c>
      <c r="K1686" s="57" t="str">
        <f t="shared" si="484"/>
        <v>0.0710647957943186-0.0450116851768356i</v>
      </c>
      <c r="L1686" s="57" t="str">
        <f t="shared" si="485"/>
        <v>0.00025-0.436314297985162i</v>
      </c>
      <c r="M1686" s="57" t="str">
        <f t="shared" si="486"/>
        <v>0.0025-0.245733960066737i</v>
      </c>
      <c r="N1686" s="57">
        <f t="shared" si="487"/>
        <v>90.039510530722751</v>
      </c>
      <c r="O1686" s="57">
        <f t="shared" si="488"/>
        <v>34.12904367869001</v>
      </c>
      <c r="P1686" s="374">
        <f t="shared" si="489"/>
        <v>34.12904367869001</v>
      </c>
      <c r="Q1686" s="374">
        <f t="shared" si="490"/>
        <v>-89.960489469277249</v>
      </c>
      <c r="R1686" s="12">
        <f t="shared" si="491"/>
        <v>90.039510530722751</v>
      </c>
      <c r="S1686" s="57">
        <f t="shared" si="492"/>
        <v>0.50662683550103271</v>
      </c>
      <c r="T1686" s="12">
        <f t="shared" si="475"/>
        <v>34.12904367869001</v>
      </c>
    </row>
    <row r="1687" spans="1:20" x14ac:dyDescent="0.15">
      <c r="A1687" s="57">
        <f t="shared" si="476"/>
        <v>3195.3265641413414</v>
      </c>
      <c r="B1687" s="12">
        <f t="shared" si="493"/>
        <v>508.55201747593668</v>
      </c>
      <c r="C1687" s="57" t="str">
        <f t="shared" si="477"/>
        <v>0.0356744313270774-50.6753921090571i</v>
      </c>
      <c r="D1687" s="57" t="str">
        <f t="shared" si="478"/>
        <v>7.97997963087884-12.5310316296456i</v>
      </c>
      <c r="E1687" s="57" t="str">
        <f t="shared" si="479"/>
        <v>81.1895967501449-0.00307004487826842i</v>
      </c>
      <c r="F1687" s="57" t="str">
        <f t="shared" si="480"/>
        <v>4.17867339234888-1174.76843020109i</v>
      </c>
      <c r="G1687" s="57" t="str">
        <f t="shared" si="481"/>
        <v>0.999998734927901-0.00112475352768164i</v>
      </c>
      <c r="H1687" s="57" t="str">
        <f t="shared" si="482"/>
        <v>121.698098608879+76.0564923765435i</v>
      </c>
      <c r="I1687" s="57" t="str">
        <f t="shared" si="483"/>
        <v>506.98239029374-804.839063251059i</v>
      </c>
      <c r="K1687" s="57" t="str">
        <f t="shared" si="484"/>
        <v>0.0709092479241799-0.0450823503163692i</v>
      </c>
      <c r="L1687" s="57" t="str">
        <f t="shared" si="485"/>
        <v>0.00025-0.434662580180475i</v>
      </c>
      <c r="M1687" s="57" t="str">
        <f t="shared" si="486"/>
        <v>0.0025-0.244803705983997i</v>
      </c>
      <c r="N1687" s="57">
        <f t="shared" si="487"/>
        <v>90.040335040911231</v>
      </c>
      <c r="O1687" s="57">
        <f t="shared" si="488"/>
        <v>34.095944508345696</v>
      </c>
      <c r="P1687" s="374">
        <f t="shared" si="489"/>
        <v>34.095944508345696</v>
      </c>
      <c r="Q1687" s="374">
        <f t="shared" si="490"/>
        <v>-89.959664959088769</v>
      </c>
      <c r="R1687" s="12">
        <f t="shared" si="491"/>
        <v>90.040335040911231</v>
      </c>
      <c r="S1687" s="57">
        <f t="shared" si="492"/>
        <v>0.5085520174759367</v>
      </c>
      <c r="T1687" s="12">
        <f t="shared" si="475"/>
        <v>34.095944508345696</v>
      </c>
    </row>
    <row r="1688" spans="1:20" x14ac:dyDescent="0.15">
      <c r="A1688" s="57">
        <f t="shared" si="476"/>
        <v>3207.4688050850787</v>
      </c>
      <c r="B1688" s="12">
        <f t="shared" si="493"/>
        <v>510.48451514234523</v>
      </c>
      <c r="C1688" s="57" t="str">
        <f t="shared" si="477"/>
        <v>0.0362721097845906-50.482648459882i</v>
      </c>
      <c r="D1688" s="57" t="str">
        <f t="shared" si="478"/>
        <v>7.97997947577978-12.4836906837333i</v>
      </c>
      <c r="E1688" s="57" t="str">
        <f t="shared" si="479"/>
        <v>81.1893572197412-0.00292084282348644i</v>
      </c>
      <c r="F1688" s="57" t="str">
        <f t="shared" si="480"/>
        <v>4.17867335209648-1170.32124525681i</v>
      </c>
      <c r="G1688" s="57" t="str">
        <f t="shared" si="481"/>
        <v>0.999998725295098-0.00112902758021112i</v>
      </c>
      <c r="H1688" s="57" t="str">
        <f t="shared" si="482"/>
        <v>121.711132325582+76.3481960595317i</v>
      </c>
      <c r="I1688" s="57" t="str">
        <f t="shared" si="483"/>
        <v>507.000468592019-801.864674004134i</v>
      </c>
      <c r="K1688" s="57" t="str">
        <f t="shared" si="484"/>
        <v>0.0707532131868152-0.045152587159963i</v>
      </c>
      <c r="L1688" s="57" t="str">
        <f t="shared" si="485"/>
        <v>0.00025-0.433017115142932i</v>
      </c>
      <c r="M1688" s="57" t="str">
        <f t="shared" si="486"/>
        <v>0.0025-0.243876973484756i</v>
      </c>
      <c r="N1688" s="57">
        <f t="shared" si="487"/>
        <v>90.041167381475887</v>
      </c>
      <c r="O1688" s="57">
        <f t="shared" si="488"/>
        <v>34.062844864609808</v>
      </c>
      <c r="P1688" s="374">
        <f t="shared" si="489"/>
        <v>34.062844864609808</v>
      </c>
      <c r="Q1688" s="374">
        <f t="shared" si="490"/>
        <v>-89.958832618524113</v>
      </c>
      <c r="R1688" s="12">
        <f t="shared" si="491"/>
        <v>90.041167381475887</v>
      </c>
      <c r="S1688" s="57">
        <f t="shared" si="492"/>
        <v>0.51048451514234527</v>
      </c>
      <c r="T1688" s="12">
        <f t="shared" si="475"/>
        <v>34.062844864609808</v>
      </c>
    </row>
    <row r="1689" spans="1:20" x14ac:dyDescent="0.15">
      <c r="A1689" s="57">
        <f t="shared" si="476"/>
        <v>3219.6571865444021</v>
      </c>
      <c r="B1689" s="12">
        <f t="shared" si="493"/>
        <v>512.4243562998862</v>
      </c>
      <c r="C1689" s="57" t="str">
        <f t="shared" si="477"/>
        <v>0.0368716371565689-50.2906351680054i</v>
      </c>
      <c r="D1689" s="57" t="str">
        <f t="shared" si="478"/>
        <v>7.97997931949976-12.4365293198988i</v>
      </c>
      <c r="E1689" s="57" t="str">
        <f t="shared" si="479"/>
        <v>81.1891169861298-0.00276996305250813i</v>
      </c>
      <c r="F1689" s="57" t="str">
        <f t="shared" si="480"/>
        <v>4.17867331153759-1165.89089577655i</v>
      </c>
      <c r="G1689" s="57" t="str">
        <f t="shared" si="481"/>
        <v>0.999998715588947-0.00113331787401576i</v>
      </c>
      <c r="H1689" s="57" t="str">
        <f t="shared" si="482"/>
        <v>121.724266881806+76.6410391704828i</v>
      </c>
      <c r="I1689" s="57" t="str">
        <f t="shared" si="483"/>
        <v>507.018685786235-798.901829377956i</v>
      </c>
      <c r="K1689" s="57" t="str">
        <f t="shared" si="484"/>
        <v>0.0705966938030273-0.045222391677772i</v>
      </c>
      <c r="L1689" s="57" t="str">
        <f t="shared" si="485"/>
        <v>0.00025-0.431377879201965i</v>
      </c>
      <c r="M1689" s="57" t="str">
        <f t="shared" si="486"/>
        <v>0.0025-0.242953749237652i</v>
      </c>
      <c r="N1689" s="57">
        <f t="shared" si="487"/>
        <v>90.042007598576106</v>
      </c>
      <c r="O1689" s="57">
        <f t="shared" si="488"/>
        <v>34.029744749933151</v>
      </c>
      <c r="P1689" s="374">
        <f t="shared" si="489"/>
        <v>34.029744749933151</v>
      </c>
      <c r="Q1689" s="374">
        <f t="shared" si="490"/>
        <v>-89.957992401423894</v>
      </c>
      <c r="R1689" s="12">
        <f t="shared" si="491"/>
        <v>90.042007598576106</v>
      </c>
      <c r="S1689" s="57">
        <f t="shared" si="492"/>
        <v>0.51242435629988625</v>
      </c>
      <c r="T1689" s="12">
        <f t="shared" si="475"/>
        <v>34.029744749933151</v>
      </c>
    </row>
    <row r="1690" spans="1:20" x14ac:dyDescent="0.15">
      <c r="A1690" s="57">
        <f t="shared" si="476"/>
        <v>3231.8918838532713</v>
      </c>
      <c r="B1690" s="12">
        <f t="shared" si="493"/>
        <v>514.37156885382581</v>
      </c>
      <c r="C1690" s="57" t="str">
        <f t="shared" si="477"/>
        <v>0.0374730047058414-50.0993494904388i</v>
      </c>
      <c r="D1690" s="57" t="str">
        <f t="shared" si="478"/>
        <v>7.97997916202975-12.38954685971i</v>
      </c>
      <c r="E1690" s="57" t="str">
        <f t="shared" si="479"/>
        <v>81.1888760534194-0.00261739544215474i</v>
      </c>
      <c r="F1690" s="57" t="str">
        <f t="shared" si="480"/>
        <v>4.17867327066985-1161.47731802824i</v>
      </c>
      <c r="G1690" s="57" t="str">
        <f t="shared" si="481"/>
        <v>0.999998705808888-0.00113762447081097i</v>
      </c>
      <c r="H1690" s="57" t="str">
        <f t="shared" si="482"/>
        <v>121.737503070016+76.9350263969539i</v>
      </c>
      <c r="I1690" s="57" t="str">
        <f t="shared" si="483"/>
        <v>507.037042953071-795.950486861549i</v>
      </c>
      <c r="K1690" s="57" t="str">
        <f t="shared" si="484"/>
        <v>0.0704396920354105-0.0452917598492082i</v>
      </c>
      <c r="L1690" s="57" t="str">
        <f t="shared" si="485"/>
        <v>0.00025-0.429744848776613i</v>
      </c>
      <c r="M1690" s="57" t="str">
        <f t="shared" si="486"/>
        <v>0.0025-0.242034019961797i</v>
      </c>
      <c r="N1690" s="57">
        <f t="shared" si="487"/>
        <v>90.042855738382983</v>
      </c>
      <c r="O1690" s="57">
        <f t="shared" si="488"/>
        <v>33.996644166811244</v>
      </c>
      <c r="P1690" s="374">
        <f t="shared" si="489"/>
        <v>33.996644166811244</v>
      </c>
      <c r="Q1690" s="374">
        <f t="shared" si="490"/>
        <v>-89.957144261617017</v>
      </c>
      <c r="R1690" s="12">
        <f t="shared" si="491"/>
        <v>90.042855738382983</v>
      </c>
      <c r="S1690" s="57">
        <f t="shared" si="492"/>
        <v>0.51437156885382584</v>
      </c>
      <c r="T1690" s="12">
        <f t="shared" si="475"/>
        <v>33.996644166811244</v>
      </c>
    </row>
    <row r="1691" spans="1:20" x14ac:dyDescent="0.15">
      <c r="A1691" s="57">
        <f t="shared" si="476"/>
        <v>3244.1730730119139</v>
      </c>
      <c r="B1691" s="12">
        <f t="shared" si="493"/>
        <v>516.32618081547037</v>
      </c>
      <c r="C1691" s="57" t="str">
        <f t="shared" si="477"/>
        <v>0.0380762035358515-49.9087886945969i</v>
      </c>
      <c r="D1691" s="57" t="str">
        <f t="shared" si="478"/>
        <v>7.97997900336069-12.3427426273084i</v>
      </c>
      <c r="E1691" s="57" t="str">
        <f t="shared" si="479"/>
        <v>81.1886344257872-0.00246312987093194i</v>
      </c>
      <c r="F1691" s="57" t="str">
        <f t="shared" si="480"/>
        <v>4.17867322949097-1157.08044852109i</v>
      </c>
      <c r="G1691" s="57" t="str">
        <f t="shared" si="481"/>
        <v>0.999998695954361-0.00114194743254668i</v>
      </c>
      <c r="H1691" s="57" t="str">
        <f t="shared" si="482"/>
        <v>121.750841689097+77.2301624484763i</v>
      </c>
      <c r="I1691" s="57" t="str">
        <f t="shared" si="483"/>
        <v>507.055541177711-793.010604110724i</v>
      </c>
      <c r="K1691" s="57" t="str">
        <f t="shared" si="484"/>
        <v>0.0702822101883682-0.0453606876634353i</v>
      </c>
      <c r="L1691" s="57" t="str">
        <f t="shared" si="485"/>
        <v>0.00025-0.428118000375187i</v>
      </c>
      <c r="M1691" s="57" t="str">
        <f t="shared" si="486"/>
        <v>0.0025-0.241117772426576i</v>
      </c>
      <c r="N1691" s="57">
        <f t="shared" si="487"/>
        <v>90.043711847077148</v>
      </c>
      <c r="O1691" s="57">
        <f t="shared" si="488"/>
        <v>33.9635431177839</v>
      </c>
      <c r="P1691" s="374">
        <f t="shared" si="489"/>
        <v>33.9635431177839</v>
      </c>
      <c r="Q1691" s="374">
        <f t="shared" si="490"/>
        <v>-89.956288152922852</v>
      </c>
      <c r="R1691" s="12">
        <f t="shared" si="491"/>
        <v>90.043711847077148</v>
      </c>
      <c r="S1691" s="57">
        <f t="shared" si="492"/>
        <v>0.51632618081547033</v>
      </c>
      <c r="T1691" s="12">
        <f t="shared" si="475"/>
        <v>33.9635431177839</v>
      </c>
    </row>
    <row r="1692" spans="1:20" x14ac:dyDescent="0.15">
      <c r="A1692" s="57">
        <f t="shared" si="476"/>
        <v>3256.5009306893589</v>
      </c>
      <c r="B1692" s="12">
        <f t="shared" si="493"/>
        <v>518.28822030256913</v>
      </c>
      <c r="C1692" s="57" t="str">
        <f t="shared" si="477"/>
        <v>0.0386812245897445-49.7189500582584i</v>
      </c>
      <c r="D1692" s="57" t="str">
        <f t="shared" si="478"/>
        <v>7.97997884348347-12.2961159493992i</v>
      </c>
      <c r="E1692" s="57" t="str">
        <f t="shared" si="479"/>
        <v>81.1883921074822-0.0023071562198582i</v>
      </c>
      <c r="F1692" s="57" t="str">
        <f t="shared" si="480"/>
        <v>4.17867318799852-1152.70022400464i</v>
      </c>
      <c r="G1692" s="57" t="str">
        <f t="shared" si="481"/>
        <v>0.999998686024797-0.00114628682140821i</v>
      </c>
      <c r="H1692" s="57" t="str">
        <f t="shared" si="482"/>
        <v>121.764283544399+77.5264520566882i</v>
      </c>
      <c r="I1692" s="57" t="str">
        <f t="shared" si="483"/>
        <v>507.074181553893-790.082138947399i</v>
      </c>
      <c r="K1692" s="57" t="str">
        <f t="shared" si="484"/>
        <v>0.0701242506081264-0.0454291711198709i</v>
      </c>
      <c r="L1692" s="57" t="str">
        <f t="shared" si="485"/>
        <v>0.00025-0.426497310594927i</v>
      </c>
      <c r="M1692" s="57" t="str">
        <f t="shared" si="486"/>
        <v>0.0025-0.240204993451461i</v>
      </c>
      <c r="N1692" s="57">
        <f t="shared" si="487"/>
        <v>90.044575970844875</v>
      </c>
      <c r="O1692" s="57">
        <f t="shared" si="488"/>
        <v>33.930441605435661</v>
      </c>
      <c r="P1692" s="374">
        <f t="shared" si="489"/>
        <v>33.930441605435661</v>
      </c>
      <c r="Q1692" s="374">
        <f t="shared" si="490"/>
        <v>-89.955424029155125</v>
      </c>
      <c r="R1692" s="12">
        <f t="shared" si="491"/>
        <v>90.044575970844875</v>
      </c>
      <c r="S1692" s="57">
        <f t="shared" si="492"/>
        <v>0.51828822030256916</v>
      </c>
      <c r="T1692" s="12">
        <f t="shared" si="475"/>
        <v>33.930441605435661</v>
      </c>
    </row>
    <row r="1693" spans="1:20" x14ac:dyDescent="0.15">
      <c r="A1693" s="57">
        <f t="shared" si="476"/>
        <v>3268.8756342259785</v>
      </c>
      <c r="B1693" s="12">
        <f t="shared" si="493"/>
        <v>520.2577155397189</v>
      </c>
      <c r="C1693" s="57" t="str">
        <f t="shared" si="477"/>
        <v>0.0392880586505875-49.5298308695234i</v>
      </c>
      <c r="D1693" s="57" t="str">
        <f t="shared" si="478"/>
        <v>7.97997868238885-12.2496661552422i</v>
      </c>
      <c r="E1693" s="57" t="str">
        <f t="shared" si="479"/>
        <v>81.1881491028222-0.00214946437256272i</v>
      </c>
      <c r="F1693" s="57" t="str">
        <f t="shared" si="480"/>
        <v>4.17867314619012-1148.33658146791i</v>
      </c>
      <c r="G1693" s="57" t="str">
        <f t="shared" si="481"/>
        <v>0.999998676019624-0.00115064269981717i</v>
      </c>
      <c r="H1693" s="57" t="str">
        <f t="shared" si="482"/>
        <v>121.777829447807+77.823899975468i</v>
      </c>
      <c r="I1693" s="57" t="str">
        <f t="shared" si="483"/>
        <v>507.092965184-787.165049359142i</v>
      </c>
      <c r="K1693" s="57" t="str">
        <f t="shared" si="484"/>
        <v>0.0699658156827388-0.0454972062286851i</v>
      </c>
      <c r="L1693" s="57" t="str">
        <f t="shared" si="485"/>
        <v>0.00025-0.424882756121666i</v>
      </c>
      <c r="M1693" s="57" t="str">
        <f t="shared" si="486"/>
        <v>0.0025-0.239295669905819i</v>
      </c>
      <c r="N1693" s="57">
        <f t="shared" si="487"/>
        <v>90.045448155875079</v>
      </c>
      <c r="O1693" s="57">
        <f t="shared" si="488"/>
        <v>33.897339632395578</v>
      </c>
      <c r="P1693" s="374">
        <f t="shared" si="489"/>
        <v>33.897339632395578</v>
      </c>
      <c r="Q1693" s="374">
        <f t="shared" si="490"/>
        <v>-89.954551844124921</v>
      </c>
      <c r="R1693" s="12">
        <f t="shared" si="491"/>
        <v>90.045448155875079</v>
      </c>
      <c r="S1693" s="57">
        <f t="shared" si="492"/>
        <v>0.52025771553971889</v>
      </c>
      <c r="T1693" s="12">
        <f t="shared" si="475"/>
        <v>33.897339632395578</v>
      </c>
    </row>
    <row r="1694" spans="1:20" x14ac:dyDescent="0.15">
      <c r="A1694" s="57">
        <f t="shared" si="476"/>
        <v>3281.2973616360377</v>
      </c>
      <c r="B1694" s="12">
        <f t="shared" si="493"/>
        <v>522.2346948587699</v>
      </c>
      <c r="C1694" s="57" t="str">
        <f t="shared" si="477"/>
        <v>0.0398966963416001-49.3414284267727i</v>
      </c>
      <c r="D1694" s="57" t="str">
        <f t="shared" si="478"/>
        <v>7.97997852006762-12.2033925766413i</v>
      </c>
      <c r="E1694" s="57" t="str">
        <f t="shared" si="479"/>
        <v>81.1879054161955-0.00199004421714835i</v>
      </c>
      <c r="F1694" s="57" t="str">
        <f t="shared" si="480"/>
        <v>4.17867310406336-1143.98945813843i</v>
      </c>
      <c r="G1694" s="57" t="str">
        <f t="shared" si="481"/>
        <v>0.999998665938269-0.00115501513043235i</v>
      </c>
      <c r="H1694" s="57" t="str">
        <f t="shared" si="482"/>
        <v>121.79148021778+78.122510981069i</v>
      </c>
      <c r="I1694" s="57" t="str">
        <f t="shared" si="483"/>
        <v>507.111893179112-784.259293498431i</v>
      </c>
      <c r="K1694" s="57" t="str">
        <f t="shared" si="484"/>
        <v>0.0698069078420876-0.0455647890113072i</v>
      </c>
      <c r="L1694" s="57" t="str">
        <f t="shared" si="485"/>
        <v>0.00025-0.423274313729492i</v>
      </c>
      <c r="M1694" s="57" t="str">
        <f t="shared" si="486"/>
        <v>0.0025-0.238389788708726i</v>
      </c>
      <c r="N1694" s="57">
        <f t="shared" si="487"/>
        <v>90.046328448356505</v>
      </c>
      <c r="O1694" s="57">
        <f t="shared" si="488"/>
        <v>33.864237201337303</v>
      </c>
      <c r="P1694" s="374">
        <f t="shared" si="489"/>
        <v>33.864237201337303</v>
      </c>
      <c r="Q1694" s="374">
        <f t="shared" si="490"/>
        <v>-89.953671551643495</v>
      </c>
      <c r="R1694" s="12">
        <f t="shared" si="491"/>
        <v>90.046328448356505</v>
      </c>
      <c r="S1694" s="57">
        <f t="shared" si="492"/>
        <v>0.52223469485876994</v>
      </c>
      <c r="T1694" s="12">
        <f t="shared" si="475"/>
        <v>33.864237201337303</v>
      </c>
    </row>
    <row r="1695" spans="1:20" x14ac:dyDescent="0.15">
      <c r="A1695" s="57">
        <f t="shared" si="476"/>
        <v>3293.7662916102545</v>
      </c>
      <c r="B1695" s="12">
        <f t="shared" si="493"/>
        <v>524.21918669923321</v>
      </c>
      <c r="C1695" s="57" t="str">
        <f t="shared" si="477"/>
        <v>0.040507128126535-49.1537400386273i</v>
      </c>
      <c r="D1695" s="57" t="str">
        <f t="shared" si="478"/>
        <v>7.97997835651042-12.1572945479355i</v>
      </c>
      <c r="E1695" s="57" t="str">
        <f t="shared" si="479"/>
        <v>81.1876610520616-0.00182888564603494i</v>
      </c>
      <c r="F1695" s="57" t="str">
        <f t="shared" si="480"/>
        <v>4.17867306161585-1139.65879148137i</v>
      </c>
      <c r="G1695" s="57" t="str">
        <f t="shared" si="481"/>
        <v>0.999998655780149-0.00115940417615061i</v>
      </c>
      <c r="H1695" s="57" t="str">
        <f t="shared" si="482"/>
        <v>121.805236679424+78.4222898722537i</v>
      </c>
      <c r="I1695" s="57" t="str">
        <f t="shared" si="483"/>
        <v>507.130966659072-781.364829682194i</v>
      </c>
      <c r="K1695" s="57" t="str">
        <f t="shared" si="484"/>
        <v>0.0696475295578752-0.0456319155009275i</v>
      </c>
      <c r="L1695" s="57" t="str">
        <f t="shared" si="485"/>
        <v>0.00025-0.421671960280428i</v>
      </c>
      <c r="M1695" s="57" t="str">
        <f t="shared" si="486"/>
        <v>0.0025-0.237487336828776i</v>
      </c>
      <c r="N1695" s="57">
        <f t="shared" si="487"/>
        <v>90.047216894475</v>
      </c>
      <c r="O1695" s="57">
        <f t="shared" si="488"/>
        <v>33.831134314979238</v>
      </c>
      <c r="P1695" s="374">
        <f t="shared" si="489"/>
        <v>33.831134314979238</v>
      </c>
      <c r="Q1695" s="374">
        <f t="shared" si="490"/>
        <v>-89.952783105525</v>
      </c>
      <c r="R1695" s="12">
        <f t="shared" si="491"/>
        <v>90.047216894475</v>
      </c>
      <c r="S1695" s="57">
        <f t="shared" si="492"/>
        <v>0.52421918669923318</v>
      </c>
      <c r="T1695" s="12">
        <f t="shared" si="475"/>
        <v>33.831134314979238</v>
      </c>
    </row>
    <row r="1696" spans="1:20" x14ac:dyDescent="0.15">
      <c r="A1696" s="57">
        <f t="shared" si="476"/>
        <v>3306.2826035183734</v>
      </c>
      <c r="B1696" s="12">
        <f t="shared" si="493"/>
        <v>526.21121960869027</v>
      </c>
      <c r="C1696" s="57" t="str">
        <f t="shared" si="477"/>
        <v>0.0411193443082247-48.966763023906i</v>
      </c>
      <c r="D1696" s="57" t="str">
        <f t="shared" si="478"/>
        <v>7.97997819170783-12.1113714059892i</v>
      </c>
      <c r="E1696" s="57" t="str">
        <f t="shared" si="479"/>
        <v>81.1874160149475-0.00166597855720317i</v>
      </c>
      <c r="F1696" s="57" t="str">
        <f t="shared" si="480"/>
        <v>4.17867301884511-1135.34451919863i</v>
      </c>
      <c r="G1696" s="57" t="str">
        <f t="shared" si="481"/>
        <v>0.999998645544682-0.00116380990010783i</v>
      </c>
      <c r="H1696" s="57" t="str">
        <f t="shared" si="482"/>
        <v>121.819099664534+78.7232414704332i</v>
      </c>
      <c r="I1696" s="57" t="str">
        <f t="shared" si="483"/>
        <v>507.150186752579-778.48161639113i</v>
      </c>
      <c r="K1696" s="57" t="str">
        <f t="shared" si="484"/>
        <v>0.0694876833436099-0.0456985817430078i</v>
      </c>
      <c r="L1696" s="57" t="str">
        <f t="shared" si="485"/>
        <v>0.00025-0.420075672724075i</v>
      </c>
      <c r="M1696" s="57" t="str">
        <f t="shared" si="486"/>
        <v>0.0025-0.236588301283897i</v>
      </c>
      <c r="N1696" s="57">
        <f t="shared" si="487"/>
        <v>90.048113540408565</v>
      </c>
      <c r="O1696" s="57">
        <f t="shared" si="488"/>
        <v>33.798030976084213</v>
      </c>
      <c r="P1696" s="374">
        <f t="shared" si="489"/>
        <v>33.798030976084213</v>
      </c>
      <c r="Q1696" s="374">
        <f t="shared" si="490"/>
        <v>-89.951886459591435</v>
      </c>
      <c r="R1696" s="12">
        <f t="shared" si="491"/>
        <v>90.048113540408565</v>
      </c>
      <c r="S1696" s="57">
        <f t="shared" si="492"/>
        <v>0.52621121960869022</v>
      </c>
      <c r="T1696" s="12">
        <f t="shared" si="475"/>
        <v>33.798030976084213</v>
      </c>
    </row>
    <row r="1697" spans="1:20" x14ac:dyDescent="0.15">
      <c r="A1697" s="57">
        <f t="shared" si="476"/>
        <v>3318.8464774117433</v>
      </c>
      <c r="B1697" s="12">
        <f t="shared" si="493"/>
        <v>528.21082224320332</v>
      </c>
      <c r="C1697" s="57" t="str">
        <f t="shared" si="477"/>
        <v>0.0417333350307096-48.7804947115869i</v>
      </c>
      <c r="D1697" s="57" t="str">
        <f t="shared" si="478"/>
        <v>7.97997802565036-12.0656224901825i</v>
      </c>
      <c r="E1697" s="57" t="str">
        <f t="shared" si="479"/>
        <v>81.1871703094538-0.00150131285468703i</v>
      </c>
      <c r="F1697" s="57" t="str">
        <f t="shared" si="480"/>
        <v>4.17867297574873-1131.04657922796i</v>
      </c>
      <c r="G1697" s="57" t="str">
        <f t="shared" si="481"/>
        <v>0.999998635231277-0.00116823236567976i</v>
      </c>
      <c r="H1697" s="57" t="str">
        <f t="shared" si="482"/>
        <v>121.833070011661+79.0253706198028i</v>
      </c>
      <c r="I1697" s="57" t="str">
        <f t="shared" si="483"/>
        <v>507.169554597244-775.609612269191i</v>
      </c>
      <c r="K1697" s="57" t="str">
        <f t="shared" si="484"/>
        <v>0.069327371754584-0.0457647837957862i</v>
      </c>
      <c r="L1697" s="57" t="str">
        <f t="shared" si="485"/>
        <v>0.00025-0.418485428097307i</v>
      </c>
      <c r="M1697" s="57" t="str">
        <f t="shared" si="486"/>
        <v>0.0025-0.235692669141161i</v>
      </c>
      <c r="N1697" s="57">
        <f t="shared" si="487"/>
        <v>90.049018432326562</v>
      </c>
      <c r="O1697" s="57">
        <f t="shared" si="488"/>
        <v>33.764927187459932</v>
      </c>
      <c r="P1697" s="374">
        <f t="shared" si="489"/>
        <v>33.764927187459932</v>
      </c>
      <c r="Q1697" s="374">
        <f t="shared" si="490"/>
        <v>-89.950981567673438</v>
      </c>
      <c r="R1697" s="12">
        <f t="shared" si="491"/>
        <v>90.049018432326562</v>
      </c>
      <c r="S1697" s="57">
        <f t="shared" si="492"/>
        <v>0.52821082224320337</v>
      </c>
      <c r="T1697" s="12">
        <f t="shared" si="475"/>
        <v>33.764927187459932</v>
      </c>
    </row>
    <row r="1698" spans="1:20" x14ac:dyDescent="0.15">
      <c r="A1698" s="57">
        <f t="shared" si="476"/>
        <v>3331.4580940259079</v>
      </c>
      <c r="B1698" s="12">
        <f t="shared" si="493"/>
        <v>530.21802336772748</v>
      </c>
      <c r="C1698" s="57" t="str">
        <f t="shared" si="477"/>
        <v>0.042349090277412-48.5949324407646i</v>
      </c>
      <c r="D1698" s="57" t="str">
        <f t="shared" si="478"/>
        <v>7.97997785832844-12.0200471424019i</v>
      </c>
      <c r="E1698" s="57" t="str">
        <f t="shared" si="479"/>
        <v>81.186923940248-0.00133487844935879i</v>
      </c>
      <c r="F1698" s="57" t="str">
        <f t="shared" si="480"/>
        <v>4.17867293232416-1126.76490974206i</v>
      </c>
      <c r="G1698" s="57" t="str">
        <f t="shared" si="481"/>
        <v>0.999998624839342-0.001172671636483i</v>
      </c>
      <c r="H1698" s="57" t="str">
        <f t="shared" si="482"/>
        <v>121.847148566167+79.3286821874831i</v>
      </c>
      <c r="I1698" s="57" t="str">
        <f t="shared" si="483"/>
        <v>507.189071339678-772.748776122989i</v>
      </c>
      <c r="K1698" s="57" t="str">
        <f t="shared" si="484"/>
        <v>0.0691665973878463-0.0458305177307907i</v>
      </c>
      <c r="L1698" s="57" t="str">
        <f t="shared" si="485"/>
        <v>0.00025-0.416901203523916i</v>
      </c>
      <c r="M1698" s="57" t="str">
        <f t="shared" si="486"/>
        <v>0.0025-0.234800427516598i</v>
      </c>
      <c r="N1698" s="57">
        <f t="shared" si="487"/>
        <v>90.049931616384342</v>
      </c>
      <c r="O1698" s="57">
        <f t="shared" si="488"/>
        <v>33.731822951958534</v>
      </c>
      <c r="P1698" s="374">
        <f t="shared" si="489"/>
        <v>33.731822951958534</v>
      </c>
      <c r="Q1698" s="374">
        <f t="shared" si="490"/>
        <v>-89.950068383615658</v>
      </c>
      <c r="R1698" s="12">
        <f t="shared" si="491"/>
        <v>90.049931616384342</v>
      </c>
      <c r="S1698" s="57">
        <f t="shared" si="492"/>
        <v>0.5302180233677275</v>
      </c>
      <c r="T1698" s="12">
        <f t="shared" si="475"/>
        <v>33.731822951958534</v>
      </c>
    </row>
    <row r="1699" spans="1:20" x14ac:dyDescent="0.15">
      <c r="A1699" s="57">
        <f t="shared" si="476"/>
        <v>3344.1176347832065</v>
      </c>
      <c r="B1699" s="12">
        <f t="shared" si="493"/>
        <v>532.23285185652492</v>
      </c>
      <c r="C1699" s="57" t="str">
        <f t="shared" si="477"/>
        <v>0.0429665998732247-48.4100735606111i</v>
      </c>
      <c r="D1699" s="57" t="str">
        <f t="shared" si="478"/>
        <v>7.97997768973245-11.9746447070306i</v>
      </c>
      <c r="E1699" s="57" t="str">
        <f t="shared" si="479"/>
        <v>81.1866769120701-0.00116666525973295i</v>
      </c>
      <c r="F1699" s="57" t="str">
        <f t="shared" si="480"/>
        <v>4.17867288856893-1122.49944914766i</v>
      </c>
      <c r="G1699" s="57" t="str">
        <f t="shared" si="481"/>
        <v>0.999998614368278-0.00117712777637584i</v>
      </c>
      <c r="H1699" s="57" t="str">
        <f t="shared" si="482"/>
        <v>121.861336180284+79.6331810636594i</v>
      </c>
      <c r="I1699" s="57" t="str">
        <f t="shared" si="483"/>
        <v>507.208738135542-769.899066921193i</v>
      </c>
      <c r="K1699" s="57" t="str">
        <f t="shared" si="484"/>
        <v>0.0690053628821653-0.0458957796333468i</v>
      </c>
      <c r="L1699" s="57" t="str">
        <f t="shared" si="485"/>
        <v>0.00025-0.4153229762143i</v>
      </c>
      <c r="M1699" s="57" t="str">
        <f t="shared" si="486"/>
        <v>0.0025-0.233911563575013i</v>
      </c>
      <c r="N1699" s="57">
        <f t="shared" si="487"/>
        <v>90.050853138722232</v>
      </c>
      <c r="O1699" s="57">
        <f t="shared" si="488"/>
        <v>33.698718272476839</v>
      </c>
      <c r="P1699" s="374">
        <f t="shared" si="489"/>
        <v>33.698718272476839</v>
      </c>
      <c r="Q1699" s="374">
        <f t="shared" si="490"/>
        <v>-89.949146861277768</v>
      </c>
      <c r="R1699" s="12">
        <f t="shared" si="491"/>
        <v>90.050853138722232</v>
      </c>
      <c r="S1699" s="57">
        <f t="shared" si="492"/>
        <v>0.53223285185652491</v>
      </c>
      <c r="T1699" s="12">
        <f t="shared" si="475"/>
        <v>33.698718272476839</v>
      </c>
    </row>
    <row r="1700" spans="1:20" x14ac:dyDescent="0.15">
      <c r="A1700" s="57">
        <f t="shared" si="476"/>
        <v>3356.8252817953826</v>
      </c>
      <c r="B1700" s="12">
        <f t="shared" si="493"/>
        <v>534.25533669357969</v>
      </c>
      <c r="C1700" s="57" t="str">
        <f t="shared" si="477"/>
        <v>0.0435858534839433-48.2259154303342i</v>
      </c>
      <c r="D1700" s="57" t="str">
        <f t="shared" si="478"/>
        <v>7.97997751985278-11.9294145309392i</v>
      </c>
      <c r="E1700" s="57" t="str">
        <f t="shared" si="479"/>
        <v>81.1864292297283-0.000996663212736148i</v>
      </c>
      <c r="F1700" s="57" t="str">
        <f t="shared" si="480"/>
        <v>4.17867284448057-1118.25013608469i</v>
      </c>
      <c r="G1700" s="57" t="str">
        <f t="shared" si="481"/>
        <v>0.999998603817483-0.00118160084945922i</v>
      </c>
      <c r="H1700" s="57" t="str">
        <f t="shared" si="482"/>
        <v>121.875633713173+79.9388721617223i</v>
      </c>
      <c r="I1700" s="57" t="str">
        <f t="shared" si="483"/>
        <v>507.228556149644-767.060443794002i</v>
      </c>
      <c r="K1700" s="57" t="str">
        <f t="shared" si="484"/>
        <v>0.0688436709179882-0.0459605656030922i</v>
      </c>
      <c r="L1700" s="57" t="str">
        <f t="shared" si="485"/>
        <v>0.00025-0.413750723465132i</v>
      </c>
      <c r="M1700" s="57" t="str">
        <f t="shared" si="486"/>
        <v>0.0025-0.233026064529799i</v>
      </c>
      <c r="N1700" s="57">
        <f t="shared" si="487"/>
        <v>90.05178304546159</v>
      </c>
      <c r="O1700" s="57">
        <f t="shared" si="488"/>
        <v>33.665613151956094</v>
      </c>
      <c r="P1700" s="374">
        <f t="shared" si="489"/>
        <v>33.665613151956094</v>
      </c>
      <c r="Q1700" s="374">
        <f t="shared" si="490"/>
        <v>-89.94821695453841</v>
      </c>
      <c r="R1700" s="12">
        <f t="shared" si="491"/>
        <v>90.05178304546159</v>
      </c>
      <c r="S1700" s="57">
        <f t="shared" si="492"/>
        <v>0.53425533669357972</v>
      </c>
      <c r="T1700" s="12">
        <f t="shared" si="475"/>
        <v>33.665613151956094</v>
      </c>
    </row>
    <row r="1701" spans="1:20" x14ac:dyDescent="0.15">
      <c r="A1701" s="57">
        <f t="shared" si="476"/>
        <v>3369.5812178662054</v>
      </c>
      <c r="B1701" s="12">
        <f t="shared" si="493"/>
        <v>536.28550697301534</v>
      </c>
      <c r="C1701" s="57" t="str">
        <f t="shared" si="477"/>
        <v>0.0442068406144678-48.0424554191403i</v>
      </c>
      <c r="D1701" s="57" t="str">
        <f t="shared" si="478"/>
        <v>7.97997734867949-11.8843559634766i</v>
      </c>
      <c r="E1701" s="57" t="str">
        <f t="shared" si="479"/>
        <v>81.1861808981023-0.000824862244713545i</v>
      </c>
      <c r="F1701" s="57" t="str">
        <f t="shared" si="480"/>
        <v>4.17867280005646-1114.01690942535i</v>
      </c>
      <c r="G1701" s="57" t="str">
        <f t="shared" si="481"/>
        <v>0.99999859318635-0.00118609092007766i</v>
      </c>
      <c r="H1701" s="57" t="str">
        <f t="shared" si="482"/>
        <v>121.890042030982+80.2457604184113i</v>
      </c>
      <c r="I1701" s="57" t="str">
        <f t="shared" si="483"/>
        <v>507.248526555999-764.232866032525i</v>
      </c>
      <c r="K1701" s="57" t="str">
        <f t="shared" si="484"/>
        <v>0.0686815242173907-0.0460248717544911i</v>
      </c>
      <c r="L1701" s="57" t="str">
        <f t="shared" si="485"/>
        <v>0.00025-0.412184422659028i</v>
      </c>
      <c r="M1701" s="57" t="str">
        <f t="shared" si="486"/>
        <v>0.0025-0.232143917642757i</v>
      </c>
      <c r="N1701" s="57">
        <f t="shared" si="487"/>
        <v>90.052721382699147</v>
      </c>
      <c r="O1701" s="57">
        <f t="shared" si="488"/>
        <v>33.632507593382442</v>
      </c>
      <c r="P1701" s="374">
        <f t="shared" si="489"/>
        <v>33.632507593382442</v>
      </c>
      <c r="Q1701" s="374">
        <f t="shared" si="490"/>
        <v>-89.947278617300853</v>
      </c>
      <c r="R1701" s="12">
        <f t="shared" si="491"/>
        <v>90.052721382699147</v>
      </c>
      <c r="S1701" s="57">
        <f t="shared" si="492"/>
        <v>0.53628550697301536</v>
      </c>
      <c r="T1701" s="12">
        <f t="shared" si="475"/>
        <v>33.632507593382442</v>
      </c>
    </row>
    <row r="1702" spans="1:20" x14ac:dyDescent="0.15">
      <c r="A1702" s="57">
        <f t="shared" si="476"/>
        <v>3382.3856264940969</v>
      </c>
      <c r="B1702" s="12">
        <f t="shared" si="493"/>
        <v>538.32339189951279</v>
      </c>
      <c r="C1702" s="57" t="str">
        <f t="shared" si="477"/>
        <v>0.0448295506131018-47.85969090619i</v>
      </c>
      <c r="D1702" s="57" t="str">
        <f t="shared" si="478"/>
        <v>7.97997717620289-11.8394683564599i</v>
      </c>
      <c r="E1702" s="57" t="str">
        <f t="shared" si="479"/>
        <v>81.1859319221406-0.000651252301648881i</v>
      </c>
      <c r="F1702" s="57" t="str">
        <f t="shared" si="480"/>
        <v>4.17867275529411-1109.79970827325i</v>
      </c>
      <c r="G1702" s="57" t="str">
        <f t="shared" si="481"/>
        <v>0.999998582474267-0.00119059805282015i</v>
      </c>
      <c r="H1702" s="57" t="str">
        <f t="shared" si="482"/>
        <v>121.904562006909+80.5538507939593i</v>
      </c>
      <c r="I1702" s="57" t="str">
        <f t="shared" si="483"/>
        <v>507.268650537912-761.416293088246i</v>
      </c>
      <c r="K1702" s="57" t="str">
        <f t="shared" si="484"/>
        <v>0.068518925544019-0.0460886942173466i</v>
      </c>
      <c r="L1702" s="57" t="str">
        <f t="shared" si="485"/>
        <v>0.00025-0.410624051264225i</v>
      </c>
      <c r="M1702" s="57" t="str">
        <f t="shared" si="486"/>
        <v>0.0025-0.231265110223906i</v>
      </c>
      <c r="N1702" s="57">
        <f t="shared" si="487"/>
        <v>90.053668196508738</v>
      </c>
      <c r="O1702" s="57">
        <f t="shared" si="488"/>
        <v>33.599401599786177</v>
      </c>
      <c r="P1702" s="374">
        <f t="shared" si="489"/>
        <v>33.599401599786177</v>
      </c>
      <c r="Q1702" s="374">
        <f t="shared" si="490"/>
        <v>-89.946331803491262</v>
      </c>
      <c r="R1702" s="12">
        <f t="shared" si="491"/>
        <v>90.053668196508738</v>
      </c>
      <c r="S1702" s="57">
        <f t="shared" si="492"/>
        <v>0.53832339189951284</v>
      </c>
      <c r="T1702" s="12">
        <f t="shared" si="475"/>
        <v>33.599401599786177</v>
      </c>
    </row>
    <row r="1703" spans="1:20" x14ac:dyDescent="0.15">
      <c r="A1703" s="57">
        <f t="shared" si="476"/>
        <v>3395.2386918747748</v>
      </c>
      <c r="B1703" s="12">
        <f t="shared" si="493"/>
        <v>540.36902078873095</v>
      </c>
      <c r="C1703" s="57" t="str">
        <f t="shared" si="477"/>
        <v>0.0454539726674987-47.6776192805623i</v>
      </c>
      <c r="D1703" s="57" t="str">
        <f t="shared" si="478"/>
        <v>7.97997700241297-11.794751064166i</v>
      </c>
      <c r="E1703" s="57" t="str">
        <f t="shared" si="479"/>
        <v>81.1856823068622-0.000475823340172613i</v>
      </c>
      <c r="F1703" s="57" t="str">
        <f t="shared" si="480"/>
        <v>4.17867271019095-1105.59847196254i</v>
      </c>
      <c r="G1703" s="57" t="str">
        <f t="shared" si="481"/>
        <v>0.999998571680618-0.00119512231252112i</v>
      </c>
      <c r="H1703" s="57" t="str">
        <f t="shared" si="482"/>
        <v>121.919194521262+80.8631482722369i</v>
      </c>
      <c r="I1703" s="57" t="str">
        <f t="shared" si="483"/>
        <v>507.288929288059-758.610684572461i</v>
      </c>
      <c r="K1703" s="57" t="str">
        <f t="shared" si="484"/>
        <v>0.068355877703027-0.046152029137319i</v>
      </c>
      <c r="L1703" s="57" t="str">
        <f t="shared" si="485"/>
        <v>0.00025-0.409069586834254i</v>
      </c>
      <c r="M1703" s="57" t="str">
        <f t="shared" si="486"/>
        <v>0.0025-0.230389629631307i</v>
      </c>
      <c r="N1703" s="57">
        <f t="shared" si="487"/>
        <v>90.054623532932851</v>
      </c>
      <c r="O1703" s="57">
        <f t="shared" si="488"/>
        <v>33.566295174242342</v>
      </c>
      <c r="P1703" s="374">
        <f t="shared" si="489"/>
        <v>33.566295174242342</v>
      </c>
      <c r="Q1703" s="374">
        <f t="shared" si="490"/>
        <v>-89.945376467067149</v>
      </c>
      <c r="R1703" s="12">
        <f t="shared" si="491"/>
        <v>90.054623532932851</v>
      </c>
      <c r="S1703" s="57">
        <f t="shared" si="492"/>
        <v>0.54036902078873095</v>
      </c>
      <c r="T1703" s="12">
        <f t="shared" si="475"/>
        <v>33.566295174242342</v>
      </c>
    </row>
    <row r="1704" spans="1:20" x14ac:dyDescent="0.15">
      <c r="A1704" s="57">
        <f t="shared" si="476"/>
        <v>3408.140598903899</v>
      </c>
      <c r="B1704" s="12">
        <f t="shared" si="493"/>
        <v>542.42242306772812</v>
      </c>
      <c r="C1704" s="57" t="str">
        <f t="shared" si="477"/>
        <v>0.046080095808307-47.4962379412116i</v>
      </c>
      <c r="D1704" s="57" t="str">
        <f t="shared" si="478"/>
        <v>7.97997682729972-11.7502034433213i</v>
      </c>
      <c r="E1704" s="57" t="str">
        <f t="shared" si="479"/>
        <v>81.1854320573553-0.000298565328735916i</v>
      </c>
      <c r="F1704" s="57" t="str">
        <f t="shared" si="480"/>
        <v>4.17867266474429-1101.41314005703i</v>
      </c>
      <c r="G1704" s="57" t="str">
        <f t="shared" si="481"/>
        <v>0.999998560804781-0.00119966376426133i</v>
      </c>
      <c r="H1704" s="57" t="str">
        <f t="shared" si="482"/>
        <v>121.933940461517+81.1736578608974i</v>
      </c>
      <c r="I1704" s="57" t="str">
        <f t="shared" si="483"/>
        <v>507.309364008548-755.816000255682i</v>
      </c>
      <c r="K1704" s="57" t="str">
        <f t="shared" si="484"/>
        <v>0.0681923835410048-0.0462148726764407i</v>
      </c>
      <c r="L1704" s="57" t="str">
        <f t="shared" si="485"/>
        <v>0.00025-0.407521007007625i</v>
      </c>
      <c r="M1704" s="57" t="str">
        <f t="shared" si="486"/>
        <v>0.0025-0.229517463270878i</v>
      </c>
      <c r="N1704" s="57">
        <f t="shared" si="487"/>
        <v>90.055587437983519</v>
      </c>
      <c r="O1704" s="57">
        <f t="shared" si="488"/>
        <v>33.533188319870156</v>
      </c>
      <c r="P1704" s="374">
        <f t="shared" si="489"/>
        <v>33.533188319870156</v>
      </c>
      <c r="Q1704" s="374">
        <f t="shared" si="490"/>
        <v>-89.944412562016481</v>
      </c>
      <c r="R1704" s="12">
        <f t="shared" si="491"/>
        <v>90.055587437983519</v>
      </c>
      <c r="S1704" s="57">
        <f t="shared" si="492"/>
        <v>0.54242242306772814</v>
      </c>
      <c r="T1704" s="12">
        <f t="shared" si="475"/>
        <v>33.533188319870156</v>
      </c>
    </row>
    <row r="1705" spans="1:20" x14ac:dyDescent="0.15">
      <c r="A1705" s="57">
        <f t="shared" si="476"/>
        <v>3421.0915331797337</v>
      </c>
      <c r="B1705" s="12">
        <f t="shared" si="493"/>
        <v>544.48362827538551</v>
      </c>
      <c r="C1705" s="57" t="str">
        <f t="shared" si="477"/>
        <v>0.0467079089080613-47.3155442969305i</v>
      </c>
      <c r="D1705" s="57" t="str">
        <f t="shared" si="478"/>
        <v>7.97997665085312-11.7058248530935i</v>
      </c>
      <c r="E1705" s="57" t="str">
        <f t="shared" si="479"/>
        <v>81.1851811787785-0.000119468247465018i</v>
      </c>
      <c r="F1705" s="57" t="str">
        <f t="shared" si="480"/>
        <v>4.17867261895162-1097.24365234931i</v>
      </c>
      <c r="G1705" s="57" t="str">
        <f t="shared" si="481"/>
        <v>0.999998549846132-0.00120422247336886i</v>
      </c>
      <c r="H1705" s="57" t="str">
        <f t="shared" si="482"/>
        <v>121.948800722388+81.485384591527i</v>
      </c>
      <c r="I1705" s="57" t="str">
        <f t="shared" si="483"/>
        <v>507.32995591101-753.032200067124i</v>
      </c>
      <c r="K1705" s="57" t="str">
        <f t="shared" si="484"/>
        <v>0.0680284459458982-0.0462772210136319i</v>
      </c>
      <c r="L1705" s="57" t="str">
        <f t="shared" si="485"/>
        <v>0.00025-0.405978289507497i</v>
      </c>
      <c r="M1705" s="57" t="str">
        <f t="shared" si="486"/>
        <v>0.0025-0.228648598596212i</v>
      </c>
      <c r="N1705" s="57">
        <f t="shared" si="487"/>
        <v>90.056559957637361</v>
      </c>
      <c r="O1705" s="57">
        <f t="shared" si="488"/>
        <v>33.500081039833361</v>
      </c>
      <c r="P1705" s="374">
        <f t="shared" si="489"/>
        <v>33.500081039833361</v>
      </c>
      <c r="Q1705" s="374">
        <f t="shared" si="490"/>
        <v>-89.943440042362639</v>
      </c>
      <c r="R1705" s="12">
        <f t="shared" si="491"/>
        <v>90.056559957637361</v>
      </c>
      <c r="S1705" s="57">
        <f t="shared" si="492"/>
        <v>0.54448362827538554</v>
      </c>
      <c r="T1705" s="12">
        <f t="shared" si="475"/>
        <v>33.500081039833361</v>
      </c>
    </row>
    <row r="1706" spans="1:20" x14ac:dyDescent="0.15">
      <c r="A1706" s="57">
        <f t="shared" si="476"/>
        <v>3434.091681005817</v>
      </c>
      <c r="B1706" s="12">
        <f t="shared" si="493"/>
        <v>546.55266606283203</v>
      </c>
      <c r="C1706" s="57" t="str">
        <f t="shared" si="477"/>
        <v>0.0473374006803908-47.1355357663094i</v>
      </c>
      <c r="D1706" s="57" t="str">
        <f t="shared" si="478"/>
        <v>7.97997647306293-11.6616146550815i</v>
      </c>
      <c r="E1706" s="57" t="str">
        <f t="shared" si="479"/>
        <v>81.1849296763594+0.0000614779099004681i</v>
      </c>
      <c r="F1706" s="57" t="str">
        <f t="shared" si="480"/>
        <v>4.17867257281027-1093.08994885989i</v>
      </c>
      <c r="G1706" s="57" t="str">
        <f t="shared" si="481"/>
        <v>0.999998538804038-0.00120879850541997i</v>
      </c>
      <c r="H1706" s="57" t="str">
        <f t="shared" si="482"/>
        <v>121.963776205876+81.7983335197918i</v>
      </c>
      <c r="I1706" s="57" t="str">
        <f t="shared" si="483"/>
        <v>507.35070621667-750.259244094066i</v>
      </c>
      <c r="K1706" s="57" t="str">
        <f t="shared" si="484"/>
        <v>0.0678640678469254-0.0463390703452237i</v>
      </c>
      <c r="L1706" s="57" t="str">
        <f t="shared" si="485"/>
        <v>0.00025-0.40444141214136i</v>
      </c>
      <c r="M1706" s="57" t="str">
        <f t="shared" si="486"/>
        <v>0.0025-0.2277830231084i</v>
      </c>
      <c r="N1706" s="57">
        <f t="shared" si="487"/>
        <v>90.057541137831024</v>
      </c>
      <c r="O1706" s="57">
        <f t="shared" si="488"/>
        <v>33.466973337340001</v>
      </c>
      <c r="P1706" s="374">
        <f t="shared" si="489"/>
        <v>33.466973337340001</v>
      </c>
      <c r="Q1706" s="374">
        <f t="shared" si="490"/>
        <v>-89.942458862168976</v>
      </c>
      <c r="R1706" s="12">
        <f t="shared" si="491"/>
        <v>90.057541137831024</v>
      </c>
      <c r="S1706" s="57">
        <f t="shared" si="492"/>
        <v>0.54655266606283204</v>
      </c>
      <c r="T1706" s="12">
        <f t="shared" si="475"/>
        <v>33.466973337340001</v>
      </c>
    </row>
    <row r="1707" spans="1:20" x14ac:dyDescent="0.15">
      <c r="A1707" s="57">
        <f t="shared" si="476"/>
        <v>3447.1412293936392</v>
      </c>
      <c r="B1707" s="12">
        <f t="shared" si="493"/>
        <v>548.6295661938708</v>
      </c>
      <c r="C1707" s="57" t="str">
        <f t="shared" si="477"/>
        <v>0.0479685596832375-46.9562097776964i</v>
      </c>
      <c r="D1707" s="57" t="str">
        <f t="shared" si="478"/>
        <v>7.97997629391902-11.6175722133068i</v>
      </c>
      <c r="E1707" s="57" t="str">
        <f t="shared" si="479"/>
        <v>81.1846775553943+0.000244283136404864i</v>
      </c>
      <c r="F1707" s="57" t="str">
        <f t="shared" si="480"/>
        <v>4.17867252631756-1088.95196983637i</v>
      </c>
      <c r="G1707" s="57" t="str">
        <f t="shared" si="481"/>
        <v>0.999998527677866-0.00121339192624014i</v>
      </c>
      <c r="H1707" s="57" t="str">
        <f t="shared" si="482"/>
        <v>121.978867821349+82.1125097255872i</v>
      </c>
      <c r="I1707" s="57" t="str">
        <f t="shared" si="483"/>
        <v>507.371616156433-747.497092581421i</v>
      </c>
      <c r="K1707" s="57" t="str">
        <f t="shared" si="484"/>
        <v>0.0676992522144811-0.0464004168854696i</v>
      </c>
      <c r="L1707" s="57" t="str">
        <f t="shared" si="485"/>
        <v>0.00025-0.402910352800717i</v>
      </c>
      <c r="M1707" s="57" t="str">
        <f t="shared" si="486"/>
        <v>0.0025-0.226920724355848i</v>
      </c>
      <c r="N1707" s="57">
        <f t="shared" si="487"/>
        <v>90.058531024461359</v>
      </c>
      <c r="O1707" s="57">
        <f t="shared" si="488"/>
        <v>33.433865215642193</v>
      </c>
      <c r="P1707" s="374">
        <f t="shared" si="489"/>
        <v>33.433865215642193</v>
      </c>
      <c r="Q1707" s="374">
        <f t="shared" si="490"/>
        <v>-89.941468975538641</v>
      </c>
      <c r="R1707" s="12">
        <f t="shared" si="491"/>
        <v>90.058531024461359</v>
      </c>
      <c r="S1707" s="57">
        <f t="shared" si="492"/>
        <v>0.54862956619387082</v>
      </c>
      <c r="T1707" s="12">
        <f t="shared" si="475"/>
        <v>33.433865215642193</v>
      </c>
    </row>
    <row r="1708" spans="1:20" x14ac:dyDescent="0.15">
      <c r="A1708" s="57">
        <f t="shared" si="476"/>
        <v>3460.2403660653354</v>
      </c>
      <c r="B1708" s="12">
        <f t="shared" si="493"/>
        <v>550.71435854540755</v>
      </c>
      <c r="C1708" s="57" t="str">
        <f t="shared" si="477"/>
        <v>0.0486013743166609-46.7775637691591i</v>
      </c>
      <c r="D1708" s="57" t="str">
        <f t="shared" si="478"/>
        <v>7.97997611341103-11.573696894204i</v>
      </c>
      <c r="E1708" s="57" t="str">
        <f t="shared" si="479"/>
        <v>81.1844248212494+0.000428957410319745i</v>
      </c>
      <c r="F1708" s="57" t="str">
        <f t="shared" si="480"/>
        <v>4.17867247947084-1084.82965575252i</v>
      </c>
      <c r="G1708" s="57" t="str">
        <f t="shared" si="481"/>
        <v>0.999998516466974-0.00121800280190494i</v>
      </c>
      <c r="H1708" s="57" t="str">
        <f t="shared" si="482"/>
        <v>121.994076485591+82.4279183131915i</v>
      </c>
      <c r="I1708" s="57" t="str">
        <f t="shared" si="483"/>
        <v>507.392686970956-744.745705931055i</v>
      </c>
      <c r="K1708" s="57" t="str">
        <f t="shared" si="484"/>
        <v>0.0675340020600364-0.0464612568670688i</v>
      </c>
      <c r="L1708" s="57" t="str">
        <f t="shared" si="485"/>
        <v>0.00025-0.401385089460766i</v>
      </c>
      <c r="M1708" s="57" t="str">
        <f t="shared" si="486"/>
        <v>0.0025-0.226061689934099i</v>
      </c>
      <c r="N1708" s="57">
        <f t="shared" si="487"/>
        <v>90.059529663379067</v>
      </c>
      <c r="O1708" s="57">
        <f t="shared" si="488"/>
        <v>33.400756678036245</v>
      </c>
      <c r="P1708" s="374">
        <f t="shared" si="489"/>
        <v>33.400756678036245</v>
      </c>
      <c r="Q1708" s="374">
        <f t="shared" si="490"/>
        <v>-89.940470336620933</v>
      </c>
      <c r="R1708" s="12">
        <f t="shared" si="491"/>
        <v>90.059529663379067</v>
      </c>
      <c r="S1708" s="57">
        <f t="shared" si="492"/>
        <v>0.55071435854540751</v>
      </c>
      <c r="T1708" s="12">
        <f t="shared" ref="T1708:T1771" si="494">P1708</f>
        <v>33.400756678036245</v>
      </c>
    </row>
    <row r="1709" spans="1:20" x14ac:dyDescent="0.15">
      <c r="A1709" s="57">
        <f t="shared" ref="A1709:A1772" si="495">2*PI()*B1709</f>
        <v>3473.3892794563835</v>
      </c>
      <c r="B1709" s="12">
        <f t="shared" si="493"/>
        <v>552.80707310788011</v>
      </c>
      <c r="C1709" s="57" t="str">
        <f t="shared" ref="C1709:C1772" si="496">IMPRODUCT(D1709,E1709,$C$40,,K1709,$C$41)</f>
        <v>0.0492358328243689-46.5995951884465i</v>
      </c>
      <c r="D1709" s="57" t="str">
        <f t="shared" ref="D1709:D1772" si="497">IMDIV(IMPRODUCT($C$37,$C$38,COMPLEX(1,A1709/$C$38)),IMSUM(-1*A1709*A1709/$C$39,COMPLEX(0,1*A1709)))</f>
        <v>7.9799759315286-11.5299880666118i</v>
      </c>
      <c r="E1709" s="57" t="str">
        <f t="shared" ref="E1709:E1772" si="498">IMDIV(IMPRODUCT(IMSUM(F1709,G1709),$C$29,H1709),IMSUM(1,I1709))</f>
        <v>81.1841714793615+0.000615510694557955i</v>
      </c>
      <c r="F1709" s="57" t="str">
        <f t="shared" ref="F1709:F1772" si="499">IMDIV(IMPRODUCT($C$14,$C$15,COMPLEX(1,A1709/$C$15)),IMSUM(-1*A1709*A1709/$C$16,COMPLEX(0,A1709)))</f>
        <v>4.17867243226743-1080.72294730747i</v>
      </c>
      <c r="G1709" s="57" t="str">
        <f t="shared" ref="G1709:G1772" si="500">IMDIV(1,COMPLEX(1,A1709*$C$9*$C$10))</f>
        <v>0.999998505170717-0.001222631198741i</v>
      </c>
      <c r="H1709" s="57" t="str">
        <f t="shared" ref="H1709:H1772" si="501">IMDIV($C$3,IMSUM(K1709,COMPLEX(0,$C$28*A1709)))</f>
        <v>122.009403122876+82.7445644114168i</v>
      </c>
      <c r="I1709" s="57" t="str">
        <f t="shared" ref="I1709:I1772" si="502">IMPRODUCT(F1709,$C$29,H1709,$C$31)</f>
        <v>507.413919910735-742.005044701319i</v>
      </c>
      <c r="K1709" s="57" t="str">
        <f t="shared" ref="K1709:K1772" si="503">IF($C$26&lt;=0,IMDIV(1,IMSUM(IMDIV(1,L1709),1/$C$18)),IMDIV(1,IMSUM(IMDIV(1,L1709),1/$C$18,IMDIV(1,M1709))))</f>
        <v>0.0673683204360305-0.0465215865416838i</v>
      </c>
      <c r="L1709" s="57" t="str">
        <f t="shared" ref="L1709:L1772" si="504">IMSUM($C$21/$C$22,IMDIV(1,COMPLEX(0,$C$20*$C$22*A1709)))</f>
        <v>0.00025-0.399865600180081i</v>
      </c>
      <c r="M1709" s="57" t="str">
        <f t="shared" ref="M1709:M1772" si="505">IMSUM($C$25/$C$26,IMDIV(1,COMPLEX(0,$C$24*$C$26*A1709)))</f>
        <v>0.0025-0.225205907485653i</v>
      </c>
      <c r="N1709" s="57">
        <f t="shared" ref="N1709:N1772" si="506">ABS(R1709)</f>
        <v>90.060537100386867</v>
      </c>
      <c r="O1709" s="57">
        <f t="shared" ref="O1709:O1772" si="507">ABS(P1709)</f>
        <v>33.367647727862703</v>
      </c>
      <c r="P1709" s="374">
        <f t="shared" ref="P1709:P1772" si="508">20*LOG10(IMABS(C1709))</f>
        <v>33.367647727862703</v>
      </c>
      <c r="Q1709" s="374">
        <f t="shared" ref="Q1709:Q1772" si="509">IMARGUMENT(C1709)*180/PI()</f>
        <v>-89.939462899613133</v>
      </c>
      <c r="R1709" s="12">
        <f t="shared" ref="R1709:R1772" si="510">IF(Q1709&lt;0,Q1709+180,Q1709-180)</f>
        <v>90.060537100386867</v>
      </c>
      <c r="S1709" s="57">
        <f t="shared" ref="S1709:S1772" si="511">B1709/1000</f>
        <v>0.55280707310788013</v>
      </c>
      <c r="T1709" s="12">
        <f t="shared" si="494"/>
        <v>33.367647727862703</v>
      </c>
    </row>
    <row r="1710" spans="1:20" x14ac:dyDescent="0.15">
      <c r="A1710" s="57">
        <f t="shared" si="495"/>
        <v>3486.5881587183185</v>
      </c>
      <c r="B1710" s="12">
        <f t="shared" ref="B1710:B1773" si="512">B1709*(1+B$42)</f>
        <v>554.90773998569011</v>
      </c>
      <c r="C1710" s="57" t="str">
        <f t="shared" si="496"/>
        <v>0.0498719232944644-46.422301492947i</v>
      </c>
      <c r="D1710" s="57" t="str">
        <f t="shared" si="497"/>
        <v>7.97997574826122-11.486445101764i</v>
      </c>
      <c r="E1710" s="57" t="str">
        <f t="shared" si="498"/>
        <v>81.1839175352337+0.000803952936292485i</v>
      </c>
      <c r="F1710" s="57" t="str">
        <f t="shared" si="499"/>
        <v>4.17867238470459-1076.63178542484i</v>
      </c>
      <c r="G1710" s="57" t="str">
        <f t="shared" si="500"/>
        <v>0.999998493788447-0.00122727718332699i</v>
      </c>
      <c r="H1710" s="57" t="str">
        <f t="shared" si="501"/>
        <v>122.024848665027+83.0624531737617i</v>
      </c>
      <c r="I1710" s="57" t="str">
        <f t="shared" si="502"/>
        <v>507.435316236171-739.275069606464i</v>
      </c>
      <c r="K1710" s="57" t="str">
        <f t="shared" si="503"/>
        <v>0.0672022104357549-0.0465814021804581i</v>
      </c>
      <c r="L1710" s="57" t="str">
        <f t="shared" si="504"/>
        <v>0.00025-0.398351863100301i</v>
      </c>
      <c r="M1710" s="57" t="str">
        <f t="shared" si="505"/>
        <v>0.0025-0.224353364699794i</v>
      </c>
      <c r="N1710" s="57">
        <f t="shared" si="506"/>
        <v>90.061553381236536</v>
      </c>
      <c r="O1710" s="57">
        <f t="shared" si="507"/>
        <v>33.33453836850574</v>
      </c>
      <c r="P1710" s="374">
        <f t="shared" si="508"/>
        <v>33.33453836850574</v>
      </c>
      <c r="Q1710" s="374">
        <f t="shared" si="509"/>
        <v>-89.938446618763464</v>
      </c>
      <c r="R1710" s="12">
        <f t="shared" si="510"/>
        <v>90.061553381236536</v>
      </c>
      <c r="S1710" s="57">
        <f t="shared" si="511"/>
        <v>0.5549077399856901</v>
      </c>
      <c r="T1710" s="12">
        <f t="shared" si="494"/>
        <v>33.33453836850574</v>
      </c>
    </row>
    <row r="1711" spans="1:20" x14ac:dyDescent="0.15">
      <c r="A1711" s="57">
        <f t="shared" si="495"/>
        <v>3499.8371937214479</v>
      </c>
      <c r="B1711" s="12">
        <f t="shared" si="512"/>
        <v>557.01638939763575</v>
      </c>
      <c r="C1711" s="57" t="str">
        <f t="shared" si="496"/>
        <v>0.0505096336589297-46.2456801496533i</v>
      </c>
      <c r="D1711" s="57" t="str">
        <f t="shared" si="497"/>
        <v>7.97997556359837-11.4430673732805i</v>
      </c>
      <c r="E1711" s="57" t="str">
        <f t="shared" si="498"/>
        <v>81.1836629944402+0.000994294065464149i</v>
      </c>
      <c r="F1711" s="57" t="str">
        <f t="shared" si="499"/>
        <v>4.17867233677957-1072.55611125189i</v>
      </c>
      <c r="G1711" s="57" t="str">
        <f t="shared" si="500"/>
        <v>0.999998482319507-0.00123194082249456i</v>
      </c>
      <c r="H1711" s="57" t="str">
        <f t="shared" si="501"/>
        <v>122.040414051485+83.3815897785701i</v>
      </c>
      <c r="I1711" s="57" t="str">
        <f t="shared" si="502"/>
        <v>507.456877217678-736.555741516105i</v>
      </c>
      <c r="K1711" s="57" t="str">
        <f t="shared" si="503"/>
        <v>0.067035675193229-0.0466407000745365i</v>
      </c>
      <c r="L1711" s="57" t="str">
        <f t="shared" si="504"/>
        <v>0.00025-0.396843856445807i</v>
      </c>
      <c r="M1711" s="57" t="str">
        <f t="shared" si="505"/>
        <v>0.0025-0.223504049312407i</v>
      </c>
      <c r="N1711" s="57">
        <f t="shared" si="506"/>
        <v>90.062578551624554</v>
      </c>
      <c r="O1711" s="57">
        <f t="shared" si="507"/>
        <v>33.301428603393674</v>
      </c>
      <c r="P1711" s="374">
        <f t="shared" si="508"/>
        <v>33.301428603393674</v>
      </c>
      <c r="Q1711" s="374">
        <f t="shared" si="509"/>
        <v>-89.937421448375446</v>
      </c>
      <c r="R1711" s="12">
        <f t="shared" si="510"/>
        <v>90.062578551624554</v>
      </c>
      <c r="S1711" s="57">
        <f t="shared" si="511"/>
        <v>0.55701638939763576</v>
      </c>
      <c r="T1711" s="12">
        <f t="shared" si="494"/>
        <v>33.301428603393674</v>
      </c>
    </row>
    <row r="1712" spans="1:20" x14ac:dyDescent="0.15">
      <c r="A1712" s="57">
        <f t="shared" si="495"/>
        <v>3513.1365750575897</v>
      </c>
      <c r="B1712" s="12">
        <f t="shared" si="512"/>
        <v>559.13305167734677</v>
      </c>
      <c r="C1712" s="57" t="str">
        <f t="shared" si="496"/>
        <v>0.0511489516952039-46.0697286351207i</v>
      </c>
      <c r="D1712" s="57" t="str">
        <f t="shared" si="497"/>
        <v>7.97997537752942-11.3998542571579i</v>
      </c>
      <c r="E1712" s="57" t="str">
        <f t="shared" si="498"/>
        <v>81.1834078626223+0.00118654399475397i</v>
      </c>
      <c r="F1712" s="57" t="str">
        <f t="shared" si="499"/>
        <v>4.17867228848961-1068.49586615869i</v>
      </c>
      <c r="G1712" s="57" t="str">
        <f t="shared" si="500"/>
        <v>0.999998470763237-0.00123662218332927i</v>
      </c>
      <c r="H1712" s="57" t="str">
        <f t="shared" si="501"/>
        <v>122.056100229375+83.7019794291845i</v>
      </c>
      <c r="I1712" s="57" t="str">
        <f t="shared" si="502"/>
        <v>507.478604135746-733.847021454696i</v>
      </c>
      <c r="K1712" s="57" t="str">
        <f t="shared" si="503"/>
        <v>0.0668687178830702-0.0466994765355842i</v>
      </c>
      <c r="L1712" s="57" t="str">
        <f t="shared" si="504"/>
        <v>0.00025-0.395341558523418i</v>
      </c>
      <c r="M1712" s="57" t="str">
        <f t="shared" si="505"/>
        <v>0.0025-0.222657949105805i</v>
      </c>
      <c r="N1712" s="57">
        <f t="shared" si="506"/>
        <v>90.063612657190063</v>
      </c>
      <c r="O1712" s="57">
        <f t="shared" si="507"/>
        <v>33.268318435998324</v>
      </c>
      <c r="P1712" s="374">
        <f t="shared" si="508"/>
        <v>33.268318435998324</v>
      </c>
      <c r="Q1712" s="374">
        <f t="shared" si="509"/>
        <v>-89.936387342809937</v>
      </c>
      <c r="R1712" s="12">
        <f t="shared" si="510"/>
        <v>90.063612657190063</v>
      </c>
      <c r="S1712" s="57">
        <f t="shared" si="511"/>
        <v>0.55913305167734673</v>
      </c>
      <c r="T1712" s="12">
        <f t="shared" si="494"/>
        <v>33.268318435998324</v>
      </c>
    </row>
    <row r="1713" spans="1:20" x14ac:dyDescent="0.15">
      <c r="A1713" s="57">
        <f t="shared" si="495"/>
        <v>3526.4864940428083</v>
      </c>
      <c r="B1713" s="12">
        <f t="shared" si="512"/>
        <v>561.2577572737207</v>
      </c>
      <c r="C1713" s="57" t="str">
        <f t="shared" si="496"/>
        <v>0.051789865026123-45.8944444354312i</v>
      </c>
      <c r="D1713" s="57" t="str">
        <f t="shared" si="497"/>
        <v>7.97997519004369-11.356805131761i</v>
      </c>
      <c r="E1713" s="57" t="str">
        <f t="shared" si="498"/>
        <v>81.1831521454904+0.00138071261861235i</v>
      </c>
      <c r="F1713" s="57" t="str">
        <f t="shared" si="499"/>
        <v>4.17867223983197-1064.45099173724i</v>
      </c>
      <c r="G1713" s="57" t="str">
        <f t="shared" si="500"/>
        <v>0.999998459118973-0.00124132133317163i</v>
      </c>
      <c r="H1713" s="57" t="str">
        <f t="shared" si="501"/>
        <v>122.071908153568+84.0236273541046i</v>
      </c>
      <c r="I1713" s="57" t="str">
        <f t="shared" si="502"/>
        <v>507.500498281018-731.148870600932i</v>
      </c>
      <c r="K1713" s="57" t="str">
        <f t="shared" si="503"/>
        <v>0.0667013417203554-0.046757727896305i</v>
      </c>
      <c r="L1713" s="57" t="str">
        <f t="shared" si="504"/>
        <v>0.00025-0.393844947722074i</v>
      </c>
      <c r="M1713" s="57" t="str">
        <f t="shared" si="505"/>
        <v>0.0025-0.221815051908552i</v>
      </c>
      <c r="N1713" s="57">
        <f t="shared" si="506"/>
        <v>90.064655743511068</v>
      </c>
      <c r="O1713" s="57">
        <f t="shared" si="507"/>
        <v>33.235207869835364</v>
      </c>
      <c r="P1713" s="374">
        <f t="shared" si="508"/>
        <v>33.235207869835364</v>
      </c>
      <c r="Q1713" s="374">
        <f t="shared" si="509"/>
        <v>-89.935344256488932</v>
      </c>
      <c r="R1713" s="12">
        <f t="shared" si="510"/>
        <v>90.064655743511068</v>
      </c>
      <c r="S1713" s="57">
        <f t="shared" si="511"/>
        <v>0.56125775727372074</v>
      </c>
      <c r="T1713" s="12">
        <f t="shared" si="494"/>
        <v>33.235207869835364</v>
      </c>
    </row>
    <row r="1714" spans="1:20" x14ac:dyDescent="0.15">
      <c r="A1714" s="57">
        <f t="shared" si="495"/>
        <v>3539.8871427201711</v>
      </c>
      <c r="B1714" s="12">
        <f t="shared" si="512"/>
        <v>563.39053675136086</v>
      </c>
      <c r="C1714" s="57" t="str">
        <f t="shared" si="496"/>
        <v>0.0524323611205908-45.7198250461524i</v>
      </c>
      <c r="D1714" s="57" t="str">
        <f t="shared" si="497"/>
        <v>7.97997500113036-11.3139193778136i</v>
      </c>
      <c r="E1714" s="57" t="str">
        <f t="shared" si="498"/>
        <v>81.1828958488232+0.00157680981187369i</v>
      </c>
      <c r="F1714" s="57" t="str">
        <f t="shared" si="499"/>
        <v>4.17867219080384-1060.42142980067i</v>
      </c>
      <c r="G1714" s="57" t="str">
        <f t="shared" si="500"/>
        <v>0.999998447386046-0.00124603833961798i</v>
      </c>
      <c r="H1714" s="57" t="str">
        <f t="shared" si="501"/>
        <v>122.087838786758+84.346538807148i</v>
      </c>
      <c r="I1714" s="57" t="str">
        <f t="shared" si="502"/>
        <v>507.5225609544-728.461250287295i</v>
      </c>
      <c r="K1714" s="57" t="str">
        <f t="shared" si="503"/>
        <v>0.0665335499604729-0.0468154505109577i</v>
      </c>
      <c r="L1714" s="57" t="str">
        <f t="shared" si="504"/>
        <v>0.00025-0.392354002512527i</v>
      </c>
      <c r="M1714" s="57" t="str">
        <f t="shared" si="505"/>
        <v>0.0025-0.22097534559529i</v>
      </c>
      <c r="N1714" s="57">
        <f t="shared" si="506"/>
        <v>90.065707856101142</v>
      </c>
      <c r="O1714" s="57">
        <f t="shared" si="507"/>
        <v>33.202096908463659</v>
      </c>
      <c r="P1714" s="374">
        <f t="shared" si="508"/>
        <v>33.202096908463659</v>
      </c>
      <c r="Q1714" s="374">
        <f t="shared" si="509"/>
        <v>-89.934292143898858</v>
      </c>
      <c r="R1714" s="12">
        <f t="shared" si="510"/>
        <v>90.065707856101142</v>
      </c>
      <c r="S1714" s="57">
        <f t="shared" si="511"/>
        <v>0.56339053675136086</v>
      </c>
      <c r="T1714" s="12">
        <f t="shared" si="494"/>
        <v>33.202096908463659</v>
      </c>
    </row>
    <row r="1715" spans="1:20" x14ac:dyDescent="0.15">
      <c r="A1715" s="57">
        <f t="shared" si="495"/>
        <v>3553.3387138625076</v>
      </c>
      <c r="B1715" s="12">
        <f t="shared" si="512"/>
        <v>565.53142079101599</v>
      </c>
      <c r="C1715" s="57" t="str">
        <f t="shared" si="496"/>
        <v>0.0530764272937247-45.5458679723024i</v>
      </c>
      <c r="D1715" s="57" t="str">
        <f t="shared" si="497"/>
        <v>7.97997481077857-11.2711963783898i</v>
      </c>
      <c r="E1715" s="57" t="str">
        <f t="shared" si="498"/>
        <v>81.1826389784669+0.00177484542975565i</v>
      </c>
      <c r="F1715" s="57" t="str">
        <f t="shared" si="499"/>
        <v>4.1786721414024-1056.40712238237i</v>
      </c>
      <c r="G1715" s="57" t="str">
        <f t="shared" si="500"/>
        <v>0.999998435563778-0.00125077327052153i</v>
      </c>
      <c r="H1715" s="57" t="str">
        <f t="shared" si="501"/>
        <v>122.103893099519+84.670719067609i</v>
      </c>
      <c r="I1715" s="57" t="str">
        <f t="shared" si="502"/>
        <v>507.544793467116-725.784121999429i</v>
      </c>
      <c r="K1715" s="57" t="str">
        <f t="shared" si="503"/>
        <v>0.0663653458989712-0.0468726407558773i</v>
      </c>
      <c r="L1715" s="57" t="str">
        <f t="shared" si="504"/>
        <v>0.00025-0.390868701447027i</v>
      </c>
      <c r="M1715" s="57" t="str">
        <f t="shared" si="505"/>
        <v>0.0025-0.220138818086561i</v>
      </c>
      <c r="N1715" s="57">
        <f t="shared" si="506"/>
        <v>90.066769040405845</v>
      </c>
      <c r="O1715" s="57">
        <f t="shared" si="507"/>
        <v>33.16898555548574</v>
      </c>
      <c r="P1715" s="374">
        <f t="shared" si="508"/>
        <v>33.16898555548574</v>
      </c>
      <c r="Q1715" s="374">
        <f t="shared" si="509"/>
        <v>-89.933230959594155</v>
      </c>
      <c r="R1715" s="12">
        <f t="shared" si="510"/>
        <v>90.066769040405845</v>
      </c>
      <c r="S1715" s="57">
        <f t="shared" si="511"/>
        <v>0.56553142079101604</v>
      </c>
      <c r="T1715" s="12">
        <f t="shared" si="494"/>
        <v>33.16898555548574</v>
      </c>
    </row>
    <row r="1716" spans="1:20" x14ac:dyDescent="0.15">
      <c r="A1716" s="57">
        <f t="shared" si="495"/>
        <v>3566.841400975185</v>
      </c>
      <c r="B1716" s="12">
        <f t="shared" si="512"/>
        <v>567.68044019002184</v>
      </c>
      <c r="C1716" s="57" t="str">
        <f t="shared" si="496"/>
        <v>0.0537220507091156-45.3725707283085i</v>
      </c>
      <c r="D1716" s="57" t="str">
        <f t="shared" si="497"/>
        <v>7.97997461897735-11.2286355189047i</v>
      </c>
      <c r="E1716" s="57" t="str">
        <f t="shared" si="498"/>
        <v>81.1823815403356+0.00197482930718778i</v>
      </c>
      <c r="F1716" s="57" t="str">
        <f t="shared" si="499"/>
        <v>4.17867209162477-1052.40801173519i</v>
      </c>
      <c r="G1716" s="57" t="str">
        <f t="shared" si="500"/>
        <v>0.999998423651491-0.00125552619399331i</v>
      </c>
      <c r="H1716" s="57" t="str">
        <f t="shared" si="501"/>
        <v>122.120072070384+84.9961734404209i</v>
      </c>
      <c r="I1716" s="57" t="str">
        <f t="shared" si="502"/>
        <v>507.567197140816-723.117447375695i</v>
      </c>
      <c r="K1716" s="57" t="str">
        <f t="shared" si="503"/>
        <v>0.0661967328713959-0.0469292950299889i</v>
      </c>
      <c r="L1716" s="57" t="str">
        <f t="shared" si="504"/>
        <v>0.00025-0.389389023159024i</v>
      </c>
      <c r="M1716" s="57" t="str">
        <f t="shared" si="505"/>
        <v>0.0025-0.219305457348636i</v>
      </c>
      <c r="N1716" s="57">
        <f t="shared" si="506"/>
        <v>90.067839341801388</v>
      </c>
      <c r="O1716" s="57">
        <f t="shared" si="507"/>
        <v>33.135873814547047</v>
      </c>
      <c r="P1716" s="374">
        <f t="shared" si="508"/>
        <v>33.135873814547047</v>
      </c>
      <c r="Q1716" s="374">
        <f t="shared" si="509"/>
        <v>-89.932160658198612</v>
      </c>
      <c r="R1716" s="12">
        <f t="shared" si="510"/>
        <v>90.067839341801388</v>
      </c>
      <c r="S1716" s="57">
        <f t="shared" si="511"/>
        <v>0.56768044019002184</v>
      </c>
      <c r="T1716" s="12">
        <f t="shared" si="494"/>
        <v>33.135873814547047</v>
      </c>
    </row>
    <row r="1717" spans="1:20" x14ac:dyDescent="0.15">
      <c r="A1717" s="57">
        <f t="shared" si="495"/>
        <v>3580.395398298891</v>
      </c>
      <c r="B1717" s="12">
        <f t="shared" si="512"/>
        <v>569.83762586274395</v>
      </c>
      <c r="C1717" s="57" t="str">
        <f t="shared" si="496"/>
        <v>0.0543692183772357-45.1999308379729i</v>
      </c>
      <c r="D1717" s="57" t="str">
        <f t="shared" si="497"/>
        <v>7.97997442571569-11.1862361871061i</v>
      </c>
      <c r="E1717" s="57" t="str">
        <f t="shared" si="498"/>
        <v>81.1821235404119+0.00217677125712071i</v>
      </c>
      <c r="F1717" s="57" t="str">
        <f t="shared" si="499"/>
        <v>4.17867204146813-1048.42404033058i</v>
      </c>
      <c r="G1717" s="57" t="str">
        <f t="shared" si="500"/>
        <v>0.999998411648499-0.00126029717840312i</v>
      </c>
      <c r="H1717" s="57" t="str">
        <f t="shared" si="501"/>
        <v>122.136376685905+85.3229072563201i</v>
      </c>
      <c r="I1717" s="57" t="str">
        <f t="shared" si="502"/>
        <v>507.58977330765-720.461188206556i</v>
      </c>
      <c r="K1717" s="57" t="str">
        <f t="shared" si="503"/>
        <v>0.0660277142531212-0.0469854097553264i</v>
      </c>
      <c r="L1717" s="57" t="str">
        <f t="shared" si="504"/>
        <v>0.00025-0.387914946362845i</v>
      </c>
      <c r="M1717" s="57" t="str">
        <f t="shared" si="505"/>
        <v>0.0025-0.218475251393342i</v>
      </c>
      <c r="N1717" s="57">
        <f t="shared" si="506"/>
        <v>90.06891880558868</v>
      </c>
      <c r="O1717" s="57">
        <f t="shared" si="507"/>
        <v>33.102761689336454</v>
      </c>
      <c r="P1717" s="374">
        <f t="shared" si="508"/>
        <v>33.102761689336454</v>
      </c>
      <c r="Q1717" s="374">
        <f t="shared" si="509"/>
        <v>-89.93108119441132</v>
      </c>
      <c r="R1717" s="12">
        <f t="shared" si="510"/>
        <v>90.06891880558868</v>
      </c>
      <c r="S1717" s="57">
        <f t="shared" si="511"/>
        <v>0.569837625862744</v>
      </c>
      <c r="T1717" s="12">
        <f t="shared" si="494"/>
        <v>33.102761689336454</v>
      </c>
    </row>
    <row r="1718" spans="1:20" x14ac:dyDescent="0.15">
      <c r="A1718" s="57">
        <f t="shared" si="495"/>
        <v>3594.0009008124271</v>
      </c>
      <c r="B1718" s="12">
        <f t="shared" si="512"/>
        <v>572.00300884102239</v>
      </c>
      <c r="C1718" s="57" t="str">
        <f t="shared" si="496"/>
        <v>0.0550179171579579-45.0279458344303i</v>
      </c>
      <c r="D1718" s="57" t="str">
        <f t="shared" si="497"/>
        <v>7.97997423098247-11.1439977730653i</v>
      </c>
      <c r="E1718" s="57" t="str">
        <f t="shared" si="498"/>
        <v>81.1818649847436+0.00238068107087755i</v>
      </c>
      <c r="F1718" s="57" t="str">
        <f t="shared" si="499"/>
        <v>4.17867199092958-1044.45515085777i</v>
      </c>
      <c r="G1718" s="57" t="str">
        <f t="shared" si="500"/>
        <v>0.999998399554111-0.00126508629238057i</v>
      </c>
      <c r="H1718" s="57" t="str">
        <f t="shared" si="501"/>
        <v>122.152807940732+85.6509258720113i</v>
      </c>
      <c r="I1718" s="57" t="str">
        <f t="shared" si="502"/>
        <v>507.61252331036-717.815306434115i</v>
      </c>
      <c r="K1718" s="57" t="str">
        <f t="shared" si="503"/>
        <v>0.0658582934591722-0.0470409813775459i</v>
      </c>
      <c r="L1718" s="57" t="str">
        <f t="shared" si="504"/>
        <v>0.00025-0.386446449853401i</v>
      </c>
      <c r="M1718" s="57" t="str">
        <f t="shared" si="505"/>
        <v>0.0025-0.217648188277885i</v>
      </c>
      <c r="N1718" s="57">
        <f t="shared" si="506"/>
        <v>90.070007476992387</v>
      </c>
      <c r="O1718" s="57">
        <f t="shared" si="507"/>
        <v>33.069649183585234</v>
      </c>
      <c r="P1718" s="374">
        <f t="shared" si="508"/>
        <v>33.069649183585234</v>
      </c>
      <c r="Q1718" s="374">
        <f t="shared" si="509"/>
        <v>-89.929992523007613</v>
      </c>
      <c r="R1718" s="12">
        <f t="shared" si="510"/>
        <v>90.070007476992387</v>
      </c>
      <c r="S1718" s="57">
        <f t="shared" si="511"/>
        <v>0.5720030088410224</v>
      </c>
      <c r="T1718" s="12">
        <f t="shared" si="494"/>
        <v>33.069649183585234</v>
      </c>
    </row>
    <row r="1719" spans="1:20" x14ac:dyDescent="0.15">
      <c r="A1719" s="57">
        <f t="shared" si="495"/>
        <v>3607.6581042355137</v>
      </c>
      <c r="B1719" s="12">
        <f t="shared" si="512"/>
        <v>574.17662027461824</v>
      </c>
      <c r="C1719" s="57" t="str">
        <f t="shared" si="496"/>
        <v>0.05566813376036-44.8566132601154i</v>
      </c>
      <c r="D1719" s="57" t="str">
        <f t="shared" si="497"/>
        <v>7.97997403476648-11.1019196691684i</v>
      </c>
      <c r="E1719" s="57" t="str">
        <f t="shared" si="498"/>
        <v>81.1816058794478+0.00258656851656528i</v>
      </c>
      <c r="F1719" s="57" t="str">
        <f t="shared" si="499"/>
        <v>4.17867194000618-1040.50128622295i</v>
      </c>
      <c r="G1719" s="57" t="str">
        <f t="shared" si="500"/>
        <v>0.999998387367632-0.00126989360481607i</v>
      </c>
      <c r="H1719" s="57" t="str">
        <f t="shared" si="501"/>
        <v>122.169366837676+85.9802346703312i</v>
      </c>
      <c r="I1719" s="57" t="str">
        <f t="shared" si="502"/>
        <v>507.635448502355-715.179764151538i</v>
      </c>
      <c r="K1719" s="57" t="str">
        <f t="shared" si="503"/>
        <v>0.0656884739440427-0.0470960063664426i</v>
      </c>
      <c r="L1719" s="57" t="str">
        <f t="shared" si="504"/>
        <v>0.00025-0.384983512505879i</v>
      </c>
      <c r="M1719" s="57" t="str">
        <f t="shared" si="505"/>
        <v>0.0025-0.216824256104688i</v>
      </c>
      <c r="N1719" s="57">
        <f t="shared" si="506"/>
        <v>90.071105401156643</v>
      </c>
      <c r="O1719" s="57">
        <f t="shared" si="507"/>
        <v>33.036536301067905</v>
      </c>
      <c r="P1719" s="374">
        <f t="shared" si="508"/>
        <v>33.036536301067905</v>
      </c>
      <c r="Q1719" s="374">
        <f t="shared" si="509"/>
        <v>-89.928894598843357</v>
      </c>
      <c r="R1719" s="12">
        <f t="shared" si="510"/>
        <v>90.071105401156643</v>
      </c>
      <c r="S1719" s="57">
        <f t="shared" si="511"/>
        <v>0.57417662027461824</v>
      </c>
      <c r="T1719" s="12">
        <f t="shared" si="494"/>
        <v>33.036536301067905</v>
      </c>
    </row>
    <row r="1720" spans="1:20" x14ac:dyDescent="0.15">
      <c r="A1720" s="57">
        <f t="shared" si="495"/>
        <v>3621.367205031609</v>
      </c>
      <c r="B1720" s="12">
        <f t="shared" si="512"/>
        <v>576.35849143166183</v>
      </c>
      <c r="C1720" s="57" t="str">
        <f t="shared" si="496"/>
        <v>0.0563198547432222-44.6859306667217i</v>
      </c>
      <c r="D1720" s="57" t="str">
        <f t="shared" si="497"/>
        <v>7.97997383705642-11.0600012701077i</v>
      </c>
      <c r="E1720" s="57" t="str">
        <f t="shared" si="498"/>
        <v>81.1813462307072+0.00279444333866188i</v>
      </c>
      <c r="F1720" s="57" t="str">
        <f t="shared" si="499"/>
        <v>4.17867188869504-1036.56238954845i</v>
      </c>
      <c r="G1720" s="57" t="str">
        <f t="shared" si="500"/>
        <v>0.999998375088359-0.00127471918486172i</v>
      </c>
      <c r="H1720" s="57" t="str">
        <f t="shared" si="501"/>
        <v>122.186054387784+86.3108390604198i</v>
      </c>
      <c r="I1720" s="57" t="str">
        <f t="shared" si="502"/>
        <v>507.658550247825-712.55452360256i</v>
      </c>
      <c r="K1720" s="57" t="str">
        <f t="shared" si="503"/>
        <v>0.0655182592015005-0.0471504812164627i</v>
      </c>
      <c r="L1720" s="57" t="str">
        <f t="shared" si="504"/>
        <v>0.00025-0.383526113275432i</v>
      </c>
      <c r="M1720" s="57" t="str">
        <f t="shared" si="505"/>
        <v>0.0025-0.216003443021207i</v>
      </c>
      <c r="N1720" s="57">
        <f t="shared" si="506"/>
        <v>90.072212623141482</v>
      </c>
      <c r="O1720" s="57">
        <f t="shared" si="507"/>
        <v>33.003423045601309</v>
      </c>
      <c r="P1720" s="374">
        <f t="shared" si="508"/>
        <v>33.003423045601309</v>
      </c>
      <c r="Q1720" s="374">
        <f t="shared" si="509"/>
        <v>-89.927787376858518</v>
      </c>
      <c r="R1720" s="12">
        <f t="shared" si="510"/>
        <v>90.072212623141482</v>
      </c>
      <c r="S1720" s="57">
        <f t="shared" si="511"/>
        <v>0.57635849143166185</v>
      </c>
      <c r="T1720" s="12">
        <f t="shared" si="494"/>
        <v>33.003423045601309</v>
      </c>
    </row>
    <row r="1721" spans="1:20" x14ac:dyDescent="0.15">
      <c r="A1721" s="57">
        <f t="shared" si="495"/>
        <v>3635.1284004107292</v>
      </c>
      <c r="B1721" s="12">
        <f t="shared" si="512"/>
        <v>578.54865369910215</v>
      </c>
      <c r="C1721" s="57" t="str">
        <f t="shared" si="496"/>
        <v>0.0569730665170098-44.5158956151652i</v>
      </c>
      <c r="D1721" s="57" t="str">
        <f t="shared" si="497"/>
        <v>7.97997363784089-11.018241972873i</v>
      </c>
      <c r="E1721" s="57" t="str">
        <f t="shared" si="498"/>
        <v>81.1810860447714+0.00300431525717732i</v>
      </c>
      <c r="F1721" s="57" t="str">
        <f t="shared" si="499"/>
        <v>4.17867183699321-1032.63840417193i</v>
      </c>
      <c r="G1721" s="57" t="str">
        <f t="shared" si="500"/>
        <v>0.999998362715588-0.00127956310193243i</v>
      </c>
      <c r="H1721" s="57" t="str">
        <f t="shared" si="501"/>
        <v>122.202871610416+86.6427444778863i</v>
      </c>
      <c r="I1721" s="57" t="str">
        <f t="shared" si="502"/>
        <v>507.68182992181-709.939547180991i</v>
      </c>
      <c r="K1721" s="57" t="str">
        <f t="shared" si="503"/>
        <v>0.0653476527643887-0.0472044024472135i</v>
      </c>
      <c r="L1721" s="57" t="str">
        <f t="shared" si="504"/>
        <v>0.00025-0.382074231196885i</v>
      </c>
      <c r="M1721" s="57" t="str">
        <f t="shared" si="505"/>
        <v>0.0025-0.215185737219772i</v>
      </c>
      <c r="N1721" s="57">
        <f t="shared" si="506"/>
        <v>90.07332918792126</v>
      </c>
      <c r="O1721" s="57">
        <f t="shared" si="507"/>
        <v>32.970309421044647</v>
      </c>
      <c r="P1721" s="374">
        <f t="shared" si="508"/>
        <v>32.970309421044647</v>
      </c>
      <c r="Q1721" s="374">
        <f t="shared" si="509"/>
        <v>-89.92667081207874</v>
      </c>
      <c r="R1721" s="12">
        <f t="shared" si="510"/>
        <v>90.07332918792126</v>
      </c>
      <c r="S1721" s="57">
        <f t="shared" si="511"/>
        <v>0.57854865369910213</v>
      </c>
      <c r="T1721" s="12">
        <f t="shared" si="494"/>
        <v>32.970309421044647</v>
      </c>
    </row>
    <row r="1722" spans="1:20" x14ac:dyDescent="0.15">
      <c r="A1722" s="57">
        <f t="shared" si="495"/>
        <v>3648.9418883322901</v>
      </c>
      <c r="B1722" s="12">
        <f t="shared" si="512"/>
        <v>580.74713858315874</v>
      </c>
      <c r="C1722" s="57" t="str">
        <f t="shared" si="496"/>
        <v>0.05762775534361-44.3465056755475i</v>
      </c>
      <c r="D1722" s="57" t="str">
        <f t="shared" si="497"/>
        <v>7.97997343710849-10.9766411767426i</v>
      </c>
      <c r="E1722" s="57" t="str">
        <f t="shared" si="498"/>
        <v>81.1808253279557+0.00321619396721253i</v>
      </c>
      <c r="F1722" s="57" t="str">
        <f t="shared" si="499"/>
        <v>4.1786717848977-1028.72927364553i</v>
      </c>
      <c r="G1722" s="57" t="str">
        <f t="shared" si="500"/>
        <v>0.999998350248604-0.00128442542570684i</v>
      </c>
      <c r="H1722" s="57" t="str">
        <f t="shared" si="501"/>
        <v>122.219819533307+86.9759563849821i</v>
      </c>
      <c r="I1722" s="57" t="str">
        <f t="shared" si="502"/>
        <v>507.705288910289-707.334797430115i</v>
      </c>
      <c r="K1722" s="57" t="str">
        <f t="shared" si="503"/>
        <v>0.0651766582044185-0.047257766603979i</v>
      </c>
      <c r="L1722" s="57" t="str">
        <f t="shared" si="504"/>
        <v>0.00025-0.380627845384423i</v>
      </c>
      <c r="M1722" s="57" t="str">
        <f t="shared" si="505"/>
        <v>0.0025-0.21437112693741i</v>
      </c>
      <c r="N1722" s="57">
        <f t="shared" si="506"/>
        <v>90.074455140380067</v>
      </c>
      <c r="O1722" s="57">
        <f t="shared" si="507"/>
        <v>32.937195431299386</v>
      </c>
      <c r="P1722" s="374">
        <f t="shared" si="508"/>
        <v>32.937195431299386</v>
      </c>
      <c r="Q1722" s="374">
        <f t="shared" si="509"/>
        <v>-89.925544859619933</v>
      </c>
      <c r="R1722" s="12">
        <f t="shared" si="510"/>
        <v>90.074455140380067</v>
      </c>
      <c r="S1722" s="57">
        <f t="shared" si="511"/>
        <v>0.58074713858315874</v>
      </c>
      <c r="T1722" s="12">
        <f t="shared" si="494"/>
        <v>32.937195431299386</v>
      </c>
    </row>
    <row r="1723" spans="1:20" x14ac:dyDescent="0.15">
      <c r="A1723" s="57">
        <f t="shared" si="495"/>
        <v>3662.8078675079528</v>
      </c>
      <c r="B1723" s="12">
        <f t="shared" si="512"/>
        <v>582.95397770977479</v>
      </c>
      <c r="C1723" s="57" t="str">
        <f t="shared" si="496"/>
        <v>0.0582839073371915-44.1777584271184i</v>
      </c>
      <c r="D1723" s="57" t="str">
        <f t="shared" si="497"/>
        <v>7.97997323484763-10.9351982832751i</v>
      </c>
      <c r="E1723" s="57" t="str">
        <f t="shared" si="498"/>
        <v>81.1805640866406+0.00343008913781273i</v>
      </c>
      <c r="F1723" s="57" t="str">
        <f t="shared" si="499"/>
        <v>4.17867173240549-1024.8349417351i</v>
      </c>
      <c r="G1723" s="57" t="str">
        <f t="shared" si="500"/>
        <v>0.999998337686692-0.00128930622612834i</v>
      </c>
      <c r="H1723" s="57" t="str">
        <f t="shared" si="501"/>
        <v>122.236899192649+87.3104802707709i</v>
      </c>
      <c r="I1723" s="57" t="str">
        <f t="shared" si="502"/>
        <v>507.72892861028-704.740237042247i</v>
      </c>
      <c r="K1723" s="57" t="str">
        <f t="shared" si="503"/>
        <v>0.0650052791319541-0.0473105702582257i</v>
      </c>
      <c r="L1723" s="57" t="str">
        <f t="shared" si="504"/>
        <v>0.00025-0.379186935031304i</v>
      </c>
      <c r="M1723" s="57" t="str">
        <f t="shared" si="505"/>
        <v>0.0025-0.213559600455678i</v>
      </c>
      <c r="N1723" s="57">
        <f t="shared" si="506"/>
        <v>90.075590525308598</v>
      </c>
      <c r="O1723" s="57">
        <f t="shared" si="507"/>
        <v>32.904081080308956</v>
      </c>
      <c r="P1723" s="374">
        <f t="shared" si="508"/>
        <v>32.904081080308956</v>
      </c>
      <c r="Q1723" s="374">
        <f t="shared" si="509"/>
        <v>-89.924409474691402</v>
      </c>
      <c r="R1723" s="12">
        <f t="shared" si="510"/>
        <v>90.075590525308598</v>
      </c>
      <c r="S1723" s="57">
        <f t="shared" si="511"/>
        <v>0.58295397770977475</v>
      </c>
      <c r="T1723" s="12">
        <f t="shared" si="494"/>
        <v>32.904081080308956</v>
      </c>
    </row>
    <row r="1724" spans="1:20" x14ac:dyDescent="0.15">
      <c r="A1724" s="57">
        <f t="shared" si="495"/>
        <v>3676.7265374044832</v>
      </c>
      <c r="B1724" s="12">
        <f t="shared" si="512"/>
        <v>585.16920282507192</v>
      </c>
      <c r="C1724" s="57" t="str">
        <f t="shared" si="496"/>
        <v>0.0589415084662406-44.0096514582385i</v>
      </c>
      <c r="D1724" s="57" t="str">
        <f t="shared" si="497"/>
        <v>7.97997303104669-10.8939126963005i</v>
      </c>
      <c r="E1724" s="57" t="str">
        <f t="shared" si="498"/>
        <v>81.1803023272731+0.00364601041138087i</v>
      </c>
      <c r="F1724" s="57" t="str">
        <f t="shared" si="499"/>
        <v>4.17867167951362-1020.95535241937i</v>
      </c>
      <c r="G1724" s="57" t="str">
        <f t="shared" si="500"/>
        <v>0.999998325029128-0.00129420557340611i</v>
      </c>
      <c r="H1724" s="57" t="str">
        <f t="shared" si="501"/>
        <v>122.254111633164+87.6463216513037i</v>
      </c>
      <c r="I1724" s="57" t="str">
        <f t="shared" si="502"/>
        <v>507.752750429929-702.155828858202i</v>
      </c>
      <c r="K1724" s="57" t="str">
        <f t="shared" si="503"/>
        <v>0.0648335191957885-0.047362810008109i</v>
      </c>
      <c r="L1724" s="57" t="str">
        <f t="shared" si="504"/>
        <v>0.00025-0.377751479409548i</v>
      </c>
      <c r="M1724" s="57" t="str">
        <f t="shared" si="505"/>
        <v>0.0025-0.212751146100497i</v>
      </c>
      <c r="N1724" s="57">
        <f t="shared" si="506"/>
        <v>90.07673538740255</v>
      </c>
      <c r="O1724" s="57">
        <f t="shared" si="507"/>
        <v>32.870966372058483</v>
      </c>
      <c r="P1724" s="374">
        <f t="shared" si="508"/>
        <v>32.870966372058483</v>
      </c>
      <c r="Q1724" s="374">
        <f t="shared" si="509"/>
        <v>-89.92326461259745</v>
      </c>
      <c r="R1724" s="12">
        <f t="shared" si="510"/>
        <v>90.07673538740255</v>
      </c>
      <c r="S1724" s="57">
        <f t="shared" si="511"/>
        <v>0.5851692028250719</v>
      </c>
      <c r="T1724" s="12">
        <f t="shared" si="494"/>
        <v>32.870966372058483</v>
      </c>
    </row>
    <row r="1725" spans="1:20" x14ac:dyDescent="0.15">
      <c r="A1725" s="57">
        <f t="shared" si="495"/>
        <v>3690.6980982466207</v>
      </c>
      <c r="B1725" s="12">
        <f t="shared" si="512"/>
        <v>587.39284579580726</v>
      </c>
      <c r="C1725" s="57" t="str">
        <f t="shared" si="496"/>
        <v>0.0596005445521541-43.8421823663448i</v>
      </c>
      <c r="D1725" s="57" t="str">
        <f t="shared" si="497"/>
        <v>7.9799728256939-10.8527838219117i</v>
      </c>
      <c r="E1725" s="57" t="str">
        <f t="shared" si="498"/>
        <v>81.1800400563665+0.00386396740285291i</v>
      </c>
      <c r="F1725" s="57" t="str">
        <f t="shared" si="499"/>
        <v>4.17867162621897-1017.09044988914i</v>
      </c>
      <c r="G1725" s="57" t="str">
        <f t="shared" si="500"/>
        <v>0.999998312275185-0.00129912353801608i</v>
      </c>
      <c r="H1725" s="57" t="str">
        <f t="shared" si="501"/>
        <v>122.271457908173+87.9834860697945i</v>
      </c>
      <c r="I1725" s="57" t="str">
        <f t="shared" si="502"/>
        <v>507.776755788604-699.581535866743i</v>
      </c>
      <c r="K1725" s="57" t="str">
        <f t="shared" si="503"/>
        <v>0.0646613820829143-0.047414482478984i</v>
      </c>
      <c r="L1725" s="57" t="str">
        <f t="shared" si="504"/>
        <v>0.00025-0.376321457869643i</v>
      </c>
      <c r="M1725" s="57" t="str">
        <f t="shared" si="505"/>
        <v>0.0025-0.211945752241977i</v>
      </c>
      <c r="N1725" s="57">
        <f t="shared" si="506"/>
        <v>90.07788977125648</v>
      </c>
      <c r="O1725" s="57">
        <f t="shared" si="507"/>
        <v>32.83785131057504</v>
      </c>
      <c r="P1725" s="374">
        <f t="shared" si="508"/>
        <v>32.83785131057504</v>
      </c>
      <c r="Q1725" s="374">
        <f t="shared" si="509"/>
        <v>-89.92211022874352</v>
      </c>
      <c r="R1725" s="12">
        <f t="shared" si="510"/>
        <v>90.07788977125648</v>
      </c>
      <c r="S1725" s="57">
        <f t="shared" si="511"/>
        <v>0.58739284579580731</v>
      </c>
      <c r="T1725" s="12">
        <f t="shared" si="494"/>
        <v>32.83785131057504</v>
      </c>
    </row>
    <row r="1726" spans="1:20" x14ac:dyDescent="0.15">
      <c r="A1726" s="57">
        <f t="shared" si="495"/>
        <v>3704.7227510199577</v>
      </c>
      <c r="B1726" s="12">
        <f t="shared" si="512"/>
        <v>589.62493860983136</v>
      </c>
      <c r="C1726" s="57" t="str">
        <f t="shared" si="496"/>
        <v>0.0602610012731901-43.6753487579093i</v>
      </c>
      <c r="D1726" s="57" t="str">
        <f t="shared" si="497"/>
        <v>7.97997261877749-10.8118110684559i</v>
      </c>
      <c r="E1726" s="57" t="str">
        <f t="shared" si="498"/>
        <v>81.1797772804961+0.00408396969904172i</v>
      </c>
      <c r="F1726" s="57" t="str">
        <f t="shared" si="499"/>
        <v>4.17867157251855-1013.24017854649i</v>
      </c>
      <c r="G1726" s="57" t="str">
        <f t="shared" si="500"/>
        <v>0.999998299424127-0.00130406019070196i</v>
      </c>
      <c r="H1726" s="57" t="str">
        <f t="shared" si="501"/>
        <v>122.288939079684+88.3219790967949i</v>
      </c>
      <c r="I1726" s="57" t="str">
        <f t="shared" si="502"/>
        <v>507.800946116981-697.01732120415i</v>
      </c>
      <c r="K1726" s="57" t="str">
        <f t="shared" si="503"/>
        <v>0.0644888715182846-0.0474655843239033i</v>
      </c>
      <c r="L1726" s="57" t="str">
        <f t="shared" si="504"/>
        <v>0.00025-0.37489684984025i</v>
      </c>
      <c r="M1726" s="57" t="str">
        <f t="shared" si="505"/>
        <v>0.0025-0.211143407294259i</v>
      </c>
      <c r="N1726" s="57">
        <f t="shared" si="506"/>
        <v>90.079053721364659</v>
      </c>
      <c r="O1726" s="57">
        <f t="shared" si="507"/>
        <v>32.804735899926506</v>
      </c>
      <c r="P1726" s="374">
        <f t="shared" si="508"/>
        <v>32.804735899926506</v>
      </c>
      <c r="Q1726" s="374">
        <f t="shared" si="509"/>
        <v>-89.920946278635341</v>
      </c>
      <c r="R1726" s="12">
        <f t="shared" si="510"/>
        <v>90.079053721364659</v>
      </c>
      <c r="S1726" s="57">
        <f t="shared" si="511"/>
        <v>0.58962493860983134</v>
      </c>
      <c r="T1726" s="12">
        <f t="shared" si="494"/>
        <v>32.804735899926506</v>
      </c>
    </row>
    <row r="1727" spans="1:20" x14ac:dyDescent="0.15">
      <c r="A1727" s="57">
        <f t="shared" si="495"/>
        <v>3718.8006974738337</v>
      </c>
      <c r="B1727" s="12">
        <f t="shared" si="512"/>
        <v>591.86551337654873</v>
      </c>
      <c r="C1727" s="57" t="str">
        <f t="shared" si="496"/>
        <v>0.0609228641627588-43.5091482484078i</v>
      </c>
      <c r="D1727" s="57" t="str">
        <f t="shared" si="497"/>
        <v>7.97997241028554-10.7709938465263i</v>
      </c>
      <c r="E1727" s="57" t="str">
        <f t="shared" si="498"/>
        <v>81.179514006304+0.00430602685819904i</v>
      </c>
      <c r="F1727" s="57" t="str">
        <f t="shared" si="499"/>
        <v>4.17867151840921-1009.40448300398i</v>
      </c>
      <c r="G1727" s="57" t="str">
        <f t="shared" si="500"/>
        <v>0.999998286475216-0.00130901560247627i</v>
      </c>
      <c r="H1727" s="57" t="str">
        <f t="shared" si="501"/>
        <v>122.306556218453+88.661806330374i</v>
      </c>
      <c r="I1727" s="57" t="str">
        <f t="shared" si="502"/>
        <v>507.825322857146-694.46314815363i</v>
      </c>
      <c r="K1727" s="57" t="str">
        <f t="shared" si="503"/>
        <v>0.0643159912645677-0.0475161122241238i</v>
      </c>
      <c r="L1727" s="57" t="str">
        <f t="shared" si="504"/>
        <v>0.00025-0.373477634827904i</v>
      </c>
      <c r="M1727" s="57" t="str">
        <f t="shared" si="505"/>
        <v>0.0025-0.21034409971534i</v>
      </c>
      <c r="N1727" s="57">
        <f t="shared" si="506"/>
        <v>90.080227282114436</v>
      </c>
      <c r="O1727" s="57">
        <f t="shared" si="507"/>
        <v>32.771620144222382</v>
      </c>
      <c r="P1727" s="374">
        <f t="shared" si="508"/>
        <v>32.771620144222382</v>
      </c>
      <c r="Q1727" s="374">
        <f t="shared" si="509"/>
        <v>-89.919772717885564</v>
      </c>
      <c r="R1727" s="12">
        <f t="shared" si="510"/>
        <v>90.080227282114436</v>
      </c>
      <c r="S1727" s="57">
        <f t="shared" si="511"/>
        <v>0.59186551337654869</v>
      </c>
      <c r="T1727" s="12">
        <f t="shared" si="494"/>
        <v>32.771620144222382</v>
      </c>
    </row>
    <row r="1728" spans="1:20" x14ac:dyDescent="0.15">
      <c r="A1728" s="57">
        <f t="shared" si="495"/>
        <v>3732.9321401242346</v>
      </c>
      <c r="B1728" s="12">
        <f t="shared" si="512"/>
        <v>594.11460232737966</v>
      </c>
      <c r="C1728" s="57" t="str">
        <f t="shared" si="496"/>
        <v>0.0615861186122615-43.3435784622794i</v>
      </c>
      <c r="D1728" s="57" t="str">
        <f t="shared" si="497"/>
        <v>7.97997220020605-10.7303315689533i</v>
      </c>
      <c r="E1728" s="57" t="str">
        <f t="shared" si="498"/>
        <v>81.1792502404953+0.00453014840858895i</v>
      </c>
      <c r="F1728" s="57" t="str">
        <f t="shared" si="499"/>
        <v>4.17867146388786-1005.58330808384i</v>
      </c>
      <c r="G1728" s="57" t="str">
        <f t="shared" si="500"/>
        <v>0.999998273427707-0.00131398984462135i</v>
      </c>
      <c r="H1728" s="57" t="str">
        <f t="shared" si="501"/>
        <v>122.324310404075+89.0029733962975i</v>
      </c>
      <c r="I1728" s="57" t="str">
        <f t="shared" si="502"/>
        <v>507.849887462684-691.918980144877i</v>
      </c>
      <c r="K1728" s="57" t="str">
        <f t="shared" si="503"/>
        <v>0.0641427451218928-0.0475660628896027i</v>
      </c>
      <c r="L1728" s="57" t="str">
        <f t="shared" si="504"/>
        <v>0.00025-0.372063792416721i</v>
      </c>
      <c r="M1728" s="57" t="str">
        <f t="shared" si="505"/>
        <v>0.0025-0.209547818006914i</v>
      </c>
      <c r="N1728" s="57">
        <f t="shared" si="506"/>
        <v>90.081410497785598</v>
      </c>
      <c r="O1728" s="57">
        <f t="shared" si="507"/>
        <v>32.73850404761275</v>
      </c>
      <c r="P1728" s="374">
        <f t="shared" si="508"/>
        <v>32.73850404761275</v>
      </c>
      <c r="Q1728" s="374">
        <f t="shared" si="509"/>
        <v>-89.918589502214402</v>
      </c>
      <c r="R1728" s="12">
        <f t="shared" si="510"/>
        <v>90.081410497785598</v>
      </c>
      <c r="S1728" s="57">
        <f t="shared" si="511"/>
        <v>0.59411460232737967</v>
      </c>
      <c r="T1728" s="12">
        <f t="shared" si="494"/>
        <v>32.73850404761275</v>
      </c>
    </row>
    <row r="1729" spans="1:20" x14ac:dyDescent="0.15">
      <c r="A1729" s="57">
        <f t="shared" si="495"/>
        <v>3747.1172822567064</v>
      </c>
      <c r="B1729" s="12">
        <f t="shared" si="512"/>
        <v>596.37223781622367</v>
      </c>
      <c r="C1729" s="57" t="str">
        <f t="shared" si="496"/>
        <v>0.0622507498702447-43.1786370328935i</v>
      </c>
      <c r="D1729" s="57" t="str">
        <f t="shared" si="497"/>
        <v>7.97997198852689-10.6898236507964i</v>
      </c>
      <c r="E1729" s="57" t="str">
        <f t="shared" si="498"/>
        <v>81.1789859898402+0.00475634384824541i</v>
      </c>
      <c r="F1729" s="57" t="str">
        <f t="shared" si="499"/>
        <v>4.17867140895136-1001.77659881718i</v>
      </c>
      <c r="G1729" s="57" t="str">
        <f t="shared" si="500"/>
        <v>0.999998260280849-0.0013189829886904i</v>
      </c>
      <c r="H1729" s="57" t="str">
        <f t="shared" si="501"/>
        <v>122.342202725053+89.34548594821i</v>
      </c>
      <c r="I1729" s="57" t="str">
        <f t="shared" si="502"/>
        <v>507.874641398777-689.384780753522i</v>
      </c>
      <c r="K1729" s="57" t="str">
        <f t="shared" si="503"/>
        <v>0.0639691369275893-0.0476154330594984i</v>
      </c>
      <c r="L1729" s="57" t="str">
        <f t="shared" si="504"/>
        <v>0.00025-0.370655302268102i</v>
      </c>
      <c r="M1729" s="57" t="str">
        <f t="shared" si="505"/>
        <v>0.0025-0.2087545507142i</v>
      </c>
      <c r="N1729" s="57">
        <f t="shared" si="506"/>
        <v>90.082603412544856</v>
      </c>
      <c r="O1729" s="57">
        <f t="shared" si="507"/>
        <v>32.705387614288654</v>
      </c>
      <c r="P1729" s="374">
        <f t="shared" si="508"/>
        <v>32.705387614288654</v>
      </c>
      <c r="Q1729" s="374">
        <f t="shared" si="509"/>
        <v>-89.917396587455144</v>
      </c>
      <c r="R1729" s="12">
        <f t="shared" si="510"/>
        <v>90.082603412544856</v>
      </c>
      <c r="S1729" s="57">
        <f t="shared" si="511"/>
        <v>0.59637223781622373</v>
      </c>
      <c r="T1729" s="12">
        <f t="shared" si="494"/>
        <v>32.705387614288654</v>
      </c>
    </row>
    <row r="1730" spans="1:20" x14ac:dyDescent="0.15">
      <c r="A1730" s="57">
        <f t="shared" si="495"/>
        <v>3761.3563279292825</v>
      </c>
      <c r="B1730" s="12">
        <f t="shared" si="512"/>
        <v>598.63845231992536</v>
      </c>
      <c r="C1730" s="57" t="str">
        <f t="shared" si="496"/>
        <v>0.0629167430460065-43.0143216025101i</v>
      </c>
      <c r="D1730" s="57" t="str">
        <f t="shared" si="497"/>
        <v>7.979971775236-10.6494695093355i</v>
      </c>
      <c r="E1730" s="57" t="str">
        <f t="shared" si="498"/>
        <v>81.1787212611697+0.00498462264452039i</v>
      </c>
      <c r="F1730" s="57" t="str">
        <f t="shared" si="499"/>
        <v>4.17867135359654-997.984300443215i</v>
      </c>
      <c r="G1730" s="57" t="str">
        <f t="shared" si="500"/>
        <v>0.999998247033885-0.00132399510650848i</v>
      </c>
      <c r="H1730" s="57" t="str">
        <f t="shared" si="501"/>
        <v>122.360234278882+89.6893496678172i</v>
      </c>
      <c r="I1730" s="57" t="str">
        <f t="shared" si="502"/>
        <v>507.899586142306-686.860513700678i</v>
      </c>
      <c r="K1730" s="57" t="str">
        <f t="shared" si="503"/>
        <v>0.063795170555917-0.0476642195026615i</v>
      </c>
      <c r="L1730" s="57" t="str">
        <f t="shared" si="504"/>
        <v>0.00025-0.369252144120445i</v>
      </c>
      <c r="M1730" s="57" t="str">
        <f t="shared" si="505"/>
        <v>0.0025-0.207964286425782i</v>
      </c>
      <c r="N1730" s="57">
        <f t="shared" si="506"/>
        <v>90.083806070446187</v>
      </c>
      <c r="O1730" s="57">
        <f t="shared" si="507"/>
        <v>32.672270848481169</v>
      </c>
      <c r="P1730" s="374">
        <f t="shared" si="508"/>
        <v>32.672270848481169</v>
      </c>
      <c r="Q1730" s="374">
        <f t="shared" si="509"/>
        <v>-89.916193929553813</v>
      </c>
      <c r="R1730" s="12">
        <f t="shared" si="510"/>
        <v>90.083806070446187</v>
      </c>
      <c r="S1730" s="57">
        <f t="shared" si="511"/>
        <v>0.59863845231992541</v>
      </c>
      <c r="T1730" s="12">
        <f t="shared" si="494"/>
        <v>32.672270848481169</v>
      </c>
    </row>
    <row r="1731" spans="1:20" x14ac:dyDescent="0.15">
      <c r="A1731" s="57">
        <f t="shared" si="495"/>
        <v>3775.6494819754139</v>
      </c>
      <c r="B1731" s="12">
        <f t="shared" si="512"/>
        <v>600.91327843874114</v>
      </c>
      <c r="C1731" s="57" t="str">
        <f t="shared" si="496"/>
        <v>0.0635840831074255-42.8506298222477i</v>
      </c>
      <c r="D1731" s="57" t="str">
        <f t="shared" si="497"/>
        <v>7.97997156032099-10.6092685640628i</v>
      </c>
      <c r="E1731" s="57" t="str">
        <f t="shared" si="498"/>
        <v>81.1784560613797+0.00521499423249058i</v>
      </c>
      <c r="F1731" s="57" t="str">
        <f t="shared" si="499"/>
        <v>4.17867129782026-994.20635840846i</v>
      </c>
      <c r="G1731" s="57" t="str">
        <f t="shared" si="500"/>
        <v>0.999998233686053-0.00132902627017357i</v>
      </c>
      <c r="H1731" s="57" t="str">
        <f t="shared" si="501"/>
        <v>122.378406172122+90.0345702650704i</v>
      </c>
      <c r="I1731" s="57" t="str">
        <f t="shared" si="502"/>
        <v>507.924723181937-684.346142852392i</v>
      </c>
      <c r="K1731" s="57" t="str">
        <f t="shared" si="503"/>
        <v>0.0636208499177911-0.0477124190181313i</v>
      </c>
      <c r="L1731" s="57" t="str">
        <f t="shared" si="504"/>
        <v>0.00025-0.367854297788846i</v>
      </c>
      <c r="M1731" s="57" t="str">
        <f t="shared" si="505"/>
        <v>0.0025-0.207177013773443i</v>
      </c>
      <c r="N1731" s="57">
        <f t="shared" si="506"/>
        <v>90.085018515423457</v>
      </c>
      <c r="O1731" s="57">
        <f t="shared" si="507"/>
        <v>32.63915375446188</v>
      </c>
      <c r="P1731" s="374">
        <f t="shared" si="508"/>
        <v>32.63915375446188</v>
      </c>
      <c r="Q1731" s="374">
        <f t="shared" si="509"/>
        <v>-89.914981484576543</v>
      </c>
      <c r="R1731" s="12">
        <f t="shared" si="510"/>
        <v>90.085018515423457</v>
      </c>
      <c r="S1731" s="57">
        <f t="shared" si="511"/>
        <v>0.60091327843874109</v>
      </c>
      <c r="T1731" s="12">
        <f t="shared" si="494"/>
        <v>32.63915375446188</v>
      </c>
    </row>
    <row r="1732" spans="1:20" x14ac:dyDescent="0.15">
      <c r="A1732" s="57">
        <f t="shared" si="495"/>
        <v>3789.9969500069205</v>
      </c>
      <c r="B1732" s="12">
        <f t="shared" si="512"/>
        <v>603.19674889680834</v>
      </c>
      <c r="C1732" s="57" t="str">
        <f t="shared" si="496"/>
        <v>0.064252754885505-42.6875593520438i</v>
      </c>
      <c r="D1732" s="57" t="str">
        <f t="shared" si="497"/>
        <v>7.97997134376954-10.5692202366738i</v>
      </c>
      <c r="E1732" s="57" t="str">
        <f t="shared" si="498"/>
        <v>81.1781903974283+0.00544746801510604i</v>
      </c>
      <c r="F1732" s="57" t="str">
        <f t="shared" si="499"/>
        <v>4.17867124161926-990.442718365947i</v>
      </c>
      <c r="G1732" s="57" t="str">
        <f t="shared" si="500"/>
        <v>0.999998220236586-0.00133407655205758i</v>
      </c>
      <c r="H1732" s="57" t="str">
        <f t="shared" si="501"/>
        <v>122.396719520487+90.381153478354i</v>
      </c>
      <c r="I1732" s="57" t="str">
        <f t="shared" si="502"/>
        <v>507.950054018229-681.841632219198i</v>
      </c>
      <c r="K1732" s="57" t="str">
        <f t="shared" si="503"/>
        <v>0.0634461789604964-0.0477600284356225i</v>
      </c>
      <c r="L1732" s="57" t="str">
        <f t="shared" si="504"/>
        <v>0.00025-0.366461743164821i</v>
      </c>
      <c r="M1732" s="57" t="str">
        <f t="shared" si="505"/>
        <v>0.0025-0.206392721432001i</v>
      </c>
      <c r="N1732" s="57">
        <f t="shared" si="506"/>
        <v>90.086240791291999</v>
      </c>
      <c r="O1732" s="57">
        <f t="shared" si="507"/>
        <v>32.606036336541919</v>
      </c>
      <c r="P1732" s="374">
        <f t="shared" si="508"/>
        <v>32.606036336541919</v>
      </c>
      <c r="Q1732" s="374">
        <f t="shared" si="509"/>
        <v>-89.913759208708001</v>
      </c>
      <c r="R1732" s="12">
        <f t="shared" si="510"/>
        <v>90.086240791291999</v>
      </c>
      <c r="S1732" s="57">
        <f t="shared" si="511"/>
        <v>0.6031967488968083</v>
      </c>
      <c r="T1732" s="12">
        <f t="shared" si="494"/>
        <v>32.606036336541919</v>
      </c>
    </row>
    <row r="1733" spans="1:20" x14ac:dyDescent="0.15">
      <c r="A1733" s="57">
        <f t="shared" si="495"/>
        <v>3804.3989384169467</v>
      </c>
      <c r="B1733" s="12">
        <f t="shared" si="512"/>
        <v>605.4888965426162</v>
      </c>
      <c r="C1733" s="57" t="str">
        <f t="shared" si="496"/>
        <v>0.0649227430726995-42.5251078606224i</v>
      </c>
      <c r="D1733" s="57" t="str">
        <f t="shared" si="497"/>
        <v>7.97997112556917-10.5293239510601i</v>
      </c>
      <c r="E1733" s="57" t="str">
        <f t="shared" si="498"/>
        <v>81.1779242763354+0.00568205336191091i</v>
      </c>
      <c r="F1733" s="57" t="str">
        <f t="shared" si="499"/>
        <v>4.1786711849903-986.693326174452i</v>
      </c>
      <c r="G1733" s="57" t="str">
        <f t="shared" si="500"/>
        <v>0.999998206684708-0.00133914602480742i</v>
      </c>
      <c r="H1733" s="57" t="str">
        <f t="shared" si="501"/>
        <v>122.415175448921+90.729105074672i</v>
      </c>
      <c r="I1733" s="57" t="str">
        <f t="shared" si="502"/>
        <v>507.975580163726-679.346945955606i</v>
      </c>
      <c r="K1733" s="57" t="str">
        <f t="shared" si="503"/>
        <v>0.0632711616673965-0.0478070446160122i</v>
      </c>
      <c r="L1733" s="57" t="str">
        <f t="shared" si="504"/>
        <v>0.00025-0.365074460216i</v>
      </c>
      <c r="M1733" s="57" t="str">
        <f t="shared" si="505"/>
        <v>0.0025-0.205611398119149i</v>
      </c>
      <c r="N1733" s="57">
        <f t="shared" si="506"/>
        <v>90.087472941741893</v>
      </c>
      <c r="O1733" s="57">
        <f t="shared" si="507"/>
        <v>32.572918599072281</v>
      </c>
      <c r="P1733" s="374">
        <f t="shared" si="508"/>
        <v>32.572918599072281</v>
      </c>
      <c r="Q1733" s="374">
        <f t="shared" si="509"/>
        <v>-89.912527058258107</v>
      </c>
      <c r="R1733" s="12">
        <f t="shared" si="510"/>
        <v>90.087472941741893</v>
      </c>
      <c r="S1733" s="57">
        <f t="shared" si="511"/>
        <v>0.60548889654261617</v>
      </c>
      <c r="T1733" s="12">
        <f t="shared" si="494"/>
        <v>32.572918599072281</v>
      </c>
    </row>
    <row r="1734" spans="1:20" x14ac:dyDescent="0.15">
      <c r="A1734" s="57">
        <f t="shared" si="495"/>
        <v>3818.8556543829309</v>
      </c>
      <c r="B1734" s="12">
        <f t="shared" si="512"/>
        <v>607.78975434947813</v>
      </c>
      <c r="C1734" s="57" t="str">
        <f t="shared" si="496"/>
        <v>0.0655940322258033-42.3632730254563i</v>
      </c>
      <c r="D1734" s="57" t="str">
        <f t="shared" si="497"/>
        <v>7.97997090570734-10.4895791333001i</v>
      </c>
      <c r="E1734" s="57" t="str">
        <f t="shared" si="498"/>
        <v>81.1776577051823+0.00591875960896948i</v>
      </c>
      <c r="F1734" s="57" t="str">
        <f t="shared" si="499"/>
        <v>4.17867112793017-982.958127897713i</v>
      </c>
      <c r="G1734" s="57" t="str">
        <f t="shared" si="500"/>
        <v>0.999998193029641-0.00134423476134603i</v>
      </c>
      <c r="H1734" s="57" t="str">
        <f t="shared" si="501"/>
        <v>122.43377509168+91.0784308498392i</v>
      </c>
      <c r="I1734" s="57" t="str">
        <f t="shared" si="502"/>
        <v>508.001303143067-676.862048359611i</v>
      </c>
      <c r="K1734" s="57" t="str">
        <f t="shared" si="503"/>
        <v>0.0630958020576343-0.0478534644518255i</v>
      </c>
      <c r="L1734" s="57" t="str">
        <f t="shared" si="504"/>
        <v>0.00025-0.363692428985853i</v>
      </c>
      <c r="M1734" s="57" t="str">
        <f t="shared" si="505"/>
        <v>0.0025-0.204833032595287i</v>
      </c>
      <c r="N1734" s="57">
        <f t="shared" si="506"/>
        <v>90.088715010337239</v>
      </c>
      <c r="O1734" s="57">
        <f t="shared" si="507"/>
        <v>32.539800546443168</v>
      </c>
      <c r="P1734" s="374">
        <f t="shared" si="508"/>
        <v>32.539800546443168</v>
      </c>
      <c r="Q1734" s="374">
        <f t="shared" si="509"/>
        <v>-89.911284989662761</v>
      </c>
      <c r="R1734" s="12">
        <f t="shared" si="510"/>
        <v>90.088715010337239</v>
      </c>
      <c r="S1734" s="57">
        <f t="shared" si="511"/>
        <v>0.60778975434947813</v>
      </c>
      <c r="T1734" s="12">
        <f t="shared" si="494"/>
        <v>32.539800546443168</v>
      </c>
    </row>
    <row r="1735" spans="1:20" x14ac:dyDescent="0.15">
      <c r="A1735" s="57">
        <f t="shared" si="495"/>
        <v>3833.3673058695858</v>
      </c>
      <c r="B1735" s="12">
        <f t="shared" si="512"/>
        <v>610.09935541600612</v>
      </c>
      <c r="C1735" s="57" t="str">
        <f t="shared" si="496"/>
        <v>0.066266606766348-42.2020525327321i</v>
      </c>
      <c r="D1735" s="57" t="str">
        <f t="shared" si="497"/>
        <v>7.97997068417141-10.4499852116511i</v>
      </c>
      <c r="E1735" s="57" t="str">
        <f t="shared" si="498"/>
        <v>81.177390691112+0.00615759605720235i</v>
      </c>
      <c r="F1735" s="57" t="str">
        <f t="shared" si="499"/>
        <v>4.17867107043554-979.237069803642i</v>
      </c>
      <c r="G1735" s="57" t="str">
        <f t="shared" si="500"/>
        <v>0.999998179270599-0.00134934283487345i</v>
      </c>
      <c r="H1735" s="57" t="str">
        <f t="shared" si="501"/>
        <v>122.452519592415+91.4291366286717i</v>
      </c>
      <c r="I1735" s="57" t="str">
        <f t="shared" si="502"/>
        <v>508.027224493076-674.386903872195i</v>
      </c>
      <c r="K1735" s="57" t="str">
        <f t="shared" si="503"/>
        <v>0.0629201041858251-0.047899284867715i</v>
      </c>
      <c r="L1735" s="57" t="str">
        <f t="shared" si="504"/>
        <v>0.00025-0.362315629593399i</v>
      </c>
      <c r="M1735" s="57" t="str">
        <f t="shared" si="505"/>
        <v>0.0025-0.204057613663366i</v>
      </c>
      <c r="N1735" s="57">
        <f t="shared" si="506"/>
        <v>90.089967040512207</v>
      </c>
      <c r="O1735" s="57">
        <f t="shared" si="507"/>
        <v>32.506682183083718</v>
      </c>
      <c r="P1735" s="374">
        <f t="shared" si="508"/>
        <v>32.506682183083718</v>
      </c>
      <c r="Q1735" s="374">
        <f t="shared" si="509"/>
        <v>-89.910032959487793</v>
      </c>
      <c r="R1735" s="12">
        <f t="shared" si="510"/>
        <v>90.089967040512207</v>
      </c>
      <c r="S1735" s="57">
        <f t="shared" si="511"/>
        <v>0.61009935541600613</v>
      </c>
      <c r="T1735" s="12">
        <f t="shared" si="494"/>
        <v>32.506682183083718</v>
      </c>
    </row>
    <row r="1736" spans="1:20" x14ac:dyDescent="0.15">
      <c r="A1736" s="57">
        <f t="shared" si="495"/>
        <v>3847.9341016318908</v>
      </c>
      <c r="B1736" s="12">
        <f t="shared" si="512"/>
        <v>612.41773296658698</v>
      </c>
      <c r="C1736" s="57" t="str">
        <f t="shared" si="496"/>
        <v>0.0669404509818321-42.0414440773164i</v>
      </c>
      <c r="D1736" s="57" t="str">
        <f t="shared" si="497"/>
        <v>7.97997046094862-10.4105416165413i</v>
      </c>
      <c r="E1736" s="57" t="str">
        <f t="shared" si="498"/>
        <v>81.1771232413278+0.00639857197284332i</v>
      </c>
      <c r="F1736" s="57" t="str">
        <f t="shared" si="499"/>
        <v>4.17867101250315-975.530098363575i</v>
      </c>
      <c r="G1736" s="57" t="str">
        <f t="shared" si="500"/>
        <v>0.99999816540679-0.00135447031886782i</v>
      </c>
      <c r="H1736" s="57" t="str">
        <f t="shared" si="501"/>
        <v>122.471410104255+91.7812282651793i</v>
      </c>
      <c r="I1736" s="57" t="str">
        <f t="shared" si="502"/>
        <v>508.053345762867-671.921477076856i</v>
      </c>
      <c r="K1736" s="57" t="str">
        <f t="shared" si="503"/>
        <v>0.0627440721417431-0.0479445028209392i</v>
      </c>
      <c r="L1736" s="57" t="str">
        <f t="shared" si="504"/>
        <v>0.00025-0.360944042232914i</v>
      </c>
      <c r="M1736" s="57" t="str">
        <f t="shared" si="505"/>
        <v>0.0025-0.203285130168725i</v>
      </c>
      <c r="N1736" s="57">
        <f t="shared" si="506"/>
        <v>90.091229075568066</v>
      </c>
      <c r="O1736" s="57">
        <f t="shared" si="507"/>
        <v>32.473563513462096</v>
      </c>
      <c r="P1736" s="374">
        <f t="shared" si="508"/>
        <v>32.473563513462096</v>
      </c>
      <c r="Q1736" s="374">
        <f t="shared" si="509"/>
        <v>-89.908770924431934</v>
      </c>
      <c r="R1736" s="12">
        <f t="shared" si="510"/>
        <v>90.091229075568066</v>
      </c>
      <c r="S1736" s="57">
        <f t="shared" si="511"/>
        <v>0.61241773296658697</v>
      </c>
      <c r="T1736" s="12">
        <f t="shared" si="494"/>
        <v>32.473563513462096</v>
      </c>
    </row>
    <row r="1737" spans="1:20" x14ac:dyDescent="0.15">
      <c r="A1737" s="57">
        <f t="shared" si="495"/>
        <v>3862.5562512180923</v>
      </c>
      <c r="B1737" s="12">
        <f t="shared" si="512"/>
        <v>614.74492035186006</v>
      </c>
      <c r="C1737" s="57" t="str">
        <f t="shared" si="496"/>
        <v>0.0676155490275718-41.8814453627181i</v>
      </c>
      <c r="D1737" s="57" t="str">
        <f t="shared" si="497"/>
        <v>7.97997023602613-10.3712477805611i</v>
      </c>
      <c r="E1737" s="57" t="str">
        <f t="shared" si="498"/>
        <v>81.1768553630936+0.00664169658582437i</v>
      </c>
      <c r="F1737" s="57" t="str">
        <f t="shared" si="499"/>
        <v>4.17867095412962-971.837160251481i</v>
      </c>
      <c r="G1737" s="57" t="str">
        <f t="shared" si="500"/>
        <v>0.999998151437415-0.00135961728708648i</v>
      </c>
      <c r="H1737" s="57" t="str">
        <f t="shared" si="501"/>
        <v>122.490447789892+92.1347116427624i</v>
      </c>
      <c r="I1737" s="57" t="str">
        <f t="shared" si="502"/>
        <v>508.079668513953-669.465732699119i</v>
      </c>
      <c r="K1737" s="57" t="str">
        <f t="shared" si="503"/>
        <v>0.0625677100499984-0.0479891153018358i</v>
      </c>
      <c r="L1737" s="57" t="str">
        <f t="shared" si="504"/>
        <v>0.00025-0.359577647173653i</v>
      </c>
      <c r="M1737" s="57" t="str">
        <f t="shared" si="505"/>
        <v>0.0025-0.202515570998929i</v>
      </c>
      <c r="N1737" s="57">
        <f t="shared" si="506"/>
        <v>90.092501158671098</v>
      </c>
      <c r="O1737" s="57">
        <f t="shared" si="507"/>
        <v>32.44044454208457</v>
      </c>
      <c r="P1737" s="374">
        <f t="shared" si="508"/>
        <v>32.44044454208457</v>
      </c>
      <c r="Q1737" s="374">
        <f t="shared" si="509"/>
        <v>-89.907498841328902</v>
      </c>
      <c r="R1737" s="12">
        <f t="shared" si="510"/>
        <v>90.092501158671098</v>
      </c>
      <c r="S1737" s="57">
        <f t="shared" si="511"/>
        <v>0.61474492035186001</v>
      </c>
      <c r="T1737" s="12">
        <f t="shared" si="494"/>
        <v>32.44044454208457</v>
      </c>
    </row>
    <row r="1738" spans="1:20" x14ac:dyDescent="0.15">
      <c r="A1738" s="57">
        <f t="shared" si="495"/>
        <v>3877.2339649727205</v>
      </c>
      <c r="B1738" s="12">
        <f t="shared" si="512"/>
        <v>617.0809510491971</v>
      </c>
      <c r="C1738" s="57" t="str">
        <f t="shared" si="496"/>
        <v>0.0682918849269427-41.7220541010559i</v>
      </c>
      <c r="D1738" s="57" t="str">
        <f t="shared" si="497"/>
        <v>7.979970009391-10.3321031384555i</v>
      </c>
      <c r="E1738" s="57" t="str">
        <f t="shared" si="498"/>
        <v>81.1765870637327+0.00688697908952134i</v>
      </c>
      <c r="F1738" s="57" t="str">
        <f t="shared" si="499"/>
        <v>4.17867089531162-968.158202343203i</v>
      </c>
      <c r="G1738" s="57" t="str">
        <f t="shared" si="500"/>
        <v>0.999998137361673-0.00136478381356703i</v>
      </c>
      <c r="H1738" s="57" t="str">
        <f t="shared" si="501"/>
        <v>122.50963382167+92.4895926744067i</v>
      </c>
      <c r="I1738" s="57" t="str">
        <f t="shared" si="502"/>
        <v>508.106194320342-667.019635606075i</v>
      </c>
      <c r="K1738" s="57" t="str">
        <f t="shared" si="503"/>
        <v>0.0623910220697088-0.0480331193342933i</v>
      </c>
      <c r="L1738" s="57" t="str">
        <f t="shared" si="504"/>
        <v>0.00025-0.358216424759567i</v>
      </c>
      <c r="M1738" s="57" t="str">
        <f t="shared" si="505"/>
        <v>0.0025-0.201748925083611i</v>
      </c>
      <c r="N1738" s="57">
        <f t="shared" si="506"/>
        <v>90.093783332848304</v>
      </c>
      <c r="O1738" s="57">
        <f t="shared" si="507"/>
        <v>32.407325273495772</v>
      </c>
      <c r="P1738" s="374">
        <f t="shared" si="508"/>
        <v>32.407325273495772</v>
      </c>
      <c r="Q1738" s="374">
        <f t="shared" si="509"/>
        <v>-89.906216667151696</v>
      </c>
      <c r="R1738" s="12">
        <f t="shared" si="510"/>
        <v>90.093783332848304</v>
      </c>
      <c r="S1738" s="57">
        <f t="shared" si="511"/>
        <v>0.61708095104919714</v>
      </c>
      <c r="T1738" s="12">
        <f t="shared" si="494"/>
        <v>32.407325273495772</v>
      </c>
    </row>
    <row r="1739" spans="1:20" x14ac:dyDescent="0.15">
      <c r="A1739" s="57">
        <f t="shared" si="495"/>
        <v>3891.9674540396172</v>
      </c>
      <c r="B1739" s="12">
        <f t="shared" si="512"/>
        <v>619.42585866318404</v>
      </c>
      <c r="C1739" s="57" t="str">
        <f t="shared" si="496"/>
        <v>0.0689694425736747-41.5632680130218i</v>
      </c>
      <c r="D1739" s="57" t="str">
        <f t="shared" si="497"/>
        <v>7.97996978103015-10.2931071271156i</v>
      </c>
      <c r="E1739" s="57" t="str">
        <f t="shared" si="498"/>
        <v>81.1763183506277+0.00713442863987564i</v>
      </c>
      <c r="F1739" s="57" t="str">
        <f t="shared" si="499"/>
        <v>4.17867083604575-964.4931717157i</v>
      </c>
      <c r="G1739" s="57" t="str">
        <f t="shared" si="500"/>
        <v>0.999998123178752-0.00136996997262837i</v>
      </c>
      <c r="H1739" s="57" t="str">
        <f t="shared" si="501"/>
        <v>122.528969381661+92.845877302882i</v>
      </c>
      <c r="I1739" s="57" t="str">
        <f t="shared" si="502"/>
        <v>508.132924768645-664.583150805857i</v>
      </c>
      <c r="K1739" s="57" t="str">
        <f t="shared" si="503"/>
        <v>0.0622140123941632-0.048076511976217i</v>
      </c>
      <c r="L1739" s="57" t="str">
        <f t="shared" si="504"/>
        <v>0.00025-0.356860355409013i</v>
      </c>
      <c r="M1739" s="57" t="str">
        <f t="shared" si="505"/>
        <v>0.0025-0.200985181394313i</v>
      </c>
      <c r="N1739" s="57">
        <f t="shared" si="506"/>
        <v>90.095075640985939</v>
      </c>
      <c r="O1739" s="57">
        <f t="shared" si="507"/>
        <v>32.374205712278005</v>
      </c>
      <c r="P1739" s="374">
        <f t="shared" si="508"/>
        <v>32.374205712278005</v>
      </c>
      <c r="Q1739" s="374">
        <f t="shared" si="509"/>
        <v>-89.904924359014061</v>
      </c>
      <c r="R1739" s="12">
        <f t="shared" si="510"/>
        <v>90.095075640985939</v>
      </c>
      <c r="S1739" s="57">
        <f t="shared" si="511"/>
        <v>0.619425858663184</v>
      </c>
      <c r="T1739" s="12">
        <f t="shared" si="494"/>
        <v>32.374205712278005</v>
      </c>
    </row>
    <row r="1740" spans="1:20" x14ac:dyDescent="0.15">
      <c r="A1740" s="57">
        <f t="shared" si="495"/>
        <v>3906.7569303649675</v>
      </c>
      <c r="B1740" s="12">
        <f t="shared" si="512"/>
        <v>621.77967692610412</v>
      </c>
      <c r="C1740" s="57" t="str">
        <f t="shared" si="496"/>
        <v>0.0696482057326122-41.4050848278472i</v>
      </c>
      <c r="D1740" s="57" t="str">
        <f t="shared" si="497"/>
        <v>7.97996955093049-10.2542591855706i</v>
      </c>
      <c r="E1740" s="57" t="str">
        <f t="shared" si="498"/>
        <v>81.1760492312202+0.00738405435510997i</v>
      </c>
      <c r="F1740" s="57" t="str">
        <f t="shared" si="499"/>
        <v>4.17867077632859-960.842015646274i</v>
      </c>
      <c r="G1740" s="57" t="str">
        <f t="shared" si="500"/>
        <v>0.999998108887836-0.0013751758388718i</v>
      </c>
      <c r="H1740" s="57" t="str">
        <f t="shared" si="501"/>
        <v>122.548455661764+93.203571500944i</v>
      </c>
      <c r="I1740" s="57" t="str">
        <f t="shared" si="502"/>
        <v>508.159861458184-662.156243447221i</v>
      </c>
      <c r="K1740" s="57" t="str">
        <f t="shared" si="503"/>
        <v>0.0620366852504768-0.0481192903199937i</v>
      </c>
      <c r="L1740" s="57" t="str">
        <f t="shared" si="504"/>
        <v>0.00025-0.355509419614477i</v>
      </c>
      <c r="M1740" s="57" t="str">
        <f t="shared" si="505"/>
        <v>0.0025-0.200224328944324i</v>
      </c>
      <c r="N1740" s="57">
        <f t="shared" si="506"/>
        <v>90.096378125825836</v>
      </c>
      <c r="O1740" s="57">
        <f t="shared" si="507"/>
        <v>32.341085863051134</v>
      </c>
      <c r="P1740" s="374">
        <f t="shared" si="508"/>
        <v>32.341085863051134</v>
      </c>
      <c r="Q1740" s="374">
        <f t="shared" si="509"/>
        <v>-89.903621874174164</v>
      </c>
      <c r="R1740" s="12">
        <f t="shared" si="510"/>
        <v>90.096378125825836</v>
      </c>
      <c r="S1740" s="57">
        <f t="shared" si="511"/>
        <v>0.62177967692610414</v>
      </c>
      <c r="T1740" s="12">
        <f t="shared" si="494"/>
        <v>32.341085863051134</v>
      </c>
    </row>
    <row r="1741" spans="1:20" x14ac:dyDescent="0.15">
      <c r="A1741" s="57">
        <f t="shared" si="495"/>
        <v>3921.6026067003545</v>
      </c>
      <c r="B1741" s="12">
        <f t="shared" si="512"/>
        <v>624.14243969842335</v>
      </c>
      <c r="C1741" s="57" t="str">
        <f t="shared" si="496"/>
        <v>0.0703281580419635-41.2475022832675i</v>
      </c>
      <c r="D1741" s="57" t="str">
        <f t="shared" si="497"/>
        <v>7.97996931907878-10.2155587549797i</v>
      </c>
      <c r="E1741" s="57" t="str">
        <f t="shared" si="498"/>
        <v>81.1757797130097+0.00763586531478475i</v>
      </c>
      <c r="F1741" s="57" t="str">
        <f t="shared" si="499"/>
        <v>4.17867071615674-957.204681611823i</v>
      </c>
      <c r="G1741" s="57" t="str">
        <f t="shared" si="500"/>
        <v>0.999998094488103-0.00138040148718205i</v>
      </c>
      <c r="H1741" s="57" t="str">
        <f t="shared" si="501"/>
        <v>122.568093863784+93.5626812715329i</v>
      </c>
      <c r="I1741" s="57" t="str">
        <f t="shared" si="502"/>
        <v>508.187006001091-659.738878819036i</v>
      </c>
      <c r="K1741" s="57" t="str">
        <f t="shared" si="503"/>
        <v>0.0618590448992415-0.0481614514929492i</v>
      </c>
      <c r="L1741" s="57" t="str">
        <f t="shared" si="504"/>
        <v>0.00025-0.354163597942298i</v>
      </c>
      <c r="M1741" s="57" t="str">
        <f t="shared" si="505"/>
        <v>0.0025-0.199466356788528i</v>
      </c>
      <c r="N1741" s="57">
        <f t="shared" si="506"/>
        <v>90.097690829963781</v>
      </c>
      <c r="O1741" s="57">
        <f t="shared" si="507"/>
        <v>32.307965730472013</v>
      </c>
      <c r="P1741" s="374">
        <f t="shared" si="508"/>
        <v>32.307965730472013</v>
      </c>
      <c r="Q1741" s="374">
        <f t="shared" si="509"/>
        <v>-89.902309170036219</v>
      </c>
      <c r="R1741" s="12">
        <f t="shared" si="510"/>
        <v>90.097690829963781</v>
      </c>
      <c r="S1741" s="57">
        <f t="shared" si="511"/>
        <v>0.62414243969842331</v>
      </c>
      <c r="T1741" s="12">
        <f t="shared" si="494"/>
        <v>32.307965730472013</v>
      </c>
    </row>
    <row r="1742" spans="1:20" x14ac:dyDescent="0.15">
      <c r="A1742" s="57">
        <f t="shared" si="495"/>
        <v>3936.5046966058162</v>
      </c>
      <c r="B1742" s="12">
        <f t="shared" si="512"/>
        <v>626.51418096927739</v>
      </c>
      <c r="C1742" s="57" t="str">
        <f t="shared" si="496"/>
        <v>0.071009283012458-41.090518125489i</v>
      </c>
      <c r="D1742" s="57" t="str">
        <f t="shared" si="497"/>
        <v>7.97996908546164-10.1770052786242i</v>
      </c>
      <c r="E1742" s="57" t="str">
        <f t="shared" si="498"/>
        <v>81.1755098035536+0.00788987055889611i</v>
      </c>
      <c r="F1742" s="57" t="str">
        <f t="shared" si="499"/>
        <v>4.17867065552672-953.581117288068i</v>
      </c>
      <c r="G1742" s="57" t="str">
        <f t="shared" si="500"/>
        <v>0.999998079978725-0.00138564699272844i</v>
      </c>
      <c r="H1742" s="57" t="str">
        <f t="shared" si="501"/>
        <v>122.587885199522+93.923212647982i</v>
      </c>
      <c r="I1742" s="57" t="str">
        <f t="shared" si="502"/>
        <v>508.214360022425-657.331022349803i</v>
      </c>
      <c r="K1742" s="57" t="str">
        <f t="shared" si="503"/>
        <v>0.0616810956341658-0.0482029926578069i</v>
      </c>
      <c r="L1742" s="57" t="str">
        <f t="shared" si="504"/>
        <v>0.00025-0.352822871032374i</v>
      </c>
      <c r="M1742" s="57" t="str">
        <f t="shared" si="505"/>
        <v>0.0025-0.198711254023239i</v>
      </c>
      <c r="N1742" s="57">
        <f t="shared" si="506"/>
        <v>90.099013795843774</v>
      </c>
      <c r="O1742" s="57">
        <f t="shared" si="507"/>
        <v>32.274845319234473</v>
      </c>
      <c r="P1742" s="374">
        <f t="shared" si="508"/>
        <v>32.274845319234473</v>
      </c>
      <c r="Q1742" s="374">
        <f t="shared" si="509"/>
        <v>-89.900986204156226</v>
      </c>
      <c r="R1742" s="12">
        <f t="shared" si="510"/>
        <v>90.099013795843774</v>
      </c>
      <c r="S1742" s="57">
        <f t="shared" si="511"/>
        <v>0.62651418096927736</v>
      </c>
      <c r="T1742" s="12">
        <f t="shared" si="494"/>
        <v>32.274845319234473</v>
      </c>
    </row>
    <row r="1743" spans="1:20" x14ac:dyDescent="0.15">
      <c r="A1743" s="57">
        <f t="shared" si="495"/>
        <v>3951.4634144529182</v>
      </c>
      <c r="B1743" s="12">
        <f t="shared" si="512"/>
        <v>628.89493485696062</v>
      </c>
      <c r="C1743" s="57" t="str">
        <f t="shared" si="496"/>
        <v>0.0716915640319868-40.9341301091532i</v>
      </c>
      <c r="D1743" s="57" t="str">
        <f t="shared" si="497"/>
        <v>7.97996885006569-10.1385982018993i</v>
      </c>
      <c r="E1743" s="57" t="str">
        <f t="shared" si="498"/>
        <v>81.1752395104661+0.00814607908768788i</v>
      </c>
      <c r="F1743" s="57" t="str">
        <f t="shared" si="499"/>
        <v>4.17867059443504-949.971270548826i</v>
      </c>
      <c r="G1743" s="57" t="str">
        <f t="shared" si="500"/>
        <v>0.999998065358867-0.00139091243096582i</v>
      </c>
      <c r="H1743" s="57" t="str">
        <f t="shared" si="501"/>
        <v>122.607830890871+94.2851716942177i</v>
      </c>
      <c r="I1743" s="57" t="str">
        <f t="shared" si="502"/>
        <v>508.24192516027-654.932639607242i</v>
      </c>
      <c r="K1743" s="57" t="str">
        <f t="shared" si="503"/>
        <v>0.061502841781711-0.0482439110131351i</v>
      </c>
      <c r="L1743" s="57" t="str">
        <f t="shared" si="504"/>
        <v>0.00025-0.351487219597902i</v>
      </c>
      <c r="M1743" s="57" t="str">
        <f t="shared" si="505"/>
        <v>0.0025-0.197959009786053i</v>
      </c>
      <c r="N1743" s="57">
        <f t="shared" si="506"/>
        <v>90.100347065759621</v>
      </c>
      <c r="O1743" s="57">
        <f t="shared" si="507"/>
        <v>32.24172463406866</v>
      </c>
      <c r="P1743" s="374">
        <f t="shared" si="508"/>
        <v>32.24172463406866</v>
      </c>
      <c r="Q1743" s="374">
        <f t="shared" si="509"/>
        <v>-89.899652934240379</v>
      </c>
      <c r="R1743" s="12">
        <f t="shared" si="510"/>
        <v>90.100347065759621</v>
      </c>
      <c r="S1743" s="57">
        <f t="shared" si="511"/>
        <v>0.62889493485696057</v>
      </c>
      <c r="T1743" s="12">
        <f t="shared" si="494"/>
        <v>32.24172463406866</v>
      </c>
    </row>
    <row r="1744" spans="1:20" x14ac:dyDescent="0.15">
      <c r="A1744" s="57">
        <f t="shared" si="495"/>
        <v>3966.4789754278395</v>
      </c>
      <c r="B1744" s="12">
        <f t="shared" si="512"/>
        <v>631.28473560941711</v>
      </c>
      <c r="C1744" s="57" t="str">
        <f t="shared" si="496"/>
        <v>0.072374984363492-40.7783359973041i</v>
      </c>
      <c r="D1744" s="57" t="str">
        <f t="shared" si="497"/>
        <v>7.9799686128773-10.1003369723063i</v>
      </c>
      <c r="E1744" s="57" t="str">
        <f t="shared" si="498"/>
        <v>81.1749688414183+0.00840449986079615i</v>
      </c>
      <c r="F1744" s="57" t="str">
        <f t="shared" si="499"/>
        <v>4.17867053287815-946.375089465239i</v>
      </c>
      <c r="G1744" s="57" t="str">
        <f t="shared" si="500"/>
        <v>0.999998050627686-0.00139619787763581i</v>
      </c>
      <c r="H1744" s="57" t="str">
        <f t="shared" si="501"/>
        <v>122.627932169895+94.6485645049733i</v>
      </c>
      <c r="I1744" s="57" t="str">
        <f t="shared" si="502"/>
        <v>508.269703065861-652.543696297752i</v>
      </c>
      <c r="K1744" s="57" t="str">
        <f t="shared" si="503"/>
        <v>0.0613242877007166-0.0482842037937985i</v>
      </c>
      <c r="L1744" s="57" t="str">
        <f t="shared" si="504"/>
        <v>0.00025-0.350156624425087i</v>
      </c>
      <c r="M1744" s="57" t="str">
        <f t="shared" si="505"/>
        <v>0.0025-0.197209613255681i</v>
      </c>
      <c r="N1744" s="57">
        <f t="shared" si="506"/>
        <v>90.101690681847373</v>
      </c>
      <c r="O1744" s="57">
        <f t="shared" si="507"/>
        <v>32.208603679740989</v>
      </c>
      <c r="P1744" s="374">
        <f t="shared" si="508"/>
        <v>32.208603679740989</v>
      </c>
      <c r="Q1744" s="374">
        <f t="shared" si="509"/>
        <v>-89.898309318152627</v>
      </c>
      <c r="R1744" s="12">
        <f t="shared" si="510"/>
        <v>90.101690681847373</v>
      </c>
      <c r="S1744" s="57">
        <f t="shared" si="511"/>
        <v>0.63128473560941711</v>
      </c>
      <c r="T1744" s="12">
        <f t="shared" si="494"/>
        <v>32.208603679740989</v>
      </c>
    </row>
    <row r="1745" spans="1:20" x14ac:dyDescent="0.15">
      <c r="A1745" s="57">
        <f t="shared" si="495"/>
        <v>3981.5515955344654</v>
      </c>
      <c r="B1745" s="12">
        <f t="shared" si="512"/>
        <v>633.68361760473294</v>
      </c>
      <c r="C1745" s="57" t="str">
        <f t="shared" si="496"/>
        <v>0.0730595271503915-40.6231335613518i</v>
      </c>
      <c r="D1745" s="57" t="str">
        <f t="shared" si="497"/>
        <v>7.97996837388288-10.0622210394443i</v>
      </c>
      <c r="E1745" s="57" t="str">
        <f t="shared" si="498"/>
        <v>81.1746978041373+0.00866514179682524i</v>
      </c>
      <c r="F1745" s="57" t="str">
        <f t="shared" si="499"/>
        <v>4.17867047085258-942.792522305031i</v>
      </c>
      <c r="G1745" s="57" t="str">
        <f t="shared" si="500"/>
        <v>0.999998035784337-0.00140150340876778i</v>
      </c>
      <c r="H1745" s="57" t="str">
        <f t="shared" si="501"/>
        <v>122.648190278933+95.013397205993i</v>
      </c>
      <c r="I1745" s="57" t="str">
        <f t="shared" si="502"/>
        <v>508.297695403669-650.164158266015i</v>
      </c>
      <c r="K1745" s="57" t="str">
        <f t="shared" si="503"/>
        <v>0.0611454377820216-0.0483238682713958i</v>
      </c>
      <c r="L1745" s="57" t="str">
        <f t="shared" si="504"/>
        <v>0.00025-0.34883106637287i</v>
      </c>
      <c r="M1745" s="57" t="str">
        <f t="shared" si="505"/>
        <v>0.0025-0.196463053651804i</v>
      </c>
      <c r="N1745" s="57">
        <f t="shared" si="506"/>
        <v>90.103044686088055</v>
      </c>
      <c r="O1745" s="57">
        <f t="shared" si="507"/>
        <v>32.175482461053257</v>
      </c>
      <c r="P1745" s="374">
        <f t="shared" si="508"/>
        <v>32.175482461053257</v>
      </c>
      <c r="Q1745" s="374">
        <f t="shared" si="509"/>
        <v>-89.896955313911945</v>
      </c>
      <c r="R1745" s="12">
        <f t="shared" si="510"/>
        <v>90.103044686088055</v>
      </c>
      <c r="S1745" s="57">
        <f t="shared" si="511"/>
        <v>0.63368361760473291</v>
      </c>
      <c r="T1745" s="12">
        <f t="shared" si="494"/>
        <v>32.175482461053257</v>
      </c>
    </row>
    <row r="1746" spans="1:20" x14ac:dyDescent="0.15">
      <c r="A1746" s="57">
        <f t="shared" si="495"/>
        <v>3996.6814915974965</v>
      </c>
      <c r="B1746" s="12">
        <f t="shared" si="512"/>
        <v>636.09161535163094</v>
      </c>
      <c r="C1746" s="57" t="str">
        <f t="shared" si="496"/>
        <v>0.0737451754139222-40.4685205810424i</v>
      </c>
      <c r="D1746" s="57" t="str">
        <f t="shared" si="497"/>
        <v>7.97996813306868-10.0242498550029i</v>
      </c>
      <c r="E1746" s="57" t="str">
        <f t="shared" si="498"/>
        <v>81.1744264064056+0.00892801377237162i</v>
      </c>
      <c r="F1746" s="57" t="str">
        <f t="shared" si="499"/>
        <v>4.17867040835468-939.223517531776i</v>
      </c>
      <c r="G1746" s="57" t="str">
        <f t="shared" si="500"/>
        <v>0.999998020827964-0.00140682910067999i</v>
      </c>
      <c r="H1746" s="57" t="str">
        <f t="shared" si="501"/>
        <v>122.668606470678+95.3796759542473i</v>
      </c>
      <c r="I1746" s="57" t="str">
        <f t="shared" si="502"/>
        <v>508.325903851543-647.793991494473i</v>
      </c>
      <c r="K1746" s="57" t="str">
        <f t="shared" si="503"/>
        <v>0.0609662964480776-0.0483629017547034i</v>
      </c>
      <c r="L1746" s="57" t="str">
        <f t="shared" si="504"/>
        <v>0.00025-0.347510526372653i</v>
      </c>
      <c r="M1746" s="57" t="str">
        <f t="shared" si="505"/>
        <v>0.0025-0.195719320234911i</v>
      </c>
      <c r="N1746" s="57">
        <f t="shared" si="506"/>
        <v>90.104409120299195</v>
      </c>
      <c r="O1746" s="57">
        <f t="shared" si="507"/>
        <v>32.142360982843108</v>
      </c>
      <c r="P1746" s="374">
        <f t="shared" si="508"/>
        <v>32.142360982843108</v>
      </c>
      <c r="Q1746" s="374">
        <f t="shared" si="509"/>
        <v>-89.895590879700805</v>
      </c>
      <c r="R1746" s="12">
        <f t="shared" si="510"/>
        <v>90.104409120299195</v>
      </c>
      <c r="S1746" s="57">
        <f t="shared" si="511"/>
        <v>0.63609161535163095</v>
      </c>
      <c r="T1746" s="12">
        <f t="shared" si="494"/>
        <v>32.142360982843108</v>
      </c>
    </row>
    <row r="1747" spans="1:20" x14ac:dyDescent="0.15">
      <c r="A1747" s="57">
        <f t="shared" si="495"/>
        <v>4011.8688812655669</v>
      </c>
      <c r="B1747" s="12">
        <f t="shared" si="512"/>
        <v>638.50876348996712</v>
      </c>
      <c r="C1747" s="57" t="str">
        <f t="shared" si="496"/>
        <v>0.0744319120581309-40.3144948444198i</v>
      </c>
      <c r="D1747" s="57" t="str">
        <f t="shared" si="497"/>
        <v>7.9799678904208-9.98642287275372i</v>
      </c>
      <c r="E1747" s="57" t="str">
        <f t="shared" si="498"/>
        <v>81.1741546560601+0.00919312462132031i</v>
      </c>
      <c r="F1747" s="57" t="str">
        <f t="shared" si="499"/>
        <v>4.17867034538093-935.668023804139i</v>
      </c>
      <c r="G1747" s="57" t="str">
        <f t="shared" si="500"/>
        <v>0.999998005757708-0.00141217502998069i</v>
      </c>
      <c r="H1747" s="57" t="str">
        <f t="shared" si="501"/>
        <v>122.689182008284+95.7474069381433i</v>
      </c>
      <c r="I1747" s="57" t="str">
        <f t="shared" si="502"/>
        <v>508.354330100794-645.433162102932i</v>
      </c>
      <c r="K1747" s="57" t="str">
        <f t="shared" si="503"/>
        <v>0.0607868681525544-0.0484013015901027i</v>
      </c>
      <c r="L1747" s="57" t="str">
        <f t="shared" si="504"/>
        <v>0.00025-0.346194985428027i</v>
      </c>
      <c r="M1747" s="57" t="str">
        <f t="shared" si="505"/>
        <v>0.0025-0.194978402306148i</v>
      </c>
      <c r="N1747" s="57">
        <f t="shared" si="506"/>
        <v>90.105784026137187</v>
      </c>
      <c r="O1747" s="57">
        <f t="shared" si="507"/>
        <v>32.109239249982693</v>
      </c>
      <c r="P1747" s="374">
        <f t="shared" si="508"/>
        <v>32.109239249982693</v>
      </c>
      <c r="Q1747" s="374">
        <f t="shared" si="509"/>
        <v>-89.894215973862813</v>
      </c>
      <c r="R1747" s="12">
        <f t="shared" si="510"/>
        <v>90.105784026137187</v>
      </c>
      <c r="S1747" s="57">
        <f t="shared" si="511"/>
        <v>0.6385087634899671</v>
      </c>
      <c r="T1747" s="12">
        <f t="shared" si="494"/>
        <v>32.109239249982693</v>
      </c>
    </row>
    <row r="1748" spans="1:20" x14ac:dyDescent="0.15">
      <c r="A1748" s="57">
        <f t="shared" si="495"/>
        <v>4027.1139830143766</v>
      </c>
      <c r="B1748" s="12">
        <f t="shared" si="512"/>
        <v>640.93509679122906</v>
      </c>
      <c r="C1748" s="57" t="str">
        <f t="shared" si="496"/>
        <v>0.0751197198694058-40.161054147796i</v>
      </c>
      <c r="D1748" s="57" t="str">
        <f t="shared" si="497"/>
        <v>7.97996764592534-9.94873954854282i</v>
      </c>
      <c r="E1748" s="57" t="str">
        <f t="shared" si="498"/>
        <v>81.173882560993+0.00946048313494303i</v>
      </c>
      <c r="F1748" s="57" t="str">
        <f t="shared" si="499"/>
        <v>4.17867028192767-932.125989975149i</v>
      </c>
      <c r="G1748" s="57" t="str">
        <f t="shared" si="500"/>
        <v>0.9999979905727-0.0014175412735692i</v>
      </c>
      <c r="H1748" s="57" t="str">
        <f t="shared" si="501"/>
        <v>122.709918165449+96.1165963777427i</v>
      </c>
      <c r="I1748" s="57" t="str">
        <f t="shared" si="502"/>
        <v>508.382975856326-643.08163634805i</v>
      </c>
      <c r="K1748" s="57" t="str">
        <f t="shared" si="503"/>
        <v>0.0606071573799396-0.0484390651620144i</v>
      </c>
      <c r="L1748" s="57" t="str">
        <f t="shared" si="504"/>
        <v>0.00025-0.344884424614492i</v>
      </c>
      <c r="M1748" s="57" t="str">
        <f t="shared" si="505"/>
        <v>0.0025-0.194240289207161i</v>
      </c>
      <c r="N1748" s="57">
        <f t="shared" si="506"/>
        <v>90.107169445091728</v>
      </c>
      <c r="O1748" s="57">
        <f t="shared" si="507"/>
        <v>32.076117267379082</v>
      </c>
      <c r="P1748" s="374">
        <f t="shared" si="508"/>
        <v>32.076117267379082</v>
      </c>
      <c r="Q1748" s="374">
        <f t="shared" si="509"/>
        <v>-89.892830554908272</v>
      </c>
      <c r="R1748" s="12">
        <f t="shared" si="510"/>
        <v>90.107169445091728</v>
      </c>
      <c r="S1748" s="57">
        <f t="shared" si="511"/>
        <v>0.64093509679122906</v>
      </c>
      <c r="T1748" s="12">
        <f t="shared" si="494"/>
        <v>32.076117267379082</v>
      </c>
    </row>
    <row r="1749" spans="1:20" x14ac:dyDescent="0.15">
      <c r="A1749" s="57">
        <f t="shared" si="495"/>
        <v>4042.4170161498314</v>
      </c>
      <c r="B1749" s="12">
        <f t="shared" si="512"/>
        <v>643.37065015903579</v>
      </c>
      <c r="C1749" s="57" t="str">
        <f t="shared" si="496"/>
        <v>0.0758085815181495-40.0081962957153i</v>
      </c>
      <c r="D1749" s="57" t="str">
        <f t="shared" si="497"/>
        <v>7.97996739956818-9.91119934028288i</v>
      </c>
      <c r="E1749" s="57" t="str">
        <f t="shared" si="498"/>
        <v>81.173610129149+0.00973009806057648i</v>
      </c>
      <c r="F1749" s="57" t="str">
        <f t="shared" si="499"/>
        <v>4.17867021799125-928.597365091462i</v>
      </c>
      <c r="G1749" s="57" t="str">
        <f t="shared" si="500"/>
        <v>0.999997975272067-0.00142292790863702i</v>
      </c>
      <c r="H1749" s="57" t="str">
        <f t="shared" si="501"/>
        <v>122.730816226514+96.487250524978i</v>
      </c>
      <c r="I1749" s="57" t="str">
        <f t="shared" si="502"/>
        <v>508.411842836751-640.73938062291i</v>
      </c>
      <c r="K1749" s="57" t="str">
        <f t="shared" si="503"/>
        <v>0.0604271686451308-0.0484761898933197i</v>
      </c>
      <c r="L1749" s="57" t="str">
        <f t="shared" si="504"/>
        <v>0.00025-0.343578825079191i</v>
      </c>
      <c r="M1749" s="57" t="str">
        <f t="shared" si="505"/>
        <v>0.0025-0.193504970319945i</v>
      </c>
      <c r="N1749" s="57">
        <f t="shared" si="506"/>
        <v>90.108565418483337</v>
      </c>
      <c r="O1749" s="57">
        <f t="shared" si="507"/>
        <v>32.042995039973427</v>
      </c>
      <c r="P1749" s="374">
        <f t="shared" si="508"/>
        <v>32.042995039973427</v>
      </c>
      <c r="Q1749" s="374">
        <f t="shared" si="509"/>
        <v>-89.891434581516663</v>
      </c>
      <c r="R1749" s="12">
        <f t="shared" si="510"/>
        <v>90.108565418483337</v>
      </c>
      <c r="S1749" s="57">
        <f t="shared" si="511"/>
        <v>0.64337065015903583</v>
      </c>
      <c r="T1749" s="12">
        <f t="shared" si="494"/>
        <v>32.042995039973427</v>
      </c>
    </row>
    <row r="1750" spans="1:20" x14ac:dyDescent="0.15">
      <c r="A1750" s="57">
        <f t="shared" si="495"/>
        <v>4057.7782008112008</v>
      </c>
      <c r="B1750" s="12">
        <f t="shared" si="512"/>
        <v>645.81545862964015</v>
      </c>
      <c r="C1750" s="57" t="str">
        <f t="shared" si="496"/>
        <v>0.0764984795617316-39.8559191009219i</v>
      </c>
      <c r="D1750" s="57" t="str">
        <f t="shared" si="497"/>
        <v>7.97996715133518-9.87380170794528i</v>
      </c>
      <c r="E1750" s="57" t="str">
        <f t="shared" si="498"/>
        <v>81.1733373685264+0.0100019781014985i</v>
      </c>
      <c r="F1750" s="57" t="str">
        <f t="shared" si="499"/>
        <v>4.17867015356797-925.082098392622i</v>
      </c>
      <c r="G1750" s="57" t="str">
        <f t="shared" si="500"/>
        <v>0.999997959854929-0.00142833501266896i</v>
      </c>
      <c r="H1750" s="57" t="str">
        <f t="shared" si="501"/>
        <v>122.751877486561+96.8593756638708i</v>
      </c>
      <c r="I1750" s="57" t="str">
        <f t="shared" si="502"/>
        <v>508.44093277449-638.406361456567i</v>
      </c>
      <c r="K1750" s="57" t="str">
        <f t="shared" si="503"/>
        <v>0.0602469064930216-0.0485126732457784i</v>
      </c>
      <c r="L1750" s="57" t="str">
        <f t="shared" si="504"/>
        <v>0.00025-0.342278168040637i</v>
      </c>
      <c r="M1750" s="57" t="str">
        <f t="shared" si="505"/>
        <v>0.0025-0.192772435066692i</v>
      </c>
      <c r="N1750" s="57">
        <f t="shared" si="506"/>
        <v>90.109971987462913</v>
      </c>
      <c r="O1750" s="57">
        <f t="shared" si="507"/>
        <v>32.009872572740726</v>
      </c>
      <c r="P1750" s="374">
        <f t="shared" si="508"/>
        <v>32.009872572740726</v>
      </c>
      <c r="Q1750" s="374">
        <f t="shared" si="509"/>
        <v>-89.890028012537087</v>
      </c>
      <c r="R1750" s="12">
        <f t="shared" si="510"/>
        <v>90.109971987462913</v>
      </c>
      <c r="S1750" s="57">
        <f t="shared" si="511"/>
        <v>0.64581545862964018</v>
      </c>
      <c r="T1750" s="12">
        <f t="shared" si="494"/>
        <v>32.009872572740726</v>
      </c>
    </row>
    <row r="1751" spans="1:20" x14ac:dyDescent="0.15">
      <c r="A1751" s="57">
        <f t="shared" si="495"/>
        <v>4073.1977579742838</v>
      </c>
      <c r="B1751" s="12">
        <f t="shared" si="512"/>
        <v>648.26955737243281</v>
      </c>
      <c r="C1751" s="57" t="str">
        <f t="shared" si="496"/>
        <v>0.0771893964449077-39.7042203843259i</v>
      </c>
      <c r="D1751" s="57" t="str">
        <f t="shared" si="497"/>
        <v>7.97996690121205-9.83654611355246i</v>
      </c>
      <c r="E1751" s="57" t="str">
        <f t="shared" si="498"/>
        <v>81.1730642871758+0.0102761319158825i</v>
      </c>
      <c r="F1751" s="57" t="str">
        <f t="shared" si="499"/>
        <v>4.17867008865417-921.580139310339i</v>
      </c>
      <c r="G1751" s="57" t="str">
        <f t="shared" si="500"/>
        <v>0.999997944320399-0.00143376266344423i</v>
      </c>
      <c r="H1751" s="57" t="str">
        <f t="shared" si="501"/>
        <v>122.773103251508+97.2329781107552i</v>
      </c>
      <c r="I1751" s="57" t="str">
        <f t="shared" si="502"/>
        <v>508.470247415906-636.082545513597i</v>
      </c>
      <c r="K1751" s="57" t="str">
        <f t="shared" si="503"/>
        <v>0.0600663754980795-0.0485485127204426i</v>
      </c>
      <c r="L1751" s="57" t="str">
        <f t="shared" si="504"/>
        <v>0.00025-0.340982434788441i</v>
      </c>
      <c r="M1751" s="57" t="str">
        <f t="shared" si="505"/>
        <v>0.0025-0.192042672909635i</v>
      </c>
      <c r="N1751" s="57">
        <f t="shared" si="506"/>
        <v>90.111389193007383</v>
      </c>
      <c r="O1751" s="57">
        <f t="shared" si="507"/>
        <v>31.976749870689225</v>
      </c>
      <c r="P1751" s="374">
        <f t="shared" si="508"/>
        <v>31.976749870689225</v>
      </c>
      <c r="Q1751" s="374">
        <f t="shared" si="509"/>
        <v>-89.888610806992617</v>
      </c>
      <c r="R1751" s="12">
        <f t="shared" si="510"/>
        <v>90.111389193007383</v>
      </c>
      <c r="S1751" s="57">
        <f t="shared" si="511"/>
        <v>0.64826955737243286</v>
      </c>
      <c r="T1751" s="12">
        <f t="shared" si="494"/>
        <v>31.976749870689225</v>
      </c>
    </row>
    <row r="1752" spans="1:20" x14ac:dyDescent="0.15">
      <c r="A1752" s="57">
        <f t="shared" si="495"/>
        <v>4088.6759094545864</v>
      </c>
      <c r="B1752" s="12">
        <f t="shared" si="512"/>
        <v>650.73298169044813</v>
      </c>
      <c r="C1752" s="57" t="str">
        <f t="shared" si="496"/>
        <v>0.0778813145011625-39.553097974972i</v>
      </c>
      <c r="D1752" s="57" t="str">
        <f t="shared" si="497"/>
        <v>7.97996664918435-9.79943202117007i</v>
      </c>
      <c r="E1752" s="57" t="str">
        <f t="shared" si="498"/>
        <v>81.1727908931996+0.0105525681166259i</v>
      </c>
      <c r="F1752" s="57" t="str">
        <f t="shared" si="499"/>
        <v>4.17867002324606-918.091437467753i</v>
      </c>
      <c r="G1752" s="57" t="str">
        <f t="shared" si="500"/>
        <v>0.999997928667583-0.00143921093903756i</v>
      </c>
      <c r="H1752" s="57" t="str">
        <f t="shared" si="501"/>
        <v>122.794494838203+97.6080642144999i</v>
      </c>
      <c r="I1752" s="57" t="str">
        <f t="shared" si="502"/>
        <v>508.499788521412-633.767899593624i</v>
      </c>
      <c r="K1752" s="57" t="str">
        <f t="shared" si="503"/>
        <v>0.0598855802639196-0.0485837058580681i</v>
      </c>
      <c r="L1752" s="57" t="str">
        <f t="shared" si="504"/>
        <v>0.00025-0.339691606683045i</v>
      </c>
      <c r="M1752" s="57" t="str">
        <f t="shared" si="505"/>
        <v>0.0025-0.191315673350902i</v>
      </c>
      <c r="N1752" s="57">
        <f t="shared" si="506"/>
        <v>90.112817075916894</v>
      </c>
      <c r="O1752" s="57">
        <f t="shared" si="507"/>
        <v>31.943626938860447</v>
      </c>
      <c r="P1752" s="374">
        <f t="shared" si="508"/>
        <v>31.943626938860447</v>
      </c>
      <c r="Q1752" s="374">
        <f t="shared" si="509"/>
        <v>-89.887182924083106</v>
      </c>
      <c r="R1752" s="12">
        <f t="shared" si="510"/>
        <v>90.112817075916894</v>
      </c>
      <c r="S1752" s="57">
        <f t="shared" si="511"/>
        <v>0.65073298169044813</v>
      </c>
      <c r="T1752" s="12">
        <f t="shared" si="494"/>
        <v>31.943626938860447</v>
      </c>
    </row>
    <row r="1753" spans="1:20" x14ac:dyDescent="0.15">
      <c r="A1753" s="57">
        <f t="shared" si="495"/>
        <v>4104.2128779105133</v>
      </c>
      <c r="B1753" s="12">
        <f t="shared" si="512"/>
        <v>653.2057670208718</v>
      </c>
      <c r="C1753" s="57" t="str">
        <f t="shared" si="496"/>
        <v>0.078574215956067-39.4025497100045i</v>
      </c>
      <c r="D1753" s="57" t="str">
        <f t="shared" si="497"/>
        <v>7.97996639523764-9.76245889689941i</v>
      </c>
      <c r="E1753" s="57" t="str">
        <f t="shared" si="498"/>
        <v>81.1725171947512+0.0108312952705061i</v>
      </c>
      <c r="F1753" s="57" t="str">
        <f t="shared" si="499"/>
        <v>4.17866995733993-914.615942678722i</v>
      </c>
      <c r="G1753" s="57" t="str">
        <f t="shared" si="500"/>
        <v>0.999997912895579-0.00144467991782036i</v>
      </c>
      <c r="H1753" s="57" t="str">
        <f t="shared" si="501"/>
        <v>122.816053574535+97.9846403567338i</v>
      </c>
      <c r="I1753" s="57" t="str">
        <f t="shared" si="502"/>
        <v>508.529557865596-631.462390630944i</v>
      </c>
      <c r="K1753" s="57" t="str">
        <f t="shared" si="503"/>
        <v>0.0597045254228689-0.0486182502395118i</v>
      </c>
      <c r="L1753" s="57" t="str">
        <f t="shared" si="504"/>
        <v>0.00025-0.338405665155454i</v>
      </c>
      <c r="M1753" s="57" t="str">
        <f t="shared" si="505"/>
        <v>0.0025-0.190591425932359i</v>
      </c>
      <c r="N1753" s="57">
        <f t="shared" si="506"/>
        <v>90.114255676814651</v>
      </c>
      <c r="O1753" s="57">
        <f t="shared" si="507"/>
        <v>31.91050378232822</v>
      </c>
      <c r="P1753" s="374">
        <f t="shared" si="508"/>
        <v>31.91050378232822</v>
      </c>
      <c r="Q1753" s="374">
        <f t="shared" si="509"/>
        <v>-89.885744323185349</v>
      </c>
      <c r="R1753" s="12">
        <f t="shared" si="510"/>
        <v>90.114255676814651</v>
      </c>
      <c r="S1753" s="57">
        <f t="shared" si="511"/>
        <v>0.65320576702087185</v>
      </c>
      <c r="T1753" s="12">
        <f t="shared" si="494"/>
        <v>31.91050378232822</v>
      </c>
    </row>
    <row r="1754" spans="1:20" x14ac:dyDescent="0.15">
      <c r="A1754" s="57">
        <f t="shared" si="495"/>
        <v>4119.8088868465738</v>
      </c>
      <c r="B1754" s="12">
        <f t="shared" si="512"/>
        <v>655.68794893555116</v>
      </c>
      <c r="C1754" s="57" t="str">
        <f t="shared" si="496"/>
        <v>0.0792680829271291-39.2525734346361i</v>
      </c>
      <c r="D1754" s="57" t="str">
        <f t="shared" si="497"/>
        <v>7.97996613935728-9.72562620886951i</v>
      </c>
      <c r="E1754" s="57" t="str">
        <f t="shared" si="498"/>
        <v>81.1722432000345+0.0111123218981367i</v>
      </c>
      <c r="F1754" s="57" t="str">
        <f t="shared" si="499"/>
        <v>4.17866989093198-911.153604947083i</v>
      </c>
      <c r="G1754" s="57" t="str">
        <f t="shared" si="500"/>
        <v>0.999997897003481-0.00145016967846179i</v>
      </c>
      <c r="H1754" s="57" t="str">
        <f t="shared" si="501"/>
        <v>122.837780799517+98.3627129520742i</v>
      </c>
      <c r="I1754" s="57" t="str">
        <f t="shared" si="502"/>
        <v>508.559557237331-629.165985693983i</v>
      </c>
      <c r="K1754" s="57" t="str">
        <f t="shared" si="503"/>
        <v>0.0595232156355265-0.0486521434861351i</v>
      </c>
      <c r="L1754" s="57" t="str">
        <f t="shared" si="504"/>
        <v>0.00025-0.337124591706968i</v>
      </c>
      <c r="M1754" s="57" t="str">
        <f t="shared" si="505"/>
        <v>0.0025-0.189869920235464i</v>
      </c>
      <c r="N1754" s="57">
        <f t="shared" si="506"/>
        <v>90.115705036142074</v>
      </c>
      <c r="O1754" s="57">
        <f t="shared" si="507"/>
        <v>31.877380406198679</v>
      </c>
      <c r="P1754" s="374">
        <f t="shared" si="508"/>
        <v>31.877380406198679</v>
      </c>
      <c r="Q1754" s="374">
        <f t="shared" si="509"/>
        <v>-89.884294963857926</v>
      </c>
      <c r="R1754" s="12">
        <f t="shared" si="510"/>
        <v>90.115705036142074</v>
      </c>
      <c r="S1754" s="57">
        <f t="shared" si="511"/>
        <v>0.65568794893555116</v>
      </c>
      <c r="T1754" s="12">
        <f t="shared" si="494"/>
        <v>31.877380406198679</v>
      </c>
    </row>
    <row r="1755" spans="1:20" x14ac:dyDescent="0.15">
      <c r="A1755" s="57">
        <f t="shared" si="495"/>
        <v>4135.4641606165906</v>
      </c>
      <c r="B1755" s="12">
        <f t="shared" si="512"/>
        <v>658.17956314150626</v>
      </c>
      <c r="C1755" s="57" t="str">
        <f t="shared" si="496"/>
        <v>0.079962897426455-39.1031670021145i</v>
      </c>
      <c r="D1755" s="57" t="str">
        <f t="shared" si="497"/>
        <v>7.97996588152854-9.68893342722973i</v>
      </c>
      <c r="E1755" s="57" t="str">
        <f t="shared" si="498"/>
        <v>81.1719689173032+0.0113956564723281i</v>
      </c>
      <c r="F1755" s="57" t="str">
        <f t="shared" si="499"/>
        <v>4.17866982401835-907.704374465945i</v>
      </c>
      <c r="G1755" s="57" t="str">
        <f t="shared" si="500"/>
        <v>0.999997880990374-0.00145568029992994i</v>
      </c>
      <c r="H1755" s="57" t="str">
        <f t="shared" si="501"/>
        <v>122.859677863403+98.7422884483565i</v>
      </c>
      <c r="I1755" s="57" t="str">
        <f t="shared" si="502"/>
        <v>508.589788439911-626.87865198495i</v>
      </c>
      <c r="K1755" s="57" t="str">
        <f t="shared" si="503"/>
        <v>0.0593416555903156-0.0486853832601908i</v>
      </c>
      <c r="L1755" s="57" t="str">
        <f t="shared" si="504"/>
        <v>0.00025-0.335848367908915i</v>
      </c>
      <c r="M1755" s="57" t="str">
        <f t="shared" si="505"/>
        <v>0.0025-0.189151145881115i</v>
      </c>
      <c r="N1755" s="57">
        <f t="shared" si="506"/>
        <v>90.117165194157621</v>
      </c>
      <c r="O1755" s="57">
        <f t="shared" si="507"/>
        <v>31.844256815609615</v>
      </c>
      <c r="P1755" s="374">
        <f t="shared" si="508"/>
        <v>31.844256815609615</v>
      </c>
      <c r="Q1755" s="374">
        <f t="shared" si="509"/>
        <v>-89.882834805842379</v>
      </c>
      <c r="R1755" s="12">
        <f t="shared" si="510"/>
        <v>90.117165194157621</v>
      </c>
      <c r="S1755" s="57">
        <f t="shared" si="511"/>
        <v>0.65817956314150627</v>
      </c>
      <c r="T1755" s="12">
        <f t="shared" si="494"/>
        <v>31.844256815609615</v>
      </c>
    </row>
    <row r="1756" spans="1:20" x14ac:dyDescent="0.15">
      <c r="A1756" s="57">
        <f t="shared" si="495"/>
        <v>4151.1789244269339</v>
      </c>
      <c r="B1756" s="12">
        <f t="shared" si="512"/>
        <v>660.680645481444</v>
      </c>
      <c r="C1756" s="57" t="str">
        <f t="shared" si="496"/>
        <v>0.0806586413626178-38.9543282736901i</v>
      </c>
      <c r="D1756" s="57" t="str">
        <f t="shared" si="497"/>
        <v>7.97996562173662-9.65238002414199i</v>
      </c>
      <c r="E1756" s="57" t="str">
        <f t="shared" si="498"/>
        <v>81.1716943548599+0.011681307419142i</v>
      </c>
      <c r="F1756" s="57" t="str">
        <f t="shared" si="499"/>
        <v>4.17866975659519-904.268201616972i</v>
      </c>
      <c r="G1756" s="57" t="str">
        <f t="shared" si="500"/>
        <v>0.999997864855337-0.00146121186149291i</v>
      </c>
      <c r="H1756" s="57" t="str">
        <f t="shared" si="501"/>
        <v>122.881746127777+99.1233733268656i</v>
      </c>
      <c r="I1756" s="57" t="str">
        <f t="shared" si="502"/>
        <v>508.620253291159-624.600356839331i</v>
      </c>
      <c r="K1756" s="57" t="str">
        <f t="shared" si="503"/>
        <v>0.0591598500030306-0.0487179672652121i</v>
      </c>
      <c r="L1756" s="57" t="str">
        <f t="shared" si="504"/>
        <v>0.00025-0.334576975402385i</v>
      </c>
      <c r="M1756" s="57" t="str">
        <f t="shared" si="505"/>
        <v>0.0025-0.188435092529503i</v>
      </c>
      <c r="N1756" s="57">
        <f t="shared" si="506"/>
        <v>90.11863619093478</v>
      </c>
      <c r="O1756" s="57">
        <f t="shared" si="507"/>
        <v>31.811133015730082</v>
      </c>
      <c r="P1756" s="374">
        <f t="shared" si="508"/>
        <v>31.811133015730082</v>
      </c>
      <c r="Q1756" s="374">
        <f t="shared" si="509"/>
        <v>-89.88136380906522</v>
      </c>
      <c r="R1756" s="12">
        <f t="shared" si="510"/>
        <v>90.11863619093478</v>
      </c>
      <c r="S1756" s="57">
        <f t="shared" si="511"/>
        <v>0.66068064548144401</v>
      </c>
      <c r="T1756" s="12">
        <f t="shared" si="494"/>
        <v>31.811133015730082</v>
      </c>
    </row>
    <row r="1757" spans="1:20" x14ac:dyDescent="0.15">
      <c r="A1757" s="57">
        <f t="shared" si="495"/>
        <v>4166.9534043397571</v>
      </c>
      <c r="B1757" s="12">
        <f t="shared" si="512"/>
        <v>663.19123193427356</v>
      </c>
      <c r="C1757" s="57" t="str">
        <f t="shared" si="496"/>
        <v>0.0813552965418296-38.8060551185838i</v>
      </c>
      <c r="D1757" s="57" t="str">
        <f t="shared" si="497"/>
        <v>7.9799653599665-9.61596547377322i</v>
      </c>
      <c r="E1757" s="57" t="str">
        <f t="shared" si="498"/>
        <v>81.1714195210561+0.0119692831155677i</v>
      </c>
      <c r="F1757" s="57" t="str">
        <f t="shared" si="499"/>
        <v>4.17866968865868-900.84503696966i</v>
      </c>
      <c r="G1757" s="57" t="str">
        <f t="shared" si="500"/>
        <v>0.999997848597441-0.00146676444272003i</v>
      </c>
      <c r="H1757" s="57" t="str">
        <f t="shared" si="501"/>
        <v>122.903986965668+99.5059741025699i</v>
      </c>
      <c r="I1757" s="57" t="str">
        <f t="shared" si="502"/>
        <v>508.650953623555-622.331067725505i</v>
      </c>
      <c r="K1757" s="57" t="str">
        <f t="shared" si="503"/>
        <v>0.058977803616377-0.0487498932463907i</v>
      </c>
      <c r="L1757" s="57" t="str">
        <f t="shared" si="504"/>
        <v>0.00025-0.333310395897973i</v>
      </c>
      <c r="M1757" s="57" t="str">
        <f t="shared" si="505"/>
        <v>0.0025-0.187721749879959i</v>
      </c>
      <c r="N1757" s="57">
        <f t="shared" si="506"/>
        <v>90.120118066358771</v>
      </c>
      <c r="O1757" s="57">
        <f t="shared" si="507"/>
        <v>31.778009011759977</v>
      </c>
      <c r="P1757" s="374">
        <f t="shared" si="508"/>
        <v>31.778009011759977</v>
      </c>
      <c r="Q1757" s="374">
        <f t="shared" si="509"/>
        <v>-89.879881933641229</v>
      </c>
      <c r="R1757" s="12">
        <f t="shared" si="510"/>
        <v>90.120118066358771</v>
      </c>
      <c r="S1757" s="57">
        <f t="shared" si="511"/>
        <v>0.66319123193427354</v>
      </c>
      <c r="T1757" s="12">
        <f t="shared" si="494"/>
        <v>31.778009011759977</v>
      </c>
    </row>
    <row r="1758" spans="1:20" x14ac:dyDescent="0.15">
      <c r="A1758" s="57">
        <f t="shared" si="495"/>
        <v>4182.7878272762482</v>
      </c>
      <c r="B1758" s="12">
        <f t="shared" si="512"/>
        <v>665.71135861562379</v>
      </c>
      <c r="C1758" s="57" t="str">
        <f t="shared" si="496"/>
        <v>0.0820528446704571-38.6583454139548i</v>
      </c>
      <c r="D1758" s="57" t="str">
        <f t="shared" si="497"/>
        <v>7.97996509620322-9.5796892522878i</v>
      </c>
      <c r="E1758" s="57" t="str">
        <f t="shared" si="498"/>
        <v>81.1711444242903+0.0122595918905871i</v>
      </c>
      <c r="F1758" s="57" t="str">
        <f t="shared" si="499"/>
        <v>4.17866962020486-897.434831280641i</v>
      </c>
      <c r="G1758" s="57" t="str">
        <f t="shared" si="500"/>
        <v>0.999997832215751-0.00147233812348293i</v>
      </c>
      <c r="H1758" s="57" t="str">
        <f t="shared" si="501"/>
        <v>122.926401761643+99.8900973243585i</v>
      </c>
      <c r="I1758" s="57" t="str">
        <f t="shared" si="502"/>
        <v>508.681891284366-620.07075224427i</v>
      </c>
      <c r="K1758" s="57" t="str">
        <f t="shared" si="503"/>
        <v>0.0587955211995055-0.0487811589909528i</v>
      </c>
      <c r="L1758" s="57" t="str">
        <f t="shared" si="504"/>
        <v>0.00025-0.332048611175505i</v>
      </c>
      <c r="M1758" s="57" t="str">
        <f t="shared" si="505"/>
        <v>0.0025-0.18701110767081i</v>
      </c>
      <c r="N1758" s="57">
        <f t="shared" si="506"/>
        <v>90.1216108601256</v>
      </c>
      <c r="O1758" s="57">
        <f t="shared" si="507"/>
        <v>31.744884808929626</v>
      </c>
      <c r="P1758" s="374">
        <f t="shared" si="508"/>
        <v>31.744884808929626</v>
      </c>
      <c r="Q1758" s="374">
        <f t="shared" si="509"/>
        <v>-89.8783891398744</v>
      </c>
      <c r="R1758" s="12">
        <f t="shared" si="510"/>
        <v>90.1216108601256</v>
      </c>
      <c r="S1758" s="57">
        <f t="shared" si="511"/>
        <v>0.6657113586156238</v>
      </c>
      <c r="T1758" s="12">
        <f t="shared" si="494"/>
        <v>31.744884808929626</v>
      </c>
    </row>
    <row r="1759" spans="1:20" x14ac:dyDescent="0.15">
      <c r="A1759" s="57">
        <f t="shared" si="495"/>
        <v>4198.6824210198974</v>
      </c>
      <c r="B1759" s="12">
        <f t="shared" si="512"/>
        <v>668.24106177836313</v>
      </c>
      <c r="C1759" s="57" t="str">
        <f t="shared" si="496"/>
        <v>0.0827512673558708-38.5111970448681i</v>
      </c>
      <c r="D1759" s="57" t="str">
        <f t="shared" si="497"/>
        <v>7.97996483043153-9.54355083784001i</v>
      </c>
      <c r="E1759" s="57" t="str">
        <f t="shared" si="498"/>
        <v>81.1708690730086+0.0125522420235232i</v>
      </c>
      <c r="F1759" s="57" t="str">
        <f t="shared" si="499"/>
        <v>4.17866955122979-894.037535492959i</v>
      </c>
      <c r="G1759" s="57" t="str">
        <f t="shared" si="500"/>
        <v>0.999997815709324-0.00147793298395671i</v>
      </c>
      <c r="H1759" s="57" t="str">
        <f t="shared" si="501"/>
        <v>122.94899191192+100.275749575279i</v>
      </c>
      <c r="I1759" s="57" t="str">
        <f t="shared" si="502"/>
        <v>508.713068135765-617.819378128436i</v>
      </c>
      <c r="K1759" s="57" t="str">
        <f t="shared" si="503"/>
        <v>0.0586130075475398-0.0488117623285259i</v>
      </c>
      <c r="L1759" s="57" t="str">
        <f t="shared" si="504"/>
        <v>0.00025-0.330791603083787i</v>
      </c>
      <c r="M1759" s="57" t="str">
        <f t="shared" si="505"/>
        <v>0.0025-0.186303155679229i</v>
      </c>
      <c r="N1759" s="57">
        <f t="shared" si="506"/>
        <v>90.123114611738217</v>
      </c>
      <c r="O1759" s="57">
        <f t="shared" si="507"/>
        <v>31.711760412499167</v>
      </c>
      <c r="P1759" s="374">
        <f t="shared" si="508"/>
        <v>31.711760412499167</v>
      </c>
      <c r="Q1759" s="374">
        <f t="shared" si="509"/>
        <v>-89.876885388261783</v>
      </c>
      <c r="R1759" s="12">
        <f t="shared" si="510"/>
        <v>90.123114611738217</v>
      </c>
      <c r="S1759" s="57">
        <f t="shared" si="511"/>
        <v>0.66824106177836318</v>
      </c>
      <c r="T1759" s="12">
        <f t="shared" si="494"/>
        <v>31.711760412499167</v>
      </c>
    </row>
    <row r="1760" spans="1:20" x14ac:dyDescent="0.15">
      <c r="A1760" s="57">
        <f t="shared" si="495"/>
        <v>4214.6374142197728</v>
      </c>
      <c r="B1760" s="12">
        <f t="shared" si="512"/>
        <v>670.78037781312094</v>
      </c>
      <c r="C1760" s="57" t="str">
        <f t="shared" si="496"/>
        <v>0.083450546109308-38.3646079042637i</v>
      </c>
      <c r="D1760" s="57" t="str">
        <f t="shared" si="497"/>
        <v>7.97996456263616-9.50754971056654i</v>
      </c>
      <c r="E1760" s="57" t="str">
        <f t="shared" si="498"/>
        <v>81.1705934757032+0.0128472417443957i</v>
      </c>
      <c r="F1760" s="57" t="str">
        <f t="shared" si="499"/>
        <v>4.17866948172953-890.653100735374i</v>
      </c>
      <c r="G1760" s="57" t="str">
        <f t="shared" si="500"/>
        <v>0.99999779907721-0.00148354910462114i</v>
      </c>
      <c r="H1760" s="57" t="str">
        <f t="shared" si="501"/>
        <v>122.97175882447+100.662937472779i</v>
      </c>
      <c r="I1760" s="57" t="str">
        <f t="shared" si="502"/>
        <v>508.744486054959-615.576913242385i</v>
      </c>
      <c r="K1760" s="57" t="str">
        <f t="shared" si="503"/>
        <v>0.0584302674810994-0.0488417011315014i</v>
      </c>
      <c r="L1760" s="57" t="str">
        <f t="shared" si="504"/>
        <v>0.00025-0.329539353540334i</v>
      </c>
      <c r="M1760" s="57" t="str">
        <f t="shared" si="505"/>
        <v>0.0025-0.185597883721089i</v>
      </c>
      <c r="N1760" s="57">
        <f t="shared" si="506"/>
        <v>90.124629360506034</v>
      </c>
      <c r="O1760" s="57">
        <f t="shared" si="507"/>
        <v>31.678635827758391</v>
      </c>
      <c r="P1760" s="374">
        <f t="shared" si="508"/>
        <v>31.678635827758391</v>
      </c>
      <c r="Q1760" s="374">
        <f t="shared" si="509"/>
        <v>-89.875370639493966</v>
      </c>
      <c r="R1760" s="12">
        <f t="shared" si="510"/>
        <v>90.124629360506034</v>
      </c>
      <c r="S1760" s="57">
        <f t="shared" si="511"/>
        <v>0.67078037781312094</v>
      </c>
      <c r="T1760" s="12">
        <f t="shared" si="494"/>
        <v>31.678635827758391</v>
      </c>
    </row>
    <row r="1761" spans="1:20" x14ac:dyDescent="0.15">
      <c r="A1761" s="57">
        <f t="shared" si="495"/>
        <v>4230.6530363938082</v>
      </c>
      <c r="B1761" s="12">
        <f t="shared" si="512"/>
        <v>673.3293432488108</v>
      </c>
      <c r="C1761" s="57" t="str">
        <f t="shared" si="496"/>
        <v>0.0841506623471595-38.2185758929229i</v>
      </c>
      <c r="D1761" s="57" t="str">
        <f t="shared" si="497"/>
        <v>7.97996429280168-9.47168535257896i</v>
      </c>
      <c r="E1761" s="57" t="str">
        <f t="shared" si="498"/>
        <v>81.1703176409115+0.0131445992328381i</v>
      </c>
      <c r="F1761" s="57" t="str">
        <f t="shared" si="499"/>
        <v>4.17866941170007-887.281478321654i</v>
      </c>
      <c r="G1761" s="57" t="str">
        <f t="shared" si="500"/>
        <v>0.999997782318453-0.00148918656626173i</v>
      </c>
      <c r="H1761" s="57" t="str">
        <f t="shared" si="501"/>
        <v>122.994703919127+101.051667668948i</v>
      </c>
      <c r="I1761" s="57" t="str">
        <f t="shared" si="502"/>
        <v>508.776146934317-613.343325581652i</v>
      </c>
      <c r="K1761" s="57" t="str">
        <f t="shared" si="503"/>
        <v>0.0582473058458144-0.0488709733153891i</v>
      </c>
      <c r="L1761" s="57" t="str">
        <f t="shared" si="504"/>
        <v>0.00025-0.328291844531116i</v>
      </c>
      <c r="M1761" s="57" t="str">
        <f t="shared" si="505"/>
        <v>0.0025-0.184895281650816i</v>
      </c>
      <c r="N1761" s="57">
        <f t="shared" si="506"/>
        <v>90.126155145541873</v>
      </c>
      <c r="O1761" s="57">
        <f t="shared" si="507"/>
        <v>31.6455110600258</v>
      </c>
      <c r="P1761" s="374">
        <f t="shared" si="508"/>
        <v>31.6455110600258</v>
      </c>
      <c r="Q1761" s="374">
        <f t="shared" si="509"/>
        <v>-89.873844854458127</v>
      </c>
      <c r="R1761" s="12">
        <f t="shared" si="510"/>
        <v>90.126155145541873</v>
      </c>
      <c r="S1761" s="57">
        <f t="shared" si="511"/>
        <v>0.67332934324881077</v>
      </c>
      <c r="T1761" s="12">
        <f t="shared" si="494"/>
        <v>31.6455110600258</v>
      </c>
    </row>
    <row r="1762" spans="1:20" x14ac:dyDescent="0.15">
      <c r="A1762" s="57">
        <f t="shared" si="495"/>
        <v>4246.7295179321045</v>
      </c>
      <c r="B1762" s="12">
        <f t="shared" si="512"/>
        <v>675.88799475315625</v>
      </c>
      <c r="C1762" s="57" t="str">
        <f t="shared" si="496"/>
        <v>0.0848515973925394-38.0730989194392i</v>
      </c>
      <c r="D1762" s="57" t="str">
        <f t="shared" si="497"/>
        <v>7.97996402091258-9.43595724795638i</v>
      </c>
      <c r="E1762" s="57" t="str">
        <f t="shared" si="498"/>
        <v>81.1700415772164+0.0134443226176862i</v>
      </c>
      <c r="F1762" s="57" t="str">
        <f t="shared" si="499"/>
        <v>4.1786693411374-883.922619749882i</v>
      </c>
      <c r="G1762" s="57" t="str">
        <f t="shared" si="500"/>
        <v>0.999997765432088-0.00149484544997096i</v>
      </c>
      <c r="H1762" s="57" t="str">
        <f t="shared" si="501"/>
        <v>123.017828627692+101.441946850765i</v>
      </c>
      <c r="I1762" s="57" t="str">
        <f t="shared" si="502"/>
        <v>508.808052681509-611.118583272487i</v>
      </c>
      <c r="K1762" s="57" t="str">
        <f t="shared" si="503"/>
        <v>0.0580641275118373-0.0488995768391684i</v>
      </c>
      <c r="L1762" s="57" t="str">
        <f t="shared" si="504"/>
        <v>0.00025-0.327049058110296i</v>
      </c>
      <c r="M1762" s="57" t="str">
        <f t="shared" si="505"/>
        <v>0.0025-0.184195339361243i</v>
      </c>
      <c r="N1762" s="57">
        <f t="shared" si="506"/>
        <v>90.127692005759485</v>
      </c>
      <c r="O1762" s="57">
        <f t="shared" si="507"/>
        <v>31.612386114648729</v>
      </c>
      <c r="P1762" s="374">
        <f t="shared" si="508"/>
        <v>31.612386114648729</v>
      </c>
      <c r="Q1762" s="374">
        <f t="shared" si="509"/>
        <v>-89.872307994240515</v>
      </c>
      <c r="R1762" s="12">
        <f t="shared" si="510"/>
        <v>90.127692005759485</v>
      </c>
      <c r="S1762" s="57">
        <f t="shared" si="511"/>
        <v>0.6758879947531562</v>
      </c>
      <c r="T1762" s="12">
        <f t="shared" si="494"/>
        <v>31.612386114648729</v>
      </c>
    </row>
    <row r="1763" spans="1:20" x14ac:dyDescent="0.15">
      <c r="A1763" s="57">
        <f t="shared" si="495"/>
        <v>4262.867090100247</v>
      </c>
      <c r="B1763" s="12">
        <f t="shared" si="512"/>
        <v>678.45636913321823</v>
      </c>
      <c r="C1763" s="57" t="str">
        <f t="shared" si="496"/>
        <v>0.0855533324785611-37.9281749001842i</v>
      </c>
      <c r="D1763" s="57" t="str">
        <f t="shared" si="497"/>
        <v>7.97996374695322-9.40036488273786i</v>
      </c>
      <c r="E1763" s="57" t="str">
        <f t="shared" si="498"/>
        <v>81.1697652932442+0.0137464199767469i</v>
      </c>
      <c r="F1763" s="57" t="str">
        <f t="shared" si="499"/>
        <v>4.17866927003739-880.576476701745i</v>
      </c>
      <c r="G1763" s="57" t="str">
        <f t="shared" si="500"/>
        <v>0.999997748417142-0.00150052583714943i</v>
      </c>
      <c r="H1763" s="57" t="str">
        <f t="shared" si="501"/>
        <v>123.04113439405+101.833781740341i</v>
      </c>
      <c r="I1763" s="57" t="str">
        <f t="shared" si="502"/>
        <v>508.840205219604-608.902654571459i</v>
      </c>
      <c r="K1763" s="57" t="str">
        <f t="shared" si="503"/>
        <v>0.0578807373733469-0.0489275097056274i</v>
      </c>
      <c r="L1763" s="57" t="str">
        <f t="shared" si="504"/>
        <v>0.00025-0.325810976399976i</v>
      </c>
      <c r="M1763" s="57" t="str">
        <f t="shared" si="505"/>
        <v>0.0025-0.183498046783466i</v>
      </c>
      <c r="N1763" s="57">
        <f t="shared" si="506"/>
        <v>90.129239979873603</v>
      </c>
      <c r="O1763" s="57">
        <f t="shared" si="507"/>
        <v>31.579260997002269</v>
      </c>
      <c r="P1763" s="374">
        <f t="shared" si="508"/>
        <v>31.579260997002269</v>
      </c>
      <c r="Q1763" s="374">
        <f t="shared" si="509"/>
        <v>-89.870760020126397</v>
      </c>
      <c r="R1763" s="12">
        <f t="shared" si="510"/>
        <v>90.129239979873603</v>
      </c>
      <c r="S1763" s="57">
        <f t="shared" si="511"/>
        <v>0.67845636913321827</v>
      </c>
      <c r="T1763" s="12">
        <f t="shared" si="494"/>
        <v>31.579260997002269</v>
      </c>
    </row>
    <row r="1764" spans="1:20" x14ac:dyDescent="0.15">
      <c r="A1764" s="57">
        <f t="shared" si="495"/>
        <v>4279.0659850426273</v>
      </c>
      <c r="B1764" s="12">
        <f t="shared" si="512"/>
        <v>681.03450333592446</v>
      </c>
      <c r="C1764" s="57" t="str">
        <f t="shared" si="496"/>
        <v>0.0862558487484968-37.7838017592785i</v>
      </c>
      <c r="D1764" s="57" t="str">
        <f t="shared" si="497"/>
        <v>7.97996347090783-9.36490774491524i</v>
      </c>
      <c r="E1764" s="57" t="str">
        <f t="shared" si="498"/>
        <v>81.1694887976653+0.0140508993363831i</v>
      </c>
      <c r="F1764" s="57" t="str">
        <f t="shared" si="499"/>
        <v>4.17866919839604-877.243001041856i</v>
      </c>
      <c r="G1764" s="57" t="str">
        <f t="shared" si="500"/>
        <v>0.999997731272639-0.001506227809507i</v>
      </c>
      <c r="H1764" s="57" t="str">
        <f t="shared" si="501"/>
        <v>123.064622674274+102.227179095176i</v>
      </c>
      <c r="I1764" s="57" t="str">
        <f t="shared" si="502"/>
        <v>508.872606487245-606.695507865014i</v>
      </c>
      <c r="K1764" s="57" t="str">
        <f t="shared" si="503"/>
        <v>0.0576971403480473-0.0489547699617023i</v>
      </c>
      <c r="L1764" s="57" t="str">
        <f t="shared" si="504"/>
        <v>0.00025-0.324577581589935i</v>
      </c>
      <c r="M1764" s="57" t="str">
        <f t="shared" si="505"/>
        <v>0.0025-0.182803393886697i</v>
      </c>
      <c r="N1764" s="57">
        <f t="shared" si="506"/>
        <v>90.130799106395258</v>
      </c>
      <c r="O1764" s="57">
        <f t="shared" si="507"/>
        <v>31.546135712489285</v>
      </c>
      <c r="P1764" s="374">
        <f t="shared" si="508"/>
        <v>31.546135712489285</v>
      </c>
      <c r="Q1764" s="374">
        <f t="shared" si="509"/>
        <v>-89.869200893604742</v>
      </c>
      <c r="R1764" s="12">
        <f t="shared" si="510"/>
        <v>90.130799106395258</v>
      </c>
      <c r="S1764" s="57">
        <f t="shared" si="511"/>
        <v>0.68103450333592441</v>
      </c>
      <c r="T1764" s="12">
        <f t="shared" si="494"/>
        <v>31.546135712489285</v>
      </c>
    </row>
    <row r="1765" spans="1:20" x14ac:dyDescent="0.15">
      <c r="A1765" s="57">
        <f t="shared" si="495"/>
        <v>4295.3264357857897</v>
      </c>
      <c r="B1765" s="12">
        <f t="shared" si="512"/>
        <v>683.62243444860098</v>
      </c>
      <c r="C1765" s="57" t="str">
        <f t="shared" si="496"/>
        <v>0.0869591272589183-37.6399774285588i</v>
      </c>
      <c r="D1765" s="57" t="str">
        <f t="shared" si="497"/>
        <v>7.97996319276054-9.32958532442557i</v>
      </c>
      <c r="E1765" s="57" t="str">
        <f t="shared" si="498"/>
        <v>81.169212099192+0.0143577686706691i</v>
      </c>
      <c r="F1765" s="57" t="str">
        <f t="shared" si="499"/>
        <v>4.17866912620914-873.922144817047i</v>
      </c>
      <c r="G1765" s="57" t="str">
        <f t="shared" si="500"/>
        <v>0.99999771399759-0.00151195144906404i</v>
      </c>
      <c r="H1765" s="57" t="str">
        <f t="shared" si="501"/>
        <v>123.08829493674+102.622145708408i</v>
      </c>
      <c r="I1765" s="57" t="str">
        <f t="shared" si="502"/>
        <v>508.905258438758-604.497111669069i</v>
      </c>
      <c r="K1765" s="57" t="str">
        <f t="shared" si="503"/>
        <v>0.0575133413766619-0.0489813556988046i</v>
      </c>
      <c r="L1765" s="57" t="str">
        <f t="shared" si="504"/>
        <v>0.00025-0.323348855937373i</v>
      </c>
      <c r="M1765" s="57" t="str">
        <f t="shared" si="505"/>
        <v>0.0025-0.18211137067812i</v>
      </c>
      <c r="N1765" s="57">
        <f t="shared" si="506"/>
        <v>90.132369423631715</v>
      </c>
      <c r="O1765" s="57">
        <f t="shared" si="507"/>
        <v>31.51301026653956</v>
      </c>
      <c r="P1765" s="374">
        <f t="shared" si="508"/>
        <v>31.51301026653956</v>
      </c>
      <c r="Q1765" s="374">
        <f t="shared" si="509"/>
        <v>-89.867630576368285</v>
      </c>
      <c r="R1765" s="12">
        <f t="shared" si="510"/>
        <v>90.132369423631715</v>
      </c>
      <c r="S1765" s="57">
        <f t="shared" si="511"/>
        <v>0.68362243444860094</v>
      </c>
      <c r="T1765" s="12">
        <f t="shared" si="494"/>
        <v>31.51301026653956</v>
      </c>
    </row>
    <row r="1766" spans="1:20" x14ac:dyDescent="0.15">
      <c r="A1766" s="57">
        <f t="shared" si="495"/>
        <v>4311.6486762417753</v>
      </c>
      <c r="B1766" s="12">
        <f t="shared" si="512"/>
        <v>686.22019969950566</v>
      </c>
      <c r="C1766" s="57" t="str">
        <f t="shared" si="496"/>
        <v>0.0876631489812034-37.4966998475475i</v>
      </c>
      <c r="D1766" s="57" t="str">
        <f t="shared" si="497"/>
        <v>7.97996291249532-9.29439711314385i</v>
      </c>
      <c r="E1766" s="57" t="str">
        <f t="shared" si="498"/>
        <v>81.1689352065786+0.0146670359011767i</v>
      </c>
      <c r="F1766" s="57" t="str">
        <f t="shared" si="499"/>
        <v>4.17866905347262-870.613860255686i</v>
      </c>
      <c r="G1766" s="57" t="str">
        <f t="shared" si="500"/>
        <v>0.999997696591002-0.0015176968381525i</v>
      </c>
      <c r="H1766" s="57" t="str">
        <f t="shared" si="501"/>
        <v>123.112152662239+103.018688409066i</v>
      </c>
      <c r="I1766" s="57" t="str">
        <f t="shared" si="502"/>
        <v>508.93816304428-602.307434628591i</v>
      </c>
      <c r="K1766" s="57" t="str">
        <f t="shared" si="503"/>
        <v>0.0573293454224212-0.0490072650531437i</v>
      </c>
      <c r="L1766" s="57" t="str">
        <f t="shared" si="504"/>
        <v>0.00025-0.322124781766659i</v>
      </c>
      <c r="M1766" s="57" t="str">
        <f t="shared" si="505"/>
        <v>0.0025-0.181421967202749i</v>
      </c>
      <c r="N1766" s="57">
        <f t="shared" si="506"/>
        <v>90.133950969683852</v>
      </c>
      <c r="O1766" s="57">
        <f t="shared" si="507"/>
        <v>31.479884664609411</v>
      </c>
      <c r="P1766" s="374">
        <f t="shared" si="508"/>
        <v>31.479884664609411</v>
      </c>
      <c r="Q1766" s="374">
        <f t="shared" si="509"/>
        <v>-89.866049030316148</v>
      </c>
      <c r="R1766" s="12">
        <f t="shared" si="510"/>
        <v>90.133950969683852</v>
      </c>
      <c r="S1766" s="57">
        <f t="shared" si="511"/>
        <v>0.68622019969950565</v>
      </c>
      <c r="T1766" s="12">
        <f t="shared" si="494"/>
        <v>31.479884664609411</v>
      </c>
    </row>
    <row r="1767" spans="1:20" x14ac:dyDescent="0.15">
      <c r="A1767" s="57">
        <f t="shared" si="495"/>
        <v>4328.0329412114943</v>
      </c>
      <c r="B1767" s="12">
        <f t="shared" si="512"/>
        <v>688.82783645836378</v>
      </c>
      <c r="C1767" s="57" t="str">
        <f t="shared" si="496"/>
        <v>0.0883678948036888-37.3539669634228i</v>
      </c>
      <c r="D1767" s="57" t="str">
        <f t="shared" si="497"/>
        <v>7.97996263009609-9.25934260487578i</v>
      </c>
      <c r="E1767" s="57" t="str">
        <f t="shared" si="498"/>
        <v>81.1686581286207+0.014978708897083i</v>
      </c>
      <c r="F1767" s="57" t="str">
        <f t="shared" si="499"/>
        <v>4.17866898018223-867.318099766991i</v>
      </c>
      <c r="G1767" s="57" t="str">
        <f t="shared" si="500"/>
        <v>0.999997679051873-0.00152346405941719i</v>
      </c>
      <c r="H1767" s="57" t="str">
        <f t="shared" si="501"/>
        <v>123.136197344091+103.416814062332i</v>
      </c>
      <c r="I1767" s="57" t="str">
        <f t="shared" si="502"/>
        <v>508.971322289915-600.126445517189i</v>
      </c>
      <c r="K1767" s="57" t="str">
        <f t="shared" si="503"/>
        <v>0.057145157470547-0.0490324962060439i</v>
      </c>
      <c r="L1767" s="57" t="str">
        <f t="shared" si="504"/>
        <v>0.00025-0.320905341469077i</v>
      </c>
      <c r="M1767" s="57" t="str">
        <f t="shared" si="505"/>
        <v>0.0025-0.180735173543285i</v>
      </c>
      <c r="N1767" s="57">
        <f t="shared" si="506"/>
        <v>90.135543782444586</v>
      </c>
      <c r="O1767" s="57">
        <f t="shared" si="507"/>
        <v>31.44675891218149</v>
      </c>
      <c r="P1767" s="374">
        <f t="shared" si="508"/>
        <v>31.44675891218149</v>
      </c>
      <c r="Q1767" s="374">
        <f t="shared" si="509"/>
        <v>-89.864456217555414</v>
      </c>
      <c r="R1767" s="12">
        <f t="shared" si="510"/>
        <v>90.135543782444586</v>
      </c>
      <c r="S1767" s="57">
        <f t="shared" si="511"/>
        <v>0.68882783645836376</v>
      </c>
      <c r="T1767" s="12">
        <f t="shared" si="494"/>
        <v>31.44675891218149</v>
      </c>
    </row>
    <row r="1768" spans="1:20" x14ac:dyDescent="0.15">
      <c r="A1768" s="57">
        <f t="shared" si="495"/>
        <v>4344.4794663880984</v>
      </c>
      <c r="B1768" s="12">
        <f t="shared" si="512"/>
        <v>691.44538223690563</v>
      </c>
      <c r="C1768" s="57" t="str">
        <f t="shared" si="496"/>
        <v>0.0890733455333326-37.2117767309852i</v>
      </c>
      <c r="D1768" s="57" t="str">
        <f t="shared" si="497"/>
        <v>7.97996234554652-9.22442129535033i</v>
      </c>
      <c r="E1768" s="57" t="str">
        <f t="shared" si="498"/>
        <v>81.1683808741536+0.015292795473563i</v>
      </c>
      <c r="F1768" s="57" t="str">
        <f t="shared" si="499"/>
        <v>4.17866890633377-864.034815940337i</v>
      </c>
      <c r="G1768" s="57" t="str">
        <f t="shared" si="500"/>
        <v>0.999997661379194-0.0015292531958169i</v>
      </c>
      <c r="H1768" s="57" t="str">
        <f t="shared" si="501"/>
        <v>123.160430488261+103.816529569795i</v>
      </c>
      <c r="I1768" s="57" t="str">
        <f t="shared" si="502"/>
        <v>509.004738177844-597.9541132367i</v>
      </c>
      <c r="K1768" s="57" t="str">
        <f t="shared" si="503"/>
        <v>0.0569607825277281-0.04905704738425i</v>
      </c>
      <c r="L1768" s="57" t="str">
        <f t="shared" si="504"/>
        <v>0.00025-0.319690517502567i</v>
      </c>
      <c r="M1768" s="57" t="str">
        <f t="shared" si="505"/>
        <v>0.0025-0.180050979819969i</v>
      </c>
      <c r="N1768" s="57">
        <f t="shared" si="506"/>
        <v>90.137147899596656</v>
      </c>
      <c r="O1768" s="57">
        <f t="shared" si="507"/>
        <v>31.413633014763573</v>
      </c>
      <c r="P1768" s="374">
        <f t="shared" si="508"/>
        <v>31.413633014763573</v>
      </c>
      <c r="Q1768" s="374">
        <f t="shared" si="509"/>
        <v>-89.862852100403344</v>
      </c>
      <c r="R1768" s="12">
        <f t="shared" si="510"/>
        <v>90.137147899596656</v>
      </c>
      <c r="S1768" s="57">
        <f t="shared" si="511"/>
        <v>0.69144538223690566</v>
      </c>
      <c r="T1768" s="12">
        <f t="shared" si="494"/>
        <v>31.413633014763573</v>
      </c>
    </row>
    <row r="1769" spans="1:20" x14ac:dyDescent="0.15">
      <c r="A1769" s="57">
        <f t="shared" si="495"/>
        <v>4360.9884883603736</v>
      </c>
      <c r="B1769" s="12">
        <f t="shared" si="512"/>
        <v>694.07287468940592</v>
      </c>
      <c r="C1769" s="57" t="str">
        <f t="shared" si="496"/>
        <v>0.0897794818985886-37.0701271126298i</v>
      </c>
      <c r="D1769" s="57" t="str">
        <f t="shared" si="497"/>
        <v>7.97996205883032-9.18963268221268i</v>
      </c>
      <c r="E1769" s="57" t="str">
        <f t="shared" si="498"/>
        <v>81.1681034520527+0.0156093033924361i</v>
      </c>
      <c r="F1769" s="57" t="str">
        <f t="shared" si="499"/>
        <v>4.17866883192303-860.763961544588i</v>
      </c>
      <c r="G1769" s="57" t="str">
        <f t="shared" si="500"/>
        <v>0.999997643571948-0.00153506433062568i</v>
      </c>
      <c r="H1769" s="57" t="str">
        <f t="shared" si="501"/>
        <v>123.184853613476+104.21784186972i</v>
      </c>
      <c r="I1769" s="57" t="str">
        <f t="shared" si="502"/>
        <v>509.038412726495-595.790406816791i</v>
      </c>
      <c r="K1769" s="57" t="str">
        <f t="shared" si="503"/>
        <v>0.0567762256215949-0.0490809168602299i</v>
      </c>
      <c r="L1769" s="57" t="str">
        <f t="shared" si="504"/>
        <v>0.00025-0.31848029239148i</v>
      </c>
      <c r="M1769" s="57" t="str">
        <f t="shared" si="505"/>
        <v>0.0025-0.179369376190445i</v>
      </c>
      <c r="N1769" s="57">
        <f t="shared" si="506"/>
        <v>90.138763358612053</v>
      </c>
      <c r="O1769" s="57">
        <f t="shared" si="507"/>
        <v>31.3805069778888</v>
      </c>
      <c r="P1769" s="374">
        <f t="shared" si="508"/>
        <v>31.3805069778888</v>
      </c>
      <c r="Q1769" s="374">
        <f t="shared" si="509"/>
        <v>-89.861236641387947</v>
      </c>
      <c r="R1769" s="12">
        <f t="shared" si="510"/>
        <v>90.138763358612053</v>
      </c>
      <c r="S1769" s="57">
        <f t="shared" si="511"/>
        <v>0.69407287468940593</v>
      </c>
      <c r="T1769" s="12">
        <f t="shared" si="494"/>
        <v>31.3805069778888</v>
      </c>
    </row>
    <row r="1770" spans="1:20" x14ac:dyDescent="0.15">
      <c r="A1770" s="57">
        <f t="shared" si="495"/>
        <v>4377.5602446161429</v>
      </c>
      <c r="B1770" s="12">
        <f t="shared" si="512"/>
        <v>696.71035161322573</v>
      </c>
      <c r="C1770" s="57" t="str">
        <f t="shared" si="496"/>
        <v>0.0904862845502805-36.9290160783143i</v>
      </c>
      <c r="D1770" s="57" t="str">
        <f t="shared" si="497"/>
        <v>7.97996176993095-9.15497626501682i</v>
      </c>
      <c r="E1770" s="57" t="str">
        <f t="shared" si="498"/>
        <v>81.1678258712317+0.0159282403615284i</v>
      </c>
      <c r="F1770" s="57" t="str">
        <f t="shared" si="499"/>
        <v>4.17866875694567-857.505489527402i</v>
      </c>
      <c r="G1770" s="57" t="str">
        <f t="shared" si="500"/>
        <v>0.999997625629111-0.00154089754743391i</v>
      </c>
      <c r="H1770" s="57" t="str">
        <f t="shared" si="501"/>
        <v>123.20946825134+104.620757937305i</v>
      </c>
      <c r="I1770" s="57" t="str">
        <f t="shared" si="502"/>
        <v>509.072347970643-593.635295414536i</v>
      </c>
      <c r="K1770" s="57" t="str">
        <f t="shared" si="503"/>
        <v>0.0565914918001865-0.0491041029524698i</v>
      </c>
      <c r="L1770" s="57" t="str">
        <f t="shared" si="504"/>
        <v>0.00025-0.31727464872632i</v>
      </c>
      <c r="M1770" s="57" t="str">
        <f t="shared" si="505"/>
        <v>0.0025-0.178690352849617i</v>
      </c>
      <c r="N1770" s="57">
        <f t="shared" si="506"/>
        <v>90.140390196748555</v>
      </c>
      <c r="O1770" s="57">
        <f t="shared" si="507"/>
        <v>31.347380807114767</v>
      </c>
      <c r="P1770" s="374">
        <f t="shared" si="508"/>
        <v>31.347380807114767</v>
      </c>
      <c r="Q1770" s="374">
        <f t="shared" si="509"/>
        <v>-89.859609803251445</v>
      </c>
      <c r="R1770" s="12">
        <f t="shared" si="510"/>
        <v>90.140390196748555</v>
      </c>
      <c r="S1770" s="57">
        <f t="shared" si="511"/>
        <v>0.6967103516132257</v>
      </c>
      <c r="T1770" s="12">
        <f t="shared" si="494"/>
        <v>31.347380807114767</v>
      </c>
    </row>
    <row r="1771" spans="1:20" x14ac:dyDescent="0.15">
      <c r="A1771" s="57">
        <f t="shared" si="495"/>
        <v>4394.1949735456847</v>
      </c>
      <c r="B1771" s="12">
        <f t="shared" si="512"/>
        <v>699.35785094935602</v>
      </c>
      <c r="C1771" s="57" t="str">
        <f t="shared" si="496"/>
        <v>0.091193734064575-36.7884416055283i</v>
      </c>
      <c r="D1771" s="57" t="str">
        <f t="shared" si="497"/>
        <v>7.97996147883178-9.12045154521845i</v>
      </c>
      <c r="E1771" s="57" t="str">
        <f t="shared" si="498"/>
        <v>81.1675481406423+0.0162496140337337i</v>
      </c>
      <c r="F1771" s="57" t="str">
        <f t="shared" si="499"/>
        <v>4.17866868139742-854.259353014567i</v>
      </c>
      <c r="G1771" s="57" t="str">
        <f t="shared" si="500"/>
        <v>0.999997607549649-0.00154675293014964i</v>
      </c>
      <c r="H1771" s="57" t="str">
        <f t="shared" si="501"/>
        <v>123.234275946458+105.025284784956i</v>
      </c>
      <c r="I1771" s="57" t="str">
        <f t="shared" si="502"/>
        <v>509.106545961591-591.488748314037i</v>
      </c>
      <c r="K1771" s="57" t="str">
        <f t="shared" si="503"/>
        <v>0.0564065861314137-0.0491266040257582i</v>
      </c>
      <c r="L1771" s="57" t="str">
        <f t="shared" si="504"/>
        <v>0.00025-0.316073569163499i</v>
      </c>
      <c r="M1771" s="57" t="str">
        <f t="shared" si="505"/>
        <v>0.0025-0.178013900029505i</v>
      </c>
      <c r="N1771" s="57">
        <f t="shared" si="506"/>
        <v>90.142028451049683</v>
      </c>
      <c r="O1771" s="57">
        <f t="shared" si="507"/>
        <v>31.314254508022955</v>
      </c>
      <c r="P1771" s="374">
        <f t="shared" si="508"/>
        <v>31.314254508022955</v>
      </c>
      <c r="Q1771" s="374">
        <f t="shared" si="509"/>
        <v>-89.857971548950317</v>
      </c>
      <c r="R1771" s="12">
        <f t="shared" si="510"/>
        <v>90.142028451049683</v>
      </c>
      <c r="S1771" s="57">
        <f t="shared" si="511"/>
        <v>0.69935785094935599</v>
      </c>
      <c r="T1771" s="12">
        <f t="shared" si="494"/>
        <v>31.314254508022955</v>
      </c>
    </row>
    <row r="1772" spans="1:20" x14ac:dyDescent="0.15">
      <c r="A1772" s="57">
        <f t="shared" si="495"/>
        <v>4410.8929144451586</v>
      </c>
      <c r="B1772" s="12">
        <f t="shared" si="512"/>
        <v>702.01541078296361</v>
      </c>
      <c r="C1772" s="57" t="str">
        <f t="shared" si="496"/>
        <v>0.091901810944492-36.648401679264i</v>
      </c>
      <c r="D1772" s="57" t="str">
        <f t="shared" si="497"/>
        <v>7.97996118551607-9.08605802616776i</v>
      </c>
      <c r="E1772" s="57" t="str">
        <f t="shared" si="498"/>
        <v>81.1672702692731+0.0165734320075076i</v>
      </c>
      <c r="F1772" s="57" t="str">
        <f t="shared" si="499"/>
        <v>4.1786686052739-851.025505309318i</v>
      </c>
      <c r="G1772" s="57" t="str">
        <f t="shared" si="500"/>
        <v>0.999997589332523-0.00155263056299968i</v>
      </c>
      <c r="H1772" s="57" t="str">
        <f t="shared" si="501"/>
        <v>123.259278256551+105.431429462553i</v>
      </c>
      <c r="I1772" s="57" t="str">
        <f t="shared" si="502"/>
        <v>509.141008767285-589.350734926001i</v>
      </c>
      <c r="K1772" s="57" t="str">
        <f t="shared" si="503"/>
        <v>0.0562215137025171-0.0491484184914677i</v>
      </c>
      <c r="L1772" s="57" t="str">
        <f t="shared" si="504"/>
        <v>0.00025-0.314877036425083i</v>
      </c>
      <c r="M1772" s="57" t="str">
        <f t="shared" si="505"/>
        <v>0.0025-0.177340007999108i</v>
      </c>
      <c r="N1772" s="57">
        <f t="shared" si="506"/>
        <v>90.14367815834197</v>
      </c>
      <c r="O1772" s="57">
        <f t="shared" si="507"/>
        <v>31.281128086218413</v>
      </c>
      <c r="P1772" s="374">
        <f t="shared" si="508"/>
        <v>31.281128086218413</v>
      </c>
      <c r="Q1772" s="374">
        <f t="shared" si="509"/>
        <v>-89.85632184165803</v>
      </c>
      <c r="R1772" s="12">
        <f t="shared" si="510"/>
        <v>90.14367815834197</v>
      </c>
      <c r="S1772" s="57">
        <f t="shared" si="511"/>
        <v>0.70201541078296359</v>
      </c>
      <c r="T1772" s="12">
        <f t="shared" ref="T1772:T1835" si="513">P1772</f>
        <v>31.281128086218413</v>
      </c>
    </row>
    <row r="1773" spans="1:20" x14ac:dyDescent="0.15">
      <c r="A1773" s="57">
        <f t="shared" ref="A1773:A1836" si="514">2*PI()*B1773</f>
        <v>4427.6543075200507</v>
      </c>
      <c r="B1773" s="12">
        <f t="shared" si="512"/>
        <v>704.68306934393888</v>
      </c>
      <c r="C1773" s="57" t="str">
        <f t="shared" ref="C1773:C1836" si="515">IMPRODUCT(D1773,E1773,$C$40,,K1773,$C$41)</f>
        <v>0.0926104956226474-36.5088942919859i</v>
      </c>
      <c r="D1773" s="57" t="str">
        <f t="shared" ref="D1773:D1836" si="516">IMDIV(IMPRODUCT($C$37,$C$38,COMPLEX(1,A1773/$C$38)),IMSUM(-1*A1773*A1773/$C$39,COMPLEX(0,1*A1773)))</f>
        <v>7.97996088996696-9.05179521310235i</v>
      </c>
      <c r="E1773" s="57" t="str">
        <f t="shared" ref="E1773:E1836" si="517">IMDIV(IMPRODUCT(IMSUM(F1773,G1773),$C$29,H1773),IMSUM(1,I1773))</f>
        <v>81.166992266149+0.0168997018261124i</v>
      </c>
      <c r="F1773" s="57" t="str">
        <f t="shared" ref="F1773:F1836" si="518">IMDIV(IMPRODUCT($C$14,$C$15,COMPLEX(1,A1773/$C$15)),IMSUM(-1*A1773*A1773/$C$16,COMPLEX(0,A1773)))</f>
        <v>4.17866852857075-847.803899891672i</v>
      </c>
      <c r="G1773" s="57" t="str">
        <f t="shared" ref="G1773:G1836" si="519">IMDIV(1,COMPLEX(1,A1773*$C$9*$C$10))</f>
        <v>0.999997570976685-0.00155853053053087i</v>
      </c>
      <c r="H1773" s="57" t="str">
        <f t="shared" ref="H1773:H1836" si="520">IMDIV($C$3,IMSUM(K1773,COMPLEX(0,$C$28*A1773)))</f>
        <v>123.28447675258+105.839199057721i</v>
      </c>
      <c r="I1773" s="57" t="str">
        <f t="shared" ref="I1773:I1836" si="521">IMPRODUCT(F1773,$C$29,H1773,$C$31)</f>
        <v>509.175738472459-587.221224787354i</v>
      </c>
      <c r="K1773" s="57" t="str">
        <f t="shared" ref="K1773:K1836" si="522">IF($C$26&lt;=0,IMDIV(1,IMSUM(IMDIV(1,L1773),1/$C$18)),IMDIV(1,IMSUM(IMDIV(1,L1773),1/$C$18,IMDIV(1,M1773))))</f>
        <v>0.0560362796195219-0.049169544807825i</v>
      </c>
      <c r="L1773" s="57" t="str">
        <f t="shared" ref="L1773:L1836" si="523">IMSUM($C$21/$C$22,IMDIV(1,COMPLEX(0,$C$20*$C$22*A1773)))</f>
        <v>0.00025-0.313685033298548i</v>
      </c>
      <c r="M1773" s="57" t="str">
        <f t="shared" ref="M1773:M1836" si="524">IMSUM($C$25/$C$26,IMDIV(1,COMPLEX(0,$C$24*$C$26*A1773)))</f>
        <v>0.0025-0.176668667064264i</v>
      </c>
      <c r="N1773" s="57">
        <f t="shared" ref="N1773:N1836" si="525">ABS(R1773)</f>
        <v>90.145339355234611</v>
      </c>
      <c r="O1773" s="57">
        <f t="shared" ref="O1773:O1836" si="526">ABS(P1773)</f>
        <v>31.248001547329164</v>
      </c>
      <c r="P1773" s="374">
        <f t="shared" ref="P1773:P1836" si="527">20*LOG10(IMABS(C1773))</f>
        <v>31.248001547329164</v>
      </c>
      <c r="Q1773" s="374">
        <f t="shared" ref="Q1773:Q1836" si="528">IMARGUMENT(C1773)*180/PI()</f>
        <v>-89.854660644765389</v>
      </c>
      <c r="R1773" s="12">
        <f t="shared" ref="R1773:R1836" si="529">IF(Q1773&lt;0,Q1773+180,Q1773-180)</f>
        <v>90.145339355234611</v>
      </c>
      <c r="S1773" s="57">
        <f t="shared" ref="S1773:S1836" si="530">B1773/1000</f>
        <v>0.70468306934393887</v>
      </c>
      <c r="T1773" s="12">
        <f t="shared" si="513"/>
        <v>31.248001547329164</v>
      </c>
    </row>
    <row r="1774" spans="1:20" x14ac:dyDescent="0.15">
      <c r="A1774" s="57">
        <f t="shared" si="514"/>
        <v>4444.4793938886269</v>
      </c>
      <c r="B1774" s="12">
        <f t="shared" ref="B1774:B1837" si="531">B1773*(1+B$42)</f>
        <v>707.36086500744591</v>
      </c>
      <c r="C1774" s="57" t="str">
        <f t="shared" si="515"/>
        <v>0.0933197684629725-36.3699174435997i</v>
      </c>
      <c r="D1774" s="57" t="str">
        <f t="shared" si="516"/>
        <v>7.97996059216742-9.01766261314001i</v>
      </c>
      <c r="E1774" s="57" t="str">
        <f t="shared" si="517"/>
        <v>81.1667141403302+0.0172284309770581i</v>
      </c>
      <c r="F1774" s="57" t="str">
        <f t="shared" si="518"/>
        <v>4.17866845128356-844.594490417751i</v>
      </c>
      <c r="G1774" s="57" t="str">
        <f t="shared" si="519"/>
        <v>0.999997552481078-0.00156445291761131i</v>
      </c>
      <c r="H1774" s="57" t="str">
        <f t="shared" si="520"/>
        <v>123.309873018872+106.24860069611i</v>
      </c>
      <c r="I1774" s="57" t="str">
        <f t="shared" si="521"/>
        <v>509.210737178793-585.100187560854i</v>
      </c>
      <c r="K1774" s="57" t="str">
        <f t="shared" si="522"/>
        <v>0.0558508890066855-0.0491899814801746i</v>
      </c>
      <c r="L1774" s="57" t="str">
        <f t="shared" si="523"/>
        <v>0.00025-0.31249754263653i</v>
      </c>
      <c r="M1774" s="57" t="str">
        <f t="shared" si="524"/>
        <v>0.0025-0.175999867567507i</v>
      </c>
      <c r="N1774" s="57">
        <f t="shared" si="525"/>
        <v>90.147012078117314</v>
      </c>
      <c r="O1774" s="57">
        <f t="shared" si="526"/>
        <v>31.214874897005416</v>
      </c>
      <c r="P1774" s="374">
        <f t="shared" si="527"/>
        <v>31.214874897005416</v>
      </c>
      <c r="Q1774" s="374">
        <f t="shared" si="528"/>
        <v>-89.852987921882686</v>
      </c>
      <c r="R1774" s="12">
        <f t="shared" si="529"/>
        <v>90.147012078117314</v>
      </c>
      <c r="S1774" s="57">
        <f t="shared" si="530"/>
        <v>0.70736086500744588</v>
      </c>
      <c r="T1774" s="12">
        <f t="shared" si="513"/>
        <v>31.214874897005416</v>
      </c>
    </row>
    <row r="1775" spans="1:20" x14ac:dyDescent="0.15">
      <c r="A1775" s="57">
        <f t="shared" si="514"/>
        <v>4461.3684155854035</v>
      </c>
      <c r="B1775" s="12">
        <f t="shared" si="531"/>
        <v>710.0488362944742</v>
      </c>
      <c r="C1775" s="57" t="str">
        <f t="shared" si="515"/>
        <v>0.0940296097622841-36.231469141425i</v>
      </c>
      <c r="D1775" s="57" t="str">
        <f t="shared" si="516"/>
        <v>7.97996029210035-8.98365973527176i</v>
      </c>
      <c r="E1775" s="57" t="str">
        <f t="shared" si="517"/>
        <v>81.166435900912+0.0175596268919538i</v>
      </c>
      <c r="F1775" s="57" t="str">
        <f t="shared" si="518"/>
        <v>4.17866837340785-841.397230719126i</v>
      </c>
      <c r="G1775" s="57" t="str">
        <f t="shared" si="519"/>
        <v>0.999997533844638-0.00157039780943153i</v>
      </c>
      <c r="H1775" s="57" t="str">
        <f t="shared" si="520"/>
        <v>123.335468653234+106.659641541667i</v>
      </c>
      <c r="I1775" s="57" t="str">
        <f t="shared" si="521"/>
        <v>509.24600700504-582.987593034659i</v>
      </c>
      <c r="K1775" s="57" t="str">
        <f t="shared" si="522"/>
        <v>0.0556653470059442-0.0492097270612385i</v>
      </c>
      <c r="L1775" s="57" t="str">
        <f t="shared" si="523"/>
        <v>0.00025-0.311314547356575i</v>
      </c>
      <c r="M1775" s="57" t="str">
        <f t="shared" si="524"/>
        <v>0.0025-0.175333599887933i</v>
      </c>
      <c r="N1775" s="57">
        <f t="shared" si="525"/>
        <v>90.148696363158024</v>
      </c>
      <c r="O1775" s="57">
        <f t="shared" si="526"/>
        <v>31.181748140919613</v>
      </c>
      <c r="P1775" s="374">
        <f t="shared" si="527"/>
        <v>31.181748140919613</v>
      </c>
      <c r="Q1775" s="374">
        <f t="shared" si="528"/>
        <v>-89.851303636841976</v>
      </c>
      <c r="R1775" s="12">
        <f t="shared" si="529"/>
        <v>90.148696363158024</v>
      </c>
      <c r="S1775" s="57">
        <f t="shared" si="530"/>
        <v>0.71004883629447424</v>
      </c>
      <c r="T1775" s="12">
        <f t="shared" si="513"/>
        <v>31.181748140919613</v>
      </c>
    </row>
    <row r="1776" spans="1:20" x14ac:dyDescent="0.15">
      <c r="A1776" s="57">
        <f t="shared" si="514"/>
        <v>4478.3216155646287</v>
      </c>
      <c r="B1776" s="12">
        <f t="shared" si="531"/>
        <v>712.74702187239325</v>
      </c>
      <c r="C1776" s="57" t="str">
        <f t="shared" si="515"/>
        <v>0.0947399997535534-36.0935474001623i</v>
      </c>
      <c r="D1776" s="57" t="str">
        <f t="shared" si="516"/>
        <v>7.97995998974843-8.94978609035461i</v>
      </c>
      <c r="E1776" s="57" t="str">
        <f t="shared" si="517"/>
        <v>81.1661575570226+0.0178932969464488i</v>
      </c>
      <c r="F1776" s="57" t="str">
        <f t="shared" si="518"/>
        <v>4.17866829493917-838.212074802139i</v>
      </c>
      <c r="G1776" s="57" t="str">
        <f t="shared" si="519"/>
        <v>0.999997515066293-0.00157636529150577i</v>
      </c>
      <c r="H1776" s="57" t="str">
        <f t="shared" si="520"/>
        <v>123.361265267091+107.072328796924i</v>
      </c>
      <c r="I1776" s="57" t="str">
        <f t="shared" si="521"/>
        <v>509.281550087198-580.883411121988i</v>
      </c>
      <c r="K1776" s="57" t="str">
        <f t="shared" si="522"/>
        <v>0.0554796587763521-0.0492287801513606i</v>
      </c>
      <c r="L1776" s="57" t="str">
        <f t="shared" si="523"/>
        <v>0.00025-0.3101360304409i</v>
      </c>
      <c r="M1776" s="57" t="str">
        <f t="shared" si="524"/>
        <v>0.0025-0.174669854441057i</v>
      </c>
      <c r="N1776" s="57">
        <f t="shared" si="525"/>
        <v>90.150392246303227</v>
      </c>
      <c r="O1776" s="57">
        <f t="shared" si="526"/>
        <v>31.148621284765099</v>
      </c>
      <c r="P1776" s="374">
        <f t="shared" si="527"/>
        <v>31.148621284765099</v>
      </c>
      <c r="Q1776" s="374">
        <f t="shared" si="528"/>
        <v>-89.849607753696773</v>
      </c>
      <c r="R1776" s="12">
        <f t="shared" si="529"/>
        <v>90.150392246303227</v>
      </c>
      <c r="S1776" s="57">
        <f t="shared" si="530"/>
        <v>0.71274702187239325</v>
      </c>
      <c r="T1776" s="12">
        <f t="shared" si="513"/>
        <v>31.148621284765099</v>
      </c>
    </row>
    <row r="1777" spans="1:20" x14ac:dyDescent="0.15">
      <c r="A1777" s="57">
        <f t="shared" si="514"/>
        <v>4495.3392377037744</v>
      </c>
      <c r="B1777" s="12">
        <f t="shared" si="531"/>
        <v>715.45546055550835</v>
      </c>
      <c r="C1777" s="57" t="str">
        <f t="shared" si="515"/>
        <v>0.0954509186071384-35.9561502418666i</v>
      </c>
      <c r="D1777" s="57" t="str">
        <f t="shared" si="516"/>
        <v>7.97995968509433-8.91604119110474i</v>
      </c>
      <c r="E1777" s="57" t="str">
        <f t="shared" si="517"/>
        <v>81.1658791178237+0.0182294484595758i</v>
      </c>
      <c r="F1777" s="57" t="str">
        <f t="shared" si="518"/>
        <v>4.17866821587303-835.038976847255i</v>
      </c>
      <c r="G1777" s="57" t="str">
        <f t="shared" si="519"/>
        <v>0.999997496144962-0.00158235544967314i</v>
      </c>
      <c r="H1777" s="57" t="str">
        <f t="shared" si="520"/>
        <v>123.387264485602+107.486669703273i</v>
      </c>
      <c r="I1777" s="57" t="str">
        <f t="shared" si="521"/>
        <v>509.317368578627-578.787611860686i</v>
      </c>
      <c r="K1777" s="57" t="str">
        <f t="shared" si="522"/>
        <v>0.0552938294935195-0.0492471393987513i</v>
      </c>
      <c r="L1777" s="57" t="str">
        <f t="shared" si="523"/>
        <v>0.00025-0.308961974936142i</v>
      </c>
      <c r="M1777" s="57" t="str">
        <f t="shared" si="524"/>
        <v>0.0025-0.174008621678678i</v>
      </c>
      <c r="N1777" s="57">
        <f t="shared" si="525"/>
        <v>90.152099763275288</v>
      </c>
      <c r="O1777" s="57">
        <f t="shared" si="526"/>
        <v>31.115494334256315</v>
      </c>
      <c r="P1777" s="374">
        <f t="shared" si="527"/>
        <v>31.115494334256315</v>
      </c>
      <c r="Q1777" s="374">
        <f t="shared" si="528"/>
        <v>-89.847900236724712</v>
      </c>
      <c r="R1777" s="12">
        <f t="shared" si="529"/>
        <v>90.152099763275288</v>
      </c>
      <c r="S1777" s="57">
        <f t="shared" si="530"/>
        <v>0.71545546055550835</v>
      </c>
      <c r="T1777" s="12">
        <f t="shared" si="513"/>
        <v>31.115494334256315</v>
      </c>
    </row>
    <row r="1778" spans="1:20" x14ac:dyDescent="0.15">
      <c r="A1778" s="57">
        <f t="shared" si="514"/>
        <v>4512.4215268070484</v>
      </c>
      <c r="B1778" s="12">
        <f t="shared" si="531"/>
        <v>718.17419130561927</v>
      </c>
      <c r="C1778" s="57" t="str">
        <f t="shared" si="515"/>
        <v>0.0961623464338643-35.8192756959158i</v>
      </c>
      <c r="D1778" s="57" t="str">
        <f t="shared" si="516"/>
        <v>7.97995937812045-8.88242455209029i</v>
      </c>
      <c r="E1778" s="57" t="str">
        <f t="shared" si="517"/>
        <v>81.1656005925091+0.0185680886934873i</v>
      </c>
      <c r="F1778" s="57" t="str">
        <f t="shared" si="518"/>
        <v>4.17866813620482-831.877891208392i</v>
      </c>
      <c r="G1778" s="57" t="str">
        <f t="shared" si="519"/>
        <v>0.999997477079556-0.00158836837009894i</v>
      </c>
      <c r="H1778" s="57" t="str">
        <f t="shared" si="520"/>
        <v>123.413467947799+107.902671541259i</v>
      </c>
      <c r="I1778" s="57" t="str">
        <f t="shared" si="521"/>
        <v>509.353464650226-576.700165412885i</v>
      </c>
      <c r="K1778" s="57" t="str">
        <f t="shared" si="522"/>
        <v>0.0551078643490445-0.0492648034997167i</v>
      </c>
      <c r="L1778" s="57" t="str">
        <f t="shared" si="523"/>
        <v>0.00025-0.307792363953121i</v>
      </c>
      <c r="M1778" s="57" t="str">
        <f t="shared" si="524"/>
        <v>0.0025-0.173349892088741i</v>
      </c>
      <c r="N1778" s="57">
        <f t="shared" si="525"/>
        <v>90.153818949572539</v>
      </c>
      <c r="O1778" s="57">
        <f t="shared" si="526"/>
        <v>31.082367295127732</v>
      </c>
      <c r="P1778" s="374">
        <f t="shared" si="527"/>
        <v>31.082367295127732</v>
      </c>
      <c r="Q1778" s="374">
        <f t="shared" si="528"/>
        <v>-89.846181050427461</v>
      </c>
      <c r="R1778" s="12">
        <f t="shared" si="529"/>
        <v>90.153818949572539</v>
      </c>
      <c r="S1778" s="57">
        <f t="shared" si="530"/>
        <v>0.71817419130561932</v>
      </c>
      <c r="T1778" s="12">
        <f t="shared" si="513"/>
        <v>31.082367295127732</v>
      </c>
    </row>
    <row r="1779" spans="1:20" x14ac:dyDescent="0.15">
      <c r="A1779" s="57">
        <f t="shared" si="514"/>
        <v>4529.5687286089151</v>
      </c>
      <c r="B1779" s="12">
        <f t="shared" si="531"/>
        <v>720.9032532325806</v>
      </c>
      <c r="C1779" s="57" t="str">
        <f t="shared" si="515"/>
        <v>0.0968742632861002-35.682921798982i</v>
      </c>
      <c r="D1779" s="57" t="str">
        <f t="shared" si="516"/>
        <v>7.97995906880916-8.84893568972453i</v>
      </c>
      <c r="E1779" s="57" t="str">
        <f t="shared" si="517"/>
        <v>81.1653219903032+0.0189092248535751i</v>
      </c>
      <c r="F1779" s="57" t="str">
        <f t="shared" si="518"/>
        <v>4.17866805592997-828.728772412275i</v>
      </c>
      <c r="G1779" s="57" t="str">
        <f t="shared" si="519"/>
        <v>0.999997457868978-0.00159440413927581i</v>
      </c>
      <c r="H1779" s="57" t="str">
        <f t="shared" si="520"/>
        <v>123.439877306706+108.320341630865i</v>
      </c>
      <c r="I1779" s="57" t="str">
        <f t="shared" si="521"/>
        <v>509.389840490571-574.62104206458i</v>
      </c>
      <c r="K1779" s="57" t="str">
        <f t="shared" si="522"/>
        <v>0.0549217685499413-0.0492817711988871i</v>
      </c>
      <c r="L1779" s="57" t="str">
        <f t="shared" si="523"/>
        <v>0.00025-0.306627180666587i</v>
      </c>
      <c r="M1779" s="57" t="str">
        <f t="shared" si="524"/>
        <v>0.0025-0.172693656195199i</v>
      </c>
      <c r="N1779" s="57">
        <f t="shared" si="525"/>
        <v>90.155549840466279</v>
      </c>
      <c r="O1779" s="57">
        <f t="shared" si="526"/>
        <v>31.049240173133402</v>
      </c>
      <c r="P1779" s="374">
        <f t="shared" si="527"/>
        <v>31.049240173133402</v>
      </c>
      <c r="Q1779" s="374">
        <f t="shared" si="528"/>
        <v>-89.844450159533721</v>
      </c>
      <c r="R1779" s="12">
        <f t="shared" si="529"/>
        <v>90.155549840466279</v>
      </c>
      <c r="S1779" s="57">
        <f t="shared" si="530"/>
        <v>0.72090325323258064</v>
      </c>
      <c r="T1779" s="12">
        <f t="shared" si="513"/>
        <v>31.049240173133402</v>
      </c>
    </row>
    <row r="1780" spans="1:20" x14ac:dyDescent="0.15">
      <c r="A1780" s="57">
        <f t="shared" si="514"/>
        <v>4546.7810897776289</v>
      </c>
      <c r="B1780" s="12">
        <f t="shared" si="531"/>
        <v>723.64268559486447</v>
      </c>
      <c r="C1780" s="57" t="str">
        <f t="shared" si="515"/>
        <v>0.0975866491608777-35.5470865950039i</v>
      </c>
      <c r="D1780" s="57" t="str">
        <f t="shared" si="516"/>
        <v>7.97995875714268-8.8155741222588i</v>
      </c>
      <c r="E1780" s="57" t="str">
        <f t="shared" si="517"/>
        <v>81.1650433204614+0.0192528640877061i</v>
      </c>
      <c r="F1780" s="57" t="str">
        <f t="shared" si="518"/>
        <v>4.17866797504389-825.591575157772i</v>
      </c>
      <c r="G1780" s="57" t="str">
        <f t="shared" si="519"/>
        <v>0.999997438512124-0.00160046284402506i</v>
      </c>
      <c r="H1780" s="57" t="str">
        <f t="shared" si="520"/>
        <v>123.466494229471+108.739687331805i</v>
      </c>
      <c r="I1780" s="57" t="str">
        <f t="shared" si="521"/>
        <v>509.426498306068-572.550212225242i</v>
      </c>
      <c r="K1780" s="57" t="str">
        <f t="shared" si="522"/>
        <v>0.0547355473180675-0.0492980412894327i</v>
      </c>
      <c r="L1780" s="57" t="str">
        <f t="shared" si="523"/>
        <v>0.00025-0.30546640831499i</v>
      </c>
      <c r="M1780" s="57" t="str">
        <f t="shared" si="524"/>
        <v>0.0025-0.172039904557879i</v>
      </c>
      <c r="N1780" s="57">
        <f t="shared" si="525"/>
        <v>90.15729247100117</v>
      </c>
      <c r="O1780" s="57">
        <f t="shared" si="526"/>
        <v>31.016112974046791</v>
      </c>
      <c r="P1780" s="374">
        <f t="shared" si="527"/>
        <v>31.016112974046791</v>
      </c>
      <c r="Q1780" s="374">
        <f t="shared" si="528"/>
        <v>-89.84270752899883</v>
      </c>
      <c r="R1780" s="12">
        <f t="shared" si="529"/>
        <v>90.15729247100117</v>
      </c>
      <c r="S1780" s="57">
        <f t="shared" si="530"/>
        <v>0.72364268559486444</v>
      </c>
      <c r="T1780" s="12">
        <f t="shared" si="513"/>
        <v>31.016112974046791</v>
      </c>
    </row>
    <row r="1781" spans="1:20" x14ac:dyDescent="0.15">
      <c r="A1781" s="57">
        <f t="shared" si="514"/>
        <v>4564.0588579187843</v>
      </c>
      <c r="B1781" s="12">
        <f t="shared" si="531"/>
        <v>726.39252780012498</v>
      </c>
      <c r="C1781" s="57" t="str">
        <f t="shared" si="515"/>
        <v>0.0982994840018883-35.411768135155i</v>
      </c>
      <c r="D1781" s="57" t="str">
        <f t="shared" si="516"/>
        <v>7.97995844310308-8.78233936977565i</v>
      </c>
      <c r="E1781" s="57" t="str">
        <f t="shared" si="517"/>
        <v>81.1647645922681+0.0195990134860652i</v>
      </c>
      <c r="F1781" s="57" t="str">
        <f t="shared" si="518"/>
        <v>4.17866789354193-822.466254315248i</v>
      </c>
      <c r="G1781" s="57" t="str">
        <f t="shared" si="519"/>
        <v>0.999997419007878-0.00160654457149783i</v>
      </c>
      <c r="H1781" s="57" t="str">
        <f t="shared" si="520"/>
        <v>123.493320397509+109.16071604382i</v>
      </c>
      <c r="I1781" s="57" t="str">
        <f t="shared" si="521"/>
        <v>509.463440321118-570.487646427495i</v>
      </c>
      <c r="K1781" s="57" t="str">
        <f t="shared" si="522"/>
        <v>0.0545492058895432-0.0493136126132704i</v>
      </c>
      <c r="L1781" s="57" t="str">
        <f t="shared" si="523"/>
        <v>0.00025-0.30431003020023i</v>
      </c>
      <c r="M1781" s="57" t="str">
        <f t="shared" si="524"/>
        <v>0.0025-0.171388627772344i</v>
      </c>
      <c r="N1781" s="57">
        <f t="shared" si="525"/>
        <v>90.159046875993667</v>
      </c>
      <c r="O1781" s="57">
        <f t="shared" si="526"/>
        <v>30.982985703659523</v>
      </c>
      <c r="P1781" s="374">
        <f t="shared" si="527"/>
        <v>30.982985703659523</v>
      </c>
      <c r="Q1781" s="374">
        <f t="shared" si="528"/>
        <v>-89.840953124006333</v>
      </c>
      <c r="R1781" s="12">
        <f t="shared" si="529"/>
        <v>90.159046875993667</v>
      </c>
      <c r="S1781" s="57">
        <f t="shared" si="530"/>
        <v>0.72639252780012498</v>
      </c>
      <c r="T1781" s="12">
        <f t="shared" si="513"/>
        <v>30.982985703659523</v>
      </c>
    </row>
    <row r="1782" spans="1:20" x14ac:dyDescent="0.15">
      <c r="A1782" s="57">
        <f t="shared" si="514"/>
        <v>4581.4022815788758</v>
      </c>
      <c r="B1782" s="12">
        <f t="shared" si="531"/>
        <v>729.15281940576551</v>
      </c>
      <c r="C1782" s="57" t="str">
        <f t="shared" si="515"/>
        <v>0.0990127477010674-35.2769644778172i</v>
      </c>
      <c r="D1782" s="57" t="str">
        <f t="shared" si="516"/>
        <v>7.97995812667222-8.74923095418182i</v>
      </c>
      <c r="E1782" s="57" t="str">
        <f t="shared" si="517"/>
        <v>81.1644858150365+0.0199476800813267i</v>
      </c>
      <c r="F1782" s="57" t="str">
        <f t="shared" si="518"/>
        <v>4.17866781141936-819.352764925909i</v>
      </c>
      <c r="G1782" s="57" t="str">
        <f t="shared" si="519"/>
        <v>0.99999739935512-0.00161264940917642i</v>
      </c>
      <c r="H1782" s="57" t="str">
        <f t="shared" si="520"/>
        <v>123.52035750662+109.583435206971i</v>
      </c>
      <c r="I1782" s="57" t="str">
        <f t="shared" si="521"/>
        <v>509.500668778245-568.433315326663i</v>
      </c>
      <c r="K1782" s="57" t="str">
        <f t="shared" si="522"/>
        <v>0.0543627495141706-0.0493284840612684i</v>
      </c>
      <c r="L1782" s="57" t="str">
        <f t="shared" si="523"/>
        <v>0.00025-0.303158029687417i</v>
      </c>
      <c r="M1782" s="57" t="str">
        <f t="shared" si="524"/>
        <v>0.0025-0.170739816469759i</v>
      </c>
      <c r="N1782" s="57">
        <f t="shared" si="525"/>
        <v>90.160813090030075</v>
      </c>
      <c r="O1782" s="57">
        <f t="shared" si="526"/>
        <v>30.94985836778141</v>
      </c>
      <c r="P1782" s="374">
        <f t="shared" si="527"/>
        <v>30.94985836778141</v>
      </c>
      <c r="Q1782" s="374">
        <f t="shared" si="528"/>
        <v>-89.839186909969925</v>
      </c>
      <c r="R1782" s="12">
        <f t="shared" si="529"/>
        <v>90.160813090030075</v>
      </c>
      <c r="S1782" s="57">
        <f t="shared" si="530"/>
        <v>0.72915281940576548</v>
      </c>
      <c r="T1782" s="12">
        <f t="shared" si="513"/>
        <v>30.94985836778141</v>
      </c>
    </row>
    <row r="1783" spans="1:20" x14ac:dyDescent="0.15">
      <c r="A1783" s="57">
        <f t="shared" si="514"/>
        <v>4598.8116102488757</v>
      </c>
      <c r="B1783" s="12">
        <f t="shared" si="531"/>
        <v>731.92360011950746</v>
      </c>
      <c r="C1783" s="57" t="str">
        <f t="shared" si="515"/>
        <v>0.0997264201018453-35.1426736885511i</v>
      </c>
      <c r="D1783" s="57" t="str">
        <f t="shared" si="516"/>
        <v>7.97995780783196-8.71624839920158i</v>
      </c>
      <c r="E1783" s="57" t="str">
        <f t="shared" si="517"/>
        <v>81.1642069981075+0.0202988708477887i</v>
      </c>
      <c r="F1783" s="57" t="str">
        <f t="shared" si="518"/>
        <v>4.17866772867148-816.25106220117i</v>
      </c>
      <c r="G1783" s="57" t="str">
        <f t="shared" si="519"/>
        <v>0.999997379552717-0.00161877744487553i</v>
      </c>
      <c r="H1783" s="57" t="str">
        <f t="shared" si="520"/>
        <v>123.547607267135+110.007852301947i</v>
      </c>
      <c r="I1783" s="57" t="str">
        <f t="shared" si="521"/>
        <v>509.538185938298-566.387189700455i</v>
      </c>
      <c r="K1783" s="57" t="str">
        <f t="shared" si="522"/>
        <v>0.0541761834548488-0.0493426545734349i</v>
      </c>
      <c r="L1783" s="57" t="str">
        <f t="shared" si="523"/>
        <v>0.00025-0.302010390204639i</v>
      </c>
      <c r="M1783" s="57" t="str">
        <f t="shared" si="524"/>
        <v>0.0025-0.170093461316756i</v>
      </c>
      <c r="N1783" s="57">
        <f t="shared" si="525"/>
        <v>90.162591147466983</v>
      </c>
      <c r="O1783" s="57">
        <f t="shared" si="526"/>
        <v>30.91673097223962</v>
      </c>
      <c r="P1783" s="374">
        <f t="shared" si="527"/>
        <v>30.91673097223962</v>
      </c>
      <c r="Q1783" s="374">
        <f t="shared" si="528"/>
        <v>-89.837408852533017</v>
      </c>
      <c r="R1783" s="12">
        <f t="shared" si="529"/>
        <v>90.162591147466983</v>
      </c>
      <c r="S1783" s="57">
        <f t="shared" si="530"/>
        <v>0.73192360011950741</v>
      </c>
      <c r="T1783" s="12">
        <f t="shared" si="513"/>
        <v>30.91673097223962</v>
      </c>
    </row>
    <row r="1784" spans="1:20" x14ac:dyDescent="0.15">
      <c r="A1784" s="57">
        <f t="shared" si="514"/>
        <v>4616.2870943678217</v>
      </c>
      <c r="B1784" s="12">
        <f t="shared" si="531"/>
        <v>734.70490979996157</v>
      </c>
      <c r="C1784" s="57" t="str">
        <f t="shared" si="515"/>
        <v>0.100440481001105-35.008893840067i</v>
      </c>
      <c r="D1784" s="57" t="str">
        <f t="shared" si="516"/>
        <v>7.97995748656396-8.68339123036967i</v>
      </c>
      <c r="E1784" s="57" t="str">
        <f t="shared" si="517"/>
        <v>81.1639281508489+0.0206525927018434i</v>
      </c>
      <c r="F1784" s="57" t="str">
        <f t="shared" si="518"/>
        <v>4.17866764529354-813.161101521994i</v>
      </c>
      <c r="G1784" s="57" t="str">
        <f t="shared" si="519"/>
        <v>0.999997359599531-0.00162492876674346i</v>
      </c>
      <c r="H1784" s="57" t="str">
        <f t="shared" si="520"/>
        <v>123.575071404052+110.433974850361i</v>
      </c>
      <c r="I1784" s="57" t="str">
        <f t="shared" si="521"/>
        <v>509.575994080565-564.34924044858i</v>
      </c>
      <c r="K1784" s="57" t="str">
        <f t="shared" si="522"/>
        <v>0.0539895129869842-0.0493561231391026i</v>
      </c>
      <c r="L1784" s="57" t="str">
        <f t="shared" si="523"/>
        <v>0.00025-0.300867095242717i</v>
      </c>
      <c r="M1784" s="57" t="str">
        <f t="shared" si="524"/>
        <v>0.0025-0.169449553015298i</v>
      </c>
      <c r="N1784" s="57">
        <f t="shared" si="525"/>
        <v>90.164381082430126</v>
      </c>
      <c r="O1784" s="57">
        <f t="shared" si="526"/>
        <v>30.883603522878033</v>
      </c>
      <c r="P1784" s="374">
        <f t="shared" si="527"/>
        <v>30.883603522878033</v>
      </c>
      <c r="Q1784" s="374">
        <f t="shared" si="528"/>
        <v>-89.835618917569874</v>
      </c>
      <c r="R1784" s="12">
        <f t="shared" si="529"/>
        <v>90.164381082430126</v>
      </c>
      <c r="S1784" s="57">
        <f t="shared" si="530"/>
        <v>0.73470490979996161</v>
      </c>
      <c r="T1784" s="12">
        <f t="shared" si="513"/>
        <v>30.883603522878033</v>
      </c>
    </row>
    <row r="1785" spans="1:20" x14ac:dyDescent="0.15">
      <c r="A1785" s="57">
        <f t="shared" si="514"/>
        <v>4633.8289853264196</v>
      </c>
      <c r="B1785" s="12">
        <f t="shared" si="531"/>
        <v>737.49678845720143</v>
      </c>
      <c r="C1785" s="57" t="str">
        <f t="shared" si="515"/>
        <v>0.10115491015079-34.8756230121973i</v>
      </c>
      <c r="D1785" s="57" t="str">
        <f t="shared" si="516"/>
        <v>7.97995716284967-8.65065897502452i</v>
      </c>
      <c r="E1785" s="57" t="str">
        <f t="shared" si="517"/>
        <v>81.1636492826542+0.0210088525015527i</v>
      </c>
      <c r="F1785" s="57" t="str">
        <f t="shared" si="518"/>
        <v>4.17866756128071-810.082838438259i</v>
      </c>
      <c r="G1785" s="57" t="str">
        <f t="shared" si="519"/>
        <v>0.999997339494414-0.00163110346326348i</v>
      </c>
      <c r="H1785" s="57" t="str">
        <f t="shared" si="520"/>
        <v>123.602751657166+110.861810415061i</v>
      </c>
      <c r="I1785" s="57" t="str">
        <f t="shared" si="521"/>
        <v>509.614095502959-562.319438592348i</v>
      </c>
      <c r="K1785" s="57" t="str">
        <f t="shared" si="522"/>
        <v>0.0538027433979011-0.0493688887971073i</v>
      </c>
      <c r="L1785" s="57" t="str">
        <f t="shared" si="523"/>
        <v>0.00025-0.299728128354968i</v>
      </c>
      <c r="M1785" s="57" t="str">
        <f t="shared" si="524"/>
        <v>0.0025-0.168808082302548i</v>
      </c>
      <c r="N1785" s="57">
        <f t="shared" si="525"/>
        <v>90.166182928812177</v>
      </c>
      <c r="O1785" s="57">
        <f t="shared" si="526"/>
        <v>30.850476025556823</v>
      </c>
      <c r="P1785" s="374">
        <f t="shared" si="527"/>
        <v>30.850476025556823</v>
      </c>
      <c r="Q1785" s="374">
        <f t="shared" si="528"/>
        <v>-89.833817071187823</v>
      </c>
      <c r="R1785" s="12">
        <f t="shared" si="529"/>
        <v>90.166182928812177</v>
      </c>
      <c r="S1785" s="57">
        <f t="shared" si="530"/>
        <v>0.73749678845720146</v>
      </c>
      <c r="T1785" s="12">
        <f t="shared" si="513"/>
        <v>30.850476025556823</v>
      </c>
    </row>
    <row r="1786" spans="1:20" x14ac:dyDescent="0.15">
      <c r="A1786" s="57">
        <f t="shared" si="514"/>
        <v>4651.4375354706599</v>
      </c>
      <c r="B1786" s="12">
        <f t="shared" si="531"/>
        <v>740.2992762533388</v>
      </c>
      <c r="C1786" s="57" t="str">
        <f t="shared" si="515"/>
        <v>0.101869687260937-34.7428592918681i</v>
      </c>
      <c r="D1786" s="57" t="str">
        <f t="shared" si="516"/>
        <v>7.97995683667054-8.61805116230155i</v>
      </c>
      <c r="E1786" s="57" t="str">
        <f t="shared" si="517"/>
        <v>81.1633704029423+0.0213676570457505i</v>
      </c>
      <c r="F1786" s="57" t="str">
        <f t="shared" si="518"/>
        <v>4.17866747662817-807.016228668117i</v>
      </c>
      <c r="G1786" s="57" t="str">
        <f t="shared" si="519"/>
        <v>0.999997319236208-0.001637301623255i</v>
      </c>
      <c r="H1786" s="57" t="str">
        <f t="shared" si="520"/>
        <v>123.630649781215+111.291366600436i</v>
      </c>
      <c r="I1786" s="57" t="str">
        <f t="shared" si="521"/>
        <v>509.652492522164-560.297755274328i</v>
      </c>
      <c r="K1786" s="57" t="str">
        <f t="shared" si="522"/>
        <v>0.0536158799862461-0.0493809506359517i</v>
      </c>
      <c r="L1786" s="57" t="str">
        <f t="shared" si="523"/>
        <v>0.00025-0.298593473156972i</v>
      </c>
      <c r="M1786" s="57" t="str">
        <f t="shared" si="524"/>
        <v>0.0025-0.168169039950735i</v>
      </c>
      <c r="N1786" s="57">
        <f t="shared" si="525"/>
        <v>90.167996720273322</v>
      </c>
      <c r="O1786" s="57">
        <f t="shared" si="526"/>
        <v>30.8173484861519</v>
      </c>
      <c r="P1786" s="374">
        <f t="shared" si="527"/>
        <v>30.8173484861519</v>
      </c>
      <c r="Q1786" s="374">
        <f t="shared" si="528"/>
        <v>-89.832003279726678</v>
      </c>
      <c r="R1786" s="12">
        <f t="shared" si="529"/>
        <v>90.167996720273322</v>
      </c>
      <c r="S1786" s="57">
        <f t="shared" si="530"/>
        <v>0.7402992762533388</v>
      </c>
      <c r="T1786" s="12">
        <f t="shared" si="513"/>
        <v>30.8173484861519</v>
      </c>
    </row>
    <row r="1787" spans="1:20" x14ac:dyDescent="0.15">
      <c r="A1787" s="57">
        <f t="shared" si="514"/>
        <v>4669.1129981054482</v>
      </c>
      <c r="B1787" s="12">
        <f t="shared" si="531"/>
        <v>743.11241350310149</v>
      </c>
      <c r="C1787" s="57" t="str">
        <f t="shared" si="515"/>
        <v>0.102584792001519-34.6106007730701i</v>
      </c>
      <c r="D1787" s="57" t="str">
        <f t="shared" si="516"/>
        <v>7.97995650800774-8.58556732312628i</v>
      </c>
      <c r="E1787" s="57" t="str">
        <f t="shared" si="517"/>
        <v>81.1630915211562+0.0217290130749299i</v>
      </c>
      <c r="F1787" s="57" t="str">
        <f t="shared" si="518"/>
        <v>4.17866739133108-803.961228097357i</v>
      </c>
      <c r="G1787" s="57" t="str">
        <f t="shared" si="519"/>
        <v>0.999997298823748-0.00164352333587492i</v>
      </c>
      <c r="H1787" s="57" t="str">
        <f t="shared" si="520"/>
        <v>123.65876754602+111.722651052736i</v>
      </c>
      <c r="I1787" s="57" t="str">
        <f t="shared" si="521"/>
        <v>509.691187473829-558.284161757982i</v>
      </c>
      <c r="K1787" s="57" t="str">
        <f t="shared" si="522"/>
        <v>0.0534289280613913-0.0493923077939656i</v>
      </c>
      <c r="L1787" s="57" t="str">
        <f t="shared" si="523"/>
        <v>0.00025-0.297463113326332i</v>
      </c>
      <c r="M1787" s="57" t="str">
        <f t="shared" si="524"/>
        <v>0.0025-0.16753241676702i</v>
      </c>
      <c r="N1787" s="57">
        <f t="shared" si="525"/>
        <v>90.169822490239753</v>
      </c>
      <c r="O1787" s="57">
        <f t="shared" si="526"/>
        <v>30.784220910554062</v>
      </c>
      <c r="P1787" s="374">
        <f t="shared" si="527"/>
        <v>30.784220910554062</v>
      </c>
      <c r="Q1787" s="374">
        <f t="shared" si="528"/>
        <v>-89.830177509760247</v>
      </c>
      <c r="R1787" s="12">
        <f t="shared" si="529"/>
        <v>90.169822490239753</v>
      </c>
      <c r="S1787" s="57">
        <f t="shared" si="530"/>
        <v>0.74311241350310153</v>
      </c>
      <c r="T1787" s="12">
        <f t="shared" si="513"/>
        <v>30.784220910554062</v>
      </c>
    </row>
    <row r="1788" spans="1:20" x14ac:dyDescent="0.15">
      <c r="A1788" s="57">
        <f t="shared" si="514"/>
        <v>4686.8556274982493</v>
      </c>
      <c r="B1788" s="12">
        <f t="shared" si="531"/>
        <v>745.93624067441328</v>
      </c>
      <c r="C1788" s="57" t="str">
        <f t="shared" si="515"/>
        <v>0.103300204005372-34.4788455568323i</v>
      </c>
      <c r="D1788" s="57" t="str">
        <f t="shared" si="516"/>
        <v>7.97995617684239-8.55320699020765i</v>
      </c>
      <c r="E1788" s="57" t="str">
        <f t="shared" si="517"/>
        <v>81.1628126467621+0.0220929272708952i</v>
      </c>
      <c r="F1788" s="57" t="str">
        <f t="shared" si="518"/>
        <v>4.17866730538448-800.917792778771i</v>
      </c>
      <c r="G1788" s="57" t="str">
        <f t="shared" si="519"/>
        <v>0.99999727825586-0.00164976869061889i</v>
      </c>
      <c r="H1788" s="57" t="str">
        <f t="shared" si="520"/>
        <v>123.687106736626+112.155671460375i</v>
      </c>
      <c r="I1788" s="57" t="str">
        <f t="shared" si="521"/>
        <v>509.730182712676-556.278629427297i</v>
      </c>
      <c r="K1788" s="57" t="str">
        <f t="shared" si="522"/>
        <v>0.0532418929428358-0.0494029594594562i</v>
      </c>
      <c r="L1788" s="57" t="str">
        <f t="shared" si="523"/>
        <v>0.00025-0.296337032602442i</v>
      </c>
      <c r="M1788" s="57" t="str">
        <f t="shared" si="524"/>
        <v>0.0025-0.166898203593366i</v>
      </c>
      <c r="N1788" s="57">
        <f t="shared" si="525"/>
        <v>90.171660271904003</v>
      </c>
      <c r="O1788" s="57">
        <f t="shared" si="526"/>
        <v>30.751093304668839</v>
      </c>
      <c r="P1788" s="374">
        <f t="shared" si="527"/>
        <v>30.751093304668839</v>
      </c>
      <c r="Q1788" s="374">
        <f t="shared" si="528"/>
        <v>-89.828339728095997</v>
      </c>
      <c r="R1788" s="12">
        <f t="shared" si="529"/>
        <v>90.171660271904003</v>
      </c>
      <c r="S1788" s="57">
        <f t="shared" si="530"/>
        <v>0.74593624067441333</v>
      </c>
      <c r="T1788" s="12">
        <f t="shared" si="513"/>
        <v>30.751093304668839</v>
      </c>
    </row>
    <row r="1789" spans="1:20" x14ac:dyDescent="0.15">
      <c r="A1789" s="57">
        <f t="shared" si="514"/>
        <v>4704.6656788827431</v>
      </c>
      <c r="B1789" s="12">
        <f t="shared" si="531"/>
        <v>748.77079838897612</v>
      </c>
      <c r="C1789" s="57" t="str">
        <f t="shared" si="515"/>
        <v>0.10401590286957-34.347591751192i</v>
      </c>
      <c r="D1789" s="57" t="str">
        <f t="shared" si="516"/>
        <v>7.97995584315545-8.52096969803128i</v>
      </c>
      <c r="E1789" s="57" t="str">
        <f t="shared" si="517"/>
        <v>81.1625337892485+0.0224594062555638i</v>
      </c>
      <c r="F1789" s="57" t="str">
        <f t="shared" si="518"/>
        <v>4.17866721878345-797.88587893152i</v>
      </c>
      <c r="G1789" s="57" t="str">
        <f t="shared" si="519"/>
        <v>0.999997257531359-0.0016560377773226i</v>
      </c>
      <c r="H1789" s="57" t="str">
        <f t="shared" si="520"/>
        <v>123.715669153449+112.590435554265i</v>
      </c>
      <c r="I1789" s="57" t="str">
        <f t="shared" si="521"/>
        <v>509.769480612738-554.281129786436i</v>
      </c>
      <c r="K1789" s="57" t="str">
        <f t="shared" si="522"/>
        <v>0.0530547799596018-0.0494129048708486i</v>
      </c>
      <c r="L1789" s="57" t="str">
        <f t="shared" si="523"/>
        <v>0.00025-0.295215214786255i</v>
      </c>
      <c r="M1789" s="57" t="str">
        <f t="shared" si="524"/>
        <v>0.0025-0.166266391306401i</v>
      </c>
      <c r="N1789" s="57">
        <f t="shared" si="525"/>
        <v>90.173510098222664</v>
      </c>
      <c r="O1789" s="57">
        <f t="shared" si="526"/>
        <v>30.717965674415385</v>
      </c>
      <c r="P1789" s="374">
        <f t="shared" si="527"/>
        <v>30.717965674415385</v>
      </c>
      <c r="Q1789" s="374">
        <f t="shared" si="528"/>
        <v>-89.826489901777336</v>
      </c>
      <c r="R1789" s="12">
        <f t="shared" si="529"/>
        <v>90.173510098222664</v>
      </c>
      <c r="S1789" s="57">
        <f t="shared" si="530"/>
        <v>0.74877079838897609</v>
      </c>
      <c r="T1789" s="12">
        <f t="shared" si="513"/>
        <v>30.717965674415385</v>
      </c>
    </row>
    <row r="1790" spans="1:20" x14ac:dyDescent="0.15">
      <c r="A1790" s="57">
        <f t="shared" si="514"/>
        <v>4722.5434084624976</v>
      </c>
      <c r="B1790" s="12">
        <f t="shared" si="531"/>
        <v>751.61612742285422</v>
      </c>
      <c r="C1790" s="57" t="str">
        <f t="shared" si="515"/>
        <v>0.104731868158467-34.2168374711687i</v>
      </c>
      <c r="D1790" s="57" t="str">
        <f t="shared" si="516"/>
        <v>7.97995550692767-8.48885498285275i</v>
      </c>
      <c r="E1790" s="57" t="str">
        <f t="shared" si="517"/>
        <v>81.1622549581255+0.022828456592322i</v>
      </c>
      <c r="F1790" s="57" t="str">
        <f t="shared" si="518"/>
        <v>4.17866713152299-794.865442940503i</v>
      </c>
      <c r="G1790" s="57" t="str">
        <f t="shared" si="519"/>
        <v>0.999997236649054-0.00166233068616303i</v>
      </c>
      <c r="H1790" s="57" t="str">
        <f t="shared" si="520"/>
        <v>123.744456612416+113.026951108125i</v>
      </c>
      <c r="I1790" s="57" t="str">
        <f t="shared" si="521"/>
        <v>509.809083567459-552.291634459352i</v>
      </c>
      <c r="K1790" s="57" t="str">
        <f t="shared" si="522"/>
        <v>0.0528675944496319-0.04942214331682i</v>
      </c>
      <c r="L1790" s="57" t="str">
        <f t="shared" si="523"/>
        <v>0.00025-0.294097643740042i</v>
      </c>
      <c r="M1790" s="57" t="str">
        <f t="shared" si="524"/>
        <v>0.0025-0.165636970817295i</v>
      </c>
      <c r="N1790" s="57">
        <f t="shared" si="525"/>
        <v>90.17537200191731</v>
      </c>
      <c r="O1790" s="57">
        <f t="shared" si="526"/>
        <v>30.684838025726297</v>
      </c>
      <c r="P1790" s="374">
        <f t="shared" si="527"/>
        <v>30.684838025726297</v>
      </c>
      <c r="Q1790" s="374">
        <f t="shared" si="528"/>
        <v>-89.82462799808269</v>
      </c>
      <c r="R1790" s="12">
        <f t="shared" si="529"/>
        <v>90.17537200191731</v>
      </c>
      <c r="S1790" s="57">
        <f t="shared" si="530"/>
        <v>0.75161612742285422</v>
      </c>
      <c r="T1790" s="12">
        <f t="shared" si="513"/>
        <v>30.684838025726297</v>
      </c>
    </row>
    <row r="1791" spans="1:20" x14ac:dyDescent="0.15">
      <c r="A1791" s="57">
        <f t="shared" si="514"/>
        <v>4740.4890734146547</v>
      </c>
      <c r="B1791" s="12">
        <f t="shared" si="531"/>
        <v>754.47226870706106</v>
      </c>
      <c r="C1791" s="57" t="str">
        <f t="shared" si="515"/>
        <v>0.105448079405612-34.0865808387362i</v>
      </c>
      <c r="D1791" s="57" t="str">
        <f t="shared" si="516"/>
        <v>7.97995516813974-8.45686238269099i</v>
      </c>
      <c r="E1791" s="57" t="str">
        <f t="shared" si="517"/>
        <v>81.161976162924+0.0232000847849857i</v>
      </c>
      <c r="F1791" s="57" t="str">
        <f t="shared" si="518"/>
        <v>4.17866704359812-791.856441355739i</v>
      </c>
      <c r="G1791" s="57" t="str">
        <f t="shared" si="519"/>
        <v>0.999997215607742-0.00166864750765982i</v>
      </c>
      <c r="H1791" s="57" t="str">
        <f t="shared" si="520"/>
        <v>123.773470945114+113.465225938814i</v>
      </c>
      <c r="I1791" s="57" t="str">
        <f t="shared" si="521"/>
        <v>509.848993989912-550.310115189452i</v>
      </c>
      <c r="K1791" s="57" t="str">
        <f t="shared" si="522"/>
        <v>0.0526803417591823-0.0494306741364241i</v>
      </c>
      <c r="L1791" s="57" t="str">
        <f t="shared" si="523"/>
        <v>0.00025-0.292984303387171i</v>
      </c>
      <c r="M1791" s="57" t="str">
        <f t="shared" si="524"/>
        <v>0.0025-0.165009933071623i</v>
      </c>
      <c r="N1791" s="57">
        <f t="shared" si="525"/>
        <v>90.177246015472846</v>
      </c>
      <c r="O1791" s="57">
        <f t="shared" si="526"/>
        <v>30.651710364546958</v>
      </c>
      <c r="P1791" s="374">
        <f t="shared" si="527"/>
        <v>30.651710364546958</v>
      </c>
      <c r="Q1791" s="374">
        <f t="shared" si="528"/>
        <v>-89.822753984527154</v>
      </c>
      <c r="R1791" s="12">
        <f t="shared" si="529"/>
        <v>90.177246015472846</v>
      </c>
      <c r="S1791" s="57">
        <f t="shared" si="530"/>
        <v>0.75447226870706108</v>
      </c>
      <c r="T1791" s="12">
        <f t="shared" si="513"/>
        <v>30.651710364546958</v>
      </c>
    </row>
    <row r="1792" spans="1:20" x14ac:dyDescent="0.15">
      <c r="A1792" s="57">
        <f t="shared" si="514"/>
        <v>4758.5029318936304</v>
      </c>
      <c r="B1792" s="12">
        <f t="shared" si="531"/>
        <v>757.33926332814792</v>
      </c>
      <c r="C1792" s="57" t="str">
        <f t="shared" si="515"/>
        <v>0.10616451611665-33.9568199827942i</v>
      </c>
      <c r="D1792" s="57" t="str">
        <f t="shared" si="516"/>
        <v>7.97995482677215-8.42499143732153i</v>
      </c>
      <c r="E1792" s="57" t="str">
        <f t="shared" si="517"/>
        <v>81.1616974131942+0.0235742972780991i</v>
      </c>
      <c r="F1792" s="57" t="str">
        <f t="shared" si="518"/>
        <v>4.17866695500375-788.858830891724i</v>
      </c>
      <c r="G1792" s="57" t="str">
        <f t="shared" si="519"/>
        <v>0.999997194406214-0.00167498833267652i</v>
      </c>
      <c r="H1792" s="57" t="str">
        <f t="shared" si="520"/>
        <v>123.802713998946+113.905267906658i</v>
      </c>
      <c r="I1792" s="57" t="str">
        <f t="shared" si="521"/>
        <v>509.889214312945-548.336543839263i</v>
      </c>
      <c r="K1792" s="57" t="str">
        <f t="shared" si="522"/>
        <v>0.0524930272422137-0.0494384967192048i</v>
      </c>
      <c r="L1792" s="57" t="str">
        <f t="shared" si="523"/>
        <v>0.00025-0.291875177711866i</v>
      </c>
      <c r="M1792" s="57" t="str">
        <f t="shared" si="524"/>
        <v>0.0025-0.164385269049236i</v>
      </c>
      <c r="N1792" s="57">
        <f t="shared" si="525"/>
        <v>90.179132171138491</v>
      </c>
      <c r="O1792" s="57">
        <f t="shared" si="526"/>
        <v>30.618582696834679</v>
      </c>
      <c r="P1792" s="374">
        <f t="shared" si="527"/>
        <v>30.618582696834679</v>
      </c>
      <c r="Q1792" s="374">
        <f t="shared" si="528"/>
        <v>-89.820867828861509</v>
      </c>
      <c r="R1792" s="12">
        <f t="shared" si="529"/>
        <v>90.179132171138491</v>
      </c>
      <c r="S1792" s="57">
        <f t="shared" si="530"/>
        <v>0.75733926332814794</v>
      </c>
      <c r="T1792" s="12">
        <f t="shared" si="513"/>
        <v>30.618582696834679</v>
      </c>
    </row>
    <row r="1793" spans="1:20" x14ac:dyDescent="0.15">
      <c r="A1793" s="57">
        <f t="shared" si="514"/>
        <v>4776.5852430348268</v>
      </c>
      <c r="B1793" s="12">
        <f t="shared" si="531"/>
        <v>760.21715252879494</v>
      </c>
      <c r="C1793" s="57" t="str">
        <f t="shared" si="515"/>
        <v>0.106881157770658-33.8275530391423i</v>
      </c>
      <c r="D1793" s="57" t="str">
        <f t="shared" si="516"/>
        <v>7.97995448280528-8.39324168827i</v>
      </c>
      <c r="E1793" s="57" t="str">
        <f t="shared" si="517"/>
        <v>81.1614187185051+0.0239511004565587i</v>
      </c>
      <c r="F1793" s="57" t="str">
        <f t="shared" si="518"/>
        <v>4.17866686573479-785.872568426829i</v>
      </c>
      <c r="G1793" s="57" t="str">
        <f t="shared" si="519"/>
        <v>0.999997173043249-0.0016813532524219i</v>
      </c>
      <c r="H1793" s="57" t="str">
        <f t="shared" si="520"/>
        <v>123.832187637266+114.347084915779i</v>
      </c>
      <c r="I1793" s="57" t="str">
        <f t="shared" si="521"/>
        <v>509.929746989359-546.370892390026i</v>
      </c>
      <c r="K1793" s="57" t="str">
        <f t="shared" si="522"/>
        <v>0.052305656259781-0.0494456105053056i</v>
      </c>
      <c r="L1793" s="57" t="str">
        <f t="shared" si="523"/>
        <v>0.00025-0.290770250758981i</v>
      </c>
      <c r="M1793" s="57" t="str">
        <f t="shared" si="524"/>
        <v>0.0025-0.163762969764133i</v>
      </c>
      <c r="N1793" s="57">
        <f t="shared" si="525"/>
        <v>90.181030500925331</v>
      </c>
      <c r="O1793" s="57">
        <f t="shared" si="526"/>
        <v>30.585455028558485</v>
      </c>
      <c r="P1793" s="374">
        <f t="shared" si="527"/>
        <v>30.585455028558485</v>
      </c>
      <c r="Q1793" s="374">
        <f t="shared" si="528"/>
        <v>-89.818969499074669</v>
      </c>
      <c r="R1793" s="12">
        <f t="shared" si="529"/>
        <v>90.181030500925331</v>
      </c>
      <c r="S1793" s="57">
        <f t="shared" si="530"/>
        <v>0.76021715252879496</v>
      </c>
      <c r="T1793" s="12">
        <f t="shared" si="513"/>
        <v>30.585455028558485</v>
      </c>
    </row>
    <row r="1794" spans="1:20" x14ac:dyDescent="0.15">
      <c r="A1794" s="57">
        <f t="shared" si="514"/>
        <v>4794.736266958359</v>
      </c>
      <c r="B1794" s="12">
        <f t="shared" si="531"/>
        <v>763.10597770840434</v>
      </c>
      <c r="C1794" s="57" t="str">
        <f t="shared" si="515"/>
        <v>0.107597983823492-33.6987781504516i</v>
      </c>
      <c r="D1794" s="57" t="str">
        <f t="shared" si="516"/>
        <v>7.97995413621934-8.36161267880547i</v>
      </c>
      <c r="E1794" s="57" t="str">
        <f t="shared" si="517"/>
        <v>81.1611400884441+0.0243305006454925i</v>
      </c>
      <c r="F1794" s="57" t="str">
        <f t="shared" si="518"/>
        <v>4.17866677578609-782.897611002666i</v>
      </c>
      <c r="G1794" s="57" t="str">
        <f t="shared" si="519"/>
        <v>0.999997151517618-0.00168774235845127i</v>
      </c>
      <c r="H1794" s="57" t="str">
        <f t="shared" si="520"/>
        <v>123.861893739548+114.790684914437i</v>
      </c>
      <c r="I1794" s="57" t="str">
        <f t="shared" si="521"/>
        <v>509.970594492101-544.413132941414i</v>
      </c>
      <c r="K1794" s="57" t="str">
        <f t="shared" si="522"/>
        <v>0.0521182341794216-0.0494520149855648i</v>
      </c>
      <c r="L1794" s="57" t="str">
        <f t="shared" si="523"/>
        <v>0.00025-0.289669506633773i</v>
      </c>
      <c r="M1794" s="57" t="str">
        <f t="shared" si="524"/>
        <v>0.0025-0.163143026264328i</v>
      </c>
      <c r="N1794" s="57">
        <f t="shared" si="525"/>
        <v>90.182941036607843</v>
      </c>
      <c r="O1794" s="57">
        <f t="shared" si="526"/>
        <v>30.552327365698172</v>
      </c>
      <c r="P1794" s="374">
        <f t="shared" si="527"/>
        <v>30.552327365698172</v>
      </c>
      <c r="Q1794" s="374">
        <f t="shared" si="528"/>
        <v>-89.817058963392157</v>
      </c>
      <c r="R1794" s="12">
        <f t="shared" si="529"/>
        <v>90.182941036607843</v>
      </c>
      <c r="S1794" s="57">
        <f t="shared" si="530"/>
        <v>0.76310597770840438</v>
      </c>
      <c r="T1794" s="12">
        <f t="shared" si="513"/>
        <v>30.552327365698172</v>
      </c>
    </row>
    <row r="1795" spans="1:20" x14ac:dyDescent="0.15">
      <c r="A1795" s="57">
        <f t="shared" si="514"/>
        <v>4812.9562647728008</v>
      </c>
      <c r="B1795" s="12">
        <f t="shared" si="531"/>
        <v>766.00578042369625</v>
      </c>
      <c r="C1795" s="57" t="str">
        <f t="shared" si="515"/>
        <v>0.108314973709575-33.5704934662382i</v>
      </c>
      <c r="D1795" s="57" t="str">
        <f t="shared" si="516"/>
        <v>7.97995378699435-8.33010395393387i</v>
      </c>
      <c r="E1795" s="57" t="str">
        <f t="shared" si="517"/>
        <v>81.1608615326147+0.0247125041106907i</v>
      </c>
      <c r="F1795" s="57" t="str">
        <f t="shared" si="518"/>
        <v>4.17866668515248-779.933915823472i</v>
      </c>
      <c r="G1795" s="57" t="str">
        <f t="shared" si="519"/>
        <v>0.999997129828082-0.00169415574266784i</v>
      </c>
      <c r="H1795" s="57" t="str">
        <f t="shared" si="520"/>
        <v>123.891834201527+115.23607589536i</v>
      </c>
      <c r="I1795" s="57" t="str">
        <f t="shared" si="521"/>
        <v>510.011759314405-542.463237711136i</v>
      </c>
      <c r="K1795" s="57" t="str">
        <f t="shared" si="522"/>
        <v>0.0519307663745418-0.0494577097016071i</v>
      </c>
      <c r="L1795" s="57" t="str">
        <f t="shared" si="523"/>
        <v>0.00025-0.288572929501667i</v>
      </c>
      <c r="M1795" s="57" t="str">
        <f t="shared" si="524"/>
        <v>0.0025-0.162525429631727i</v>
      </c>
      <c r="N1795" s="57">
        <f t="shared" si="525"/>
        <v>90.184863809722685</v>
      </c>
      <c r="O1795" s="57">
        <f t="shared" si="526"/>
        <v>30.519199714243882</v>
      </c>
      <c r="P1795" s="374">
        <f t="shared" si="527"/>
        <v>30.519199714243882</v>
      </c>
      <c r="Q1795" s="374">
        <f t="shared" si="528"/>
        <v>-89.815136190277315</v>
      </c>
      <c r="R1795" s="12">
        <f t="shared" si="529"/>
        <v>90.184863809722685</v>
      </c>
      <c r="S1795" s="57">
        <f t="shared" si="530"/>
        <v>0.76600578042369627</v>
      </c>
      <c r="T1795" s="12">
        <f t="shared" si="513"/>
        <v>30.519199714243882</v>
      </c>
    </row>
    <row r="1796" spans="1:20" x14ac:dyDescent="0.15">
      <c r="A1796" s="57">
        <f t="shared" si="514"/>
        <v>4831.2454985789373</v>
      </c>
      <c r="B1796" s="12">
        <f t="shared" si="531"/>
        <v>768.91660238930626</v>
      </c>
      <c r="C1796" s="57" t="str">
        <f t="shared" si="515"/>
        <v>0.10903210684463-33.4426971428366i</v>
      </c>
      <c r="D1796" s="57" t="str">
        <f t="shared" si="516"/>
        <v>7.97995343511022-8.29871506039146i</v>
      </c>
      <c r="E1796" s="57" t="str">
        <f t="shared" si="517"/>
        <v>81.160583060637+0.0250971170583729i</v>
      </c>
      <c r="F1796" s="57" t="str">
        <f t="shared" si="518"/>
        <v>4.17866659382877-776.981440255497i</v>
      </c>
      <c r="G1796" s="57" t="str">
        <f t="shared" si="519"/>
        <v>0.999997107973393-0.00170059349732392i</v>
      </c>
      <c r="H1796" s="57" t="str">
        <f t="shared" si="520"/>
        <v>123.92201093536+115.683265896091i</v>
      </c>
      <c r="I1796" s="57" t="str">
        <f t="shared" si="521"/>
        <v>510.053243969991-540.521179034617i</v>
      </c>
      <c r="K1796" s="57" t="str">
        <f t="shared" si="522"/>
        <v>0.0517432582238012-0.0494626942459226i</v>
      </c>
      <c r="L1796" s="57" t="str">
        <f t="shared" si="523"/>
        <v>0.00025-0.287480503588033i</v>
      </c>
      <c r="M1796" s="57" t="str">
        <f t="shared" si="524"/>
        <v>0.0025-0.161910170981996i</v>
      </c>
      <c r="N1796" s="57">
        <f t="shared" si="525"/>
        <v>90.186798851568994</v>
      </c>
      <c r="O1796" s="57">
        <f t="shared" si="526"/>
        <v>30.486072080195569</v>
      </c>
      <c r="P1796" s="374">
        <f t="shared" si="527"/>
        <v>30.486072080195569</v>
      </c>
      <c r="Q1796" s="374">
        <f t="shared" si="528"/>
        <v>-89.813201148431006</v>
      </c>
      <c r="R1796" s="12">
        <f t="shared" si="529"/>
        <v>90.186798851568994</v>
      </c>
      <c r="S1796" s="57">
        <f t="shared" si="530"/>
        <v>0.76891660238930626</v>
      </c>
      <c r="T1796" s="12">
        <f t="shared" si="513"/>
        <v>30.486072080195569</v>
      </c>
    </row>
    <row r="1797" spans="1:20" x14ac:dyDescent="0.15">
      <c r="A1797" s="57">
        <f t="shared" si="514"/>
        <v>4849.6042314735378</v>
      </c>
      <c r="B1797" s="12">
        <f t="shared" si="531"/>
        <v>771.83848547838568</v>
      </c>
      <c r="C1797" s="57" t="str">
        <f t="shared" si="515"/>
        <v>0.109749362627671-33.3153873433721i</v>
      </c>
      <c r="D1797" s="57" t="str">
        <f t="shared" si="516"/>
        <v>7.97995308054677-8.26744554663833i</v>
      </c>
      <c r="E1797" s="57" t="str">
        <f t="shared" si="517"/>
        <v>81.1603046821461+0.0254843456347588i</v>
      </c>
      <c r="F1797" s="57" t="str">
        <f t="shared" si="518"/>
        <v>4.17866650180967-774.04014182639i</v>
      </c>
      <c r="G1797" s="57" t="str">
        <f t="shared" si="519"/>
        <v>0.999997085952294-0.0017070557150224i</v>
      </c>
      <c r="H1797" s="57" t="str">
        <f t="shared" si="520"/>
        <v>123.952425869782+116.132262999335i</v>
      </c>
      <c r="I1797" s="57" t="str">
        <f t="shared" si="521"/>
        <v>510.095050993253-538.586929364653i</v>
      </c>
      <c r="K1797" s="57" t="str">
        <f t="shared" si="522"/>
        <v>0.051555715110496-0.0494669682619385i</v>
      </c>
      <c r="L1797" s="57" t="str">
        <f t="shared" si="523"/>
        <v>0.00025-0.286392213177956i</v>
      </c>
      <c r="M1797" s="57" t="str">
        <f t="shared" si="524"/>
        <v>0.0025-0.161297241464431i</v>
      </c>
      <c r="N1797" s="57">
        <f t="shared" si="525"/>
        <v>90.188746193207749</v>
      </c>
      <c r="O1797" s="57">
        <f t="shared" si="526"/>
        <v>30.452944469562183</v>
      </c>
      <c r="P1797" s="374">
        <f t="shared" si="527"/>
        <v>30.452944469562183</v>
      </c>
      <c r="Q1797" s="374">
        <f t="shared" si="528"/>
        <v>-89.811253806792251</v>
      </c>
      <c r="R1797" s="12">
        <f t="shared" si="529"/>
        <v>90.188746193207749</v>
      </c>
      <c r="S1797" s="57">
        <f t="shared" si="530"/>
        <v>0.77183848547838563</v>
      </c>
      <c r="T1797" s="12">
        <f t="shared" si="513"/>
        <v>30.452944469562183</v>
      </c>
    </row>
    <row r="1798" spans="1:20" x14ac:dyDescent="0.15">
      <c r="A1798" s="57">
        <f t="shared" si="514"/>
        <v>4868.0327275531372</v>
      </c>
      <c r="B1798" s="12">
        <f t="shared" si="531"/>
        <v>774.7714717232036</v>
      </c>
      <c r="C1798" s="57" t="str">
        <f t="shared" si="515"/>
        <v>0.110466720443494-33.1885622377347i</v>
      </c>
      <c r="D1798" s="57" t="str">
        <f t="shared" si="516"/>
        <v>7.97995272328352-8.23629496285188i</v>
      </c>
      <c r="E1798" s="57" t="str">
        <f t="shared" si="517"/>
        <v>81.1600264067914+0.0258741959264864i</v>
      </c>
      <c r="F1798" s="57" t="str">
        <f t="shared" si="518"/>
        <v>4.1786664090899-771.109978224585i</v>
      </c>
      <c r="G1798" s="57" t="str">
        <f t="shared" si="519"/>
        <v>0.999997063763518-0.00171354248871796i</v>
      </c>
      <c r="H1798" s="57" t="str">
        <f t="shared" si="520"/>
        <v>123.983080950263+116.583075333304i</v>
      </c>
      <c r="I1798" s="57" t="str">
        <f t="shared" si="521"/>
        <v>510.13718293942-536.660461271064i</v>
      </c>
      <c r="K1798" s="57" t="str">
        <f t="shared" si="522"/>
        <v>0.0513681424219426-0.0494705314440817i</v>
      </c>
      <c r="L1798" s="57" t="str">
        <f t="shared" si="523"/>
        <v>0.00025-0.285308042616015i</v>
      </c>
      <c r="M1798" s="57" t="str">
        <f t="shared" si="524"/>
        <v>0.0025-0.160686632261836i</v>
      </c>
      <c r="N1798" s="57">
        <f t="shared" si="525"/>
        <v>90.190705865461823</v>
      </c>
      <c r="O1798" s="57">
        <f t="shared" si="526"/>
        <v>30.419816888361247</v>
      </c>
      <c r="P1798" s="374">
        <f t="shared" si="527"/>
        <v>30.419816888361247</v>
      </c>
      <c r="Q1798" s="374">
        <f t="shared" si="528"/>
        <v>-89.809294134538177</v>
      </c>
      <c r="R1798" s="12">
        <f t="shared" si="529"/>
        <v>90.190705865461823</v>
      </c>
      <c r="S1798" s="57">
        <f t="shared" si="530"/>
        <v>0.7747714717232036</v>
      </c>
      <c r="T1798" s="12">
        <f t="shared" si="513"/>
        <v>30.419816888361247</v>
      </c>
    </row>
    <row r="1799" spans="1:20" x14ac:dyDescent="0.15">
      <c r="A1799" s="57">
        <f t="shared" si="514"/>
        <v>4886.5312519178387</v>
      </c>
      <c r="B1799" s="12">
        <f t="shared" si="531"/>
        <v>777.71560331575176</v>
      </c>
      <c r="C1799" s="57" t="str">
        <f t="shared" si="515"/>
        <v>0.111184159664965-33.0622200025524i</v>
      </c>
      <c r="D1799" s="57" t="str">
        <f t="shared" si="516"/>
        <v>7.97995236329995-8.20526286092035i</v>
      </c>
      <c r="E1799" s="57" t="str">
        <f t="shared" si="517"/>
        <v>81.159748244235+0.0262666739603751i</v>
      </c>
      <c r="F1799" s="57" t="str">
        <f t="shared" si="518"/>
        <v>4.17866631566412-768.190907298694i</v>
      </c>
      <c r="G1799" s="57" t="str">
        <f t="shared" si="519"/>
        <v>0.999997041405788-0.00172005391171848i</v>
      </c>
      <c r="H1799" s="57" t="str">
        <f t="shared" si="520"/>
        <v>124.013978139171+117.035711072073i</v>
      </c>
      <c r="I1799" s="57" t="str">
        <f t="shared" si="521"/>
        <v>510.179642384756-534.741747440372i</v>
      </c>
      <c r="K1799" s="57" t="str">
        <f t="shared" si="522"/>
        <v>0.051180545548858-0.0494733835378331i</v>
      </c>
      <c r="L1799" s="57" t="str">
        <f t="shared" si="523"/>
        <v>0.00025-0.284227976306053i</v>
      </c>
      <c r="M1799" s="57" t="str">
        <f t="shared" si="524"/>
        <v>0.0025-0.160078334590392i</v>
      </c>
      <c r="N1799" s="57">
        <f t="shared" si="525"/>
        <v>90.192677898915846</v>
      </c>
      <c r="O1799" s="57">
        <f t="shared" si="526"/>
        <v>30.386689342618162</v>
      </c>
      <c r="P1799" s="374">
        <f t="shared" si="527"/>
        <v>30.386689342618162</v>
      </c>
      <c r="Q1799" s="374">
        <f t="shared" si="528"/>
        <v>-89.807322101084154</v>
      </c>
      <c r="R1799" s="12">
        <f t="shared" si="529"/>
        <v>90.192677898915846</v>
      </c>
      <c r="S1799" s="57">
        <f t="shared" si="530"/>
        <v>0.77771560331575174</v>
      </c>
      <c r="T1799" s="12">
        <f t="shared" si="513"/>
        <v>30.386689342618162</v>
      </c>
    </row>
    <row r="1800" spans="1:20" x14ac:dyDescent="0.15">
      <c r="A1800" s="57">
        <f t="shared" si="514"/>
        <v>4905.1000706751265</v>
      </c>
      <c r="B1800" s="12">
        <f t="shared" si="531"/>
        <v>780.67092260835159</v>
      </c>
      <c r="C1800" s="57" t="str">
        <f t="shared" si="515"/>
        <v>0.11190165965553-32.9363588211652i</v>
      </c>
      <c r="D1800" s="57" t="str">
        <f t="shared" si="516"/>
        <v>7.97995200057534-8.17434879443639i</v>
      </c>
      <c r="E1800" s="57" t="str">
        <f t="shared" si="517"/>
        <v>81.1594702041522+0.026661785703576i</v>
      </c>
      <c r="F1800" s="57" t="str">
        <f t="shared" si="518"/>
        <v>4.17866622152697-765.282887056903i</v>
      </c>
      <c r="G1800" s="57" t="str">
        <f t="shared" si="519"/>
        <v>0.999997018877816-0.00172659007768631i</v>
      </c>
      <c r="H1800" s="57" t="str">
        <f t="shared" si="520"/>
        <v>124.045119415929+117.490178435934i</v>
      </c>
      <c r="I1800" s="57" t="str">
        <f t="shared" si="521"/>
        <v>510.222431926734-532.830760675442i</v>
      </c>
      <c r="K1800" s="57" t="str">
        <f t="shared" si="522"/>
        <v>0.050992929884741-0.0494755243397714i</v>
      </c>
      <c r="L1800" s="57" t="str">
        <f t="shared" si="523"/>
        <v>0.00025-0.283151998710951i</v>
      </c>
      <c r="M1800" s="57" t="str">
        <f t="shared" si="524"/>
        <v>0.0025-0.159472339699534i</v>
      </c>
      <c r="N1800" s="57">
        <f t="shared" si="525"/>
        <v>90.194662323916432</v>
      </c>
      <c r="O1800" s="57">
        <f t="shared" si="526"/>
        <v>30.353561838365735</v>
      </c>
      <c r="P1800" s="374">
        <f t="shared" si="527"/>
        <v>30.353561838365735</v>
      </c>
      <c r="Q1800" s="374">
        <f t="shared" si="528"/>
        <v>-89.805337676083568</v>
      </c>
      <c r="R1800" s="12">
        <f t="shared" si="529"/>
        <v>90.194662323916432</v>
      </c>
      <c r="S1800" s="57">
        <f t="shared" si="530"/>
        <v>0.78067092260835158</v>
      </c>
      <c r="T1800" s="12">
        <f t="shared" si="513"/>
        <v>30.353561838365735</v>
      </c>
    </row>
    <row r="1801" spans="1:20" x14ac:dyDescent="0.15">
      <c r="A1801" s="57">
        <f t="shared" si="514"/>
        <v>4923.7394509436917</v>
      </c>
      <c r="B1801" s="12">
        <f t="shared" si="531"/>
        <v>783.63747211426335</v>
      </c>
      <c r="C1801" s="57" t="str">
        <f t="shared" si="515"/>
        <v>0.112619199771704-32.8109768835976i</v>
      </c>
      <c r="D1801" s="57" t="str">
        <f t="shared" si="516"/>
        <v>7.97995163508882-8.14355231869062i</v>
      </c>
      <c r="E1801" s="57" t="str">
        <f t="shared" si="517"/>
        <v>81.1591922962291+0.0270595370635509i</v>
      </c>
      <c r="F1801" s="57" t="str">
        <f t="shared" si="518"/>
        <v>4.17866612667302-762.385875666364i</v>
      </c>
      <c r="G1801" s="57" t="str">
        <f t="shared" si="519"/>
        <v>0.999996996178309-0.00173315108063973i</v>
      </c>
      <c r="H1801" s="57" t="str">
        <f t="shared" si="520"/>
        <v>124.076506777189+117.946485691757i</v>
      </c>
      <c r="I1801" s="57" t="str">
        <f t="shared" si="521"/>
        <v>510.265554184225-530.927473895197i</v>
      </c>
      <c r="K1801" s="57" t="str">
        <f t="shared" si="522"/>
        <v>0.0508053008252516-0.0494769536976084i</v>
      </c>
      <c r="L1801" s="57" t="str">
        <f t="shared" si="523"/>
        <v>0.00025-0.282080094352412i</v>
      </c>
      <c r="M1801" s="57" t="str">
        <f t="shared" si="524"/>
        <v>0.0025-0.158868638871821i</v>
      </c>
      <c r="N1801" s="57">
        <f t="shared" si="525"/>
        <v>90.196659170572516</v>
      </c>
      <c r="O1801" s="57">
        <f t="shared" si="526"/>
        <v>30.320434381643242</v>
      </c>
      <c r="P1801" s="374">
        <f t="shared" si="527"/>
        <v>30.320434381643242</v>
      </c>
      <c r="Q1801" s="374">
        <f t="shared" si="528"/>
        <v>-89.803340829427484</v>
      </c>
      <c r="R1801" s="12">
        <f t="shared" si="529"/>
        <v>90.196659170572516</v>
      </c>
      <c r="S1801" s="57">
        <f t="shared" si="530"/>
        <v>0.78363747211426338</v>
      </c>
      <c r="T1801" s="12">
        <f t="shared" si="513"/>
        <v>30.320434381643242</v>
      </c>
    </row>
    <row r="1802" spans="1:20" x14ac:dyDescent="0.15">
      <c r="A1802" s="57">
        <f t="shared" si="514"/>
        <v>4942.4496608572781</v>
      </c>
      <c r="B1802" s="12">
        <f t="shared" si="531"/>
        <v>786.61529450829755</v>
      </c>
      <c r="C1802" s="57" t="str">
        <f t="shared" si="515"/>
        <v>0.11333675936546-32.6860723865341i</v>
      </c>
      <c r="D1802" s="57" t="str">
        <f t="shared" si="516"/>
        <v>7.97995126681935-8.11287299066523i</v>
      </c>
      <c r="E1802" s="57" t="str">
        <f t="shared" si="517"/>
        <v>81.1589145301627+0.0274599338885149i</v>
      </c>
      <c r="F1802" s="57" t="str">
        <f t="shared" si="518"/>
        <v>4.17866603109681-759.499831452594i</v>
      </c>
      <c r="G1802" s="57" t="str">
        <f t="shared" si="519"/>
        <v>0.999996973305958-0.00173973701495416i</v>
      </c>
      <c r="H1802" s="57" t="str">
        <f t="shared" si="520"/>
        <v>124.108142236987+118.404641153354i</v>
      </c>
      <c r="I1802" s="57" t="str">
        <f t="shared" si="521"/>
        <v>510.309011797693-529.031860134239i</v>
      </c>
      <c r="K1802" s="57" t="str">
        <f t="shared" si="522"/>
        <v>0.0506176637675914-0.0494776715102169i</v>
      </c>
      <c r="L1802" s="57" t="str">
        <f t="shared" si="523"/>
        <v>0.00025-0.281012247810731i</v>
      </c>
      <c r="M1802" s="57" t="str">
        <f t="shared" si="524"/>
        <v>0.0025-0.158267223422815i</v>
      </c>
      <c r="N1802" s="57">
        <f t="shared" si="525"/>
        <v>90.198668468755557</v>
      </c>
      <c r="O1802" s="57">
        <f t="shared" si="526"/>
        <v>30.28730697849624</v>
      </c>
      <c r="P1802" s="374">
        <f t="shared" si="527"/>
        <v>30.28730697849624</v>
      </c>
      <c r="Q1802" s="374">
        <f t="shared" si="528"/>
        <v>-89.801331531244443</v>
      </c>
      <c r="R1802" s="12">
        <f t="shared" si="529"/>
        <v>90.198668468755557</v>
      </c>
      <c r="S1802" s="57">
        <f t="shared" si="530"/>
        <v>0.78661529450829759</v>
      </c>
      <c r="T1802" s="12">
        <f t="shared" si="513"/>
        <v>30.28730697849624</v>
      </c>
    </row>
    <row r="1803" spans="1:20" x14ac:dyDescent="0.15">
      <c r="A1803" s="57">
        <f t="shared" si="514"/>
        <v>4961.2309695685362</v>
      </c>
      <c r="B1803" s="12">
        <f t="shared" si="531"/>
        <v>789.60443262742911</v>
      </c>
      <c r="C1803" s="57" t="str">
        <f t="shared" si="515"/>
        <v>0.11405431778573-32.5616435332921i</v>
      </c>
      <c r="D1803" s="57" t="str">
        <f t="shared" si="516"/>
        <v>7.97995089574575-8.08231036902763i</v>
      </c>
      <c r="E1803" s="57" t="str">
        <f t="shared" si="517"/>
        <v>81.1586369156592+0.0278629819663516i</v>
      </c>
      <c r="F1803" s="57" t="str">
        <f t="shared" si="518"/>
        <v>4.17866593479285-756.62471289888i</v>
      </c>
      <c r="G1803" s="57" t="str">
        <f t="shared" si="519"/>
        <v>0.999996950259448-0.00174634797536364i</v>
      </c>
      <c r="H1803" s="57" t="str">
        <f t="shared" si="520"/>
        <v>124.140027826914+118.864653181844i</v>
      </c>
      <c r="I1803" s="57" t="str">
        <f t="shared" si="521"/>
        <v>510.352807429376-527.143892542541i</v>
      </c>
      <c r="K1803" s="57" t="str">
        <f t="shared" si="522"/>
        <v>0.0504300241098814-0.0494776777276487i</v>
      </c>
      <c r="L1803" s="57" t="str">
        <f t="shared" si="523"/>
        <v>0.00025-0.279948443724577i</v>
      </c>
      <c r="M1803" s="57" t="str">
        <f t="shared" si="524"/>
        <v>0.0025-0.157668084700951i</v>
      </c>
      <c r="N1803" s="57">
        <f t="shared" si="525"/>
        <v>90.200690248098155</v>
      </c>
      <c r="O1803" s="57">
        <f t="shared" si="526"/>
        <v>30.254179634975671</v>
      </c>
      <c r="P1803" s="374">
        <f t="shared" si="527"/>
        <v>30.254179634975671</v>
      </c>
      <c r="Q1803" s="374">
        <f t="shared" si="528"/>
        <v>-89.799309751901845</v>
      </c>
      <c r="R1803" s="12">
        <f t="shared" si="529"/>
        <v>90.200690248098155</v>
      </c>
      <c r="S1803" s="57">
        <f t="shared" si="530"/>
        <v>0.78960443262742908</v>
      </c>
      <c r="T1803" s="12">
        <f t="shared" si="513"/>
        <v>30.254179634975671</v>
      </c>
    </row>
    <row r="1804" spans="1:20" x14ac:dyDescent="0.15">
      <c r="A1804" s="57">
        <f t="shared" si="514"/>
        <v>4980.0836472528963</v>
      </c>
      <c r="B1804" s="12">
        <f t="shared" si="531"/>
        <v>792.60492947141336</v>
      </c>
      <c r="C1804" s="57" t="str">
        <f t="shared" si="515"/>
        <v>0.114771854382166-32.4376885337967i</v>
      </c>
      <c r="D1804" s="57" t="str">
        <f t="shared" si="516"/>
        <v>7.97995052184666-8.05186401412412i</v>
      </c>
      <c r="E1804" s="57" t="str">
        <f t="shared" si="517"/>
        <v>81.158359462434+0.0282686870262306i</v>
      </c>
      <c r="F1804" s="57" t="str">
        <f t="shared" si="518"/>
        <v>4.1786658377556-753.760478645676i</v>
      </c>
      <c r="G1804" s="57" t="str">
        <f t="shared" si="519"/>
        <v>0.999996927037453-0.00175298405696211i</v>
      </c>
      <c r="H1804" s="57" t="str">
        <f t="shared" si="520"/>
        <v>124.172165596291+119.326530186028i</v>
      </c>
      <c r="I1804" s="57" t="str">
        <f t="shared" si="521"/>
        <v>510.396943763488-525.263544385146i</v>
      </c>
      <c r="K1804" s="57" t="str">
        <f t="shared" si="522"/>
        <v>0.0502423872505421-0.049476972351142i</v>
      </c>
      <c r="L1804" s="57" t="str">
        <f t="shared" si="523"/>
        <v>0.00025-0.278888666790773i</v>
      </c>
      <c r="M1804" s="57" t="str">
        <f t="shared" si="524"/>
        <v>0.0025-0.157071214087419i</v>
      </c>
      <c r="N1804" s="57">
        <f t="shared" si="525"/>
        <v>90.202724537996829</v>
      </c>
      <c r="O1804" s="57">
        <f t="shared" si="526"/>
        <v>30.221052357137449</v>
      </c>
      <c r="P1804" s="374">
        <f t="shared" si="527"/>
        <v>30.221052357137449</v>
      </c>
      <c r="Q1804" s="374">
        <f t="shared" si="528"/>
        <v>-89.797275462003171</v>
      </c>
      <c r="R1804" s="12">
        <f t="shared" si="529"/>
        <v>90.202724537996829</v>
      </c>
      <c r="S1804" s="57">
        <f t="shared" si="530"/>
        <v>0.79260492947141337</v>
      </c>
      <c r="T1804" s="12">
        <f t="shared" si="513"/>
        <v>30.221052357137449</v>
      </c>
    </row>
    <row r="1805" spans="1:20" x14ac:dyDescent="0.15">
      <c r="A1805" s="57">
        <f t="shared" si="514"/>
        <v>4999.0079651124579</v>
      </c>
      <c r="B1805" s="12">
        <f t="shared" si="531"/>
        <v>795.61682820340479</v>
      </c>
      <c r="C1805" s="57" t="str">
        <f t="shared" si="515"/>
        <v>0.115489348506784-32.314205604554i</v>
      </c>
      <c r="D1805" s="57" t="str">
        <f t="shared" si="516"/>
        <v>7.97995014510061-8.02153348797347i</v>
      </c>
      <c r="E1805" s="57" t="str">
        <f t="shared" si="517"/>
        <v>81.1580821802098+0.0286770547372832i</v>
      </c>
      <c r="F1805" s="57" t="str">
        <f t="shared" si="518"/>
        <v>4.17866573997946-750.907087490011i</v>
      </c>
      <c r="G1805" s="57" t="str">
        <f t="shared" si="519"/>
        <v>0.999996903638636-0.00175964535520482i</v>
      </c>
      <c r="H1805" s="57" t="str">
        <f t="shared" si="520"/>
        <v>124.204557612333+119.790280622758i</v>
      </c>
      <c r="I1805" s="57" t="str">
        <f t="shared" si="521"/>
        <v>510.441423506395-523.390789041812i</v>
      </c>
      <c r="K1805" s="57" t="str">
        <f t="shared" si="522"/>
        <v>0.0500547585876712-0.0494755554331216i</v>
      </c>
      <c r="L1805" s="57" t="str">
        <f t="shared" si="523"/>
        <v>0.00025-0.277832901764069i</v>
      </c>
      <c r="M1805" s="57" t="str">
        <f t="shared" si="524"/>
        <v>0.0025-0.156476602996034i</v>
      </c>
      <c r="N1805" s="57">
        <f t="shared" si="525"/>
        <v>90.204771367611045</v>
      </c>
      <c r="O1805" s="57">
        <f t="shared" si="526"/>
        <v>30.187925151041565</v>
      </c>
      <c r="P1805" s="374">
        <f t="shared" si="527"/>
        <v>30.187925151041565</v>
      </c>
      <c r="Q1805" s="374">
        <f t="shared" si="528"/>
        <v>-89.795228632388955</v>
      </c>
      <c r="R1805" s="12">
        <f t="shared" si="529"/>
        <v>90.204771367611045</v>
      </c>
      <c r="S1805" s="57">
        <f t="shared" si="530"/>
        <v>0.79561682820340485</v>
      </c>
      <c r="T1805" s="12">
        <f t="shared" si="513"/>
        <v>30.187925151041565</v>
      </c>
    </row>
    <row r="1806" spans="1:20" x14ac:dyDescent="0.15">
      <c r="A1806" s="57">
        <f t="shared" si="514"/>
        <v>5018.0041953798855</v>
      </c>
      <c r="B1806" s="12">
        <f t="shared" si="531"/>
        <v>798.64017215057777</v>
      </c>
      <c r="C1806" s="57" t="str">
        <f t="shared" si="515"/>
        <v>0.11620677951586-32.1911929686269i</v>
      </c>
      <c r="D1806" s="57" t="str">
        <f t="shared" si="516"/>
        <v>7.97994976548587-7.99131835426072i</v>
      </c>
      <c r="E1806" s="57" t="str">
        <f t="shared" si="517"/>
        <v>81.1578050787163+0.0290880907099004i</v>
      </c>
      <c r="F1806" s="57" t="str">
        <f t="shared" si="518"/>
        <v>4.17866564145883-748.064498384894i</v>
      </c>
      <c r="G1806" s="57" t="str">
        <f t="shared" si="519"/>
        <v>0.999996880061652-0.00176633196590969i</v>
      </c>
      <c r="H1806" s="57" t="str">
        <f t="shared" si="520"/>
        <v>124.237205960322+120.255912997324i</v>
      </c>
      <c r="I1806" s="57" t="str">
        <f t="shared" si="521"/>
        <v>510.486249386843-521.525600006694i</v>
      </c>
      <c r="K1806" s="57" t="str">
        <f t="shared" si="522"/>
        <v>0.0498671435184233-0.0494734270771921i</v>
      </c>
      <c r="L1806" s="57" t="str">
        <f t="shared" si="523"/>
        <v>0.00025-0.276781133456933i</v>
      </c>
      <c r="M1806" s="57" t="str">
        <f t="shared" si="524"/>
        <v>0.0025-0.155884242873116i</v>
      </c>
      <c r="N1806" s="57">
        <f t="shared" si="525"/>
        <v>90.206830765862776</v>
      </c>
      <c r="O1806" s="57">
        <f t="shared" si="526"/>
        <v>30.154798022751876</v>
      </c>
      <c r="P1806" s="374">
        <f t="shared" si="527"/>
        <v>30.154798022751876</v>
      </c>
      <c r="Q1806" s="374">
        <f t="shared" si="528"/>
        <v>-89.793169234137224</v>
      </c>
      <c r="R1806" s="12">
        <f t="shared" si="529"/>
        <v>90.206830765862776</v>
      </c>
      <c r="S1806" s="57">
        <f t="shared" si="530"/>
        <v>0.79864017215057781</v>
      </c>
      <c r="T1806" s="12">
        <f t="shared" si="513"/>
        <v>30.154798022751876</v>
      </c>
    </row>
    <row r="1807" spans="1:20" x14ac:dyDescent="0.15">
      <c r="A1807" s="57">
        <f t="shared" si="514"/>
        <v>5037.0726113223291</v>
      </c>
      <c r="B1807" s="12">
        <f t="shared" si="531"/>
        <v>801.67500480474996</v>
      </c>
      <c r="C1807" s="57" t="str">
        <f t="shared" si="515"/>
        <v>0.116924126773185-32.0686488556083i</v>
      </c>
      <c r="D1807" s="57" t="str">
        <f t="shared" si="516"/>
        <v>7.97994938298062-7.96121817833089i</v>
      </c>
      <c r="E1807" s="57" t="str">
        <f t="shared" si="517"/>
        <v>81.1575281676891+0.0295018004949447i</v>
      </c>
      <c r="F1807" s="57" t="str">
        <f t="shared" si="518"/>
        <v>4.17866554218801-745.232670438727i</v>
      </c>
      <c r="G1807" s="57" t="str">
        <f t="shared" si="519"/>
        <v>0.999996856305143-0.00177304398525868i</v>
      </c>
      <c r="H1807" s="57" t="str">
        <f t="shared" si="520"/>
        <v>124.270112743789+120.72343586383i</v>
      </c>
      <c r="I1807" s="57" t="str">
        <f t="shared" si="521"/>
        <v>510.531424156128-519.667950888058i</v>
      </c>
      <c r="K1807" s="57" t="str">
        <f t="shared" si="522"/>
        <v>0.0496795474383877-0.0494705874381159i</v>
      </c>
      <c r="L1807" s="57" t="str">
        <f t="shared" si="523"/>
        <v>0.00025-0.275733346739323i</v>
      </c>
      <c r="M1807" s="57" t="str">
        <f t="shared" si="524"/>
        <v>0.0025-0.155294125197366i</v>
      </c>
      <c r="N1807" s="57">
        <f t="shared" si="525"/>
        <v>90.208902761438551</v>
      </c>
      <c r="O1807" s="57">
        <f t="shared" si="526"/>
        <v>30.121670978335132</v>
      </c>
      <c r="P1807" s="374">
        <f t="shared" si="527"/>
        <v>30.121670978335132</v>
      </c>
      <c r="Q1807" s="374">
        <f t="shared" si="528"/>
        <v>-89.791097238561449</v>
      </c>
      <c r="R1807" s="12">
        <f t="shared" si="529"/>
        <v>90.208902761438551</v>
      </c>
      <c r="S1807" s="57">
        <f t="shared" si="530"/>
        <v>0.80167500480474996</v>
      </c>
      <c r="T1807" s="12">
        <f t="shared" si="513"/>
        <v>30.121670978335132</v>
      </c>
    </row>
    <row r="1808" spans="1:20" x14ac:dyDescent="0.15">
      <c r="A1808" s="57">
        <f t="shared" si="514"/>
        <v>5056.2134872453535</v>
      </c>
      <c r="B1808" s="12">
        <f t="shared" si="531"/>
        <v>804.72136982300799</v>
      </c>
      <c r="C1808" s="57" t="str">
        <f t="shared" si="515"/>
        <v>0.117641369652437-31.9465715015966i</v>
      </c>
      <c r="D1808" s="57" t="str">
        <f t="shared" si="516"/>
        <v>7.97994899756279-7.93123252718265i</v>
      </c>
      <c r="E1808" s="57" t="str">
        <f t="shared" si="517"/>
        <v>81.157251456869+0.0299181895840984i</v>
      </c>
      <c r="F1808" s="57" t="str">
        <f t="shared" si="518"/>
        <v>4.1786654421613-742.411562914716i</v>
      </c>
      <c r="G1808" s="57" t="str">
        <f t="shared" si="519"/>
        <v>0.999996832367744-0.00177978150979918i</v>
      </c>
      <c r="H1808" s="57" t="str">
        <f t="shared" si="520"/>
        <v>124.303280084688+121.19285782558i</v>
      </c>
      <c r="I1808" s="57" t="str">
        <f t="shared" si="521"/>
        <v>510.576950588295-517.817815407951i</v>
      </c>
      <c r="K1808" s="57" t="str">
        <f t="shared" si="522"/>
        <v>0.0494919757409706-0.0494670367217884i</v>
      </c>
      <c r="L1808" s="57" t="str">
        <f t="shared" si="523"/>
        <v>0.00025-0.274689526538478i</v>
      </c>
      <c r="M1808" s="57" t="str">
        <f t="shared" si="524"/>
        <v>0.0025-0.154706241479743i</v>
      </c>
      <c r="N1808" s="57">
        <f t="shared" si="525"/>
        <v>90.210987382789938</v>
      </c>
      <c r="O1808" s="57">
        <f t="shared" si="526"/>
        <v>30.088544023860585</v>
      </c>
      <c r="P1808" s="374">
        <f t="shared" si="527"/>
        <v>30.088544023860585</v>
      </c>
      <c r="Q1808" s="374">
        <f t="shared" si="528"/>
        <v>-89.789012617210062</v>
      </c>
      <c r="R1808" s="12">
        <f t="shared" si="529"/>
        <v>90.210987382789938</v>
      </c>
      <c r="S1808" s="57">
        <f t="shared" si="530"/>
        <v>0.80472136982300801</v>
      </c>
      <c r="T1808" s="12">
        <f t="shared" si="513"/>
        <v>30.088544023860585</v>
      </c>
    </row>
    <row r="1809" spans="1:20" x14ac:dyDescent="0.15">
      <c r="A1809" s="57">
        <f t="shared" si="514"/>
        <v>5075.4270984968862</v>
      </c>
      <c r="B1809" s="12">
        <f t="shared" si="531"/>
        <v>807.77931102833543</v>
      </c>
      <c r="C1809" s="57" t="str">
        <f t="shared" si="515"/>
        <v>0.118358487538282-31.8249591491702i</v>
      </c>
      <c r="D1809" s="57" t="str">
        <f t="shared" si="516"/>
        <v>7.97994860921031-7.90136096946217i</v>
      </c>
      <c r="E1809" s="57" t="str">
        <f t="shared" si="517"/>
        <v>81.1569749560006+0.0303372634106309i</v>
      </c>
      <c r="F1809" s="57" t="str">
        <f t="shared" si="518"/>
        <v>4.17866534137297-739.601135230277i</v>
      </c>
      <c r="G1809" s="57" t="str">
        <f t="shared" si="519"/>
        <v>0.999996808248075-0.00178654463644542i</v>
      </c>
      <c r="H1809" s="57" t="str">
        <f t="shared" si="520"/>
        <v>124.33671012357+121.664187535478i</v>
      </c>
      <c r="I1809" s="57" t="str">
        <f t="shared" si="521"/>
        <v>510.62283148037-515.975167401867i</v>
      </c>
      <c r="K1809" s="57" t="str">
        <f t="shared" si="522"/>
        <v>0.0493044338167701-0.0494627751852029i</v>
      </c>
      <c r="L1809" s="57" t="str">
        <f t="shared" si="523"/>
        <v>0.00025-0.27364965783869i</v>
      </c>
      <c r="M1809" s="57" t="str">
        <f t="shared" si="524"/>
        <v>0.0025-0.154120583263342i</v>
      </c>
      <c r="N1809" s="57">
        <f t="shared" si="525"/>
        <v>90.213084658131876</v>
      </c>
      <c r="O1809" s="57">
        <f t="shared" si="526"/>
        <v>30.055417165399327</v>
      </c>
      <c r="P1809" s="374">
        <f t="shared" si="527"/>
        <v>30.055417165399327</v>
      </c>
      <c r="Q1809" s="374">
        <f t="shared" si="528"/>
        <v>-89.786915341868124</v>
      </c>
      <c r="R1809" s="12">
        <f t="shared" si="529"/>
        <v>90.213084658131876</v>
      </c>
      <c r="S1809" s="57">
        <f t="shared" si="530"/>
        <v>0.80777931102833544</v>
      </c>
      <c r="T1809" s="12">
        <f t="shared" si="513"/>
        <v>30.055417165399327</v>
      </c>
    </row>
    <row r="1810" spans="1:20" x14ac:dyDescent="0.15">
      <c r="A1810" s="57">
        <f t="shared" si="514"/>
        <v>5094.7137214711738</v>
      </c>
      <c r="B1810" s="12">
        <f t="shared" si="531"/>
        <v>810.84887241024308</v>
      </c>
      <c r="C1810" s="57" t="str">
        <f t="shared" si="515"/>
        <v>0.119075459830722-31.7038100473625i</v>
      </c>
      <c r="D1810" s="57" t="str">
        <f t="shared" si="516"/>
        <v>7.97994821790072-7.87160307545693i</v>
      </c>
      <c r="E1810" s="57" t="str">
        <f t="shared" si="517"/>
        <v>81.1566986748317+0.0307590273485426i</v>
      </c>
      <c r="F1810" s="57" t="str">
        <f t="shared" si="518"/>
        <v>4.17866523981717-736.801346956471i</v>
      </c>
      <c r="G1810" s="57" t="str">
        <f t="shared" si="519"/>
        <v>0.999996783944749-0.0017933334624798i</v>
      </c>
      <c r="H1810" s="57" t="str">
        <f t="shared" si="520"/>
        <v>124.370405019771+122.137433696408i</v>
      </c>
      <c r="I1810" s="57" t="str">
        <f t="shared" si="521"/>
        <v>510.669069652521-514.139980818474i</v>
      </c>
      <c r="K1810" s="57" t="str">
        <f t="shared" si="522"/>
        <v>0.0491169270529636-0.0494578031364024i</v>
      </c>
      <c r="L1810" s="57" t="str">
        <f t="shared" si="523"/>
        <v>0.00025-0.272613725681102i</v>
      </c>
      <c r="M1810" s="57" t="str">
        <f t="shared" si="524"/>
        <v>0.0025-0.153537142123274i</v>
      </c>
      <c r="N1810" s="57">
        <f t="shared" si="525"/>
        <v>90.215194615446975</v>
      </c>
      <c r="O1810" s="57">
        <f t="shared" si="526"/>
        <v>30.022290409023682</v>
      </c>
      <c r="P1810" s="374">
        <f t="shared" si="527"/>
        <v>30.022290409023682</v>
      </c>
      <c r="Q1810" s="374">
        <f t="shared" si="528"/>
        <v>-89.784805384553025</v>
      </c>
      <c r="R1810" s="12">
        <f t="shared" si="529"/>
        <v>90.215194615446975</v>
      </c>
      <c r="S1810" s="57">
        <f t="shared" si="530"/>
        <v>0.81084887241024306</v>
      </c>
      <c r="T1810" s="12">
        <f t="shared" si="513"/>
        <v>30.022290409023682</v>
      </c>
    </row>
    <row r="1811" spans="1:20" x14ac:dyDescent="0.15">
      <c r="A1811" s="57">
        <f t="shared" si="514"/>
        <v>5114.0736336127648</v>
      </c>
      <c r="B1811" s="12">
        <f t="shared" si="531"/>
        <v>813.93009812540197</v>
      </c>
      <c r="C1811" s="57" t="str">
        <f t="shared" si="515"/>
        <v>0.11979226594555-31.5831224516365i</v>
      </c>
      <c r="D1811" s="57" t="str">
        <f t="shared" si="516"/>
        <v>7.97994782361162-7.84195841708942i</v>
      </c>
      <c r="E1811" s="57" t="str">
        <f t="shared" si="517"/>
        <v>81.1564226231127+0.0311834867136167i</v>
      </c>
      <c r="F1811" s="57" t="str">
        <f t="shared" si="518"/>
        <v>4.1786651374881-734.012157817398i</v>
      </c>
      <c r="G1811" s="57" t="str">
        <f t="shared" si="519"/>
        <v>0.999996759456369-0.00180014808555437i</v>
      </c>
      <c r="H1811" s="57" t="str">
        <f t="shared" si="520"/>
        <v>124.404366951593+122.612605061651i</v>
      </c>
      <c r="I1811" s="57" t="str">
        <f t="shared" si="521"/>
        <v>510.715667948317-512.312229719289i</v>
      </c>
      <c r="K1811" s="57" t="str">
        <f t="shared" si="522"/>
        <v>0.0489294608326819-0.0494521209344286i</v>
      </c>
      <c r="L1811" s="57" t="str">
        <f t="shared" si="523"/>
        <v>0.00025-0.271581715163481i</v>
      </c>
      <c r="M1811" s="57" t="str">
        <f t="shared" si="524"/>
        <v>0.0025-0.152955909666541i</v>
      </c>
      <c r="N1811" s="57">
        <f t="shared" si="525"/>
        <v>90.217317282482625</v>
      </c>
      <c r="O1811" s="57">
        <f t="shared" si="526"/>
        <v>29.989163760806502</v>
      </c>
      <c r="P1811" s="374">
        <f t="shared" si="527"/>
        <v>29.989163760806502</v>
      </c>
      <c r="Q1811" s="374">
        <f t="shared" si="528"/>
        <v>-89.782682717517375</v>
      </c>
      <c r="R1811" s="12">
        <f t="shared" si="529"/>
        <v>90.217317282482625</v>
      </c>
      <c r="S1811" s="57">
        <f t="shared" si="530"/>
        <v>0.81393009812540196</v>
      </c>
      <c r="T1811" s="12">
        <f t="shared" si="513"/>
        <v>29.989163760806502</v>
      </c>
    </row>
    <row r="1812" spans="1:20" x14ac:dyDescent="0.15">
      <c r="A1812" s="57">
        <f t="shared" si="514"/>
        <v>5133.5071134204936</v>
      </c>
      <c r="B1812" s="12">
        <f t="shared" si="531"/>
        <v>817.02303249827855</v>
      </c>
      <c r="C1812" s="57" t="str">
        <f t="shared" si="515"/>
        <v>0.120508885318104-31.4628946238617i</v>
      </c>
      <c r="D1812" s="57" t="str">
        <f t="shared" si="516"/>
        <v>7.97994742632029-7.81242656791112i</v>
      </c>
      <c r="E1812" s="57" t="str">
        <f t="shared" si="517"/>
        <v>81.156146810595+0.0316106467629508i</v>
      </c>
      <c r="F1812" s="57" t="str">
        <f t="shared" si="518"/>
        <v>4.17866503437986-731.233527689639i</v>
      </c>
      <c r="G1812" s="57" t="str">
        <f t="shared" si="519"/>
        <v>0.999996734781524-0.00180698860369217i</v>
      </c>
      <c r="H1812" s="57" t="str">
        <f t="shared" si="520"/>
        <v>124.438598116483+123.089710435267i</v>
      </c>
      <c r="I1812" s="57" t="str">
        <f t="shared" si="521"/>
        <v>510.762629234866-510.491888278356i</v>
      </c>
      <c r="K1812" s="57" t="str">
        <f t="shared" si="522"/>
        <v>0.0487420405343994-0.0494457289892587i</v>
      </c>
      <c r="L1812" s="57" t="str">
        <f t="shared" si="523"/>
        <v>0.00025-0.270553611440009i</v>
      </c>
      <c r="M1812" s="57" t="str">
        <f t="shared" si="524"/>
        <v>0.0025-0.15237687753192i</v>
      </c>
      <c r="N1812" s="57">
        <f t="shared" si="525"/>
        <v>90.219452686754494</v>
      </c>
      <c r="O1812" s="57">
        <f t="shared" si="526"/>
        <v>29.956037226821</v>
      </c>
      <c r="P1812" s="374">
        <f t="shared" si="527"/>
        <v>29.956037226821</v>
      </c>
      <c r="Q1812" s="374">
        <f t="shared" si="528"/>
        <v>-89.780547313245506</v>
      </c>
      <c r="R1812" s="12">
        <f t="shared" si="529"/>
        <v>90.219452686754494</v>
      </c>
      <c r="S1812" s="57">
        <f t="shared" si="530"/>
        <v>0.81702303249827857</v>
      </c>
      <c r="T1812" s="12">
        <f t="shared" si="513"/>
        <v>29.956037226821</v>
      </c>
    </row>
    <row r="1813" spans="1:20" x14ac:dyDescent="0.15">
      <c r="A1813" s="57">
        <f t="shared" si="514"/>
        <v>5153.0144404514913</v>
      </c>
      <c r="B1813" s="12">
        <f t="shared" si="531"/>
        <v>820.12772002177201</v>
      </c>
      <c r="C1813" s="57" t="str">
        <f t="shared" si="515"/>
        <v>0.121225297404603-31.3431248322859i</v>
      </c>
      <c r="D1813" s="57" t="str">
        <f t="shared" si="516"/>
        <v>7.97994702600382-7.7830071030963i</v>
      </c>
      <c r="E1813" s="57" t="str">
        <f t="shared" si="517"/>
        <v>81.1558712470303+0.0320405126958323i</v>
      </c>
      <c r="F1813" s="57" t="str">
        <f t="shared" si="518"/>
        <v>4.1786649304865-728.465416601665i</v>
      </c>
      <c r="G1813" s="57" t="str">
        <f t="shared" si="519"/>
        <v>0.999996709918796-0.00181385511528866i</v>
      </c>
      <c r="H1813" s="57" t="str">
        <f t="shared" si="520"/>
        <v>124.473100731235+123.568758672524i</v>
      </c>
      <c r="I1813" s="57" t="str">
        <f t="shared" si="521"/>
        <v>510.809956403106-508.678930782003i</v>
      </c>
      <c r="K1813" s="57" t="str">
        <f t="shared" si="522"/>
        <v>0.0485546715313099-0.0494386277617306i</v>
      </c>
      <c r="L1813" s="57" t="str">
        <f t="shared" si="523"/>
        <v>0.00025-0.269529399721069i</v>
      </c>
      <c r="M1813" s="57" t="str">
        <f t="shared" si="524"/>
        <v>0.0025-0.151800037389838i</v>
      </c>
      <c r="N1813" s="57">
        <f t="shared" si="525"/>
        <v>90.221600855545319</v>
      </c>
      <c r="O1813" s="57">
        <f t="shared" si="526"/>
        <v>29.922910813139211</v>
      </c>
      <c r="P1813" s="374">
        <f t="shared" si="527"/>
        <v>29.922910813139211</v>
      </c>
      <c r="Q1813" s="374">
        <f t="shared" si="528"/>
        <v>-89.778399144454681</v>
      </c>
      <c r="R1813" s="12">
        <f t="shared" si="529"/>
        <v>90.221600855545319</v>
      </c>
      <c r="S1813" s="57">
        <f t="shared" si="530"/>
        <v>0.82012772002177203</v>
      </c>
      <c r="T1813" s="12">
        <f t="shared" si="513"/>
        <v>29.922910813139211</v>
      </c>
    </row>
    <row r="1814" spans="1:20" x14ac:dyDescent="0.15">
      <c r="A1814" s="57">
        <f t="shared" si="514"/>
        <v>5172.5958953252066</v>
      </c>
      <c r="B1814" s="12">
        <f t="shared" si="531"/>
        <v>823.24420535785475</v>
      </c>
      <c r="C1814" s="57" t="str">
        <f t="shared" si="515"/>
        <v>0.121941481685335-31.223811351515i</v>
      </c>
      <c r="D1814" s="57" t="str">
        <f t="shared" si="516"/>
        <v>7.97994662263917-7.75369959943588i</v>
      </c>
      <c r="E1814" s="57" t="str">
        <f t="shared" si="517"/>
        <v>81.1555959421707+0.0324730896533639i</v>
      </c>
      <c r="F1814" s="57" t="str">
        <f t="shared" si="518"/>
        <v>4.17866482580206-725.70778473327i</v>
      </c>
      <c r="G1814" s="57" t="str">
        <f t="shared" si="519"/>
        <v>0.999996684866753-0.00182074771911316i</v>
      </c>
      <c r="H1814" s="57" t="str">
        <f t="shared" si="520"/>
        <v>124.507877032161+124.04975868029i</v>
      </c>
      <c r="I1814" s="57" t="str">
        <f t="shared" si="521"/>
        <v>510.857652367939-506.873331628465i</v>
      </c>
      <c r="K1814" s="57" t="str">
        <f t="shared" si="522"/>
        <v>0.0483673591907184-0.0494308177634668i</v>
      </c>
      <c r="L1814" s="57" t="str">
        <f t="shared" si="523"/>
        <v>0.00025-0.268509065273031i</v>
      </c>
      <c r="M1814" s="57" t="str">
        <f t="shared" si="524"/>
        <v>0.0025-0.151225380942258i</v>
      </c>
      <c r="N1814" s="57">
        <f t="shared" si="525"/>
        <v>90.223761815907466</v>
      </c>
      <c r="O1814" s="57">
        <f t="shared" si="526"/>
        <v>29.889784525832592</v>
      </c>
      <c r="P1814" s="374">
        <f t="shared" si="527"/>
        <v>29.889784525832592</v>
      </c>
      <c r="Q1814" s="374">
        <f t="shared" si="528"/>
        <v>-89.776238184092534</v>
      </c>
      <c r="R1814" s="12">
        <f t="shared" si="529"/>
        <v>90.223761815907466</v>
      </c>
      <c r="S1814" s="57">
        <f t="shared" si="530"/>
        <v>0.82324420535785481</v>
      </c>
      <c r="T1814" s="12">
        <f t="shared" si="513"/>
        <v>29.889784525832592</v>
      </c>
    </row>
    <row r="1815" spans="1:20" x14ac:dyDescent="0.15">
      <c r="A1815" s="57">
        <f t="shared" si="514"/>
        <v>5192.2517597274427</v>
      </c>
      <c r="B1815" s="12">
        <f t="shared" si="531"/>
        <v>826.37253333821457</v>
      </c>
      <c r="C1815" s="57" t="str">
        <f t="shared" si="515"/>
        <v>0.12265741766635-31.1049524624854i</v>
      </c>
      <c r="D1815" s="57" t="str">
        <f t="shared" si="516"/>
        <v>7.97994621620323-7.72450363533144i</v>
      </c>
      <c r="E1815" s="57" t="str">
        <f t="shared" si="517"/>
        <v>81.155320905766+0.0329083827189185i</v>
      </c>
      <c r="F1815" s="57" t="str">
        <f t="shared" si="518"/>
        <v>4.17866472032051-722.960592414994i</v>
      </c>
      <c r="G1815" s="57" t="str">
        <f t="shared" si="519"/>
        <v>0.999996659623954-0.00182766651431022i</v>
      </c>
      <c r="H1815" s="57" t="str">
        <f t="shared" si="520"/>
        <v>124.542929275297+124.532719417466i</v>
      </c>
      <c r="I1815" s="57" t="str">
        <f t="shared" si="521"/>
        <v>510.905720068517-505.075065327652i</v>
      </c>
      <c r="K1815" s="57" t="str">
        <f t="shared" si="522"/>
        <v>0.0481801088734224-0.0494222995567815i</v>
      </c>
      <c r="L1815" s="57" t="str">
        <f t="shared" si="523"/>
        <v>0.00025-0.267492593418042i</v>
      </c>
      <c r="M1815" s="57" t="str">
        <f t="shared" si="524"/>
        <v>0.0025-0.150652899922552i</v>
      </c>
      <c r="N1815" s="57">
        <f t="shared" si="525"/>
        <v>90.225935594662701</v>
      </c>
      <c r="O1815" s="57">
        <f t="shared" si="526"/>
        <v>29.856658370970525</v>
      </c>
      <c r="P1815" s="374">
        <f t="shared" si="527"/>
        <v>29.856658370970525</v>
      </c>
      <c r="Q1815" s="374">
        <f t="shared" si="528"/>
        <v>-89.774064405337299</v>
      </c>
      <c r="R1815" s="12">
        <f t="shared" si="529"/>
        <v>90.225935594662701</v>
      </c>
      <c r="S1815" s="57">
        <f t="shared" si="530"/>
        <v>0.82637253333821459</v>
      </c>
      <c r="T1815" s="12">
        <f t="shared" si="513"/>
        <v>29.856658370970525</v>
      </c>
    </row>
    <row r="1816" spans="1:20" x14ac:dyDescent="0.15">
      <c r="A1816" s="57">
        <f t="shared" si="514"/>
        <v>5211.9823164144073</v>
      </c>
      <c r="B1816" s="12">
        <f t="shared" si="531"/>
        <v>829.51274896489986</v>
      </c>
      <c r="C1816" s="57" t="str">
        <f t="shared" si="515"/>
        <v>0.12337308488244-30.9865464524404i</v>
      </c>
      <c r="D1816" s="57" t="str">
        <f t="shared" si="516"/>
        <v>7.97994580667249-7.695418790789i</v>
      </c>
      <c r="E1816" s="57" t="str">
        <f t="shared" si="517"/>
        <v>81.1550461475642+0.0333463969183813i</v>
      </c>
      <c r="F1816" s="57" t="str">
        <f t="shared" si="518"/>
        <v>4.17866461403579-720.22380012755i</v>
      </c>
      <c r="G1816" s="57" t="str">
        <f t="shared" si="519"/>
        <v>0.999996634188947-0.00183461160040108i</v>
      </c>
      <c r="H1816" s="57" t="str">
        <f t="shared" si="520"/>
        <v>124.578259736591+125.01764989539i</v>
      </c>
      <c r="I1816" s="57" t="str">
        <f t="shared" si="521"/>
        <v>510.954162468388-503.284106500824i</v>
      </c>
      <c r="K1816" s="57" t="str">
        <f t="shared" si="522"/>
        <v>0.0479929259331034-0.049413073754583i</v>
      </c>
      <c r="L1816" s="57" t="str">
        <f t="shared" si="523"/>
        <v>0.00025-0.266479969533814i</v>
      </c>
      <c r="M1816" s="57" t="str">
        <f t="shared" si="524"/>
        <v>0.0025-0.15008258609539i</v>
      </c>
      <c r="N1816" s="57">
        <f t="shared" si="525"/>
        <v>90.228122218404295</v>
      </c>
      <c r="O1816" s="57">
        <f t="shared" si="526"/>
        <v>29.823532354619946</v>
      </c>
      <c r="P1816" s="374">
        <f t="shared" si="527"/>
        <v>29.823532354619946</v>
      </c>
      <c r="Q1816" s="374">
        <f t="shared" si="528"/>
        <v>-89.771877781595705</v>
      </c>
      <c r="R1816" s="12">
        <f t="shared" si="529"/>
        <v>90.228122218404295</v>
      </c>
      <c r="S1816" s="57">
        <f t="shared" si="530"/>
        <v>0.8295127489648999</v>
      </c>
      <c r="T1816" s="12">
        <f t="shared" si="513"/>
        <v>29.823532354619946</v>
      </c>
    </row>
    <row r="1817" spans="1:20" x14ac:dyDescent="0.15">
      <c r="A1817" s="57">
        <f t="shared" si="514"/>
        <v>5231.7878492167829</v>
      </c>
      <c r="B1817" s="12">
        <f t="shared" si="531"/>
        <v>832.66489741096655</v>
      </c>
      <c r="C1817" s="57" t="str">
        <f t="shared" si="515"/>
        <v>0.124088462898822-30.868591614907i</v>
      </c>
      <c r="D1817" s="57" t="str">
        <f t="shared" si="516"/>
        <v>7.97994539402351-7.66644464741317i</v>
      </c>
      <c r="E1817" s="57" t="str">
        <f t="shared" si="517"/>
        <v>81.1547716773102+0.033787137220561i</v>
      </c>
      <c r="F1817" s="57" t="str">
        <f t="shared" si="518"/>
        <v>4.17866450694178-717.497368501267i</v>
      </c>
      <c r="G1817" s="57" t="str">
        <f t="shared" si="519"/>
        <v>0.999996608560268-0.00184158307728511i</v>
      </c>
      <c r="H1817" s="57" t="str">
        <f t="shared" si="520"/>
        <v>124.613870712097+125.504559178278i</v>
      </c>
      <c r="I1817" s="57" t="str">
        <f t="shared" si="521"/>
        <v>511.00298255579-501.500429880305i</v>
      </c>
      <c r="K1817" s="57" t="str">
        <f t="shared" si="522"/>
        <v>0.0478058157157137-0.0494031410202676i</v>
      </c>
      <c r="L1817" s="57" t="str">
        <f t="shared" si="523"/>
        <v>0.00025-0.265471179053411i</v>
      </c>
      <c r="M1817" s="57" t="str">
        <f t="shared" si="524"/>
        <v>0.0025-0.149514431256614i</v>
      </c>
      <c r="N1817" s="57">
        <f t="shared" si="525"/>
        <v>90.23032171349702</v>
      </c>
      <c r="O1817" s="57">
        <f t="shared" si="526"/>
        <v>29.790406482844993</v>
      </c>
      <c r="P1817" s="374">
        <f t="shared" si="527"/>
        <v>29.790406482844993</v>
      </c>
      <c r="Q1817" s="374">
        <f t="shared" si="528"/>
        <v>-89.76967828650298</v>
      </c>
      <c r="R1817" s="12">
        <f t="shared" si="529"/>
        <v>90.23032171349702</v>
      </c>
      <c r="S1817" s="57">
        <f t="shared" si="530"/>
        <v>0.8326648974109665</v>
      </c>
      <c r="T1817" s="12">
        <f t="shared" si="513"/>
        <v>29.790406482844993</v>
      </c>
    </row>
    <row r="1818" spans="1:20" x14ac:dyDescent="0.15">
      <c r="A1818" s="57">
        <f t="shared" si="514"/>
        <v>5251.6686430438067</v>
      </c>
      <c r="B1818" s="12">
        <f t="shared" si="531"/>
        <v>835.82902402112825</v>
      </c>
      <c r="C1818" s="57" t="str">
        <f t="shared" si="515"/>
        <v>0.124803531313722-30.7510862496711i</v>
      </c>
      <c r="D1818" s="57" t="str">
        <f t="shared" si="516"/>
        <v>7.97994497823241-7.63758078840096i</v>
      </c>
      <c r="E1818" s="57" t="str">
        <f t="shared" si="517"/>
        <v>81.1544975047444+0.0342306085372462i</v>
      </c>
      <c r="F1818" s="57" t="str">
        <f t="shared" si="518"/>
        <v>4.17866439903228-714.781258315506i</v>
      </c>
      <c r="G1818" s="57" t="str">
        <f t="shared" si="519"/>
        <v>0.999996582736441-0.00184858104524119i</v>
      </c>
      <c r="H1818" s="57" t="str">
        <f t="shared" si="520"/>
        <v>124.649764518175+125.993456383635i</v>
      </c>
      <c r="I1818" s="57" t="str">
        <f t="shared" si="521"/>
        <v>511.052183343783-499.724010309186i</v>
      </c>
      <c r="K1818" s="57" t="str">
        <f t="shared" si="522"/>
        <v>0.0476187835588711-0.0493925020676037i</v>
      </c>
      <c r="L1818" s="57" t="str">
        <f t="shared" si="523"/>
        <v>0.00025-0.264466207465044i</v>
      </c>
      <c r="M1818" s="57" t="str">
        <f t="shared" si="524"/>
        <v>0.0025-0.148948427233129i</v>
      </c>
      <c r="N1818" s="57">
        <f t="shared" si="525"/>
        <v>90.232534106078774</v>
      </c>
      <c r="O1818" s="57">
        <f t="shared" si="526"/>
        <v>29.757280761706216</v>
      </c>
      <c r="P1818" s="374">
        <f t="shared" si="527"/>
        <v>29.757280761706216</v>
      </c>
      <c r="Q1818" s="374">
        <f t="shared" si="528"/>
        <v>-89.767465893921226</v>
      </c>
      <c r="R1818" s="12">
        <f t="shared" si="529"/>
        <v>90.232534106078774</v>
      </c>
      <c r="S1818" s="57">
        <f t="shared" si="530"/>
        <v>0.83582902402112824</v>
      </c>
      <c r="T1818" s="12">
        <f t="shared" si="513"/>
        <v>29.757280761706216</v>
      </c>
    </row>
    <row r="1819" spans="1:20" x14ac:dyDescent="0.15">
      <c r="A1819" s="57">
        <f t="shared" si="514"/>
        <v>5271.6249838873737</v>
      </c>
      <c r="B1819" s="12">
        <f t="shared" si="531"/>
        <v>839.0051743124086</v>
      </c>
      <c r="C1819" s="57" t="str">
        <f t="shared" si="515"/>
        <v>0.125518269760841-30.6340286627533i</v>
      </c>
      <c r="D1819" s="57" t="str">
        <f t="shared" si="516"/>
        <v>7.97994455927535-7.60882679853589i</v>
      </c>
      <c r="E1819" s="57" t="str">
        <f t="shared" si="517"/>
        <v>81.1542236396031+0.0346768157234926i</v>
      </c>
      <c r="F1819" s="57" t="str">
        <f t="shared" si="518"/>
        <v>4.17866429030118-712.075430498115i</v>
      </c>
      <c r="G1819" s="57" t="str">
        <f t="shared" si="519"/>
        <v>0.999996556715983-0.00185560560492924i</v>
      </c>
      <c r="H1819" s="57" t="str">
        <f t="shared" si="520"/>
        <v>124.685943491695+126.484350682709i</v>
      </c>
      <c r="I1819" s="57" t="str">
        <f t="shared" si="521"/>
        <v>511.101767870573-497.954822741069i</v>
      </c>
      <c r="K1819" s="57" t="str">
        <f t="shared" si="522"/>
        <v>0.0474318347912486-0.0493811576606051i</v>
      </c>
      <c r="L1819" s="57" t="str">
        <f t="shared" si="523"/>
        <v>0.00025-0.263465040311859i</v>
      </c>
      <c r="M1819" s="57" t="str">
        <f t="shared" si="524"/>
        <v>0.0025-0.148384565882774i</v>
      </c>
      <c r="N1819" s="57">
        <f t="shared" si="525"/>
        <v>90.234759422061913</v>
      </c>
      <c r="O1819" s="57">
        <f t="shared" si="526"/>
        <v>29.724155197259911</v>
      </c>
      <c r="P1819" s="374">
        <f t="shared" si="527"/>
        <v>29.724155197259911</v>
      </c>
      <c r="Q1819" s="374">
        <f t="shared" si="528"/>
        <v>-89.765240577938087</v>
      </c>
      <c r="R1819" s="12">
        <f t="shared" si="529"/>
        <v>90.234759422061913</v>
      </c>
      <c r="S1819" s="57">
        <f t="shared" si="530"/>
        <v>0.83900517431240862</v>
      </c>
      <c r="T1819" s="12">
        <f t="shared" si="513"/>
        <v>29.724155197259911</v>
      </c>
    </row>
    <row r="1820" spans="1:20" x14ac:dyDescent="0.15">
      <c r="A1820" s="57">
        <f t="shared" si="514"/>
        <v>5291.657158826145</v>
      </c>
      <c r="B1820" s="12">
        <f t="shared" si="531"/>
        <v>842.19339397479575</v>
      </c>
      <c r="C1820" s="57" t="str">
        <f t="shared" si="515"/>
        <v>0.126232657911556-30.517417166386i</v>
      </c>
      <c r="D1820" s="57" t="str">
        <f t="shared" si="516"/>
        <v>7.97994413712828-7.58018226418197i</v>
      </c>
      <c r="E1820" s="57" t="str">
        <f t="shared" si="517"/>
        <v>81.1539500916158+0.035125763577956i</v>
      </c>
      <c r="F1820" s="57" t="str">
        <f t="shared" si="518"/>
        <v>4.17866418074212-709.379846124848i</v>
      </c>
      <c r="G1820" s="57" t="str">
        <f t="shared" si="519"/>
        <v>0.999996530497394-0.00186265685739156i</v>
      </c>
      <c r="H1820" s="57" t="str">
        <f t="shared" si="520"/>
        <v>124.722409990232+126.977251300911i</v>
      </c>
      <c r="I1820" s="57" t="str">
        <f t="shared" si="521"/>
        <v>511.151739199646-496.19284223974i</v>
      </c>
      <c r="K1820" s="57" t="str">
        <f t="shared" si="522"/>
        <v>0.0472449747319738-0.0493691086134006i</v>
      </c>
      <c r="L1820" s="57" t="str">
        <f t="shared" si="523"/>
        <v>0.00025-0.262467663191731i</v>
      </c>
      <c r="M1820" s="57" t="str">
        <f t="shared" si="524"/>
        <v>0.0025-0.147822839094216i</v>
      </c>
      <c r="N1820" s="57">
        <f t="shared" si="525"/>
        <v>90.236997687134561</v>
      </c>
      <c r="O1820" s="57">
        <f t="shared" si="526"/>
        <v>29.691029795557768</v>
      </c>
      <c r="P1820" s="374">
        <f t="shared" si="527"/>
        <v>29.691029795557768</v>
      </c>
      <c r="Q1820" s="374">
        <f t="shared" si="528"/>
        <v>-89.763002312865439</v>
      </c>
      <c r="R1820" s="12">
        <f t="shared" si="529"/>
        <v>90.236997687134561</v>
      </c>
      <c r="S1820" s="57">
        <f t="shared" si="530"/>
        <v>0.84219339397479576</v>
      </c>
      <c r="T1820" s="12">
        <f t="shared" si="513"/>
        <v>29.691029795557768</v>
      </c>
    </row>
    <row r="1821" spans="1:20" x14ac:dyDescent="0.15">
      <c r="A1821" s="57">
        <f t="shared" si="514"/>
        <v>5311.7654560296842</v>
      </c>
      <c r="B1821" s="12">
        <f t="shared" si="531"/>
        <v>845.39372887189995</v>
      </c>
      <c r="C1821" s="57" t="str">
        <f t="shared" si="515"/>
        <v>0.126946675477004-30.4012500789886i</v>
      </c>
      <c r="D1821" s="57" t="str">
        <f t="shared" si="516"/>
        <v>7.97994371176683-7.55164677327777i</v>
      </c>
      <c r="E1821" s="57" t="str">
        <f t="shared" si="517"/>
        <v>81.1536768705063+0.0355774568436519i</v>
      </c>
      <c r="F1821" s="57" t="str">
        <f t="shared" si="518"/>
        <v>4.17866407034883-706.694466418821i</v>
      </c>
      <c r="G1821" s="57" t="str">
        <f t="shared" si="519"/>
        <v>0.999996504079167-0.0018697349040544i</v>
      </c>
      <c r="H1821" s="57" t="str">
        <f t="shared" si="520"/>
        <v>124.759166392277+127.47216751827i</v>
      </c>
      <c r="I1821" s="57" t="str">
        <f t="shared" si="521"/>
        <v>511.202100420054-494.438043978922i</v>
      </c>
      <c r="K1821" s="57" t="str">
        <f t="shared" si="522"/>
        <v>0.0470582086900243-0.0493563557900898i</v>
      </c>
      <c r="L1821" s="57" t="str">
        <f t="shared" si="523"/>
        <v>0.00025-0.261474061757054i</v>
      </c>
      <c r="M1821" s="57" t="str">
        <f t="shared" si="524"/>
        <v>0.0025-0.147263238786826i</v>
      </c>
      <c r="N1821" s="57">
        <f t="shared" si="525"/>
        <v>90.239248926761334</v>
      </c>
      <c r="O1821" s="57">
        <f t="shared" si="526"/>
        <v>29.657904562645996</v>
      </c>
      <c r="P1821" s="374">
        <f t="shared" si="527"/>
        <v>29.657904562645996</v>
      </c>
      <c r="Q1821" s="374">
        <f t="shared" si="528"/>
        <v>-89.760751073238666</v>
      </c>
      <c r="R1821" s="12">
        <f t="shared" si="529"/>
        <v>90.239248926761334</v>
      </c>
      <c r="S1821" s="57">
        <f t="shared" si="530"/>
        <v>0.84539372887190001</v>
      </c>
      <c r="T1821" s="12">
        <f t="shared" si="513"/>
        <v>29.657904562645996</v>
      </c>
    </row>
    <row r="1822" spans="1:20" x14ac:dyDescent="0.15">
      <c r="A1822" s="57">
        <f t="shared" si="514"/>
        <v>5331.9501647625975</v>
      </c>
      <c r="B1822" s="12">
        <f t="shared" si="531"/>
        <v>848.60622504161324</v>
      </c>
      <c r="C1822" s="57" t="str">
        <f t="shared" si="515"/>
        <v>0.127660302210664-30.2855257251446i</v>
      </c>
      <c r="D1822" s="57" t="str">
        <f t="shared" si="516"/>
        <v>7.97994328316645-7.52321991533043i</v>
      </c>
      <c r="E1822" s="57" t="str">
        <f t="shared" si="517"/>
        <v>81.1534039859902+0.0360319002075141i</v>
      </c>
      <c r="F1822" s="57" t="str">
        <f t="shared" si="518"/>
        <v>4.17866395911497-704.019252749942i</v>
      </c>
      <c r="G1822" s="57" t="str">
        <f t="shared" si="519"/>
        <v>0.999996477459781-0.0018768398467293i</v>
      </c>
      <c r="H1822" s="57" t="str">
        <f t="shared" si="520"/>
        <v>124.796215097442+127.969108669875i</v>
      </c>
      <c r="I1822" s="57" t="str">
        <f t="shared" si="521"/>
        <v>511.252854646618-492.690403241978i</v>
      </c>
      <c r="K1822" s="57" t="str">
        <f t="shared" si="522"/>
        <v>0.0468715419636305-0.0493429001045943i</v>
      </c>
      <c r="L1822" s="57" t="str">
        <f t="shared" si="523"/>
        <v>0.00025-0.260484221714538i</v>
      </c>
      <c r="M1822" s="57" t="str">
        <f t="shared" si="524"/>
        <v>0.0025-0.146705756910566i</v>
      </c>
      <c r="N1822" s="57">
        <f t="shared" si="525"/>
        <v>90.241513166185428</v>
      </c>
      <c r="O1822" s="57">
        <f t="shared" si="526"/>
        <v>29.624779504564899</v>
      </c>
      <c r="P1822" s="374">
        <f t="shared" si="527"/>
        <v>29.624779504564899</v>
      </c>
      <c r="Q1822" s="374">
        <f t="shared" si="528"/>
        <v>-89.758486833814572</v>
      </c>
      <c r="R1822" s="12">
        <f t="shared" si="529"/>
        <v>90.241513166185428</v>
      </c>
      <c r="S1822" s="57">
        <f t="shared" si="530"/>
        <v>0.8486062250416132</v>
      </c>
      <c r="T1822" s="12">
        <f t="shared" si="513"/>
        <v>29.624779504564899</v>
      </c>
    </row>
    <row r="1823" spans="1:20" x14ac:dyDescent="0.15">
      <c r="A1823" s="57">
        <f t="shared" si="514"/>
        <v>5352.2115753886956</v>
      </c>
      <c r="B1823" s="12">
        <f t="shared" si="531"/>
        <v>851.83092869677137</v>
      </c>
      <c r="C1823" s="57" t="str">
        <f t="shared" si="515"/>
        <v>0.128373517910486-30.1702424355787i</v>
      </c>
      <c r="D1823" s="57" t="str">
        <f t="shared" si="516"/>
        <v>7.97994285130262-7.49490128140993i</v>
      </c>
      <c r="E1823" s="57" t="str">
        <f t="shared" si="517"/>
        <v>81.1531314477747+0.036489098300997i</v>
      </c>
      <c r="F1823" s="57" t="str">
        <f t="shared" si="518"/>
        <v>4.17866384703413-701.354166634369i</v>
      </c>
      <c r="G1823" s="57" t="str">
        <f t="shared" si="519"/>
        <v>0.999996450637706-0.00188397178761466i</v>
      </c>
      <c r="H1823" s="57" t="str">
        <f t="shared" si="520"/>
        <v>124.833558526672+128.468084146329i</v>
      </c>
      <c r="I1823" s="57" t="str">
        <f t="shared" si="521"/>
        <v>511.304005020175-490.949895421657i</v>
      </c>
      <c r="K1823" s="57" t="str">
        <f t="shared" si="522"/>
        <v>0.0466849798396765-0.0493287425204974i</v>
      </c>
      <c r="L1823" s="57" t="str">
        <f t="shared" si="523"/>
        <v>0.00025-0.259498128825003i</v>
      </c>
      <c r="M1823" s="57" t="str">
        <f t="shared" si="524"/>
        <v>0.0025-0.146150385445872i</v>
      </c>
      <c r="N1823" s="57">
        <f t="shared" si="525"/>
        <v>90.243790430429655</v>
      </c>
      <c r="O1823" s="57">
        <f t="shared" si="526"/>
        <v>29.59165462734844</v>
      </c>
      <c r="P1823" s="374">
        <f t="shared" si="527"/>
        <v>29.59165462734844</v>
      </c>
      <c r="Q1823" s="374">
        <f t="shared" si="528"/>
        <v>-89.756209569570345</v>
      </c>
      <c r="R1823" s="12">
        <f t="shared" si="529"/>
        <v>90.243790430429655</v>
      </c>
      <c r="S1823" s="57">
        <f t="shared" si="530"/>
        <v>0.85183092869677135</v>
      </c>
      <c r="T1823" s="12">
        <f t="shared" si="513"/>
        <v>29.59165462734844</v>
      </c>
    </row>
    <row r="1824" spans="1:20" x14ac:dyDescent="0.15">
      <c r="A1824" s="57">
        <f t="shared" si="514"/>
        <v>5372.5499793751733</v>
      </c>
      <c r="B1824" s="12">
        <f t="shared" si="531"/>
        <v>855.06788622581917</v>
      </c>
      <c r="C1824" s="57" t="str">
        <f t="shared" si="515"/>
        <v>0.129086302421515-30.0553985471322i</v>
      </c>
      <c r="D1824" s="57" t="str">
        <f t="shared" si="516"/>
        <v>7.9799424161504-7.46669046414298i</v>
      </c>
      <c r="E1824" s="57" t="str">
        <f t="shared" si="517"/>
        <v>81.1528592655581+0.036949055701204i</v>
      </c>
      <c r="F1824" s="57" t="str">
        <f t="shared" si="518"/>
        <v>4.17866373409987-698.699169733943i</v>
      </c>
      <c r="G1824" s="57" t="str">
        <f t="shared" si="519"/>
        <v>0.999996423611396-0.00189113082929712i</v>
      </c>
      <c r="H1824" s="57" t="str">
        <f t="shared" si="520"/>
        <v>124.871199122453+128.969103394206i</v>
      </c>
      <c r="I1824" s="57" t="str">
        <f t="shared" si="521"/>
        <v>511.355554707797-489.216496019794i</v>
      </c>
      <c r="K1824" s="57" t="str">
        <f t="shared" si="522"/>
        <v>0.0464985275931081-0.0493138840508771i</v>
      </c>
      <c r="L1824" s="57" t="str">
        <f t="shared" si="523"/>
        <v>0.00025-0.258515768903171i</v>
      </c>
      <c r="M1824" s="57" t="str">
        <f t="shared" si="524"/>
        <v>0.0025-0.145597116403538i</v>
      </c>
      <c r="N1824" s="57">
        <f t="shared" si="525"/>
        <v>90.246080744298766</v>
      </c>
      <c r="O1824" s="57">
        <f t="shared" si="526"/>
        <v>29.558529937023312</v>
      </c>
      <c r="P1824" s="374">
        <f t="shared" si="527"/>
        <v>29.558529937023312</v>
      </c>
      <c r="Q1824" s="374">
        <f t="shared" si="528"/>
        <v>-89.753919255701234</v>
      </c>
      <c r="R1824" s="12">
        <f t="shared" si="529"/>
        <v>90.246080744298766</v>
      </c>
      <c r="S1824" s="57">
        <f t="shared" si="530"/>
        <v>0.8550678862258192</v>
      </c>
      <c r="T1824" s="12">
        <f t="shared" si="513"/>
        <v>29.558529937023312</v>
      </c>
    </row>
    <row r="1825" spans="1:20" x14ac:dyDescent="0.15">
      <c r="A1825" s="57">
        <f t="shared" si="514"/>
        <v>5392.9656692967983</v>
      </c>
      <c r="B1825" s="12">
        <f t="shared" si="531"/>
        <v>858.31714419347725</v>
      </c>
      <c r="C1825" s="57" t="str">
        <f t="shared" si="515"/>
        <v>0.129798635637593-29.9409924027415i</v>
      </c>
      <c r="D1825" s="57" t="str">
        <f t="shared" si="516"/>
        <v>7.97994197768486-7.4385870577073i</v>
      </c>
      <c r="E1825" s="57" t="str">
        <f t="shared" si="517"/>
        <v>81.1525874490284+0.0374117769299144i</v>
      </c>
      <c r="F1825" s="57" t="str">
        <f t="shared" si="518"/>
        <v>4.17866362030568-696.054223855638i</v>
      </c>
      <c r="G1825" s="57" t="str">
        <f t="shared" si="519"/>
        <v>0.999996396379298-0.00189831707475311i</v>
      </c>
      <c r="H1825" s="57" t="str">
        <f t="shared" si="520"/>
        <v>124.909139349029+129.472175916511i</v>
      </c>
      <c r="I1825" s="57" t="str">
        <f t="shared" si="521"/>
        <v>511.407506903027-487.49018064705i</v>
      </c>
      <c r="K1825" s="57" t="str">
        <f t="shared" si="522"/>
        <v>0.0463121904863403-0.049298325758131i</v>
      </c>
      <c r="L1825" s="57" t="str">
        <f t="shared" si="523"/>
        <v>0.00025-0.257537127817465i</v>
      </c>
      <c r="M1825" s="57" t="str">
        <f t="shared" si="524"/>
        <v>0.0025-0.145045941824605i</v>
      </c>
      <c r="N1825" s="57">
        <f t="shared" si="525"/>
        <v>90.248384132379826</v>
      </c>
      <c r="O1825" s="57">
        <f t="shared" si="526"/>
        <v>29.525405439608843</v>
      </c>
      <c r="P1825" s="374">
        <f t="shared" si="527"/>
        <v>29.525405439608843</v>
      </c>
      <c r="Q1825" s="374">
        <f t="shared" si="528"/>
        <v>-89.751615867620174</v>
      </c>
      <c r="R1825" s="12">
        <f t="shared" si="529"/>
        <v>90.248384132379826</v>
      </c>
      <c r="S1825" s="57">
        <f t="shared" si="530"/>
        <v>0.85831714419347727</v>
      </c>
      <c r="T1825" s="12">
        <f t="shared" si="513"/>
        <v>29.525405439608843</v>
      </c>
    </row>
    <row r="1826" spans="1:20" x14ac:dyDescent="0.15">
      <c r="A1826" s="57">
        <f t="shared" si="514"/>
        <v>5413.4589388401264</v>
      </c>
      <c r="B1826" s="12">
        <f t="shared" si="531"/>
        <v>861.5787493414125</v>
      </c>
      <c r="C1826" s="57" t="str">
        <f t="shared" si="515"/>
        <v>0.130510497503501-29.8270223514129i</v>
      </c>
      <c r="D1826" s="57" t="str">
        <f t="shared" si="516"/>
        <v>7.97994153588068-7.41059065782575i</v>
      </c>
      <c r="E1826" s="57" t="str">
        <f t="shared" si="517"/>
        <v>81.1523160078622+0.0378772664550414i</v>
      </c>
      <c r="F1826" s="57" t="str">
        <f t="shared" si="518"/>
        <v>4.17866350564503-693.419290951023i</v>
      </c>
      <c r="G1826" s="57" t="str">
        <f t="shared" si="519"/>
        <v>0.999996368939844-0.00190553062735026i</v>
      </c>
      <c r="H1826" s="57" t="str">
        <f t="shared" si="520"/>
        <v>124.947381692617+129.977311273155i</v>
      </c>
      <c r="I1826" s="57" t="str">
        <f t="shared" si="521"/>
        <v>511.459864826153-485.770925022644i</v>
      </c>
      <c r="K1826" s="57" t="str">
        <f t="shared" si="522"/>
        <v>0.0461259737686686-0.0492820687537906i</v>
      </c>
      <c r="L1826" s="57" t="str">
        <f t="shared" si="523"/>
        <v>0.00025-0.256562191489804i</v>
      </c>
      <c r="M1826" s="57" t="str">
        <f t="shared" si="524"/>
        <v>0.0025-0.14449685378024i</v>
      </c>
      <c r="N1826" s="57">
        <f t="shared" si="525"/>
        <v>90.250700619043741</v>
      </c>
      <c r="O1826" s="57">
        <f t="shared" si="526"/>
        <v>29.492281141115782</v>
      </c>
      <c r="P1826" s="374">
        <f t="shared" si="527"/>
        <v>29.492281141115782</v>
      </c>
      <c r="Q1826" s="374">
        <f t="shared" si="528"/>
        <v>-89.749299380956259</v>
      </c>
      <c r="R1826" s="12">
        <f t="shared" si="529"/>
        <v>90.250700619043741</v>
      </c>
      <c r="S1826" s="57">
        <f t="shared" si="530"/>
        <v>0.86157874934141254</v>
      </c>
      <c r="T1826" s="12">
        <f t="shared" si="513"/>
        <v>29.492281141115782</v>
      </c>
    </row>
    <row r="1827" spans="1:20" x14ac:dyDescent="0.15">
      <c r="A1827" s="57">
        <f t="shared" si="514"/>
        <v>5434.0300828077188</v>
      </c>
      <c r="B1827" s="12">
        <f t="shared" si="531"/>
        <v>864.85274858890989</v>
      </c>
      <c r="C1827" s="57" t="str">
        <f t="shared" si="515"/>
        <v>0.131221868017878-29.7134867482012i</v>
      </c>
      <c r="D1827" s="57" t="str">
        <f t="shared" si="516"/>
        <v>7.97994109071238-7.38270086176053i</v>
      </c>
      <c r="E1827" s="57" t="str">
        <f t="shared" si="517"/>
        <v>81.1520449517248+0.0383455286904246i</v>
      </c>
      <c r="F1827" s="57" t="str">
        <f t="shared" si="518"/>
        <v>4.17866339011128-690.794333115704i</v>
      </c>
      <c r="G1827" s="57" t="str">
        <f t="shared" si="519"/>
        <v>0.999996341291455-0.00191277159084895i</v>
      </c>
      <c r="H1827" s="57" t="str">
        <f t="shared" si="520"/>
        <v>124.985928661633+130.484519081417i</v>
      </c>
      <c r="I1827" s="57" t="str">
        <f t="shared" si="521"/>
        <v>511.512631724405-484.058704974108i</v>
      </c>
      <c r="K1827" s="57" t="str">
        <f t="shared" si="522"/>
        <v>0.0459398826756852-0.0492651141983284i</v>
      </c>
      <c r="L1827" s="57" t="str">
        <f t="shared" si="523"/>
        <v>0.00025-0.255590945895401i</v>
      </c>
      <c r="M1827" s="57" t="str">
        <f t="shared" si="524"/>
        <v>0.0025-0.143949844371628i</v>
      </c>
      <c r="N1827" s="57">
        <f t="shared" si="525"/>
        <v>90.253030228448225</v>
      </c>
      <c r="O1827" s="57">
        <f t="shared" si="526"/>
        <v>29.459157047546199</v>
      </c>
      <c r="P1827" s="374">
        <f t="shared" si="527"/>
        <v>29.459157047546199</v>
      </c>
      <c r="Q1827" s="374">
        <f t="shared" si="528"/>
        <v>-89.746969771551775</v>
      </c>
      <c r="R1827" s="12">
        <f t="shared" si="529"/>
        <v>90.253030228448225</v>
      </c>
      <c r="S1827" s="57">
        <f t="shared" si="530"/>
        <v>0.86485274858890993</v>
      </c>
      <c r="T1827" s="12">
        <f t="shared" si="513"/>
        <v>29.459157047546199</v>
      </c>
    </row>
    <row r="1828" spans="1:20" x14ac:dyDescent="0.15">
      <c r="A1828" s="57">
        <f t="shared" si="514"/>
        <v>5454.6793971223888</v>
      </c>
      <c r="B1828" s="12">
        <f t="shared" si="531"/>
        <v>868.13918903354772</v>
      </c>
      <c r="C1828" s="57" t="str">
        <f t="shared" si="515"/>
        <v>0.131932727235323-29.6003839541871i</v>
      </c>
      <c r="D1828" s="57" t="str">
        <f t="shared" si="516"/>
        <v>7.97994064215453-7.35491726830733i</v>
      </c>
      <c r="E1828" s="57" t="str">
        <f t="shared" si="517"/>
        <v>81.1517742902686+0.0388165679968372i</v>
      </c>
      <c r="F1828" s="57" t="str">
        <f t="shared" si="518"/>
        <v>4.17866327369783-688.179312588778i</v>
      </c>
      <c r="G1828" s="57" t="str">
        <f t="shared" si="519"/>
        <v>0.999996313432541-0.00192004006940375i</v>
      </c>
      <c r="H1828" s="57" t="str">
        <f t="shared" si="520"/>
        <v>125.024782786906+130.993809016428i</v>
      </c>
      <c r="I1828" s="57" t="str">
        <f t="shared" si="521"/>
        <v>511.565810872222-482.35349643699i</v>
      </c>
      <c r="K1828" s="57" t="str">
        <f t="shared" si="522"/>
        <v>0.0457539224286968-0.0492474633009593i</v>
      </c>
      <c r="L1828" s="57" t="str">
        <f t="shared" si="523"/>
        <v>0.00025-0.254623377062563i</v>
      </c>
      <c r="M1828" s="57" t="str">
        <f t="shared" si="524"/>
        <v>0.0025-0.143404905729854i</v>
      </c>
      <c r="N1828" s="57">
        <f t="shared" si="525"/>
        <v>90.255372984539292</v>
      </c>
      <c r="O1828" s="57">
        <f t="shared" si="526"/>
        <v>29.426033164892974</v>
      </c>
      <c r="P1828" s="374">
        <f t="shared" si="527"/>
        <v>29.426033164892974</v>
      </c>
      <c r="Q1828" s="374">
        <f t="shared" si="528"/>
        <v>-89.744627015460708</v>
      </c>
      <c r="R1828" s="12">
        <f t="shared" si="529"/>
        <v>90.255372984539292</v>
      </c>
      <c r="S1828" s="57">
        <f t="shared" si="530"/>
        <v>0.8681391890335477</v>
      </c>
      <c r="T1828" s="12">
        <f t="shared" si="513"/>
        <v>29.426033164892974</v>
      </c>
    </row>
    <row r="1829" spans="1:20" x14ac:dyDescent="0.15">
      <c r="A1829" s="57">
        <f t="shared" si="514"/>
        <v>5475.4071788314541</v>
      </c>
      <c r="B1829" s="12">
        <f t="shared" si="531"/>
        <v>871.43811795187526</v>
      </c>
      <c r="C1829" s="57" t="str">
        <f t="shared" si="515"/>
        <v>0.1326430552679-29.4877123364536i</v>
      </c>
      <c r="D1829" s="57" t="str">
        <f t="shared" si="516"/>
        <v>7.97994019018115-7.32723947778963i</v>
      </c>
      <c r="E1829" s="57" t="str">
        <f t="shared" si="517"/>
        <v>81.1515040331324+0.0392903886818492i</v>
      </c>
      <c r="F1829" s="57" t="str">
        <f t="shared" si="518"/>
        <v>4.17866315639797-685.574191752301i</v>
      </c>
      <c r="G1829" s="57" t="str">
        <f t="shared" si="519"/>
        <v>0.999996285361499-0.00192733616756494i</v>
      </c>
      <c r="H1829" s="57" t="str">
        <f t="shared" si="520"/>
        <v>125.063946621904+131.505190811648i</v>
      </c>
      <c r="I1829" s="57" t="str">
        <f t="shared" si="521"/>
        <v>511.619405571489-480.655275454609i</v>
      </c>
      <c r="K1829" s="57" t="str">
        <f t="shared" si="522"/>
        <v>0.0455680982341471-0.0492291173194298i</v>
      </c>
      <c r="L1829" s="57" t="str">
        <f t="shared" si="523"/>
        <v>0.00025-0.253659471072488i</v>
      </c>
      <c r="M1829" s="57" t="str">
        <f t="shared" si="524"/>
        <v>0.0025-0.142862030015794i</v>
      </c>
      <c r="N1829" s="57">
        <f t="shared" si="525"/>
        <v>90.257728911051785</v>
      </c>
      <c r="O1829" s="57">
        <f t="shared" si="526"/>
        <v>29.39290949913898</v>
      </c>
      <c r="P1829" s="374">
        <f t="shared" si="527"/>
        <v>29.39290949913898</v>
      </c>
      <c r="Q1829" s="374">
        <f t="shared" si="528"/>
        <v>-89.742271088948215</v>
      </c>
      <c r="R1829" s="12">
        <f t="shared" si="529"/>
        <v>90.257728911051785</v>
      </c>
      <c r="S1829" s="57">
        <f t="shared" si="530"/>
        <v>0.8714381179518752</v>
      </c>
      <c r="T1829" s="12">
        <f t="shared" si="513"/>
        <v>29.39290949913898</v>
      </c>
    </row>
    <row r="1830" spans="1:20" x14ac:dyDescent="0.15">
      <c r="A1830" s="57">
        <f t="shared" si="514"/>
        <v>5496.2137261110138</v>
      </c>
      <c r="B1830" s="12">
        <f t="shared" si="531"/>
        <v>874.74958280009241</v>
      </c>
      <c r="C1830" s="57" t="str">
        <f t="shared" si="515"/>
        <v>0.133352832288127-29.3754702680638i</v>
      </c>
      <c r="D1830" s="57" t="str">
        <f t="shared" si="516"/>
        <v>7.97993973476629-7.29966709205291i</v>
      </c>
      <c r="E1830" s="57" t="str">
        <f t="shared" si="517"/>
        <v>81.1512341899408+0.0397669950004858i</v>
      </c>
      <c r="F1830" s="57" t="str">
        <f t="shared" si="518"/>
        <v>4.17866303820495-682.978933130731i</v>
      </c>
      <c r="G1830" s="57" t="str">
        <f t="shared" si="519"/>
        <v>0.999996257076713-0.00193465999028005i</v>
      </c>
      <c r="H1830" s="57" t="str">
        <f t="shared" si="520"/>
        <v>125.103422742966+132.018674259359i</v>
      </c>
      <c r="I1830" s="57" t="str">
        <f t="shared" si="521"/>
        <v>511.673419151793-478.964018177805i</v>
      </c>
      <c r="K1830" s="57" t="str">
        <f t="shared" si="522"/>
        <v>0.0453824152830403-0.0492100775598004i</v>
      </c>
      <c r="L1830" s="57" t="str">
        <f t="shared" si="523"/>
        <v>0.00025-0.252699214059063i</v>
      </c>
      <c r="M1830" s="57" t="str">
        <f t="shared" si="524"/>
        <v>0.0025-0.142321209419998i</v>
      </c>
      <c r="N1830" s="57">
        <f t="shared" si="525"/>
        <v>90.260098031512641</v>
      </c>
      <c r="O1830" s="57">
        <f t="shared" si="526"/>
        <v>29.359786056256603</v>
      </c>
      <c r="P1830" s="374">
        <f t="shared" si="527"/>
        <v>29.359786056256603</v>
      </c>
      <c r="Q1830" s="374">
        <f t="shared" si="528"/>
        <v>-89.739901968487359</v>
      </c>
      <c r="R1830" s="12">
        <f t="shared" si="529"/>
        <v>90.260098031512641</v>
      </c>
      <c r="S1830" s="57">
        <f t="shared" si="530"/>
        <v>0.87474958280009241</v>
      </c>
      <c r="T1830" s="12">
        <f t="shared" si="513"/>
        <v>29.359786056256603</v>
      </c>
    </row>
    <row r="1831" spans="1:20" x14ac:dyDescent="0.15">
      <c r="A1831" s="57">
        <f t="shared" si="514"/>
        <v>5517.0993382702354</v>
      </c>
      <c r="B1831" s="12">
        <f t="shared" si="531"/>
        <v>878.07363121473281</v>
      </c>
      <c r="C1831" s="57" t="str">
        <f t="shared" si="515"/>
        <v>0.134062038530605-29.263656128038i</v>
      </c>
      <c r="D1831" s="57" t="str">
        <f t="shared" si="516"/>
        <v>7.97993927588381-7.27219971445891i</v>
      </c>
      <c r="E1831" s="57" t="str">
        <f t="shared" si="517"/>
        <v>81.1509647703032+0.0402463911554289i</v>
      </c>
      <c r="F1831" s="57" t="str">
        <f t="shared" si="518"/>
        <v>4.17866291911195-680.393499390402i</v>
      </c>
      <c r="G1831" s="57" t="str">
        <f t="shared" si="519"/>
        <v>0.999996228576555-0.00194201164289526i</v>
      </c>
      <c r="H1831" s="57" t="str">
        <f t="shared" si="520"/>
        <v>125.14321374953+132.534269211158i</v>
      </c>
      <c r="I1831" s="57" t="str">
        <f t="shared" si="521"/>
        <v>511.727854970688-477.279700864685i</v>
      </c>
      <c r="K1831" s="57" t="str">
        <f t="shared" si="522"/>
        <v>0.0451968787503705-0.049190345376221i</v>
      </c>
      <c r="L1831" s="57" t="str">
        <f t="shared" si="523"/>
        <v>0.00025-0.25174259220867i</v>
      </c>
      <c r="M1831" s="57" t="str">
        <f t="shared" si="524"/>
        <v>0.0025-0.14178243616258i</v>
      </c>
      <c r="N1831" s="57">
        <f t="shared" si="525"/>
        <v>90.262480369241871</v>
      </c>
      <c r="O1831" s="57">
        <f t="shared" si="526"/>
        <v>29.326662842207103</v>
      </c>
      <c r="P1831" s="374">
        <f t="shared" si="527"/>
        <v>29.326662842207103</v>
      </c>
      <c r="Q1831" s="374">
        <f t="shared" si="528"/>
        <v>-89.737519630758129</v>
      </c>
      <c r="R1831" s="12">
        <f t="shared" si="529"/>
        <v>90.262480369241871</v>
      </c>
      <c r="S1831" s="57">
        <f t="shared" si="530"/>
        <v>0.87807363121473281</v>
      </c>
      <c r="T1831" s="12">
        <f t="shared" si="513"/>
        <v>29.326662842207103</v>
      </c>
    </row>
    <row r="1832" spans="1:20" x14ac:dyDescent="0.15">
      <c r="A1832" s="57">
        <f t="shared" si="514"/>
        <v>5538.0643157556633</v>
      </c>
      <c r="B1832" s="12">
        <f t="shared" si="531"/>
        <v>881.41031101334886</v>
      </c>
      <c r="C1832" s="57" t="str">
        <f t="shared" si="515"/>
        <v>0.134770654294423-29.152268301332i</v>
      </c>
      <c r="D1832" s="57" t="str">
        <f t="shared" si="516"/>
        <v>7.97993881350719-7.24483694988i</v>
      </c>
      <c r="E1832" s="57" t="str">
        <f t="shared" si="517"/>
        <v>81.1506957838128+0.0407285812981943i</v>
      </c>
      <c r="F1832" s="57" t="str">
        <f t="shared" si="518"/>
        <v>4.17866279911213-677.817853338986i</v>
      </c>
      <c r="G1832" s="57" t="str">
        <f t="shared" si="519"/>
        <v>0.999996199859387-0.00194939123115705i</v>
      </c>
      <c r="H1832" s="57" t="str">
        <f t="shared" si="520"/>
        <v>125.183322264362+133.051985578448i</v>
      </c>
      <c r="I1832" s="57" t="str">
        <f t="shared" si="521"/>
        <v>511.782716413917-475.602299880361i</v>
      </c>
      <c r="K1832" s="57" t="str">
        <f t="shared" si="522"/>
        <v>0.0450114937945563-0.049169922170698i</v>
      </c>
      <c r="L1832" s="57" t="str">
        <f t="shared" si="523"/>
        <v>0.00025-0.250789591759982i</v>
      </c>
      <c r="M1832" s="57" t="str">
        <f t="shared" si="524"/>
        <v>0.0025-0.141245702493106i</v>
      </c>
      <c r="N1832" s="57">
        <f t="shared" si="525"/>
        <v>90.264875947354938</v>
      </c>
      <c r="O1832" s="57">
        <f t="shared" si="526"/>
        <v>29.293539862940218</v>
      </c>
      <c r="P1832" s="374">
        <f t="shared" si="527"/>
        <v>29.293539862940218</v>
      </c>
      <c r="Q1832" s="374">
        <f t="shared" si="528"/>
        <v>-89.735124052645062</v>
      </c>
      <c r="R1832" s="12">
        <f t="shared" si="529"/>
        <v>90.264875947354938</v>
      </c>
      <c r="S1832" s="57">
        <f t="shared" si="530"/>
        <v>0.88141031101334888</v>
      </c>
      <c r="T1832" s="12">
        <f t="shared" si="513"/>
        <v>29.293539862940218</v>
      </c>
    </row>
    <row r="1833" spans="1:20" x14ac:dyDescent="0.15">
      <c r="A1833" s="57">
        <f t="shared" si="514"/>
        <v>5559.108960155535</v>
      </c>
      <c r="B1833" s="12">
        <f t="shared" si="531"/>
        <v>884.75967019519965</v>
      </c>
      <c r="C1833" s="57" t="str">
        <f t="shared" si="515"/>
        <v>0.135478659945775-29.0413051788155i</v>
      </c>
      <c r="D1833" s="57" t="str">
        <f t="shared" si="516"/>
        <v>7.97993834760995-7.21757840469337i</v>
      </c>
      <c r="E1833" s="57" t="str">
        <f t="shared" si="517"/>
        <v>81.1504272400464+0.0412135695287628i</v>
      </c>
      <c r="F1833" s="57" t="str">
        <f t="shared" si="518"/>
        <v>4.17866267819857-675.251957924945i</v>
      </c>
      <c r="G1833" s="57" t="str">
        <f t="shared" si="519"/>
        <v>0.999996170923555-0.00195679886121363i</v>
      </c>
      <c r="H1833" s="57" t="str">
        <f t="shared" si="520"/>
        <v>125.223750933795+133.571833332946i</v>
      </c>
      <c r="I1833" s="57" t="str">
        <f t="shared" si="521"/>
        <v>511.838006895679-473.9317916967i</v>
      </c>
      <c r="K1833" s="57" t="str">
        <f t="shared" si="522"/>
        <v>0.0448262655568767-0.049148809392853i</v>
      </c>
      <c r="L1833" s="57" t="str">
        <f t="shared" si="523"/>
        <v>0.00025-0.249840199003768i</v>
      </c>
      <c r="M1833" s="57" t="str">
        <f t="shared" si="524"/>
        <v>0.0025-0.140711000690483i</v>
      </c>
      <c r="N1833" s="57">
        <f t="shared" si="525"/>
        <v>90.267284788765707</v>
      </c>
      <c r="O1833" s="57">
        <f t="shared" si="526"/>
        <v>29.260417124393815</v>
      </c>
      <c r="P1833" s="374">
        <f t="shared" si="527"/>
        <v>29.260417124393815</v>
      </c>
      <c r="Q1833" s="374">
        <f t="shared" si="528"/>
        <v>-89.732715211234293</v>
      </c>
      <c r="R1833" s="12">
        <f t="shared" si="529"/>
        <v>90.267284788765707</v>
      </c>
      <c r="S1833" s="57">
        <f t="shared" si="530"/>
        <v>0.88475967019519963</v>
      </c>
      <c r="T1833" s="12">
        <f t="shared" si="513"/>
        <v>29.260417124393815</v>
      </c>
    </row>
    <row r="1834" spans="1:20" x14ac:dyDescent="0.15">
      <c r="A1834" s="57">
        <f t="shared" si="514"/>
        <v>5580.2335742041259</v>
      </c>
      <c r="B1834" s="12">
        <f t="shared" si="531"/>
        <v>888.12175694194138</v>
      </c>
      <c r="C1834" s="57" t="str">
        <f t="shared" si="515"/>
        <v>0.136186035918337-28.9307651572477i</v>
      </c>
      <c r="D1834" s="57" t="str">
        <f t="shared" si="516"/>
        <v>7.97993787816518-7.19042368677548i</v>
      </c>
      <c r="E1834" s="57" t="str">
        <f t="shared" si="517"/>
        <v>81.1501591485628+0.0417013598964709i</v>
      </c>
      <c r="F1834" s="57" t="str">
        <f t="shared" si="518"/>
        <v>4.17866255636435-672.695776237012i</v>
      </c>
      <c r="G1834" s="57" t="str">
        <f t="shared" si="519"/>
        <v>0.999996141767394-0.00196423463961648i</v>
      </c>
      <c r="H1834" s="57" t="str">
        <f t="shared" si="520"/>
        <v>125.264502427963+134.093822507198i</v>
      </c>
      <c r="I1834" s="57" t="str">
        <f t="shared" si="521"/>
        <v>511.893729858922-472.26815289208i</v>
      </c>
      <c r="K1834" s="57" t="str">
        <f t="shared" si="522"/>
        <v>0.0446411991609093-0.0491270085396737i</v>
      </c>
      <c r="L1834" s="57" t="str">
        <f t="shared" si="523"/>
        <v>0.00025-0.248894400282694i</v>
      </c>
      <c r="M1834" s="57" t="str">
        <f t="shared" si="524"/>
        <v>0.0025-0.140178323062844i</v>
      </c>
      <c r="N1834" s="57">
        <f t="shared" si="525"/>
        <v>90.269706916185072</v>
      </c>
      <c r="O1834" s="57">
        <f t="shared" si="526"/>
        <v>29.227294632492665</v>
      </c>
      <c r="P1834" s="374">
        <f t="shared" si="527"/>
        <v>29.227294632492665</v>
      </c>
      <c r="Q1834" s="374">
        <f t="shared" si="528"/>
        <v>-89.730293083814928</v>
      </c>
      <c r="R1834" s="12">
        <f t="shared" si="529"/>
        <v>90.269706916185072</v>
      </c>
      <c r="S1834" s="57">
        <f t="shared" si="530"/>
        <v>0.8881217569419414</v>
      </c>
      <c r="T1834" s="12">
        <f t="shared" si="513"/>
        <v>29.227294632492665</v>
      </c>
    </row>
    <row r="1835" spans="1:20" x14ac:dyDescent="0.15">
      <c r="A1835" s="57">
        <f t="shared" si="514"/>
        <v>5601.4384617861015</v>
      </c>
      <c r="B1835" s="12">
        <f t="shared" si="531"/>
        <v>891.49661961832078</v>
      </c>
      <c r="C1835" s="57" t="str">
        <f t="shared" si="515"/>
        <v>0.136892762718155-28.8206466392576i</v>
      </c>
      <c r="D1835" s="57" t="str">
        <f t="shared" si="516"/>
        <v>7.97993740514588-7.16337240549639i</v>
      </c>
      <c r="E1835" s="57" t="str">
        <f t="shared" si="517"/>
        <v>81.1498915189025+0.0421919564007548i</v>
      </c>
      <c r="F1835" s="57" t="str">
        <f t="shared" si="518"/>
        <v>4.17866243360244-670.149271503659i</v>
      </c>
      <c r="G1835" s="57" t="str">
        <f t="shared" si="519"/>
        <v>0.999996112389228-0.00197169867332191i</v>
      </c>
      <c r="H1835" s="57" t="str">
        <f t="shared" si="520"/>
        <v>125.305579441053+134.617963195083i</v>
      </c>
      <c r="I1835" s="57" t="str">
        <f t="shared" si="521"/>
        <v>511.949888775561-470.611360151182i</v>
      </c>
      <c r="K1835" s="57" t="str">
        <f t="shared" si="522"/>
        <v>0.0444562997119803-0.0491045211552557i</v>
      </c>
      <c r="L1835" s="57" t="str">
        <f t="shared" si="523"/>
        <v>0.00025-0.247952181991128i</v>
      </c>
      <c r="M1835" s="57" t="str">
        <f t="shared" si="524"/>
        <v>0.0025-0.139647661947444i</v>
      </c>
      <c r="N1835" s="57">
        <f t="shared" si="525"/>
        <v>90.272142352128583</v>
      </c>
      <c r="O1835" s="57">
        <f t="shared" si="526"/>
        <v>29.194172393148577</v>
      </c>
      <c r="P1835" s="374">
        <f t="shared" si="527"/>
        <v>29.194172393148577</v>
      </c>
      <c r="Q1835" s="374">
        <f t="shared" si="528"/>
        <v>-89.727857647871417</v>
      </c>
      <c r="R1835" s="12">
        <f t="shared" si="529"/>
        <v>90.272142352128583</v>
      </c>
      <c r="S1835" s="57">
        <f t="shared" si="530"/>
        <v>0.89149661961832083</v>
      </c>
      <c r="T1835" s="12">
        <f t="shared" si="513"/>
        <v>29.194172393148577</v>
      </c>
    </row>
    <row r="1836" spans="1:20" x14ac:dyDescent="0.15">
      <c r="A1836" s="57">
        <f t="shared" si="514"/>
        <v>5622.7239279408886</v>
      </c>
      <c r="B1836" s="12">
        <f t="shared" si="531"/>
        <v>894.88430677287045</v>
      </c>
      <c r="C1836" s="57" t="str">
        <f t="shared" si="515"/>
        <v>0.137598820923108-28.7109480333218i</v>
      </c>
      <c r="D1836" s="57" t="str">
        <f t="shared" si="516"/>
        <v>7.9799369285249-7.13642417171409i</v>
      </c>
      <c r="E1836" s="57" t="str">
        <f t="shared" si="517"/>
        <v>81.1496243605874+0.0426853629910671i</v>
      </c>
      <c r="F1836" s="57" t="str">
        <f t="shared" si="518"/>
        <v>4.17866230990577-667.612407092558i</v>
      </c>
      <c r="G1836" s="57" t="str">
        <f t="shared" si="519"/>
        <v>0.999996082787365-0.00197919106969256i</v>
      </c>
      <c r="H1836" s="57" t="str">
        <f t="shared" si="520"/>
        <v>125.346984691529+135.14426555234i</v>
      </c>
      <c r="I1836" s="57" t="str">
        <f t="shared" si="521"/>
        <v>512.006487146762-468.961390264669i</v>
      </c>
      <c r="K1836" s="57" t="str">
        <f t="shared" si="522"/>
        <v>0.0442715722966099-0.0490813488305419i</v>
      </c>
      <c r="L1836" s="57" t="str">
        <f t="shared" si="523"/>
        <v>0.00025-0.247013530574943i</v>
      </c>
      <c r="M1836" s="57" t="str">
        <f t="shared" si="524"/>
        <v>0.0025-0.139119009710544i</v>
      </c>
      <c r="N1836" s="57">
        <f t="shared" si="525"/>
        <v>90.274591118913349</v>
      </c>
      <c r="O1836" s="57">
        <f t="shared" si="526"/>
        <v>29.161050412259787</v>
      </c>
      <c r="P1836" s="374">
        <f t="shared" si="527"/>
        <v>29.161050412259787</v>
      </c>
      <c r="Q1836" s="374">
        <f t="shared" si="528"/>
        <v>-89.725408881086651</v>
      </c>
      <c r="R1836" s="12">
        <f t="shared" si="529"/>
        <v>90.274591118913349</v>
      </c>
      <c r="S1836" s="57">
        <f t="shared" si="530"/>
        <v>0.89488430677287045</v>
      </c>
      <c r="T1836" s="12">
        <f t="shared" ref="T1836:T1899" si="532">P1836</f>
        <v>29.161050412259787</v>
      </c>
    </row>
    <row r="1837" spans="1:20" x14ac:dyDescent="0.15">
      <c r="A1837" s="57">
        <f t="shared" ref="A1837:A1900" si="533">2*PI()*B1837</f>
        <v>5644.0902788670646</v>
      </c>
      <c r="B1837" s="12">
        <f t="shared" si="531"/>
        <v>898.28486713860741</v>
      </c>
      <c r="C1837" s="57" t="str">
        <f t="shared" ref="C1837:C1900" si="534">IMPRODUCT(D1837,E1837,$C$40,,K1837,$C$41)</f>
        <v>0.138304191186533-28.601667753741i</v>
      </c>
      <c r="D1837" s="57" t="str">
        <f t="shared" ref="D1837:D1900" si="535">IMDIV(IMPRODUCT($C$37,$C$38,COMPLEX(1,A1837/$C$38)),IMSUM(-1*A1837*A1837/$C$39,COMPLEX(0,1*A1837)))</f>
        <v>7.97993644827473-7.10957859776897i</v>
      </c>
      <c r="E1837" s="57" t="str">
        <f t="shared" ref="E1837:E1900" si="536">IMDIV(IMPRODUCT(IMSUM(F1837,G1837),$C$29,H1837),IMSUM(1,I1837))</f>
        <v>81.1493576831183+0.0431815835680189i</v>
      </c>
      <c r="F1837" s="57" t="str">
        <f t="shared" ref="F1837:F1900" si="537">IMDIV(IMPRODUCT($C$14,$C$15,COMPLEX(1,A1837/$C$15)),IMSUM(-1*A1837*A1837/$C$16,COMPLEX(0,A1837)))</f>
        <v>4.17866218526721-665.085146510063i</v>
      </c>
      <c r="G1837" s="57" t="str">
        <f t="shared" ref="G1837:G1900" si="538">IMDIV(1,COMPLEX(1,A1837*$C$9*$C$10))</f>
        <v>0.999996052960102-0.00198671193649898i</v>
      </c>
      <c r="H1837" s="57" t="str">
        <f t="shared" ref="H1837:H1900" si="539">IMDIV($C$3,IMSUM(K1837,COMPLEX(0,$C$28*A1837)))</f>
        <v>125.388720922399+135.672739797092i</v>
      </c>
      <c r="I1837" s="57" t="str">
        <f t="shared" ref="I1837:I1900" si="540">IMPRODUCT(F1837,$C$29,H1837,$C$31)</f>
        <v>512.063528503212-467.318220129037i</v>
      </c>
      <c r="K1837" s="57" t="str">
        <f t="shared" ref="K1837:K1900" si="541">IF($C$26&lt;=0,IMDIV(1,IMSUM(IMDIV(1,L1837),1/$C$18)),IMDIV(1,IMSUM(IMDIV(1,L1837),1/$C$18,IMDIV(1,M1837))))</f>
        <v>0.0440870219819677-0.0490574932030459i</v>
      </c>
      <c r="L1837" s="57" t="str">
        <f t="shared" ref="L1837:L1900" si="542">IMSUM($C$21/$C$22,IMDIV(1,COMPLEX(0,$C$20*$C$22*A1837)))</f>
        <v>0.00025-0.246078432531323i</v>
      </c>
      <c r="M1837" s="57" t="str">
        <f t="shared" ref="M1837:M1900" si="543">IMSUM($C$25/$C$26,IMDIV(1,COMPLEX(0,$C$24*$C$26*A1837)))</f>
        <v>0.0025-0.138592358747304i</v>
      </c>
      <c r="N1837" s="57">
        <f t="shared" ref="N1837:N1900" si="544">ABS(R1837)</f>
        <v>90.277053238663484</v>
      </c>
      <c r="O1837" s="57">
        <f t="shared" ref="O1837:O1900" si="545">ABS(P1837)</f>
        <v>29.127928695709876</v>
      </c>
      <c r="P1837" s="374">
        <f t="shared" ref="P1837:P1900" si="546">20*LOG10(IMABS(C1837))</f>
        <v>29.127928695709876</v>
      </c>
      <c r="Q1837" s="374">
        <f t="shared" ref="Q1837:Q1900" si="547">IMARGUMENT(C1837)*180/PI()</f>
        <v>-89.722946761336516</v>
      </c>
      <c r="R1837" s="12">
        <f t="shared" ref="R1837:R1900" si="548">IF(Q1837&lt;0,Q1837+180,Q1837-180)</f>
        <v>90.277053238663484</v>
      </c>
      <c r="S1837" s="57">
        <f t="shared" ref="S1837:S1900" si="549">B1837/1000</f>
        <v>0.89828486713860745</v>
      </c>
      <c r="T1837" s="12">
        <f t="shared" si="532"/>
        <v>29.127928695709876</v>
      </c>
    </row>
    <row r="1838" spans="1:20" x14ac:dyDescent="0.15">
      <c r="A1838" s="57">
        <f t="shared" si="533"/>
        <v>5665.5378219267595</v>
      </c>
      <c r="B1838" s="12">
        <f t="shared" ref="B1838:B1901" si="550">B1837*(1+B$42)</f>
        <v>901.6983496337341</v>
      </c>
      <c r="C1838" s="57" t="str">
        <f t="shared" si="534"/>
        <v>0.139008854239123-28.4928042206205i</v>
      </c>
      <c r="D1838" s="57" t="str">
        <f t="shared" si="535"/>
        <v>7.97993596436782-7.08283529747819i</v>
      </c>
      <c r="E1838" s="57" t="str">
        <f t="shared" si="536"/>
        <v>81.1490914959764+0.0436806219832696i</v>
      </c>
      <c r="F1838" s="57" t="str">
        <f t="shared" si="537"/>
        <v>4.17866205967962-662.567453400681i</v>
      </c>
      <c r="G1838" s="57" t="str">
        <f t="shared" si="538"/>
        <v>0.999996022905723-0.00199426138192115i</v>
      </c>
      <c r="H1838" s="57" t="str">
        <f t="shared" si="539"/>
        <v>125.430790901454+136.203396210377i</v>
      </c>
      <c r="I1838" s="57" t="str">
        <f t="shared" si="540"/>
        <v>512.121016405378-465.681826746329i</v>
      </c>
      <c r="K1838" s="57" t="str">
        <f t="shared" si="541"/>
        <v>0.0439026538153317-0.0490329559565751i</v>
      </c>
      <c r="L1838" s="57" t="str">
        <f t="shared" si="542"/>
        <v>0.00025-0.245146874408571i</v>
      </c>
      <c r="M1838" s="57" t="str">
        <f t="shared" si="543"/>
        <v>0.0025-0.138067701481673i</v>
      </c>
      <c r="N1838" s="57">
        <f t="shared" si="544"/>
        <v>90.279528733311906</v>
      </c>
      <c r="O1838" s="57">
        <f t="shared" si="545"/>
        <v>29.094807249367921</v>
      </c>
      <c r="P1838" s="374">
        <f t="shared" si="546"/>
        <v>29.094807249367921</v>
      </c>
      <c r="Q1838" s="374">
        <f t="shared" si="547"/>
        <v>-89.720471266688094</v>
      </c>
      <c r="R1838" s="12">
        <f t="shared" si="548"/>
        <v>90.279528733311906</v>
      </c>
      <c r="S1838" s="57">
        <f t="shared" si="549"/>
        <v>0.90169834963373408</v>
      </c>
      <c r="T1838" s="12">
        <f t="shared" si="532"/>
        <v>29.094807249367921</v>
      </c>
    </row>
    <row r="1839" spans="1:20" x14ac:dyDescent="0.15">
      <c r="A1839" s="57">
        <f t="shared" si="533"/>
        <v>5687.0668656500811</v>
      </c>
      <c r="B1839" s="12">
        <f t="shared" si="550"/>
        <v>905.12480336234228</v>
      </c>
      <c r="C1839" s="57" t="str">
        <f t="shared" si="534"/>
        <v>0.139712790890195-28.3843558598481i</v>
      </c>
      <c r="D1839" s="57" t="str">
        <f t="shared" si="535"/>
        <v>7.97993547677632-7.05619388613017i</v>
      </c>
      <c r="E1839" s="57" t="str">
        <f t="shared" si="536"/>
        <v>81.1488258086208+0.0441824820408142i</v>
      </c>
      <c r="F1839" s="57" t="str">
        <f t="shared" si="537"/>
        <v>4.17866193313575-660.059291546553i</v>
      </c>
      <c r="G1839" s="57" t="str">
        <f t="shared" si="538"/>
        <v>0.999995992622499-0.00200183951455005i</v>
      </c>
      <c r="H1839" s="57" t="str">
        <f t="shared" si="539"/>
        <v>125.473197421517+136.736245136687i</v>
      </c>
      <c r="I1839" s="57" t="str">
        <f t="shared" si="540"/>
        <v>512.178954443795-464.052187223901i</v>
      </c>
      <c r="K1839" s="57" t="str">
        <f t="shared" si="541"/>
        <v>0.0437184728235508-0.0490077388209448i</v>
      </c>
      <c r="L1839" s="57" t="str">
        <f t="shared" si="542"/>
        <v>0.00025-0.244218842805909i</v>
      </c>
      <c r="M1839" s="57" t="str">
        <f t="shared" si="543"/>
        <v>0.0025-0.137545030366282i</v>
      </c>
      <c r="N1839" s="57">
        <f t="shared" si="544"/>
        <v>90.282017624601309</v>
      </c>
      <c r="O1839" s="57">
        <f t="shared" si="545"/>
        <v>29.061686079087789</v>
      </c>
      <c r="P1839" s="374">
        <f t="shared" si="546"/>
        <v>29.061686079087789</v>
      </c>
      <c r="Q1839" s="374">
        <f t="shared" si="547"/>
        <v>-89.717982375398691</v>
      </c>
      <c r="R1839" s="12">
        <f t="shared" si="548"/>
        <v>90.282017624601309</v>
      </c>
      <c r="S1839" s="57">
        <f t="shared" si="549"/>
        <v>0.90512480336234225</v>
      </c>
      <c r="T1839" s="12">
        <f t="shared" si="532"/>
        <v>29.061686079087789</v>
      </c>
    </row>
    <row r="1840" spans="1:20" x14ac:dyDescent="0.15">
      <c r="A1840" s="57">
        <f t="shared" si="533"/>
        <v>5708.6777197395513</v>
      </c>
      <c r="B1840" s="12">
        <f t="shared" si="550"/>
        <v>908.56427761511918</v>
      </c>
      <c r="C1840" s="57" t="str">
        <f t="shared" si="534"/>
        <v>0.140415982030241-28.2763211030712i</v>
      </c>
      <c r="D1840" s="57" t="str">
        <f t="shared" si="535"/>
        <v>7.97993498547208-7.02965398047903i</v>
      </c>
      <c r="E1840" s="57" t="str">
        <f t="shared" si="536"/>
        <v>81.1485606304885+0.0446871674971713i</v>
      </c>
      <c r="F1840" s="57" t="str">
        <f t="shared" si="537"/>
        <v>4.17866180562833-657.560624866928i</v>
      </c>
      <c r="G1840" s="57" t="str">
        <f t="shared" si="538"/>
        <v>0.999995962108687-0.00200944644338922i</v>
      </c>
      <c r="H1840" s="57" t="str">
        <f t="shared" si="539"/>
        <v>125.515943300709+137.271296984512i</v>
      </c>
      <c r="I1840" s="57" t="str">
        <f t="shared" si="540"/>
        <v>512.237346239335-462.429278774224i</v>
      </c>
      <c r="K1840" s="57" t="str">
        <f t="shared" si="541"/>
        <v>0.0435344840125121-0.048981843571681i</v>
      </c>
      <c r="L1840" s="57" t="str">
        <f t="shared" si="542"/>
        <v>0.00025-0.24329432437329i</v>
      </c>
      <c r="M1840" s="57" t="str">
        <f t="shared" si="543"/>
        <v>0.0025-0.137024337882329i</v>
      </c>
      <c r="N1840" s="57">
        <f t="shared" si="544"/>
        <v>90.284519934087413</v>
      </c>
      <c r="O1840" s="57">
        <f t="shared" si="545"/>
        <v>29.028565190707173</v>
      </c>
      <c r="P1840" s="374">
        <f t="shared" si="546"/>
        <v>29.028565190707173</v>
      </c>
      <c r="Q1840" s="374">
        <f t="shared" si="547"/>
        <v>-89.715480065912587</v>
      </c>
      <c r="R1840" s="12">
        <f t="shared" si="548"/>
        <v>90.284519934087413</v>
      </c>
      <c r="S1840" s="57">
        <f t="shared" si="549"/>
        <v>0.90856427761511915</v>
      </c>
      <c r="T1840" s="12">
        <f t="shared" si="532"/>
        <v>29.028565190707173</v>
      </c>
    </row>
    <row r="1841" spans="1:20" x14ac:dyDescent="0.15">
      <c r="A1841" s="57">
        <f t="shared" si="533"/>
        <v>5730.3706950745618</v>
      </c>
      <c r="B1841" s="12">
        <f t="shared" si="550"/>
        <v>912.01682187005667</v>
      </c>
      <c r="C1841" s="57" t="str">
        <f t="shared" si="534"/>
        <v>0.141118408633465-28.1686983876775i</v>
      </c>
      <c r="D1841" s="57" t="str">
        <f t="shared" si="535"/>
        <v>7.97993449042691-7.00321519873906i</v>
      </c>
      <c r="E1841" s="57" t="str">
        <f t="shared" si="536"/>
        <v>81.1482959709936+0.0451946820616544i</v>
      </c>
      <c r="F1841" s="57" t="str">
        <f t="shared" si="537"/>
        <v>4.17866167715004-655.071417417647i</v>
      </c>
      <c r="G1841" s="57" t="str">
        <f t="shared" si="538"/>
        <v>0.999995931362531-0.00201708227785632i</v>
      </c>
      <c r="H1841" s="57" t="str">
        <f t="shared" si="539"/>
        <v>125.559031382702+137.808562226887i</v>
      </c>
      <c r="I1841" s="57" t="str">
        <f t="shared" si="540"/>
        <v>512.296195443482-460.813078714642i</v>
      </c>
      <c r="K1841" s="57" t="str">
        <f t="shared" si="541"/>
        <v>0.0433506923666156-0.0489552720297205i</v>
      </c>
      <c r="L1841" s="57" t="str">
        <f t="shared" si="542"/>
        <v>0.00025-0.242373305811208i</v>
      </c>
      <c r="M1841" s="57" t="str">
        <f t="shared" si="543"/>
        <v>0.0025-0.136505616539479i</v>
      </c>
      <c r="N1841" s="57">
        <f t="shared" si="544"/>
        <v>90.287035683142648</v>
      </c>
      <c r="O1841" s="57">
        <f t="shared" si="545"/>
        <v>28.995444590047676</v>
      </c>
      <c r="P1841" s="374">
        <f t="shared" si="546"/>
        <v>28.995444590047676</v>
      </c>
      <c r="Q1841" s="374">
        <f t="shared" si="547"/>
        <v>-89.712964316857352</v>
      </c>
      <c r="R1841" s="12">
        <f t="shared" si="548"/>
        <v>90.287035683142648</v>
      </c>
      <c r="S1841" s="57">
        <f t="shared" si="549"/>
        <v>0.91201682187005673</v>
      </c>
      <c r="T1841" s="12">
        <f t="shared" si="532"/>
        <v>28.995444590047676</v>
      </c>
    </row>
    <row r="1842" spans="1:20" x14ac:dyDescent="0.15">
      <c r="A1842" s="57">
        <f t="shared" si="533"/>
        <v>5752.146103715846</v>
      </c>
      <c r="B1842" s="12">
        <f t="shared" si="550"/>
        <v>915.48248579316294</v>
      </c>
      <c r="C1842" s="57" t="str">
        <f t="shared" si="534"/>
        <v>0.141820051758614-28.0614861567733i</v>
      </c>
      <c r="D1842" s="57" t="str">
        <f t="shared" si="535"/>
        <v>7.97993399161233-6.97687716057927i</v>
      </c>
      <c r="E1842" s="57" t="str">
        <f t="shared" si="536"/>
        <v>81.1480318395265+0.0457050293974265i</v>
      </c>
      <c r="F1842" s="57" t="str">
        <f t="shared" si="537"/>
        <v>4.17866154769345-652.591633390624i</v>
      </c>
      <c r="G1842" s="57" t="str">
        <f t="shared" si="538"/>
        <v>0.999995900382262-0.00202474712778471i</v>
      </c>
      <c r="H1842" s="57" t="str">
        <f t="shared" si="539"/>
        <v>125.602464536974+138.348051401949i</v>
      </c>
      <c r="I1842" s="57" t="str">
        <f t="shared" si="540"/>
        <v>512.355505738617-459.20356446712i</v>
      </c>
      <c r="K1842" s="57" t="str">
        <f t="shared" si="541"/>
        <v>0.043167102848251-0.0489280260611036i</v>
      </c>
      <c r="L1842" s="57" t="str">
        <f t="shared" si="542"/>
        <v>0.00025-0.2414557738705i</v>
      </c>
      <c r="M1842" s="57" t="str">
        <f t="shared" si="543"/>
        <v>0.0025-0.135988858875751i</v>
      </c>
      <c r="N1842" s="57">
        <f t="shared" si="544"/>
        <v>90.289564892956264</v>
      </c>
      <c r="O1842" s="57">
        <f t="shared" si="545"/>
        <v>28.962324282914192</v>
      </c>
      <c r="P1842" s="374">
        <f t="shared" si="546"/>
        <v>28.962324282914192</v>
      </c>
      <c r="Q1842" s="374">
        <f t="shared" si="547"/>
        <v>-89.710435107043736</v>
      </c>
      <c r="R1842" s="12">
        <f t="shared" si="548"/>
        <v>90.289564892956264</v>
      </c>
      <c r="S1842" s="57">
        <f t="shared" si="549"/>
        <v>0.91548248579316294</v>
      </c>
      <c r="T1842" s="12">
        <f t="shared" si="532"/>
        <v>28.962324282914192</v>
      </c>
    </row>
    <row r="1843" spans="1:20" x14ac:dyDescent="0.15">
      <c r="A1843" s="57">
        <f t="shared" si="533"/>
        <v>5774.0042589099658</v>
      </c>
      <c r="B1843" s="12">
        <f t="shared" si="550"/>
        <v>918.96131923917699</v>
      </c>
      <c r="C1843" s="57" t="str">
        <f t="shared" si="534"/>
        <v>0.142520892551701-27.9546828591616i</v>
      </c>
      <c r="D1843" s="57" t="str">
        <f t="shared" si="535"/>
        <v>7.97993348899959-6.9506394871179i</v>
      </c>
      <c r="E1843" s="57" t="str">
        <f t="shared" si="536"/>
        <v>81.1477682454526+0.0462182131221071i</v>
      </c>
      <c r="F1843" s="57" t="str">
        <f t="shared" si="537"/>
        <v>4.17866141725112-650.121237113334i</v>
      </c>
      <c r="G1843" s="57" t="str">
        <f t="shared" si="538"/>
        <v>0.999995869166097-0.00203244110342501i</v>
      </c>
      <c r="H1843" s="57" t="str">
        <f t="shared" si="539"/>
        <v>125.646245659085+138.889775113498i</v>
      </c>
      <c r="I1843" s="57" t="str">
        <f t="shared" si="540"/>
        <v>512.415280838304-457.600713558073i</v>
      </c>
      <c r="K1843" s="57" t="str">
        <f t="shared" si="541"/>
        <v>0.042983720397281-0.0489001075766563i</v>
      </c>
      <c r="L1843" s="57" t="str">
        <f t="shared" si="542"/>
        <v>0.00025-0.240541715352161i</v>
      </c>
      <c r="M1843" s="57" t="str">
        <f t="shared" si="543"/>
        <v>0.0025-0.135474057457413i</v>
      </c>
      <c r="N1843" s="57">
        <f t="shared" si="544"/>
        <v>90.292107584538371</v>
      </c>
      <c r="O1843" s="57">
        <f t="shared" si="545"/>
        <v>28.929204275094115</v>
      </c>
      <c r="P1843" s="374">
        <f t="shared" si="546"/>
        <v>28.929204275094115</v>
      </c>
      <c r="Q1843" s="374">
        <f t="shared" si="547"/>
        <v>-89.707892415461629</v>
      </c>
      <c r="R1843" s="12">
        <f t="shared" si="548"/>
        <v>90.292107584538371</v>
      </c>
      <c r="S1843" s="57">
        <f t="shared" si="549"/>
        <v>0.91896131923917701</v>
      </c>
      <c r="T1843" s="12">
        <f t="shared" si="532"/>
        <v>28.929204275094115</v>
      </c>
    </row>
    <row r="1844" spans="1:20" x14ac:dyDescent="0.15">
      <c r="A1844" s="57">
        <f t="shared" si="533"/>
        <v>5795.9454750938248</v>
      </c>
      <c r="B1844" s="12">
        <f t="shared" si="550"/>
        <v>922.45337225228593</v>
      </c>
      <c r="C1844" s="57" t="str">
        <f t="shared" si="534"/>
        <v>0.143220912248184-27.8482869493218i</v>
      </c>
      <c r="D1844" s="57" t="str">
        <f t="shared" si="535"/>
        <v>7.97993298255982-6.92450180091696i</v>
      </c>
      <c r="E1844" s="57" t="str">
        <f t="shared" si="536"/>
        <v>81.1475051981132+0.0467342368080202i</v>
      </c>
      <c r="F1844" s="57" t="str">
        <f t="shared" si="537"/>
        <v>4.17866128581557-647.660193048299i</v>
      </c>
      <c r="G1844" s="57" t="str">
        <f t="shared" si="538"/>
        <v>0.999995837712241-0.00204016431544673i</v>
      </c>
      <c r="H1844" s="57" t="str">
        <f t="shared" si="539"/>
        <v>125.690377670941+139.433744031566i</v>
      </c>
      <c r="I1844" s="57" t="str">
        <f t="shared" si="540"/>
        <v>512.475524487576-456.004503618126i</v>
      </c>
      <c r="K1844" s="57" t="str">
        <f t="shared" si="541"/>
        <v>0.0428005499305303-0.0488715185316681i</v>
      </c>
      <c r="L1844" s="57" t="str">
        <f t="shared" si="542"/>
        <v>0.00025-0.239631117107154i</v>
      </c>
      <c r="M1844" s="57" t="str">
        <f t="shared" si="543"/>
        <v>0.0025-0.134961204878873i</v>
      </c>
      <c r="N1844" s="57">
        <f t="shared" si="544"/>
        <v>90.294663778723077</v>
      </c>
      <c r="O1844" s="57">
        <f t="shared" si="545"/>
        <v>28.896084572357083</v>
      </c>
      <c r="P1844" s="374">
        <f t="shared" si="546"/>
        <v>28.896084572357083</v>
      </c>
      <c r="Q1844" s="374">
        <f t="shared" si="547"/>
        <v>-89.705336221276923</v>
      </c>
      <c r="R1844" s="12">
        <f t="shared" si="548"/>
        <v>90.294663778723077</v>
      </c>
      <c r="S1844" s="57">
        <f t="shared" si="549"/>
        <v>0.92245337225228596</v>
      </c>
      <c r="T1844" s="12">
        <f t="shared" si="532"/>
        <v>28.896084572357083</v>
      </c>
    </row>
    <row r="1845" spans="1:20" x14ac:dyDescent="0.15">
      <c r="A1845" s="57">
        <f t="shared" si="533"/>
        <v>5817.9700678991812</v>
      </c>
      <c r="B1845" s="12">
        <f t="shared" si="550"/>
        <v>925.9586950668446</v>
      </c>
      <c r="C1845" s="57" t="str">
        <f t="shared" si="534"/>
        <v>0.143920092174136-27.7422968873889i</v>
      </c>
      <c r="D1845" s="57" t="str">
        <f t="shared" si="535"/>
        <v>7.97993247226392-6.89846372597678i</v>
      </c>
      <c r="E1845" s="57" t="str">
        <f t="shared" si="536"/>
        <v>81.1472427068228+0.0472531039828562i</v>
      </c>
      <c r="F1845" s="57" t="str">
        <f t="shared" si="537"/>
        <v>4.17866115337922-645.208465792571i</v>
      </c>
      <c r="G1845" s="57" t="str">
        <f t="shared" si="538"/>
        <v>0.999995806018884-0.00204791687493979i</v>
      </c>
      <c r="H1845" s="57" t="str">
        <f t="shared" si="539"/>
        <v>125.734863521061+139.979968892989i</v>
      </c>
      <c r="I1845" s="57" t="str">
        <f t="shared" si="540"/>
        <v>512.536240463223-454.414912381888i</v>
      </c>
      <c r="K1845" s="57" t="str">
        <f t="shared" si="541"/>
        <v>0.0426175963412784-0.0488422609255636i</v>
      </c>
      <c r="L1845" s="57" t="str">
        <f t="shared" si="542"/>
        <v>0.00025-0.238723966036217i</v>
      </c>
      <c r="M1845" s="57" t="str">
        <f t="shared" si="543"/>
        <v>0.0025-0.134450293762575i</v>
      </c>
      <c r="N1845" s="57">
        <f t="shared" si="544"/>
        <v>90.297233496169525</v>
      </c>
      <c r="O1845" s="57">
        <f t="shared" si="545"/>
        <v>28.862965180454481</v>
      </c>
      <c r="P1845" s="374">
        <f t="shared" si="546"/>
        <v>28.862965180454481</v>
      </c>
      <c r="Q1845" s="374">
        <f t="shared" si="547"/>
        <v>-89.702766503830475</v>
      </c>
      <c r="R1845" s="12">
        <f t="shared" si="548"/>
        <v>90.297233496169525</v>
      </c>
      <c r="S1845" s="57">
        <f t="shared" si="549"/>
        <v>0.92595869506684458</v>
      </c>
      <c r="T1845" s="12">
        <f t="shared" si="532"/>
        <v>28.862965180454481</v>
      </c>
    </row>
    <row r="1846" spans="1:20" x14ac:dyDescent="0.15">
      <c r="A1846" s="57">
        <f t="shared" si="533"/>
        <v>5840.0783541571973</v>
      </c>
      <c r="B1846" s="12">
        <f t="shared" si="550"/>
        <v>929.47733810809859</v>
      </c>
      <c r="C1846" s="57" t="str">
        <f t="shared" si="534"/>
        <v>0.144618413748212-27.636711139132i</v>
      </c>
      <c r="D1846" s="57" t="str">
        <f t="shared" si="535"/>
        <v>7.97993195808238-6.87252488773068i</v>
      </c>
      <c r="E1846" s="57" t="str">
        <f t="shared" si="536"/>
        <v>81.1469807808697+0.047774818130881i</v>
      </c>
      <c r="F1846" s="57" t="str">
        <f t="shared" si="537"/>
        <v>4.17866101993443-642.766020077232i</v>
      </c>
      <c r="G1846" s="57" t="str">
        <f t="shared" si="538"/>
        <v>0.999995774084201-0.00205569889341619i</v>
      </c>
      <c r="H1846" s="57" t="str">
        <f t="shared" si="539"/>
        <v>125.779706184855+140.528460501993i</v>
      </c>
      <c r="I1846" s="57" t="str">
        <f t="shared" si="540"/>
        <v>512.5974325741-452.831917687755i</v>
      </c>
      <c r="K1846" s="57" t="str">
        <f t="shared" si="541"/>
        <v>0.0424348644987596-0.0488123368015659i</v>
      </c>
      <c r="L1846" s="57" t="str">
        <f t="shared" si="542"/>
        <v>0.00025-0.237820249089676i</v>
      </c>
      <c r="M1846" s="57" t="str">
        <f t="shared" si="543"/>
        <v>0.0025-0.133941316758891i</v>
      </c>
      <c r="N1846" s="57">
        <f t="shared" si="544"/>
        <v>90.299816757364795</v>
      </c>
      <c r="O1846" s="57">
        <f t="shared" si="545"/>
        <v>28.829846105118747</v>
      </c>
      <c r="P1846" s="374">
        <f t="shared" si="546"/>
        <v>28.829846105118747</v>
      </c>
      <c r="Q1846" s="374">
        <f t="shared" si="547"/>
        <v>-89.700183242635205</v>
      </c>
      <c r="R1846" s="12">
        <f t="shared" si="548"/>
        <v>90.299816757364795</v>
      </c>
      <c r="S1846" s="57">
        <f t="shared" si="549"/>
        <v>0.92947733810809863</v>
      </c>
      <c r="T1846" s="12">
        <f t="shared" si="532"/>
        <v>28.829846105118747</v>
      </c>
    </row>
    <row r="1847" spans="1:20" x14ac:dyDescent="0.15">
      <c r="A1847" s="57">
        <f t="shared" si="533"/>
        <v>5862.2706519029953</v>
      </c>
      <c r="B1847" s="12">
        <f t="shared" si="550"/>
        <v>933.00935199290939</v>
      </c>
      <c r="C1847" s="57" t="str">
        <f t="shared" si="534"/>
        <v>0.145315858484484-27.5315281759353i</v>
      </c>
      <c r="D1847" s="57" t="str">
        <f t="shared" si="535"/>
        <v>7.97993143998573-6.8466849130395i</v>
      </c>
      <c r="E1847" s="57" t="str">
        <f t="shared" si="536"/>
        <v>81.1467194295149+0.0482993826929735i</v>
      </c>
      <c r="F1847" s="57" t="str">
        <f t="shared" si="537"/>
        <v>4.17866088547356-640.332820766879i</v>
      </c>
      <c r="G1847" s="57" t="str">
        <f t="shared" si="538"/>
        <v>0.999995741906356-0.00206351048281156i</v>
      </c>
      <c r="H1847" s="57" t="str">
        <f t="shared" si="539"/>
        <v>125.824908664902+141.079229730773i</v>
      </c>
      <c r="I1847" s="57" t="str">
        <f t="shared" si="540"/>
        <v>512.659104661402-451.255497477701i</v>
      </c>
      <c r="K1847" s="57" t="str">
        <f t="shared" si="541"/>
        <v>0.0422523592476682-0.0487817482463535i</v>
      </c>
      <c r="L1847" s="57" t="str">
        <f t="shared" si="542"/>
        <v>0.00025-0.23691995326726i</v>
      </c>
      <c r="M1847" s="57" t="str">
        <f t="shared" si="543"/>
        <v>0.0025-0.133434266546016i</v>
      </c>
      <c r="N1847" s="57">
        <f t="shared" si="544"/>
        <v>90.302413582628517</v>
      </c>
      <c r="O1847" s="57">
        <f t="shared" si="545"/>
        <v>28.7967273520634</v>
      </c>
      <c r="P1847" s="374">
        <f t="shared" si="546"/>
        <v>28.7967273520634</v>
      </c>
      <c r="Q1847" s="374">
        <f t="shared" si="547"/>
        <v>-89.697586417371483</v>
      </c>
      <c r="R1847" s="12">
        <f t="shared" si="548"/>
        <v>90.302413582628517</v>
      </c>
      <c r="S1847" s="57">
        <f t="shared" si="549"/>
        <v>0.93300935199290935</v>
      </c>
      <c r="T1847" s="12">
        <f t="shared" si="532"/>
        <v>28.7967273520634</v>
      </c>
    </row>
    <row r="1848" spans="1:20" x14ac:dyDescent="0.15">
      <c r="A1848" s="57">
        <f t="shared" si="533"/>
        <v>5884.5472803802268</v>
      </c>
      <c r="B1848" s="12">
        <f t="shared" si="550"/>
        <v>936.55478753048249</v>
      </c>
      <c r="C1848" s="57" t="str">
        <f t="shared" si="534"/>
        <v>0.146012407993483-27.4267464747757i</v>
      </c>
      <c r="D1848" s="57" t="str">
        <f t="shared" si="535"/>
        <v>7.97993091794416-6.82094343018627i</v>
      </c>
      <c r="E1848" s="57" t="str">
        <f t="shared" si="536"/>
        <v>81.1464586619913+0.0488268010672372i</v>
      </c>
      <c r="F1848" s="57" t="str">
        <f t="shared" si="537"/>
        <v>4.17866074998883-637.908832859124i</v>
      </c>
      <c r="G1848" s="57" t="str">
        <f t="shared" si="538"/>
        <v>0.999995709483497-0.00207135175548682i</v>
      </c>
      <c r="H1848" s="57" t="str">
        <f t="shared" si="539"/>
        <v>125.870473991227+141.632287520091i</v>
      </c>
      <c r="I1848" s="57" t="str">
        <f t="shared" si="540"/>
        <v>512.721260598973-449.685629797058i</v>
      </c>
      <c r="K1848" s="57" t="str">
        <f t="shared" si="541"/>
        <v>0.0420700854076689-0.0487504973897109i</v>
      </c>
      <c r="L1848" s="57" t="str">
        <f t="shared" si="542"/>
        <v>0.00025-0.236023065617912i</v>
      </c>
      <c r="M1848" s="57" t="str">
        <f t="shared" si="543"/>
        <v>0.0025-0.132929135829863i</v>
      </c>
      <c r="N1848" s="57">
        <f t="shared" si="544"/>
        <v>90.305023992114002</v>
      </c>
      <c r="O1848" s="57">
        <f t="shared" si="545"/>
        <v>28.763608926981984</v>
      </c>
      <c r="P1848" s="374">
        <f t="shared" si="546"/>
        <v>28.763608926981984</v>
      </c>
      <c r="Q1848" s="374">
        <f t="shared" si="547"/>
        <v>-89.694976007885998</v>
      </c>
      <c r="R1848" s="12">
        <f t="shared" si="548"/>
        <v>90.305023992114002</v>
      </c>
      <c r="S1848" s="57">
        <f t="shared" si="549"/>
        <v>0.93655478753048249</v>
      </c>
      <c r="T1848" s="12">
        <f t="shared" si="532"/>
        <v>28.763608926981984</v>
      </c>
    </row>
    <row r="1849" spans="1:20" x14ac:dyDescent="0.15">
      <c r="A1849" s="57">
        <f t="shared" si="533"/>
        <v>5906.9085600456719</v>
      </c>
      <c r="B1849" s="12">
        <f t="shared" si="550"/>
        <v>940.11369572309832</v>
      </c>
      <c r="C1849" s="57" t="str">
        <f t="shared" si="534"/>
        <v>0.146708043983784-27.3223645182035i</v>
      </c>
      <c r="D1849" s="57" t="str">
        <f t="shared" si="535"/>
        <v>7.97993039192753-6.79530006887085i</v>
      </c>
      <c r="E1849" s="57" t="str">
        <f t="shared" si="536"/>
        <v>81.1461984875037+0.0493570766101687i</v>
      </c>
      <c r="F1849" s="57" t="str">
        <f t="shared" si="537"/>
        <v>4.1786606134725-635.494021484088i</v>
      </c>
      <c r="G1849" s="57" t="str">
        <f t="shared" si="538"/>
        <v>0.999995676813757-0.00207922282422971i</v>
      </c>
      <c r="H1849" s="57" t="str">
        <f t="shared" si="539"/>
        <v>125.916405221592+142.187644879878i</v>
      </c>
      <c r="I1849" s="57" t="str">
        <f t="shared" si="540"/>
        <v>512.783904293619-448.122292794339i</v>
      </c>
      <c r="K1849" s="57" t="str">
        <f t="shared" si="541"/>
        <v>0.0418880477729121-0.0487185864041734i</v>
      </c>
      <c r="L1849" s="57" t="str">
        <f t="shared" si="542"/>
        <v>0.00025-0.235129573239602i</v>
      </c>
      <c r="M1849" s="57" t="str">
        <f t="shared" si="543"/>
        <v>0.0025-0.132425917343956i</v>
      </c>
      <c r="N1849" s="57">
        <f t="shared" si="544"/>
        <v>90.307648005810648</v>
      </c>
      <c r="O1849" s="57">
        <f t="shared" si="545"/>
        <v>28.730490835547975</v>
      </c>
      <c r="P1849" s="374">
        <f t="shared" si="546"/>
        <v>28.730490835547975</v>
      </c>
      <c r="Q1849" s="374">
        <f t="shared" si="547"/>
        <v>-89.692351994189352</v>
      </c>
      <c r="R1849" s="12">
        <f t="shared" si="548"/>
        <v>90.307648005810648</v>
      </c>
      <c r="S1849" s="57">
        <f t="shared" si="549"/>
        <v>0.94011369572309833</v>
      </c>
      <c r="T1849" s="12">
        <f t="shared" si="532"/>
        <v>28.730490835547975</v>
      </c>
    </row>
    <row r="1850" spans="1:20" x14ac:dyDescent="0.15">
      <c r="A1850" s="57">
        <f t="shared" si="533"/>
        <v>5929.3548125738453</v>
      </c>
      <c r="B1850" s="12">
        <f t="shared" si="550"/>
        <v>943.68612776684608</v>
      </c>
      <c r="C1850" s="57" t="str">
        <f t="shared" si="534"/>
        <v>0.147402748264719-27.2183807943217i</v>
      </c>
      <c r="D1850" s="57" t="str">
        <f t="shared" si="535"/>
        <v>7.97992986190572-6.7697544602046i</v>
      </c>
      <c r="E1850" s="57" t="str">
        <f t="shared" si="536"/>
        <v>81.1459389152268+0.0498902126370813i</v>
      </c>
      <c r="F1850" s="57" t="str">
        <f t="shared" si="537"/>
        <v>4.17866047591668-633.088351903896i</v>
      </c>
      <c r="G1850" s="57" t="str">
        <f t="shared" si="538"/>
        <v>0.999995643895258-0.00208712380225649i</v>
      </c>
      <c r="H1850" s="57" t="str">
        <f t="shared" si="539"/>
        <v>125.962705441777+142.745312889839i</v>
      </c>
      <c r="I1850" s="57" t="str">
        <f t="shared" si="540"/>
        <v>512.847039685406-446.565464721011i</v>
      </c>
      <c r="K1850" s="57" t="str">
        <f t="shared" si="541"/>
        <v>0.041706251111557-0.0486860175046646i</v>
      </c>
      <c r="L1850" s="57" t="str">
        <f t="shared" si="542"/>
        <v>0.00025-0.234239463279141i</v>
      </c>
      <c r="M1850" s="57" t="str">
        <f t="shared" si="543"/>
        <v>0.0025-0.131924603849329i</v>
      </c>
      <c r="N1850" s="57">
        <f t="shared" si="544"/>
        <v>90.310285643548482</v>
      </c>
      <c r="O1850" s="57">
        <f t="shared" si="545"/>
        <v>28.697373083414174</v>
      </c>
      <c r="P1850" s="374">
        <f t="shared" si="546"/>
        <v>28.697373083414174</v>
      </c>
      <c r="Q1850" s="374">
        <f t="shared" si="547"/>
        <v>-89.689714356451518</v>
      </c>
      <c r="R1850" s="12">
        <f t="shared" si="548"/>
        <v>90.310285643548482</v>
      </c>
      <c r="S1850" s="57">
        <f t="shared" si="549"/>
        <v>0.94368612776684613</v>
      </c>
      <c r="T1850" s="12">
        <f t="shared" si="532"/>
        <v>28.697373083414174</v>
      </c>
    </row>
    <row r="1851" spans="1:20" x14ac:dyDescent="0.15">
      <c r="A1851" s="57">
        <f t="shared" si="533"/>
        <v>5951.8863608616257</v>
      </c>
      <c r="B1851" s="12">
        <f t="shared" si="550"/>
        <v>947.27213505236011</v>
      </c>
      <c r="C1851" s="57" t="str">
        <f t="shared" si="534"/>
        <v>0.148096502747613-27.1147937967662i</v>
      </c>
      <c r="D1851" s="57" t="str">
        <f t="shared" si="535"/>
        <v>7.97992932784817-6.74430623670511i</v>
      </c>
      <c r="E1851" s="57" t="str">
        <f t="shared" si="536"/>
        <v>81.1456799543063+0.0504262124223635i</v>
      </c>
      <c r="F1851" s="57" t="str">
        <f t="shared" si="537"/>
        <v>4.17866033731344-630.691789512185i</v>
      </c>
      <c r="G1851" s="57" t="str">
        <f t="shared" si="538"/>
        <v>0.999995610726106-0.00209505480321357i</v>
      </c>
      <c r="H1851" s="57" t="str">
        <f t="shared" si="539"/>
        <v>126.009377765875+143.305302700064i</v>
      </c>
      <c r="I1851" s="57" t="str">
        <f t="shared" si="540"/>
        <v>512.910670747963-445.015123931314i</v>
      </c>
      <c r="K1851" s="57" t="str">
        <f t="shared" si="541"/>
        <v>0.0415247001653009-0.0486527929481278i</v>
      </c>
      <c r="L1851" s="57" t="str">
        <f t="shared" si="542"/>
        <v>0.00025-0.233352722931999i</v>
      </c>
      <c r="M1851" s="57" t="str">
        <f t="shared" si="543"/>
        <v>0.0025-0.131425188134418i</v>
      </c>
      <c r="N1851" s="57">
        <f t="shared" si="544"/>
        <v>90.312936925000102</v>
      </c>
      <c r="O1851" s="57">
        <f t="shared" si="545"/>
        <v>28.664255676212413</v>
      </c>
      <c r="P1851" s="374">
        <f t="shared" si="546"/>
        <v>28.664255676212413</v>
      </c>
      <c r="Q1851" s="374">
        <f t="shared" si="547"/>
        <v>-89.687063074999898</v>
      </c>
      <c r="R1851" s="12">
        <f t="shared" si="548"/>
        <v>90.312936925000102</v>
      </c>
      <c r="S1851" s="57">
        <f t="shared" si="549"/>
        <v>0.94727213505236008</v>
      </c>
      <c r="T1851" s="12">
        <f t="shared" si="532"/>
        <v>28.664255676212413</v>
      </c>
    </row>
    <row r="1852" spans="1:20" x14ac:dyDescent="0.15">
      <c r="A1852" s="57">
        <f t="shared" si="533"/>
        <v>5974.5035290329006</v>
      </c>
      <c r="B1852" s="12">
        <f t="shared" si="550"/>
        <v>950.87176916555916</v>
      </c>
      <c r="C1852" s="57" t="str">
        <f t="shared" si="534"/>
        <v>0.148789289447372-27.0116020246848i</v>
      </c>
      <c r="D1852" s="57" t="str">
        <f t="shared" si="535"/>
        <v>7.97992878972408-6.71895503229086i</v>
      </c>
      <c r="E1852" s="57" t="str">
        <f t="shared" si="536"/>
        <v>81.1454216138564+0.0509650792011983i</v>
      </c>
      <c r="F1852" s="57" t="str">
        <f t="shared" si="537"/>
        <v>4.17866019765484-628.304299833602i</v>
      </c>
      <c r="G1852" s="57" t="str">
        <f t="shared" si="538"/>
        <v>0.999995577304391-0.00210301594117908i</v>
      </c>
      <c r="H1852" s="57" t="str">
        <f t="shared" si="539"/>
        <v>126.056425336586+143.867625531653i</v>
      </c>
      <c r="I1852" s="57" t="str">
        <f t="shared" si="540"/>
        <v>512.974801488804-443.471248882067i</v>
      </c>
      <c r="K1852" s="57" t="str">
        <f t="shared" si="541"/>
        <v>0.0413433996489116-0.048618915033153i</v>
      </c>
      <c r="L1852" s="57" t="str">
        <f t="shared" si="542"/>
        <v>0.00025-0.232469339442119i</v>
      </c>
      <c r="M1852" s="57" t="str">
        <f t="shared" si="543"/>
        <v>0.0025-0.130927663014961i</v>
      </c>
      <c r="N1852" s="57">
        <f t="shared" si="544"/>
        <v>90.315601869683192</v>
      </c>
      <c r="O1852" s="57">
        <f t="shared" si="545"/>
        <v>28.631138619552807</v>
      </c>
      <c r="P1852" s="374">
        <f t="shared" si="546"/>
        <v>28.631138619552807</v>
      </c>
      <c r="Q1852" s="374">
        <f t="shared" si="547"/>
        <v>-89.684398130316808</v>
      </c>
      <c r="R1852" s="12">
        <f t="shared" si="548"/>
        <v>90.315601869683192</v>
      </c>
      <c r="S1852" s="57">
        <f t="shared" si="549"/>
        <v>0.95087176916555916</v>
      </c>
      <c r="T1852" s="12">
        <f t="shared" si="532"/>
        <v>28.631138619552807</v>
      </c>
    </row>
    <row r="1853" spans="1:20" x14ac:dyDescent="0.15">
      <c r="A1853" s="57">
        <f t="shared" si="533"/>
        <v>5997.206642443226</v>
      </c>
      <c r="B1853" s="12">
        <f t="shared" si="550"/>
        <v>954.48508188838832</v>
      </c>
      <c r="C1853" s="57" t="str">
        <f t="shared" si="534"/>
        <v>0.149481090484882-26.9088039827185i</v>
      </c>
      <c r="D1853" s="57" t="str">
        <f t="shared" si="535"/>
        <v>7.97992824750261-6.69370048227597i</v>
      </c>
      <c r="E1853" s="57" t="str">
        <f t="shared" si="536"/>
        <v>81.1451639029611+0.0515068161690529i</v>
      </c>
      <c r="F1853" s="57" t="str">
        <f t="shared" si="537"/>
        <v>4.17866005693281-625.925848523302i</v>
      </c>
      <c r="G1853" s="57" t="str">
        <f t="shared" si="538"/>
        <v>0.999995543628191-0.00211100733066454i</v>
      </c>
      <c r="H1853" s="57" t="str">
        <f t="shared" si="539"/>
        <v>126.103851325516+144.432292677343i</v>
      </c>
      <c r="I1853" s="57" t="str">
        <f t="shared" si="540"/>
        <v>513.039435949644-441.93381813247i</v>
      </c>
      <c r="K1853" s="57" t="str">
        <f t="shared" si="541"/>
        <v>0.0411623542497685-0.0485843860995945i</v>
      </c>
      <c r="L1853" s="57" t="str">
        <f t="shared" si="542"/>
        <v>0.00025-0.231589300101733i</v>
      </c>
      <c r="M1853" s="57" t="str">
        <f t="shared" si="543"/>
        <v>0.0025-0.130432021333892i</v>
      </c>
      <c r="N1853" s="57">
        <f t="shared" si="544"/>
        <v>90.318280496964903</v>
      </c>
      <c r="O1853" s="57">
        <f t="shared" si="545"/>
        <v>28.598021919023758</v>
      </c>
      <c r="P1853" s="374">
        <f t="shared" si="546"/>
        <v>28.598021919023758</v>
      </c>
      <c r="Q1853" s="374">
        <f t="shared" si="547"/>
        <v>-89.681719503035097</v>
      </c>
      <c r="R1853" s="12">
        <f t="shared" si="548"/>
        <v>90.318280496964903</v>
      </c>
      <c r="S1853" s="57">
        <f t="shared" si="549"/>
        <v>0.95448508188838832</v>
      </c>
      <c r="T1853" s="12">
        <f t="shared" si="532"/>
        <v>28.598021919023758</v>
      </c>
    </row>
    <row r="1854" spans="1:20" x14ac:dyDescent="0.15">
      <c r="A1854" s="57">
        <f t="shared" si="533"/>
        <v>6019.9960276845104</v>
      </c>
      <c r="B1854" s="12">
        <f t="shared" si="550"/>
        <v>958.11212519956428</v>
      </c>
      <c r="C1854" s="57" t="str">
        <f t="shared" si="534"/>
        <v>0.150171888087771-26.8063981809802i</v>
      </c>
      <c r="D1854" s="57" t="str">
        <f t="shared" si="535"/>
        <v>7.97992770115243-6.66854222336501i</v>
      </c>
      <c r="E1854" s="57" t="str">
        <f t="shared" si="536"/>
        <v>81.1449068306717+0.0520514264831915i</v>
      </c>
      <c r="F1854" s="57" t="str">
        <f t="shared" si="537"/>
        <v>4.17865991513929-623.556401366469i</v>
      </c>
      <c r="G1854" s="57" t="str">
        <f t="shared" si="538"/>
        <v>0.999995509695567-0.00211902908661652i</v>
      </c>
      <c r="H1854" s="57" t="str">
        <f t="shared" si="539"/>
        <v>126.151658933477+144.99931550214i</v>
      </c>
      <c r="I1854" s="57" t="str">
        <f t="shared" si="540"/>
        <v>513.104578206718-440.402810343923i</v>
      </c>
      <c r="K1854" s="57" t="str">
        <f t="shared" si="541"/>
        <v>0.0409815686274097-0.0485492085281865i</v>
      </c>
      <c r="L1854" s="57" t="str">
        <f t="shared" si="542"/>
        <v>0.00025-0.230712592251178i</v>
      </c>
      <c r="M1854" s="57" t="str">
        <f t="shared" si="543"/>
        <v>0.0025-0.129938255961239i</v>
      </c>
      <c r="N1854" s="57">
        <f t="shared" si="544"/>
        <v>90.320972826062871</v>
      </c>
      <c r="O1854" s="57">
        <f t="shared" si="545"/>
        <v>28.564905580191056</v>
      </c>
      <c r="P1854" s="374">
        <f t="shared" si="546"/>
        <v>28.564905580191056</v>
      </c>
      <c r="Q1854" s="374">
        <f t="shared" si="547"/>
        <v>-89.679027173937129</v>
      </c>
      <c r="R1854" s="12">
        <f t="shared" si="548"/>
        <v>90.320972826062871</v>
      </c>
      <c r="S1854" s="57">
        <f t="shared" si="549"/>
        <v>0.95811212519956424</v>
      </c>
      <c r="T1854" s="12">
        <f t="shared" si="532"/>
        <v>28.564905580191056</v>
      </c>
    </row>
    <row r="1855" spans="1:20" x14ac:dyDescent="0.15">
      <c r="A1855" s="57">
        <f t="shared" si="533"/>
        <v>6042.8720125897116</v>
      </c>
      <c r="B1855" s="12">
        <f t="shared" si="550"/>
        <v>961.75295127532263</v>
      </c>
      <c r="C1855" s="57" t="str">
        <f t="shared" si="534"/>
        <v>0.150861664593469-26.7043831350365i</v>
      </c>
      <c r="D1855" s="57" t="str">
        <f t="shared" si="535"/>
        <v>7.97992715064222-6.64347989364767i</v>
      </c>
      <c r="E1855" s="57" t="str">
        <f t="shared" si="536"/>
        <v>81.1446504060075+0.0525989132634064i</v>
      </c>
      <c r="F1855" s="57" t="str">
        <f t="shared" si="537"/>
        <v>4.17865977226608-621.195924277808i</v>
      </c>
      <c r="G1855" s="57" t="str">
        <f t="shared" si="538"/>
        <v>0.999995475504568-0.0021270813244183i</v>
      </c>
      <c r="H1855" s="57" t="str">
        <f t="shared" si="539"/>
        <v>126.199851390795+145.56870544396i</v>
      </c>
      <c r="I1855" s="57" t="str">
        <f t="shared" si="540"/>
        <v>513.170232371083-438.878204279838i</v>
      </c>
      <c r="K1855" s="57" t="str">
        <f t="shared" si="541"/>
        <v>0.0408010474130855-0.0485133847401506i</v>
      </c>
      <c r="L1855" s="57" t="str">
        <f t="shared" si="542"/>
        <v>0.00025-0.229839203278719i</v>
      </c>
      <c r="M1855" s="57" t="str">
        <f t="shared" si="543"/>
        <v>0.0025-0.129446359794022i</v>
      </c>
      <c r="N1855" s="57">
        <f t="shared" si="544"/>
        <v>90.323678876051233</v>
      </c>
      <c r="O1855" s="57">
        <f t="shared" si="545"/>
        <v>28.531789608597968</v>
      </c>
      <c r="P1855" s="374">
        <f t="shared" si="546"/>
        <v>28.531789608597968</v>
      </c>
      <c r="Q1855" s="374">
        <f t="shared" si="547"/>
        <v>-89.676321123948767</v>
      </c>
      <c r="R1855" s="12">
        <f t="shared" si="548"/>
        <v>90.323678876051233</v>
      </c>
      <c r="S1855" s="57">
        <f t="shared" si="549"/>
        <v>0.96175295127532268</v>
      </c>
      <c r="T1855" s="12">
        <f t="shared" si="532"/>
        <v>28.531789608597968</v>
      </c>
    </row>
    <row r="1856" spans="1:20" x14ac:dyDescent="0.15">
      <c r="A1856" s="57">
        <f t="shared" si="533"/>
        <v>6065.8349262375523</v>
      </c>
      <c r="B1856" s="12">
        <f t="shared" si="550"/>
        <v>965.40761249016884</v>
      </c>
      <c r="C1856" s="57" t="str">
        <f t="shared" si="534"/>
        <v>0.151550402449299-26.6027573658864i</v>
      </c>
      <c r="D1856" s="57" t="str">
        <f t="shared" si="535"/>
        <v>7.97992659594028-6.61851313259365i</v>
      </c>
      <c r="E1856" s="57" t="str">
        <f t="shared" si="536"/>
        <v>81.144394637955+0.0531492795919562i</v>
      </c>
      <c r="F1856" s="57" t="str">
        <f t="shared" si="537"/>
        <v>4.17865962830499-618.844383301063i</v>
      </c>
      <c r="G1856" s="57" t="str">
        <f t="shared" si="538"/>
        <v>0.999995441053226-0.00213516415989148i</v>
      </c>
      <c r="H1856" s="57" t="str">
        <f t="shared" si="539"/>
        <v>126.248431957619+146.140474014288i</v>
      </c>
      <c r="I1856" s="57" t="str">
        <f t="shared" si="540"/>
        <v>513.236402588994-437.359978805461i</v>
      </c>
      <c r="K1856" s="57" t="str">
        <f t="shared" si="541"/>
        <v>0.0406207952093158-0.0484769171967975i</v>
      </c>
      <c r="L1856" s="57" t="str">
        <f t="shared" si="542"/>
        <v>0.00025-0.228969120620362i</v>
      </c>
      <c r="M1856" s="57" t="str">
        <f t="shared" si="543"/>
        <v>0.0025-0.128956325756149i</v>
      </c>
      <c r="N1856" s="57">
        <f t="shared" si="544"/>
        <v>90.326398665860353</v>
      </c>
      <c r="O1856" s="57">
        <f t="shared" si="545"/>
        <v>28.498674009764315</v>
      </c>
      <c r="P1856" s="374">
        <f t="shared" si="546"/>
        <v>28.498674009764315</v>
      </c>
      <c r="Q1856" s="374">
        <f t="shared" si="547"/>
        <v>-89.673601334139647</v>
      </c>
      <c r="R1856" s="12">
        <f t="shared" si="548"/>
        <v>90.326398665860353</v>
      </c>
      <c r="S1856" s="57">
        <f t="shared" si="549"/>
        <v>0.96540761249016882</v>
      </c>
      <c r="T1856" s="12">
        <f t="shared" si="532"/>
        <v>28.498674009764315</v>
      </c>
    </row>
    <row r="1857" spans="1:20" x14ac:dyDescent="0.15">
      <c r="A1857" s="57">
        <f t="shared" si="533"/>
        <v>6088.8850989572557</v>
      </c>
      <c r="B1857" s="12">
        <f t="shared" si="550"/>
        <v>969.07616141763151</v>
      </c>
      <c r="C1857" s="57" t="str">
        <f t="shared" si="534"/>
        <v>0.152238084215332-26.5015193999424i</v>
      </c>
      <c r="D1857" s="57" t="str">
        <f t="shared" si="535"/>
        <v>7.97992603701463-6.59364158104741i</v>
      </c>
      <c r="E1857" s="57" t="str">
        <f t="shared" si="536"/>
        <v>81.1441395354667+0.0537025285157521i</v>
      </c>
      <c r="F1857" s="57" t="str">
        <f t="shared" si="537"/>
        <v>4.17865948324774-616.501744608527i</v>
      </c>
      <c r="G1857" s="57" t="str">
        <f t="shared" si="538"/>
        <v>0.999995406339559-0.0021432777092977i</v>
      </c>
      <c r="H1857" s="57" t="str">
        <f t="shared" si="539"/>
        <v>126.297403924234+146.714632798822i</v>
      </c>
      <c r="I1857" s="57" t="str">
        <f t="shared" si="540"/>
        <v>513.303093042182-435.848112887696i</v>
      </c>
      <c r="K1857" s="57" t="str">
        <f t="shared" si="541"/>
        <v>0.0404408165894578-0.0484398083991244i</v>
      </c>
      <c r="L1857" s="57" t="str">
        <f t="shared" si="542"/>
        <v>0.00025-0.228102331759675i</v>
      </c>
      <c r="M1857" s="57" t="str">
        <f t="shared" si="543"/>
        <v>0.0025-0.128468146798315i</v>
      </c>
      <c r="N1857" s="57">
        <f t="shared" si="544"/>
        <v>90.329132214282652</v>
      </c>
      <c r="O1857" s="57">
        <f t="shared" si="545"/>
        <v>28.465558789186261</v>
      </c>
      <c r="P1857" s="374">
        <f t="shared" si="546"/>
        <v>28.465558789186261</v>
      </c>
      <c r="Q1857" s="374">
        <f t="shared" si="547"/>
        <v>-89.670867785717348</v>
      </c>
      <c r="R1857" s="12">
        <f t="shared" si="548"/>
        <v>90.329132214282652</v>
      </c>
      <c r="S1857" s="57">
        <f t="shared" si="549"/>
        <v>0.96907616141763153</v>
      </c>
      <c r="T1857" s="12">
        <f t="shared" si="532"/>
        <v>28.465558789186261</v>
      </c>
    </row>
    <row r="1858" spans="1:20" x14ac:dyDescent="0.15">
      <c r="A1858" s="57">
        <f t="shared" si="533"/>
        <v>6112.0228623332923</v>
      </c>
      <c r="B1858" s="12">
        <f t="shared" si="550"/>
        <v>972.75865083101849</v>
      </c>
      <c r="C1858" s="57" t="str">
        <f t="shared" si="534"/>
        <v>0.152924692565644-26.4006677690118i</v>
      </c>
      <c r="D1858" s="57" t="str">
        <f t="shared" si="535"/>
        <v>7.97992547383321-6.56886488122306i</v>
      </c>
      <c r="E1858" s="57" t="str">
        <f t="shared" si="536"/>
        <v>81.143885107461+0.0542586630452962i</v>
      </c>
      <c r="F1858" s="57" t="str">
        <f t="shared" si="537"/>
        <v>4.17865933708596-614.167974500559i</v>
      </c>
      <c r="G1858" s="57" t="str">
        <f t="shared" si="538"/>
        <v>0.999995371361569-0.00215142208934026i</v>
      </c>
      <c r="H1858" s="57" t="str">
        <f t="shared" si="539"/>
        <v>126.346770611377+147.291193458143i</v>
      </c>
      <c r="I1858" s="57" t="str">
        <f t="shared" si="540"/>
        <v>513.370307948215-434.342585594923i</v>
      </c>
      <c r="K1858" s="57" t="str">
        <f t="shared" si="541"/>
        <v>0.0402611160972788-0.0484020608874069i</v>
      </c>
      <c r="L1858" s="57" t="str">
        <f t="shared" si="542"/>
        <v>0.00025-0.22723882422761i</v>
      </c>
      <c r="M1858" s="57" t="str">
        <f t="shared" si="543"/>
        <v>0.0025-0.127981815897903i</v>
      </c>
      <c r="N1858" s="57">
        <f t="shared" si="544"/>
        <v>90.331879539974921</v>
      </c>
      <c r="O1858" s="57">
        <f t="shared" si="545"/>
        <v>28.432443952336222</v>
      </c>
      <c r="P1858" s="374">
        <f t="shared" si="546"/>
        <v>28.432443952336222</v>
      </c>
      <c r="Q1858" s="374">
        <f t="shared" si="547"/>
        <v>-89.668120460025079</v>
      </c>
      <c r="R1858" s="12">
        <f t="shared" si="548"/>
        <v>90.331879539974921</v>
      </c>
      <c r="S1858" s="57">
        <f t="shared" si="549"/>
        <v>0.97275865083101853</v>
      </c>
      <c r="T1858" s="12">
        <f t="shared" si="532"/>
        <v>28.432443952336222</v>
      </c>
    </row>
    <row r="1859" spans="1:20" x14ac:dyDescent="0.15">
      <c r="A1859" s="57">
        <f t="shared" si="533"/>
        <v>6135.2485492101596</v>
      </c>
      <c r="B1859" s="12">
        <f t="shared" si="550"/>
        <v>976.45513370417643</v>
      </c>
      <c r="C1859" s="57" t="str">
        <f t="shared" si="534"/>
        <v>0.153610210289372-26.3002010102755i</v>
      </c>
      <c r="D1859" s="57" t="str">
        <f t="shared" si="535"/>
        <v>7.97992490636349-6.54418267669914i</v>
      </c>
      <c r="E1859" s="57" t="str">
        <f t="shared" si="536"/>
        <v>81.1436313628216+0.0548176861569943i</v>
      </c>
      <c r="F1859" s="57" t="str">
        <f t="shared" si="537"/>
        <v>4.17865918981125-611.84303940509i</v>
      </c>
      <c r="G1859" s="57" t="str">
        <f t="shared" si="538"/>
        <v>0.999995336117244-0.00215959741716585i</v>
      </c>
      <c r="H1859" s="57" t="str">
        <f t="shared" si="539"/>
        <v>126.396535370561+147.870167728387i</v>
      </c>
      <c r="I1859" s="57" t="str">
        <f t="shared" si="540"/>
        <v>513.438051560826-432.843376096833i</v>
      </c>
      <c r="K1859" s="57" t="str">
        <f t="shared" si="541"/>
        <v>0.0400816982465333-0.0483636772407848i</v>
      </c>
      <c r="L1859" s="57" t="str">
        <f t="shared" si="542"/>
        <v>0.00025-0.226378585602321i</v>
      </c>
      <c r="M1859" s="57" t="str">
        <f t="shared" si="543"/>
        <v>0.0025-0.127497326058879i</v>
      </c>
      <c r="N1859" s="57">
        <f t="shared" si="544"/>
        <v>90.334640661460512</v>
      </c>
      <c r="O1859" s="57">
        <f t="shared" si="545"/>
        <v>28.3993295046618</v>
      </c>
      <c r="P1859" s="374">
        <f t="shared" si="546"/>
        <v>28.3993295046618</v>
      </c>
      <c r="Q1859" s="374">
        <f t="shared" si="547"/>
        <v>-89.665359338539488</v>
      </c>
      <c r="R1859" s="12">
        <f t="shared" si="548"/>
        <v>90.334640661460512</v>
      </c>
      <c r="S1859" s="57">
        <f t="shared" si="549"/>
        <v>0.97645513370417647</v>
      </c>
      <c r="T1859" s="12">
        <f t="shared" si="532"/>
        <v>28.3993295046618</v>
      </c>
    </row>
    <row r="1860" spans="1:20" x14ac:dyDescent="0.15">
      <c r="A1860" s="57">
        <f t="shared" si="533"/>
        <v>6158.5624936971581</v>
      </c>
      <c r="B1860" s="12">
        <f t="shared" si="550"/>
        <v>980.1656632122523</v>
      </c>
      <c r="C1860" s="57" t="str">
        <f t="shared" si="534"/>
        <v>0.154294620293653-26.200117666271i</v>
      </c>
      <c r="D1860" s="57" t="str">
        <f t="shared" si="535"/>
        <v>7.97992433457293-6.51959461241354i</v>
      </c>
      <c r="E1860" s="57" t="str">
        <f t="shared" si="536"/>
        <v>81.1433783103974+0.0553796007929511i</v>
      </c>
      <c r="F1860" s="57" t="str">
        <f t="shared" si="537"/>
        <v>4.17865904141514-609.526905877148i</v>
      </c>
      <c r="G1860" s="57" t="str">
        <f t="shared" si="538"/>
        <v>0.999995300604556-0.00216780381036617i</v>
      </c>
      <c r="H1860" s="57" t="str">
        <f t="shared" si="539"/>
        <v>126.446701584397+148.451567421921i</v>
      </c>
      <c r="I1860" s="57" t="str">
        <f t="shared" si="540"/>
        <v>513.506328170252-431.350463664257i</v>
      </c>
      <c r="K1860" s="57" t="str">
        <f t="shared" si="541"/>
        <v>0.0399025675205516-0.0483246600768427i</v>
      </c>
      <c r="L1860" s="57" t="str">
        <f t="shared" si="542"/>
        <v>0.00025-0.225521603508987i</v>
      </c>
      <c r="M1860" s="57" t="str">
        <f t="shared" si="543"/>
        <v>0.0025-0.127014670311695i</v>
      </c>
      <c r="N1860" s="57">
        <f t="shared" si="544"/>
        <v>90.337415597135504</v>
      </c>
      <c r="O1860" s="57">
        <f t="shared" si="545"/>
        <v>28.366215451586228</v>
      </c>
      <c r="P1860" s="374">
        <f t="shared" si="546"/>
        <v>28.366215451586228</v>
      </c>
      <c r="Q1860" s="374">
        <f t="shared" si="547"/>
        <v>-89.662584402864496</v>
      </c>
      <c r="R1860" s="12">
        <f t="shared" si="548"/>
        <v>90.337415597135504</v>
      </c>
      <c r="S1860" s="57">
        <f t="shared" si="549"/>
        <v>0.98016566321225229</v>
      </c>
      <c r="T1860" s="12">
        <f t="shared" si="532"/>
        <v>28.366215451586228</v>
      </c>
    </row>
    <row r="1861" spans="1:20" x14ac:dyDescent="0.15">
      <c r="A1861" s="57">
        <f t="shared" si="533"/>
        <v>6181.9650311732075</v>
      </c>
      <c r="B1861" s="12">
        <f t="shared" si="550"/>
        <v>983.89029273245887</v>
      </c>
      <c r="C1861" s="57" t="str">
        <f t="shared" si="534"/>
        <v>0.154977905603102-26.100416284871i</v>
      </c>
      <c r="D1861" s="57" t="str">
        <f t="shared" si="535"/>
        <v>7.97992375842858-6.49510033465843i</v>
      </c>
      <c r="E1861" s="57" t="str">
        <f t="shared" si="536"/>
        <v>81.1431259590008+0.0559444098624184i</v>
      </c>
      <c r="F1861" s="57" t="str">
        <f t="shared" si="537"/>
        <v>4.17865889188907-607.219540598375i</v>
      </c>
      <c r="G1861" s="57" t="str">
        <f t="shared" si="538"/>
        <v>0.99999526482146-0.0021760413869797i</v>
      </c>
      <c r="H1861" s="57" t="str">
        <f t="shared" si="539"/>
        <v>126.497272666923+149.035404428036i</v>
      </c>
      <c r="I1861" s="57" t="str">
        <f t="shared" si="540"/>
        <v>513.575142103593-429.863827668995i</v>
      </c>
      <c r="K1861" s="57" t="str">
        <f t="shared" si="541"/>
        <v>0.0397237283718291-0.0482850120511878i</v>
      </c>
      <c r="L1861" s="57" t="str">
        <f t="shared" si="542"/>
        <v>0.00025-0.224667865619632i</v>
      </c>
      <c r="M1861" s="57" t="str">
        <f t="shared" si="543"/>
        <v>0.0025-0.126533841713185i</v>
      </c>
      <c r="N1861" s="57">
        <f t="shared" si="544"/>
        <v>90.340204365267624</v>
      </c>
      <c r="O1861" s="57">
        <f t="shared" si="545"/>
        <v>28.333101798507201</v>
      </c>
      <c r="P1861" s="374">
        <f t="shared" si="546"/>
        <v>28.333101798507201</v>
      </c>
      <c r="Q1861" s="374">
        <f t="shared" si="547"/>
        <v>-89.659795634732376</v>
      </c>
      <c r="R1861" s="12">
        <f t="shared" si="548"/>
        <v>90.340204365267624</v>
      </c>
      <c r="S1861" s="57">
        <f t="shared" si="549"/>
        <v>0.98389029273245887</v>
      </c>
      <c r="T1861" s="12">
        <f t="shared" si="532"/>
        <v>28.333101798507201</v>
      </c>
    </row>
    <row r="1862" spans="1:20" x14ac:dyDescent="0.15">
      <c r="A1862" s="57">
        <f t="shared" si="533"/>
        <v>6205.4564982916654</v>
      </c>
      <c r="B1862" s="12">
        <f t="shared" si="550"/>
        <v>987.62907584484219</v>
      </c>
      <c r="C1862" s="57" t="str">
        <f t="shared" si="534"/>
        <v>0.155660049363631-26.0010954192657i</v>
      </c>
      <c r="D1862" s="57" t="str">
        <f t="shared" si="535"/>
        <v>7.97992317789728-6.47069949107506i</v>
      </c>
      <c r="E1862" s="57" t="str">
        <f t="shared" si="536"/>
        <v>81.1428743174079+0.0565121162422111i</v>
      </c>
      <c r="F1862" s="57" t="str">
        <f t="shared" si="537"/>
        <v>4.17865874122448-604.920910376547i</v>
      </c>
      <c r="G1862" s="57" t="str">
        <f t="shared" si="538"/>
        <v>0.999995228765899-0.00218431026549332i</v>
      </c>
      <c r="H1862" s="57" t="str">
        <f t="shared" si="539"/>
        <v>126.548252063941+149.621690713635i</v>
      </c>
      <c r="I1862" s="57" t="str">
        <f t="shared" si="540"/>
        <v>513.644497725142-428.383447583674i</v>
      </c>
      <c r="K1862" s="57" t="str">
        <f t="shared" si="541"/>
        <v>0.0395451852216294-0.0482447358570186i</v>
      </c>
      <c r="L1862" s="57" t="str">
        <f t="shared" si="542"/>
        <v>0.00025-0.223817359652951i</v>
      </c>
      <c r="M1862" s="57" t="str">
        <f t="shared" si="543"/>
        <v>0.0025-0.126054833346468i</v>
      </c>
      <c r="N1862" s="57">
        <f t="shared" si="544"/>
        <v>90.343006984004518</v>
      </c>
      <c r="O1862" s="57">
        <f t="shared" si="545"/>
        <v>28.299988550796996</v>
      </c>
      <c r="P1862" s="374">
        <f t="shared" si="546"/>
        <v>28.299988550796996</v>
      </c>
      <c r="Q1862" s="374">
        <f t="shared" si="547"/>
        <v>-89.656993015995482</v>
      </c>
      <c r="R1862" s="12">
        <f t="shared" si="548"/>
        <v>90.343006984004518</v>
      </c>
      <c r="S1862" s="57">
        <f t="shared" si="549"/>
        <v>0.98762907584484216</v>
      </c>
      <c r="T1862" s="12">
        <f t="shared" si="532"/>
        <v>28.299988550796996</v>
      </c>
    </row>
    <row r="1863" spans="1:20" x14ac:dyDescent="0.15">
      <c r="A1863" s="57">
        <f t="shared" si="533"/>
        <v>6229.0372329851743</v>
      </c>
      <c r="B1863" s="12">
        <f t="shared" si="550"/>
        <v>991.38206633305265</v>
      </c>
      <c r="C1863" s="57" t="str">
        <f t="shared" si="534"/>
        <v>0.156341034841992-25.9021536279435i</v>
      </c>
      <c r="D1863" s="57" t="str">
        <f t="shared" si="535"/>
        <v>7.97992259294567-6.44639173064883i</v>
      </c>
      <c r="E1863" s="57" t="str">
        <f t="shared" si="536"/>
        <v>81.1426233943584+0.057082722776974i</v>
      </c>
      <c r="F1863" s="57" t="str">
        <f t="shared" si="537"/>
        <v>4.17865858941266-602.630982145098i</v>
      </c>
      <c r="G1863" s="57" t="str">
        <f t="shared" si="538"/>
        <v>0.999995192435798-0.00219261056484404i</v>
      </c>
      <c r="H1863" s="57" t="str">
        <f t="shared" si="539"/>
        <v>126.599643253351+150.210438323939i</v>
      </c>
      <c r="I1863" s="57" t="str">
        <f t="shared" si="540"/>
        <v>513.714399436742-426.90930298157i</v>
      </c>
      <c r="K1863" s="57" t="str">
        <f t="shared" si="541"/>
        <v>0.0393669424595878-0.0482038342246933i</v>
      </c>
      <c r="L1863" s="57" t="str">
        <f t="shared" si="542"/>
        <v>0.00025-0.22297007337413i</v>
      </c>
      <c r="M1863" s="57" t="str">
        <f t="shared" si="543"/>
        <v>0.0025-0.125577638320849i</v>
      </c>
      <c r="N1863" s="57">
        <f t="shared" si="544"/>
        <v>90.345823471372967</v>
      </c>
      <c r="O1863" s="57">
        <f t="shared" si="545"/>
        <v>28.266875713801998</v>
      </c>
      <c r="P1863" s="374">
        <f t="shared" si="546"/>
        <v>28.266875713801998</v>
      </c>
      <c r="Q1863" s="374">
        <f t="shared" si="547"/>
        <v>-89.654176528627033</v>
      </c>
      <c r="R1863" s="12">
        <f t="shared" si="548"/>
        <v>90.345823471372967</v>
      </c>
      <c r="S1863" s="57">
        <f t="shared" si="549"/>
        <v>0.9913820663330527</v>
      </c>
      <c r="T1863" s="12">
        <f t="shared" si="532"/>
        <v>28.266875713801998</v>
      </c>
    </row>
    <row r="1864" spans="1:20" x14ac:dyDescent="0.15">
      <c r="A1864" s="57">
        <f t="shared" si="533"/>
        <v>6252.707574470518</v>
      </c>
      <c r="B1864" s="12">
        <f t="shared" si="550"/>
        <v>995.14931818511832</v>
      </c>
      <c r="C1864" s="57" t="str">
        <f t="shared" si="534"/>
        <v>0.157020845428564-25.8035894746715i</v>
      </c>
      <c r="D1864" s="57" t="str">
        <f t="shared" si="535"/>
        <v>7.97992200354005-6.4221767037041i</v>
      </c>
      <c r="E1864" s="57" t="str">
        <f t="shared" si="536"/>
        <v>81.1423731985544+0.0576562322814636i</v>
      </c>
      <c r="F1864" s="57" t="str">
        <f t="shared" si="537"/>
        <v>4.17865843644488-600.349722962637i</v>
      </c>
      <c r="G1864" s="57" t="str">
        <f t="shared" si="538"/>
        <v>0.999995155829067-0.00220094240442075i</v>
      </c>
      <c r="H1864" s="57" t="str">
        <f t="shared" si="539"/>
        <v>126.651449745493+150.801659383202i</v>
      </c>
      <c r="I1864" s="57" t="str">
        <f t="shared" si="540"/>
        <v>513.784851678153-425.441373536458i</v>
      </c>
      <c r="K1864" s="57" t="str">
        <f t="shared" si="541"/>
        <v>0.0391890044433258-0.04816230992129i</v>
      </c>
      <c r="L1864" s="57" t="str">
        <f t="shared" si="542"/>
        <v>0.00025-0.22212599459467i</v>
      </c>
      <c r="M1864" s="57" t="str">
        <f t="shared" si="543"/>
        <v>0.0025-0.125102249771716i</v>
      </c>
      <c r="N1864" s="57">
        <f t="shared" si="544"/>
        <v>90.348653845285227</v>
      </c>
      <c r="O1864" s="57">
        <f t="shared" si="545"/>
        <v>28.233763292842134</v>
      </c>
      <c r="P1864" s="374">
        <f t="shared" si="546"/>
        <v>28.233763292842134</v>
      </c>
      <c r="Q1864" s="374">
        <f t="shared" si="547"/>
        <v>-89.651346154714773</v>
      </c>
      <c r="R1864" s="12">
        <f t="shared" si="548"/>
        <v>90.348653845285227</v>
      </c>
      <c r="S1864" s="57">
        <f t="shared" si="549"/>
        <v>0.99514931818511831</v>
      </c>
      <c r="T1864" s="12">
        <f t="shared" si="532"/>
        <v>28.233763292842134</v>
      </c>
    </row>
    <row r="1865" spans="1:20" x14ac:dyDescent="0.15">
      <c r="A1865" s="57">
        <f t="shared" si="533"/>
        <v>6276.467863253506</v>
      </c>
      <c r="B1865" s="12">
        <f t="shared" si="550"/>
        <v>998.93088559422176</v>
      </c>
      <c r="C1865" s="57" t="str">
        <f t="shared" si="534"/>
        <v>0.15769946463837-25.705401528478i</v>
      </c>
      <c r="D1865" s="57" t="str">
        <f t="shared" si="535"/>
        <v>7.97992140964655-6.39805406189927i</v>
      </c>
      <c r="E1865" s="57" t="str">
        <f t="shared" si="536"/>
        <v>81.1421237386599+0.0582326475397329i</v>
      </c>
      <c r="F1865" s="57" t="str">
        <f t="shared" si="537"/>
        <v>4.17865828231237-598.077100012489i</v>
      </c>
      <c r="G1865" s="57" t="str">
        <f t="shared" si="538"/>
        <v>0.999995118943597-0.00220930590406587i</v>
      </c>
      <c r="H1865" s="57" t="str">
        <f t="shared" si="539"/>
        <v>126.703675083492+151.395366095417i</v>
      </c>
      <c r="I1865" s="57" t="str">
        <f t="shared" si="540"/>
        <v>513.85585892738-423.979639022466i</v>
      </c>
      <c r="K1865" s="57" t="str">
        <f t="shared" si="541"/>
        <v>0.039011375498073-0.0481201657501656i</v>
      </c>
      <c r="L1865" s="57" t="str">
        <f t="shared" si="542"/>
        <v>0.00025-0.221285111172216i</v>
      </c>
      <c r="M1865" s="57" t="str">
        <f t="shared" si="543"/>
        <v>0.0025-0.124628660860447i</v>
      </c>
      <c r="N1865" s="57">
        <f t="shared" si="544"/>
        <v>90.351498123541475</v>
      </c>
      <c r="O1865" s="57">
        <f t="shared" si="545"/>
        <v>28.200651293210974</v>
      </c>
      <c r="P1865" s="374">
        <f t="shared" si="546"/>
        <v>28.200651293210974</v>
      </c>
      <c r="Q1865" s="374">
        <f t="shared" si="547"/>
        <v>-89.648501876458525</v>
      </c>
      <c r="R1865" s="12">
        <f t="shared" si="548"/>
        <v>90.351498123541475</v>
      </c>
      <c r="S1865" s="57">
        <f t="shared" si="549"/>
        <v>0.99893088559422172</v>
      </c>
      <c r="T1865" s="12">
        <f t="shared" si="532"/>
        <v>28.200651293210974</v>
      </c>
    </row>
    <row r="1866" spans="1:20" x14ac:dyDescent="0.15">
      <c r="A1866" s="57">
        <f t="shared" si="533"/>
        <v>6300.3184411338698</v>
      </c>
      <c r="B1866" s="12">
        <f t="shared" si="550"/>
        <v>1002.7268229594798</v>
      </c>
      <c r="C1866" s="57" t="str">
        <f t="shared" si="534"/>
        <v>0.158376876111561-25.6075883636323i</v>
      </c>
      <c r="D1866" s="57" t="str">
        <f t="shared" si="535"/>
        <v>7.97992081123095-6.37402345822172i</v>
      </c>
      <c r="E1866" s="57" t="str">
        <f t="shared" si="536"/>
        <v>81.1418750233009+0.0588119713069353i</v>
      </c>
      <c r="F1866" s="57" t="str">
        <f t="shared" si="537"/>
        <v>4.17865812700622-595.813080602209i</v>
      </c>
      <c r="G1866" s="57" t="str">
        <f t="shared" si="538"/>
        <v>0.999995081777269-0.0022177011840771i</v>
      </c>
      <c r="H1866" s="57" t="str">
        <f t="shared" si="539"/>
        <v>126.75632284361+151.991570745064i</v>
      </c>
      <c r="I1866" s="57" t="str">
        <f t="shared" si="540"/>
        <v>513.927425701091-422.52407931392i</v>
      </c>
      <c r="K1866" s="57" t="str">
        <f t="shared" si="541"/>
        <v>0.0388340599162904-0.0480774045505074i</v>
      </c>
      <c r="L1866" s="57" t="str">
        <f t="shared" si="542"/>
        <v>0.00025-0.220447411010376i</v>
      </c>
      <c r="M1866" s="57" t="str">
        <f t="shared" si="543"/>
        <v>0.0025-0.124156864774304i</v>
      </c>
      <c r="N1866" s="57">
        <f t="shared" si="544"/>
        <v>90.354356323831297</v>
      </c>
      <c r="O1866" s="57">
        <f t="shared" si="545"/>
        <v>28.16753972017489</v>
      </c>
      <c r="P1866" s="374">
        <f t="shared" si="546"/>
        <v>28.16753972017489</v>
      </c>
      <c r="Q1866" s="374">
        <f t="shared" si="547"/>
        <v>-89.645643676168703</v>
      </c>
      <c r="R1866" s="12">
        <f t="shared" si="548"/>
        <v>90.354356323831297</v>
      </c>
      <c r="S1866" s="57">
        <f t="shared" si="549"/>
        <v>1.0027268229594799</v>
      </c>
      <c r="T1866" s="12">
        <f t="shared" si="532"/>
        <v>28.16753972017489</v>
      </c>
    </row>
    <row r="1867" spans="1:20" x14ac:dyDescent="0.15">
      <c r="A1867" s="57">
        <f t="shared" si="533"/>
        <v>6324.2596512101791</v>
      </c>
      <c r="B1867" s="12">
        <f t="shared" si="550"/>
        <v>1006.5371848867259</v>
      </c>
      <c r="C1867" s="57" t="str">
        <f t="shared" si="534"/>
        <v>0.159053063616756-25.5101485596271i</v>
      </c>
      <c r="D1867" s="57" t="str">
        <f t="shared" si="535"/>
        <v>7.9799202082589-6.35008454698282i</v>
      </c>
      <c r="E1867" s="57" t="str">
        <f t="shared" si="536"/>
        <v>81.1416270610645+0.0593942063098434i</v>
      </c>
      <c r="F1867" s="57" t="str">
        <f t="shared" si="537"/>
        <v>4.17865797051752-593.557632163117i</v>
      </c>
      <c r="G1867" s="57" t="str">
        <f t="shared" si="538"/>
        <v>0.999995044327943-0.00222612836520917i</v>
      </c>
      <c r="H1867" s="57" t="str">
        <f t="shared" si="539"/>
        <v>126.809396635599+152.590285697824i</v>
      </c>
      <c r="I1867" s="57" t="str">
        <f t="shared" si="540"/>
        <v>513.999556554919-421.074674385203i</v>
      </c>
      <c r="K1867" s="57" t="str">
        <f t="shared" si="541"/>
        <v>0.0386570619573103-0.0480340291968816i</v>
      </c>
      <c r="L1867" s="57" t="str">
        <f t="shared" si="542"/>
        <v>0.00025-0.219612882058553i</v>
      </c>
      <c r="M1867" s="57" t="str">
        <f t="shared" si="543"/>
        <v>0.0025-0.123686854726344i</v>
      </c>
      <c r="N1867" s="57">
        <f t="shared" si="544"/>
        <v>90.357228463741592</v>
      </c>
      <c r="O1867" s="57">
        <f t="shared" si="545"/>
        <v>28.134428578973036</v>
      </c>
      <c r="P1867" s="374">
        <f t="shared" si="546"/>
        <v>28.134428578973036</v>
      </c>
      <c r="Q1867" s="374">
        <f t="shared" si="547"/>
        <v>-89.642771536258408</v>
      </c>
      <c r="R1867" s="12">
        <f t="shared" si="548"/>
        <v>90.357228463741592</v>
      </c>
      <c r="S1867" s="57">
        <f t="shared" si="549"/>
        <v>1.0065371848867259</v>
      </c>
      <c r="T1867" s="12">
        <f t="shared" si="532"/>
        <v>28.134428578973036</v>
      </c>
    </row>
    <row r="1868" spans="1:20" x14ac:dyDescent="0.15">
      <c r="A1868" s="57">
        <f t="shared" si="533"/>
        <v>6348.2918378847771</v>
      </c>
      <c r="B1868" s="12">
        <f t="shared" si="550"/>
        <v>1010.3620261892954</v>
      </c>
      <c r="C1868" s="57" t="str">
        <f t="shared" si="534"/>
        <v>0.159728011050703-25.4130807011595i</v>
      </c>
      <c r="D1868" s="57" t="str">
        <f t="shared" si="535"/>
        <v>7.97991960069559-6.32623698381297i</v>
      </c>
      <c r="E1868" s="57" t="str">
        <f t="shared" si="536"/>
        <v>81.1413798604985+0.059979355247668i</v>
      </c>
      <c r="F1868" s="57" t="str">
        <f t="shared" si="537"/>
        <v>4.17865781283725-591.31072224983i</v>
      </c>
      <c r="G1868" s="57" t="str">
        <f t="shared" si="538"/>
        <v>0.999995006593464-0.00223458756867555i</v>
      </c>
      <c r="H1868" s="57" t="str">
        <f t="shared" si="539"/>
        <v>126.862900103062+153.191523401338i</v>
      </c>
      <c r="I1868" s="57" t="str">
        <f t="shared" si="540"/>
        <v>514.072256083879-419.631404310618i</v>
      </c>
      <c r="K1868" s="57" t="str">
        <f t="shared" si="541"/>
        <v>0.038480385846975-0.0479900425987783i</v>
      </c>
      <c r="L1868" s="57" t="str">
        <f t="shared" si="542"/>
        <v>0.00025-0.218781512311769i</v>
      </c>
      <c r="M1868" s="57" t="str">
        <f t="shared" si="543"/>
        <v>0.0025-0.123218623955314i</v>
      </c>
      <c r="N1868" s="57">
        <f t="shared" si="544"/>
        <v>90.360114560756315</v>
      </c>
      <c r="O1868" s="57">
        <f t="shared" si="545"/>
        <v>28.1013178748169</v>
      </c>
      <c r="P1868" s="374">
        <f t="shared" si="546"/>
        <v>28.1013178748169</v>
      </c>
      <c r="Q1868" s="374">
        <f t="shared" si="547"/>
        <v>-89.639885439243685</v>
      </c>
      <c r="R1868" s="12">
        <f t="shared" si="548"/>
        <v>90.360114560756315</v>
      </c>
      <c r="S1868" s="57">
        <f t="shared" si="549"/>
        <v>1.0103620261892954</v>
      </c>
      <c r="T1868" s="12">
        <f t="shared" si="532"/>
        <v>28.1013178748169</v>
      </c>
    </row>
    <row r="1869" spans="1:20" x14ac:dyDescent="0.15">
      <c r="A1869" s="57">
        <f t="shared" si="533"/>
        <v>6372.4153468687391</v>
      </c>
      <c r="B1869" s="12">
        <f t="shared" si="550"/>
        <v>1014.2014018888148</v>
      </c>
      <c r="C1869" s="57" t="str">
        <f t="shared" si="534"/>
        <v>0.160401702440188-25.3163833781127i</v>
      </c>
      <c r="D1869" s="57" t="str">
        <f t="shared" si="535"/>
        <v>7.97991898850612-6.30248042565664i</v>
      </c>
      <c r="E1869" s="57" t="str">
        <f t="shared" si="536"/>
        <v>81.1411334301108+0.0605674207927786i</v>
      </c>
      <c r="F1869" s="57" t="str">
        <f t="shared" si="537"/>
        <v>4.17865765395636-589.072318539794i</v>
      </c>
      <c r="G1869" s="57" t="str">
        <f t="shared" si="538"/>
        <v>0.999994968571661-0.00224307891615019i</v>
      </c>
      <c r="H1869" s="57" t="str">
        <f t="shared" si="539"/>
        <v>126.916836923814+153.795296385956i</v>
      </c>
      <c r="I1869" s="57" t="str">
        <f t="shared" si="540"/>
        <v>514.145528922732-418.194249264242i</v>
      </c>
      <c r="K1869" s="57" t="str">
        <f t="shared" si="541"/>
        <v>0.0383040357772857-0.0479454477001514i</v>
      </c>
      <c r="L1869" s="57" t="str">
        <f t="shared" si="542"/>
        <v>0.00025-0.217953289810489i</v>
      </c>
      <c r="M1869" s="57" t="str">
        <f t="shared" si="543"/>
        <v>0.0025-0.122752165725557i</v>
      </c>
      <c r="N1869" s="57">
        <f t="shared" si="544"/>
        <v>90.363014632261354</v>
      </c>
      <c r="O1869" s="57">
        <f t="shared" si="545"/>
        <v>28.068207612889985</v>
      </c>
      <c r="P1869" s="374">
        <f t="shared" si="546"/>
        <v>28.068207612889985</v>
      </c>
      <c r="Q1869" s="374">
        <f t="shared" si="547"/>
        <v>-89.636985367738646</v>
      </c>
      <c r="R1869" s="12">
        <f t="shared" si="548"/>
        <v>90.363014632261354</v>
      </c>
      <c r="S1869" s="57">
        <f t="shared" si="549"/>
        <v>1.0142014018888148</v>
      </c>
      <c r="T1869" s="12">
        <f t="shared" si="532"/>
        <v>28.068207612889985</v>
      </c>
    </row>
    <row r="1870" spans="1:20" x14ac:dyDescent="0.15">
      <c r="A1870" s="57">
        <f t="shared" si="533"/>
        <v>6396.6305251868407</v>
      </c>
      <c r="B1870" s="12">
        <f t="shared" si="550"/>
        <v>1018.0553672159923</v>
      </c>
      <c r="C1870" s="57" t="str">
        <f t="shared" si="534"/>
        <v>0.161074121943498-25.2200551855377i</v>
      </c>
      <c r="D1870" s="57" t="str">
        <f t="shared" si="535"/>
        <v>7.97991837165527-6.27881453076742i</v>
      </c>
      <c r="E1870" s="57" t="str">
        <f t="shared" si="536"/>
        <v>81.1408877783697+0.0611584055920537i</v>
      </c>
      <c r="F1870" s="57" t="str">
        <f t="shared" si="537"/>
        <v>4.17865749386568-586.842388832822i</v>
      </c>
      <c r="G1870" s="57" t="str">
        <f t="shared" si="538"/>
        <v>0.999994930260346-0.00225160252976927i</v>
      </c>
      <c r="H1870" s="57" t="str">
        <f t="shared" si="539"/>
        <v>126.97121081025+154.401617265498i</v>
      </c>
      <c r="I1870" s="57" t="str">
        <f t="shared" si="540"/>
        <v>514.219379746362-416.763189519795i</v>
      </c>
      <c r="K1870" s="57" t="str">
        <f t="shared" si="541"/>
        <v>0.0381280159060603-0.0479002474789557i</v>
      </c>
      <c r="L1870" s="57" t="str">
        <f t="shared" si="542"/>
        <v>0.00025-0.217128202640455i</v>
      </c>
      <c r="M1870" s="57" t="str">
        <f t="shared" si="543"/>
        <v>0.0025-0.122287473326915i</v>
      </c>
      <c r="N1870" s="57">
        <f t="shared" si="544"/>
        <v>90.36592869554859</v>
      </c>
      <c r="O1870" s="57">
        <f t="shared" si="545"/>
        <v>28.035097798347564</v>
      </c>
      <c r="P1870" s="374">
        <f t="shared" si="546"/>
        <v>28.035097798347564</v>
      </c>
      <c r="Q1870" s="374">
        <f t="shared" si="547"/>
        <v>-89.63407130445141</v>
      </c>
      <c r="R1870" s="12">
        <f t="shared" si="548"/>
        <v>90.36592869554859</v>
      </c>
      <c r="S1870" s="57">
        <f t="shared" si="549"/>
        <v>1.0180553672159922</v>
      </c>
      <c r="T1870" s="12">
        <f t="shared" si="532"/>
        <v>28.035097798347564</v>
      </c>
    </row>
    <row r="1871" spans="1:20" x14ac:dyDescent="0.15">
      <c r="A1871" s="57">
        <f t="shared" si="533"/>
        <v>6420.9377211825513</v>
      </c>
      <c r="B1871" s="12">
        <f t="shared" si="550"/>
        <v>1021.9239776114131</v>
      </c>
      <c r="C1871" s="57" t="str">
        <f t="shared" si="534"/>
        <v>0.161745253851429-25.1240947236353i</v>
      </c>
      <c r="D1871" s="57" t="str">
        <f t="shared" si="535"/>
        <v>7.97991775010753-6.25523895870313i</v>
      </c>
      <c r="E1871" s="57" t="str">
        <f t="shared" si="536"/>
        <v>81.1406429137023+0.0617523122669995i</v>
      </c>
      <c r="F1871" s="57" t="str">
        <f t="shared" si="537"/>
        <v>4.17865733255601-584.620901050624i</v>
      </c>
      <c r="G1871" s="57" t="str">
        <f t="shared" si="538"/>
        <v>0.999994891657314-0.00226015853213297i</v>
      </c>
      <c r="H1871" s="57" t="str">
        <f t="shared" si="539"/>
        <v>127.026025509719+155.010498738021i</v>
      </c>
      <c r="I1871" s="57" t="str">
        <f t="shared" si="540"/>
        <v>514.293813270146-415.338205450507i</v>
      </c>
      <c r="K1871" s="57" t="str">
        <f t="shared" si="541"/>
        <v>0.0379523303565969-0.0478544449466795i</v>
      </c>
      <c r="L1871" s="57" t="str">
        <f t="shared" si="542"/>
        <v>0.00025-0.216306238932511i</v>
      </c>
      <c r="M1871" s="57" t="str">
        <f t="shared" si="543"/>
        <v>0.0025-0.121824540074631i</v>
      </c>
      <c r="N1871" s="57">
        <f t="shared" si="544"/>
        <v>90.36885676781877</v>
      </c>
      <c r="O1871" s="57">
        <f t="shared" si="545"/>
        <v>28.001988436316417</v>
      </c>
      <c r="P1871" s="374">
        <f t="shared" si="546"/>
        <v>28.001988436316417</v>
      </c>
      <c r="Q1871" s="374">
        <f t="shared" si="547"/>
        <v>-89.63114323218123</v>
      </c>
      <c r="R1871" s="12">
        <f t="shared" si="548"/>
        <v>90.36885676781877</v>
      </c>
      <c r="S1871" s="57">
        <f t="shared" si="549"/>
        <v>1.0219239776114131</v>
      </c>
      <c r="T1871" s="12">
        <f t="shared" si="532"/>
        <v>28.001988436316417</v>
      </c>
    </row>
    <row r="1872" spans="1:20" x14ac:dyDescent="0.15">
      <c r="A1872" s="57">
        <f t="shared" si="533"/>
        <v>6445.3372845230451</v>
      </c>
      <c r="B1872" s="12">
        <f t="shared" si="550"/>
        <v>1025.8072887263365</v>
      </c>
      <c r="C1872" s="57" t="str">
        <f t="shared" si="534"/>
        <v>0.162415082588781-25.0285005977371i</v>
      </c>
      <c r="D1872" s="57" t="str">
        <f t="shared" si="535"/>
        <v>7.97991712382716-6.23175337032091i</v>
      </c>
      <c r="E1872" s="57" t="str">
        <f t="shared" si="536"/>
        <v>81.140398844495+0.0623491434150315i</v>
      </c>
      <c r="F1872" s="57" t="str">
        <f t="shared" si="537"/>
        <v>4.17865717001809-582.407823236353i</v>
      </c>
      <c r="G1872" s="57" t="str">
        <f t="shared" si="538"/>
        <v>0.999994852760346-0.00226874704630724i</v>
      </c>
      <c r="H1872" s="57" t="str">
        <f t="shared" si="539"/>
        <v>127.081284804902+155.621953586606i</v>
      </c>
      <c r="I1872" s="57" t="str">
        <f t="shared" si="540"/>
        <v>514.368834250368-413.919277528998i</v>
      </c>
      <c r="K1872" s="57" t="str">
        <f t="shared" si="541"/>
        <v>0.0377769832173443-0.0478080431478729i</v>
      </c>
      <c r="L1872" s="57" t="str">
        <f t="shared" si="542"/>
        <v>0.00025-0.215487386862434i</v>
      </c>
      <c r="M1872" s="57" t="str">
        <f t="shared" si="543"/>
        <v>0.0025-0.121363359309256i</v>
      </c>
      <c r="N1872" s="57">
        <f t="shared" si="544"/>
        <v>90.371798866185983</v>
      </c>
      <c r="O1872" s="57">
        <f t="shared" si="545"/>
        <v>27.968879531894274</v>
      </c>
      <c r="P1872" s="374">
        <f t="shared" si="546"/>
        <v>27.968879531894274</v>
      </c>
      <c r="Q1872" s="374">
        <f t="shared" si="547"/>
        <v>-89.628201133814017</v>
      </c>
      <c r="R1872" s="12">
        <f t="shared" si="548"/>
        <v>90.371798866185983</v>
      </c>
      <c r="S1872" s="57">
        <f t="shared" si="549"/>
        <v>1.0258072887263365</v>
      </c>
      <c r="T1872" s="12">
        <f t="shared" si="532"/>
        <v>27.968879531894274</v>
      </c>
    </row>
    <row r="1873" spans="1:20" x14ac:dyDescent="0.15">
      <c r="A1873" s="57">
        <f t="shared" si="533"/>
        <v>6469.8295662042328</v>
      </c>
      <c r="B1873" s="12">
        <f t="shared" si="550"/>
        <v>1029.7053564234966</v>
      </c>
      <c r="C1873" s="57" t="str">
        <f t="shared" si="534"/>
        <v>0.163083592715283-24.9332714182884i</v>
      </c>
      <c r="D1873" s="57" t="str">
        <f t="shared" si="535"/>
        <v>7.97991649277814-6.20835742777234i</v>
      </c>
      <c r="E1873" s="57" t="str">
        <f t="shared" si="536"/>
        <v>81.1401555790932+0.0629489016100067i</v>
      </c>
      <c r="F1873" s="57" t="str">
        <f t="shared" si="537"/>
        <v>4.17865700624253-580.203123554143i</v>
      </c>
      <c r="G1873" s="57" t="str">
        <f t="shared" si="538"/>
        <v>0.999994813567202-0.00227736819582553i</v>
      </c>
      <c r="H1873" s="57" t="str">
        <f t="shared" si="539"/>
        <v>127.136992514195+156.235994680143i</v>
      </c>
      <c r="I1873" s="57" t="str">
        <f t="shared" si="540"/>
        <v>514.444447484599-412.506386327157i</v>
      </c>
      <c r="K1873" s="57" t="str">
        <f t="shared" si="541"/>
        <v>0.0376019785415809-0.0477610451596745i</v>
      </c>
      <c r="L1873" s="57" t="str">
        <f t="shared" si="542"/>
        <v>0.00025-0.214671634650761i</v>
      </c>
      <c r="M1873" s="57" t="str">
        <f t="shared" si="543"/>
        <v>0.0025-0.120903924396549i</v>
      </c>
      <c r="N1873" s="57">
        <f t="shared" si="544"/>
        <v>90.374755007680477</v>
      </c>
      <c r="O1873" s="57">
        <f t="shared" si="545"/>
        <v>27.935771090149842</v>
      </c>
      <c r="P1873" s="374">
        <f t="shared" si="546"/>
        <v>27.935771090149842</v>
      </c>
      <c r="Q1873" s="374">
        <f t="shared" si="547"/>
        <v>-89.625244992319523</v>
      </c>
      <c r="R1873" s="12">
        <f t="shared" si="548"/>
        <v>90.374755007680477</v>
      </c>
      <c r="S1873" s="57">
        <f t="shared" si="549"/>
        <v>1.0297053564234966</v>
      </c>
      <c r="T1873" s="12">
        <f t="shared" si="532"/>
        <v>27.935771090149842</v>
      </c>
    </row>
    <row r="1874" spans="1:20" x14ac:dyDescent="0.15">
      <c r="A1874" s="57">
        <f t="shared" si="533"/>
        <v>6494.414918555809</v>
      </c>
      <c r="B1874" s="12">
        <f t="shared" si="550"/>
        <v>1033.6182367779058</v>
      </c>
      <c r="C1874" s="57" t="str">
        <f t="shared" si="534"/>
        <v>0.163750768926832-24.8384058008296i</v>
      </c>
      <c r="D1874" s="57" t="str">
        <f t="shared" si="535"/>
        <v>7.97991585692408-6.18505079449857i</v>
      </c>
      <c r="E1874" s="57" t="str">
        <f t="shared" si="536"/>
        <v>81.1399131258+0.0635515894041526i</v>
      </c>
      <c r="F1874" s="57" t="str">
        <f t="shared" si="537"/>
        <v>4.17865684121992-578.006770288647i</v>
      </c>
      <c r="G1874" s="57" t="str">
        <f t="shared" si="538"/>
        <v>0.999994774075627-0.00228602210469057i</v>
      </c>
      <c r="H1874" s="57" t="str">
        <f t="shared" si="539"/>
        <v>127.193152492089+156.852634974127i</v>
      </c>
      <c r="I1874" s="57" t="str">
        <f t="shared" si="540"/>
        <v>514.520657812084-411.099512515996i</v>
      </c>
      <c r="K1874" s="57" t="str">
        <f t="shared" si="541"/>
        <v>0.0374273203471005-0.0477134540913339i</v>
      </c>
      <c r="L1874" s="57" t="str">
        <f t="shared" si="542"/>
        <v>0.00025-0.213858970562623i</v>
      </c>
      <c r="M1874" s="57" t="str">
        <f t="shared" si="543"/>
        <v>0.0025-0.120446228727385i</v>
      </c>
      <c r="N1874" s="57">
        <f t="shared" si="544"/>
        <v>90.377725209252645</v>
      </c>
      <c r="O1874" s="57">
        <f t="shared" si="545"/>
        <v>27.902663116122334</v>
      </c>
      <c r="P1874" s="374">
        <f t="shared" si="546"/>
        <v>27.902663116122334</v>
      </c>
      <c r="Q1874" s="374">
        <f t="shared" si="547"/>
        <v>-89.622274790747355</v>
      </c>
      <c r="R1874" s="12">
        <f t="shared" si="548"/>
        <v>90.377725209252645</v>
      </c>
      <c r="S1874" s="57">
        <f t="shared" si="549"/>
        <v>1.0336182367779059</v>
      </c>
      <c r="T1874" s="12">
        <f t="shared" si="532"/>
        <v>27.902663116122334</v>
      </c>
    </row>
    <row r="1875" spans="1:20" x14ac:dyDescent="0.15">
      <c r="A1875" s="57">
        <f t="shared" si="533"/>
        <v>6519.0936952463207</v>
      </c>
      <c r="B1875" s="12">
        <f t="shared" si="550"/>
        <v>1037.5459860776618</v>
      </c>
      <c r="C1875" s="57" t="str">
        <f t="shared" si="534"/>
        <v>0.164416596056896-24.7439023659787i</v>
      </c>
      <c r="D1875" s="57" t="str">
        <f t="shared" si="535"/>
        <v>7.97991521622847-6.16183313522551i</v>
      </c>
      <c r="E1875" s="57" t="str">
        <f t="shared" si="536"/>
        <v>81.1396714928766+0.0641572093272352i</v>
      </c>
      <c r="F1875" s="57" t="str">
        <f t="shared" si="537"/>
        <v>4.17865667494079-575.818731844588i</v>
      </c>
      <c r="G1875" s="57" t="str">
        <f t="shared" si="538"/>
        <v>0.999994734283349-0.00229470889737622i</v>
      </c>
      <c r="H1875" s="57" t="str">
        <f t="shared" si="539"/>
        <v>127.249768629572+157.471887511468i</v>
      </c>
      <c r="I1875" s="57" t="str">
        <f t="shared" si="540"/>
        <v>514.597470114158-409.698636865569i</v>
      </c>
      <c r="K1875" s="57" t="str">
        <f t="shared" si="541"/>
        <v>0.0372530126159063-0.0476652730837299i</v>
      </c>
      <c r="L1875" s="57" t="str">
        <f t="shared" si="542"/>
        <v>0.00025-0.213049382907575i</v>
      </c>
      <c r="M1875" s="57" t="str">
        <f t="shared" si="543"/>
        <v>0.0025-0.119990265717658i</v>
      </c>
      <c r="N1875" s="57">
        <f t="shared" si="544"/>
        <v>90.380709487777281</v>
      </c>
      <c r="O1875" s="57">
        <f t="shared" si="545"/>
        <v>27.869555614821316</v>
      </c>
      <c r="P1875" s="374">
        <f t="shared" si="546"/>
        <v>27.869555614821316</v>
      </c>
      <c r="Q1875" s="374">
        <f t="shared" si="547"/>
        <v>-89.619290512222719</v>
      </c>
      <c r="R1875" s="12">
        <f t="shared" si="548"/>
        <v>90.380709487777281</v>
      </c>
      <c r="S1875" s="57">
        <f t="shared" si="549"/>
        <v>1.0375459860776619</v>
      </c>
      <c r="T1875" s="12">
        <f t="shared" si="532"/>
        <v>27.869555614821316</v>
      </c>
    </row>
    <row r="1876" spans="1:20" x14ac:dyDescent="0.15">
      <c r="A1876" s="57">
        <f t="shared" si="533"/>
        <v>6543.8662512882574</v>
      </c>
      <c r="B1876" s="12">
        <f t="shared" si="550"/>
        <v>1041.4886608247571</v>
      </c>
      <c r="C1876" s="57" t="str">
        <f t="shared" si="534"/>
        <v>0.16508105907776-24.6497597394132i</v>
      </c>
      <c r="D1876" s="57" t="str">
        <f t="shared" si="535"/>
        <v>7.97991457065445-6.13870411595897i</v>
      </c>
      <c r="E1876" s="57" t="str">
        <f t="shared" si="536"/>
        <v>81.139430688542+0.0647657638885612i</v>
      </c>
      <c r="F1876" s="57" t="str">
        <f t="shared" si="537"/>
        <v>4.17865650739552-573.638976746296i</v>
      </c>
      <c r="G1876" s="57" t="str">
        <f t="shared" si="538"/>
        <v>0.999994694188078-0.00230342869882917i</v>
      </c>
      <c r="H1876" s="57" t="str">
        <f t="shared" si="539"/>
        <v>127.306844854521+158.093765423304i</v>
      </c>
      <c r="I1876" s="57" t="str">
        <f t="shared" si="540"/>
        <v>514.67488931463-408.303740244842i</v>
      </c>
      <c r="K1876" s="57" t="str">
        <f t="shared" si="541"/>
        <v>0.0370790592939121-0.0476165053088864i</v>
      </c>
      <c r="L1876" s="57" t="str">
        <f t="shared" si="542"/>
        <v>0.00025-0.212242860039425i</v>
      </c>
      <c r="M1876" s="57" t="str">
        <f t="shared" si="543"/>
        <v>0.0025-0.119536028808187i</v>
      </c>
      <c r="N1876" s="57">
        <f t="shared" si="544"/>
        <v>90.383707860057569</v>
      </c>
      <c r="O1876" s="57">
        <f t="shared" si="545"/>
        <v>27.836448591226365</v>
      </c>
      <c r="P1876" s="374">
        <f t="shared" si="546"/>
        <v>27.836448591226365</v>
      </c>
      <c r="Q1876" s="374">
        <f t="shared" si="547"/>
        <v>-89.616292139942431</v>
      </c>
      <c r="R1876" s="12">
        <f t="shared" si="548"/>
        <v>90.383707860057569</v>
      </c>
      <c r="S1876" s="57">
        <f t="shared" si="549"/>
        <v>1.0414886608247571</v>
      </c>
      <c r="T1876" s="12">
        <f t="shared" si="532"/>
        <v>27.836448591226365</v>
      </c>
    </row>
    <row r="1877" spans="1:20" x14ac:dyDescent="0.15">
      <c r="A1877" s="57">
        <f t="shared" si="533"/>
        <v>6568.7329430431528</v>
      </c>
      <c r="B1877" s="12">
        <f t="shared" si="550"/>
        <v>1045.4463177358912</v>
      </c>
      <c r="C1877" s="57" t="str">
        <f t="shared" si="534"/>
        <v>0.165744143100763-24.555976551852i</v>
      </c>
      <c r="D1877" s="57" t="str">
        <f t="shared" si="535"/>
        <v>7.97991392016486-6.11566340397988i</v>
      </c>
      <c r="E1877" s="57" t="str">
        <f t="shared" si="536"/>
        <v>81.139190720972+0.0653772555780883i</v>
      </c>
      <c r="F1877" s="57" t="str">
        <f t="shared" si="537"/>
        <v>4.17865633857452-571.467473637264i</v>
      </c>
      <c r="G1877" s="57" t="str">
        <f t="shared" si="538"/>
        <v>0.999994653787507-0.00231218163447076i</v>
      </c>
      <c r="H1877" s="57" t="str">
        <f t="shared" si="539"/>
        <v>127.364385132104+158.718281929837i</v>
      </c>
      <c r="I1877" s="57" t="str">
        <f t="shared" si="540"/>
        <v>514.752920380233-406.914803621586i</v>
      </c>
      <c r="K1877" s="57" t="str">
        <f t="shared" si="541"/>
        <v>0.0369054642906485-0.0475671539694863i</v>
      </c>
      <c r="L1877" s="57" t="str">
        <f t="shared" si="542"/>
        <v>0.00025-0.211439390356072i</v>
      </c>
      <c r="M1877" s="57" t="str">
        <f t="shared" si="543"/>
        <v>0.0025-0.119083511464621i</v>
      </c>
      <c r="N1877" s="57">
        <f t="shared" si="544"/>
        <v>90.386720342827033</v>
      </c>
      <c r="O1877" s="57">
        <f t="shared" si="545"/>
        <v>27.803342050286656</v>
      </c>
      <c r="P1877" s="374">
        <f t="shared" si="546"/>
        <v>27.803342050286656</v>
      </c>
      <c r="Q1877" s="374">
        <f t="shared" si="547"/>
        <v>-89.613279657172967</v>
      </c>
      <c r="R1877" s="12">
        <f t="shared" si="548"/>
        <v>90.386720342827033</v>
      </c>
      <c r="S1877" s="57">
        <f t="shared" si="549"/>
        <v>1.0454463177358913</v>
      </c>
      <c r="T1877" s="12">
        <f t="shared" si="532"/>
        <v>27.803342050286656</v>
      </c>
    </row>
    <row r="1878" spans="1:20" x14ac:dyDescent="0.15">
      <c r="A1878" s="57">
        <f t="shared" si="533"/>
        <v>6593.6941282267171</v>
      </c>
      <c r="B1878" s="12">
        <f t="shared" si="550"/>
        <v>1049.4190137432877</v>
      </c>
      <c r="C1878" s="57" t="str">
        <f t="shared" si="534"/>
        <v>0.166405833378267-24.4625514390392i</v>
      </c>
      <c r="D1878" s="57" t="str">
        <f t="shared" si="535"/>
        <v>7.97991326472222-6.0927106678395i</v>
      </c>
      <c r="E1878" s="57" t="str">
        <f t="shared" si="536"/>
        <v>81.1389515982997+0.0659916868660767i</v>
      </c>
      <c r="F1878" s="57" t="str">
        <f t="shared" si="537"/>
        <v>4.17865616846807-569.304191279688i</v>
      </c>
      <c r="G1878" s="57" t="str">
        <f t="shared" si="538"/>
        <v>0.999994613079312-0.00232096783019883i</v>
      </c>
      <c r="H1878" s="57" t="str">
        <f t="shared" si="539"/>
        <v>127.422393465186+159.345450341155i</v>
      </c>
      <c r="I1878" s="57" t="str">
        <f t="shared" si="540"/>
        <v>514.831568320985-405.53180806226i</v>
      </c>
      <c r="K1878" s="57" t="str">
        <f t="shared" si="541"/>
        <v>0.0367322314789834-0.0475172222983822i</v>
      </c>
      <c r="L1878" s="57" t="str">
        <f t="shared" si="542"/>
        <v>0.00025-0.210638962299334i</v>
      </c>
      <c r="M1878" s="57" t="str">
        <f t="shared" si="543"/>
        <v>0.0025-0.118632707177347i</v>
      </c>
      <c r="N1878" s="57">
        <f t="shared" si="544"/>
        <v>90.389746952755232</v>
      </c>
      <c r="O1878" s="57">
        <f t="shared" si="545"/>
        <v>27.770235996921237</v>
      </c>
      <c r="P1878" s="374">
        <f t="shared" si="546"/>
        <v>27.770235996921237</v>
      </c>
      <c r="Q1878" s="374">
        <f t="shared" si="547"/>
        <v>-89.610253047244768</v>
      </c>
      <c r="R1878" s="12">
        <f t="shared" si="548"/>
        <v>90.389746952755232</v>
      </c>
      <c r="S1878" s="57">
        <f t="shared" si="549"/>
        <v>1.0494190137432877</v>
      </c>
      <c r="T1878" s="12">
        <f t="shared" si="532"/>
        <v>27.770235996921237</v>
      </c>
    </row>
    <row r="1879" spans="1:20" x14ac:dyDescent="0.15">
      <c r="A1879" s="57">
        <f t="shared" si="533"/>
        <v>6618.7501659139798</v>
      </c>
      <c r="B1879" s="12">
        <f t="shared" si="550"/>
        <v>1053.4068059955123</v>
      </c>
      <c r="C1879" s="57" t="str">
        <f t="shared" si="534"/>
        <v>0.167066115304674-24.3694830417245i</v>
      </c>
      <c r="D1879" s="57" t="str">
        <f t="shared" si="535"/>
        <v>7.97991260428893-6.06984557735464i</v>
      </c>
      <c r="E1879" s="57" t="str">
        <f t="shared" si="536"/>
        <v>81.1387133286141+0.0666090602052161i</v>
      </c>
      <c r="F1879" s="57" t="str">
        <f t="shared" si="537"/>
        <v>4.17865599706634-567.149098554029i</v>
      </c>
      <c r="G1879" s="57" t="str">
        <f t="shared" si="538"/>
        <v>0.99999457206115-0.00232978741238947i</v>
      </c>
      <c r="H1879" s="57" t="str">
        <f t="shared" si="539"/>
        <v>127.480873894749+159.975284058087i</v>
      </c>
      <c r="I1879" s="57" t="str">
        <f t="shared" si="540"/>
        <v>514.910838190648-404.154734731951i</v>
      </c>
      <c r="K1879" s="57" t="str">
        <f t="shared" si="541"/>
        <v>0.0365593646948416-0.0474667135581014i</v>
      </c>
      <c r="L1879" s="57" t="str">
        <f t="shared" si="542"/>
        <v>0.00025-0.209841564354786i</v>
      </c>
      <c r="M1879" s="57" t="str">
        <f t="shared" si="543"/>
        <v>0.0025-0.118183609461394i</v>
      </c>
      <c r="N1879" s="57">
        <f t="shared" si="544"/>
        <v>90.392787706451685</v>
      </c>
      <c r="O1879" s="57">
        <f t="shared" si="545"/>
        <v>27.737130436018077</v>
      </c>
      <c r="P1879" s="374">
        <f t="shared" si="546"/>
        <v>27.737130436018077</v>
      </c>
      <c r="Q1879" s="374">
        <f t="shared" si="547"/>
        <v>-89.607212293548315</v>
      </c>
      <c r="R1879" s="12">
        <f t="shared" si="548"/>
        <v>90.392787706451685</v>
      </c>
      <c r="S1879" s="57">
        <f t="shared" si="549"/>
        <v>1.0534068059955124</v>
      </c>
      <c r="T1879" s="12">
        <f t="shared" si="532"/>
        <v>27.737130436018077</v>
      </c>
    </row>
    <row r="1880" spans="1:20" x14ac:dyDescent="0.15">
      <c r="A1880" s="57">
        <f t="shared" si="533"/>
        <v>6643.9014165444532</v>
      </c>
      <c r="B1880" s="12">
        <f t="shared" si="550"/>
        <v>1057.4097518582953</v>
      </c>
      <c r="C1880" s="57" t="str">
        <f t="shared" si="534"/>
        <v>0.167724974416384-24.2767700056474i</v>
      </c>
      <c r="D1880" s="57" t="str">
        <f t="shared" si="535"/>
        <v>7.97991193882685-6.04706780360293i</v>
      </c>
      <c r="E1880" s="57" t="str">
        <f t="shared" si="536"/>
        <v>81.1384759199616+0.0672293780310693i</v>
      </c>
      <c r="F1880" s="57" t="str">
        <f t="shared" si="537"/>
        <v>4.17865582435951-565.002164458551i</v>
      </c>
      <c r="G1880" s="57" t="str">
        <f t="shared" si="538"/>
        <v>0.999994530730662-0.00233864050789887i</v>
      </c>
      <c r="H1880" s="57" t="str">
        <f t="shared" si="539"/>
        <v>127.539830500297+160.607796573061i</v>
      </c>
      <c r="I1880" s="57" t="str">
        <f t="shared" si="540"/>
        <v>514.990735087139-402.783564894213i</v>
      </c>
      <c r="K1880" s="57" t="str">
        <f t="shared" si="541"/>
        <v>0.036386867736938-0.0474156310403544i</v>
      </c>
      <c r="L1880" s="57" t="str">
        <f t="shared" si="542"/>
        <v>0.00025-0.20904718505159i</v>
      </c>
      <c r="M1880" s="57" t="str">
        <f t="shared" si="543"/>
        <v>0.0025-0.11773621185634i</v>
      </c>
      <c r="N1880" s="57">
        <f t="shared" si="544"/>
        <v>90.395842620467235</v>
      </c>
      <c r="O1880" s="57">
        <f t="shared" si="545"/>
        <v>27.704025372434412</v>
      </c>
      <c r="P1880" s="374">
        <f t="shared" si="546"/>
        <v>27.704025372434412</v>
      </c>
      <c r="Q1880" s="374">
        <f t="shared" si="547"/>
        <v>-89.604157379532765</v>
      </c>
      <c r="R1880" s="12">
        <f t="shared" si="548"/>
        <v>90.395842620467235</v>
      </c>
      <c r="S1880" s="57">
        <f t="shared" si="549"/>
        <v>1.0574097518582952</v>
      </c>
      <c r="T1880" s="12">
        <f t="shared" si="532"/>
        <v>27.704025372434412</v>
      </c>
    </row>
    <row r="1881" spans="1:20" x14ac:dyDescent="0.15">
      <c r="A1881" s="57">
        <f t="shared" si="533"/>
        <v>6669.1482419273216</v>
      </c>
      <c r="B1881" s="12">
        <f t="shared" si="550"/>
        <v>1061.4279089153567</v>
      </c>
      <c r="C1881" s="57" t="str">
        <f t="shared" si="534"/>
        <v>0.168382396394225-24.184410981519i</v>
      </c>
      <c r="D1881" s="57" t="str">
        <f t="shared" si="535"/>
        <v>7.97991126829776-6.02437701891805i</v>
      </c>
      <c r="E1881" s="57" t="str">
        <f t="shared" si="536"/>
        <v>81.1382393803431+0.0678526427625147i</v>
      </c>
      <c r="F1881" s="57" t="str">
        <f t="shared" si="537"/>
        <v>4.17865565033763-562.863358108888i</v>
      </c>
      <c r="G1881" s="57" t="str">
        <f t="shared" si="538"/>
        <v>0.999994489085468-0.00234752724406512i</v>
      </c>
      <c r="H1881" s="57" t="str">
        <f t="shared" si="539"/>
        <v>127.599267400293+161.243001470962i</v>
      </c>
      <c r="I1881" s="57" t="str">
        <f t="shared" si="540"/>
        <v>515.071264152954-401.418279911038i</v>
      </c>
      <c r="K1881" s="57" t="str">
        <f t="shared" si="541"/>
        <v>0.0362147443665168-0.0473639780655343i</v>
      </c>
      <c r="L1881" s="57" t="str">
        <f t="shared" si="542"/>
        <v>0.00025-0.208255812962333i</v>
      </c>
      <c r="M1881" s="57" t="str">
        <f t="shared" si="543"/>
        <v>0.0025-0.11729050792622i</v>
      </c>
      <c r="N1881" s="57">
        <f t="shared" si="544"/>
        <v>90.398911711301238</v>
      </c>
      <c r="O1881" s="57">
        <f t="shared" si="545"/>
        <v>27.670920810996225</v>
      </c>
      <c r="P1881" s="374">
        <f t="shared" si="546"/>
        <v>27.670920810996225</v>
      </c>
      <c r="Q1881" s="374">
        <f t="shared" si="547"/>
        <v>-89.601088288698762</v>
      </c>
      <c r="R1881" s="12">
        <f t="shared" si="548"/>
        <v>90.398911711301238</v>
      </c>
      <c r="S1881" s="57">
        <f t="shared" si="549"/>
        <v>1.0614279089153567</v>
      </c>
      <c r="T1881" s="12">
        <f t="shared" si="532"/>
        <v>27.670920810996225</v>
      </c>
    </row>
    <row r="1882" spans="1:20" x14ac:dyDescent="0.15">
      <c r="A1882" s="57">
        <f t="shared" si="533"/>
        <v>6694.4910052466457</v>
      </c>
      <c r="B1882" s="12">
        <f t="shared" si="550"/>
        <v>1065.4613349692352</v>
      </c>
      <c r="C1882" s="57" t="str">
        <f t="shared" si="534"/>
        <v>0.169038367063644-24.092404625005i</v>
      </c>
      <c r="D1882" s="57" t="str">
        <f t="shared" si="535"/>
        <v>7.97991059266314-6.00177289688506i</v>
      </c>
      <c r="E1882" s="57" t="str">
        <f t="shared" si="536"/>
        <v>81.1380037177163+0.0684788568033622i</v>
      </c>
      <c r="F1882" s="57" t="str">
        <f t="shared" si="537"/>
        <v>4.17865547499067-560.732648737592i</v>
      </c>
      <c r="G1882" s="57" t="str">
        <f t="shared" si="538"/>
        <v>0.999994447123173-0.00235644774871006i</v>
      </c>
      <c r="H1882" s="57" t="str">
        <f t="shared" si="539"/>
        <v>127.659188752577+161.880912430014i</v>
      </c>
      <c r="I1882" s="57" t="str">
        <f t="shared" si="540"/>
        <v>515.152430575604-400.058861242718i</v>
      </c>
      <c r="K1882" s="57" t="str">
        <f t="shared" si="541"/>
        <v>0.0360429983070976-0.0473117579822186i</v>
      </c>
      <c r="L1882" s="57" t="str">
        <f t="shared" si="542"/>
        <v>0.00025-0.207467436702862i</v>
      </c>
      <c r="M1882" s="57" t="str">
        <f t="shared" si="543"/>
        <v>0.0025-0.116846491259434i</v>
      </c>
      <c r="N1882" s="57">
        <f t="shared" si="544"/>
        <v>90.401994995403754</v>
      </c>
      <c r="O1882" s="57">
        <f t="shared" si="545"/>
        <v>27.637816756498175</v>
      </c>
      <c r="P1882" s="374">
        <f t="shared" si="546"/>
        <v>27.637816756498175</v>
      </c>
      <c r="Q1882" s="374">
        <f t="shared" si="547"/>
        <v>-89.598005004596246</v>
      </c>
      <c r="R1882" s="12">
        <f t="shared" si="548"/>
        <v>90.401994995403754</v>
      </c>
      <c r="S1882" s="57">
        <f t="shared" si="549"/>
        <v>1.0654613349692352</v>
      </c>
      <c r="T1882" s="12">
        <f t="shared" si="532"/>
        <v>27.637816756498175</v>
      </c>
    </row>
    <row r="1883" spans="1:20" x14ac:dyDescent="0.15">
      <c r="A1883" s="57">
        <f t="shared" si="533"/>
        <v>6719.930071066583</v>
      </c>
      <c r="B1883" s="12">
        <f t="shared" si="550"/>
        <v>1069.5100880421182</v>
      </c>
      <c r="C1883" s="57" t="str">
        <f t="shared" si="534"/>
        <v>0.169692872395414-24.0007495967082i</v>
      </c>
      <c r="D1883" s="57" t="str">
        <f t="shared" si="535"/>
        <v>7.97990991188404-5.9792551123357i</v>
      </c>
      <c r="E1883" s="57" t="str">
        <f t="shared" si="536"/>
        <v>81.1377689399936+0.0691080225431211i</v>
      </c>
      <c r="F1883" s="57" t="str">
        <f t="shared" si="537"/>
        <v>4.17865529830858-558.610005693694i</v>
      </c>
      <c r="G1883" s="57" t="str">
        <f t="shared" si="538"/>
        <v>0.999994404841362-0.00236540215014112i</v>
      </c>
      <c r="H1883" s="57" t="str">
        <f t="shared" si="539"/>
        <v>127.719598754807+162.521543222665i</v>
      </c>
      <c r="I1883" s="57" t="str">
        <f t="shared" si="540"/>
        <v>515.234239588051-398.705290447792i</v>
      </c>
      <c r="K1883" s="57" t="str">
        <f t="shared" si="541"/>
        <v>0.0358716332442301-0.0472589741666679i</v>
      </c>
      <c r="L1883" s="57" t="str">
        <f t="shared" si="542"/>
        <v>0.00025-0.20668204493212i</v>
      </c>
      <c r="M1883" s="57" t="str">
        <f t="shared" si="543"/>
        <v>0.0025-0.116404155468653i</v>
      </c>
      <c r="N1883" s="57">
        <f t="shared" si="544"/>
        <v>90.405092489178884</v>
      </c>
      <c r="O1883" s="57">
        <f t="shared" si="545"/>
        <v>27.604713213703281</v>
      </c>
      <c r="P1883" s="374">
        <f t="shared" si="546"/>
        <v>27.604713213703281</v>
      </c>
      <c r="Q1883" s="374">
        <f t="shared" si="547"/>
        <v>-89.594907510821116</v>
      </c>
      <c r="R1883" s="12">
        <f t="shared" si="548"/>
        <v>90.405092489178884</v>
      </c>
      <c r="S1883" s="57">
        <f t="shared" si="549"/>
        <v>1.0695100880421182</v>
      </c>
      <c r="T1883" s="12">
        <f t="shared" si="532"/>
        <v>27.604713213703281</v>
      </c>
    </row>
    <row r="1884" spans="1:20" x14ac:dyDescent="0.15">
      <c r="A1884" s="57">
        <f t="shared" si="533"/>
        <v>6745.4658053366365</v>
      </c>
      <c r="B1884" s="12">
        <f t="shared" si="550"/>
        <v>1073.5742263766783</v>
      </c>
      <c r="C1884" s="57" t="str">
        <f t="shared" si="534"/>
        <v>0.170345898507023-23.9094445621517i</v>
      </c>
      <c r="D1884" s="57" t="str">
        <f t="shared" si="535"/>
        <v>7.97990922592128-5.95682334134367i</v>
      </c>
      <c r="E1884" s="57" t="str">
        <f t="shared" si="536"/>
        <v>81.1375350550434+0.069740142357185i</v>
      </c>
      <c r="F1884" s="57" t="str">
        <f t="shared" si="537"/>
        <v>4.17865512028115-556.495398442259i</v>
      </c>
      <c r="G1884" s="57" t="str">
        <f t="shared" si="538"/>
        <v>0.999994362237603-0.00237439057715312i</v>
      </c>
      <c r="H1884" s="57" t="str">
        <f t="shared" si="539"/>
        <v>127.780501644895+163.164907716484i</v>
      </c>
      <c r="I1884" s="57" t="str">
        <f t="shared" si="540"/>
        <v>515.316696469149-397.357549182939i</v>
      </c>
      <c r="K1884" s="57" t="str">
        <f t="shared" si="541"/>
        <v>0.0357006528252559-0.0472056300223202i</v>
      </c>
      <c r="L1884" s="57" t="str">
        <f t="shared" si="542"/>
        <v>0.00025-0.205899626351983i</v>
      </c>
      <c r="M1884" s="57" t="str">
        <f t="shared" si="543"/>
        <v>0.0025-0.115963494190729i</v>
      </c>
      <c r="N1884" s="57">
        <f t="shared" si="544"/>
        <v>90.408204208989886</v>
      </c>
      <c r="O1884" s="57">
        <f t="shared" si="545"/>
        <v>27.571610187342817</v>
      </c>
      <c r="P1884" s="374">
        <f t="shared" si="546"/>
        <v>27.571610187342817</v>
      </c>
      <c r="Q1884" s="374">
        <f t="shared" si="547"/>
        <v>-89.591795791010114</v>
      </c>
      <c r="R1884" s="12">
        <f t="shared" si="548"/>
        <v>90.408204208989886</v>
      </c>
      <c r="S1884" s="57">
        <f t="shared" si="549"/>
        <v>1.0735742263766783</v>
      </c>
      <c r="T1884" s="12">
        <f t="shared" si="532"/>
        <v>27.571610187342817</v>
      </c>
    </row>
    <row r="1885" spans="1:20" x14ac:dyDescent="0.15">
      <c r="A1885" s="57">
        <f t="shared" si="533"/>
        <v>6771.0985753969153</v>
      </c>
      <c r="B1885" s="12">
        <f t="shared" si="550"/>
        <v>1077.6538084369097</v>
      </c>
      <c r="C1885" s="57" t="str">
        <f t="shared" si="534"/>
        <v>0.170997431663134-23.8184881917613i</v>
      </c>
      <c r="D1885" s="57" t="str">
        <f t="shared" si="535"/>
        <v>7.97990853473538-5.93447726122002i</v>
      </c>
      <c r="E1885" s="57" t="str">
        <f t="shared" si="536"/>
        <v>81.1373020706884+0.0703752186088054i</v>
      </c>
      <c r="F1885" s="57" t="str">
        <f t="shared" si="537"/>
        <v>4.17865494089817-554.388796563954i</v>
      </c>
      <c r="G1885" s="57" t="str">
        <f t="shared" si="538"/>
        <v>0.999994319309443-0.00238341315903017i</v>
      </c>
      <c r="H1885" s="57" t="str">
        <f t="shared" si="539"/>
        <v>127.841901701455+163.811019875075i</v>
      </c>
      <c r="I1885" s="57" t="str">
        <f t="shared" si="540"/>
        <v>515.399806544117-396.015619202923i</v>
      </c>
      <c r="K1885" s="57" t="str">
        <f t="shared" si="541"/>
        <v>0.0355300606590774-0.0471517289792862i</v>
      </c>
      <c r="L1885" s="57" t="str">
        <f t="shared" si="542"/>
        <v>0.00025-0.205120169707096i</v>
      </c>
      <c r="M1885" s="57" t="str">
        <f t="shared" si="543"/>
        <v>0.0025-0.1155245010866i</v>
      </c>
      <c r="N1885" s="57">
        <f t="shared" si="544"/>
        <v>90.411330171162163</v>
      </c>
      <c r="O1885" s="57">
        <f t="shared" si="545"/>
        <v>27.538507682115984</v>
      </c>
      <c r="P1885" s="374">
        <f t="shared" si="546"/>
        <v>27.538507682115984</v>
      </c>
      <c r="Q1885" s="374">
        <f t="shared" si="547"/>
        <v>-89.588669828837837</v>
      </c>
      <c r="R1885" s="12">
        <f t="shared" si="548"/>
        <v>90.411330171162163</v>
      </c>
      <c r="S1885" s="57">
        <f t="shared" si="549"/>
        <v>1.0776538084369096</v>
      </c>
      <c r="T1885" s="12">
        <f t="shared" si="532"/>
        <v>27.538507682115984</v>
      </c>
    </row>
    <row r="1886" spans="1:20" x14ac:dyDescent="0.15">
      <c r="A1886" s="57">
        <f t="shared" si="533"/>
        <v>6796.8287499834241</v>
      </c>
      <c r="B1886" s="12">
        <f t="shared" si="550"/>
        <v>1081.74889290897</v>
      </c>
      <c r="C1886" s="57" t="str">
        <f t="shared" si="534"/>
        <v>0.17164745827718-23.7278791608491i</v>
      </c>
      <c r="D1886" s="57" t="str">
        <f t="shared" si="535"/>
        <v>7.97990783828666-5.9122165505085i</v>
      </c>
      <c r="E1886" s="57" t="str">
        <f t="shared" si="536"/>
        <v>81.1370699947062+0.0710132536494424i</v>
      </c>
      <c r="F1886" s="57" t="str">
        <f t="shared" si="537"/>
        <v>4.1786547601493-552.290169754603i</v>
      </c>
      <c r="G1886" s="57" t="str">
        <f t="shared" si="538"/>
        <v>0.999994276054413-0.00239247002554754i</v>
      </c>
      <c r="H1886" s="57" t="str">
        <f t="shared" si="539"/>
        <v>127.903803244257+164.459893758984i</v>
      </c>
      <c r="I1886" s="57" t="str">
        <f t="shared" si="540"/>
        <v>515.483575184943-394.679482360516i</v>
      </c>
      <c r="K1886" s="57" t="str">
        <f t="shared" si="541"/>
        <v>0.0353598603159371-0.0470972744938411i</v>
      </c>
      <c r="L1886" s="57" t="str">
        <f t="shared" si="542"/>
        <v>0.00025-0.204343663784714i</v>
      </c>
      <c r="M1886" s="57" t="str">
        <f t="shared" si="543"/>
        <v>0.0025-0.115087169841203i</v>
      </c>
      <c r="N1886" s="57">
        <f t="shared" si="544"/>
        <v>90.414470391988985</v>
      </c>
      <c r="O1886" s="57">
        <f t="shared" si="545"/>
        <v>27.505405702689899</v>
      </c>
      <c r="P1886" s="374">
        <f t="shared" si="546"/>
        <v>27.505405702689899</v>
      </c>
      <c r="Q1886" s="374">
        <f t="shared" si="547"/>
        <v>-89.585529608011015</v>
      </c>
      <c r="R1886" s="12">
        <f t="shared" si="548"/>
        <v>90.414470391988985</v>
      </c>
      <c r="S1886" s="57">
        <f t="shared" si="549"/>
        <v>1.08174889290897</v>
      </c>
      <c r="T1886" s="12">
        <f t="shared" si="532"/>
        <v>27.505405702689899</v>
      </c>
    </row>
    <row r="1887" spans="1:20" x14ac:dyDescent="0.15">
      <c r="A1887" s="57">
        <f t="shared" si="533"/>
        <v>6822.656699233361</v>
      </c>
      <c r="B1887" s="12">
        <f t="shared" si="550"/>
        <v>1085.8595387020241</v>
      </c>
      <c r="C1887" s="57" t="str">
        <f t="shared" si="534"/>
        <v>0.172295964911241-23.6376161495961i</v>
      </c>
      <c r="D1887" s="57" t="str">
        <f t="shared" si="535"/>
        <v>7.97990713653501-5.89004088898088i</v>
      </c>
      <c r="E1887" s="57" t="str">
        <f t="shared" si="536"/>
        <v>81.1368388348285+0.0716542498196538i</v>
      </c>
      <c r="F1887" s="57" t="str">
        <f t="shared" si="537"/>
        <v>4.17865457802415-550.199487824754i</v>
      </c>
      <c r="G1887" s="57" t="str">
        <f t="shared" si="538"/>
        <v>0.999994232470025-0.00240156130697343i</v>
      </c>
      <c r="H1887" s="57" t="str">
        <f t="shared" si="539"/>
        <v>127.966210634677+165.111543526641i</v>
      </c>
      <c r="I1887" s="57" t="str">
        <f t="shared" si="540"/>
        <v>515.568007810885-393.34912060641i</v>
      </c>
      <c r="K1887" s="57" t="str">
        <f t="shared" si="541"/>
        <v>0.0351900553272011-0.0470422700479161i</v>
      </c>
      <c r="L1887" s="57" t="str">
        <f t="shared" si="542"/>
        <v>0.00025-0.203570097414538i</v>
      </c>
      <c r="M1887" s="57" t="str">
        <f t="shared" si="543"/>
        <v>0.0025-0.114651494163382i</v>
      </c>
      <c r="N1887" s="57">
        <f t="shared" si="544"/>
        <v>90.417624887733282</v>
      </c>
      <c r="O1887" s="57">
        <f t="shared" si="545"/>
        <v>27.472304253699278</v>
      </c>
      <c r="P1887" s="374">
        <f t="shared" si="546"/>
        <v>27.472304253699278</v>
      </c>
      <c r="Q1887" s="374">
        <f t="shared" si="547"/>
        <v>-89.582375112266718</v>
      </c>
      <c r="R1887" s="12">
        <f t="shared" si="548"/>
        <v>90.417624887733282</v>
      </c>
      <c r="S1887" s="57">
        <f t="shared" si="549"/>
        <v>1.085859538702024</v>
      </c>
      <c r="T1887" s="12">
        <f t="shared" si="532"/>
        <v>27.472304253699278</v>
      </c>
    </row>
    <row r="1888" spans="1:20" x14ac:dyDescent="0.15">
      <c r="A1888" s="57">
        <f t="shared" si="533"/>
        <v>6848.5827946904474</v>
      </c>
      <c r="B1888" s="12">
        <f t="shared" si="550"/>
        <v>1089.9858049490917</v>
      </c>
      <c r="C1888" s="57" t="str">
        <f t="shared" si="534"/>
        <v>0.172942938276934-23.547697843036i</v>
      </c>
      <c r="D1888" s="57" t="str">
        <f t="shared" si="535"/>
        <v>7.97990642944003-5.86794995763242i</v>
      </c>
      <c r="E1888" s="57" t="str">
        <f t="shared" si="536"/>
        <v>81.1366085987421+0.0722982094498036i</v>
      </c>
      <c r="F1888" s="57" t="str">
        <f t="shared" si="537"/>
        <v>4.17865439451219-548.116720699246i</v>
      </c>
      <c r="G1888" s="57" t="str">
        <f t="shared" si="538"/>
        <v>0.999994188553769-0.00241068713407096i</v>
      </c>
      <c r="H1888" s="57" t="str">
        <f t="shared" si="539"/>
        <v>128.029128276166+165.765983435293i</v>
      </c>
      <c r="I1888" s="57" t="str">
        <f t="shared" si="540"/>
        <v>515.653109888912-392.024515989168i</v>
      </c>
      <c r="K1888" s="57" t="str">
        <f t="shared" si="541"/>
        <v>0.0350206491851521-0.0469867191485875i</v>
      </c>
      <c r="L1888" s="57" t="str">
        <f t="shared" si="542"/>
        <v>0.00025-0.202799459468558i</v>
      </c>
      <c r="M1888" s="57" t="str">
        <f t="shared" si="543"/>
        <v>0.0025-0.114217467785796i</v>
      </c>
      <c r="N1888" s="57">
        <f t="shared" si="544"/>
        <v>90.420793674631838</v>
      </c>
      <c r="O1888" s="57">
        <f t="shared" si="545"/>
        <v>27.43920333974647</v>
      </c>
      <c r="P1888" s="374">
        <f t="shared" si="546"/>
        <v>27.43920333974647</v>
      </c>
      <c r="Q1888" s="374">
        <f t="shared" si="547"/>
        <v>-89.579206325368162</v>
      </c>
      <c r="R1888" s="12">
        <f t="shared" si="548"/>
        <v>90.420793674631838</v>
      </c>
      <c r="S1888" s="57">
        <f t="shared" si="549"/>
        <v>1.0899858049490918</v>
      </c>
      <c r="T1888" s="12">
        <f t="shared" si="532"/>
        <v>27.43920333974647</v>
      </c>
    </row>
    <row r="1889" spans="1:20" x14ac:dyDescent="0.15">
      <c r="A1889" s="57">
        <f t="shared" si="533"/>
        <v>6874.6074093102707</v>
      </c>
      <c r="B1889" s="12">
        <f t="shared" si="550"/>
        <v>1094.1277510078983</v>
      </c>
      <c r="C1889" s="57" t="str">
        <f t="shared" si="534"/>
        <v>0.173588365236954-23.4581229310376i</v>
      </c>
      <c r="D1889" s="57" t="str">
        <f t="shared" si="535"/>
        <v>7.97990571696101-5.84594343867724i</v>
      </c>
      <c r="E1889" s="57" t="str">
        <f t="shared" si="536"/>
        <v>81.1363792940874+0.0729451348617974i</v>
      </c>
      <c r="F1889" s="57" t="str">
        <f t="shared" si="537"/>
        <v>4.17865420960298-546.041838416775i</v>
      </c>
      <c r="G1889" s="57" t="str">
        <f t="shared" si="538"/>
        <v>0.999994144303119-0.00241984763809998i</v>
      </c>
      <c r="H1889" s="57" t="str">
        <f t="shared" si="539"/>
        <v>128.092560614718+166.423227841961i</v>
      </c>
      <c r="I1889" s="57" t="str">
        <f t="shared" si="540"/>
        <v>515.73888693418-390.705650655162i</v>
      </c>
      <c r="K1889" s="57" t="str">
        <f t="shared" si="541"/>
        <v>0.0348516453427907-0.0469306253275635i</v>
      </c>
      <c r="L1889" s="57" t="str">
        <f t="shared" si="542"/>
        <v>0.00025-0.202031738860887i</v>
      </c>
      <c r="M1889" s="57" t="str">
        <f t="shared" si="543"/>
        <v>0.0025-0.11378508446483i</v>
      </c>
      <c r="N1889" s="57">
        <f t="shared" si="544"/>
        <v>90.423976768901284</v>
      </c>
      <c r="O1889" s="57">
        <f t="shared" si="545"/>
        <v>27.406102965401033</v>
      </c>
      <c r="P1889" s="374">
        <f t="shared" si="546"/>
        <v>27.406102965401033</v>
      </c>
      <c r="Q1889" s="374">
        <f t="shared" si="547"/>
        <v>-89.576023231098716</v>
      </c>
      <c r="R1889" s="12">
        <f t="shared" si="548"/>
        <v>90.423976768901284</v>
      </c>
      <c r="S1889" s="57">
        <f t="shared" si="549"/>
        <v>1.0941277510078982</v>
      </c>
      <c r="T1889" s="12">
        <f t="shared" si="532"/>
        <v>27.406102965401033</v>
      </c>
    </row>
    <row r="1890" spans="1:20" x14ac:dyDescent="0.15">
      <c r="A1890" s="57">
        <f t="shared" si="533"/>
        <v>6900.7309174656502</v>
      </c>
      <c r="B1890" s="12">
        <f t="shared" si="550"/>
        <v>1098.2854364617283</v>
      </c>
      <c r="C1890" s="57" t="str">
        <f t="shared" si="534"/>
        <v>0.174232232804847-23.3688901082888i</v>
      </c>
      <c r="D1890" s="57" t="str">
        <f t="shared" si="535"/>
        <v>7.97990499905703-5.82402101554376i</v>
      </c>
      <c r="E1890" s="57" t="str">
        <f t="shared" si="536"/>
        <v>81.1361509284588+0.0735950283690886i</v>
      </c>
      <c r="F1890" s="57" t="str">
        <f t="shared" si="537"/>
        <v>4.17865402328579-543.974811129463i</v>
      </c>
      <c r="G1890" s="57" t="str">
        <f t="shared" si="538"/>
        <v>0.99999409971553-0.00242904295081895i</v>
      </c>
      <c r="H1890" s="57" t="str">
        <f t="shared" si="539"/>
        <v>128.156512139346+167.083291204402i</v>
      </c>
      <c r="I1890" s="57" t="str">
        <f t="shared" si="540"/>
        <v>515.825344510505-389.392506848512i</v>
      </c>
      <c r="K1890" s="57" t="str">
        <f t="shared" si="541"/>
        <v>0.0346830472136422-0.0468739921406724i</v>
      </c>
      <c r="L1890" s="57" t="str">
        <f t="shared" si="542"/>
        <v>0.00025-0.201266924547606i</v>
      </c>
      <c r="M1890" s="57" t="str">
        <f t="shared" si="543"/>
        <v>0.0025-0.113354337980504i</v>
      </c>
      <c r="N1890" s="57">
        <f t="shared" si="544"/>
        <v>90.427174186739705</v>
      </c>
      <c r="O1890" s="57">
        <f t="shared" si="545"/>
        <v>27.373003135199802</v>
      </c>
      <c r="P1890" s="374">
        <f t="shared" si="546"/>
        <v>27.373003135199802</v>
      </c>
      <c r="Q1890" s="374">
        <f t="shared" si="547"/>
        <v>-89.572825813260295</v>
      </c>
      <c r="R1890" s="12">
        <f t="shared" si="548"/>
        <v>90.427174186739705</v>
      </c>
      <c r="S1890" s="57">
        <f t="shared" si="549"/>
        <v>1.0982854364617283</v>
      </c>
      <c r="T1890" s="12">
        <f t="shared" si="532"/>
        <v>27.373003135199802</v>
      </c>
    </row>
    <row r="1891" spans="1:20" x14ac:dyDescent="0.15">
      <c r="A1891" s="57">
        <f t="shared" si="533"/>
        <v>6926.9536949520198</v>
      </c>
      <c r="B1891" s="12">
        <f t="shared" si="550"/>
        <v>1102.4589211202829</v>
      </c>
      <c r="C1891" s="57" t="str">
        <f t="shared" si="534"/>
        <v>0.174874528146383-23.2799980742793i</v>
      </c>
      <c r="D1891" s="57" t="str">
        <f t="shared" si="535"/>
        <v>7.97990427568671-5.80218237287013i</v>
      </c>
      <c r="E1891" s="57" t="str">
        <f t="shared" si="536"/>
        <v>81.1359235094043+0.0742478922781523i</v>
      </c>
      <c r="F1891" s="57" t="str">
        <f t="shared" si="537"/>
        <v>4.17865383554987-541.915609102426i</v>
      </c>
      <c r="G1891" s="57" t="str">
        <f t="shared" si="538"/>
        <v>0.999994054788435-0.00243827320448687i</v>
      </c>
      <c r="H1891" s="57" t="str">
        <f t="shared" si="539"/>
        <v>128.220987382567+167.746188082087i</v>
      </c>
      <c r="I1891" s="57" t="str">
        <f t="shared" si="540"/>
        <v>515.912488230843-388.085066911045i</v>
      </c>
      <c r="K1891" s="57" t="str">
        <f t="shared" si="541"/>
        <v>0.0345148581715736-0.046816823167346i</v>
      </c>
      <c r="L1891" s="57" t="str">
        <f t="shared" si="542"/>
        <v>0.00025-0.200505005526605i</v>
      </c>
      <c r="M1891" s="57" t="str">
        <f t="shared" si="543"/>
        <v>0.0025-0.112925222136386i</v>
      </c>
      <c r="N1891" s="57">
        <f t="shared" si="544"/>
        <v>90.430385944332386</v>
      </c>
      <c r="O1891" s="57">
        <f t="shared" si="545"/>
        <v>27.339903853646494</v>
      </c>
      <c r="P1891" s="374">
        <f t="shared" si="546"/>
        <v>27.339903853646494</v>
      </c>
      <c r="Q1891" s="374">
        <f t="shared" si="547"/>
        <v>-89.569614055667614</v>
      </c>
      <c r="R1891" s="12">
        <f t="shared" si="548"/>
        <v>90.430385944332386</v>
      </c>
      <c r="S1891" s="57">
        <f t="shared" si="549"/>
        <v>1.1024589211202829</v>
      </c>
      <c r="T1891" s="12">
        <f t="shared" si="532"/>
        <v>27.339903853646494</v>
      </c>
    </row>
    <row r="1892" spans="1:20" x14ac:dyDescent="0.15">
      <c r="A1892" s="57">
        <f t="shared" si="533"/>
        <v>6953.2761189928378</v>
      </c>
      <c r="B1892" s="12">
        <f t="shared" si="550"/>
        <v>1106.6482650205401</v>
      </c>
      <c r="C1892" s="57" t="str">
        <f t="shared" si="534"/>
        <v>0.175515238580122-23.1914455332851i</v>
      </c>
      <c r="D1892" s="57" t="str">
        <f t="shared" si="535"/>
        <v>7.97990354680851-5.78042719649971i</v>
      </c>
      <c r="E1892" s="57" t="str">
        <f t="shared" si="536"/>
        <v>81.1356970444261+0.0749037288894244i</v>
      </c>
      <c r="F1892" s="57" t="str">
        <f t="shared" si="537"/>
        <v>4.17865364638449-539.864202713354i</v>
      </c>
      <c r="G1892" s="57" t="str">
        <f t="shared" si="538"/>
        <v>0.999994009519249-0.00244753853186519i</v>
      </c>
      <c r="H1892" s="57" t="str">
        <f t="shared" si="539"/>
        <v>128.285990920885+168.411933137181i</v>
      </c>
      <c r="I1892" s="57" t="str">
        <f t="shared" si="540"/>
        <v>516.000323757759-386.783313282234i</v>
      </c>
      <c r="K1892" s="57" t="str">
        <f t="shared" si="541"/>
        <v>0.0343470815506172-0.0467591220101063i</v>
      </c>
      <c r="L1892" s="57" t="str">
        <f t="shared" si="542"/>
        <v>0.00025-0.199745970837423i</v>
      </c>
      <c r="M1892" s="57" t="str">
        <f t="shared" si="543"/>
        <v>0.0025-0.1124977307595i</v>
      </c>
      <c r="N1892" s="57">
        <f t="shared" si="544"/>
        <v>90.433612057855655</v>
      </c>
      <c r="O1892" s="57">
        <f t="shared" si="545"/>
        <v>27.306805125212009</v>
      </c>
      <c r="P1892" s="374">
        <f t="shared" si="546"/>
        <v>27.306805125212009</v>
      </c>
      <c r="Q1892" s="374">
        <f t="shared" si="547"/>
        <v>-89.566387942144345</v>
      </c>
      <c r="R1892" s="12">
        <f t="shared" si="548"/>
        <v>90.433612057855655</v>
      </c>
      <c r="S1892" s="57">
        <f t="shared" si="549"/>
        <v>1.10664826502054</v>
      </c>
      <c r="T1892" s="12">
        <f t="shared" si="532"/>
        <v>27.306805125212009</v>
      </c>
    </row>
    <row r="1893" spans="1:20" x14ac:dyDescent="0.15">
      <c r="A1893" s="57">
        <f t="shared" si="533"/>
        <v>6979.6985682450113</v>
      </c>
      <c r="B1893" s="12">
        <f t="shared" si="550"/>
        <v>1110.8535284276181</v>
      </c>
      <c r="C1893" s="57" t="str">
        <f t="shared" si="534"/>
        <v>0.176154351577217-23.1032311943509i</v>
      </c>
      <c r="D1893" s="57" t="str">
        <f t="shared" si="535"/>
        <v>7.9799028123804-5.75875517347655i</v>
      </c>
      <c r="E1893" s="57" t="str">
        <f t="shared" si="536"/>
        <v>81.1354715409793+0.0755625404977929i</v>
      </c>
      <c r="F1893" s="57" t="str">
        <f t="shared" si="537"/>
        <v>4.17865345577875-537.820562452077i</v>
      </c>
      <c r="G1893" s="57" t="str">
        <f t="shared" si="538"/>
        <v>0.999993963905368-0.00245683906621963i</v>
      </c>
      <c r="H1893" s="57" t="str">
        <f t="shared" si="539"/>
        <v>128.351527375286+169.080541135557i</v>
      </c>
      <c r="I1893" s="57" t="str">
        <f t="shared" si="540"/>
        <v>516.088856803959-385.487228499149i</v>
      </c>
      <c r="K1893" s="57" t="str">
        <f t="shared" si="541"/>
        <v>0.0341797206448001-0.0467008922940479i</v>
      </c>
      <c r="L1893" s="57" t="str">
        <f t="shared" si="542"/>
        <v>0.00025-0.19898980956109i</v>
      </c>
      <c r="M1893" s="57" t="str">
        <f t="shared" si="543"/>
        <v>0.0025-0.112071857700239i</v>
      </c>
      <c r="N1893" s="57">
        <f t="shared" si="544"/>
        <v>90.436852543478707</v>
      </c>
      <c r="O1893" s="57">
        <f t="shared" si="545"/>
        <v>27.273706954333822</v>
      </c>
      <c r="P1893" s="374">
        <f t="shared" si="546"/>
        <v>27.273706954333822</v>
      </c>
      <c r="Q1893" s="374">
        <f t="shared" si="547"/>
        <v>-89.563147456521293</v>
      </c>
      <c r="R1893" s="12">
        <f t="shared" si="548"/>
        <v>90.436852543478707</v>
      </c>
      <c r="S1893" s="57">
        <f t="shared" si="549"/>
        <v>1.1108535284276182</v>
      </c>
      <c r="T1893" s="12">
        <f t="shared" si="532"/>
        <v>27.273706954333822</v>
      </c>
    </row>
    <row r="1894" spans="1:20" x14ac:dyDescent="0.15">
      <c r="A1894" s="57">
        <f t="shared" si="533"/>
        <v>7006.2214228043422</v>
      </c>
      <c r="B1894" s="12">
        <f t="shared" si="550"/>
        <v>1115.0747718356431</v>
      </c>
      <c r="C1894" s="57" t="str">
        <f t="shared" si="534"/>
        <v>0.176791854763383-23.0153537712746i</v>
      </c>
      <c r="D1894" s="57" t="str">
        <f t="shared" si="535"/>
        <v>7.9799020723602-5.73716599204089i</v>
      </c>
      <c r="E1894" s="57" t="str">
        <f t="shared" si="536"/>
        <v>81.135247006473+0.0762243293940457i</v>
      </c>
      <c r="F1894" s="57" t="str">
        <f t="shared" si="537"/>
        <v>4.17865326372164-535.784658920143i</v>
      </c>
      <c r="G1894" s="57" t="str">
        <f t="shared" si="538"/>
        <v>0.999993917944167-0.00246617494132222i</v>
      </c>
      <c r="H1894" s="57" t="str">
        <f t="shared" si="539"/>
        <v>128.417601411746+169.752026947789i</v>
      </c>
      <c r="I1894" s="57" t="str">
        <f t="shared" si="540"/>
        <v>516.178093132726-384.196795196442i</v>
      </c>
      <c r="K1894" s="57" t="str">
        <f t="shared" si="541"/>
        <v>0.0340127787079856-0.0466421376663211i</v>
      </c>
      <c r="L1894" s="57" t="str">
        <f t="shared" si="542"/>
        <v>0.00025-0.198236510819974i</v>
      </c>
      <c r="M1894" s="57" t="str">
        <f t="shared" si="543"/>
        <v>0.0025-0.111647596832276i</v>
      </c>
      <c r="N1894" s="57">
        <f t="shared" si="544"/>
        <v>90.440107417371237</v>
      </c>
      <c r="O1894" s="57">
        <f t="shared" si="545"/>
        <v>27.240609345416232</v>
      </c>
      <c r="P1894" s="374">
        <f t="shared" si="546"/>
        <v>27.240609345416232</v>
      </c>
      <c r="Q1894" s="374">
        <f t="shared" si="547"/>
        <v>-89.559892582628763</v>
      </c>
      <c r="R1894" s="12">
        <f t="shared" si="548"/>
        <v>90.440107417371237</v>
      </c>
      <c r="S1894" s="57">
        <f t="shared" si="549"/>
        <v>1.1150747718356431</v>
      </c>
      <c r="T1894" s="12">
        <f t="shared" si="532"/>
        <v>27.240609345416232</v>
      </c>
    </row>
    <row r="1895" spans="1:20" x14ac:dyDescent="0.15">
      <c r="A1895" s="57">
        <f t="shared" si="533"/>
        <v>7032.8450642109983</v>
      </c>
      <c r="B1895" s="12">
        <f t="shared" si="550"/>
        <v>1119.3120559686186</v>
      </c>
      <c r="C1895" s="57" t="str">
        <f t="shared" si="534"/>
        <v>0.177427735918156-22.9278119825904i</v>
      </c>
      <c r="D1895" s="57" t="str">
        <f t="shared" si="535"/>
        <v>7.97990132670527-5.71565934162464i</v>
      </c>
      <c r="E1895" s="57" t="str">
        <f t="shared" si="536"/>
        <v>81.1350234482688+0.0768890978649492i</v>
      </c>
      <c r="F1895" s="57" t="str">
        <f t="shared" si="537"/>
        <v>4.1786530702022-533.756462830396i</v>
      </c>
      <c r="G1895" s="57" t="str">
        <f t="shared" si="538"/>
        <v>0.999993871633002-0.0024755462914531i</v>
      </c>
      <c r="H1895" s="57" t="str">
        <f t="shared" si="539"/>
        <v>128.484217741733+170.426405550191i</v>
      </c>
      <c r="I1895" s="57" t="str">
        <f t="shared" si="540"/>
        <v>516.268038558473-382.911996106291i</v>
      </c>
      <c r="K1895" s="57" t="str">
        <f t="shared" si="541"/>
        <v>0.0338462589537175-0.0465828617956143i</v>
      </c>
      <c r="L1895" s="57" t="str">
        <f t="shared" si="542"/>
        <v>0.00025-0.197486063777619i</v>
      </c>
      <c r="M1895" s="57" t="str">
        <f t="shared" si="543"/>
        <v>0.0025-0.111224942052477i</v>
      </c>
      <c r="N1895" s="57">
        <f t="shared" si="544"/>
        <v>90.443376695704075</v>
      </c>
      <c r="O1895" s="57">
        <f t="shared" si="545"/>
        <v>27.20751230283004</v>
      </c>
      <c r="P1895" s="374">
        <f t="shared" si="546"/>
        <v>27.20751230283004</v>
      </c>
      <c r="Q1895" s="374">
        <f t="shared" si="547"/>
        <v>-89.556623304295925</v>
      </c>
      <c r="R1895" s="12">
        <f t="shared" si="548"/>
        <v>90.443376695704075</v>
      </c>
      <c r="S1895" s="57">
        <f t="shared" si="549"/>
        <v>1.1193120559686185</v>
      </c>
      <c r="T1895" s="12">
        <f t="shared" si="532"/>
        <v>27.20751230283004</v>
      </c>
    </row>
    <row r="1896" spans="1:20" x14ac:dyDescent="0.15">
      <c r="A1896" s="57">
        <f t="shared" si="533"/>
        <v>7059.5698754550012</v>
      </c>
      <c r="B1896" s="12">
        <f t="shared" si="550"/>
        <v>1123.5654417812993</v>
      </c>
      <c r="C1896" s="57" t="str">
        <f t="shared" si="534"/>
        <v>0.178061982976779-22.8406045515529i</v>
      </c>
      <c r="D1896" s="57" t="str">
        <f t="shared" si="535"/>
        <v>7.97990057537275-5.69423491284698i</v>
      </c>
      <c r="E1896" s="57" t="str">
        <f t="shared" si="536"/>
        <v>81.1348008736823+0.0775568481960294i</v>
      </c>
      <c r="F1896" s="57" t="str">
        <f t="shared" si="537"/>
        <v>4.17865287520918-531.735945006554i</v>
      </c>
      <c r="G1896" s="57" t="str">
        <f t="shared" si="538"/>
        <v>0.999993824969207-0.00248495325140256i</v>
      </c>
      <c r="H1896" s="57" t="str">
        <f t="shared" si="539"/>
        <v>128.551381122725+171.103692025843i</v>
      </c>
      <c r="I1896" s="57" t="str">
        <f t="shared" si="540"/>
        <v>516.358698947214-381.632814058382i</v>
      </c>
      <c r="K1896" s="57" t="str">
        <f t="shared" si="541"/>
        <v>0.0336801645550757-0.0465230683716352i</v>
      </c>
      <c r="L1896" s="57" t="str">
        <f t="shared" si="542"/>
        <v>0.00025-0.196738457638593i</v>
      </c>
      <c r="M1896" s="57" t="str">
        <f t="shared" si="543"/>
        <v>0.0025-0.110803887280809i</v>
      </c>
      <c r="N1896" s="57">
        <f t="shared" si="544"/>
        <v>90.446660394656632</v>
      </c>
      <c r="O1896" s="57">
        <f t="shared" si="545"/>
        <v>27.174415830912579</v>
      </c>
      <c r="P1896" s="374">
        <f t="shared" si="546"/>
        <v>27.174415830912579</v>
      </c>
      <c r="Q1896" s="374">
        <f t="shared" si="547"/>
        <v>-89.553339605343368</v>
      </c>
      <c r="R1896" s="12">
        <f t="shared" si="548"/>
        <v>90.446660394656632</v>
      </c>
      <c r="S1896" s="57">
        <f t="shared" si="549"/>
        <v>1.1235654417812992</v>
      </c>
      <c r="T1896" s="12">
        <f t="shared" si="532"/>
        <v>27.174415830912579</v>
      </c>
    </row>
    <row r="1897" spans="1:20" x14ac:dyDescent="0.15">
      <c r="A1897" s="57">
        <f t="shared" si="533"/>
        <v>7086.3962409817304</v>
      </c>
      <c r="B1897" s="12">
        <f t="shared" si="550"/>
        <v>1127.8349904600684</v>
      </c>
      <c r="C1897" s="57" t="str">
        <f t="shared" si="534"/>
        <v>0.178694584029161-22.7537302061205i</v>
      </c>
      <c r="D1897" s="57" t="str">
        <f t="shared" si="535"/>
        <v>7.97989981831942-5.67289239750985i</v>
      </c>
      <c r="E1897" s="57" t="str">
        <f t="shared" si="536"/>
        <v>81.1345792899817+0.07822758266961i</v>
      </c>
      <c r="F1897" s="57" t="str">
        <f t="shared" si="537"/>
        <v>4.1786526787314-529.723076382791i</v>
      </c>
      <c r="G1897" s="57" t="str">
        <f t="shared" si="538"/>
        <v>0.999993777950098-0.00249439595647289i</v>
      </c>
      <c r="H1897" s="57" t="str">
        <f t="shared" si="539"/>
        <v>128.619096358731+171.783901565649i</v>
      </c>
      <c r="I1897" s="57" t="str">
        <f t="shared" si="540"/>
        <v>516.450080217112-380.359231979881i</v>
      </c>
      <c r="K1897" s="57" t="str">
        <f t="shared" si="541"/>
        <v>0.0335144986445364-0.0464627611045929i</v>
      </c>
      <c r="L1897" s="57" t="str">
        <f t="shared" si="542"/>
        <v>0.00025-0.195993681648329i</v>
      </c>
      <c r="M1897" s="57" t="str">
        <f t="shared" si="543"/>
        <v>0.0025-0.11038442646026i</v>
      </c>
      <c r="N1897" s="57">
        <f t="shared" si="544"/>
        <v>90.449958530417092</v>
      </c>
      <c r="O1897" s="57">
        <f t="shared" si="545"/>
        <v>27.141319933967445</v>
      </c>
      <c r="P1897" s="374">
        <f t="shared" si="546"/>
        <v>27.141319933967445</v>
      </c>
      <c r="Q1897" s="374">
        <f t="shared" si="547"/>
        <v>-89.550041469582908</v>
      </c>
      <c r="R1897" s="12">
        <f t="shared" si="548"/>
        <v>90.449958530417092</v>
      </c>
      <c r="S1897" s="57">
        <f t="shared" si="549"/>
        <v>1.1278349904600684</v>
      </c>
      <c r="T1897" s="12">
        <f t="shared" si="532"/>
        <v>27.141319933967445</v>
      </c>
    </row>
    <row r="1898" spans="1:20" x14ac:dyDescent="0.15">
      <c r="A1898" s="57">
        <f t="shared" si="533"/>
        <v>7113.3245466974613</v>
      </c>
      <c r="B1898" s="12">
        <f t="shared" si="550"/>
        <v>1132.1207634238167</v>
      </c>
      <c r="C1898" s="57" t="str">
        <f t="shared" si="534"/>
        <v>0.179325527321684-22.66718767894i</v>
      </c>
      <c r="D1898" s="57" t="str">
        <f t="shared" si="535"/>
        <v>7.97989905550164-5.65163148859354i</v>
      </c>
      <c r="E1898" s="57" t="str">
        <f t="shared" si="536"/>
        <v>81.1343587043883+0.0789013035691253i</v>
      </c>
      <c r="F1898" s="57" t="str">
        <f t="shared" si="537"/>
        <v>4.17865248075762-527.717828003315i</v>
      </c>
      <c r="G1898" s="57" t="str">
        <f t="shared" si="538"/>
        <v>0.99999373057297-0.00250387454248036i</v>
      </c>
      <c r="H1898" s="57" t="str">
        <f t="shared" si="539"/>
        <v>128.687368300816+172.467049469391i</v>
      </c>
      <c r="I1898" s="57" t="str">
        <f t="shared" si="540"/>
        <v>516.542188338963-379.091232895397i</v>
      </c>
      <c r="K1898" s="57" t="str">
        <f t="shared" si="541"/>
        <v>0.033349264313843-0.0464019437246793i</v>
      </c>
      <c r="L1898" s="57" t="str">
        <f t="shared" si="542"/>
        <v>0.00025-0.195251725092976i</v>
      </c>
      <c r="M1898" s="57" t="str">
        <f t="shared" si="543"/>
        <v>0.0025-0.109966553556745i</v>
      </c>
      <c r="N1898" s="57">
        <f t="shared" si="544"/>
        <v>90.453271119189779</v>
      </c>
      <c r="O1898" s="57">
        <f t="shared" si="545"/>
        <v>27.10822461626471</v>
      </c>
      <c r="P1898" s="374">
        <f t="shared" si="546"/>
        <v>27.10822461626471</v>
      </c>
      <c r="Q1898" s="374">
        <f t="shared" si="547"/>
        <v>-89.546728880810221</v>
      </c>
      <c r="R1898" s="12">
        <f t="shared" si="548"/>
        <v>90.453271119189779</v>
      </c>
      <c r="S1898" s="57">
        <f t="shared" si="549"/>
        <v>1.1321207634238166</v>
      </c>
      <c r="T1898" s="12">
        <f t="shared" si="532"/>
        <v>27.10822461626471</v>
      </c>
    </row>
    <row r="1899" spans="1:20" x14ac:dyDescent="0.15">
      <c r="A1899" s="57">
        <f t="shared" si="533"/>
        <v>7140.3551799749112</v>
      </c>
      <c r="B1899" s="12">
        <f t="shared" si="550"/>
        <v>1136.4228223248272</v>
      </c>
      <c r="C1899" s="57" t="str">
        <f t="shared" si="534"/>
        <v>0.179954801256867-22.5809757073297i</v>
      </c>
      <c r="D1899" s="57" t="str">
        <f t="shared" si="535"/>
        <v>7.97989828687561-5.63045188025226i</v>
      </c>
      <c r="E1899" s="57" t="str">
        <f t="shared" si="536"/>
        <v>81.1341391240765+0.0795780131769697i</v>
      </c>
      <c r="F1899" s="57" t="str">
        <f t="shared" si="537"/>
        <v>4.17865228127637-525.720171021955i</v>
      </c>
      <c r="G1899" s="57" t="str">
        <f t="shared" si="538"/>
        <v>0.999993682835095-0.00251338914575717i</v>
      </c>
      <c r="H1899" s="57" t="str">
        <f t="shared" si="539"/>
        <v>128.756201847644+173.153151146808i</v>
      </c>
      <c r="I1899" s="57" t="str">
        <f t="shared" si="540"/>
        <v>516.635029336745-377.828799926992i</v>
      </c>
      <c r="K1899" s="57" t="str">
        <f t="shared" si="541"/>
        <v>0.0331844646138811-0.0463406199815489i</v>
      </c>
      <c r="L1899" s="57" t="str">
        <f t="shared" si="542"/>
        <v>0.00025-0.194512577299238i</v>
      </c>
      <c r="M1899" s="57" t="str">
        <f t="shared" si="543"/>
        <v>0.0025-0.10955026255902i</v>
      </c>
      <c r="N1899" s="57">
        <f t="shared" si="544"/>
        <v>90.456598177197193</v>
      </c>
      <c r="O1899" s="57">
        <f t="shared" si="545"/>
        <v>27.07512988204051</v>
      </c>
      <c r="P1899" s="374">
        <f t="shared" si="546"/>
        <v>27.07512988204051</v>
      </c>
      <c r="Q1899" s="374">
        <f t="shared" si="547"/>
        <v>-89.543401822802807</v>
      </c>
      <c r="R1899" s="12">
        <f t="shared" si="548"/>
        <v>90.456598177197193</v>
      </c>
      <c r="S1899" s="57">
        <f t="shared" si="549"/>
        <v>1.1364228223248272</v>
      </c>
      <c r="T1899" s="12">
        <f t="shared" si="532"/>
        <v>27.07512988204051</v>
      </c>
    </row>
    <row r="1900" spans="1:20" x14ac:dyDescent="0.15">
      <c r="A1900" s="57">
        <f t="shared" si="533"/>
        <v>7167.4885296588163</v>
      </c>
      <c r="B1900" s="12">
        <f t="shared" si="550"/>
        <v>1140.7412290496616</v>
      </c>
      <c r="C1900" s="57" t="str">
        <f t="shared" si="534"/>
        <v>0.180582394394657-22.4950930332643i</v>
      </c>
      <c r="D1900" s="57" t="str">
        <f t="shared" si="535"/>
        <v>7.97989751239706-5.60935326780976i</v>
      </c>
      <c r="E1900" s="57" t="str">
        <f t="shared" si="536"/>
        <v>81.1339205561735+0.0802577137777219i</v>
      </c>
      <c r="F1900" s="57" t="str">
        <f t="shared" si="537"/>
        <v>4.17865208027623-523.730076701744i</v>
      </c>
      <c r="G1900" s="57" t="str">
        <f t="shared" si="538"/>
        <v>0.999993634733729-0.00252293990315341i</v>
      </c>
      <c r="H1900" s="57" t="str">
        <f t="shared" si="539"/>
        <v>128.825601946019+173.842222118679i</v>
      </c>
      <c r="I1900" s="57" t="str">
        <f t="shared" si="540"/>
        <v>516.728609288125-376.571916294161i</v>
      </c>
      <c r="K1900" s="57" t="str">
        <f t="shared" si="541"/>
        <v>0.0330201025545659-0.0462787936438012i</v>
      </c>
      <c r="L1900" s="57" t="str">
        <f t="shared" si="542"/>
        <v>0.00025-0.193776227634228i</v>
      </c>
      <c r="M1900" s="57" t="str">
        <f t="shared" si="543"/>
        <v>0.0025-0.109135547478602i</v>
      </c>
      <c r="N1900" s="57">
        <f t="shared" si="544"/>
        <v>90.459939720686322</v>
      </c>
      <c r="O1900" s="57">
        <f t="shared" si="545"/>
        <v>27.042035735497315</v>
      </c>
      <c r="P1900" s="374">
        <f t="shared" si="546"/>
        <v>27.042035735497315</v>
      </c>
      <c r="Q1900" s="374">
        <f t="shared" si="547"/>
        <v>-89.540060279313678</v>
      </c>
      <c r="R1900" s="12">
        <f t="shared" si="548"/>
        <v>90.459939720686322</v>
      </c>
      <c r="S1900" s="57">
        <f t="shared" si="549"/>
        <v>1.1407412290496615</v>
      </c>
      <c r="T1900" s="12">
        <f t="shared" ref="T1900:T1963" si="551">P1900</f>
        <v>27.042035735497315</v>
      </c>
    </row>
    <row r="1901" spans="1:20" x14ac:dyDescent="0.15">
      <c r="A1901" s="57">
        <f t="shared" ref="A1901:A1964" si="552">2*PI()*B1901</f>
        <v>7194.724986071521</v>
      </c>
      <c r="B1901" s="12">
        <f t="shared" si="550"/>
        <v>1145.0760457200504</v>
      </c>
      <c r="C1901" s="57" t="str">
        <f t="shared" ref="C1901:C1964" si="553">IMPRODUCT(D1901,E1901,$C$40,,K1901,$C$41)</f>
        <v>0.181208295451418-22.409538403358i</v>
      </c>
      <c r="D1901" s="57" t="str">
        <f t="shared" ref="D1901:D1964" si="554">IMDIV(IMPRODUCT($C$37,$C$38,COMPLEX(1,A1901/$C$38)),IMSUM(-1*A1901*A1901/$C$39,COMPLEX(0,1*A1901)))</f>
        <v>7.97989673202146-5.58833534775495i</v>
      </c>
      <c r="E1901" s="57" t="str">
        <f t="shared" ref="E1901:E1964" si="555">IMDIV(IMPRODUCT(IMSUM(F1901,G1901),$C$29,H1901),IMSUM(1,I1901))</f>
        <v>81.1337030077598+0.0809404076575013i</v>
      </c>
      <c r="F1901" s="57" t="str">
        <f t="shared" ref="F1901:F1964" si="556">IMDIV(IMPRODUCT($C$14,$C$15,COMPLEX(1,A1901/$C$15)),IMSUM(-1*A1901*A1901/$C$16,COMPLEX(0,A1901)))</f>
        <v>4.17865187774559-521.747516414508i</v>
      </c>
      <c r="G1901" s="57" t="str">
        <f t="shared" ref="G1901:G1964" si="557">IMDIV(1,COMPLEX(1,A1901*$C$9*$C$10))</f>
        <v>0.999993586266101-0.00253252695203904i</v>
      </c>
      <c r="H1901" s="57" t="str">
        <f t="shared" ref="H1901:H1964" si="558">IMDIV($C$3,IMSUM(K1901,COMPLEX(0,$C$28*A1901)))</f>
        <v>128.895573591432+174.534278017936i</v>
      </c>
      <c r="I1901" s="57" t="str">
        <f t="shared" ref="I1901:I1964" si="559">IMPRODUCT(F1901,$C$29,H1901,$C$31)</f>
        <v>516.822934325042-375.320565313815i</v>
      </c>
      <c r="K1901" s="57" t="str">
        <f t="shared" ref="K1901:K1964" si="560">IF($C$26&lt;=0,IMDIV(1,IMSUM(IMDIV(1,L1901),1/$C$18)),IMDIV(1,IMSUM(IMDIV(1,L1901),1/$C$18,IMDIV(1,M1901))))</f>
        <v>0.0328561811047294-0.0462164684984607i</v>
      </c>
      <c r="L1901" s="57" t="str">
        <f t="shared" ref="L1901:L1964" si="561">IMSUM($C$21/$C$22,IMDIV(1,COMPLEX(0,$C$20*$C$22*A1901)))</f>
        <v>0.00025-0.193042665505309i</v>
      </c>
      <c r="M1901" s="57" t="str">
        <f t="shared" ref="M1901:M1964" si="562">IMSUM($C$25/$C$26,IMDIV(1,COMPLEX(0,$C$24*$C$26*A1901)))</f>
        <v>0.0025-0.108722402349673i</v>
      </c>
      <c r="N1901" s="57">
        <f t="shared" ref="N1901:N1964" si="563">ABS(R1901)</f>
        <v>90.463295765929075</v>
      </c>
      <c r="O1901" s="57">
        <f t="shared" ref="O1901:O1964" si="564">ABS(P1901)</f>
        <v>27.008942180803473</v>
      </c>
      <c r="P1901" s="374">
        <f t="shared" ref="P1901:P1964" si="565">20*LOG10(IMABS(C1901))</f>
        <v>27.008942180803473</v>
      </c>
      <c r="Q1901" s="374">
        <f t="shared" ref="Q1901:Q1964" si="566">IMARGUMENT(C1901)*180/PI()</f>
        <v>-89.536704234070925</v>
      </c>
      <c r="R1901" s="12">
        <f t="shared" ref="R1901:R1964" si="567">IF(Q1901&lt;0,Q1901+180,Q1901-180)</f>
        <v>90.463295765929075</v>
      </c>
      <c r="S1901" s="57">
        <f t="shared" ref="S1901:S1964" si="568">B1901/1000</f>
        <v>1.1450760457200504</v>
      </c>
      <c r="T1901" s="12">
        <f t="shared" si="551"/>
        <v>27.008942180803473</v>
      </c>
    </row>
    <row r="1902" spans="1:20" x14ac:dyDescent="0.15">
      <c r="A1902" s="57">
        <f t="shared" si="552"/>
        <v>7222.0649410185924</v>
      </c>
      <c r="B1902" s="12">
        <f t="shared" ref="B1902:B1965" si="569">B1901*(1+B$42)</f>
        <v>1149.4273346937866</v>
      </c>
      <c r="C1902" s="57" t="str">
        <f t="shared" si="553"/>
        <v>0.181832493301698-22.3243105688498i</v>
      </c>
      <c r="D1902" s="57" t="str">
        <f t="shared" si="554"/>
        <v>7.97989594570392-5.56739781773751i</v>
      </c>
      <c r="E1902" s="57" t="str">
        <f t="shared" si="555"/>
        <v>81.1334864858681+0.0816260971058849i</v>
      </c>
      <c r="F1902" s="57" t="str">
        <f t="shared" si="556"/>
        <v>4.17865167367279-519.772461640451i</v>
      </c>
      <c r="G1902" s="57" t="str">
        <f t="shared" si="557"/>
        <v>0.999993537429425-0.0025421504303058i</v>
      </c>
      <c r="H1902" s="57" t="str">
        <f t="shared" si="558"/>
        <v>128.966121828622+175.229334590763i</v>
      </c>
      <c r="I1902" s="57" t="str">
        <f t="shared" si="559"/>
        <v>516.918010634189-374.074730400289i</v>
      </c>
      <c r="K1902" s="57" t="str">
        <f t="shared" si="560"/>
        <v>0.0326927031920242-0.0461536483504595i</v>
      </c>
      <c r="L1902" s="57" t="str">
        <f t="shared" si="561"/>
        <v>0.00025-0.19231188035994i</v>
      </c>
      <c r="M1902" s="57" t="str">
        <f t="shared" si="562"/>
        <v>0.0025-0.108310821229003i</v>
      </c>
      <c r="N1902" s="57">
        <f t="shared" si="563"/>
        <v>90.466666329229952</v>
      </c>
      <c r="O1902" s="57">
        <f t="shared" si="564"/>
        <v>26.975849222093636</v>
      </c>
      <c r="P1902" s="374">
        <f t="shared" si="565"/>
        <v>26.975849222093636</v>
      </c>
      <c r="Q1902" s="374">
        <f t="shared" si="566"/>
        <v>-89.533333670770048</v>
      </c>
      <c r="R1902" s="12">
        <f t="shared" si="567"/>
        <v>90.466666329229952</v>
      </c>
      <c r="S1902" s="57">
        <f t="shared" si="568"/>
        <v>1.1494273346937867</v>
      </c>
      <c r="T1902" s="12">
        <f t="shared" si="551"/>
        <v>26.975849222093636</v>
      </c>
    </row>
    <row r="1903" spans="1:20" x14ac:dyDescent="0.15">
      <c r="A1903" s="57">
        <f t="shared" si="552"/>
        <v>7249.5087877944634</v>
      </c>
      <c r="B1903" s="12">
        <f t="shared" si="569"/>
        <v>1153.7951585656231</v>
      </c>
      <c r="C1903" s="57" t="str">
        <f t="shared" si="553"/>
        <v>0.182454976977716-22.2394082855869i</v>
      </c>
      <c r="D1903" s="57" t="str">
        <f t="shared" si="554"/>
        <v>7.97989515339911-5.54654037656355i</v>
      </c>
      <c r="E1903" s="57" t="str">
        <f t="shared" si="555"/>
        <v>81.1332709974851+0.0823147844165733i</v>
      </c>
      <c r="F1903" s="57" t="str">
        <f t="shared" si="556"/>
        <v>4.17865146804613-517.804883967747i</v>
      </c>
      <c r="G1903" s="57" t="str">
        <f t="shared" si="557"/>
        <v>0.99999348822089-0.00255181047636929i</v>
      </c>
      <c r="H1903" s="57" t="str">
        <f t="shared" si="558"/>
        <v>129.037251752139+175.927407697734i</v>
      </c>
      <c r="I1903" s="57" t="str">
        <f t="shared" si="559"/>
        <v>517.013844457602-372.834395065336i</v>
      </c>
      <c r="K1903" s="57" t="str">
        <f t="shared" si="560"/>
        <v>0.032529671702828-0.0460903370221187i</v>
      </c>
      <c r="L1903" s="57" t="str">
        <f t="shared" si="561"/>
        <v>0.00025-0.191583861685536i</v>
      </c>
      <c r="M1903" s="57" t="str">
        <f t="shared" si="562"/>
        <v>0.0025-0.107900798195859i</v>
      </c>
      <c r="N1903" s="57">
        <f t="shared" si="563"/>
        <v>90.47005142692791</v>
      </c>
      <c r="O1903" s="57">
        <f t="shared" si="564"/>
        <v>26.942756863468354</v>
      </c>
      <c r="P1903" s="374">
        <f t="shared" si="565"/>
        <v>26.942756863468354</v>
      </c>
      <c r="Q1903" s="374">
        <f t="shared" si="566"/>
        <v>-89.52994857307209</v>
      </c>
      <c r="R1903" s="12">
        <f t="shared" si="567"/>
        <v>90.47005142692791</v>
      </c>
      <c r="S1903" s="57">
        <f t="shared" si="568"/>
        <v>1.153795158565623</v>
      </c>
      <c r="T1903" s="12">
        <f t="shared" si="551"/>
        <v>26.942756863468354</v>
      </c>
    </row>
    <row r="1904" spans="1:20" x14ac:dyDescent="0.15">
      <c r="A1904" s="57">
        <f t="shared" si="552"/>
        <v>7277.056921188082</v>
      </c>
      <c r="B1904" s="12">
        <f t="shared" si="569"/>
        <v>1158.1795801681724</v>
      </c>
      <c r="C1904" s="57" t="str">
        <f t="shared" si="553"/>
        <v>0.183075735670108-22.154830314009i</v>
      </c>
      <c r="D1904" s="57" t="str">
        <f t="shared" si="554"/>
        <v>7.97989435506156-5.52576272419127i</v>
      </c>
      <c r="E1904" s="57" t="str">
        <f t="shared" si="555"/>
        <v>81.1330565495493+0.0830064718880115i</v>
      </c>
      <c r="F1904" s="57" t="str">
        <f t="shared" si="556"/>
        <v>4.17865126085379-515.844755092131i</v>
      </c>
      <c r="G1904" s="57" t="str">
        <f t="shared" si="557"/>
        <v>0.999993438637663-0.00256150722917087i</v>
      </c>
      <c r="H1904" s="57" t="str">
        <f t="shared" si="558"/>
        <v>129.108968506922+176.62851331496i</v>
      </c>
      <c r="I1904" s="57" t="str">
        <f t="shared" si="559"/>
        <v>517.110442093226-371.599542918151i</v>
      </c>
      <c r="K1904" s="57" t="str">
        <f t="shared" si="560"/>
        <v>0.0323670894821572-0.0460265383526294i</v>
      </c>
      <c r="L1904" s="57" t="str">
        <f t="shared" si="561"/>
        <v>0.00025-0.1908585990093i</v>
      </c>
      <c r="M1904" s="57" t="str">
        <f t="shared" si="562"/>
        <v>0.0025-0.107492327351921i</v>
      </c>
      <c r="N1904" s="57">
        <f t="shared" si="563"/>
        <v>90.47345107540157</v>
      </c>
      <c r="O1904" s="57">
        <f t="shared" si="564"/>
        <v>26.909665108994094</v>
      </c>
      <c r="P1904" s="374">
        <f t="shared" si="565"/>
        <v>26.909665108994094</v>
      </c>
      <c r="Q1904" s="374">
        <f t="shared" si="566"/>
        <v>-89.52654892459843</v>
      </c>
      <c r="R1904" s="12">
        <f t="shared" si="567"/>
        <v>90.47345107540157</v>
      </c>
      <c r="S1904" s="57">
        <f t="shared" si="568"/>
        <v>1.1581795801681725</v>
      </c>
      <c r="T1904" s="12">
        <f t="shared" si="551"/>
        <v>26.909665108994094</v>
      </c>
    </row>
    <row r="1905" spans="1:20" x14ac:dyDescent="0.15">
      <c r="A1905" s="57">
        <f t="shared" si="552"/>
        <v>7304.7097374885971</v>
      </c>
      <c r="B1905" s="12">
        <f t="shared" si="569"/>
        <v>1162.5806625728114</v>
      </c>
      <c r="C1905" s="57" t="str">
        <f t="shared" si="553"/>
        <v>0.183694758728141-22.0705754191334i</v>
      </c>
      <c r="D1905" s="57" t="str">
        <f t="shared" si="554"/>
        <v>7.97989355064523-5.50506456172668i</v>
      </c>
      <c r="E1905" s="57" t="str">
        <f t="shared" si="555"/>
        <v>81.1328431489525+0.0837011618248964i</v>
      </c>
      <c r="F1905" s="57" t="str">
        <f t="shared" si="556"/>
        <v>4.17865105208378-513.892046816489i</v>
      </c>
      <c r="G1905" s="57" t="str">
        <f t="shared" si="557"/>
        <v>0.999993388676894-0.0025712408281797i</v>
      </c>
      <c r="H1905" s="57" t="str">
        <f t="shared" si="558"/>
        <v>129.181277288876+177.332667535229i</v>
      </c>
      <c r="I1905" s="57" t="str">
        <f t="shared" si="559"/>
        <v>517.207809895423-370.370157665369i</v>
      </c>
      <c r="K1905" s="57" t="str">
        <f t="shared" si="560"/>
        <v>0.0322049593335913-0.0459622561975379i</v>
      </c>
      <c r="L1905" s="57" t="str">
        <f t="shared" si="561"/>
        <v>0.00025-0.190136081898087i</v>
      </c>
      <c r="M1905" s="57" t="str">
        <f t="shared" si="562"/>
        <v>0.0025-0.107085402821201i</v>
      </c>
      <c r="N1905" s="57">
        <f t="shared" si="563"/>
        <v>90.476865291073011</v>
      </c>
      <c r="O1905" s="57">
        <f t="shared" si="564"/>
        <v>26.876573962703443</v>
      </c>
      <c r="P1905" s="374">
        <f t="shared" si="565"/>
        <v>26.876573962703443</v>
      </c>
      <c r="Q1905" s="374">
        <f t="shared" si="566"/>
        <v>-89.523134708926989</v>
      </c>
      <c r="R1905" s="12">
        <f t="shared" si="567"/>
        <v>90.476865291073011</v>
      </c>
      <c r="S1905" s="57">
        <f t="shared" si="568"/>
        <v>1.1625806625728115</v>
      </c>
      <c r="T1905" s="12">
        <f t="shared" si="551"/>
        <v>26.876573962703443</v>
      </c>
    </row>
    <row r="1906" spans="1:20" x14ac:dyDescent="0.15">
      <c r="A1906" s="57">
        <f t="shared" si="552"/>
        <v>7332.4676344910531</v>
      </c>
      <c r="B1906" s="12">
        <f t="shared" si="569"/>
        <v>1166.9984690905881</v>
      </c>
      <c r="C1906" s="57" t="str">
        <f t="shared" si="553"/>
        <v>0.184312035659598-21.9866423705383i</v>
      </c>
      <c r="D1906" s="57" t="str">
        <f t="shared" si="554"/>
        <v>7.9798927401039-5.48444559141925i</v>
      </c>
      <c r="E1906" s="57" t="str">
        <f t="shared" si="555"/>
        <v>81.1326308025396+0.0843988565384034i</v>
      </c>
      <c r="F1906" s="57" t="str">
        <f t="shared" si="556"/>
        <v>4.17865084172413-511.94673105046i</v>
      </c>
      <c r="G1906" s="57" t="str">
        <f t="shared" si="557"/>
        <v>0.999993338335706-0.00258101141339474i</v>
      </c>
      <c r="H1906" s="57" t="str">
        <f t="shared" si="558"/>
        <v>129.254183345462+178.0398865692i</v>
      </c>
      <c r="I1906" s="57" t="str">
        <f t="shared" si="559"/>
        <v>517.305954275619-369.146223111093i</v>
      </c>
      <c r="K1906" s="57" t="str">
        <f t="shared" si="560"/>
        <v>0.0320432840191976-0.0458974944282269i</v>
      </c>
      <c r="L1906" s="57" t="str">
        <f t="shared" si="561"/>
        <v>0.00025-0.189416299958246i</v>
      </c>
      <c r="M1906" s="57" t="str">
        <f t="shared" si="562"/>
        <v>0.0025-0.106680018749951i</v>
      </c>
      <c r="N1906" s="57">
        <f t="shared" si="563"/>
        <v>90.480294090411007</v>
      </c>
      <c r="O1906" s="57">
        <f t="shared" si="564"/>
        <v>26.843483428594716</v>
      </c>
      <c r="P1906" s="374">
        <f t="shared" si="565"/>
        <v>26.843483428594716</v>
      </c>
      <c r="Q1906" s="374">
        <f t="shared" si="566"/>
        <v>-89.519705909588993</v>
      </c>
      <c r="R1906" s="12">
        <f t="shared" si="567"/>
        <v>90.480294090411007</v>
      </c>
      <c r="S1906" s="57">
        <f t="shared" si="568"/>
        <v>1.1669984690905881</v>
      </c>
      <c r="T1906" s="12">
        <f t="shared" si="551"/>
        <v>26.843483428594716</v>
      </c>
    </row>
    <row r="1907" spans="1:20" x14ac:dyDescent="0.15">
      <c r="A1907" s="57">
        <f t="shared" si="552"/>
        <v>7360.3310115021195</v>
      </c>
      <c r="B1907" s="12">
        <f t="shared" si="569"/>
        <v>1171.4330632731323</v>
      </c>
      <c r="C1907" s="57" t="str">
        <f t="shared" si="553"/>
        <v>0.184927556131628-21.9030299423482i</v>
      </c>
      <c r="D1907" s="57" t="str">
        <f t="shared" si="554"/>
        <v>7.97989192339089-5.46390551665766i</v>
      </c>
      <c r="E1907" s="57" t="str">
        <f t="shared" si="555"/>
        <v>81.1324195171088+0.0850995583478085i</v>
      </c>
      <c r="F1907" s="57" t="str">
        <f t="shared" si="556"/>
        <v>4.17865062976272-510.008779810021i</v>
      </c>
      <c r="G1907" s="57" t="str">
        <f t="shared" si="557"/>
        <v>0.999993287611204-0.00259081912534675i</v>
      </c>
      <c r="H1907" s="57" t="str">
        <f t="shared" si="558"/>
        <v>129.327691976296+178.750186746569i</v>
      </c>
      <c r="I1907" s="57" t="str">
        <f t="shared" si="559"/>
        <v>517.404881702811-367.927723156912i</v>
      </c>
      <c r="K1907" s="57" t="str">
        <f t="shared" si="560"/>
        <v>0.0318820662594709-0.0458322569314011i</v>
      </c>
      <c r="L1907" s="57" t="str">
        <f t="shared" si="561"/>
        <v>0.00025-0.188699242835471i</v>
      </c>
      <c r="M1907" s="57" t="str">
        <f t="shared" si="562"/>
        <v>0.0025-0.106276169306586i</v>
      </c>
      <c r="N1907" s="57">
        <f t="shared" si="563"/>
        <v>90.483737489936587</v>
      </c>
      <c r="O1907" s="57">
        <f t="shared" si="564"/>
        <v>26.81039351063226</v>
      </c>
      <c r="P1907" s="374">
        <f t="shared" si="565"/>
        <v>26.81039351063226</v>
      </c>
      <c r="Q1907" s="374">
        <f t="shared" si="566"/>
        <v>-89.516262510063413</v>
      </c>
      <c r="R1907" s="12">
        <f t="shared" si="567"/>
        <v>90.483737489936587</v>
      </c>
      <c r="S1907" s="57">
        <f t="shared" si="568"/>
        <v>1.1714330632731325</v>
      </c>
      <c r="T1907" s="12">
        <f t="shared" si="551"/>
        <v>26.81039351063226</v>
      </c>
    </row>
    <row r="1908" spans="1:20" x14ac:dyDescent="0.15">
      <c r="A1908" s="57">
        <f t="shared" si="552"/>
        <v>7388.3002693458275</v>
      </c>
      <c r="B1908" s="12">
        <f t="shared" si="569"/>
        <v>1175.8845089135702</v>
      </c>
      <c r="C1908" s="57" t="str">
        <f t="shared" si="553"/>
        <v>0.185541309970535-21.8197369132186i</v>
      </c>
      <c r="D1908" s="57" t="str">
        <f t="shared" si="554"/>
        <v>7.97989110045931-5.44344404196552i</v>
      </c>
      <c r="E1908" s="57" t="str">
        <f t="shared" si="555"/>
        <v>81.1322092994107+0.0858032695809266i</v>
      </c>
      <c r="F1908" s="57" t="str">
        <f t="shared" si="556"/>
        <v>4.17865041618738-508.078165217093i</v>
      </c>
      <c r="G1908" s="57" t="str">
        <f t="shared" si="557"/>
        <v>0.999993236500468-0.0026006641051003i</v>
      </c>
      <c r="H1908" s="57" t="str">
        <f t="shared" si="558"/>
        <v>129.40180853375+179.463584517279i</v>
      </c>
      <c r="I1908" s="57" t="str">
        <f t="shared" si="559"/>
        <v>517.504598704185-366.714641801927i</v>
      </c>
      <c r="K1908" s="57" t="str">
        <f t="shared" si="560"/>
        <v>0.0317213087332751-0.0457665476085729i</v>
      </c>
      <c r="L1908" s="57" t="str">
        <f t="shared" si="561"/>
        <v>0.00025-0.187984900214656i</v>
      </c>
      <c r="M1908" s="57" t="str">
        <f t="shared" si="562"/>
        <v>0.0025-0.105873848681596i</v>
      </c>
      <c r="N1908" s="57">
        <f t="shared" si="563"/>
        <v>90.487195506226101</v>
      </c>
      <c r="O1908" s="57">
        <f t="shared" si="564"/>
        <v>26.777304212746543</v>
      </c>
      <c r="P1908" s="374">
        <f t="shared" si="565"/>
        <v>26.777304212746543</v>
      </c>
      <c r="Q1908" s="374">
        <f t="shared" si="566"/>
        <v>-89.512804493773899</v>
      </c>
      <c r="R1908" s="12">
        <f t="shared" si="567"/>
        <v>90.487195506226101</v>
      </c>
      <c r="S1908" s="57">
        <f t="shared" si="568"/>
        <v>1.1758845089135703</v>
      </c>
      <c r="T1908" s="12">
        <f t="shared" si="551"/>
        <v>26.777304212746543</v>
      </c>
    </row>
    <row r="1909" spans="1:20" x14ac:dyDescent="0.15">
      <c r="A1909" s="57">
        <f t="shared" si="552"/>
        <v>7416.3758103693426</v>
      </c>
      <c r="B1909" s="12">
        <f t="shared" si="569"/>
        <v>1180.3528700474419</v>
      </c>
      <c r="C1909" s="57" t="str">
        <f t="shared" si="553"/>
        <v>0.186153287161895-21.7367620663193i</v>
      </c>
      <c r="D1909" s="57" t="str">
        <f t="shared" si="554"/>
        <v>7.97989027126168-5.42306087299713i</v>
      </c>
      <c r="E1909" s="57" t="str">
        <f t="shared" si="555"/>
        <v>81.1320001561494+0.0865099925754435i</v>
      </c>
      <c r="F1909" s="57" t="str">
        <f t="shared" si="556"/>
        <v>4.17865020098583-506.154859499139i</v>
      </c>
      <c r="G1909" s="57" t="str">
        <f t="shared" si="557"/>
        <v>0.999993185000557-0.00261054649425586i</v>
      </c>
      <c r="H1909" s="57" t="str">
        <f t="shared" si="558"/>
        <v>129.476538423569+180.180096452732i</v>
      </c>
      <c r="I1909" s="57" t="str">
        <f t="shared" si="559"/>
        <v>517.605111865696-365.506963142793i</v>
      </c>
      <c r="K1909" s="57" t="str">
        <f t="shared" si="560"/>
        <v>0.0315610140777942-0.0457003703755478i</v>
      </c>
      <c r="L1909" s="57" t="str">
        <f t="shared" si="561"/>
        <v>0.00025-0.187273261819741i</v>
      </c>
      <c r="M1909" s="57" t="str">
        <f t="shared" si="562"/>
        <v>0.0025-0.105473051087463i</v>
      </c>
      <c r="N1909" s="57">
        <f t="shared" si="563"/>
        <v>90.490668155915074</v>
      </c>
      <c r="O1909" s="57">
        <f t="shared" si="564"/>
        <v>26.744215538833632</v>
      </c>
      <c r="P1909" s="374">
        <f t="shared" si="565"/>
        <v>26.744215538833632</v>
      </c>
      <c r="Q1909" s="374">
        <f t="shared" si="566"/>
        <v>-89.509331844084926</v>
      </c>
      <c r="R1909" s="12">
        <f t="shared" si="567"/>
        <v>90.490668155915074</v>
      </c>
      <c r="S1909" s="57">
        <f t="shared" si="568"/>
        <v>1.1803528700474419</v>
      </c>
      <c r="T1909" s="12">
        <f t="shared" si="551"/>
        <v>26.744215538833632</v>
      </c>
    </row>
    <row r="1910" spans="1:20" x14ac:dyDescent="0.15">
      <c r="A1910" s="57">
        <f t="shared" si="552"/>
        <v>7444.5580384487457</v>
      </c>
      <c r="B1910" s="12">
        <f t="shared" si="569"/>
        <v>1184.8382109536221</v>
      </c>
      <c r="C1910" s="57" t="str">
        <f t="shared" si="553"/>
        <v>0.186763477851059-21.6541041893204i</v>
      </c>
      <c r="D1910" s="57" t="str">
        <f t="shared" si="554"/>
        <v>7.97988943575035-5.40275571653321i</v>
      </c>
      <c r="E1910" s="57" t="str">
        <f t="shared" si="555"/>
        <v>81.1317920939824+0.0872197296796218i</v>
      </c>
      <c r="F1910" s="57" t="str">
        <f t="shared" si="556"/>
        <v>4.17864998414562-504.238834988757i</v>
      </c>
      <c r="G1910" s="57" t="str">
        <f t="shared" si="557"/>
        <v>0.999993133108509-0.00262046643495173i</v>
      </c>
      <c r="H1910" s="57" t="str">
        <f t="shared" si="558"/>
        <v>129.551887105493+180.899739247023i</v>
      </c>
      <c r="I1910" s="57" t="str">
        <f t="shared" si="559"/>
        <v>517.706427832665-364.304671373751i</v>
      </c>
      <c r="K1910" s="57" t="str">
        <f t="shared" si="560"/>
        <v>0.0314011848884896-0.0456337291619122i</v>
      </c>
      <c r="L1910" s="57" t="str">
        <f t="shared" si="561"/>
        <v>0.00025-0.186564317413569i</v>
      </c>
      <c r="M1910" s="57" t="str">
        <f t="shared" si="562"/>
        <v>0.0025-0.105073770758581i</v>
      </c>
      <c r="N1910" s="57">
        <f t="shared" si="563"/>
        <v>90.494155455703179</v>
      </c>
      <c r="O1910" s="57">
        <f t="shared" si="564"/>
        <v>26.711127492755718</v>
      </c>
      <c r="P1910" s="374">
        <f t="shared" si="565"/>
        <v>26.711127492755718</v>
      </c>
      <c r="Q1910" s="374">
        <f t="shared" si="566"/>
        <v>-89.505844544296821</v>
      </c>
      <c r="R1910" s="12">
        <f t="shared" si="567"/>
        <v>90.494155455703179</v>
      </c>
      <c r="S1910" s="57">
        <f t="shared" si="568"/>
        <v>1.1848382109536222</v>
      </c>
      <c r="T1910" s="12">
        <f t="shared" si="551"/>
        <v>26.711127492755718</v>
      </c>
    </row>
    <row r="1911" spans="1:20" x14ac:dyDescent="0.15">
      <c r="A1911" s="57">
        <f t="shared" si="552"/>
        <v>7472.8473589948517</v>
      </c>
      <c r="B1911" s="12">
        <f t="shared" si="569"/>
        <v>1189.340596155246</v>
      </c>
      <c r="C1911" s="57" t="str">
        <f t="shared" si="553"/>
        <v>0.187371872342812-21.5717620743766i</v>
      </c>
      <c r="D1911" s="57" t="str">
        <f t="shared" si="554"/>
        <v>7.97988859387726-5.38252828047676i</v>
      </c>
      <c r="E1911" s="57" t="str">
        <f t="shared" si="555"/>
        <v>81.1315851195202+0.0879324832527629i</v>
      </c>
      <c r="F1911" s="57" t="str">
        <f t="shared" si="556"/>
        <v>4.17864976565435-502.330064123294i</v>
      </c>
      <c r="G1911" s="57" t="str">
        <f t="shared" si="557"/>
        <v>0.999993080821338-0.00263042406986616i</v>
      </c>
      <c r="H1911" s="57" t="str">
        <f t="shared" si="558"/>
        <v>129.627860093887+181.622529718185i</v>
      </c>
      <c r="I1911" s="57" t="str">
        <f t="shared" si="559"/>
        <v>517.808553310396-363.107750786679i</v>
      </c>
      <c r="K1911" s="57" t="str">
        <f t="shared" si="560"/>
        <v>0.0312418237190654-0.0455666279105224i</v>
      </c>
      <c r="L1911" s="57" t="str">
        <f t="shared" si="561"/>
        <v>0.00025-0.185858056797738i</v>
      </c>
      <c r="M1911" s="57" t="str">
        <f t="shared" si="562"/>
        <v>0.0025-0.104676001951166i</v>
      </c>
      <c r="N1911" s="57">
        <f t="shared" si="563"/>
        <v>90.497657422357108</v>
      </c>
      <c r="O1911" s="57">
        <f t="shared" si="564"/>
        <v>26.678040078341006</v>
      </c>
      <c r="P1911" s="374">
        <f t="shared" si="565"/>
        <v>26.678040078341006</v>
      </c>
      <c r="Q1911" s="374">
        <f t="shared" si="566"/>
        <v>-89.502342577642892</v>
      </c>
      <c r="R1911" s="12">
        <f t="shared" si="567"/>
        <v>90.497657422357108</v>
      </c>
      <c r="S1911" s="57">
        <f t="shared" si="568"/>
        <v>1.1893405961552459</v>
      </c>
      <c r="T1911" s="12">
        <f t="shared" si="551"/>
        <v>26.678040078341006</v>
      </c>
    </row>
    <row r="1912" spans="1:20" x14ac:dyDescent="0.15">
      <c r="A1912" s="57">
        <f t="shared" si="552"/>
        <v>7501.2441789590321</v>
      </c>
      <c r="B1912" s="12">
        <f t="shared" si="569"/>
        <v>1193.860090420636</v>
      </c>
      <c r="C1912" s="57" t="str">
        <f t="shared" si="553"/>
        <v>0.187978461102034-21.4897345181117i</v>
      </c>
      <c r="D1912" s="57" t="str">
        <f t="shared" si="554"/>
        <v>7.97988774559398-5.36237827384876i</v>
      </c>
      <c r="E1912" s="57" t="str">
        <f t="shared" si="555"/>
        <v>81.1313792393268+0.0886482556673065i</v>
      </c>
      <c r="F1912" s="57" t="str">
        <f t="shared" si="556"/>
        <v>4.17864954549939-500.428519444439i</v>
      </c>
      <c r="G1912" s="57" t="str">
        <f t="shared" si="557"/>
        <v>0.999993028136034-0.00264041954221938i</v>
      </c>
      <c r="H1912" s="57" t="str">
        <f t="shared" si="558"/>
        <v>129.704462958379+182.348484809448i</v>
      </c>
      <c r="I1912" s="57" t="str">
        <f t="shared" si="559"/>
        <v>517.911495064763-361.916185771134i</v>
      </c>
      <c r="K1912" s="57" t="str">
        <f t="shared" si="560"/>
        <v>0.0310829330814403-0.0454990705769947i</v>
      </c>
      <c r="L1912" s="57" t="str">
        <f t="shared" si="561"/>
        <v>0.00025-0.18515446981245i</v>
      </c>
      <c r="M1912" s="57" t="str">
        <f t="shared" si="562"/>
        <v>0.0025-0.104279738943182i</v>
      </c>
      <c r="N1912" s="57">
        <f t="shared" si="563"/>
        <v>90.501174072716097</v>
      </c>
      <c r="O1912" s="57">
        <f t="shared" si="564"/>
        <v>26.644953299383602</v>
      </c>
      <c r="P1912" s="374">
        <f t="shared" si="565"/>
        <v>26.644953299383602</v>
      </c>
      <c r="Q1912" s="374">
        <f t="shared" si="566"/>
        <v>-89.498825927283903</v>
      </c>
      <c r="R1912" s="12">
        <f t="shared" si="567"/>
        <v>90.501174072716097</v>
      </c>
      <c r="S1912" s="57">
        <f t="shared" si="568"/>
        <v>1.193860090420636</v>
      </c>
      <c r="T1912" s="12">
        <f t="shared" si="551"/>
        <v>26.644953299383602</v>
      </c>
    </row>
    <row r="1913" spans="1:20" x14ac:dyDescent="0.15">
      <c r="A1913" s="57">
        <f t="shared" si="552"/>
        <v>7529.7489068390769</v>
      </c>
      <c r="B1913" s="12">
        <f t="shared" si="569"/>
        <v>1198.3967587642344</v>
      </c>
      <c r="C1913" s="57" t="str">
        <f t="shared" si="553"/>
        <v>0.188583234753237-21.4080203216039i</v>
      </c>
      <c r="D1913" s="57" t="str">
        <f t="shared" si="554"/>
        <v>7.97988689085165-5.34230540678406i</v>
      </c>
      <c r="E1913" s="57" t="str">
        <f t="shared" si="555"/>
        <v>81.1311744599203+0.0893670493084215i</v>
      </c>
      <c r="F1913" s="57" t="str">
        <f t="shared" si="556"/>
        <v>4.17864932366808-498.534173597833i</v>
      </c>
      <c r="G1913" s="57" t="str">
        <f t="shared" si="557"/>
        <v>0.999992975049567-0.00265045299577564i</v>
      </c>
      <c r="H1913" s="57" t="str">
        <f t="shared" si="558"/>
        <v>129.781701324511+183.077621590516i</v>
      </c>
      <c r="I1913" s="57" t="str">
        <f t="shared" si="559"/>
        <v>518.015259922836-360.729960814413i</v>
      </c>
      <c r="K1913" s="57" t="str">
        <f t="shared" si="560"/>
        <v>0.0309245154457262-0.0454310611291965i</v>
      </c>
      <c r="L1913" s="57" t="str">
        <f t="shared" si="561"/>
        <v>0.00025-0.184453546336372i</v>
      </c>
      <c r="M1913" s="57" t="str">
        <f t="shared" si="562"/>
        <v>0.0025-0.103884976034252i</v>
      </c>
      <c r="N1913" s="57">
        <f t="shared" si="563"/>
        <v>90.50470542369456</v>
      </c>
      <c r="O1913" s="57">
        <f t="shared" si="564"/>
        <v>26.611867159643726</v>
      </c>
      <c r="P1913" s="374">
        <f t="shared" si="565"/>
        <v>26.611867159643726</v>
      </c>
      <c r="Q1913" s="374">
        <f t="shared" si="566"/>
        <v>-89.49529457630544</v>
      </c>
      <c r="R1913" s="12">
        <f t="shared" si="567"/>
        <v>90.50470542369456</v>
      </c>
      <c r="S1913" s="57">
        <f t="shared" si="568"/>
        <v>1.1983967587642343</v>
      </c>
      <c r="T1913" s="12">
        <f t="shared" si="551"/>
        <v>26.611867159643726</v>
      </c>
    </row>
    <row r="1914" spans="1:20" x14ac:dyDescent="0.15">
      <c r="A1914" s="57">
        <f t="shared" si="552"/>
        <v>7558.3619526850644</v>
      </c>
      <c r="B1914" s="12">
        <f t="shared" si="569"/>
        <v>1202.9506664475384</v>
      </c>
      <c r="C1914" s="57" t="str">
        <f t="shared" si="553"/>
        <v>0.189186184080919-21.3266182903701i</v>
      </c>
      <c r="D1914" s="57" t="str">
        <f t="shared" si="554"/>
        <v>7.9798860296011-5.32230939052718i</v>
      </c>
      <c r="E1914" s="57" t="str">
        <f t="shared" si="555"/>
        <v>81.1309707877715+0.0900888665761261i</v>
      </c>
      <c r="F1914" s="57" t="str">
        <f t="shared" si="556"/>
        <v>4.17864910014772-496.646999332676i</v>
      </c>
      <c r="G1914" s="57" t="str">
        <f t="shared" si="557"/>
        <v>0.999992921558882-0.00266052457484529i</v>
      </c>
      <c r="H1914" s="57" t="str">
        <f t="shared" si="558"/>
        <v>129.859580874394+183.809957258869i</v>
      </c>
      <c r="I1914" s="57" t="str">
        <f t="shared" si="559"/>
        <v>518.119854773527-359.549060501615i</v>
      </c>
      <c r="K1914" s="57" t="str">
        <f t="shared" si="560"/>
        <v>0.0307665732402138-0.0453626035467401i</v>
      </c>
      <c r="L1914" s="57" t="str">
        <f t="shared" si="561"/>
        <v>0.00025-0.183755276286483i</v>
      </c>
      <c r="M1914" s="57" t="str">
        <f t="shared" si="562"/>
        <v>0.0025-0.103491707545579i</v>
      </c>
      <c r="N1914" s="57">
        <f t="shared" si="563"/>
        <v>90.508251492286831</v>
      </c>
      <c r="O1914" s="57">
        <f t="shared" si="564"/>
        <v>26.578781662847547</v>
      </c>
      <c r="P1914" s="374">
        <f t="shared" si="565"/>
        <v>26.578781662847547</v>
      </c>
      <c r="Q1914" s="374">
        <f t="shared" si="566"/>
        <v>-89.491748507713169</v>
      </c>
      <c r="R1914" s="12">
        <f t="shared" si="567"/>
        <v>90.508251492286831</v>
      </c>
      <c r="S1914" s="57">
        <f t="shared" si="568"/>
        <v>1.2029506664475385</v>
      </c>
      <c r="T1914" s="12">
        <f t="shared" si="551"/>
        <v>26.578781662847547</v>
      </c>
    </row>
    <row r="1915" spans="1:20" x14ac:dyDescent="0.15">
      <c r="A1915" s="57">
        <f t="shared" si="552"/>
        <v>7587.0837281052673</v>
      </c>
      <c r="B1915" s="12">
        <f t="shared" si="569"/>
        <v>1207.521878980039</v>
      </c>
      <c r="C1915" s="57" t="str">
        <f t="shared" si="553"/>
        <v>0.189787300029218-21.2455272343519i</v>
      </c>
      <c r="D1915" s="57" t="str">
        <f t="shared" si="554"/>
        <v>7.97988516179281-5.30238993742813i</v>
      </c>
      <c r="E1915" s="57" t="str">
        <f t="shared" si="555"/>
        <v>81.130768229306+0.0908137098850955i</v>
      </c>
      <c r="F1915" s="57" t="str">
        <f t="shared" si="556"/>
        <v>4.17864887492533-494.76696950133i</v>
      </c>
      <c r="G1915" s="57" t="str">
        <f t="shared" si="557"/>
        <v>0.999992867660902-0.00267063442428687i</v>
      </c>
      <c r="H1915" s="57" t="str">
        <f t="shared" si="558"/>
        <v>129.938107347375+184.545509141062i</v>
      </c>
      <c r="I1915" s="57" t="str">
        <f t="shared" si="559"/>
        <v>518.225286568191-358.3734695157i</v>
      </c>
      <c r="K1915" s="57" t="str">
        <f t="shared" si="560"/>
        <v>0.0306091088513654-0.045293701820478i</v>
      </c>
      <c r="L1915" s="57" t="str">
        <f t="shared" si="561"/>
        <v>0.00025-0.183059649617935i</v>
      </c>
      <c r="M1915" s="57" t="str">
        <f t="shared" si="562"/>
        <v>0.0025-0.103099927819864i</v>
      </c>
      <c r="N1915" s="57">
        <f t="shared" si="563"/>
        <v>90.511812295570422</v>
      </c>
      <c r="O1915" s="57">
        <f t="shared" si="564"/>
        <v>26.545696812687606</v>
      </c>
      <c r="P1915" s="374">
        <f t="shared" si="565"/>
        <v>26.545696812687606</v>
      </c>
      <c r="Q1915" s="374">
        <f t="shared" si="566"/>
        <v>-89.488187704429578</v>
      </c>
      <c r="R1915" s="12">
        <f t="shared" si="567"/>
        <v>90.511812295570422</v>
      </c>
      <c r="S1915" s="57">
        <f t="shared" si="568"/>
        <v>1.207521878980039</v>
      </c>
      <c r="T1915" s="12">
        <f t="shared" si="551"/>
        <v>26.545696812687606</v>
      </c>
    </row>
    <row r="1916" spans="1:20" x14ac:dyDescent="0.15">
      <c r="A1916" s="57">
        <f t="shared" si="552"/>
        <v>7615.9146462720682</v>
      </c>
      <c r="B1916" s="12">
        <f t="shared" si="569"/>
        <v>1212.1104621201632</v>
      </c>
      <c r="C1916" s="57" t="str">
        <f t="shared" si="553"/>
        <v>0.19038657370267-21.1647459678994i</v>
      </c>
      <c r="D1916" s="57" t="str">
        <f t="shared" si="554"/>
        <v>7.97988428737686-5.28254676093834i</v>
      </c>
      <c r="E1916" s="57" t="str">
        <f t="shared" si="555"/>
        <v>81.1305667909031+0.0915415816664524i</v>
      </c>
      <c r="F1916" s="57" t="str">
        <f t="shared" si="556"/>
        <v>4.17864864798808-492.894057058938i</v>
      </c>
      <c r="G1916" s="57" t="str">
        <f t="shared" si="557"/>
        <v>0.999992813352524-0.00268078268950916i</v>
      </c>
      <c r="H1916" s="57" t="str">
        <f t="shared" si="558"/>
        <v>130.017286540716+185.284294694059i</v>
      </c>
      <c r="I1916" s="57" t="str">
        <f t="shared" si="559"/>
        <v>518.331562321294-357.203172637578i</v>
      </c>
      <c r="K1916" s="57" t="str">
        <f t="shared" si="560"/>
        <v>0.0304521246238153-0.0452243599519976i</v>
      </c>
      <c r="L1916" s="57" t="str">
        <f t="shared" si="561"/>
        <v>0.00025-0.182366656323904i</v>
      </c>
      <c r="M1916" s="57" t="str">
        <f t="shared" si="562"/>
        <v>0.0025-0.102709631221223i</v>
      </c>
      <c r="N1916" s="57">
        <f t="shared" si="563"/>
        <v>90.515387850711946</v>
      </c>
      <c r="O1916" s="57">
        <f t="shared" si="564"/>
        <v>26.512612612822437</v>
      </c>
      <c r="P1916" s="374">
        <f t="shared" si="565"/>
        <v>26.512612612822437</v>
      </c>
      <c r="Q1916" s="374">
        <f t="shared" si="566"/>
        <v>-89.484612149288054</v>
      </c>
      <c r="R1916" s="12">
        <f t="shared" si="567"/>
        <v>90.515387850711946</v>
      </c>
      <c r="S1916" s="57">
        <f t="shared" si="568"/>
        <v>1.2121104621201633</v>
      </c>
      <c r="T1916" s="12">
        <f t="shared" si="551"/>
        <v>26.512612612822437</v>
      </c>
    </row>
    <row r="1917" spans="1:20" x14ac:dyDescent="0.15">
      <c r="A1917" s="57">
        <f t="shared" si="552"/>
        <v>7644.8551219279016</v>
      </c>
      <c r="B1917" s="12">
        <f t="shared" si="569"/>
        <v>1216.7164818762199</v>
      </c>
      <c r="C1917" s="57" t="str">
        <f t="shared" si="553"/>
        <v>0.190983996365143-21.0842733097572i</v>
      </c>
      <c r="D1917" s="57" t="str">
        <f t="shared" si="554"/>
        <v>7.97988340630292-5.26277957560649i</v>
      </c>
      <c r="E1917" s="57" t="str">
        <f t="shared" si="555"/>
        <v>81.1303664788958+0.0922724843680564i</v>
      </c>
      <c r="F1917" s="57" t="str">
        <f t="shared" si="556"/>
        <v>4.17864841932288-491.028235063024i</v>
      </c>
      <c r="G1917" s="57" t="str">
        <f t="shared" si="557"/>
        <v>0.999992758630624-0.00269096951647326i</v>
      </c>
      <c r="H1917" s="57" t="str">
        <f t="shared" si="558"/>
        <v>130.097124310273+186.026331506572i</v>
      </c>
      <c r="I1917" s="57" t="str">
        <f t="shared" si="559"/>
        <v>518.438689111042-356.038154746166i</v>
      </c>
      <c r="K1917" s="57" t="str">
        <f t="shared" si="560"/>
        <v>0.030295622860375-0.0451545819531223i</v>
      </c>
      <c r="L1917" s="57" t="str">
        <f t="shared" si="561"/>
        <v>0.00025-0.18167628643545i</v>
      </c>
      <c r="M1917" s="57" t="str">
        <f t="shared" si="562"/>
        <v>0.0025-0.102320812135109i</v>
      </c>
      <c r="N1917" s="57">
        <f t="shared" si="563"/>
        <v>90.518978174968325</v>
      </c>
      <c r="O1917" s="57">
        <f t="shared" si="564"/>
        <v>26.479529066876971</v>
      </c>
      <c r="P1917" s="374">
        <f t="shared" si="565"/>
        <v>26.479529066876971</v>
      </c>
      <c r="Q1917" s="374">
        <f t="shared" si="566"/>
        <v>-89.481021825031675</v>
      </c>
      <c r="R1917" s="12">
        <f t="shared" si="567"/>
        <v>90.518978174968325</v>
      </c>
      <c r="S1917" s="57">
        <f t="shared" si="568"/>
        <v>1.2167164818762199</v>
      </c>
      <c r="T1917" s="12">
        <f t="shared" si="551"/>
        <v>26.479529066876971</v>
      </c>
    </row>
    <row r="1918" spans="1:20" x14ac:dyDescent="0.15">
      <c r="A1918" s="57">
        <f t="shared" si="552"/>
        <v>7673.9055713912276</v>
      </c>
      <c r="B1918" s="12">
        <f t="shared" si="569"/>
        <v>1221.3400045073495</v>
      </c>
      <c r="C1918" s="57" t="str">
        <f t="shared" si="553"/>
        <v>0.191579559440655-21.0041080830493i</v>
      </c>
      <c r="D1918" s="57" t="str">
        <f t="shared" si="554"/>
        <v>7.9798825185203-5.24308809707437i</v>
      </c>
      <c r="E1918" s="57" t="str">
        <f t="shared" si="555"/>
        <v>81.1301672995725+0.0930064204560391i</v>
      </c>
      <c r="F1918" s="57" t="str">
        <f t="shared" si="556"/>
        <v>4.17864818891649-489.169476673111i</v>
      </c>
      <c r="G1918" s="57" t="str">
        <f t="shared" si="557"/>
        <v>0.999992703492054-0.00270119505169474i</v>
      </c>
      <c r="H1918" s="57" t="str">
        <f t="shared" si="558"/>
        <v>130.177626571194+186.771637300423i</v>
      </c>
      <c r="I1918" s="57" t="str">
        <f t="shared" si="559"/>
        <v>518.54667408004-354.87840081848i</v>
      </c>
      <c r="K1918" s="57" t="str">
        <f t="shared" si="560"/>
        <v>0.030139605822047-0.0450843718454105i</v>
      </c>
      <c r="L1918" s="57" t="str">
        <f t="shared" si="561"/>
        <v>0.00025-0.180988530021369i</v>
      </c>
      <c r="M1918" s="57" t="str">
        <f t="shared" si="562"/>
        <v>0.0025-0.10193346496823i</v>
      </c>
      <c r="N1918" s="57">
        <f t="shared" si="563"/>
        <v>90.522583285693273</v>
      </c>
      <c r="O1918" s="57">
        <f t="shared" si="564"/>
        <v>26.446446178442514</v>
      </c>
      <c r="P1918" s="374">
        <f t="shared" si="565"/>
        <v>26.446446178442514</v>
      </c>
      <c r="Q1918" s="374">
        <f t="shared" si="566"/>
        <v>-89.477416714306727</v>
      </c>
      <c r="R1918" s="12">
        <f t="shared" si="567"/>
        <v>90.522583285693273</v>
      </c>
      <c r="S1918" s="57">
        <f t="shared" si="568"/>
        <v>1.2213400045073495</v>
      </c>
      <c r="T1918" s="12">
        <f t="shared" si="551"/>
        <v>26.446446178442514</v>
      </c>
    </row>
    <row r="1919" spans="1:20" x14ac:dyDescent="0.15">
      <c r="A1919" s="57">
        <f t="shared" si="552"/>
        <v>7703.0664125625144</v>
      </c>
      <c r="B1919" s="12">
        <f t="shared" si="569"/>
        <v>1225.9810965244774</v>
      </c>
      <c r="C1919" s="57" t="str">
        <f t="shared" si="553"/>
        <v>0.192173254512687-20.9242491152634i</v>
      </c>
      <c r="D1919" s="57" t="str">
        <f t="shared" si="554"/>
        <v>7.97988162397786-5.2234720420729i</v>
      </c>
      <c r="E1919" s="57" t="str">
        <f t="shared" si="555"/>
        <v>81.1299692591746+0.0937433924153828i</v>
      </c>
      <c r="F1919" s="57" t="str">
        <f t="shared" si="556"/>
        <v>4.17864795675573-487.317755150338i</v>
      </c>
      <c r="G1919" s="57" t="str">
        <f t="shared" si="557"/>
        <v>0.99999264793364-0.0027114594422457i</v>
      </c>
      <c r="H1919" s="57" t="str">
        <f t="shared" si="558"/>
        <v>130.258799298628+187.520229931923i</v>
      </c>
      <c r="I1919" s="57" t="str">
        <f t="shared" si="559"/>
        <v>518.655524435972-353.723895929743i</v>
      </c>
      <c r="K1919" s="57" t="str">
        <f t="shared" si="560"/>
        <v>0.0299840757280437-0.0450137336596578i</v>
      </c>
      <c r="L1919" s="57" t="str">
        <f t="shared" si="561"/>
        <v>0.00025-0.180303377188054i</v>
      </c>
      <c r="M1919" s="57" t="str">
        <f t="shared" si="562"/>
        <v>0.0025-0.101547584148466i</v>
      </c>
      <c r="N1919" s="57">
        <f t="shared" si="563"/>
        <v>90.526203200339523</v>
      </c>
      <c r="O1919" s="57">
        <f t="shared" si="564"/>
        <v>26.413363951076498</v>
      </c>
      <c r="P1919" s="374">
        <f t="shared" si="565"/>
        <v>26.413363951076498</v>
      </c>
      <c r="Q1919" s="374">
        <f t="shared" si="566"/>
        <v>-89.473796799660477</v>
      </c>
      <c r="R1919" s="12">
        <f t="shared" si="567"/>
        <v>90.526203200339523</v>
      </c>
      <c r="S1919" s="57">
        <f t="shared" si="568"/>
        <v>1.2259810965244773</v>
      </c>
      <c r="T1919" s="12">
        <f t="shared" si="551"/>
        <v>26.413363951076498</v>
      </c>
    </row>
    <row r="1920" spans="1:20" x14ac:dyDescent="0.15">
      <c r="A1920" s="57">
        <f t="shared" si="552"/>
        <v>7732.3380649302517</v>
      </c>
      <c r="B1920" s="12">
        <f t="shared" si="569"/>
        <v>1230.6398246912704</v>
      </c>
      <c r="C1920" s="57" t="str">
        <f t="shared" si="553"/>
        <v>0.192765073324507-20.844695238238i</v>
      </c>
      <c r="D1920" s="57" t="str">
        <f t="shared" si="554"/>
        <v>7.97988072262423-5.20393112841793i</v>
      </c>
      <c r="E1920" s="57" t="str">
        <f t="shared" si="555"/>
        <v>81.1297723638999+0.0944834027501867i</v>
      </c>
      <c r="F1920" s="57" t="str">
        <f t="shared" si="556"/>
        <v>4.17864772282723-485.473043857066i</v>
      </c>
      <c r="G1920" s="57" t="str">
        <f t="shared" si="557"/>
        <v>0.999992591952187-0.00272176283575686i</v>
      </c>
      <c r="H1920" s="57" t="str">
        <f t="shared" si="558"/>
        <v>130.340648528433+188.272127393267i</v>
      </c>
      <c r="I1920" s="57" t="str">
        <f t="shared" si="559"/>
        <v>518.765247452254-352.574625253452i</v>
      </c>
      <c r="K1920" s="57" t="str">
        <f t="shared" si="560"/>
        <v>0.0298290347558148-0.0449426714354031i</v>
      </c>
      <c r="L1920" s="57" t="str">
        <f t="shared" si="561"/>
        <v>0.00025-0.179620818079352i</v>
      </c>
      <c r="M1920" s="57" t="str">
        <f t="shared" si="562"/>
        <v>0.0025-0.101163164124792i</v>
      </c>
      <c r="N1920" s="57">
        <f t="shared" si="563"/>
        <v>90.529837936464091</v>
      </c>
      <c r="O1920" s="57">
        <f t="shared" si="564"/>
        <v>26.380282388303304</v>
      </c>
      <c r="P1920" s="374">
        <f t="shared" si="565"/>
        <v>26.380282388303304</v>
      </c>
      <c r="Q1920" s="374">
        <f t="shared" si="566"/>
        <v>-89.470162063535909</v>
      </c>
      <c r="R1920" s="12">
        <f t="shared" si="567"/>
        <v>90.529837936464091</v>
      </c>
      <c r="S1920" s="57">
        <f t="shared" si="568"/>
        <v>1.2306398246912704</v>
      </c>
      <c r="T1920" s="12">
        <f t="shared" si="551"/>
        <v>26.380282388303304</v>
      </c>
    </row>
    <row r="1921" spans="1:20" x14ac:dyDescent="0.15">
      <c r="A1921" s="57">
        <f t="shared" si="552"/>
        <v>7761.7209495769876</v>
      </c>
      <c r="B1921" s="12">
        <f t="shared" si="569"/>
        <v>1235.3162560250973</v>
      </c>
      <c r="C1921" s="57" t="str">
        <f t="shared" si="553"/>
        <v>0.19335500777866-20.7654452881457i</v>
      </c>
      <c r="D1921" s="57" t="str">
        <f t="shared" si="554"/>
        <v>7.9798798144075-5.18446507500625i</v>
      </c>
      <c r="E1921" s="57" t="str">
        <f t="shared" si="555"/>
        <v>81.1295766199002+0.0952264539860238i</v>
      </c>
      <c r="F1921" s="57" t="str">
        <f t="shared" si="556"/>
        <v>4.17864748711751-483.635316256506i</v>
      </c>
      <c r="G1921" s="57" t="str">
        <f t="shared" si="557"/>
        <v>0.999992535544472-0.00273210538041976i</v>
      </c>
      <c r="H1921" s="57" t="str">
        <f t="shared" si="558"/>
        <v>130.423180357903+189.027347813944i</v>
      </c>
      <c r="I1921" s="57" t="str">
        <f t="shared" si="559"/>
        <v>518.875850468724-351.430574061499i</v>
      </c>
      <c r="K1921" s="57" t="str">
        <f t="shared" si="560"/>
        <v>0.0296744850410789-0.0448711892204347i</v>
      </c>
      <c r="L1921" s="57" t="str">
        <f t="shared" si="561"/>
        <v>0.00025-0.178940842876422i</v>
      </c>
      <c r="M1921" s="57" t="str">
        <f t="shared" si="562"/>
        <v>0.0025-0.100780199367196i</v>
      </c>
      <c r="N1921" s="57">
        <f t="shared" si="563"/>
        <v>90.533487511731053</v>
      </c>
      <c r="O1921" s="57">
        <f t="shared" si="564"/>
        <v>26.347201493613561</v>
      </c>
      <c r="P1921" s="374">
        <f t="shared" si="565"/>
        <v>26.347201493613561</v>
      </c>
      <c r="Q1921" s="374">
        <f t="shared" si="566"/>
        <v>-89.466512488268947</v>
      </c>
      <c r="R1921" s="12">
        <f t="shared" si="567"/>
        <v>90.533487511731053</v>
      </c>
      <c r="S1921" s="57">
        <f t="shared" si="568"/>
        <v>1.2353162560250974</v>
      </c>
      <c r="T1921" s="12">
        <f t="shared" si="551"/>
        <v>26.347201493613561</v>
      </c>
    </row>
    <row r="1922" spans="1:20" x14ac:dyDescent="0.15">
      <c r="A1922" s="57">
        <f t="shared" si="552"/>
        <v>7791.2154891853806</v>
      </c>
      <c r="B1922" s="12">
        <f t="shared" si="569"/>
        <v>1240.0104577979928</v>
      </c>
      <c r="C1922" s="57" t="str">
        <f t="shared" si="553"/>
        <v>0.193943049937079-20.6864981054804i</v>
      </c>
      <c r="D1922" s="57" t="str">
        <f t="shared" si="554"/>
        <v>7.97987889927541-5.16507360181155i</v>
      </c>
      <c r="E1922" s="57" t="str">
        <f t="shared" si="555"/>
        <v>81.1293820332829+0.0959725486696038i</v>
      </c>
      <c r="F1922" s="57" t="str">
        <f t="shared" si="556"/>
        <v>4.17864724961302-481.804545912329i</v>
      </c>
      <c r="G1922" s="57" t="str">
        <f t="shared" si="557"/>
        <v>0.999992478707251-0.00274248722498883i</v>
      </c>
      <c r="H1922" s="57" t="str">
        <f t="shared" si="558"/>
        <v>130.506400946503+189.785909462169i</v>
      </c>
      <c r="I1922" s="57" t="str">
        <f t="shared" si="559"/>
        <v>518.987340892321-350.291727724273i</v>
      </c>
      <c r="K1922" s="57" t="str">
        <f t="shared" si="560"/>
        <v>0.0295204286778643-0.0447992910703004i</v>
      </c>
      <c r="L1922" s="57" t="str">
        <f t="shared" si="561"/>
        <v>0.00025-0.178263441797591i</v>
      </c>
      <c r="M1922" s="57" t="str">
        <f t="shared" si="562"/>
        <v>0.0025-0.100398684366603i</v>
      </c>
      <c r="N1922" s="57">
        <f t="shared" si="563"/>
        <v>90.537151943916385</v>
      </c>
      <c r="O1922" s="57">
        <f t="shared" si="564"/>
        <v>26.314121270464973</v>
      </c>
      <c r="P1922" s="374">
        <f t="shared" si="565"/>
        <v>26.314121270464973</v>
      </c>
      <c r="Q1922" s="374">
        <f t="shared" si="566"/>
        <v>-89.462848056083615</v>
      </c>
      <c r="R1922" s="12">
        <f t="shared" si="567"/>
        <v>90.537151943916385</v>
      </c>
      <c r="S1922" s="57">
        <f t="shared" si="568"/>
        <v>1.2400104577979927</v>
      </c>
      <c r="T1922" s="12">
        <f t="shared" si="551"/>
        <v>26.314121270464973</v>
      </c>
    </row>
    <row r="1923" spans="1:20" x14ac:dyDescent="0.15">
      <c r="A1923" s="57">
        <f t="shared" si="552"/>
        <v>7820.8221080442854</v>
      </c>
      <c r="B1923" s="12">
        <f t="shared" si="569"/>
        <v>1244.7224975376253</v>
      </c>
      <c r="C1923" s="57" t="str">
        <f t="shared" si="553"/>
        <v>0.194529192020704-20.6078525350407i</v>
      </c>
      <c r="D1923" s="57" t="str">
        <f t="shared" si="554"/>
        <v>7.9798779771753-5.14575642988037i</v>
      </c>
      <c r="E1923" s="57" t="str">
        <f t="shared" si="555"/>
        <v>81.1291886101105+0.0967216893698039i</v>
      </c>
      <c r="F1923" s="57" t="str">
        <f t="shared" si="556"/>
        <v>4.17864701030012-479.980706488288i</v>
      </c>
      <c r="G1923" s="57" t="str">
        <f t="shared" si="557"/>
        <v>0.999992421437253-0.00275290851878353i</v>
      </c>
      <c r="H1923" s="57" t="str">
        <f t="shared" si="558"/>
        <v>130.590316516618+190.547830746338i</v>
      </c>
      <c r="I1923" s="57" t="str">
        <f t="shared" si="559"/>
        <v>519.0997261978-349.158071710781i</v>
      </c>
      <c r="K1923" s="57" t="str">
        <f t="shared" si="560"/>
        <v>0.0293668677185532-0.0447269810478179i</v>
      </c>
      <c r="L1923" s="57" t="str">
        <f t="shared" si="561"/>
        <v>0.00025-0.177588605098218i</v>
      </c>
      <c r="M1923" s="57" t="str">
        <f t="shared" si="562"/>
        <v>0.0025-0.100018613634791i</v>
      </c>
      <c r="N1923" s="57">
        <f t="shared" si="563"/>
        <v>90.540831250911282</v>
      </c>
      <c r="O1923" s="57">
        <f t="shared" si="564"/>
        <v>26.281041722281657</v>
      </c>
      <c r="P1923" s="374">
        <f t="shared" si="565"/>
        <v>26.281041722281657</v>
      </c>
      <c r="Q1923" s="374">
        <f t="shared" si="566"/>
        <v>-89.459168749088718</v>
      </c>
      <c r="R1923" s="12">
        <f t="shared" si="567"/>
        <v>90.540831250911282</v>
      </c>
      <c r="S1923" s="57">
        <f t="shared" si="568"/>
        <v>1.2447224975376252</v>
      </c>
      <c r="T1923" s="12">
        <f t="shared" si="551"/>
        <v>26.281041722281657</v>
      </c>
    </row>
    <row r="1924" spans="1:20" x14ac:dyDescent="0.15">
      <c r="A1924" s="57">
        <f t="shared" si="552"/>
        <v>7850.5412320548548</v>
      </c>
      <c r="B1924" s="12">
        <f t="shared" si="569"/>
        <v>1249.4524430282684</v>
      </c>
      <c r="C1924" s="57" t="str">
        <f t="shared" si="553"/>
        <v>0.195113426409357-20.5295074259174i</v>
      </c>
      <c r="D1924" s="57" t="str">
        <f t="shared" si="554"/>
        <v>7.97987704805413-5.12651328132808i</v>
      </c>
      <c r="E1924" s="57" t="str">
        <f t="shared" si="555"/>
        <v>81.1289963564014+0.0974738786790233i</v>
      </c>
      <c r="F1924" s="57" t="str">
        <f t="shared" si="556"/>
        <v>4.178646769165-478.163771747841i</v>
      </c>
      <c r="G1924" s="57" t="str">
        <f t="shared" si="557"/>
        <v>0.999992363731182-0.0027633694116905i</v>
      </c>
      <c r="H1924" s="57" t="str">
        <f t="shared" si="558"/>
        <v>130.674933354302+191.313130216489i</v>
      </c>
      <c r="I1924" s="57" t="str">
        <f t="shared" si="559"/>
        <v>519.21301392842-348.029591588758i</v>
      </c>
      <c r="K1924" s="57" t="str">
        <f t="shared" si="560"/>
        <v>0.0292138041739349-0.0446542632225913i</v>
      </c>
      <c r="L1924" s="57" t="str">
        <f t="shared" si="561"/>
        <v>0.00025-0.17691632307055i</v>
      </c>
      <c r="M1924" s="57" t="str">
        <f t="shared" si="562"/>
        <v>0.0025-0.0996399817043149i</v>
      </c>
      <c r="N1924" s="57">
        <f t="shared" si="563"/>
        <v>90.544525450726269</v>
      </c>
      <c r="O1924" s="57">
        <f t="shared" si="564"/>
        <v>26.247962852455068</v>
      </c>
      <c r="P1924" s="374">
        <f t="shared" si="565"/>
        <v>26.247962852455068</v>
      </c>
      <c r="Q1924" s="374">
        <f t="shared" si="566"/>
        <v>-89.455474549273731</v>
      </c>
      <c r="R1924" s="12">
        <f t="shared" si="567"/>
        <v>90.544525450726269</v>
      </c>
      <c r="S1924" s="57">
        <f t="shared" si="568"/>
        <v>1.2494524430282683</v>
      </c>
      <c r="T1924" s="12">
        <f t="shared" si="551"/>
        <v>26.247962852455068</v>
      </c>
    </row>
    <row r="1925" spans="1:20" x14ac:dyDescent="0.15">
      <c r="A1925" s="57">
        <f t="shared" si="552"/>
        <v>7880.3732887366632</v>
      </c>
      <c r="B1925" s="12">
        <f t="shared" si="569"/>
        <v>1254.2003623117757</v>
      </c>
      <c r="C1925" s="57" t="str">
        <f t="shared" si="553"/>
        <v>0.195695745641663-20.4514616314775i</v>
      </c>
      <c r="D1925" s="57" t="str">
        <f t="shared" si="554"/>
        <v>7.97987611185843-5.10734387933489i</v>
      </c>
      <c r="E1925" s="57" t="str">
        <f t="shared" si="555"/>
        <v>81.1288052781298+0.0982291192144438i</v>
      </c>
      <c r="F1925" s="57" t="str">
        <f t="shared" si="556"/>
        <v>4.1786465261938-476.353715553772i</v>
      </c>
      <c r="G1925" s="57" t="str">
        <f t="shared" si="557"/>
        <v>0.999992305585718-0.00277387005416573i</v>
      </c>
      <c r="H1925" s="57" t="str">
        <f t="shared" si="558"/>
        <v>130.76025781005+192.08182656579i</v>
      </c>
      <c r="I1925" s="57" t="str">
        <f t="shared" si="559"/>
        <v>519.327211696658-346.906273024804i</v>
      </c>
      <c r="K1925" s="57" t="str">
        <f t="shared" si="560"/>
        <v>0.0290612400132634-0.0445811416705263i</v>
      </c>
      <c r="L1925" s="57" t="str">
        <f t="shared" si="561"/>
        <v>0.00025-0.176246586043584i</v>
      </c>
      <c r="M1925" s="57" t="str">
        <f t="shared" si="562"/>
        <v>0.0025-0.0992627831284262i</v>
      </c>
      <c r="N1925" s="57">
        <f t="shared" si="563"/>
        <v>90.548234561495576</v>
      </c>
      <c r="O1925" s="57">
        <f t="shared" si="564"/>
        <v>26.214884664343504</v>
      </c>
      <c r="P1925" s="374">
        <f t="shared" si="565"/>
        <v>26.214884664343504</v>
      </c>
      <c r="Q1925" s="374">
        <f t="shared" si="566"/>
        <v>-89.451765438504424</v>
      </c>
      <c r="R1925" s="12">
        <f t="shared" si="567"/>
        <v>90.548234561495576</v>
      </c>
      <c r="S1925" s="57">
        <f t="shared" si="568"/>
        <v>1.2542003623117757</v>
      </c>
      <c r="T1925" s="12">
        <f t="shared" si="551"/>
        <v>26.214884664343504</v>
      </c>
    </row>
    <row r="1926" spans="1:20" x14ac:dyDescent="0.15">
      <c r="A1926" s="57">
        <f t="shared" si="552"/>
        <v>7910.3187072338633</v>
      </c>
      <c r="B1926" s="12">
        <f t="shared" si="569"/>
        <v>1258.9663236885606</v>
      </c>
      <c r="C1926" s="57" t="str">
        <f t="shared" si="553"/>
        <v>0.196276142414572-20.3737140093507i</v>
      </c>
      <c r="D1926" s="57" t="str">
        <f t="shared" si="554"/>
        <v>7.97987516853437-5.08824794814188i</v>
      </c>
      <c r="E1926" s="57" t="str">
        <f t="shared" si="555"/>
        <v>81.1286153812268+0.0989874136172351i</v>
      </c>
      <c r="F1926" s="57" t="str">
        <f t="shared" si="556"/>
        <v>4.17864628137253-474.550511867814i</v>
      </c>
      <c r="G1926" s="57" t="str">
        <f t="shared" si="557"/>
        <v>0.999992246997517-0.00278441059723668i</v>
      </c>
      <c r="H1926" s="57" t="str">
        <f t="shared" si="558"/>
        <v>130.846296299576+192.853938632049i</v>
      </c>
      <c r="I1926" s="57" t="str">
        <f t="shared" si="559"/>
        <v>519.442327184942-345.788101784517i</v>
      </c>
      <c r="K1926" s="57" t="str">
        <f t="shared" si="560"/>
        <v>0.0289091771643227-0.0445076204733505i</v>
      </c>
      <c r="L1926" s="57" t="str">
        <f t="shared" si="561"/>
        <v>0.00025-0.175579384382929i</v>
      </c>
      <c r="M1926" s="57" t="str">
        <f t="shared" si="562"/>
        <v>0.0025-0.0988870124809986i</v>
      </c>
      <c r="N1926" s="57">
        <f t="shared" si="563"/>
        <v>90.551958601480379</v>
      </c>
      <c r="O1926" s="57">
        <f t="shared" si="564"/>
        <v>26.181807161272662</v>
      </c>
      <c r="P1926" s="374">
        <f t="shared" si="565"/>
        <v>26.181807161272662</v>
      </c>
      <c r="Q1926" s="374">
        <f t="shared" si="566"/>
        <v>-89.448041398519621</v>
      </c>
      <c r="R1926" s="12">
        <f t="shared" si="567"/>
        <v>90.551958601480379</v>
      </c>
      <c r="S1926" s="57">
        <f t="shared" si="568"/>
        <v>1.2589663236885607</v>
      </c>
      <c r="T1926" s="12">
        <f t="shared" si="551"/>
        <v>26.181807161272662</v>
      </c>
    </row>
    <row r="1927" spans="1:20" x14ac:dyDescent="0.15">
      <c r="A1927" s="57">
        <f t="shared" si="552"/>
        <v>7940.3779183213528</v>
      </c>
      <c r="B1927" s="12">
        <f t="shared" si="569"/>
        <v>1263.7503957185772</v>
      </c>
      <c r="C1927" s="57" t="str">
        <f t="shared" si="553"/>
        <v>0.196854609583019-20.2962634214141i</v>
      </c>
      <c r="D1927" s="57" t="str">
        <f t="shared" si="554"/>
        <v>7.97987421802766-5.06922521304704i</v>
      </c>
      <c r="E1927" s="57" t="str">
        <f t="shared" si="555"/>
        <v>81.1284266715788+0.0997487645555211i</v>
      </c>
      <c r="F1927" s="57" t="str">
        <f t="shared" si="556"/>
        <v>4.17864603468707-472.754134750277i</v>
      </c>
      <c r="G1927" s="57" t="str">
        <f t="shared" si="557"/>
        <v>0.999992187963206-0.00279499119250451i</v>
      </c>
      <c r="H1927" s="57" t="str">
        <f t="shared" si="558"/>
        <v>130.933055304599+193.629485399236i</v>
      </c>
      <c r="I1927" s="57" t="str">
        <f t="shared" si="559"/>
        <v>519.558368146378-344.67506373263i</v>
      </c>
      <c r="K1927" s="57" t="str">
        <f t="shared" si="560"/>
        <v>0.0287576175134964-0.0444337037181363i</v>
      </c>
      <c r="L1927" s="57" t="str">
        <f t="shared" si="561"/>
        <v>0.00025-0.174914708490665i</v>
      </c>
      <c r="M1927" s="57" t="str">
        <f t="shared" si="562"/>
        <v>0.0025-0.0985126643564445i</v>
      </c>
      <c r="N1927" s="57">
        <f t="shared" si="563"/>
        <v>90.555697589072537</v>
      </c>
      <c r="O1927" s="57">
        <f t="shared" si="564"/>
        <v>26.148730346535341</v>
      </c>
      <c r="P1927" s="374">
        <f t="shared" si="565"/>
        <v>26.148730346535341</v>
      </c>
      <c r="Q1927" s="374">
        <f t="shared" si="566"/>
        <v>-89.444302410927463</v>
      </c>
      <c r="R1927" s="12">
        <f t="shared" si="567"/>
        <v>90.555697589072537</v>
      </c>
      <c r="S1927" s="57">
        <f t="shared" si="568"/>
        <v>1.2637503957185772</v>
      </c>
      <c r="T1927" s="12">
        <f t="shared" si="551"/>
        <v>26.148730346535341</v>
      </c>
    </row>
    <row r="1928" spans="1:20" x14ac:dyDescent="0.15">
      <c r="A1928" s="57">
        <f t="shared" si="552"/>
        <v>7970.5513544109735</v>
      </c>
      <c r="B1928" s="12">
        <f t="shared" si="569"/>
        <v>1268.5526472223078</v>
      </c>
      <c r="C1928" s="57" t="str">
        <f t="shared" si="553"/>
        <v>0.19743114015969-20.219108733779i</v>
      </c>
      <c r="D1928" s="57" t="str">
        <f t="shared" si="554"/>
        <v>7.97987326028357-5.05027540040129i</v>
      </c>
      <c r="E1928" s="57" t="str">
        <f t="shared" si="555"/>
        <v>81.1282391550303+0.100513174723473i</v>
      </c>
      <c r="F1928" s="57" t="str">
        <f t="shared" si="556"/>
        <v>4.17864578612335-470.964558359673i</v>
      </c>
      <c r="G1928" s="57" t="str">
        <f t="shared" si="557"/>
        <v>0.999992128479389-0.0028056119921462i</v>
      </c>
      <c r="H1928" s="57" t="str">
        <f t="shared" si="558"/>
        <v>131.020541373646+194.408485999031i</v>
      </c>
      <c r="I1928" s="57" t="str">
        <f t="shared" si="559"/>
        <v>519.675342405491-343.567144833161i</v>
      </c>
      <c r="K1928" s="57" t="str">
        <f t="shared" si="560"/>
        <v>0.0286065629058454-0.0443593954968258i</v>
      </c>
      <c r="L1928" s="57" t="str">
        <f t="shared" si="561"/>
        <v>0.00025-0.174252548805205i</v>
      </c>
      <c r="M1928" s="57" t="str">
        <f t="shared" si="562"/>
        <v>0.0025-0.0981397333696396i</v>
      </c>
      <c r="N1928" s="57">
        <f t="shared" si="563"/>
        <v>90.55945154279847</v>
      </c>
      <c r="O1928" s="57">
        <f t="shared" si="564"/>
        <v>26.11565422339212</v>
      </c>
      <c r="P1928" s="374">
        <f t="shared" si="565"/>
        <v>26.11565422339212</v>
      </c>
      <c r="Q1928" s="374">
        <f t="shared" si="566"/>
        <v>-89.44054845720153</v>
      </c>
      <c r="R1928" s="12">
        <f t="shared" si="567"/>
        <v>90.55945154279847</v>
      </c>
      <c r="S1928" s="57">
        <f t="shared" si="568"/>
        <v>1.2685526472223079</v>
      </c>
      <c r="T1928" s="12">
        <f t="shared" si="551"/>
        <v>26.11565422339212</v>
      </c>
    </row>
    <row r="1929" spans="1:20" x14ac:dyDescent="0.15">
      <c r="A1929" s="57">
        <f t="shared" si="552"/>
        <v>8000.839449557735</v>
      </c>
      <c r="B1929" s="12">
        <f t="shared" si="569"/>
        <v>1273.3731472817526</v>
      </c>
      <c r="C1929" s="57" t="str">
        <f t="shared" si="553"/>
        <v>0.198005727314998-20.1422488167757i</v>
      </c>
      <c r="D1929" s="57" t="str">
        <f t="shared" si="554"/>
        <v>7.97987229524709-5.03139823760454i</v>
      </c>
      <c r="E1929" s="57" t="str">
        <f t="shared" si="555"/>
        <v>81.1280528373822+0.101280646843542i</v>
      </c>
      <c r="F1929" s="57" t="str">
        <f t="shared" si="556"/>
        <v>4.17864553566694-469.181756952345i</v>
      </c>
      <c r="G1929" s="57" t="str">
        <f t="shared" si="557"/>
        <v>0.999992068542643-0.00281627314891676i</v>
      </c>
      <c r="H1929" s="57" t="str">
        <f t="shared" si="558"/>
        <v>131.10876112286+195.190959712388i</v>
      </c>
      <c r="I1929" s="57" t="str">
        <f t="shared" si="559"/>
        <v>519.793257858975-342.464331149562i</v>
      </c>
      <c r="K1929" s="57" t="str">
        <f t="shared" si="560"/>
        <v>0.0284560151451898-0.0442846999057589i</v>
      </c>
      <c r="L1929" s="57" t="str">
        <f t="shared" si="561"/>
        <v>0.00025-0.17359289580116i</v>
      </c>
      <c r="M1929" s="57" t="str">
        <f t="shared" si="562"/>
        <v>0.0025-0.0977682141558476i</v>
      </c>
      <c r="N1929" s="57">
        <f t="shared" si="563"/>
        <v>90.56322048132408</v>
      </c>
      <c r="O1929" s="57">
        <f t="shared" si="564"/>
        <v>26.082578795071111</v>
      </c>
      <c r="P1929" s="374">
        <f t="shared" si="565"/>
        <v>26.082578795071111</v>
      </c>
      <c r="Q1929" s="374">
        <f t="shared" si="566"/>
        <v>-89.43677951867592</v>
      </c>
      <c r="R1929" s="12">
        <f t="shared" si="567"/>
        <v>90.56322048132408</v>
      </c>
      <c r="S1929" s="57">
        <f t="shared" si="568"/>
        <v>1.2733731472817527</v>
      </c>
      <c r="T1929" s="12">
        <f t="shared" si="551"/>
        <v>26.082578795071111</v>
      </c>
    </row>
    <row r="1930" spans="1:20" x14ac:dyDescent="0.15">
      <c r="A1930" s="57">
        <f t="shared" si="552"/>
        <v>8031.2426394660552</v>
      </c>
      <c r="B1930" s="12">
        <f t="shared" si="569"/>
        <v>1278.2119652414233</v>
      </c>
      <c r="C1930" s="57" t="str">
        <f t="shared" si="553"/>
        <v>0.198578364376397-20.065682544939i</v>
      </c>
      <c r="D1930" s="57" t="str">
        <f t="shared" si="554"/>
        <v>7.97987132286256-5.01259345310181i</v>
      </c>
      <c r="E1930" s="57" t="str">
        <f t="shared" si="555"/>
        <v>81.1278677243925+0.102051183666741i</v>
      </c>
      <c r="F1930" s="57" t="str">
        <f t="shared" si="556"/>
        <v>4.17864528330349-467.405704882095i</v>
      </c>
      <c r="G1930" s="57" t="str">
        <f t="shared" si="557"/>
        <v>0.999992008149519-0.00282697481615145i</v>
      </c>
      <c r="H1930" s="57" t="str">
        <f t="shared" si="558"/>
        <v>131.197721236833+195.976925971117i</v>
      </c>
      <c r="I1930" s="57" t="str">
        <f t="shared" si="559"/>
        <v>519.912122476439-341.3666088449i</v>
      </c>
      <c r="K1930" s="57" t="str">
        <f t="shared" si="560"/>
        <v>0.0283059759941986-0.0442096210452049i</v>
      </c>
      <c r="L1930" s="57" t="str">
        <f t="shared" si="561"/>
        <v>0.00025-0.172935739989201i</v>
      </c>
      <c r="M1930" s="57" t="str">
        <f t="shared" si="562"/>
        <v>0.0025-0.0973981013706391i</v>
      </c>
      <c r="N1930" s="57">
        <f t="shared" si="563"/>
        <v>90.567004423457433</v>
      </c>
      <c r="O1930" s="57">
        <f t="shared" si="564"/>
        <v>26.049504064767987</v>
      </c>
      <c r="P1930" s="374">
        <f t="shared" si="565"/>
        <v>26.049504064767987</v>
      </c>
      <c r="Q1930" s="374">
        <f t="shared" si="566"/>
        <v>-89.432995576542567</v>
      </c>
      <c r="R1930" s="12">
        <f t="shared" si="567"/>
        <v>90.567004423457433</v>
      </c>
      <c r="S1930" s="57">
        <f t="shared" si="568"/>
        <v>1.2782119652414232</v>
      </c>
      <c r="T1930" s="12">
        <f t="shared" si="551"/>
        <v>26.049504064767987</v>
      </c>
    </row>
    <row r="1931" spans="1:20" x14ac:dyDescent="0.15">
      <c r="A1931" s="57">
        <f t="shared" si="552"/>
        <v>8061.7613614960264</v>
      </c>
      <c r="B1931" s="12">
        <f t="shared" si="569"/>
        <v>1283.0691707093408</v>
      </c>
      <c r="C1931" s="57" t="str">
        <f t="shared" si="553"/>
        <v>0.199149044827854-19.9894087969958i</v>
      </c>
      <c r="D1931" s="57" t="str">
        <f t="shared" si="554"/>
        <v>7.97987034307417-4.99386077637929i</v>
      </c>
      <c r="E1931" s="57" t="str">
        <f t="shared" si="555"/>
        <v>81.1276838217777+0.102824787972974i</v>
      </c>
      <c r="F1931" s="57" t="str">
        <f t="shared" si="556"/>
        <v>4.17864502901845-465.636376599819i</v>
      </c>
      <c r="G1931" s="57" t="str">
        <f t="shared" si="557"/>
        <v>0.999991947296543-0.0028377171477679i</v>
      </c>
      <c r="H1931" s="57" t="str">
        <f t="shared" si="558"/>
        <v>131.287428469424+196.766404359496i</v>
      </c>
      <c r="I1931" s="57" t="str">
        <f t="shared" si="559"/>
        <v>520.031944301198-340.273964181983i</v>
      </c>
      <c r="K1931" s="57" t="str">
        <f t="shared" si="560"/>
        <v>0.0281564471744828-0.044134163018898i</v>
      </c>
      <c r="L1931" s="57" t="str">
        <f t="shared" si="561"/>
        <v>0.00025-0.172281071915921i</v>
      </c>
      <c r="M1931" s="57" t="str">
        <f t="shared" si="562"/>
        <v>0.0025-0.0970293896898179i</v>
      </c>
      <c r="N1931" s="57">
        <f t="shared" si="563"/>
        <v>90.570803388152186</v>
      </c>
      <c r="O1931" s="57">
        <f t="shared" si="564"/>
        <v>26.01643003564693</v>
      </c>
      <c r="P1931" s="374">
        <f t="shared" si="565"/>
        <v>26.01643003564693</v>
      </c>
      <c r="Q1931" s="374">
        <f t="shared" si="566"/>
        <v>-89.429196611847814</v>
      </c>
      <c r="R1931" s="12">
        <f t="shared" si="567"/>
        <v>90.570803388152186</v>
      </c>
      <c r="S1931" s="57">
        <f t="shared" si="568"/>
        <v>1.2830691707093409</v>
      </c>
      <c r="T1931" s="12">
        <f t="shared" si="551"/>
        <v>26.01643003564693</v>
      </c>
    </row>
    <row r="1932" spans="1:20" x14ac:dyDescent="0.15">
      <c r="A1932" s="57">
        <f t="shared" si="552"/>
        <v>8092.3960546697117</v>
      </c>
      <c r="B1932" s="12">
        <f t="shared" si="569"/>
        <v>1287.9448335580364</v>
      </c>
      <c r="C1932" s="57" t="str">
        <f t="shared" si="553"/>
        <v>0.199717762309891-19.9134264558486i</v>
      </c>
      <c r="D1932" s="57" t="str">
        <f t="shared" si="554"/>
        <v>7.97986935582542-4.97519993796046i</v>
      </c>
      <c r="E1932" s="57" t="str">
        <f t="shared" si="555"/>
        <v>81.127501135212+0.103601462572734i</v>
      </c>
      <c r="F1932" s="57" t="str">
        <f t="shared" si="556"/>
        <v>4.17864477279722-463.873746653135i</v>
      </c>
      <c r="G1932" s="57" t="str">
        <f t="shared" si="557"/>
        <v>0.999991885980213-0.00284850029826842i</v>
      </c>
      <c r="H1932" s="57" t="str">
        <f t="shared" si="558"/>
        <v>131.377889644629+197.559414615897i</v>
      </c>
      <c r="I1932" s="57" t="str">
        <f t="shared" si="559"/>
        <v>520.152731451038-339.186383523589i</v>
      </c>
      <c r="K1932" s="57" t="str">
        <f t="shared" si="560"/>
        <v>0.0280074303666967-0.0440583299335725i</v>
      </c>
      <c r="L1932" s="57" t="str">
        <f t="shared" si="561"/>
        <v>0.00025-0.171628882163699i</v>
      </c>
      <c r="M1932" s="57" t="str">
        <f t="shared" si="562"/>
        <v>0.0025-0.0966620738093419i</v>
      </c>
      <c r="N1932" s="57">
        <f t="shared" si="563"/>
        <v>90.574617394512472</v>
      </c>
      <c r="O1932" s="57">
        <f t="shared" si="564"/>
        <v>25.983356710839814</v>
      </c>
      <c r="P1932" s="374">
        <f t="shared" si="565"/>
        <v>25.983356710839814</v>
      </c>
      <c r="Q1932" s="374">
        <f t="shared" si="566"/>
        <v>-89.425382605487528</v>
      </c>
      <c r="R1932" s="12">
        <f t="shared" si="567"/>
        <v>90.574617394512472</v>
      </c>
      <c r="S1932" s="57">
        <f t="shared" si="568"/>
        <v>1.2879448335580364</v>
      </c>
      <c r="T1932" s="12">
        <f t="shared" si="551"/>
        <v>25.983356710839814</v>
      </c>
    </row>
    <row r="1933" spans="1:20" x14ac:dyDescent="0.15">
      <c r="A1933" s="57">
        <f t="shared" si="552"/>
        <v>8123.1471596774572</v>
      </c>
      <c r="B1933" s="12">
        <f t="shared" si="569"/>
        <v>1292.8390239255571</v>
      </c>
      <c r="C1933" s="57" t="str">
        <f t="shared" si="553"/>
        <v>0.200284510619072-19.8377344085633i</v>
      </c>
      <c r="D1933" s="57" t="str">
        <f t="shared" si="554"/>
        <v>7.9798683610596-4.95661066940219i</v>
      </c>
      <c r="E1933" s="57" t="str">
        <f t="shared" si="555"/>
        <v>81.1273196703283+0.104381210307699i</v>
      </c>
      <c r="F1933" s="57" t="str">
        <f t="shared" si="556"/>
        <v>4.17864451462501-462.117789686018i</v>
      </c>
      <c r="G1933" s="57" t="str">
        <f t="shared" si="557"/>
        <v>0.999991824197002-0.00285932442274214i</v>
      </c>
      <c r="H1933" s="57" t="str">
        <f t="shared" si="558"/>
        <v>131.469111657423+198.35597663443i</v>
      </c>
      <c r="I1933" s="57" t="str">
        <f t="shared" si="559"/>
        <v>520.274492118994-338.103853332606i</v>
      </c>
      <c r="K1933" s="57" t="str">
        <f t="shared" si="560"/>
        <v>0.0278589272106434-0.0439821258985061i</v>
      </c>
      <c r="L1933" s="57" t="str">
        <f t="shared" si="561"/>
        <v>0.00025-0.170979161350567i</v>
      </c>
      <c r="M1933" s="57" t="str">
        <f t="shared" si="562"/>
        <v>0.0025-0.0962961484452499i</v>
      </c>
      <c r="N1933" s="57">
        <f t="shared" si="563"/>
        <v>90.578446461796517</v>
      </c>
      <c r="O1933" s="57">
        <f t="shared" si="564"/>
        <v>25.950284093447159</v>
      </c>
      <c r="P1933" s="374">
        <f t="shared" si="565"/>
        <v>25.950284093447159</v>
      </c>
      <c r="Q1933" s="374">
        <f t="shared" si="566"/>
        <v>-89.421553538203483</v>
      </c>
      <c r="R1933" s="12">
        <f t="shared" si="567"/>
        <v>90.578446461796517</v>
      </c>
      <c r="S1933" s="57">
        <f t="shared" si="568"/>
        <v>1.2928390239255572</v>
      </c>
      <c r="T1933" s="12">
        <f t="shared" si="551"/>
        <v>25.950284093447159</v>
      </c>
    </row>
    <row r="1934" spans="1:20" x14ac:dyDescent="0.15">
      <c r="A1934" s="57">
        <f t="shared" si="552"/>
        <v>8154.0151188842328</v>
      </c>
      <c r="B1934" s="12">
        <f t="shared" si="569"/>
        <v>1297.7518122164743</v>
      </c>
      <c r="C1934" s="57" t="str">
        <f t="shared" si="553"/>
        <v>0.200849283707305-19.7623315463541i</v>
      </c>
      <c r="D1934" s="57" t="str">
        <f t="shared" si="554"/>
        <v>7.97986735871948-4.93809270329093i</v>
      </c>
      <c r="E1934" s="57" t="str">
        <f t="shared" si="555"/>
        <v>81.1271394327179+0.105164034051682i</v>
      </c>
      <c r="F1934" s="57" t="str">
        <f t="shared" si="556"/>
        <v>4.17864425448703-460.36848043844i</v>
      </c>
      <c r="G1934" s="57" t="str">
        <f t="shared" si="557"/>
        <v>0.999991761943353-0.00287018967686732i</v>
      </c>
      <c r="H1934" s="57" t="str">
        <f t="shared" si="558"/>
        <v>131.561101474639+199.156110466616i</v>
      </c>
      <c r="I1934" s="57" t="str">
        <f t="shared" si="559"/>
        <v>520.397234574163-337.02636017224i</v>
      </c>
      <c r="K1934" s="57" t="str">
        <f t="shared" si="560"/>
        <v>0.0277109393053863-0.0439055550250634i</v>
      </c>
      <c r="L1934" s="57" t="str">
        <f t="shared" si="561"/>
        <v>0.00025-0.170331900130072i</v>
      </c>
      <c r="M1934" s="57" t="str">
        <f t="shared" si="562"/>
        <v>0.0025-0.0959316083335827i</v>
      </c>
      <c r="N1934" s="57">
        <f t="shared" si="563"/>
        <v>90.582290609419616</v>
      </c>
      <c r="O1934" s="57">
        <f t="shared" si="564"/>
        <v>25.917212186537899</v>
      </c>
      <c r="P1934" s="374">
        <f t="shared" si="565"/>
        <v>25.917212186537899</v>
      </c>
      <c r="Q1934" s="374">
        <f t="shared" si="566"/>
        <v>-89.417709390580384</v>
      </c>
      <c r="R1934" s="12">
        <f t="shared" si="567"/>
        <v>90.582290609419616</v>
      </c>
      <c r="S1934" s="57">
        <f t="shared" si="568"/>
        <v>1.2977518122164742</v>
      </c>
      <c r="T1934" s="12">
        <f t="shared" si="551"/>
        <v>25.917212186537899</v>
      </c>
    </row>
    <row r="1935" spans="1:20" x14ac:dyDescent="0.15">
      <c r="A1935" s="57">
        <f t="shared" si="552"/>
        <v>8185.0003763359928</v>
      </c>
      <c r="B1935" s="12">
        <f t="shared" si="569"/>
        <v>1302.6832691028969</v>
      </c>
      <c r="C1935" s="57" t="str">
        <f t="shared" si="553"/>
        <v>0.201412075681572-19.6872167645696i</v>
      </c>
      <c r="D1935" s="57" t="str">
        <f t="shared" si="554"/>
        <v>7.97986634874731-4.91964577323881i</v>
      </c>
      <c r="E1935" s="57" t="str">
        <f t="shared" si="555"/>
        <v>81.1269604279317+0.105949936711084i</v>
      </c>
      <c r="F1935" s="57" t="str">
        <f t="shared" si="556"/>
        <v>4.17864399236825-458.625793745997i</v>
      </c>
      <c r="G1935" s="57" t="str">
        <f t="shared" si="557"/>
        <v>0.999991699215686-0.00288109621691347i</v>
      </c>
      <c r="H1935" s="57" t="str">
        <f t="shared" si="558"/>
        <v>131.653866135858+199.959836323085i</v>
      </c>
      <c r="I1935" s="57" t="str">
        <f t="shared" si="559"/>
        <v>520.520967162514-335.953890706216i</v>
      </c>
      <c r="K1935" s="57" t="str">
        <f t="shared" si="560"/>
        <v>0.0275634682093657-0.0438286214262418i</v>
      </c>
      <c r="L1935" s="57" t="str">
        <f t="shared" si="561"/>
        <v>0.00025-0.169687089191146i</v>
      </c>
      <c r="M1935" s="57" t="str">
        <f t="shared" si="562"/>
        <v>0.0025-0.0955684482303078i</v>
      </c>
      <c r="N1935" s="57">
        <f t="shared" si="563"/>
        <v>90.586149856958244</v>
      </c>
      <c r="O1935" s="57">
        <f t="shared" si="564"/>
        <v>25.884140993149607</v>
      </c>
      <c r="P1935" s="374">
        <f t="shared" si="565"/>
        <v>25.884140993149607</v>
      </c>
      <c r="Q1935" s="374">
        <f t="shared" si="566"/>
        <v>-89.413850143041756</v>
      </c>
      <c r="R1935" s="12">
        <f t="shared" si="567"/>
        <v>90.586149856958244</v>
      </c>
      <c r="S1935" s="57">
        <f t="shared" si="568"/>
        <v>1.3026832691028969</v>
      </c>
      <c r="T1935" s="12">
        <f t="shared" si="551"/>
        <v>25.884140993149607</v>
      </c>
    </row>
    <row r="1936" spans="1:20" x14ac:dyDescent="0.15">
      <c r="A1936" s="57">
        <f t="shared" si="552"/>
        <v>8216.1033777660705</v>
      </c>
      <c r="B1936" s="12">
        <f t="shared" si="569"/>
        <v>1307.633465525488</v>
      </c>
      <c r="C1936" s="57" t="str">
        <f t="shared" si="553"/>
        <v>0.20197288080308-19.612388962679i</v>
      </c>
      <c r="D1936" s="57" t="str">
        <f t="shared" si="554"/>
        <v>7.97986533108501-4.90126961387983i</v>
      </c>
      <c r="E1936" s="57" t="str">
        <f t="shared" si="555"/>
        <v>81.1267826614799+0.106738921225693i</v>
      </c>
      <c r="F1936" s="57" t="str">
        <f t="shared" si="556"/>
        <v>4.17864372825361-456.889704539558i</v>
      </c>
      <c r="G1936" s="57" t="str">
        <f t="shared" si="557"/>
        <v>0.99999163601039-0.0028920441997437i</v>
      </c>
      <c r="H1936" s="57" t="str">
        <f t="shared" si="558"/>
        <v>131.747412754297+200.76717457528i</v>
      </c>
      <c r="I1936" s="57" t="str">
        <f t="shared" si="559"/>
        <v>520.645698307693-334.886431698964i</v>
      </c>
      <c r="K1936" s="57" t="str">
        <f t="shared" si="560"/>
        <v>0.0274165154405213-0.0437513292162255i</v>
      </c>
      <c r="L1936" s="57" t="str">
        <f t="shared" si="561"/>
        <v>0.00025-0.169044719257966i</v>
      </c>
      <c r="M1936" s="57" t="str">
        <f t="shared" si="562"/>
        <v>0.0025-0.0952066629112451i</v>
      </c>
      <c r="N1936" s="57">
        <f t="shared" si="563"/>
        <v>90.590024224152728</v>
      </c>
      <c r="O1936" s="57">
        <f t="shared" si="564"/>
        <v>25.85107051628875</v>
      </c>
      <c r="P1936" s="374">
        <f t="shared" si="565"/>
        <v>25.85107051628875</v>
      </c>
      <c r="Q1936" s="374">
        <f t="shared" si="566"/>
        <v>-89.409975775847272</v>
      </c>
      <c r="R1936" s="12">
        <f t="shared" si="567"/>
        <v>90.590024224152728</v>
      </c>
      <c r="S1936" s="57">
        <f t="shared" si="568"/>
        <v>1.307633465525488</v>
      </c>
      <c r="T1936" s="12">
        <f t="shared" si="551"/>
        <v>25.85107051628875</v>
      </c>
    </row>
    <row r="1937" spans="1:20" x14ac:dyDescent="0.15">
      <c r="A1937" s="57">
        <f t="shared" si="552"/>
        <v>8247.3245706015823</v>
      </c>
      <c r="B1937" s="12">
        <f t="shared" si="569"/>
        <v>1312.602472694485</v>
      </c>
      <c r="C1937" s="57" t="str">
        <f t="shared" si="553"/>
        <v>0.202531693487717-19.5378470442588i</v>
      </c>
      <c r="D1937" s="57" t="str">
        <f t="shared" si="554"/>
        <v>7.97986430567411-4.88296396086607i</v>
      </c>
      <c r="E1937" s="57" t="str">
        <f t="shared" si="555"/>
        <v>81.1266061388325+0.107530990570527i</v>
      </c>
      <c r="F1937" s="57" t="str">
        <f t="shared" si="556"/>
        <v>4.17864346212795-455.160187844897i</v>
      </c>
      <c r="G1937" s="57" t="str">
        <f t="shared" si="557"/>
        <v>0.99999157232383-0.00290303378281694i</v>
      </c>
      <c r="H1937" s="57" t="str">
        <f t="shared" si="558"/>
        <v>131.841748517729+201.578145757197i</v>
      </c>
      <c r="I1937" s="57" t="str">
        <f t="shared" si="559"/>
        <v>520.771436511849-333.823970015853i</v>
      </c>
      <c r="K1937" s="57" t="str">
        <f t="shared" si="560"/>
        <v>0.0272700824764214-0.043673682509938i</v>
      </c>
      <c r="L1937" s="57" t="str">
        <f t="shared" si="561"/>
        <v>0.00025-0.168404781089824i</v>
      </c>
      <c r="M1937" s="57" t="str">
        <f t="shared" si="562"/>
        <v>0.0025-0.0948462471719908i</v>
      </c>
      <c r="N1937" s="57">
        <f t="shared" si="563"/>
        <v>90.593913730913826</v>
      </c>
      <c r="O1937" s="57">
        <f t="shared" si="564"/>
        <v>25.818000758931177</v>
      </c>
      <c r="P1937" s="374">
        <f t="shared" si="565"/>
        <v>25.818000758931177</v>
      </c>
      <c r="Q1937" s="374">
        <f t="shared" si="566"/>
        <v>-89.406086269086174</v>
      </c>
      <c r="R1937" s="12">
        <f t="shared" si="567"/>
        <v>90.593913730913826</v>
      </c>
      <c r="S1937" s="57">
        <f t="shared" si="568"/>
        <v>1.3126024726944849</v>
      </c>
      <c r="T1937" s="12">
        <f t="shared" si="551"/>
        <v>25.818000758931177</v>
      </c>
    </row>
    <row r="1938" spans="1:20" x14ac:dyDescent="0.15">
      <c r="A1938" s="57">
        <f t="shared" si="552"/>
        <v>8278.6644039698676</v>
      </c>
      <c r="B1938" s="12">
        <f t="shared" si="569"/>
        <v>1317.5903620907241</v>
      </c>
      <c r="C1938" s="57" t="str">
        <f t="shared" si="553"/>
        <v>0.203088508304543-19.4635899169777i</v>
      </c>
      <c r="D1938" s="57" t="str">
        <f t="shared" si="554"/>
        <v>7.97986327245547-4.86472855086381i</v>
      </c>
      <c r="E1938" s="57" t="str">
        <f t="shared" si="555"/>
        <v>81.1264308654201+0.108326147755034i</v>
      </c>
      <c r="F1938" s="57" t="str">
        <f t="shared" si="556"/>
        <v>4.1786431939759-453.437218782333i</v>
      </c>
      <c r="G1938" s="57" t="str">
        <f t="shared" si="557"/>
        <v>0.999991508152341-0.00291406512419015i</v>
      </c>
      <c r="H1938" s="57" t="str">
        <f t="shared" si="558"/>
        <v>131.936880689406+202.392770567146i</v>
      </c>
      <c r="I1938" s="57" t="str">
        <f t="shared" si="559"/>
        <v>520.898190356473-332.766492623397i</v>
      </c>
      <c r="K1938" s="57" t="str">
        <f t="shared" si="560"/>
        <v>0.027124170754395-0.0435956854226009i</v>
      </c>
      <c r="L1938" s="57" t="str">
        <f t="shared" si="561"/>
        <v>0.00025-0.167767265480997i</v>
      </c>
      <c r="M1938" s="57" t="str">
        <f t="shared" si="562"/>
        <v>0.0025-0.0944871958278452i</v>
      </c>
      <c r="N1938" s="57">
        <f t="shared" si="563"/>
        <v>90.597818397323238</v>
      </c>
      <c r="O1938" s="57">
        <f t="shared" si="564"/>
        <v>25.784931724021778</v>
      </c>
      <c r="P1938" s="374">
        <f t="shared" si="565"/>
        <v>25.784931724021778</v>
      </c>
      <c r="Q1938" s="374">
        <f t="shared" si="566"/>
        <v>-89.402181602676762</v>
      </c>
      <c r="R1938" s="12">
        <f t="shared" si="567"/>
        <v>90.597818397323238</v>
      </c>
      <c r="S1938" s="57">
        <f t="shared" si="568"/>
        <v>1.3175903620907241</v>
      </c>
      <c r="T1938" s="12">
        <f t="shared" si="551"/>
        <v>25.784931724021778</v>
      </c>
    </row>
    <row r="1939" spans="1:20" x14ac:dyDescent="0.15">
      <c r="A1939" s="57">
        <f t="shared" si="552"/>
        <v>8310.1233287049545</v>
      </c>
      <c r="B1939" s="12">
        <f t="shared" si="569"/>
        <v>1322.5972054666688</v>
      </c>
      <c r="C1939" s="57" t="str">
        <f t="shared" si="553"/>
        <v>0.20364331997561-19.3896164925839i</v>
      </c>
      <c r="D1939" s="57" t="str">
        <f t="shared" si="554"/>
        <v>7.97986223136978-4.84656312154984i</v>
      </c>
      <c r="E1939" s="57" t="str">
        <f t="shared" si="555"/>
        <v>81.1262568466341+0.109124395825394i</v>
      </c>
      <c r="F1939" s="57" t="str">
        <f t="shared" si="556"/>
        <v>4.17864292378209-451.720772566381i</v>
      </c>
      <c r="G1939" s="57" t="str">
        <f t="shared" si="557"/>
        <v>0.999991443492229-0.00292513838252068i</v>
      </c>
      <c r="H1939" s="57" t="str">
        <f t="shared" si="558"/>
        <v>132.032816608993+203.211069869535i</v>
      </c>
      <c r="I1939" s="57" t="str">
        <f t="shared" si="559"/>
        <v>521.025968503266-331.713986589486i</v>
      </c>
      <c r="K1939" s="57" t="str">
        <f t="shared" si="560"/>
        <v>0.0269787816716692-0.0435173420692961i</v>
      </c>
      <c r="L1939" s="57" t="str">
        <f t="shared" si="561"/>
        <v>0.00025-0.167132163260606i</v>
      </c>
      <c r="M1939" s="57" t="str">
        <f t="shared" si="562"/>
        <v>0.0025-0.0941295037137333i</v>
      </c>
      <c r="N1939" s="57">
        <f t="shared" si="563"/>
        <v>90.601738243638408</v>
      </c>
      <c r="O1939" s="57">
        <f t="shared" si="564"/>
        <v>25.751863414475203</v>
      </c>
      <c r="P1939" s="374">
        <f t="shared" si="565"/>
        <v>25.751863414475203</v>
      </c>
      <c r="Q1939" s="374">
        <f t="shared" si="566"/>
        <v>-89.398261756361592</v>
      </c>
      <c r="R1939" s="12">
        <f t="shared" si="567"/>
        <v>90.601738243638408</v>
      </c>
      <c r="S1939" s="57">
        <f t="shared" si="568"/>
        <v>1.3225972054666688</v>
      </c>
      <c r="T1939" s="12">
        <f t="shared" si="551"/>
        <v>25.751863414475203</v>
      </c>
    </row>
    <row r="1940" spans="1:20" x14ac:dyDescent="0.15">
      <c r="A1940" s="57">
        <f t="shared" si="552"/>
        <v>8341.7017973540333</v>
      </c>
      <c r="B1940" s="12">
        <f t="shared" si="569"/>
        <v>1327.6230748474422</v>
      </c>
      <c r="C1940" s="57" t="str">
        <f t="shared" si="553"/>
        <v>0.204196123375594-19.3159256868909i</v>
      </c>
      <c r="D1940" s="57" t="str">
        <f t="shared" si="554"/>
        <v>7.97986118235708-4.8284674116076i</v>
      </c>
      <c r="E1940" s="57" t="str">
        <f t="shared" si="555"/>
        <v>81.1260840878265+0.109925737864554i</v>
      </c>
      <c r="F1940" s="57" t="str">
        <f t="shared" si="556"/>
        <v>4.17864265153092-450.010824505383i</v>
      </c>
      <c r="G1940" s="57" t="str">
        <f t="shared" si="557"/>
        <v>0.999991378339776-0.00293625371706848i</v>
      </c>
      <c r="H1940" s="57" t="str">
        <f t="shared" si="558"/>
        <v>132.129563693526+204.033064696671i</v>
      </c>
      <c r="I1940" s="57" t="str">
        <f t="shared" si="559"/>
        <v>521.154779694963-330.666439083622i</v>
      </c>
      <c r="K1940" s="57" t="str">
        <f t="shared" si="560"/>
        <v>0.0268339165855148-0.0434386565645311i</v>
      </c>
      <c r="L1940" s="57" t="str">
        <f t="shared" si="561"/>
        <v>0.00025-0.166499465292495i</v>
      </c>
      <c r="M1940" s="57" t="str">
        <f t="shared" si="562"/>
        <v>0.0025-0.0937731656841334i</v>
      </c>
      <c r="N1940" s="57">
        <f t="shared" si="563"/>
        <v>90.605673290296764</v>
      </c>
      <c r="O1940" s="57">
        <f t="shared" si="564"/>
        <v>25.718795833175893</v>
      </c>
      <c r="P1940" s="374">
        <f t="shared" si="565"/>
        <v>25.718795833175893</v>
      </c>
      <c r="Q1940" s="374">
        <f t="shared" si="566"/>
        <v>-89.394326709703236</v>
      </c>
      <c r="R1940" s="12">
        <f t="shared" si="567"/>
        <v>90.605673290296764</v>
      </c>
      <c r="S1940" s="57">
        <f t="shared" si="568"/>
        <v>1.3276230748474422</v>
      </c>
      <c r="T1940" s="12">
        <f t="shared" si="551"/>
        <v>25.718795833175893</v>
      </c>
    </row>
    <row r="1941" spans="1:20" x14ac:dyDescent="0.15">
      <c r="A1941" s="57">
        <f t="shared" si="552"/>
        <v>8373.4002641839779</v>
      </c>
      <c r="B1941" s="12">
        <f t="shared" si="569"/>
        <v>1332.6680425318625</v>
      </c>
      <c r="C1941" s="57" t="str">
        <f t="shared" si="553"/>
        <v>0.204746913530778-19.242516419763i</v>
      </c>
      <c r="D1941" s="57" t="str">
        <f t="shared" si="554"/>
        <v>7.979860125357-4.81044116072348i</v>
      </c>
      <c r="E1941" s="57" t="str">
        <f t="shared" si="555"/>
        <v>81.1259125943117+0.110730176993109i</v>
      </c>
      <c r="F1941" s="57" t="str">
        <f t="shared" si="556"/>
        <v>4.17864237720677-448.307350001163i</v>
      </c>
      <c r="G1941" s="57" t="str">
        <f t="shared" si="557"/>
        <v>0.999991312691232-0.0029474112876984i</v>
      </c>
      <c r="H1941" s="57" t="str">
        <f t="shared" si="558"/>
        <v>132.227129438379+204.8587762506i</v>
      </c>
      <c r="I1941" s="57" t="str">
        <f t="shared" si="559"/>
        <v>521.284632756243-329.623837377172i</v>
      </c>
      <c r="K1941" s="57" t="str">
        <f t="shared" si="560"/>
        <v>0.0266895768133923-0.0433596330218074i</v>
      </c>
      <c r="L1941" s="57" t="str">
        <f t="shared" si="561"/>
        <v>0.00025-0.16586916247509i</v>
      </c>
      <c r="M1941" s="57" t="str">
        <f t="shared" si="562"/>
        <v>0.0025-0.093418176613004i</v>
      </c>
      <c r="N1941" s="57">
        <f t="shared" si="563"/>
        <v>90.609623557917843</v>
      </c>
      <c r="O1941" s="57">
        <f t="shared" si="564"/>
        <v>25.685728982977967</v>
      </c>
      <c r="P1941" s="374">
        <f t="shared" si="565"/>
        <v>25.685728982977967</v>
      </c>
      <c r="Q1941" s="374">
        <f t="shared" si="566"/>
        <v>-89.390376442082157</v>
      </c>
      <c r="R1941" s="12">
        <f t="shared" si="567"/>
        <v>90.609623557917843</v>
      </c>
      <c r="S1941" s="57">
        <f t="shared" si="568"/>
        <v>1.3326680425318624</v>
      </c>
      <c r="T1941" s="12">
        <f t="shared" si="551"/>
        <v>25.685728982977967</v>
      </c>
    </row>
    <row r="1942" spans="1:20" x14ac:dyDescent="0.15">
      <c r="A1942" s="57">
        <f t="shared" si="552"/>
        <v>8405.2191851878779</v>
      </c>
      <c r="B1942" s="12">
        <f t="shared" si="569"/>
        <v>1337.7321810934836</v>
      </c>
      <c r="C1942" s="57" t="str">
        <f t="shared" si="553"/>
        <v>0.205295685618792-19.1693876151031i</v>
      </c>
      <c r="D1942" s="57" t="str">
        <f t="shared" si="554"/>
        <v>7.97985906030873-4.79248410958305i</v>
      </c>
      <c r="E1942" s="57" t="str">
        <f t="shared" si="555"/>
        <v>81.1257423713655+0.111537716370238i</v>
      </c>
      <c r="F1942" s="57" t="str">
        <f t="shared" si="556"/>
        <v>4.1786421007938-446.610324548668i</v>
      </c>
      <c r="G1942" s="57" t="str">
        <f t="shared" si="557"/>
        <v>0.999991246542819-0.0029586112548825i</v>
      </c>
      <c r="H1942" s="57" t="str">
        <f t="shared" si="558"/>
        <v>132.325521418236+205.688225904951i</v>
      </c>
      <c r="I1942" s="57" t="str">
        <f t="shared" si="559"/>
        <v>521.415536594576-328.586168843595i</v>
      </c>
      <c r="K1942" s="57" t="str">
        <f t="shared" si="560"/>
        <v>0.0265457636331075-0.0432802755531957i</v>
      </c>
      <c r="L1942" s="57" t="str">
        <f t="shared" si="561"/>
        <v>0.00025-0.165241245741273i</v>
      </c>
      <c r="M1942" s="57" t="str">
        <f t="shared" si="562"/>
        <v>0.0025-0.0930645313937078i</v>
      </c>
      <c r="N1942" s="57">
        <f t="shared" si="563"/>
        <v>90.613589067307842</v>
      </c>
      <c r="O1942" s="57">
        <f t="shared" si="564"/>
        <v>25.652662866706123</v>
      </c>
      <c r="P1942" s="374">
        <f t="shared" si="565"/>
        <v>25.652662866706123</v>
      </c>
      <c r="Q1942" s="374">
        <f t="shared" si="566"/>
        <v>-89.386410932692158</v>
      </c>
      <c r="R1942" s="12">
        <f t="shared" si="567"/>
        <v>90.613589067307842</v>
      </c>
      <c r="S1942" s="57">
        <f t="shared" si="568"/>
        <v>1.3377321810934837</v>
      </c>
      <c r="T1942" s="12">
        <f t="shared" si="551"/>
        <v>25.652662866706123</v>
      </c>
    </row>
    <row r="1943" spans="1:20" x14ac:dyDescent="0.15">
      <c r="A1943" s="57">
        <f t="shared" si="552"/>
        <v>8437.1590180915919</v>
      </c>
      <c r="B1943" s="12">
        <f t="shared" si="569"/>
        <v>1342.8155633816389</v>
      </c>
      <c r="C1943" s="57" t="str">
        <f t="shared" si="553"/>
        <v>0.205842434968137-19.0965382008382i</v>
      </c>
      <c r="D1943" s="57" t="str">
        <f t="shared" si="554"/>
        <v>7.979857987151-4.77459599986733i</v>
      </c>
      <c r="E1943" s="57" t="str">
        <f t="shared" si="555"/>
        <v>81.1255734242261+0.112348359194753i</v>
      </c>
      <c r="F1943" s="57" t="str">
        <f t="shared" si="556"/>
        <v>4.17864182227614-444.919723735617i</v>
      </c>
      <c r="G1943" s="57" t="str">
        <f t="shared" si="557"/>
        <v>0.999991179890733-0.00296985377970236i</v>
      </c>
      <c r="H1943" s="57" t="str">
        <f t="shared" si="558"/>
        <v>132.424747288098+206.521435206821i</v>
      </c>
      <c r="I1943" s="57" t="str">
        <f t="shared" si="559"/>
        <v>521.547500201131-327.553420958734i</v>
      </c>
      <c r="K1943" s="57" t="str">
        <f t="shared" si="560"/>
        <v>0.0264024782829692-0.0432005882689115i</v>
      </c>
      <c r="L1943" s="57" t="str">
        <f t="shared" si="561"/>
        <v>0.00025-0.164615706058251i</v>
      </c>
      <c r="M1943" s="57" t="str">
        <f t="shared" si="562"/>
        <v>0.0025-0.0927122249389399i</v>
      </c>
      <c r="N1943" s="57">
        <f t="shared" si="563"/>
        <v>90.617569839463698</v>
      </c>
      <c r="O1943" s="57">
        <f t="shared" si="564"/>
        <v>25.619597487155488</v>
      </c>
      <c r="P1943" s="374">
        <f t="shared" si="565"/>
        <v>25.619597487155488</v>
      </c>
      <c r="Q1943" s="374">
        <f t="shared" si="566"/>
        <v>-89.382430160536302</v>
      </c>
      <c r="R1943" s="12">
        <f t="shared" si="567"/>
        <v>90.617569839463698</v>
      </c>
      <c r="S1943" s="57">
        <f t="shared" si="568"/>
        <v>1.3428155633816388</v>
      </c>
      <c r="T1943" s="12">
        <f t="shared" si="551"/>
        <v>25.619597487155488</v>
      </c>
    </row>
    <row r="1944" spans="1:20" x14ac:dyDescent="0.15">
      <c r="A1944" s="57">
        <f t="shared" si="552"/>
        <v>8469.2202223603399</v>
      </c>
      <c r="B1944" s="12">
        <f t="shared" si="569"/>
        <v>1347.9182625224892</v>
      </c>
      <c r="C1944" s="57" t="str">
        <f t="shared" si="553"/>
        <v>0.206387157057017-19.0239671089056i</v>
      </c>
      <c r="D1944" s="57" t="str">
        <f t="shared" si="554"/>
        <v>7.97985690582207-4.75677657424906i</v>
      </c>
      <c r="E1944" s="57" t="str">
        <f t="shared" si="555"/>
        <v>81.125405758095+0.113162108704822i</v>
      </c>
      <c r="F1944" s="57" t="str">
        <f t="shared" si="556"/>
        <v>4.17864154163779-443.23552324215i</v>
      </c>
      <c r="G1944" s="57" t="str">
        <f t="shared" si="557"/>
        <v>0.999991112731137-0.00298113902385135i</v>
      </c>
      <c r="H1944" s="57" t="str">
        <f t="shared" si="558"/>
        <v>132.524814784287+207.358425878679i</v>
      </c>
      <c r="I1944" s="57" t="str">
        <f t="shared" si="559"/>
        <v>521.680532651679-326.525581301061i</v>
      </c>
      <c r="K1944" s="57" t="str">
        <f t="shared" si="560"/>
        <v>0.0262597219619516-0.0431205752768964i</v>
      </c>
      <c r="L1944" s="57" t="str">
        <f t="shared" si="561"/>
        <v>0.00025-0.163992534427427i</v>
      </c>
      <c r="M1944" s="57" t="str">
        <f t="shared" si="562"/>
        <v>0.0025-0.0923612521806531i</v>
      </c>
      <c r="N1944" s="57">
        <f t="shared" si="563"/>
        <v>90.621565895574832</v>
      </c>
      <c r="O1944" s="57">
        <f t="shared" si="564"/>
        <v>25.586532847091799</v>
      </c>
      <c r="P1944" s="374">
        <f t="shared" si="565"/>
        <v>25.586532847091799</v>
      </c>
      <c r="Q1944" s="374">
        <f t="shared" si="566"/>
        <v>-89.378434104425168</v>
      </c>
      <c r="R1944" s="12">
        <f t="shared" si="567"/>
        <v>90.621565895574832</v>
      </c>
      <c r="S1944" s="57">
        <f t="shared" si="568"/>
        <v>1.3479182625224893</v>
      </c>
      <c r="T1944" s="12">
        <f t="shared" si="551"/>
        <v>25.586532847091799</v>
      </c>
    </row>
    <row r="1945" spans="1:20" x14ac:dyDescent="0.15">
      <c r="A1945" s="57">
        <f t="shared" si="552"/>
        <v>8501.40325920531</v>
      </c>
      <c r="B1945" s="12">
        <f t="shared" si="569"/>
        <v>1353.0403519200747</v>
      </c>
      <c r="C1945" s="57" t="str">
        <f t="shared" si="553"/>
        <v>0.20692984751318-18.9516732752401i</v>
      </c>
      <c r="D1945" s="57" t="str">
        <f t="shared" si="554"/>
        <v>7.97985581625971-4.73902557638905i</v>
      </c>
      <c r="E1945" s="57" t="str">
        <f t="shared" si="555"/>
        <v>81.125239378137+0.113978968180719i</v>
      </c>
      <c r="F1945" s="57" t="str">
        <f t="shared" si="556"/>
        <v>4.17864125886252-441.557698840476i</v>
      </c>
      <c r="G1945" s="57" t="str">
        <f t="shared" si="557"/>
        <v>0.999991045060167-0.00299246714963702i</v>
      </c>
      <c r="H1945" s="57" t="str">
        <f t="shared" si="558"/>
        <v>132.625731725471+208.199219820296i</v>
      </c>
      <c r="I1945" s="57" t="str">
        <f t="shared" si="559"/>
        <v>521.814643107504-325.502637551963i</v>
      </c>
      <c r="K1945" s="57" t="str">
        <f t="shared" si="560"/>
        <v>0.0261174958298627-0.0430402406824034i</v>
      </c>
      <c r="L1945" s="57" t="str">
        <f t="shared" si="561"/>
        <v>0.00025-0.163371721884267i</v>
      </c>
      <c r="M1945" s="57" t="str">
        <f t="shared" si="562"/>
        <v>0.0025-0.0920116080699873i</v>
      </c>
      <c r="N1945" s="57">
        <f t="shared" si="563"/>
        <v>90.625577257028183</v>
      </c>
      <c r="O1945" s="57">
        <f t="shared" si="564"/>
        <v>25.553468949251958</v>
      </c>
      <c r="P1945" s="374">
        <f t="shared" si="565"/>
        <v>25.553468949251958</v>
      </c>
      <c r="Q1945" s="374">
        <f t="shared" si="566"/>
        <v>-89.374422742971817</v>
      </c>
      <c r="R1945" s="12">
        <f t="shared" si="567"/>
        <v>90.625577257028183</v>
      </c>
      <c r="S1945" s="57">
        <f t="shared" si="568"/>
        <v>1.3530403519200747</v>
      </c>
      <c r="T1945" s="12">
        <f t="shared" si="551"/>
        <v>25.553468949251958</v>
      </c>
    </row>
    <row r="1946" spans="1:20" x14ac:dyDescent="0.15">
      <c r="A1946" s="57">
        <f t="shared" si="552"/>
        <v>8533.7085915902899</v>
      </c>
      <c r="B1946" s="12">
        <f t="shared" si="569"/>
        <v>1358.181905257371</v>
      </c>
      <c r="C1946" s="57" t="str">
        <f t="shared" si="553"/>
        <v>0.207470502113098-18.8796556397596i</v>
      </c>
      <c r="D1946" s="57" t="str">
        <f t="shared" si="554"/>
        <v>7.97985471840127-4.72134275093243i</v>
      </c>
      <c r="E1946" s="57" t="str">
        <f t="shared" si="555"/>
        <v>81.1250742894806+0.114798940943162i</v>
      </c>
      <c r="F1946" s="57" t="str">
        <f t="shared" si="556"/>
        <v>4.17864097393416-439.88622639453i</v>
      </c>
      <c r="G1946" s="57" t="str">
        <f t="shared" si="557"/>
        <v>0.999990976873931-0.00300383831998336i</v>
      </c>
      <c r="H1946" s="57" t="str">
        <f t="shared" si="558"/>
        <v>132.727506013709+209.043839110698i</v>
      </c>
      <c r="I1946" s="57" t="str">
        <f t="shared" si="559"/>
        <v>521.949840816332-324.484577496032i</v>
      </c>
      <c r="K1946" s="57" t="str">
        <f t="shared" si="560"/>
        <v>0.0259758010075172-0.0429595885875854i</v>
      </c>
      <c r="L1946" s="57" t="str">
        <f t="shared" si="561"/>
        <v>0.00025-0.162753259498174i</v>
      </c>
      <c r="M1946" s="57" t="str">
        <f t="shared" si="562"/>
        <v>0.0025-0.0916632875771944i</v>
      </c>
      <c r="N1946" s="57">
        <f t="shared" si="563"/>
        <v>90.629603945411219</v>
      </c>
      <c r="O1946" s="57">
        <f t="shared" si="564"/>
        <v>25.520405796343937</v>
      </c>
      <c r="P1946" s="374">
        <f t="shared" si="565"/>
        <v>25.520405796343937</v>
      </c>
      <c r="Q1946" s="374">
        <f t="shared" si="566"/>
        <v>-89.370396054588781</v>
      </c>
      <c r="R1946" s="12">
        <f t="shared" si="567"/>
        <v>90.629603945411219</v>
      </c>
      <c r="S1946" s="57">
        <f t="shared" si="568"/>
        <v>1.3581819052573709</v>
      </c>
      <c r="T1946" s="12">
        <f t="shared" si="551"/>
        <v>25.520405796343937</v>
      </c>
    </row>
    <row r="1947" spans="1:20" x14ac:dyDescent="0.15">
      <c r="A1947" s="57">
        <f t="shared" si="552"/>
        <v>8566.1366842383341</v>
      </c>
      <c r="B1947" s="12">
        <f t="shared" si="569"/>
        <v>1363.3429964973491</v>
      </c>
      <c r="C1947" s="57" t="str">
        <f t="shared" si="553"/>
        <v>0.208009116780969-18.807913146352i</v>
      </c>
      <c r="D1947" s="57" t="str">
        <f t="shared" si="554"/>
        <v>7.97985361218356-4.70372784350502i</v>
      </c>
      <c r="E1947" s="57" t="str">
        <f t="shared" si="555"/>
        <v>81.1249104972184+0.115622030356212i</v>
      </c>
      <c r="F1947" s="57" t="str">
        <f t="shared" si="556"/>
        <v>4.17864068683625-438.221081859618i</v>
      </c>
      <c r="G1947" s="57" t="str">
        <f t="shared" si="557"/>
        <v>0.999990908168503-0.00301525269843319i</v>
      </c>
      <c r="H1947" s="57" t="str">
        <f t="shared" si="558"/>
        <v>132.830145635503+209.892306010155i</v>
      </c>
      <c r="I1947" s="57" t="str">
        <f t="shared" si="559"/>
        <v>522.086135113277-323.471389021348i</v>
      </c>
      <c r="K1947" s="57" t="str">
        <f t="shared" si="560"/>
        <v>0.0258346385769118-0.0428786230910888i</v>
      </c>
      <c r="L1947" s="57" t="str">
        <f t="shared" si="561"/>
        <v>0.00025-0.162137138372359i</v>
      </c>
      <c r="M1947" s="57" t="str">
        <f t="shared" si="562"/>
        <v>0.0025-0.0913162856915661i</v>
      </c>
      <c r="N1947" s="57">
        <f t="shared" si="563"/>
        <v>90.633645982514309</v>
      </c>
      <c r="O1947" s="57">
        <f t="shared" si="564"/>
        <v>25.487343391047173</v>
      </c>
      <c r="P1947" s="374">
        <f t="shared" si="565"/>
        <v>25.487343391047173</v>
      </c>
      <c r="Q1947" s="374">
        <f t="shared" si="566"/>
        <v>-89.366354017485691</v>
      </c>
      <c r="R1947" s="12">
        <f t="shared" si="567"/>
        <v>90.633645982514309</v>
      </c>
      <c r="S1947" s="57">
        <f t="shared" si="568"/>
        <v>1.3633429964973491</v>
      </c>
      <c r="T1947" s="12">
        <f t="shared" si="551"/>
        <v>25.487343391047173</v>
      </c>
    </row>
    <row r="1948" spans="1:20" x14ac:dyDescent="0.15">
      <c r="A1948" s="57">
        <f t="shared" si="552"/>
        <v>8598.6880036384391</v>
      </c>
      <c r="B1948" s="12">
        <f t="shared" si="569"/>
        <v>1368.5236998840389</v>
      </c>
      <c r="C1948" s="57" t="str">
        <f t="shared" si="553"/>
        <v>0.208545687588563-18.7364447428624i</v>
      </c>
      <c r="D1948" s="57" t="str">
        <f t="shared" si="554"/>
        <v>7.97985249754291-4.68618060070964i</v>
      </c>
      <c r="E1948" s="57" t="str">
        <f t="shared" si="555"/>
        <v>81.1247480064085+0.116448239826897i</v>
      </c>
      <c r="F1948" s="57" t="str">
        <f t="shared" si="556"/>
        <v>4.17864039755229-436.562241282076i</v>
      </c>
      <c r="G1948" s="57" t="str">
        <f t="shared" si="557"/>
        <v>0.999990838939932-0.00302671044915048i</v>
      </c>
      <c r="H1948" s="57" t="str">
        <f t="shared" si="558"/>
        <v>132.933658662873+210.744642962181i</v>
      </c>
      <c r="I1948" s="57" t="str">
        <f t="shared" si="559"/>
        <v>522.223535421774-322.463060119792i</v>
      </c>
      <c r="K1948" s="57" t="str">
        <f t="shared" si="560"/>
        <v>0.0256940095814091-0.0427973482876513i</v>
      </c>
      <c r="L1948" s="57" t="str">
        <f t="shared" si="561"/>
        <v>0.00025-0.161523349643713i</v>
      </c>
      <c r="M1948" s="57" t="str">
        <f t="shared" si="562"/>
        <v>0.0025-0.0909705974213649i</v>
      </c>
      <c r="N1948" s="57">
        <f t="shared" si="563"/>
        <v>90.637703390335886</v>
      </c>
      <c r="O1948" s="57">
        <f t="shared" si="564"/>
        <v>25.454281736013144</v>
      </c>
      <c r="P1948" s="374">
        <f t="shared" si="565"/>
        <v>25.454281736013144</v>
      </c>
      <c r="Q1948" s="374">
        <f t="shared" si="566"/>
        <v>-89.362296609664114</v>
      </c>
      <c r="R1948" s="12">
        <f t="shared" si="567"/>
        <v>90.637703390335886</v>
      </c>
      <c r="S1948" s="57">
        <f t="shared" si="568"/>
        <v>1.3685236998840389</v>
      </c>
      <c r="T1948" s="12">
        <f t="shared" si="551"/>
        <v>25.454281736013144</v>
      </c>
    </row>
    <row r="1949" spans="1:20" x14ac:dyDescent="0.15">
      <c r="A1949" s="57">
        <f t="shared" si="552"/>
        <v>8631.363018052265</v>
      </c>
      <c r="B1949" s="12">
        <f t="shared" si="569"/>
        <v>1373.7240899435983</v>
      </c>
      <c r="C1949" s="57" t="str">
        <f t="shared" si="553"/>
        <v>0.209080210754303-18.6652493810785i</v>
      </c>
      <c r="D1949" s="57" t="str">
        <f t="shared" si="554"/>
        <v>7.97985137441519-4.66870077012248i</v>
      </c>
      <c r="E1949" s="57" t="str">
        <f t="shared" si="555"/>
        <v>81.1245868220735+0.117277572805924i</v>
      </c>
      <c r="F1949" s="57" t="str">
        <f t="shared" si="556"/>
        <v>4.17864010606565-434.909680798926i</v>
      </c>
      <c r="G1949" s="57" t="str">
        <f t="shared" si="557"/>
        <v>0.999990769184234-0.00303821173692271i</v>
      </c>
      <c r="H1949" s="57" t="str">
        <f t="shared" si="558"/>
        <v>133.038053254448+211.600872595572i</v>
      </c>
      <c r="I1949" s="57" t="str">
        <f t="shared" si="559"/>
        <v>522.362051254552-321.459578887363i</v>
      </c>
      <c r="K1949" s="57" t="str">
        <f t="shared" si="560"/>
        <v>0.0255539150259219-0.0427157682677017i</v>
      </c>
      <c r="L1949" s="57" t="str">
        <f t="shared" si="561"/>
        <v>0.00025-0.160911884482678i</v>
      </c>
      <c r="M1949" s="57" t="str">
        <f t="shared" si="562"/>
        <v>0.0025-0.0906262177937489i</v>
      </c>
      <c r="N1949" s="57">
        <f t="shared" si="563"/>
        <v>90.641776191085256</v>
      </c>
      <c r="O1949" s="57">
        <f t="shared" si="564"/>
        <v>25.4212208338651</v>
      </c>
      <c r="P1949" s="374">
        <f t="shared" si="565"/>
        <v>25.4212208338651</v>
      </c>
      <c r="Q1949" s="374">
        <f t="shared" si="566"/>
        <v>-89.358223808914744</v>
      </c>
      <c r="R1949" s="12">
        <f t="shared" si="567"/>
        <v>90.641776191085256</v>
      </c>
      <c r="S1949" s="57">
        <f t="shared" si="568"/>
        <v>1.3737240899435983</v>
      </c>
      <c r="T1949" s="12">
        <f t="shared" si="551"/>
        <v>25.4212208338651</v>
      </c>
    </row>
    <row r="1950" spans="1:20" x14ac:dyDescent="0.15">
      <c r="A1950" s="57">
        <f t="shared" si="552"/>
        <v>8664.1621975208636</v>
      </c>
      <c r="B1950" s="12">
        <f t="shared" si="569"/>
        <v>1378.9442414853841</v>
      </c>
      <c r="C1950" s="57" t="str">
        <f t="shared" si="553"/>
        <v>0.209612682642174-18.5943260167182i</v>
      </c>
      <c r="D1950" s="57" t="str">
        <f t="shared" si="554"/>
        <v>7.97985024273584-4.65128810028949i</v>
      </c>
      <c r="E1950" s="57" t="str">
        <f t="shared" si="555"/>
        <v>81.1244269492023+0.118110032789253i</v>
      </c>
      <c r="F1950" s="57" t="str">
        <f t="shared" si="556"/>
        <v>4.17863981235956-433.263376637531i</v>
      </c>
      <c r="G1950" s="57" t="str">
        <f t="shared" si="557"/>
        <v>0.999990698897395-0.00304975672716326i</v>
      </c>
      <c r="H1950" s="57" t="str">
        <f t="shared" si="558"/>
        <v>133.143337656564+212.461017726476i</v>
      </c>
      <c r="I1950" s="57" t="str">
        <f t="shared" si="559"/>
        <v>522.501692214619-320.460933524483i</v>
      </c>
      <c r="K1950" s="57" t="str">
        <f t="shared" si="560"/>
        <v>0.0254143558771027-0.0426338871169676i</v>
      </c>
      <c r="L1950" s="57" t="str">
        <f t="shared" si="561"/>
        <v>0.00025-0.160302734093125i</v>
      </c>
      <c r="M1950" s="57" t="str">
        <f t="shared" si="562"/>
        <v>0.0025-0.0902831418547007i</v>
      </c>
      <c r="N1950" s="57">
        <f t="shared" si="563"/>
        <v>90.645864407184689</v>
      </c>
      <c r="O1950" s="57">
        <f t="shared" si="564"/>
        <v>25.388160687198756</v>
      </c>
      <c r="P1950" s="374">
        <f t="shared" si="565"/>
        <v>25.388160687198756</v>
      </c>
      <c r="Q1950" s="374">
        <f t="shared" si="566"/>
        <v>-89.354135592815311</v>
      </c>
      <c r="R1950" s="12">
        <f t="shared" si="567"/>
        <v>90.645864407184689</v>
      </c>
      <c r="S1950" s="57">
        <f t="shared" si="568"/>
        <v>1.3789442414853841</v>
      </c>
      <c r="T1950" s="12">
        <f t="shared" si="551"/>
        <v>25.388160687198756</v>
      </c>
    </row>
    <row r="1951" spans="1:20" x14ac:dyDescent="0.15">
      <c r="A1951" s="57">
        <f t="shared" si="552"/>
        <v>8697.0860138714434</v>
      </c>
      <c r="B1951" s="12">
        <f t="shared" si="569"/>
        <v>1384.1842296030286</v>
      </c>
      <c r="C1951" s="57" t="str">
        <f t="shared" si="553"/>
        <v>0.210143099761392-18.5236736094159i</v>
      </c>
      <c r="D1951" s="57" t="str">
        <f t="shared" si="554"/>
        <v>7.97984910243972-4.6339423407227i</v>
      </c>
      <c r="E1951" s="57" t="str">
        <f t="shared" si="555"/>
        <v>81.1242683927501+0.118945623318119i</v>
      </c>
      <c r="F1951" s="57" t="str">
        <f t="shared" si="556"/>
        <v>4.17863951641704-431.623305115252i</v>
      </c>
      <c r="G1951" s="57" t="str">
        <f t="shared" si="557"/>
        <v>0.999990628075371-0.00306134558591377i</v>
      </c>
      <c r="H1951" s="57" t="str">
        <f t="shared" si="558"/>
        <v>133.249520204395+213.325101360477i</v>
      </c>
      <c r="I1951" s="57" t="str">
        <f t="shared" si="559"/>
        <v>522.642467996236-319.467112336348i</v>
      </c>
      <c r="K1951" s="57" t="str">
        <f t="shared" si="560"/>
        <v>0.0252753330635391-0.0425517089160839i</v>
      </c>
      <c r="L1951" s="57" t="str">
        <f t="shared" si="561"/>
        <v>0.00025-0.159695889712218i</v>
      </c>
      <c r="M1951" s="57" t="str">
        <f t="shared" si="562"/>
        <v>0.0025-0.0899413646689585i</v>
      </c>
      <c r="N1951" s="57">
        <f t="shared" si="563"/>
        <v>90.649968061274137</v>
      </c>
      <c r="O1951" s="57">
        <f t="shared" si="564"/>
        <v>25.355101298582422</v>
      </c>
      <c r="P1951" s="374">
        <f t="shared" si="565"/>
        <v>25.355101298582422</v>
      </c>
      <c r="Q1951" s="374">
        <f t="shared" si="566"/>
        <v>-89.350031938725863</v>
      </c>
      <c r="R1951" s="12">
        <f t="shared" si="567"/>
        <v>90.649968061274137</v>
      </c>
      <c r="S1951" s="57">
        <f t="shared" si="568"/>
        <v>1.3841842296030287</v>
      </c>
      <c r="T1951" s="12">
        <f t="shared" si="551"/>
        <v>25.355101298582422</v>
      </c>
    </row>
    <row r="1952" spans="1:20" x14ac:dyDescent="0.15">
      <c r="A1952" s="57">
        <f t="shared" si="552"/>
        <v>8730.134940724156</v>
      </c>
      <c r="B1952" s="12">
        <f t="shared" si="569"/>
        <v>1389.4441296755201</v>
      </c>
      <c r="C1952" s="57" t="str">
        <f t="shared" si="553"/>
        <v>0.210671458765582-18.4532911227092i</v>
      </c>
      <c r="D1952" s="57" t="str">
        <f t="shared" si="554"/>
        <v>7.97984795346117-4.6166632418967i</v>
      </c>
      <c r="E1952" s="57" t="str">
        <f t="shared" si="555"/>
        <v>81.1241111576387+0.119784347979842i</v>
      </c>
      <c r="F1952" s="57" t="str">
        <f t="shared" si="556"/>
        <v>4.17863921822116-429.98944263911i</v>
      </c>
      <c r="G1952" s="57" t="str">
        <f t="shared" si="557"/>
        <v>0.999990556714087-0.00307297847984647i</v>
      </c>
      <c r="H1952" s="57" t="str">
        <f t="shared" si="558"/>
        <v>133.356609323084+214.193146694713i</v>
      </c>
      <c r="I1952" s="57" t="str">
        <f t="shared" si="559"/>
        <v>522.784388385916-318.478103733252i</v>
      </c>
      <c r="K1952" s="57" t="str">
        <f t="shared" si="560"/>
        <v>0.0251368474759527-0.0424692377402079i</v>
      </c>
      <c r="L1952" s="57" t="str">
        <f t="shared" si="561"/>
        <v>0.00025-0.159091342610299i</v>
      </c>
      <c r="M1952" s="57" t="str">
        <f t="shared" si="562"/>
        <v>0.0025-0.0896008813199428i</v>
      </c>
      <c r="N1952" s="57">
        <f t="shared" si="563"/>
        <v>90.654087176214347</v>
      </c>
      <c r="O1952" s="57">
        <f t="shared" si="564"/>
        <v>25.322042670557266</v>
      </c>
      <c r="P1952" s="374">
        <f t="shared" si="565"/>
        <v>25.322042670557266</v>
      </c>
      <c r="Q1952" s="374">
        <f t="shared" si="566"/>
        <v>-89.345912823785653</v>
      </c>
      <c r="R1952" s="12">
        <f t="shared" si="567"/>
        <v>90.654087176214347</v>
      </c>
      <c r="S1952" s="57">
        <f t="shared" si="568"/>
        <v>1.3894441296755202</v>
      </c>
      <c r="T1952" s="12">
        <f t="shared" si="551"/>
        <v>25.322042670557266</v>
      </c>
    </row>
    <row r="1953" spans="1:20" x14ac:dyDescent="0.15">
      <c r="A1953" s="57">
        <f t="shared" si="552"/>
        <v>8763.3094534989086</v>
      </c>
      <c r="B1953" s="12">
        <f t="shared" si="569"/>
        <v>1394.7240173682872</v>
      </c>
      <c r="C1953" s="57" t="str">
        <f t="shared" si="553"/>
        <v>0.211197756451903-18.3831775240257i</v>
      </c>
      <c r="D1953" s="57" t="str">
        <f t="shared" si="554"/>
        <v>7.97984679573415-4.59945055524498i</v>
      </c>
      <c r="E1953" s="57" t="str">
        <f t="shared" si="555"/>
        <v>81.123955248757+0.120626210408869i</v>
      </c>
      <c r="F1953" s="57" t="str">
        <f t="shared" si="556"/>
        <v>4.17863891775475-428.361765705444i</v>
      </c>
      <c r="G1953" s="57" t="str">
        <f t="shared" si="557"/>
        <v>0.999990484809437-0.00308465557626671i</v>
      </c>
      <c r="H1953" s="57" t="str">
        <f t="shared" si="558"/>
        <v>133.464613528907+215.065177120031i</v>
      </c>
      <c r="I1953" s="57" t="str">
        <f t="shared" si="559"/>
        <v>522.92746326345-317.493896230955i</v>
      </c>
      <c r="K1953" s="57" t="str">
        <f t="shared" si="560"/>
        <v>0.0249988999673997-0.0423864776586372i</v>
      </c>
      <c r="L1953" s="57" t="str">
        <f t="shared" si="561"/>
        <v>0.00025-0.158489084090754i</v>
      </c>
      <c r="M1953" s="57" t="str">
        <f t="shared" si="562"/>
        <v>0.0025-0.0892616869096863i</v>
      </c>
      <c r="N1953" s="57">
        <f t="shared" si="563"/>
        <v>90.658221775089885</v>
      </c>
      <c r="O1953" s="57">
        <f t="shared" si="564"/>
        <v>25.288984805637625</v>
      </c>
      <c r="P1953" s="374">
        <f t="shared" si="565"/>
        <v>25.288984805637625</v>
      </c>
      <c r="Q1953" s="374">
        <f t="shared" si="566"/>
        <v>-89.341778224910115</v>
      </c>
      <c r="R1953" s="12">
        <f t="shared" si="567"/>
        <v>90.658221775089885</v>
      </c>
      <c r="S1953" s="57">
        <f t="shared" si="568"/>
        <v>1.3947240173682871</v>
      </c>
      <c r="T1953" s="12">
        <f t="shared" si="551"/>
        <v>25.288984805637625</v>
      </c>
    </row>
    <row r="1954" spans="1:20" x14ac:dyDescent="0.15">
      <c r="A1954" s="57">
        <f t="shared" si="552"/>
        <v>8796.6100294222033</v>
      </c>
      <c r="B1954" s="12">
        <f t="shared" si="569"/>
        <v>1400.0239686342866</v>
      </c>
      <c r="C1954" s="57" t="str">
        <f t="shared" si="553"/>
        <v>0.211721989760172-18.3133317846703i</v>
      </c>
      <c r="D1954" s="57" t="str">
        <f t="shared" si="554"/>
        <v>7.97984562919204-4.5823040331564i</v>
      </c>
      <c r="E1954" s="57" t="str">
        <f t="shared" si="555"/>
        <v>81.123800670963+0.121471214287251i</v>
      </c>
      <c r="F1954" s="57" t="str">
        <f t="shared" si="556"/>
        <v>4.17863861500048-426.740250899576i</v>
      </c>
      <c r="G1954" s="57" t="str">
        <f t="shared" si="557"/>
        <v>0.999990412357284-0.00309637704311519i</v>
      </c>
      <c r="H1954" s="57" t="str">
        <f t="shared" si="558"/>
        <v>133.57354143044+215.941216223159i</v>
      </c>
      <c r="I1954" s="57" t="str">
        <f t="shared" si="559"/>
        <v>523.071702602925-316.514478451024i</v>
      </c>
      <c r="K1954" s="57" t="str">
        <f t="shared" si="560"/>
        <v>0.0248614913534786-0.0423034327344336i</v>
      </c>
      <c r="L1954" s="57" t="str">
        <f t="shared" si="561"/>
        <v>0.00025-0.157889105489892i</v>
      </c>
      <c r="M1954" s="57" t="str">
        <f t="shared" si="562"/>
        <v>0.0025-0.0889237765587634i</v>
      </c>
      <c r="N1954" s="57">
        <f t="shared" si="563"/>
        <v>90.662371881211982</v>
      </c>
      <c r="O1954" s="57">
        <f t="shared" si="564"/>
        <v>25.255927706311546</v>
      </c>
      <c r="P1954" s="374">
        <f t="shared" si="565"/>
        <v>25.255927706311546</v>
      </c>
      <c r="Q1954" s="374">
        <f t="shared" si="566"/>
        <v>-89.337628118788018</v>
      </c>
      <c r="R1954" s="12">
        <f t="shared" si="567"/>
        <v>90.662371881211982</v>
      </c>
      <c r="S1954" s="57">
        <f t="shared" si="568"/>
        <v>1.4000239686342866</v>
      </c>
      <c r="T1954" s="12">
        <f t="shared" si="551"/>
        <v>25.255927706311546</v>
      </c>
    </row>
    <row r="1955" spans="1:20" x14ac:dyDescent="0.15">
      <c r="A1955" s="57">
        <f t="shared" si="552"/>
        <v>8830.0371475340071</v>
      </c>
      <c r="B1955" s="12">
        <f t="shared" si="569"/>
        <v>1405.3440597150968</v>
      </c>
      <c r="C1955" s="57" t="str">
        <f t="shared" si="553"/>
        <v>0.21224415577203-18.2437528798108i</v>
      </c>
      <c r="D1955" s="57" t="str">
        <f t="shared" si="554"/>
        <v>7.97984445376768-4.56522342897159i</v>
      </c>
      <c r="E1955" s="57" t="str">
        <f t="shared" si="555"/>
        <v>81.1236474290815+0.122319363345565i</v>
      </c>
      <c r="F1955" s="57" t="str">
        <f t="shared" si="556"/>
        <v>4.17863830994094-425.124874895469i</v>
      </c>
      <c r="G1955" s="57" t="str">
        <f t="shared" si="557"/>
        <v>0.999990339353459-0.0031081430489705i</v>
      </c>
      <c r="H1955" s="57" t="str">
        <f t="shared" si="558"/>
        <v>133.683401729756+216.821287788919i</v>
      </c>
      <c r="I1955" s="57" t="str">
        <f t="shared" si="559"/>
        <v>523.217116473773-315.539839121217i</v>
      </c>
      <c r="K1955" s="57" t="str">
        <f t="shared" si="560"/>
        <v>0.0247246224125395-0.04222010702405i</v>
      </c>
      <c r="L1955" s="57" t="str">
        <f t="shared" si="561"/>
        <v>0.00025-0.157291398176821i</v>
      </c>
      <c r="M1955" s="57" t="str">
        <f t="shared" si="562"/>
        <v>0.0025-0.0885871454062192i</v>
      </c>
      <c r="N1955" s="57">
        <f t="shared" si="563"/>
        <v>90.666537518121785</v>
      </c>
      <c r="O1955" s="57">
        <f t="shared" si="564"/>
        <v>25.222871375040494</v>
      </c>
      <c r="P1955" s="374">
        <f t="shared" si="565"/>
        <v>25.222871375040494</v>
      </c>
      <c r="Q1955" s="374">
        <f t="shared" si="566"/>
        <v>-89.333462481878215</v>
      </c>
      <c r="R1955" s="12">
        <f t="shared" si="567"/>
        <v>90.666537518121785</v>
      </c>
      <c r="S1955" s="57">
        <f t="shared" si="568"/>
        <v>1.4053440597150968</v>
      </c>
      <c r="T1955" s="12">
        <f t="shared" si="551"/>
        <v>25.222871375040494</v>
      </c>
    </row>
    <row r="1956" spans="1:20" x14ac:dyDescent="0.15">
      <c r="A1956" s="57">
        <f t="shared" si="552"/>
        <v>8863.5912886946371</v>
      </c>
      <c r="B1956" s="12">
        <f t="shared" si="569"/>
        <v>1410.6843671420143</v>
      </c>
      <c r="C1956" s="57" t="str">
        <f t="shared" si="553"/>
        <v>0.212764251710576-18.1744397884661i</v>
      </c>
      <c r="D1956" s="57" t="str">
        <f t="shared" si="554"/>
        <v>7.97984326939351-4.54820849697943i</v>
      </c>
      <c r="E1956" s="57" t="str">
        <f t="shared" si="555"/>
        <v>81.1234955279076+0.123170661363485i</v>
      </c>
      <c r="F1956" s="57" t="str">
        <f t="shared" si="556"/>
        <v>4.17863800255862-423.515614455397i</v>
      </c>
      <c r="G1956" s="57" t="str">
        <f t="shared" si="557"/>
        <v>0.999990265793762-0.00311995376305149i</v>
      </c>
      <c r="H1956" s="57" t="str">
        <f t="shared" si="558"/>
        <v>133.794203223635+217.705415802456i</v>
      </c>
      <c r="I1956" s="57" t="str">
        <f t="shared" si="559"/>
        <v>523.363715041811-314.569967075863i</v>
      </c>
      <c r="K1956" s="57" t="str">
        <f t="shared" si="560"/>
        <v>0.024588293885899-0.0421365045769618i</v>
      </c>
      <c r="L1956" s="57" t="str">
        <f t="shared" si="561"/>
        <v>0.00025-0.156695953553318i</v>
      </c>
      <c r="M1956" s="57" t="str">
        <f t="shared" si="562"/>
        <v>0.0025-0.0882517886095034i</v>
      </c>
      <c r="N1956" s="57">
        <f t="shared" si="563"/>
        <v>90.670718709595022</v>
      </c>
      <c r="O1956" s="57">
        <f t="shared" si="564"/>
        <v>25.189815814260292</v>
      </c>
      <c r="P1956" s="374">
        <f t="shared" si="565"/>
        <v>25.189815814260292</v>
      </c>
      <c r="Q1956" s="374">
        <f t="shared" si="566"/>
        <v>-89.329281290404978</v>
      </c>
      <c r="R1956" s="12">
        <f t="shared" si="567"/>
        <v>90.670718709595022</v>
      </c>
      <c r="S1956" s="57">
        <f t="shared" si="568"/>
        <v>1.4106843671420142</v>
      </c>
      <c r="T1956" s="12">
        <f t="shared" si="551"/>
        <v>25.189815814260292</v>
      </c>
    </row>
    <row r="1957" spans="1:20" x14ac:dyDescent="0.15">
      <c r="A1957" s="57">
        <f t="shared" si="552"/>
        <v>8897.2729355916763</v>
      </c>
      <c r="B1957" s="12">
        <f t="shared" si="569"/>
        <v>1416.0449677371539</v>
      </c>
      <c r="C1957" s="57" t="str">
        <f t="shared" si="553"/>
        <v>0.213282274938909-18.1053914934926i</v>
      </c>
      <c r="D1957" s="57" t="str">
        <f t="shared" si="554"/>
        <v>7.97984207600134-4.53125899241351i</v>
      </c>
      <c r="E1957" s="57" t="str">
        <f t="shared" si="555"/>
        <v>81.1233449722053+0.124025112170525i</v>
      </c>
      <c r="F1957" s="57" t="str">
        <f t="shared" si="556"/>
        <v>4.17863769283576-421.91244642961i</v>
      </c>
      <c r="G1957" s="57" t="str">
        <f t="shared" si="557"/>
        <v>0.999990191673959-0.00313180935521972i</v>
      </c>
      <c r="H1957" s="57" t="str">
        <f t="shared" si="558"/>
        <v>133.905954804789+218.593624451512i</v>
      </c>
      <c r="I1957" s="57" t="str">
        <f t="shared" si="559"/>
        <v>523.511508570323-313.604851256241i</v>
      </c>
      <c r="K1957" s="57" t="str">
        <f t="shared" si="560"/>
        <v>0.0244525064780572-0.0420526294353044i</v>
      </c>
      <c r="L1957" s="57" t="str">
        <f t="shared" si="561"/>
        <v>0.00025-0.156102763053714i</v>
      </c>
      <c r="M1957" s="57" t="str">
        <f t="shared" si="562"/>
        <v>0.0025-0.0879177013443946i</v>
      </c>
      <c r="N1957" s="57">
        <f t="shared" si="563"/>
        <v>90.674915479643062</v>
      </c>
      <c r="O1957" s="57">
        <f t="shared" si="564"/>
        <v>25.15676102638119</v>
      </c>
      <c r="P1957" s="374">
        <f t="shared" si="565"/>
        <v>25.15676102638119</v>
      </c>
      <c r="Q1957" s="374">
        <f t="shared" si="566"/>
        <v>-89.325084520356938</v>
      </c>
      <c r="R1957" s="12">
        <f t="shared" si="567"/>
        <v>90.674915479643062</v>
      </c>
      <c r="S1957" s="57">
        <f t="shared" si="568"/>
        <v>1.4160449677371538</v>
      </c>
      <c r="T1957" s="12">
        <f t="shared" si="551"/>
        <v>25.15676102638119</v>
      </c>
    </row>
    <row r="1958" spans="1:20" x14ac:dyDescent="0.15">
      <c r="A1958" s="57">
        <f t="shared" si="552"/>
        <v>8931.0825727469255</v>
      </c>
      <c r="B1958" s="12">
        <f t="shared" si="569"/>
        <v>1421.4259386145552</v>
      </c>
      <c r="C1958" s="57" t="str">
        <f t="shared" si="553"/>
        <v>0.213798222959555-18.036606981571i</v>
      </c>
      <c r="D1958" s="57" t="str">
        <f t="shared" si="554"/>
        <v>7.97984087352251-4.5143746714486i</v>
      </c>
      <c r="E1958" s="57" t="str">
        <f t="shared" si="555"/>
        <v>81.1231957667091+0.124882719646448i</v>
      </c>
      <c r="F1958" s="57" t="str">
        <f t="shared" si="556"/>
        <v>4.17863738075462-420.315347755996i</v>
      </c>
      <c r="G1958" s="57" t="str">
        <f t="shared" si="557"/>
        <v>0.999990116989787-0.00314370999598186i</v>
      </c>
      <c r="H1958" s="57" t="str">
        <f t="shared" si="558"/>
        <v>134.018665463117+219.485938128723i</v>
      </c>
      <c r="I1958" s="57" t="str">
        <f t="shared" si="559"/>
        <v>523.66050742113-312.644480710996i</v>
      </c>
      <c r="K1958" s="57" t="str">
        <f t="shared" si="560"/>
        <v>0.024317260856919-0.0419684856335133i</v>
      </c>
      <c r="L1958" s="57" t="str">
        <f t="shared" si="561"/>
        <v>0.00025-0.155511818144764i</v>
      </c>
      <c r="M1958" s="57" t="str">
        <f t="shared" si="562"/>
        <v>0.0025-0.0875848788049356i</v>
      </c>
      <c r="N1958" s="57">
        <f t="shared" si="563"/>
        <v>90.679127852517041</v>
      </c>
      <c r="O1958" s="57">
        <f t="shared" si="564"/>
        <v>25.123707013788092</v>
      </c>
      <c r="P1958" s="374">
        <f t="shared" si="565"/>
        <v>25.123707013788092</v>
      </c>
      <c r="Q1958" s="374">
        <f t="shared" si="566"/>
        <v>-89.320872147482959</v>
      </c>
      <c r="R1958" s="12">
        <f t="shared" si="567"/>
        <v>90.679127852517041</v>
      </c>
      <c r="S1958" s="57">
        <f t="shared" si="568"/>
        <v>1.4214259386145551</v>
      </c>
      <c r="T1958" s="12">
        <f t="shared" si="551"/>
        <v>25.123707013788092</v>
      </c>
    </row>
    <row r="1959" spans="1:20" x14ac:dyDescent="0.15">
      <c r="A1959" s="57">
        <f t="shared" si="552"/>
        <v>8965.0206865233649</v>
      </c>
      <c r="B1959" s="12">
        <f t="shared" si="569"/>
        <v>1426.8273571812906</v>
      </c>
      <c r="C1959" s="57" t="str">
        <f t="shared" si="553"/>
        <v>0.214312093413646-17.9680852431934i</v>
      </c>
      <c r="D1959" s="57" t="str">
        <f t="shared" si="554"/>
        <v>7.97983966188781-4.49755529119715i</v>
      </c>
      <c r="E1959" s="57" t="str">
        <f t="shared" si="555"/>
        <v>81.1230479161237+0.125743487722707i</v>
      </c>
      <c r="F1959" s="57" t="str">
        <f t="shared" si="556"/>
        <v>4.17863706629718-418.724295459755i</v>
      </c>
      <c r="G1959" s="57" t="str">
        <f t="shared" si="557"/>
        <v>0.999990041736948-0.00315565585649216i</v>
      </c>
      <c r="H1959" s="57" t="str">
        <f t="shared" si="558"/>
        <v>134.132344286966+220.38238143395i</v>
      </c>
      <c r="I1959" s="57" t="str">
        <f t="shared" si="559"/>
        <v>523.810722055697-311.688844596539i</v>
      </c>
      <c r="K1959" s="57" t="str">
        <f t="shared" si="560"/>
        <v>0.0241825576540187-0.0418840771979695i</v>
      </c>
      <c r="L1959" s="57" t="str">
        <f t="shared" si="561"/>
        <v>0.00025-0.154923110325527i</v>
      </c>
      <c r="M1959" s="57" t="str">
        <f t="shared" si="562"/>
        <v>0.0025-0.0872533162033628i</v>
      </c>
      <c r="N1959" s="57">
        <f t="shared" si="563"/>
        <v>90.683355852711031</v>
      </c>
      <c r="O1959" s="57">
        <f t="shared" si="564"/>
        <v>25.090653778840949</v>
      </c>
      <c r="P1959" s="374">
        <f t="shared" si="565"/>
        <v>25.090653778840949</v>
      </c>
      <c r="Q1959" s="374">
        <f t="shared" si="566"/>
        <v>-89.316644147288969</v>
      </c>
      <c r="R1959" s="12">
        <f t="shared" si="567"/>
        <v>90.683355852711031</v>
      </c>
      <c r="S1959" s="57">
        <f t="shared" si="568"/>
        <v>1.4268273571812906</v>
      </c>
      <c r="T1959" s="12">
        <f t="shared" si="551"/>
        <v>25.090653778840949</v>
      </c>
    </row>
    <row r="1960" spans="1:20" x14ac:dyDescent="0.15">
      <c r="A1960" s="57">
        <f t="shared" si="552"/>
        <v>8999.0877651321534</v>
      </c>
      <c r="B1960" s="12">
        <f t="shared" si="569"/>
        <v>1432.2493011385795</v>
      </c>
      <c r="C1960" s="57" t="str">
        <f t="shared" si="553"/>
        <v>0.214823884080014-17.8998252726503i</v>
      </c>
      <c r="D1960" s="57" t="str">
        <f t="shared" si="554"/>
        <v>7.9798384410276-4.4808006097058i</v>
      </c>
      <c r="E1960" s="57" t="str">
        <f t="shared" si="555"/>
        <v>81.1229014251251+0.126607420382332i</v>
      </c>
      <c r="F1960" s="57" t="str">
        <f t="shared" si="556"/>
        <v>4.17863674944537-417.139266653064i</v>
      </c>
      <c r="G1960" s="57" t="str">
        <f t="shared" si="557"/>
        <v>0.999989965911113-0.00316764710855494i</v>
      </c>
      <c r="H1960" s="57" t="str">
        <f t="shared" si="558"/>
        <v>134.247000464424+221.282979176642i</v>
      </c>
      <c r="I1960" s="57" t="str">
        <f t="shared" si="559"/>
        <v>523.962163036234-310.737932177479i</v>
      </c>
      <c r="K1960" s="57" t="str">
        <f t="shared" si="560"/>
        <v>0.0240483974647482-0.0417994081466495i</v>
      </c>
      <c r="L1960" s="57" t="str">
        <f t="shared" si="561"/>
        <v>0.00025-0.154336631127243i</v>
      </c>
      <c r="M1960" s="57" t="str">
        <f t="shared" si="562"/>
        <v>0.0025-0.0869230087700372i</v>
      </c>
      <c r="N1960" s="57">
        <f t="shared" si="563"/>
        <v>90.687599504965092</v>
      </c>
      <c r="O1960" s="57">
        <f t="shared" si="564"/>
        <v>25.057601323875062</v>
      </c>
      <c r="P1960" s="374">
        <f t="shared" si="565"/>
        <v>25.057601323875062</v>
      </c>
      <c r="Q1960" s="374">
        <f t="shared" si="566"/>
        <v>-89.312400495034908</v>
      </c>
      <c r="R1960" s="12">
        <f t="shared" si="567"/>
        <v>90.687599504965092</v>
      </c>
      <c r="S1960" s="57">
        <f t="shared" si="568"/>
        <v>1.4322493011385795</v>
      </c>
      <c r="T1960" s="12">
        <f t="shared" si="551"/>
        <v>25.057601323875062</v>
      </c>
    </row>
    <row r="1961" spans="1:20" x14ac:dyDescent="0.15">
      <c r="A1961" s="57">
        <f t="shared" si="552"/>
        <v>9033.2842986396554</v>
      </c>
      <c r="B1961" s="12">
        <f t="shared" si="569"/>
        <v>1437.6918484829062</v>
      </c>
      <c r="C1961" s="57" t="str">
        <f t="shared" si="553"/>
        <v>0.215333592874274-17.831826068018i</v>
      </c>
      <c r="D1961" s="57" t="str">
        <f t="shared" si="554"/>
        <v>7.97983721087158-4.46411038595187i</v>
      </c>
      <c r="E1961" s="57" t="str">
        <f t="shared" si="555"/>
        <v>81.122756298362+0.127474521661208i</v>
      </c>
      <c r="F1961" s="57" t="str">
        <f t="shared" si="556"/>
        <v>4.17863643018097-415.560238534753i</v>
      </c>
      <c r="G1961" s="57" t="str">
        <f t="shared" si="557"/>
        <v>0.999989889507918-0.00317968392462698i</v>
      </c>
      <c r="H1961" s="57" t="str">
        <f t="shared" si="558"/>
        <v>134.362643284623+222.18775637823i</v>
      </c>
      <c r="I1961" s="57" t="str">
        <f t="shared" si="559"/>
        <v>524.114841026828-309.791732827053i</v>
      </c>
      <c r="K1961" s="57" t="str">
        <f t="shared" si="560"/>
        <v>0.0239147808485888-0.0417144824887803i</v>
      </c>
      <c r="L1961" s="57" t="str">
        <f t="shared" si="561"/>
        <v>0.00025-0.153752372113213i</v>
      </c>
      <c r="M1961" s="57" t="str">
        <f t="shared" si="562"/>
        <v>0.0025-0.0865939517533743i</v>
      </c>
      <c r="N1961" s="57">
        <f t="shared" si="563"/>
        <v>90.69185883426816</v>
      </c>
      <c r="O1961" s="57">
        <f t="shared" si="564"/>
        <v>25.024549651201578</v>
      </c>
      <c r="P1961" s="374">
        <f t="shared" si="565"/>
        <v>25.024549651201578</v>
      </c>
      <c r="Q1961" s="374">
        <f t="shared" si="566"/>
        <v>-89.30814116573184</v>
      </c>
      <c r="R1961" s="12">
        <f t="shared" si="567"/>
        <v>90.69185883426816</v>
      </c>
      <c r="S1961" s="57">
        <f t="shared" si="568"/>
        <v>1.4376918484829062</v>
      </c>
      <c r="T1961" s="12">
        <f t="shared" si="551"/>
        <v>25.024549651201578</v>
      </c>
    </row>
    <row r="1962" spans="1:20" x14ac:dyDescent="0.15">
      <c r="A1962" s="57">
        <f t="shared" si="552"/>
        <v>9067.6107789744856</v>
      </c>
      <c r="B1962" s="12">
        <f t="shared" si="569"/>
        <v>1443.1550775071412</v>
      </c>
      <c r="C1962" s="57" t="str">
        <f t="shared" si="553"/>
        <v>0.215841217847828-17.7640866311452i</v>
      </c>
      <c r="D1962" s="57" t="str">
        <f t="shared" si="554"/>
        <v>7.97983597134903-4.44748437983994i</v>
      </c>
      <c r="E1962" s="57" t="str">
        <f t="shared" si="555"/>
        <v>81.1226125404545+0.128344795648142i</v>
      </c>
      <c r="F1962" s="57" t="str">
        <f t="shared" si="556"/>
        <v>4.1786361084856-413.987188389971i</v>
      </c>
      <c r="G1962" s="57" t="str">
        <f t="shared" si="557"/>
        <v>0.999989812522966-0.00319176647782007i</v>
      </c>
      <c r="H1962" s="57" t="str">
        <f t="shared" si="558"/>
        <v>134.479282139068+223.09673827456i</v>
      </c>
      <c r="I1962" s="57" t="str">
        <f t="shared" si="559"/>
        <v>524.268766794586-308.850236027564i</v>
      </c>
      <c r="K1962" s="57" t="str">
        <f t="shared" si="560"/>
        <v>0.023781708329345-0.0416293042244977i</v>
      </c>
      <c r="L1962" s="57" t="str">
        <f t="shared" si="561"/>
        <v>0.00025-0.153170324878674i</v>
      </c>
      <c r="M1962" s="57" t="str">
        <f t="shared" si="562"/>
        <v>0.0025-0.0862661404197788i</v>
      </c>
      <c r="N1962" s="57">
        <f t="shared" si="563"/>
        <v>90.69613386586083</v>
      </c>
      <c r="O1962" s="57">
        <f t="shared" si="564"/>
        <v>24.991498763107565</v>
      </c>
      <c r="P1962" s="374">
        <f t="shared" si="565"/>
        <v>24.991498763107565</v>
      </c>
      <c r="Q1962" s="374">
        <f t="shared" si="566"/>
        <v>-89.30386613413917</v>
      </c>
      <c r="R1962" s="12">
        <f t="shared" si="567"/>
        <v>90.69613386586083</v>
      </c>
      <c r="S1962" s="57">
        <f t="shared" si="568"/>
        <v>1.4431550775071411</v>
      </c>
      <c r="T1962" s="12">
        <f t="shared" si="551"/>
        <v>24.991498763107565</v>
      </c>
    </row>
    <row r="1963" spans="1:20" x14ac:dyDescent="0.15">
      <c r="A1963" s="57">
        <f t="shared" si="552"/>
        <v>9102.0676999345906</v>
      </c>
      <c r="B1963" s="12">
        <f t="shared" si="569"/>
        <v>1448.6390668016684</v>
      </c>
      <c r="C1963" s="57" t="str">
        <f t="shared" si="553"/>
        <v>0.216346757187043-17.6966059676405i</v>
      </c>
      <c r="D1963" s="57" t="str">
        <f t="shared" si="554"/>
        <v>7.97983472238858-4.43092235219836i</v>
      </c>
      <c r="E1963" s="57" t="str">
        <f t="shared" si="555"/>
        <v>81.1224701559964+0.129218246486243i</v>
      </c>
      <c r="F1963" s="57" t="str">
        <f t="shared" si="556"/>
        <v>4.17863578434077-412.420093589864i</v>
      </c>
      <c r="G1963" s="57" t="str">
        <f t="shared" si="557"/>
        <v>0.99998973495183-0.00320389494190347i</v>
      </c>
      <c r="H1963" s="57" t="str">
        <f t="shared" si="558"/>
        <v>134.596926522984+224.009950318344i</v>
      </c>
      <c r="I1963" s="57" t="str">
        <f t="shared" si="559"/>
        <v>524.423951210769-307.913431370844i</v>
      </c>
      <c r="K1963" s="57" t="str">
        <f t="shared" si="560"/>
        <v>0.0236491803953833-0.0415438773445113i</v>
      </c>
      <c r="L1963" s="57" t="str">
        <f t="shared" si="561"/>
        <v>0.00025-0.152590481050682i</v>
      </c>
      <c r="M1963" s="57" t="str">
        <f t="shared" si="562"/>
        <v>0.0025-0.0859395700535751i</v>
      </c>
      <c r="N1963" s="57">
        <f t="shared" si="563"/>
        <v>90.700424625238554</v>
      </c>
      <c r="O1963" s="57">
        <f t="shared" si="564"/>
        <v>24.958448661856547</v>
      </c>
      <c r="P1963" s="374">
        <f t="shared" si="565"/>
        <v>24.958448661856547</v>
      </c>
      <c r="Q1963" s="374">
        <f t="shared" si="566"/>
        <v>-89.299575374761446</v>
      </c>
      <c r="R1963" s="12">
        <f t="shared" si="567"/>
        <v>90.700424625238554</v>
      </c>
      <c r="S1963" s="57">
        <f t="shared" si="568"/>
        <v>1.4486390668016684</v>
      </c>
      <c r="T1963" s="12">
        <f t="shared" si="551"/>
        <v>24.958448661856547</v>
      </c>
    </row>
    <row r="1964" spans="1:20" x14ac:dyDescent="0.15">
      <c r="A1964" s="57">
        <f t="shared" si="552"/>
        <v>9136.6555571943409</v>
      </c>
      <c r="B1964" s="12">
        <f t="shared" si="569"/>
        <v>1454.1438952555147</v>
      </c>
      <c r="C1964" s="57" t="str">
        <f t="shared" si="553"/>
        <v>0.216850209212503-17.6293830868591i</v>
      </c>
      <c r="D1964" s="57" t="str">
        <f t="shared" si="554"/>
        <v>7.97983346391838-4.41442406477583i</v>
      </c>
      <c r="E1964" s="57" t="str">
        <f t="shared" si="555"/>
        <v>81.1223291495546+0.130094878372881i</v>
      </c>
      <c r="F1964" s="57" t="str">
        <f t="shared" si="556"/>
        <v>4.17863545772775-410.858931591248i</v>
      </c>
      <c r="G1964" s="57" t="str">
        <f t="shared" si="557"/>
        <v>0.999989656790045-0.00321606949130637i</v>
      </c>
      <c r="H1964" s="57" t="str">
        <f t="shared" si="558"/>
        <v>134.715586036693+224.927418181669i</v>
      </c>
      <c r="I1964" s="57" t="str">
        <f t="shared" si="559"/>
        <v>524.580405251992-306.981308558733i</v>
      </c>
      <c r="K1964" s="57" t="str">
        <f t="shared" si="560"/>
        <v>0.023517197499873-0.0414582058297716i</v>
      </c>
      <c r="L1964" s="57" t="str">
        <f t="shared" si="561"/>
        <v>0.00025-0.152012832287987i</v>
      </c>
      <c r="M1964" s="57" t="str">
        <f t="shared" si="562"/>
        <v>0.0025-0.0856142359569393i</v>
      </c>
      <c r="N1964" s="57">
        <f t="shared" si="563"/>
        <v>90.704731138155211</v>
      </c>
      <c r="O1964" s="57">
        <f t="shared" si="564"/>
        <v>24.925399349688607</v>
      </c>
      <c r="P1964" s="374">
        <f t="shared" si="565"/>
        <v>24.925399349688607</v>
      </c>
      <c r="Q1964" s="374">
        <f t="shared" si="566"/>
        <v>-89.295268861844789</v>
      </c>
      <c r="R1964" s="12">
        <f t="shared" si="567"/>
        <v>90.704731138155211</v>
      </c>
      <c r="S1964" s="57">
        <f t="shared" si="568"/>
        <v>1.4541438952555148</v>
      </c>
      <c r="T1964" s="12">
        <f t="shared" ref="T1964:T2027" si="570">P1964</f>
        <v>24.925399349688607</v>
      </c>
    </row>
    <row r="1965" spans="1:20" x14ac:dyDescent="0.15">
      <c r="A1965" s="57">
        <f t="shared" ref="A1965:A2028" si="571">2*PI()*B1965</f>
        <v>9171.3748483116815</v>
      </c>
      <c r="B1965" s="12">
        <f t="shared" si="569"/>
        <v>1459.6696420574858</v>
      </c>
      <c r="C1965" s="57" t="str">
        <f t="shared" ref="C1965:C2028" si="572">IMPRODUCT(D1965,E1965,$C$40,,K1965,$C$41)</f>
        <v>0.217351572377614-17.5624170018909i</v>
      </c>
      <c r="D1965" s="57" t="str">
        <f t="shared" ref="D1965:D2028" si="573">IMDIV(IMPRODUCT($C$37,$C$38,COMPLEX(1,A1965/$C$38)),IMSUM(-1*A1965*A1965/$C$39,COMPLEX(0,1*A1965)))</f>
        <v>7.97983219586606-4.39798928023794i</v>
      </c>
      <c r="E1965" s="57" t="str">
        <f t="shared" ref="E1965:E2028" si="574">IMDIV(IMPRODUCT(IMSUM(F1965,G1965),$C$29,H1965),IMSUM(1,I1965))</f>
        <v>81.1221895256709+0.130974695560881i</v>
      </c>
      <c r="F1965" s="57" t="str">
        <f t="shared" ref="F1965:F2028" si="575">IMDIV(IMPRODUCT($C$14,$C$15,COMPLEX(1,A1965/$C$15)),IMSUM(-1*A1965*A1965/$C$16,COMPLEX(0,A1965)))</f>
        <v>4.17863512862787-409.303679936281i</v>
      </c>
      <c r="G1965" s="57" t="str">
        <f t="shared" ref="G1965:G2028" si="576">IMDIV(1,COMPLEX(1,A1965*$C$9*$C$10))</f>
        <v>0.999989578033114-0.00322829030112044i</v>
      </c>
      <c r="H1965" s="57" t="str">
        <f t="shared" ref="H1965:H2028" si="577">IMDIV($C$3,IMSUM(K1965,COMPLEX(0,$C$28*A1965)))</f>
        <v>134.835270386992+225.849167758522i</v>
      </c>
      <c r="I1965" s="57" t="str">
        <f t="shared" ref="I1965:I2028" si="578">IMPRODUCT(F1965,$C$29,H1965,$C$31)</f>
        <v>524.738140001393-306.053857403525i</v>
      </c>
      <c r="K1965" s="57" t="str">
        <f t="shared" ref="K1965:K2028" si="579">IF($C$26&lt;=0,IMDIV(1,IMSUM(IMDIV(1,L1965),1/$C$18)),IMDIV(1,IMSUM(IMDIV(1,L1965),1/$C$18,IMDIV(1,M1965))))</f>
        <v>0.0233857600610288-0.0413722936511442i</v>
      </c>
      <c r="L1965" s="57" t="str">
        <f t="shared" ref="L1965:L2028" si="580">IMSUM($C$21/$C$22,IMDIV(1,COMPLEX(0,$C$20*$C$22*A1965)))</f>
        <v>0.00025-0.15143737028092i</v>
      </c>
      <c r="M1965" s="57" t="str">
        <f t="shared" ref="M1965:M2028" si="581">IMSUM($C$25/$C$26,IMDIV(1,COMPLEX(0,$C$24*$C$26*A1965)))</f>
        <v>0.0025-0.0852901334498292i</v>
      </c>
      <c r="N1965" s="57">
        <f t="shared" ref="N1965:N2028" si="582">ABS(R1965)</f>
        <v>90.709053430624579</v>
      </c>
      <c r="O1965" s="57">
        <f t="shared" ref="O1965:O2028" si="583">ABS(P1965)</f>
        <v>24.892350828821165</v>
      </c>
      <c r="P1965" s="374">
        <f t="shared" ref="P1965:P2028" si="584">20*LOG10(IMABS(C1965))</f>
        <v>24.892350828821165</v>
      </c>
      <c r="Q1965" s="374">
        <f t="shared" ref="Q1965:Q2028" si="585">IMARGUMENT(C1965)*180/PI()</f>
        <v>-89.290946569375421</v>
      </c>
      <c r="R1965" s="12">
        <f t="shared" ref="R1965:R2028" si="586">IF(Q1965&lt;0,Q1965+180,Q1965-180)</f>
        <v>90.709053430624579</v>
      </c>
      <c r="S1965" s="57">
        <f t="shared" ref="S1965:S2028" si="587">B1965/1000</f>
        <v>1.4596696420574857</v>
      </c>
      <c r="T1965" s="12">
        <f t="shared" si="570"/>
        <v>24.892350828821165</v>
      </c>
    </row>
    <row r="1966" spans="1:20" x14ac:dyDescent="0.15">
      <c r="A1966" s="57">
        <f t="shared" si="571"/>
        <v>9206.2260727352641</v>
      </c>
      <c r="B1966" s="12">
        <f t="shared" ref="B1966:B2029" si="588">B1965*(1+B$42)</f>
        <v>1465.2163866973042</v>
      </c>
      <c r="C1966" s="57" t="str">
        <f t="shared" si="572"/>
        <v>0.217850845268048-17.4957067295468i</v>
      </c>
      <c r="D1966" s="57" t="str">
        <f t="shared" si="573"/>
        <v>7.97983091815859-4.38161776216381i</v>
      </c>
      <c r="E1966" s="57" t="str">
        <f t="shared" si="574"/>
        <v>81.1220512888616+0.131857702358965i</v>
      </c>
      <c r="F1966" s="57" t="str">
        <f t="shared" si="575"/>
        <v>4.17863479702209-407.754316252147i</v>
      </c>
      <c r="G1966" s="57" t="str">
        <f t="shared" si="576"/>
        <v>0.999989498676506-0.00324055754710234i</v>
      </c>
      <c r="H1966" s="57" t="str">
        <f t="shared" si="577"/>
        <v>134.955989388577+226.775225167355i</v>
      </c>
      <c r="I1966" s="57" t="str">
        <f t="shared" si="578"/>
        <v>524.897166649836-305.131067828492i</v>
      </c>
      <c r="K1966" s="57" t="str">
        <f t="shared" si="579"/>
        <v>0.0232548684623594-0.0412861447690872i</v>
      </c>
      <c r="L1966" s="57" t="str">
        <f t="shared" si="580"/>
        <v>0.00025-0.150864086751265i</v>
      </c>
      <c r="M1966" s="57" t="str">
        <f t="shared" si="581"/>
        <v>0.0025-0.0849672578699236i</v>
      </c>
      <c r="N1966" s="57">
        <f t="shared" si="582"/>
        <v>90.713391528924475</v>
      </c>
      <c r="O1966" s="57">
        <f t="shared" si="583"/>
        <v>24.859303101448869</v>
      </c>
      <c r="P1966" s="374">
        <f t="shared" si="584"/>
        <v>24.859303101448869</v>
      </c>
      <c r="Q1966" s="374">
        <f t="shared" si="585"/>
        <v>-89.286608471075525</v>
      </c>
      <c r="R1966" s="12">
        <f t="shared" si="586"/>
        <v>90.713391528924475</v>
      </c>
      <c r="S1966" s="57">
        <f t="shared" si="587"/>
        <v>1.4652163866973043</v>
      </c>
      <c r="T1966" s="12">
        <f t="shared" si="570"/>
        <v>24.859303101448869</v>
      </c>
    </row>
    <row r="1967" spans="1:20" x14ac:dyDescent="0.15">
      <c r="A1967" s="57">
        <f t="shared" si="571"/>
        <v>9241.2097318116594</v>
      </c>
      <c r="B1967" s="12">
        <f t="shared" si="588"/>
        <v>1470.784208966754</v>
      </c>
      <c r="C1967" s="57" t="str">
        <f t="shared" si="572"/>
        <v>0.218348026600734-17.4292512903466i</v>
      </c>
      <c r="D1967" s="57" t="str">
        <f t="shared" si="573"/>
        <v>7.97982963072255-4.36530927504264i</v>
      </c>
      <c r="E1967" s="57" t="str">
        <f t="shared" si="574"/>
        <v>81.1219144436187+0.132743903132262i</v>
      </c>
      <c r="F1967" s="57" t="str">
        <f t="shared" si="575"/>
        <v>4.17863446289138-406.210818250729i</v>
      </c>
      <c r="G1967" s="57" t="str">
        <f t="shared" si="576"/>
        <v>0.999989418715654-0.00325287140567621i</v>
      </c>
      <c r="H1967" s="57" t="str">
        <f t="shared" si="577"/>
        <v>135.077752965475+227.705616753689i</v>
      </c>
      <c r="I1967" s="57" t="str">
        <f t="shared" si="578"/>
        <v>525.057496497133-304.212929868374i</v>
      </c>
      <c r="K1967" s="57" t="str">
        <f t="shared" si="579"/>
        <v>0.0231245230529158-0.0411997631333333i</v>
      </c>
      <c r="L1967" s="57" t="str">
        <f t="shared" si="580"/>
        <v>0.00025-0.150292973452147i</v>
      </c>
      <c r="M1967" s="57" t="str">
        <f t="shared" si="581"/>
        <v>0.0025-0.0846456045725484i</v>
      </c>
      <c r="N1967" s="57">
        <f t="shared" si="582"/>
        <v>90.717745459599442</v>
      </c>
      <c r="O1967" s="57">
        <f t="shared" si="583"/>
        <v>24.826256169744255</v>
      </c>
      <c r="P1967" s="374">
        <f t="shared" si="584"/>
        <v>24.826256169744255</v>
      </c>
      <c r="Q1967" s="374">
        <f t="shared" si="585"/>
        <v>-89.282254540400558</v>
      </c>
      <c r="R1967" s="12">
        <f t="shared" si="586"/>
        <v>90.717745459599442</v>
      </c>
      <c r="S1967" s="57">
        <f t="shared" si="587"/>
        <v>1.470784208966754</v>
      </c>
      <c r="T1967" s="12">
        <f t="shared" si="570"/>
        <v>24.826256169744255</v>
      </c>
    </row>
    <row r="1968" spans="1:20" x14ac:dyDescent="0.15">
      <c r="A1968" s="57">
        <f t="shared" si="571"/>
        <v>9276.3263287925438</v>
      </c>
      <c r="B1968" s="12">
        <f t="shared" si="588"/>
        <v>1476.3731889608277</v>
      </c>
      <c r="C1968" s="57" t="str">
        <f t="shared" si="572"/>
        <v>0.218843115222621-17.3630497085058i</v>
      </c>
      <c r="D1968" s="57" t="str">
        <f t="shared" si="573"/>
        <v>7.97982833348383-4.34906358427034i</v>
      </c>
      <c r="E1968" s="57" t="str">
        <f t="shared" si="574"/>
        <v>81.1217789944096+0.13363330230299i</v>
      </c>
      <c r="F1968" s="57" t="str">
        <f t="shared" si="575"/>
        <v>4.17863412621652-404.67316372829i</v>
      </c>
      <c r="G1968" s="57" t="str">
        <f t="shared" si="576"/>
        <v>0.999989338145959-0.00326523205393623i</v>
      </c>
      <c r="H1968" s="57" t="str">
        <f t="shared" si="577"/>
        <v>135.200571152501+228.640369092755i</v>
      </c>
      <c r="I1968" s="57" t="str">
        <f t="shared" si="578"/>
        <v>525.219140953286-303.299433669895i</v>
      </c>
      <c r="K1968" s="57" t="str">
        <f t="shared" si="579"/>
        <v>0.0229947241475442-0.041113152682578i</v>
      </c>
      <c r="L1968" s="57" t="str">
        <f t="shared" si="580"/>
        <v>0.00025-0.149724022167909i</v>
      </c>
      <c r="M1968" s="57" t="str">
        <f t="shared" si="581"/>
        <v>0.0025-0.0843251689306118i</v>
      </c>
      <c r="N1968" s="57">
        <f t="shared" si="582"/>
        <v>90.722115249462718</v>
      </c>
      <c r="O1968" s="57">
        <f t="shared" si="583"/>
        <v>24.793210035857843</v>
      </c>
      <c r="P1968" s="374">
        <f t="shared" si="584"/>
        <v>24.793210035857843</v>
      </c>
      <c r="Q1968" s="374">
        <f t="shared" si="585"/>
        <v>-89.277884750537282</v>
      </c>
      <c r="R1968" s="12">
        <f t="shared" si="586"/>
        <v>90.722115249462718</v>
      </c>
      <c r="S1968" s="57">
        <f t="shared" si="587"/>
        <v>1.4763731889608278</v>
      </c>
      <c r="T1968" s="12">
        <f t="shared" si="570"/>
        <v>24.793210035857843</v>
      </c>
    </row>
    <row r="1969" spans="1:20" x14ac:dyDescent="0.15">
      <c r="A1969" s="57">
        <f t="shared" si="571"/>
        <v>9311.5763688419556</v>
      </c>
      <c r="B1969" s="12">
        <f t="shared" si="588"/>
        <v>1481.9834070788788</v>
      </c>
      <c r="C1969" s="57" t="str">
        <f t="shared" si="572"/>
        <v>0.219336110109953-17.2971010119234i</v>
      </c>
      <c r="D1969" s="57" t="str">
        <f t="shared" si="573"/>
        <v>7.97982702636776-4.33288045614615i</v>
      </c>
      <c r="E1969" s="57" t="str">
        <f t="shared" si="574"/>
        <v>81.1216449456798+0.134525904351333i</v>
      </c>
      <c r="F1969" s="57" t="str">
        <f t="shared" si="575"/>
        <v>4.1786337869781-403.141330565153i</v>
      </c>
      <c r="G1969" s="57" t="str">
        <f t="shared" si="576"/>
        <v>0.999989256962783-0.00327763966964913i</v>
      </c>
      <c r="H1969" s="57" t="str">
        <f t="shared" si="577"/>
        <v>135.32445409674+229.579508992164i</v>
      </c>
      <c r="I1969" s="57" t="str">
        <f t="shared" si="578"/>
        <v>525.382111539718-302.390569492286i</v>
      </c>
      <c r="K1969" s="57" t="str">
        <f t="shared" si="579"/>
        <v>0.0228654720271406-0.0410263173441705i</v>
      </c>
      <c r="L1969" s="57" t="str">
        <f t="shared" si="580"/>
        <v>0.00025-0.149157224713995i</v>
      </c>
      <c r="M1969" s="57" t="str">
        <f t="shared" si="581"/>
        <v>0.0025-0.0840059463345403i</v>
      </c>
      <c r="N1969" s="57">
        <f t="shared" si="582"/>
        <v>90.726500925599879</v>
      </c>
      <c r="O1969" s="57">
        <f t="shared" si="583"/>
        <v>24.760164701918733</v>
      </c>
      <c r="P1969" s="374">
        <f t="shared" si="584"/>
        <v>24.760164701918733</v>
      </c>
      <c r="Q1969" s="374">
        <f t="shared" si="585"/>
        <v>-89.273499074400121</v>
      </c>
      <c r="R1969" s="12">
        <f t="shared" si="586"/>
        <v>90.726500925599879</v>
      </c>
      <c r="S1969" s="57">
        <f t="shared" si="587"/>
        <v>1.4819834070788789</v>
      </c>
      <c r="T1969" s="12">
        <f t="shared" si="570"/>
        <v>24.760164701918733</v>
      </c>
    </row>
    <row r="1970" spans="1:20" x14ac:dyDescent="0.15">
      <c r="A1970" s="57">
        <f t="shared" si="571"/>
        <v>9346.9603590435545</v>
      </c>
      <c r="B1970" s="12">
        <f t="shared" si="588"/>
        <v>1487.6149440257786</v>
      </c>
      <c r="C1970" s="57" t="str">
        <f t="shared" si="572"/>
        <v>0.219827010367315-17.2314042321692i</v>
      </c>
      <c r="D1970" s="57" t="str">
        <f t="shared" si="573"/>
        <v>7.97982570929919-4.31675965786931i</v>
      </c>
      <c r="E1970" s="57" t="str">
        <f t="shared" si="574"/>
        <v>81.1215123018509+0.135421713815871i</v>
      </c>
      <c r="F1970" s="57" t="str">
        <f t="shared" si="575"/>
        <v>4.17863344515665-401.615296725384i</v>
      </c>
      <c r="G1970" s="57" t="str">
        <f t="shared" si="576"/>
        <v>0.999989175161456-0.00329009443125679i</v>
      </c>
      <c r="H1970" s="57" t="str">
        <f t="shared" si="577"/>
        <v>135.449412059051+230.523063494622i</v>
      </c>
      <c r="I1970" s="57" t="str">
        <f t="shared" si="578"/>
        <v>525.546419890558-301.486327707835i</v>
      </c>
      <c r="K1970" s="57" t="str">
        <f t="shared" si="579"/>
        <v>0.022736766938909-0.0409392610338113i</v>
      </c>
      <c r="L1970" s="57" t="str">
        <f t="shared" si="580"/>
        <v>0.00025-0.148592572936835i</v>
      </c>
      <c r="M1970" s="57" t="str">
        <f t="shared" si="581"/>
        <v>0.0025-0.0836879321922101i</v>
      </c>
      <c r="N1970" s="57">
        <f t="shared" si="582"/>
        <v>90.730902515371724</v>
      </c>
      <c r="O1970" s="57">
        <f t="shared" si="583"/>
        <v>24.727120170034922</v>
      </c>
      <c r="P1970" s="374">
        <f t="shared" si="584"/>
        <v>24.727120170034922</v>
      </c>
      <c r="Q1970" s="374">
        <f t="shared" si="585"/>
        <v>-89.269097484628276</v>
      </c>
      <c r="R1970" s="12">
        <f t="shared" si="586"/>
        <v>90.730902515371724</v>
      </c>
      <c r="S1970" s="57">
        <f t="shared" si="587"/>
        <v>1.4876149440257787</v>
      </c>
      <c r="T1970" s="12">
        <f t="shared" si="570"/>
        <v>24.727120170034922</v>
      </c>
    </row>
    <row r="1971" spans="1:20" x14ac:dyDescent="0.15">
      <c r="A1971" s="57">
        <f t="shared" si="571"/>
        <v>9382.478808407921</v>
      </c>
      <c r="B1971" s="12">
        <f t="shared" si="588"/>
        <v>1493.2678808130765</v>
      </c>
      <c r="C1971" s="57" t="str">
        <f t="shared" si="572"/>
        <v>0.220315815226487-17.1659584044711i</v>
      </c>
      <c r="D1971" s="57" t="str">
        <f t="shared" si="573"/>
        <v>7.97982438220229-4.30070095753565i</v>
      </c>
      <c r="E1971" s="57" t="str">
        <f t="shared" si="574"/>
        <v>81.1213810673235+0.136320735294017i</v>
      </c>
      <c r="F1971" s="57" t="str">
        <f t="shared" si="575"/>
        <v>4.17863310073248-400.095040256473i</v>
      </c>
      <c r="G1971" s="57" t="str">
        <f t="shared" si="576"/>
        <v>0.999989092737272-0.00330259651787877i</v>
      </c>
      <c r="H1971" s="57" t="str">
        <f t="shared" si="577"/>
        <v>135.575455415601+231.471059880684i</v>
      </c>
      <c r="I1971" s="57" t="str">
        <f t="shared" si="578"/>
        <v>525.712077753922-300.586698802439i</v>
      </c>
      <c r="K1971" s="57" t="str">
        <f t="shared" si="579"/>
        <v>0.0226086090966208-0.0408519876552528i</v>
      </c>
      <c r="L1971" s="57" t="str">
        <f t="shared" si="580"/>
        <v>0.00025-0.148030058713723i</v>
      </c>
      <c r="M1971" s="57" t="str">
        <f t="shared" si="581"/>
        <v>0.0025-0.0833711219288804i</v>
      </c>
      <c r="N1971" s="57">
        <f t="shared" si="582"/>
        <v>90.735320046416589</v>
      </c>
      <c r="O1971" s="57">
        <f t="shared" si="583"/>
        <v>24.694076442293621</v>
      </c>
      <c r="P1971" s="374">
        <f t="shared" si="584"/>
        <v>24.694076442293621</v>
      </c>
      <c r="Q1971" s="374">
        <f t="shared" si="585"/>
        <v>-89.264679953583411</v>
      </c>
      <c r="R1971" s="12">
        <f t="shared" si="586"/>
        <v>90.735320046416589</v>
      </c>
      <c r="S1971" s="57">
        <f t="shared" si="587"/>
        <v>1.4932678808130766</v>
      </c>
      <c r="T1971" s="12">
        <f t="shared" si="570"/>
        <v>24.694076442293621</v>
      </c>
    </row>
    <row r="1972" spans="1:20" x14ac:dyDescent="0.15">
      <c r="A1972" s="57">
        <f t="shared" si="571"/>
        <v>9418.1322278798707</v>
      </c>
      <c r="B1972" s="12">
        <f t="shared" si="588"/>
        <v>1498.9422987601663</v>
      </c>
      <c r="C1972" s="57" t="str">
        <f t="shared" si="572"/>
        <v>0.220802524045379-17.1007625677024i</v>
      </c>
      <c r="D1972" s="57" t="str">
        <f t="shared" si="573"/>
        <v>7.97982304500076-4.2847041241343i</v>
      </c>
      <c r="E1972" s="57" t="str">
        <f t="shared" si="574"/>
        <v>81.1212512464766+0.137222973442881i</v>
      </c>
      <c r="F1972" s="57" t="str">
        <f t="shared" si="575"/>
        <v>4.17863275368575-398.58053928902i</v>
      </c>
      <c r="G1972" s="57" t="str">
        <f t="shared" si="576"/>
        <v>0.999989009685487-0.00331514610931488i</v>
      </c>
      <c r="H1972" s="57" t="str">
        <f t="shared" si="577"/>
        <v>135.702594659411+232.423525671544i</v>
      </c>
      <c r="I1972" s="57" t="str">
        <f t="shared" si="578"/>
        <v>525.879096993219-299.691673376164i</v>
      </c>
      <c r="K1972" s="57" t="str">
        <f t="shared" si="579"/>
        <v>0.0224809986808768-0.040764501100006i</v>
      </c>
      <c r="L1972" s="57" t="str">
        <f t="shared" si="580"/>
        <v>0.00025-0.147469673952703i</v>
      </c>
      <c r="M1972" s="57" t="str">
        <f t="shared" si="581"/>
        <v>0.0025-0.0830555109871295i</v>
      </c>
      <c r="N1972" s="57">
        <f t="shared" si="582"/>
        <v>90.739753546652707</v>
      </c>
      <c r="O1972" s="57">
        <f t="shared" si="583"/>
        <v>24.661033520761521</v>
      </c>
      <c r="P1972" s="374">
        <f t="shared" si="584"/>
        <v>24.661033520761521</v>
      </c>
      <c r="Q1972" s="374">
        <f t="shared" si="585"/>
        <v>-89.260246453347293</v>
      </c>
      <c r="R1972" s="12">
        <f t="shared" si="586"/>
        <v>90.739753546652707</v>
      </c>
      <c r="S1972" s="57">
        <f t="shared" si="587"/>
        <v>1.4989422987601664</v>
      </c>
      <c r="T1972" s="12">
        <f t="shared" si="570"/>
        <v>24.661033520761521</v>
      </c>
    </row>
    <row r="1973" spans="1:20" x14ac:dyDescent="0.15">
      <c r="A1973" s="57">
        <f t="shared" si="571"/>
        <v>9453.9211303458142</v>
      </c>
      <c r="B1973" s="12">
        <f t="shared" si="588"/>
        <v>1504.638279495455</v>
      </c>
      <c r="C1973" s="57" t="str">
        <f t="shared" si="572"/>
        <v>0.221287136307221-17.0358157643696i</v>
      </c>
      <c r="D1973" s="57" t="str">
        <f t="shared" si="573"/>
        <v>7.97982169761765-4.26876892754436i</v>
      </c>
      <c r="E1973" s="57" t="str">
        <f t="shared" si="574"/>
        <v>81.1211228436684+0.138128432979858i</v>
      </c>
      <c r="F1973" s="57" t="str">
        <f t="shared" si="575"/>
        <v>4.17863240399652-397.071772036421i</v>
      </c>
      <c r="G1973" s="57" t="str">
        <f t="shared" si="576"/>
        <v>0.999988926001323-0.00332774338604778i</v>
      </c>
      <c r="H1973" s="57" t="str">
        <f t="shared" si="577"/>
        <v>135.830840401938+233.38048863186i</v>
      </c>
      <c r="I1973" s="57" t="str">
        <f t="shared" si="578"/>
        <v>526.047489588464-298.801242143831i</v>
      </c>
      <c r="K1973" s="57" t="str">
        <f t="shared" si="579"/>
        <v>0.022353935839373-0.0406768052470515i</v>
      </c>
      <c r="L1973" s="57" t="str">
        <f t="shared" si="580"/>
        <v>0.00025-0.146911410592452i</v>
      </c>
      <c r="M1973" s="57" t="str">
        <f t="shared" si="581"/>
        <v>0.0025-0.0827410948267875i</v>
      </c>
      <c r="N1973" s="57">
        <f t="shared" si="582"/>
        <v>90.74420304428179</v>
      </c>
      <c r="O1973" s="57">
        <f t="shared" si="583"/>
        <v>24.627991407485371</v>
      </c>
      <c r="P1973" s="374">
        <f t="shared" si="584"/>
        <v>24.627991407485371</v>
      </c>
      <c r="Q1973" s="374">
        <f t="shared" si="585"/>
        <v>-89.25579695571821</v>
      </c>
      <c r="R1973" s="12">
        <f t="shared" si="586"/>
        <v>90.74420304428179</v>
      </c>
      <c r="S1973" s="57">
        <f t="shared" si="587"/>
        <v>1.5046382794954549</v>
      </c>
      <c r="T1973" s="12">
        <f t="shared" si="570"/>
        <v>24.627991407485371</v>
      </c>
    </row>
    <row r="1974" spans="1:20" x14ac:dyDescent="0.15">
      <c r="A1974" s="57">
        <f t="shared" si="571"/>
        <v>9489.8460306411289</v>
      </c>
      <c r="B1974" s="12">
        <f t="shared" si="588"/>
        <v>1510.3559049575379</v>
      </c>
      <c r="C1974" s="57" t="str">
        <f t="shared" si="572"/>
        <v>0.221769651619249-16.9711170405999i</v>
      </c>
      <c r="D1974" s="57" t="str">
        <f t="shared" si="573"/>
        <v>7.97982033997545-4.25289513853158i</v>
      </c>
      <c r="E1974" s="57" t="str">
        <f t="shared" si="574"/>
        <v>81.1209958632372+0.139037118682889i</v>
      </c>
      <c r="F1974" s="57" t="str">
        <f t="shared" si="575"/>
        <v>4.17863205164467-395.568716794551i</v>
      </c>
      <c r="G1974" s="57" t="str">
        <f t="shared" si="576"/>
        <v>0.999988841679966-0.00334038852924552i</v>
      </c>
      <c r="H1974" s="57" t="str">
        <f t="shared" si="577"/>
        <v>135.960203374678+234.341976772628i</v>
      </c>
      <c r="I1974" s="57" t="str">
        <f t="shared" si="578"/>
        <v>526.217267637622-297.915395935604i</v>
      </c>
      <c r="K1974" s="57" t="str">
        <f t="shared" si="579"/>
        <v>0.0222274206871665-0.0405889039625552i</v>
      </c>
      <c r="L1974" s="57" t="str">
        <f t="shared" si="580"/>
        <v>0.00025-0.146355260602164i</v>
      </c>
      <c r="M1974" s="57" t="str">
        <f t="shared" si="581"/>
        <v>0.0025-0.0824278689248732i</v>
      </c>
      <c r="N1974" s="57">
        <f t="shared" si="582"/>
        <v>90.748668567790503</v>
      </c>
      <c r="O1974" s="57">
        <f t="shared" si="583"/>
        <v>24.59495010449232</v>
      </c>
      <c r="P1974" s="374">
        <f t="shared" si="584"/>
        <v>24.59495010449232</v>
      </c>
      <c r="Q1974" s="374">
        <f t="shared" si="585"/>
        <v>-89.251331432209497</v>
      </c>
      <c r="R1974" s="12">
        <f t="shared" si="586"/>
        <v>90.748668567790503</v>
      </c>
      <c r="S1974" s="57">
        <f t="shared" si="587"/>
        <v>1.5103559049575379</v>
      </c>
      <c r="T1974" s="12">
        <f t="shared" si="570"/>
        <v>24.59495010449232</v>
      </c>
    </row>
    <row r="1975" spans="1:20" x14ac:dyDescent="0.15">
      <c r="A1975" s="57">
        <f t="shared" si="571"/>
        <v>9525.9074455575665</v>
      </c>
      <c r="B1975" s="12">
        <f t="shared" si="588"/>
        <v>1516.0952573963766</v>
      </c>
      <c r="C1975" s="57" t="str">
        <f t="shared" si="572"/>
        <v>0.222250069712142-16.9066654461284i</v>
      </c>
      <c r="D1975" s="57" t="str">
        <f t="shared" si="573"/>
        <v>7.97981897199598-4.23708252874507i</v>
      </c>
      <c r="E1975" s="57" t="str">
        <f t="shared" si="574"/>
        <v>81.1208703095022+0.139949035391632i</v>
      </c>
      <c r="F1975" s="57" t="str">
        <f t="shared" si="575"/>
        <v>4.17863169660988-394.071351941456i</v>
      </c>
      <c r="G1975" s="57" t="str">
        <f t="shared" si="576"/>
        <v>0.999988756716562-0.00335308172076421i</v>
      </c>
      <c r="H1975" s="57" t="str">
        <f t="shared" si="577"/>
        <v>136.090694430799+235.308018354086i</v>
      </c>
      <c r="I1975" s="57" t="str">
        <f t="shared" si="578"/>
        <v>526.388443357955-297.034125697608i</v>
      </c>
      <c r="K1975" s="57" t="str">
        <f t="shared" si="579"/>
        <v>0.0221014533069458-0.0405008010995884i</v>
      </c>
      <c r="L1975" s="57" t="str">
        <f t="shared" si="580"/>
        <v>0.00025-0.145801215981434i</v>
      </c>
      <c r="M1975" s="57" t="str">
        <f t="shared" si="581"/>
        <v>0.0025-0.082115828775526i</v>
      </c>
      <c r="N1975" s="57">
        <f t="shared" si="582"/>
        <v>90.75315014595482</v>
      </c>
      <c r="O1975" s="57">
        <f t="shared" si="583"/>
        <v>24.561909613790117</v>
      </c>
      <c r="P1975" s="374">
        <f t="shared" si="584"/>
        <v>24.561909613790117</v>
      </c>
      <c r="Q1975" s="374">
        <f t="shared" si="585"/>
        <v>-89.24684985404518</v>
      </c>
      <c r="R1975" s="12">
        <f t="shared" si="586"/>
        <v>90.75315014595482</v>
      </c>
      <c r="S1975" s="57">
        <f t="shared" si="587"/>
        <v>1.5160952573963766</v>
      </c>
      <c r="T1975" s="12">
        <f t="shared" si="570"/>
        <v>24.561909613790117</v>
      </c>
    </row>
    <row r="1976" spans="1:20" x14ac:dyDescent="0.15">
      <c r="A1976" s="57">
        <f t="shared" si="571"/>
        <v>9562.1058938506849</v>
      </c>
      <c r="B1976" s="12">
        <f t="shared" si="588"/>
        <v>1521.8564193744828</v>
      </c>
      <c r="C1976" s="57" t="str">
        <f t="shared" si="572"/>
        <v>0.222728390438308-16.842460034286i</v>
      </c>
      <c r="D1976" s="57" t="str">
        <f t="shared" si="573"/>
        <v>7.97981759360064-4.221330870714i</v>
      </c>
      <c r="E1976" s="57" t="str">
        <f t="shared" si="574"/>
        <v>81.1207461867637+0.140864188007179i</v>
      </c>
      <c r="F1976" s="57" t="str">
        <f t="shared" si="575"/>
        <v>4.17863133887181-392.579655937041i</v>
      </c>
      <c r="G1976" s="57" t="str">
        <f t="shared" si="576"/>
        <v>0.999988671106225-0.0033658231431506i</v>
      </c>
      <c r="H1976" s="57" t="str">
        <f t="shared" si="577"/>
        <v>136.222324546789+236.278641888681i</v>
      </c>
      <c r="I1976" s="57" t="str">
        <f t="shared" si="578"/>
        <v>526.561029087428-296.157422492537i</v>
      </c>
      <c r="K1976" s="57" t="str">
        <f t="shared" si="579"/>
        <v>0.0219760337492998-0.0404125004978535i</v>
      </c>
      <c r="L1976" s="57" t="str">
        <f t="shared" si="580"/>
        <v>0.00025-0.145249268760145i</v>
      </c>
      <c r="M1976" s="57" t="str">
        <f t="shared" si="581"/>
        <v>0.0025-0.0818049698899443i</v>
      </c>
      <c r="N1976" s="57">
        <f t="shared" si="582"/>
        <v>90.7576478078403</v>
      </c>
      <c r="O1976" s="57">
        <f t="shared" si="583"/>
        <v>24.52886993736767</v>
      </c>
      <c r="P1976" s="374">
        <f t="shared" si="584"/>
        <v>24.52886993736767</v>
      </c>
      <c r="Q1976" s="374">
        <f t="shared" si="585"/>
        <v>-89.2423521921597</v>
      </c>
      <c r="R1976" s="12">
        <f t="shared" si="586"/>
        <v>90.7576478078403</v>
      </c>
      <c r="S1976" s="57">
        <f t="shared" si="587"/>
        <v>1.5218564193744828</v>
      </c>
      <c r="T1976" s="12">
        <f t="shared" si="570"/>
        <v>24.52886993736767</v>
      </c>
    </row>
    <row r="1977" spans="1:20" x14ac:dyDescent="0.15">
      <c r="A1977" s="57">
        <f t="shared" si="571"/>
        <v>9598.4418962473192</v>
      </c>
      <c r="B1977" s="12">
        <f t="shared" si="588"/>
        <v>1527.639473768106</v>
      </c>
      <c r="C1977" s="57" t="str">
        <f t="shared" si="572"/>
        <v>0.223204613771659-16.7784998619872i</v>
      </c>
      <c r="D1977" s="57" t="str">
        <f t="shared" si="573"/>
        <v>7.97981620471002-4.20563993784435i</v>
      </c>
      <c r="E1977" s="57" t="str">
        <f t="shared" si="574"/>
        <v>81.1206234993042+0.141782581493888i</v>
      </c>
      <c r="F1977" s="57" t="str">
        <f t="shared" si="575"/>
        <v>4.17863097840982-391.093607322755i</v>
      </c>
      <c r="G1977" s="57" t="str">
        <f t="shared" si="576"/>
        <v>0.999988584844028-0.00337861297964467i</v>
      </c>
      <c r="H1977" s="57" t="str">
        <f t="shared" si="577"/>
        <v>136.355104824148+237.25387614404i</v>
      </c>
      <c r="I1977" s="57" t="str">
        <f t="shared" si="578"/>
        <v>526.735037286049-295.285277500301i</v>
      </c>
      <c r="K1977" s="57" t="str">
        <f t="shared" si="579"/>
        <v>0.0218511620329938-0.0403240059834139i</v>
      </c>
      <c r="L1977" s="57" t="str">
        <f t="shared" si="580"/>
        <v>0.00025-0.144699410998352i</v>
      </c>
      <c r="M1977" s="57" t="str">
        <f t="shared" si="581"/>
        <v>0.0025-0.081495287796318i</v>
      </c>
      <c r="N1977" s="57">
        <f t="shared" si="582"/>
        <v>90.762161582807366</v>
      </c>
      <c r="O1977" s="57">
        <f t="shared" si="583"/>
        <v>24.495831077195529</v>
      </c>
      <c r="P1977" s="374">
        <f t="shared" si="584"/>
        <v>24.495831077195529</v>
      </c>
      <c r="Q1977" s="374">
        <f t="shared" si="585"/>
        <v>-89.237838417192634</v>
      </c>
      <c r="R1977" s="12">
        <f t="shared" si="586"/>
        <v>90.762161582807366</v>
      </c>
      <c r="S1977" s="57">
        <f t="shared" si="587"/>
        <v>1.527639473768106</v>
      </c>
      <c r="T1977" s="12">
        <f t="shared" si="570"/>
        <v>24.495831077195529</v>
      </c>
    </row>
    <row r="1978" spans="1:20" x14ac:dyDescent="0.15">
      <c r="A1978" s="57">
        <f t="shared" si="571"/>
        <v>9634.9159754530574</v>
      </c>
      <c r="B1978" s="12">
        <f t="shared" si="588"/>
        <v>1533.4445037684247</v>
      </c>
      <c r="C1978" s="57" t="str">
        <f t="shared" si="572"/>
        <v>0.223678739805717-16.714783989717i</v>
      </c>
      <c r="D1978" s="57" t="str">
        <f t="shared" si="573"/>
        <v>7.9798148052443-4.19000950441563i</v>
      </c>
      <c r="E1978" s="57" t="str">
        <f t="shared" si="574"/>
        <v>81.1205022513892+0.142704220878504i</v>
      </c>
      <c r="F1978" s="57" t="str">
        <f t="shared" si="575"/>
        <v>4.17863061520312-389.613184721293i</v>
      </c>
      <c r="G1978" s="57" t="str">
        <f t="shared" si="576"/>
        <v>0.999988497925008-0.00339145141418229i</v>
      </c>
      <c r="H1978" s="57" t="str">
        <f t="shared" si="577"/>
        <v>136.489046491091+238.233750146031i</v>
      </c>
      <c r="I1978" s="57" t="str">
        <f t="shared" si="578"/>
        <v>526.910480537348-294.417682018671i</v>
      </c>
      <c r="K1978" s="57" t="str">
        <f t="shared" si="579"/>
        <v>0.0217268381452415-0.0402353213684286i</v>
      </c>
      <c r="L1978" s="57" t="str">
        <f t="shared" si="580"/>
        <v>0.00025-0.144151634786164i</v>
      </c>
      <c r="M1978" s="57" t="str">
        <f t="shared" si="581"/>
        <v>0.0025-0.081186778039767i</v>
      </c>
      <c r="N1978" s="57">
        <f t="shared" si="582"/>
        <v>90.766691500511101</v>
      </c>
      <c r="O1978" s="57">
        <f t="shared" si="583"/>
        <v>24.462793035225854</v>
      </c>
      <c r="P1978" s="374">
        <f t="shared" si="584"/>
        <v>24.462793035225854</v>
      </c>
      <c r="Q1978" s="374">
        <f t="shared" si="585"/>
        <v>-89.233308499488899</v>
      </c>
      <c r="R1978" s="12">
        <f t="shared" si="586"/>
        <v>90.766691500511101</v>
      </c>
      <c r="S1978" s="57">
        <f t="shared" si="587"/>
        <v>1.5334445037684248</v>
      </c>
      <c r="T1978" s="12">
        <f t="shared" si="570"/>
        <v>24.462793035225854</v>
      </c>
    </row>
    <row r="1979" spans="1:20" x14ac:dyDescent="0.15">
      <c r="A1979" s="57">
        <f t="shared" si="571"/>
        <v>9671.5286561597786</v>
      </c>
      <c r="B1979" s="12">
        <f t="shared" si="588"/>
        <v>1539.2715928827447</v>
      </c>
      <c r="C1979" s="57" t="str">
        <f t="shared" si="572"/>
        <v>0.224150768753096-16.6513114815194i</v>
      </c>
      <c r="D1979" s="57" t="str">
        <f t="shared" si="573"/>
        <v>7.97981339512294-4.17443934557766i</v>
      </c>
      <c r="E1979" s="57" t="str">
        <f t="shared" si="574"/>
        <v>81.1203824472671+0.14362911125167i</v>
      </c>
      <c r="F1979" s="57" t="str">
        <f t="shared" si="575"/>
        <v>4.17863024923093-388.138366836276i</v>
      </c>
      <c r="G1979" s="57" t="str">
        <f t="shared" si="576"/>
        <v>0.999988410344163-0.00340433863139787i</v>
      </c>
      <c r="H1979" s="57" t="str">
        <f t="shared" si="577"/>
        <v>136.624160904291+239.218293181825i</v>
      </c>
      <c r="I1979" s="57" t="str">
        <f t="shared" si="578"/>
        <v>527.087371549757-293.554627463946i</v>
      </c>
      <c r="K1979" s="57" t="str">
        <f t="shared" si="579"/>
        <v>0.0216030620419841-0.0401464504508922i</v>
      </c>
      <c r="L1979" s="57" t="str">
        <f t="shared" si="580"/>
        <v>0.00025-0.143605932243638i</v>
      </c>
      <c r="M1979" s="57" t="str">
        <f t="shared" si="581"/>
        <v>0.0025-0.0808794361822742i</v>
      </c>
      <c r="N1979" s="57">
        <f t="shared" si="582"/>
        <v>90.771237590905443</v>
      </c>
      <c r="O1979" s="57">
        <f t="shared" si="583"/>
        <v>24.429755813393285</v>
      </c>
      <c r="P1979" s="374">
        <f t="shared" si="584"/>
        <v>24.429755813393285</v>
      </c>
      <c r="Q1979" s="374">
        <f t="shared" si="585"/>
        <v>-89.228762409094557</v>
      </c>
      <c r="R1979" s="12">
        <f t="shared" si="586"/>
        <v>90.771237590905443</v>
      </c>
      <c r="S1979" s="57">
        <f t="shared" si="587"/>
        <v>1.5392715928827447</v>
      </c>
      <c r="T1979" s="12">
        <f t="shared" si="570"/>
        <v>24.429755813393285</v>
      </c>
    </row>
    <row r="1980" spans="1:20" x14ac:dyDescent="0.15">
      <c r="A1980" s="57">
        <f t="shared" si="571"/>
        <v>9708.2804650531871</v>
      </c>
      <c r="B1980" s="12">
        <f t="shared" si="588"/>
        <v>1545.1208249356991</v>
      </c>
      <c r="C1980" s="57" t="str">
        <f t="shared" si="572"/>
        <v>0.22462070094445-16.5880814049847i</v>
      </c>
      <c r="D1980" s="57" t="str">
        <f t="shared" si="573"/>
        <v>7.97981197426477-4.15892923734728i</v>
      </c>
      <c r="E1980" s="57" t="str">
        <f t="shared" si="574"/>
        <v>81.1202640911709+0.144557257768074i</v>
      </c>
      <c r="F1980" s="57" t="str">
        <f t="shared" si="575"/>
        <v>4.17862988047211-386.669132451955i</v>
      </c>
      <c r="G1980" s="57" t="str">
        <f t="shared" si="576"/>
        <v>0.999988322096454-0.00341727481662699i</v>
      </c>
      <c r="H1980" s="57" t="str">
        <f t="shared" si="577"/>
        <v>136.760459550641+240.207534803024i</v>
      </c>
      <c r="I1980" s="57" t="str">
        <f t="shared" si="578"/>
        <v>527.265723158081-292.69610537163i</v>
      </c>
      <c r="K1980" s="57" t="str">
        <f t="shared" si="579"/>
        <v>0.0214798336481685-0.040057397014379i</v>
      </c>
      <c r="L1980" s="57" t="str">
        <f t="shared" si="580"/>
        <v>0.00025-0.14306229552066i</v>
      </c>
      <c r="M1980" s="57" t="str">
        <f t="shared" si="581"/>
        <v>0.0025-0.0805732578026244i</v>
      </c>
      <c r="N1980" s="57">
        <f t="shared" si="582"/>
        <v>90.775799884245899</v>
      </c>
      <c r="O1980" s="57">
        <f t="shared" si="583"/>
        <v>24.396719413615088</v>
      </c>
      <c r="P1980" s="374">
        <f t="shared" si="584"/>
        <v>24.396719413615088</v>
      </c>
      <c r="Q1980" s="374">
        <f t="shared" si="585"/>
        <v>-89.224200115754101</v>
      </c>
      <c r="R1980" s="12">
        <f t="shared" si="586"/>
        <v>90.775799884245899</v>
      </c>
      <c r="S1980" s="57">
        <f t="shared" si="587"/>
        <v>1.5451208249356991</v>
      </c>
      <c r="T1980" s="12">
        <f t="shared" si="570"/>
        <v>24.396719413615088</v>
      </c>
    </row>
    <row r="1981" spans="1:20" x14ac:dyDescent="0.15">
      <c r="A1981" s="57">
        <f t="shared" si="571"/>
        <v>9745.1719308203883</v>
      </c>
      <c r="B1981" s="12">
        <f t="shared" si="588"/>
        <v>1550.9922840704548</v>
      </c>
      <c r="C1981" s="57" t="str">
        <f t="shared" si="572"/>
        <v>0.225088536826767-16.5250928312373i</v>
      </c>
      <c r="D1981" s="57" t="str">
        <f t="shared" si="573"/>
        <v>7.97981054258808-4.14347895660521i</v>
      </c>
      <c r="E1981" s="57" t="str">
        <f t="shared" si="574"/>
        <v>81.1201471873179+0.145488665647174i</v>
      </c>
      <c r="F1981" s="57" t="str">
        <f t="shared" si="575"/>
        <v>4.17862950890547-385.2054604329i</v>
      </c>
      <c r="G1981" s="57" t="str">
        <f t="shared" si="576"/>
        <v>0.999988233176805-0.00343026015590906i</v>
      </c>
      <c r="H1981" s="57" t="str">
        <f t="shared" si="577"/>
        <v>136.897954049049+241.201504828842i</v>
      </c>
      <c r="I1981" s="57" t="str">
        <f t="shared" si="578"/>
        <v>527.445548324988-291.842107397126i</v>
      </c>
      <c r="K1981" s="57" t="str">
        <f t="shared" si="579"/>
        <v>0.0213571528580256-0.039968164827792i</v>
      </c>
      <c r="L1981" s="57" t="str">
        <f t="shared" si="580"/>
        <v>0.00025-0.142520716796832i</v>
      </c>
      <c r="M1981" s="57" t="str">
        <f t="shared" si="581"/>
        <v>0.0025-0.0802682384963383i</v>
      </c>
      <c r="N1981" s="57">
        <f t="shared" si="582"/>
        <v>90.780378411089615</v>
      </c>
      <c r="O1981" s="57">
        <f t="shared" si="583"/>
        <v>24.363683837791577</v>
      </c>
      <c r="P1981" s="374">
        <f t="shared" si="584"/>
        <v>24.363683837791577</v>
      </c>
      <c r="Q1981" s="374">
        <f t="shared" si="585"/>
        <v>-89.219621588910385</v>
      </c>
      <c r="R1981" s="12">
        <f t="shared" si="586"/>
        <v>90.780378411089615</v>
      </c>
      <c r="S1981" s="57">
        <f t="shared" si="587"/>
        <v>1.5509922840704549</v>
      </c>
      <c r="T1981" s="12">
        <f t="shared" si="570"/>
        <v>24.363683837791577</v>
      </c>
    </row>
    <row r="1982" spans="1:20" x14ac:dyDescent="0.15">
      <c r="A1982" s="57">
        <f t="shared" si="571"/>
        <v>9782.2035841575071</v>
      </c>
      <c r="B1982" s="12">
        <f t="shared" si="588"/>
        <v>1556.8860547499226</v>
      </c>
      <c r="C1982" s="57" t="str">
        <f t="shared" si="572"/>
        <v>0.225554276963195-16.4623448349236i</v>
      </c>
      <c r="D1982" s="57" t="str">
        <f t="shared" si="573"/>
        <v>7.97980910001048-4.12808828109275i</v>
      </c>
      <c r="E1982" s="57" t="str">
        <f t="shared" si="574"/>
        <v>81.1200317399116+0.146423340173712i</v>
      </c>
      <c r="F1982" s="57" t="str">
        <f t="shared" si="575"/>
        <v>4.17862913450964-383.747329723696i</v>
      </c>
      <c r="G1982" s="57" t="str">
        <f t="shared" si="576"/>
        <v>0.999988143580098-0.00344329483598997i</v>
      </c>
      <c r="H1982" s="57" t="str">
        <f t="shared" si="577"/>
        <v>137.036656152271+242.200233349303i</v>
      </c>
      <c r="I1982" s="57" t="str">
        <f t="shared" si="578"/>
        <v>527.626860142471-290.992625316462i</v>
      </c>
      <c r="K1982" s="57" t="str">
        <f t="shared" si="579"/>
        <v>0.0212350195353549-0.0398787576451169i</v>
      </c>
      <c r="L1982" s="57" t="str">
        <f t="shared" si="580"/>
        <v>0.00025-0.141981188281363i</v>
      </c>
      <c r="M1982" s="57" t="str">
        <f t="shared" si="581"/>
        <v>0.0025-0.0799643738756108i</v>
      </c>
      <c r="N1982" s="57">
        <f t="shared" si="582"/>
        <v>90.784973202301103</v>
      </c>
      <c r="O1982" s="57">
        <f t="shared" si="583"/>
        <v>24.330649087806606</v>
      </c>
      <c r="P1982" s="374">
        <f t="shared" si="584"/>
        <v>24.330649087806606</v>
      </c>
      <c r="Q1982" s="374">
        <f t="shared" si="585"/>
        <v>-89.215026797698897</v>
      </c>
      <c r="R1982" s="12">
        <f t="shared" si="586"/>
        <v>90.784973202301103</v>
      </c>
      <c r="S1982" s="57">
        <f t="shared" si="587"/>
        <v>1.5568860547499226</v>
      </c>
      <c r="T1982" s="12">
        <f t="shared" si="570"/>
        <v>24.330649087806606</v>
      </c>
    </row>
    <row r="1983" spans="1:20" x14ac:dyDescent="0.15">
      <c r="A1983" s="57">
        <f t="shared" si="571"/>
        <v>9819.3759577773053</v>
      </c>
      <c r="B1983" s="12">
        <f t="shared" si="588"/>
        <v>1562.8022217579723</v>
      </c>
      <c r="C1983" s="57" t="str">
        <f t="shared" si="572"/>
        <v>0.22601792203138-16.3998364941994i</v>
      </c>
      <c r="D1983" s="57" t="str">
        <f t="shared" si="573"/>
        <v>7.979807646449-4.11275698940867i</v>
      </c>
      <c r="E1983" s="57" t="str">
        <f t="shared" si="574"/>
        <v>81.119917753141+0.147361286698291i</v>
      </c>
      <c r="F1983" s="57" t="str">
        <f t="shared" si="575"/>
        <v>4.17862875726302-382.294719348643i</v>
      </c>
      <c r="G1983" s="57" t="str">
        <f t="shared" si="576"/>
        <v>0.999988053301178-0.00345637904432484i</v>
      </c>
      <c r="H1983" s="57" t="str">
        <f t="shared" si="577"/>
        <v>137.176577748757+243.203750728514i</v>
      </c>
      <c r="I1983" s="57" t="str">
        <f t="shared" si="578"/>
        <v>527.809671833386-290.147651027002i</v>
      </c>
      <c r="K1983" s="57" t="str">
        <f t="shared" si="579"/>
        <v>0.0211134335138062-0.0397891792051807i</v>
      </c>
      <c r="L1983" s="57" t="str">
        <f t="shared" si="580"/>
        <v>0.00025-0.141443702212954i</v>
      </c>
      <c r="M1983" s="57" t="str">
        <f t="shared" si="581"/>
        <v>0.0025-0.079661659569248i</v>
      </c>
      <c r="N1983" s="57">
        <f t="shared" si="582"/>
        <v>90.78958428905247</v>
      </c>
      <c r="O1983" s="57">
        <f t="shared" si="583"/>
        <v>24.297615165527727</v>
      </c>
      <c r="P1983" s="374">
        <f t="shared" si="584"/>
        <v>24.297615165527727</v>
      </c>
      <c r="Q1983" s="374">
        <f t="shared" si="585"/>
        <v>-89.21041571094753</v>
      </c>
      <c r="R1983" s="12">
        <f t="shared" si="586"/>
        <v>90.78958428905247</v>
      </c>
      <c r="S1983" s="57">
        <f t="shared" si="587"/>
        <v>1.5628022217579725</v>
      </c>
      <c r="T1983" s="12">
        <f t="shared" si="570"/>
        <v>24.297615165527727</v>
      </c>
    </row>
    <row r="1984" spans="1:20" x14ac:dyDescent="0.15">
      <c r="A1984" s="57">
        <f t="shared" si="571"/>
        <v>9856.6895864168582</v>
      </c>
      <c r="B1984" s="12">
        <f t="shared" si="588"/>
        <v>1568.7408702006526</v>
      </c>
      <c r="C1984" s="57" t="str">
        <f t="shared" si="572"/>
        <v>0.22647947282238-16.3375668907184i</v>
      </c>
      <c r="D1984" s="57" t="str">
        <f t="shared" si="573"/>
        <v>7.97980618182-4.09748486100596i</v>
      </c>
      <c r="E1984" s="57" t="str">
        <f t="shared" si="574"/>
        <v>81.1198052311827+0.148302510637575i</v>
      </c>
      <c r="F1984" s="57" t="str">
        <f t="shared" si="575"/>
        <v>4.17862837714399-380.847608411455i</v>
      </c>
      <c r="G1984" s="57" t="str">
        <f t="shared" si="576"/>
        <v>0.999987962334852-0.00346951296908062i</v>
      </c>
      <c r="H1984" s="57" t="str">
        <f t="shared" si="577"/>
        <v>137.317730864536+244.21208760797i</v>
      </c>
      <c r="I1984" s="57" t="str">
        <f t="shared" si="578"/>
        <v>527.993996752985-289.307176548189i</v>
      </c>
      <c r="K1984" s="57" t="str">
        <f t="shared" si="579"/>
        <v>0.0209923945971644-0.0396994332314149i</v>
      </c>
      <c r="L1984" s="57" t="str">
        <f t="shared" si="580"/>
        <v>0.00025-0.140908250859687i</v>
      </c>
      <c r="M1984" s="57" t="str">
        <f t="shared" si="581"/>
        <v>0.0025-0.0793600912226021i</v>
      </c>
      <c r="N1984" s="57">
        <f t="shared" si="582"/>
        <v>90.794211702825862</v>
      </c>
      <c r="O1984" s="57">
        <f t="shared" si="583"/>
        <v>24.264582072806967</v>
      </c>
      <c r="P1984" s="374">
        <f t="shared" si="584"/>
        <v>24.264582072806967</v>
      </c>
      <c r="Q1984" s="374">
        <f t="shared" si="585"/>
        <v>-89.205788297174138</v>
      </c>
      <c r="R1984" s="12">
        <f t="shared" si="586"/>
        <v>90.794211702825862</v>
      </c>
      <c r="S1984" s="57">
        <f t="shared" si="587"/>
        <v>1.5687408702006527</v>
      </c>
      <c r="T1984" s="12">
        <f t="shared" si="570"/>
        <v>24.264582072806967</v>
      </c>
    </row>
    <row r="1985" spans="1:20" x14ac:dyDescent="0.15">
      <c r="A1985" s="57">
        <f t="shared" si="571"/>
        <v>9894.1450068452432</v>
      </c>
      <c r="B1985" s="12">
        <f t="shared" si="588"/>
        <v>1574.7020855074152</v>
      </c>
      <c r="C1985" s="57" t="str">
        <f t="shared" si="572"/>
        <v>0.226938930239801-16.2755351096196i</v>
      </c>
      <c r="D1985" s="57" t="str">
        <f t="shared" si="573"/>
        <v>7.97980470603924-4.08227167618868i</v>
      </c>
      <c r="E1985" s="57" t="str">
        <f t="shared" si="574"/>
        <v>81.1196941782004+0.149247017474674i</v>
      </c>
      <c r="F1985" s="57" t="str">
        <f t="shared" si="575"/>
        <v>4.17862799413063-379.405976094953i</v>
      </c>
      <c r="G1985" s="57" t="str">
        <f t="shared" si="576"/>
        <v>0.999987870675885-0.00348269679913888i</v>
      </c>
      <c r="H1985" s="57" t="str">
        <f t="shared" si="577"/>
        <v>137.460127665143+245.225274909909i</v>
      </c>
      <c r="I1985" s="57" t="str">
        <f t="shared" si="578"/>
        <v>528.179848390458-288.471194022322i</v>
      </c>
      <c r="K1985" s="57" t="str">
        <f t="shared" si="579"/>
        <v>0.0208719025596365-0.039609523431624i</v>
      </c>
      <c r="L1985" s="57" t="str">
        <f t="shared" si="580"/>
        <v>0.00025-0.140374826518915i</v>
      </c>
      <c r="M1985" s="57" t="str">
        <f t="shared" si="581"/>
        <v>0.0025-0.0790596644975113i</v>
      </c>
      <c r="N1985" s="57">
        <f t="shared" si="582"/>
        <v>90.798855475416616</v>
      </c>
      <c r="O1985" s="57">
        <f t="shared" si="583"/>
        <v>24.231549811480967</v>
      </c>
      <c r="P1985" s="374">
        <f t="shared" si="584"/>
        <v>24.231549811480967</v>
      </c>
      <c r="Q1985" s="374">
        <f t="shared" si="585"/>
        <v>-89.201144524583384</v>
      </c>
      <c r="R1985" s="12">
        <f t="shared" si="586"/>
        <v>90.798855475416616</v>
      </c>
      <c r="S1985" s="57">
        <f t="shared" si="587"/>
        <v>1.5747020855074152</v>
      </c>
      <c r="T1985" s="12">
        <f t="shared" si="570"/>
        <v>24.231549811480967</v>
      </c>
    </row>
    <row r="1986" spans="1:20" x14ac:dyDescent="0.15">
      <c r="A1986" s="57">
        <f t="shared" si="571"/>
        <v>9931.7427578712559</v>
      </c>
      <c r="B1986" s="12">
        <f t="shared" si="588"/>
        <v>1580.6859534323435</v>
      </c>
      <c r="C1986" s="57" t="str">
        <f t="shared" si="572"/>
        <v>0.22739629529848-16.2137402395153i</v>
      </c>
      <c r="D1986" s="57" t="str">
        <f t="shared" si="573"/>
        <v>7.97980321902174-4.06711721610879i</v>
      </c>
      <c r="E1986" s="57" t="str">
        <f t="shared" si="574"/>
        <v>81.1195845983467+0.150194812760833i</v>
      </c>
      <c r="F1986" s="57" t="str">
        <f t="shared" si="575"/>
        <v>4.17862760820089-377.969801660772i</v>
      </c>
      <c r="G1986" s="57" t="str">
        <f t="shared" si="576"/>
        <v>0.999987778319003-0.00349593072409839i</v>
      </c>
      <c r="H1986" s="57" t="str">
        <f t="shared" si="577"/>
        <v>137.60378045755+246.243343840717i</v>
      </c>
      <c r="I1986" s="57" t="str">
        <f t="shared" si="578"/>
        <v>528.367240370519-287.639695715301i</v>
      </c>
      <c r="K1986" s="57" t="str">
        <f t="shared" si="579"/>
        <v>0.020751957146138-0.0395194534977583i</v>
      </c>
      <c r="L1986" s="57" t="str">
        <f t="shared" si="580"/>
        <v>0.00025-0.13984342151715i</v>
      </c>
      <c r="M1986" s="57" t="str">
        <f t="shared" si="581"/>
        <v>0.0025-0.0787603750722371i</v>
      </c>
      <c r="N1986" s="57">
        <f t="shared" si="582"/>
        <v>90.803515638934627</v>
      </c>
      <c r="O1986" s="57">
        <f t="shared" si="583"/>
        <v>24.19851838337145</v>
      </c>
      <c r="P1986" s="374">
        <f t="shared" si="584"/>
        <v>24.19851838337145</v>
      </c>
      <c r="Q1986" s="374">
        <f t="shared" si="585"/>
        <v>-89.196484361065373</v>
      </c>
      <c r="R1986" s="12">
        <f t="shared" si="586"/>
        <v>90.803515638934627</v>
      </c>
      <c r="S1986" s="57">
        <f t="shared" si="587"/>
        <v>1.5806859534323434</v>
      </c>
      <c r="T1986" s="12">
        <f t="shared" si="570"/>
        <v>24.19851838337145</v>
      </c>
    </row>
    <row r="1987" spans="1:20" x14ac:dyDescent="0.15">
      <c r="A1987" s="57">
        <f t="shared" si="571"/>
        <v>9969.4833803511665</v>
      </c>
      <c r="B1987" s="12">
        <f t="shared" si="588"/>
        <v>1586.6925600553864</v>
      </c>
      <c r="C1987" s="57" t="str">
        <f t="shared" si="572"/>
        <v>0.227851569123652-16.1521813724788i</v>
      </c>
      <c r="D1987" s="57" t="str">
        <f t="shared" si="573"/>
        <v>7.97980172068201-4.05202126276303i</v>
      </c>
      <c r="E1987" s="57" t="str">
        <f t="shared" si="574"/>
        <v>81.1194764957629+0.151145902114569i</v>
      </c>
      <c r="F1987" s="57" t="str">
        <f t="shared" si="575"/>
        <v>4.17862721933257-376.539064449062i</v>
      </c>
      <c r="G1987" s="57" t="str">
        <f t="shared" si="576"/>
        <v>0.999987685258892-0.00350921493427801i</v>
      </c>
      <c r="H1987" s="57" t="str">
        <f t="shared" si="577"/>
        <v>137.748701692167+247.266325894392i</v>
      </c>
      <c r="I1987" s="57" t="str">
        <f t="shared" si="578"/>
        <v>528.55618645503-286.812674017463i</v>
      </c>
      <c r="K1987" s="57" t="str">
        <f t="shared" si="579"/>
        <v>0.0206325580725819-0.03942922710569i</v>
      </c>
      <c r="L1987" s="57" t="str">
        <f t="shared" si="580"/>
        <v>0.00025-0.139314028209952i</v>
      </c>
      <c r="M1987" s="57" t="str">
        <f t="shared" si="581"/>
        <v>0.0025-0.0784622186413999i</v>
      </c>
      <c r="N1987" s="57">
        <f t="shared" si="582"/>
        <v>90.808192225807844</v>
      </c>
      <c r="O1987" s="57">
        <f t="shared" si="583"/>
        <v>24.165487790285518</v>
      </c>
      <c r="P1987" s="374">
        <f t="shared" si="584"/>
        <v>24.165487790285518</v>
      </c>
      <c r="Q1987" s="374">
        <f t="shared" si="585"/>
        <v>-89.191807774192156</v>
      </c>
      <c r="R1987" s="12">
        <f t="shared" si="586"/>
        <v>90.808192225807844</v>
      </c>
      <c r="S1987" s="57">
        <f t="shared" si="587"/>
        <v>1.5866925600553863</v>
      </c>
      <c r="T1987" s="12">
        <f t="shared" si="570"/>
        <v>24.165487790285518</v>
      </c>
    </row>
    <row r="1988" spans="1:20" x14ac:dyDescent="0.15">
      <c r="A1988" s="57">
        <f t="shared" si="571"/>
        <v>10007.367417196501</v>
      </c>
      <c r="B1988" s="12">
        <f t="shared" si="588"/>
        <v>1592.7219917835969</v>
      </c>
      <c r="C1988" s="57" t="str">
        <f t="shared" si="572"/>
        <v>0.228304752949445-16.0908576040333i</v>
      </c>
      <c r="D1988" s="57" t="str">
        <f t="shared" si="573"/>
        <v>7.97980021093386-4.03698359898976i</v>
      </c>
      <c r="E1988" s="57" t="str">
        <f t="shared" si="574"/>
        <v>81.1193698745801+0.152100291222545i</v>
      </c>
      <c r="F1988" s="57" t="str">
        <f t="shared" si="575"/>
        <v>4.17862682750333-375.113743878186i</v>
      </c>
      <c r="G1988" s="57" t="str">
        <f t="shared" si="576"/>
        <v>0.999987591490199-0.0035225496207193i</v>
      </c>
      <c r="H1988" s="57" t="str">
        <f t="shared" si="577"/>
        <v>137.894903964838+248.294252856031i</v>
      </c>
      <c r="I1988" s="57" t="str">
        <f t="shared" si="578"/>
        <v>528.746700544577-285.990121444349i</v>
      </c>
      <c r="K1988" s="57" t="str">
        <f t="shared" si="579"/>
        <v>0.0205137050261688-0.0393388479149981i</v>
      </c>
      <c r="L1988" s="57" t="str">
        <f t="shared" si="580"/>
        <v>0.00025-0.138786638981821i</v>
      </c>
      <c r="M1988" s="57" t="str">
        <f t="shared" si="581"/>
        <v>0.0025-0.0781651909159192i</v>
      </c>
      <c r="N1988" s="57">
        <f t="shared" si="582"/>
        <v>90.812885268782807</v>
      </c>
      <c r="O1988" s="57">
        <f t="shared" si="583"/>
        <v>24.13245803401654</v>
      </c>
      <c r="P1988" s="374">
        <f t="shared" si="584"/>
        <v>24.13245803401654</v>
      </c>
      <c r="Q1988" s="374">
        <f t="shared" si="585"/>
        <v>-89.187114731217193</v>
      </c>
      <c r="R1988" s="12">
        <f t="shared" si="586"/>
        <v>90.812885268782807</v>
      </c>
      <c r="S1988" s="57">
        <f t="shared" si="587"/>
        <v>1.5927219917835969</v>
      </c>
      <c r="T1988" s="12">
        <f t="shared" si="570"/>
        <v>24.13245803401654</v>
      </c>
    </row>
    <row r="1989" spans="1:20" x14ac:dyDescent="0.15">
      <c r="A1989" s="57">
        <f t="shared" si="571"/>
        <v>10045.39541338185</v>
      </c>
      <c r="B1989" s="12">
        <f t="shared" si="588"/>
        <v>1598.7743353523747</v>
      </c>
      <c r="C1989" s="57" t="str">
        <f t="shared" si="572"/>
        <v>0.22875584811812-16.0297680331384i</v>
      </c>
      <c r="D1989" s="57" t="str">
        <f t="shared" si="573"/>
        <v>7.97979868969042-4.02200400846585i</v>
      </c>
      <c r="E1989" s="57" t="str">
        <f t="shared" si="574"/>
        <v>81.1192647389198+0.153057985840483i</v>
      </c>
      <c r="F1989" s="57" t="str">
        <f t="shared" si="575"/>
        <v>4.17862643269063-373.693819444432i</v>
      </c>
      <c r="G1989" s="57" t="str">
        <f t="shared" si="576"/>
        <v>0.999987497007526-0.00353593497518927i</v>
      </c>
      <c r="H1989" s="57" t="str">
        <f t="shared" si="577"/>
        <v>138.042400018902+249.327156805409i</v>
      </c>
      <c r="I1989" s="57" t="str">
        <f t="shared" si="578"/>
        <v>528.938796680173-285.17203063757i</v>
      </c>
      <c r="K1989" s="57" t="str">
        <f t="shared" si="579"/>
        <v>0.020395397665677-0.0392483195687524i</v>
      </c>
      <c r="L1989" s="57" t="str">
        <f t="shared" si="580"/>
        <v>0.00025-0.138261246246086i</v>
      </c>
      <c r="M1989" s="57" t="str">
        <f t="shared" si="581"/>
        <v>0.0025-0.0778692876229517i</v>
      </c>
      <c r="N1989" s="57">
        <f t="shared" si="582"/>
        <v>90.817594800928291</v>
      </c>
      <c r="O1989" s="57">
        <f t="shared" si="583"/>
        <v>24.099429116343799</v>
      </c>
      <c r="P1989" s="374">
        <f t="shared" si="584"/>
        <v>24.099429116343799</v>
      </c>
      <c r="Q1989" s="374">
        <f t="shared" si="585"/>
        <v>-89.182405199071709</v>
      </c>
      <c r="R1989" s="12">
        <f t="shared" si="586"/>
        <v>90.817594800928291</v>
      </c>
      <c r="S1989" s="57">
        <f t="shared" si="587"/>
        <v>1.5987743353523747</v>
      </c>
      <c r="T1989" s="12">
        <f t="shared" si="570"/>
        <v>24.099429116343799</v>
      </c>
    </row>
    <row r="1990" spans="1:20" x14ac:dyDescent="0.15">
      <c r="A1990" s="57">
        <f t="shared" si="571"/>
        <v>10083.567915952701</v>
      </c>
      <c r="B1990" s="12">
        <f t="shared" si="588"/>
        <v>1604.8496778267138</v>
      </c>
      <c r="C1990" s="57" t="str">
        <f t="shared" si="572"/>
        <v>0.229204856078938-15.9689117621795i</v>
      </c>
      <c r="D1990" s="57" t="str">
        <f t="shared" si="573"/>
        <v>7.97979715686407-4.0070822757035i</v>
      </c>
      <c r="E1990" s="57" t="str">
        <f t="shared" si="574"/>
        <v>81.1191610928958+0.154018991793104i</v>
      </c>
      <c r="F1990" s="57" t="str">
        <f t="shared" si="575"/>
        <v>4.17862603487169-372.279270721703i</v>
      </c>
      <c r="G1990" s="57" t="str">
        <f t="shared" si="576"/>
        <v>0.99998740180544-0.00354937119018319i</v>
      </c>
      <c r="H1990" s="57" t="str">
        <f t="shared" si="577"/>
        <v>138.191202747267+250.365070120563i</v>
      </c>
      <c r="I1990" s="57" t="str">
        <f t="shared" si="578"/>
        <v>529.132489044855-284.358394365623i</v>
      </c>
      <c r="K1990" s="57" t="str">
        <f t="shared" si="579"/>
        <v>0.0202776356217556-0.0391576456933074i</v>
      </c>
      <c r="L1990" s="57" t="str">
        <f t="shared" si="580"/>
        <v>0.00025-0.137737842444796i</v>
      </c>
      <c r="M1990" s="57" t="str">
        <f t="shared" si="581"/>
        <v>0.0025-0.07757450450583i</v>
      </c>
      <c r="N1990" s="57">
        <f t="shared" si="582"/>
        <v>90.822320855637344</v>
      </c>
      <c r="O1990" s="57">
        <f t="shared" si="583"/>
        <v>24.066401039033629</v>
      </c>
      <c r="P1990" s="374">
        <f t="shared" si="584"/>
        <v>24.066401039033629</v>
      </c>
      <c r="Q1990" s="374">
        <f t="shared" si="585"/>
        <v>-89.177679144362656</v>
      </c>
      <c r="R1990" s="12">
        <f t="shared" si="586"/>
        <v>90.822320855637344</v>
      </c>
      <c r="S1990" s="57">
        <f t="shared" si="587"/>
        <v>1.6048496778267138</v>
      </c>
      <c r="T1990" s="12">
        <f t="shared" si="570"/>
        <v>24.066401039033629</v>
      </c>
    </row>
    <row r="1991" spans="1:20" x14ac:dyDescent="0.15">
      <c r="A1991" s="57">
        <f t="shared" si="571"/>
        <v>10121.885474033321</v>
      </c>
      <c r="B1991" s="12">
        <f t="shared" si="588"/>
        <v>1610.9481066024553</v>
      </c>
      <c r="C1991" s="57" t="str">
        <f t="shared" si="572"/>
        <v>0.229651778386519-15.9082878969551i</v>
      </c>
      <c r="D1991" s="57" t="str">
        <f t="shared" si="573"/>
        <v>7.97979561236674-3.99221818604729i</v>
      </c>
      <c r="E1991" s="57" t="str">
        <f t="shared" si="574"/>
        <v>81.1190589406124+0.154983314975143i</v>
      </c>
      <c r="F1991" s="57" t="str">
        <f t="shared" si="575"/>
        <v>4.17862563402366-370.870077361248i</v>
      </c>
      <c r="G1991" s="57" t="str">
        <f t="shared" si="576"/>
        <v>0.999987305878461-0.0035628584589273i</v>
      </c>
      <c r="H1991" s="57" t="str">
        <f t="shared" si="577"/>
        <v>138.341325194525+251.408025481481i</v>
      </c>
      <c r="I1991" s="57" t="str">
        <f t="shared" si="578"/>
        <v>529.327791965476-283.549205524775i</v>
      </c>
      <c r="K1991" s="57" t="str">
        <f t="shared" si="579"/>
        <v>0.0201604184972145-0.039066829898097i</v>
      </c>
      <c r="L1991" s="57" t="str">
        <f t="shared" si="580"/>
        <v>0.00025-0.137216420048611i</v>
      </c>
      <c r="M1991" s="57" t="str">
        <f t="shared" si="581"/>
        <v>0.0025-0.0772808373239986i</v>
      </c>
      <c r="N1991" s="57">
        <f t="shared" si="582"/>
        <v>90.827063466627592</v>
      </c>
      <c r="O1991" s="57">
        <f t="shared" si="583"/>
        <v>24.03337380383941</v>
      </c>
      <c r="P1991" s="374">
        <f t="shared" si="584"/>
        <v>24.03337380383941</v>
      </c>
      <c r="Q1991" s="374">
        <f t="shared" si="585"/>
        <v>-89.172936533372408</v>
      </c>
      <c r="R1991" s="12">
        <f t="shared" si="586"/>
        <v>90.827063466627592</v>
      </c>
      <c r="S1991" s="57">
        <f t="shared" si="587"/>
        <v>1.6109481066024554</v>
      </c>
      <c r="T1991" s="12">
        <f t="shared" si="570"/>
        <v>24.03337380383941</v>
      </c>
    </row>
    <row r="1992" spans="1:20" x14ac:dyDescent="0.15">
      <c r="A1992" s="57">
        <f t="shared" si="571"/>
        <v>10160.348638834648</v>
      </c>
      <c r="B1992" s="12">
        <f t="shared" si="588"/>
        <v>1617.0697094075447</v>
      </c>
      <c r="C1992" s="57" t="str">
        <f t="shared" si="572"/>
        <v>0.230096616700505-15.8478955466651i</v>
      </c>
      <c r="D1992" s="57" t="str">
        <f t="shared" si="573"/>
        <v>7.97979405610957-3.97741152567093i</v>
      </c>
      <c r="E1992" s="57" t="str">
        <f t="shared" si="574"/>
        <v>81.1189582861679+0.155950961350814i</v>
      </c>
      <c r="F1992" s="57" t="str">
        <f t="shared" si="575"/>
        <v>4.17862523012349-369.466219091344i</v>
      </c>
      <c r="G1992" s="57" t="str">
        <f t="shared" si="576"/>
        <v>0.999987209221071-0.0035763969753816i</v>
      </c>
      <c r="H1992" s="57" t="str">
        <f t="shared" si="577"/>
        <v>138.492780559113+252.456055873793i</v>
      </c>
      <c r="I1992" s="57" t="str">
        <f t="shared" si="578"/>
        <v>529.524719914326-282.744457139938i</v>
      </c>
      <c r="K1992" s="57" t="str">
        <f t="shared" si="579"/>
        <v>0.0200437458673214-0.0389758757754362i</v>
      </c>
      <c r="L1992" s="57" t="str">
        <f t="shared" si="580"/>
        <v>0.00025-0.136696971556695i</v>
      </c>
      <c r="M1992" s="57" t="str">
        <f t="shared" si="581"/>
        <v>0.0025-0.0769882818529574i</v>
      </c>
      <c r="N1992" s="57">
        <f t="shared" si="582"/>
        <v>90.831822667946113</v>
      </c>
      <c r="O1992" s="57">
        <f t="shared" si="583"/>
        <v>24.000347412502144</v>
      </c>
      <c r="P1992" s="374">
        <f t="shared" si="584"/>
        <v>24.000347412502144</v>
      </c>
      <c r="Q1992" s="374">
        <f t="shared" si="585"/>
        <v>-89.168177332053887</v>
      </c>
      <c r="R1992" s="12">
        <f t="shared" si="586"/>
        <v>90.831822667946113</v>
      </c>
      <c r="S1992" s="57">
        <f t="shared" si="587"/>
        <v>1.6170697094075446</v>
      </c>
      <c r="T1992" s="12">
        <f t="shared" si="570"/>
        <v>24.000347412502144</v>
      </c>
    </row>
    <row r="1993" spans="1:20" x14ac:dyDescent="0.15">
      <c r="A1993" s="57">
        <f t="shared" si="571"/>
        <v>10198.95796366222</v>
      </c>
      <c r="B1993" s="12">
        <f t="shared" si="588"/>
        <v>1623.2145743032934</v>
      </c>
      <c r="C1993" s="57" t="str">
        <f t="shared" si="572"/>
        <v>0.230539372783886-15.7877338238989i</v>
      </c>
      <c r="D1993" s="57" t="str">
        <f t="shared" si="573"/>
        <v>7.97979248800291-3.96266208157427i</v>
      </c>
      <c r="E1993" s="57" t="str">
        <f t="shared" si="574"/>
        <v>81.1188591336533+0.156921936955475i</v>
      </c>
      <c r="F1993" s="57" t="str">
        <f t="shared" si="575"/>
        <v>4.17862482314793-368.067675717017i</v>
      </c>
      <c r="G1993" s="57" t="str">
        <f t="shared" si="576"/>
        <v>0.999987111827707-0.00358998693424264i</v>
      </c>
      <c r="H1993" s="57" t="str">
        <f t="shared" si="577"/>
        <v>138.645582195495+253.509194592552i</v>
      </c>
      <c r="I1993" s="57" t="str">
        <f t="shared" si="578"/>
        <v>529.723287510923-281.944142365574i</v>
      </c>
      <c r="K1993" s="57" t="str">
        <f t="shared" si="579"/>
        <v>0.0199276172800939-0.0388847869003261i</v>
      </c>
      <c r="L1993" s="57" t="str">
        <f t="shared" si="580"/>
        <v>0.00025-0.136179489496608i</v>
      </c>
      <c r="M1993" s="57" t="str">
        <f t="shared" si="581"/>
        <v>0.0025-0.0766968338841973i</v>
      </c>
      <c r="N1993" s="57">
        <f t="shared" si="582"/>
        <v>90.836598493969618</v>
      </c>
      <c r="O1993" s="57">
        <f t="shared" si="583"/>
        <v>23.967321866750844</v>
      </c>
      <c r="P1993" s="374">
        <f t="shared" si="584"/>
        <v>23.967321866750844</v>
      </c>
      <c r="Q1993" s="374">
        <f t="shared" si="585"/>
        <v>-89.163401506030382</v>
      </c>
      <c r="R1993" s="12">
        <f t="shared" si="586"/>
        <v>90.836598493969618</v>
      </c>
      <c r="S1993" s="57">
        <f t="shared" si="587"/>
        <v>1.6232145743032933</v>
      </c>
      <c r="T1993" s="12">
        <f t="shared" si="570"/>
        <v>23.967321866750844</v>
      </c>
    </row>
    <row r="1994" spans="1:20" x14ac:dyDescent="0.15">
      <c r="A1994" s="57">
        <f t="shared" si="571"/>
        <v>10237.714003924137</v>
      </c>
      <c r="B1994" s="12">
        <f t="shared" si="588"/>
        <v>1629.382789685646</v>
      </c>
      <c r="C1994" s="57" t="str">
        <f t="shared" si="572"/>
        <v>0.230980048501987-15.7278018446237i</v>
      </c>
      <c r="D1994" s="57" t="str">
        <f t="shared" si="573"/>
        <v>7.9797909079567-3.94796964158026i</v>
      </c>
      <c r="E1994" s="57" t="str">
        <f t="shared" si="574"/>
        <v>81.1187614871545+0.157896247895639i</v>
      </c>
      <c r="F1994" s="57" t="str">
        <f t="shared" si="575"/>
        <v>4.17862441307353-366.674427119753i</v>
      </c>
      <c r="G1994" s="57" t="str">
        <f t="shared" si="576"/>
        <v>0.999987013692767-0.0036036285309463i</v>
      </c>
      <c r="H1994" s="57" t="str">
        <f t="shared" si="577"/>
        <v>138.799743616389+254.567475246068i</v>
      </c>
      <c r="I1994" s="57" t="str">
        <f t="shared" si="578"/>
        <v>529.923509523792-281.148254486617i</v>
      </c>
      <c r="K1994" s="57" t="str">
        <f t="shared" si="579"/>
        <v>0.0198120322565944-0.0387935668302641i</v>
      </c>
      <c r="L1994" s="57" t="str">
        <f t="shared" si="580"/>
        <v>0.00025-0.135663966424196i</v>
      </c>
      <c r="M1994" s="57" t="str">
        <f t="shared" si="581"/>
        <v>0.0025-0.076406489225142i</v>
      </c>
      <c r="N1994" s="57">
        <f t="shared" si="582"/>
        <v>90.841390979406853</v>
      </c>
      <c r="O1994" s="57">
        <f t="shared" si="583"/>
        <v>23.93429716830304</v>
      </c>
      <c r="P1994" s="374">
        <f t="shared" si="584"/>
        <v>23.93429716830304</v>
      </c>
      <c r="Q1994" s="374">
        <f t="shared" si="585"/>
        <v>-89.158609020593147</v>
      </c>
      <c r="R1994" s="12">
        <f t="shared" si="586"/>
        <v>90.841390979406853</v>
      </c>
      <c r="S1994" s="57">
        <f t="shared" si="587"/>
        <v>1.6293827896856461</v>
      </c>
      <c r="T1994" s="12">
        <f t="shared" si="570"/>
        <v>23.93429716830304</v>
      </c>
    </row>
    <row r="1995" spans="1:20" x14ac:dyDescent="0.15">
      <c r="A1995" s="57">
        <f t="shared" si="571"/>
        <v>10276.617317139049</v>
      </c>
      <c r="B1995" s="12">
        <f t="shared" si="588"/>
        <v>1635.5744442864516</v>
      </c>
      <c r="C1995" s="57" t="str">
        <f t="shared" si="572"/>
        <v>0.231418645821439-15.6680987281722i</v>
      </c>
      <c r="D1995" s="57" t="str">
        <f t="shared" si="573"/>
        <v>7.97978931587992-3.93333399433179i</v>
      </c>
      <c r="E1995" s="57" t="str">
        <f t="shared" si="574"/>
        <v>81.1186653507517+0.158873900348824i</v>
      </c>
      <c r="F1995" s="57" t="str">
        <f t="shared" si="575"/>
        <v>4.17862399987674-365.286453257203i</v>
      </c>
      <c r="G1995" s="57" t="str">
        <f t="shared" si="576"/>
        <v>0.999986914810603-0.0036173219616706i</v>
      </c>
      <c r="H1995" s="57" t="str">
        <f t="shared" si="577"/>
        <v>138.955278495034+255.630931759775i</v>
      </c>
      <c r="I1995" s="57" t="str">
        <f t="shared" si="578"/>
        <v>530.12540087222-280.356786919416i</v>
      </c>
      <c r="K1995" s="57" t="str">
        <f t="shared" si="579"/>
        <v>0.0196969902912272-0.0387022191050585i</v>
      </c>
      <c r="L1995" s="57" t="str">
        <f t="shared" si="580"/>
        <v>0.00025-0.135150394923487i</v>
      </c>
      <c r="M1995" s="57" t="str">
        <f t="shared" si="581"/>
        <v>0.0025-0.0761172436990851i</v>
      </c>
      <c r="N1995" s="57">
        <f t="shared" si="582"/>
        <v>90.846200159301063</v>
      </c>
      <c r="O1995" s="57">
        <f t="shared" si="583"/>
        <v>23.901273318864945</v>
      </c>
      <c r="P1995" s="374">
        <f t="shared" si="584"/>
        <v>23.901273318864945</v>
      </c>
      <c r="Q1995" s="374">
        <f t="shared" si="585"/>
        <v>-89.153799840698937</v>
      </c>
      <c r="R1995" s="12">
        <f t="shared" si="586"/>
        <v>90.846200159301063</v>
      </c>
      <c r="S1995" s="57">
        <f t="shared" si="587"/>
        <v>1.6355744442864515</v>
      </c>
      <c r="T1995" s="12">
        <f t="shared" si="570"/>
        <v>23.901273318864945</v>
      </c>
    </row>
    <row r="1996" spans="1:20" x14ac:dyDescent="0.15">
      <c r="A1996" s="57">
        <f t="shared" si="571"/>
        <v>10315.668462944179</v>
      </c>
      <c r="B1996" s="12">
        <f t="shared" si="588"/>
        <v>1641.7896271747402</v>
      </c>
      <c r="C1996" s="57" t="str">
        <f t="shared" si="572"/>
        <v>0.231855166808947-15.6086235972312i</v>
      </c>
      <c r="D1996" s="57" t="str">
        <f t="shared" si="573"/>
        <v>7.97978771168096-3.91875492928874i</v>
      </c>
      <c r="E1996" s="57" t="str">
        <f t="shared" si="574"/>
        <v>81.1185707285212+0.159854900564759i</v>
      </c>
      <c r="F1996" s="57" t="str">
        <f t="shared" si="575"/>
        <v>4.17862358353376-363.903734162892i</v>
      </c>
      <c r="G1996" s="57" t="str">
        <f t="shared" si="576"/>
        <v>0.999986815175528-0.00363106742333849i</v>
      </c>
      <c r="H1996" s="57" t="str">
        <f t="shared" si="577"/>
        <v>139.112200667488+256.699598380181i</v>
      </c>
      <c r="I1996" s="57" t="str">
        <f t="shared" si="578"/>
        <v>530.328976628091-279.569733212686i</v>
      </c>
      <c r="K1996" s="57" t="str">
        <f t="shared" si="579"/>
        <v>0.0195824908520337-0.0386107472466481i</v>
      </c>
      <c r="L1996" s="57" t="str">
        <f t="shared" si="580"/>
        <v>0.00025-0.134638767606582i</v>
      </c>
      <c r="M1996" s="57" t="str">
        <f t="shared" si="581"/>
        <v>0.0025-0.075829093145134i</v>
      </c>
      <c r="N1996" s="57">
        <f t="shared" si="582"/>
        <v>90.851026069031548</v>
      </c>
      <c r="O1996" s="57">
        <f t="shared" si="583"/>
        <v>23.868250320132116</v>
      </c>
      <c r="P1996" s="374">
        <f t="shared" si="584"/>
        <v>23.868250320132116</v>
      </c>
      <c r="Q1996" s="374">
        <f t="shared" si="585"/>
        <v>-89.148973930968452</v>
      </c>
      <c r="R1996" s="12">
        <f t="shared" si="586"/>
        <v>90.851026069031548</v>
      </c>
      <c r="S1996" s="57">
        <f t="shared" si="587"/>
        <v>1.6417896271747401</v>
      </c>
      <c r="T1996" s="12">
        <f t="shared" si="570"/>
        <v>23.868250320132116</v>
      </c>
    </row>
    <row r="1997" spans="1:20" x14ac:dyDescent="0.15">
      <c r="A1997" s="57">
        <f t="shared" si="571"/>
        <v>10354.868003103365</v>
      </c>
      <c r="B1997" s="12">
        <f t="shared" si="588"/>
        <v>1648.0284277580042</v>
      </c>
      <c r="C1997" s="57" t="str">
        <f t="shared" si="572"/>
        <v>0.232289613630221-15.5493755778302i</v>
      </c>
      <c r="D1997" s="57" t="str">
        <f t="shared" si="573"/>
        <v>7.97978609526759-3.90423223672499i</v>
      </c>
      <c r="E1997" s="57" t="str">
        <f t="shared" si="574"/>
        <v>81.1184776245361+0.160839254865589i</v>
      </c>
      <c r="F1997" s="57" t="str">
        <f t="shared" si="575"/>
        <v>4.17862316402065-362.526249945948i</v>
      </c>
      <c r="G1997" s="57" t="str">
        <f t="shared" si="576"/>
        <v>0.999986714781807-0.00364486511362074i</v>
      </c>
      <c r="H1997" s="57" t="str">
        <f t="shared" si="577"/>
        <v>139.270524134971+257.773509678867i</v>
      </c>
      <c r="I1997" s="57" t="str">
        <f t="shared" si="578"/>
        <v>530.53425201775-278.787087048509i</v>
      </c>
      <c r="K1997" s="57" t="str">
        <f t="shared" si="579"/>
        <v>0.0194685333809893-0.0385191547589251i</v>
      </c>
      <c r="L1997" s="57" t="str">
        <f t="shared" si="580"/>
        <v>0.00025-0.134129077113551i</v>
      </c>
      <c r="M1997" s="57" t="str">
        <f t="shared" si="581"/>
        <v>0.0025-0.0755420334181451i</v>
      </c>
      <c r="N1997" s="57">
        <f t="shared" si="582"/>
        <v>90.85586874431587</v>
      </c>
      <c r="O1997" s="57">
        <f t="shared" si="583"/>
        <v>23.835228173790064</v>
      </c>
      <c r="P1997" s="374">
        <f t="shared" si="584"/>
        <v>23.835228173790064</v>
      </c>
      <c r="Q1997" s="374">
        <f t="shared" si="585"/>
        <v>-89.14413125568413</v>
      </c>
      <c r="R1997" s="12">
        <f t="shared" si="586"/>
        <v>90.85586874431587</v>
      </c>
      <c r="S1997" s="57">
        <f t="shared" si="587"/>
        <v>1.6480284277580042</v>
      </c>
      <c r="T1997" s="12">
        <f t="shared" si="570"/>
        <v>23.835228173790064</v>
      </c>
    </row>
    <row r="1998" spans="1:20" x14ac:dyDescent="0.15">
      <c r="A1998" s="57">
        <f t="shared" si="571"/>
        <v>10394.216501515159</v>
      </c>
      <c r="B1998" s="12">
        <f t="shared" si="588"/>
        <v>1654.2909357834847</v>
      </c>
      <c r="C1998" s="57" t="str">
        <f t="shared" si="572"/>
        <v>0.232721988548673-15.4903537993289i</v>
      </c>
      <c r="D1998" s="57" t="str">
        <f t="shared" si="573"/>
        <v>7.97978446654683-3.88976570772527i</v>
      </c>
      <c r="E1998" s="57" t="str">
        <f t="shared" si="574"/>
        <v>81.1183860428659+0.161826969646093i</v>
      </c>
      <c r="F1998" s="57" t="str">
        <f t="shared" si="575"/>
        <v>4.17862274131328-361.153980790795i</v>
      </c>
      <c r="G1998" s="57" t="str">
        <f t="shared" si="576"/>
        <v>0.999986613623664-0.00365871523093872i</v>
      </c>
      <c r="H1998" s="57" t="str">
        <f t="shared" si="577"/>
        <v>139.430263066245+258.852700556543i</v>
      </c>
      <c r="I1998" s="57" t="str">
        <f t="shared" si="578"/>
        <v>530.741242423842-278.008842243311i</v>
      </c>
      <c r="K1998" s="57" t="str">
        <f t="shared" si="579"/>
        <v>0.0193551172943004-0.0384274451275645i</v>
      </c>
      <c r="L1998" s="57" t="str">
        <f t="shared" si="580"/>
        <v>0.00025-0.133621316112324i</v>
      </c>
      <c r="M1998" s="57" t="str">
        <f t="shared" si="581"/>
        <v>0.0025-0.0752560603886678i</v>
      </c>
      <c r="N1998" s="57">
        <f t="shared" si="582"/>
        <v>90.860728221211261</v>
      </c>
      <c r="O1998" s="57">
        <f t="shared" si="583"/>
        <v>23.802206881514266</v>
      </c>
      <c r="P1998" s="374">
        <f t="shared" si="584"/>
        <v>23.802206881514266</v>
      </c>
      <c r="Q1998" s="374">
        <f t="shared" si="585"/>
        <v>-89.139271778788739</v>
      </c>
      <c r="R1998" s="12">
        <f t="shared" si="586"/>
        <v>90.860728221211261</v>
      </c>
      <c r="S1998" s="57">
        <f t="shared" si="587"/>
        <v>1.6542909357834847</v>
      </c>
      <c r="T1998" s="12">
        <f t="shared" si="570"/>
        <v>23.802206881514266</v>
      </c>
    </row>
    <row r="1999" spans="1:20" x14ac:dyDescent="0.15">
      <c r="A1999" s="57">
        <f t="shared" si="571"/>
        <v>10433.714524220917</v>
      </c>
      <c r="B1999" s="12">
        <f t="shared" si="588"/>
        <v>1660.577241339462</v>
      </c>
      <c r="C1999" s="57" t="str">
        <f t="shared" si="572"/>
        <v>0.233152293924623-15.4315573944058i</v>
      </c>
      <c r="D1999" s="57" t="str">
        <f t="shared" si="573"/>
        <v>7.97978282542498-3.87535513418225i</v>
      </c>
      <c r="E1999" s="57" t="str">
        <f t="shared" si="574"/>
        <v>81.1182959875792+0.162818051374045i</v>
      </c>
      <c r="F1999" s="57" t="str">
        <f t="shared" si="575"/>
        <v>4.17862231538734-359.786906956882i</v>
      </c>
      <c r="G1999" s="57" t="str">
        <f t="shared" si="576"/>
        <v>0.999986511695279-0.00367261797446721i</v>
      </c>
      <c r="H1999" s="57" t="str">
        <f t="shared" si="577"/>
        <v>139.591431800044+259.937206247166i</v>
      </c>
      <c r="I1999" s="57" t="str">
        <f t="shared" si="578"/>
        <v>530.949963387226-277.234992748918i</v>
      </c>
      <c r="K1999" s="57" t="str">
        <f t="shared" si="579"/>
        <v>0.0192422419827028-0.0383356218198555i</v>
      </c>
      <c r="L1999" s="57" t="str">
        <f t="shared" si="580"/>
        <v>0.00025-0.133115477298589i</v>
      </c>
      <c r="M1999" s="57" t="str">
        <f t="shared" si="581"/>
        <v>0.0025-0.0749711699428851i</v>
      </c>
      <c r="N1999" s="57">
        <f t="shared" si="582"/>
        <v>90.865604536117672</v>
      </c>
      <c r="O1999" s="57">
        <f t="shared" si="583"/>
        <v>23.76918644497076</v>
      </c>
      <c r="P1999" s="374">
        <f t="shared" si="584"/>
        <v>23.76918644497076</v>
      </c>
      <c r="Q1999" s="374">
        <f t="shared" si="585"/>
        <v>-89.134395463882328</v>
      </c>
      <c r="R1999" s="12">
        <f t="shared" si="586"/>
        <v>90.865604536117672</v>
      </c>
      <c r="S1999" s="57">
        <f t="shared" si="587"/>
        <v>1.6605772413394619</v>
      </c>
      <c r="T1999" s="12">
        <f t="shared" si="570"/>
        <v>23.76918644497076</v>
      </c>
    </row>
    <row r="2000" spans="1:20" x14ac:dyDescent="0.15">
      <c r="A2000" s="57">
        <f t="shared" si="571"/>
        <v>10473.362639412957</v>
      </c>
      <c r="B2000" s="12">
        <f t="shared" si="588"/>
        <v>1666.8874348565521</v>
      </c>
      <c r="C2000" s="57" t="str">
        <f t="shared" si="572"/>
        <v>0.233580532213819-15.3729854990466i</v>
      </c>
      <c r="D2000" s="57" t="str">
        <f t="shared" si="573"/>
        <v>7.97978117180752-3.86100030879348i</v>
      </c>
      <c r="E2000" s="57" t="str">
        <f t="shared" si="574"/>
        <v>81.1182074627428+0.163812506591283i</v>
      </c>
      <c r="F2000" s="57" t="str">
        <f t="shared" si="575"/>
        <v>4.17862188621827-358.425008778387i</v>
      </c>
      <c r="G2000" s="57" t="str">
        <f t="shared" si="576"/>
        <v>0.999986408990788-0.00368657354413739i</v>
      </c>
      <c r="H2000" s="57" t="str">
        <f t="shared" si="577"/>
        <v>139.754044847528+261.027062322126i</v>
      </c>
      <c r="I2000" s="57" t="str">
        <f t="shared" si="578"/>
        <v>531.160430608893-276.465532653567i</v>
      </c>
      <c r="K2000" s="57" t="str">
        <f t="shared" si="579"/>
        <v>0.0191299068117585-0.0382436882845398i</v>
      </c>
      <c r="L2000" s="57" t="str">
        <f t="shared" si="580"/>
        <v>0.00025-0.132611553395685i</v>
      </c>
      <c r="M2000" s="57" t="str">
        <f t="shared" si="581"/>
        <v>0.0025-0.0746873579825514i</v>
      </c>
      <c r="N2000" s="57">
        <f t="shared" si="582"/>
        <v>90.870497725778492</v>
      </c>
      <c r="O2000" s="57">
        <f t="shared" si="583"/>
        <v>23.736166865816635</v>
      </c>
      <c r="P2000" s="374">
        <f t="shared" si="584"/>
        <v>23.736166865816635</v>
      </c>
      <c r="Q2000" s="374">
        <f t="shared" si="585"/>
        <v>-89.129502274221508</v>
      </c>
      <c r="R2000" s="12">
        <f t="shared" si="586"/>
        <v>90.870497725778492</v>
      </c>
      <c r="S2000" s="57">
        <f t="shared" si="587"/>
        <v>1.6668874348565521</v>
      </c>
      <c r="T2000" s="12">
        <f t="shared" si="570"/>
        <v>23.736166865816635</v>
      </c>
    </row>
    <row r="2001" spans="1:20" x14ac:dyDescent="0.15">
      <c r="A2001" s="57">
        <f t="shared" si="571"/>
        <v>10513.161417442727</v>
      </c>
      <c r="B2001" s="12">
        <f t="shared" si="588"/>
        <v>1673.221607109007</v>
      </c>
      <c r="C2001" s="57" t="str">
        <f t="shared" si="572"/>
        <v>0.234006705966265-15.3146372525329i</v>
      </c>
      <c r="D2001" s="57" t="str">
        <f t="shared" si="573"/>
        <v>7.9797795055995-3.84670102505855i</v>
      </c>
      <c r="E2001" s="57" t="str">
        <f t="shared" si="574"/>
        <v>81.1181204724229+0.164810341912903i</v>
      </c>
      <c r="F2001" s="57" t="str">
        <f t="shared" si="575"/>
        <v>4.17862145378142-357.068266663956i</v>
      </c>
      <c r="G2001" s="57" t="str">
        <f t="shared" si="576"/>
        <v>0.999986305504281-0.00370058214063954i</v>
      </c>
      <c r="H2001" s="57" t="str">
        <f t="shared" si="577"/>
        <v>139.918116894793+262.122304694487i</v>
      </c>
      <c r="I2001" s="57" t="str">
        <f t="shared" si="578"/>
        <v>531.372659951948-275.700456182999i</v>
      </c>
      <c r="K2001" s="57" t="str">
        <f t="shared" si="579"/>
        <v>0.019018111122154-0.0381516479516529i</v>
      </c>
      <c r="L2001" s="57" t="str">
        <f t="shared" si="580"/>
        <v>0.00025-0.132109537154498i</v>
      </c>
      <c r="M2001" s="57" t="str">
        <f t="shared" si="581"/>
        <v>0.0025-0.0744046204249364i</v>
      </c>
      <c r="N2001" s="57">
        <f t="shared" si="582"/>
        <v>90.875407827282203</v>
      </c>
      <c r="O2001" s="57">
        <f t="shared" si="583"/>
        <v>23.703148145700645</v>
      </c>
      <c r="P2001" s="374">
        <f t="shared" si="584"/>
        <v>23.703148145700645</v>
      </c>
      <c r="Q2001" s="374">
        <f t="shared" si="585"/>
        <v>-89.124592172717797</v>
      </c>
      <c r="R2001" s="12">
        <f t="shared" si="586"/>
        <v>90.875407827282203</v>
      </c>
      <c r="S2001" s="57">
        <f t="shared" si="587"/>
        <v>1.6732216071090069</v>
      </c>
      <c r="T2001" s="12">
        <f t="shared" si="570"/>
        <v>23.703148145700645</v>
      </c>
    </row>
    <row r="2002" spans="1:20" x14ac:dyDescent="0.15">
      <c r="A2002" s="57">
        <f t="shared" si="571"/>
        <v>10553.111430829011</v>
      </c>
      <c r="B2002" s="12">
        <f t="shared" si="588"/>
        <v>1679.5798492160213</v>
      </c>
      <c r="C2002" s="57" t="str">
        <f t="shared" si="572"/>
        <v>0.234430817825487-15.2565117974295i</v>
      </c>
      <c r="D2002" s="57" t="str">
        <f t="shared" si="573"/>
        <v>7.97977782670482-3.83245707727588i</v>
      </c>
      <c r="E2002" s="57" t="str">
        <f t="shared" si="574"/>
        <v>81.1180350206858+0.165811564029445i</v>
      </c>
      <c r="F2002" s="57" t="str">
        <f t="shared" si="575"/>
        <v>4.17862101805189-355.71666109639i</v>
      </c>
      <c r="G2002" s="57" t="str">
        <f t="shared" si="576"/>
        <v>0.999986201229804-0.00371464396542607i</v>
      </c>
      <c r="H2002" s="57" t="str">
        <f t="shared" si="577"/>
        <v>140.083662805423+263.22296962329i</v>
      </c>
      <c r="I2002" s="57" t="str">
        <f t="shared" si="578"/>
        <v>531.586667443534-274.939757701532i</v>
      </c>
      <c r="K2002" s="57" t="str">
        <f t="shared" si="579"/>
        <v>0.0189068542299994-0.0380595042323703i</v>
      </c>
      <c r="L2002" s="57" t="str">
        <f t="shared" si="580"/>
        <v>0.00025-0.131609421353356i</v>
      </c>
      <c r="M2002" s="57" t="str">
        <f t="shared" si="581"/>
        <v>0.0025-0.074122953202766i</v>
      </c>
      <c r="N2002" s="57">
        <f t="shared" si="582"/>
        <v>90.880334878065767</v>
      </c>
      <c r="O2002" s="57">
        <f t="shared" si="583"/>
        <v>23.670130286263031</v>
      </c>
      <c r="P2002" s="374">
        <f t="shared" si="584"/>
        <v>23.670130286263031</v>
      </c>
      <c r="Q2002" s="374">
        <f t="shared" si="585"/>
        <v>-89.119665121934233</v>
      </c>
      <c r="R2002" s="12">
        <f t="shared" si="586"/>
        <v>90.880334878065767</v>
      </c>
      <c r="S2002" s="57">
        <f t="shared" si="587"/>
        <v>1.6795798492160214</v>
      </c>
      <c r="T2002" s="12">
        <f t="shared" si="570"/>
        <v>23.670130286263031</v>
      </c>
    </row>
    <row r="2003" spans="1:20" x14ac:dyDescent="0.15">
      <c r="A2003" s="57">
        <f t="shared" si="571"/>
        <v>10593.213254266162</v>
      </c>
      <c r="B2003" s="12">
        <f t="shared" si="588"/>
        <v>1685.9622526430423</v>
      </c>
      <c r="C2003" s="57" t="str">
        <f t="shared" si="572"/>
        <v>0.234852870526955-15.198608279574i</v>
      </c>
      <c r="D2003" s="57" t="str">
        <f t="shared" si="573"/>
        <v>7.97977613502701-3.81826826054001i</v>
      </c>
      <c r="E2003" s="57" t="str">
        <f t="shared" si="574"/>
        <v>81.1179511116001+0.166816179704893i</v>
      </c>
      <c r="F2003" s="57" t="str">
        <f t="shared" si="575"/>
        <v>4.17862057900459-354.370172632391i</v>
      </c>
      <c r="G2003" s="57" t="str">
        <f t="shared" si="576"/>
        <v>0.999986096161357-0.00372875922071431i</v>
      </c>
      <c r="H2003" s="57" t="str">
        <f t="shared" si="577"/>
        <v>140.250697623088+264.329093717939i</v>
      </c>
      <c r="I2003" s="57" t="str">
        <f t="shared" si="578"/>
        <v>531.802469276913-274.183431713194i</v>
      </c>
      <c r="K2003" s="57" t="str">
        <f t="shared" si="579"/>
        <v>0.0187961354271255-0.0379672605188566i</v>
      </c>
      <c r="L2003" s="57" t="str">
        <f t="shared" si="580"/>
        <v>0.00025-0.131111198797923i</v>
      </c>
      <c r="M2003" s="57" t="str">
        <f t="shared" si="581"/>
        <v>0.0025-0.073842352264162i</v>
      </c>
      <c r="N2003" s="57">
        <f t="shared" si="582"/>
        <v>90.885278915914711</v>
      </c>
      <c r="O2003" s="57">
        <f t="shared" si="583"/>
        <v>23.637113289136632</v>
      </c>
      <c r="P2003" s="374">
        <f t="shared" si="584"/>
        <v>23.637113289136632</v>
      </c>
      <c r="Q2003" s="374">
        <f t="shared" si="585"/>
        <v>-89.114721084085289</v>
      </c>
      <c r="R2003" s="12">
        <f t="shared" si="586"/>
        <v>90.885278915914711</v>
      </c>
      <c r="S2003" s="57">
        <f t="shared" si="587"/>
        <v>1.6859622526430424</v>
      </c>
      <c r="T2003" s="12">
        <f t="shared" si="570"/>
        <v>23.637113289136632</v>
      </c>
    </row>
    <row r="2004" spans="1:20" x14ac:dyDescent="0.15">
      <c r="A2004" s="57">
        <f t="shared" si="571"/>
        <v>10633.467464632373</v>
      </c>
      <c r="B2004" s="12">
        <f t="shared" si="588"/>
        <v>1692.3689092030859</v>
      </c>
      <c r="C2004" s="57" t="str">
        <f t="shared" si="572"/>
        <v>0.235272866897303-15.1409258480649i</v>
      </c>
      <c r="D2004" s="57" t="str">
        <f t="shared" si="573"/>
        <v>7.97977443046879-3.80413437073851i</v>
      </c>
      <c r="E2004" s="57" t="str">
        <f t="shared" si="574"/>
        <v>81.1178687492349+0.167824195779518i</v>
      </c>
      <c r="F2004" s="57" t="str">
        <f t="shared" si="575"/>
        <v>4.17862013661431-353.028781902273i</v>
      </c>
      <c r="G2004" s="57" t="str">
        <f t="shared" si="576"/>
        <v>0.999985990292895-0.00374292810948943i</v>
      </c>
      <c r="H2004" s="57" t="str">
        <f t="shared" si="577"/>
        <v>140.419236574173+265.440713942623i</v>
      </c>
      <c r="I2004" s="57" t="str">
        <f t="shared" si="578"/>
        <v>532.020081813455-273.431472862838i</v>
      </c>
      <c r="K2004" s="57" t="str">
        <f t="shared" si="579"/>
        <v>0.0186859539813836-0.0378749201841229i</v>
      </c>
      <c r="L2004" s="57" t="str">
        <f t="shared" si="580"/>
        <v>0.00025-0.130614862321103i</v>
      </c>
      <c r="M2004" s="57" t="str">
        <f t="shared" si="581"/>
        <v>0.0025-0.0735628135725865i</v>
      </c>
      <c r="N2004" s="57">
        <f t="shared" si="582"/>
        <v>90.890239978966306</v>
      </c>
      <c r="O2004" s="57">
        <f t="shared" si="583"/>
        <v>23.604097155947148</v>
      </c>
      <c r="P2004" s="374">
        <f t="shared" si="584"/>
        <v>23.604097155947148</v>
      </c>
      <c r="Q2004" s="374">
        <f t="shared" si="585"/>
        <v>-89.109760021033694</v>
      </c>
      <c r="R2004" s="12">
        <f t="shared" si="586"/>
        <v>90.890239978966306</v>
      </c>
      <c r="S2004" s="57">
        <f t="shared" si="587"/>
        <v>1.6923689092030858</v>
      </c>
      <c r="T2004" s="12">
        <f t="shared" si="570"/>
        <v>23.604097155947148</v>
      </c>
    </row>
    <row r="2005" spans="1:20" x14ac:dyDescent="0.15">
      <c r="A2005" s="57">
        <f t="shared" si="571"/>
        <v>10673.874640997976</v>
      </c>
      <c r="B2005" s="12">
        <f t="shared" si="588"/>
        <v>1698.7999110580577</v>
      </c>
      <c r="C2005" s="57" t="str">
        <f t="shared" si="572"/>
        <v>0.23569080985272-15.0834636552496i</v>
      </c>
      <c r="D2005" s="57" t="str">
        <f t="shared" si="573"/>
        <v>7.97977271293209-3.79005520454907i</v>
      </c>
      <c r="E2005" s="57" t="str">
        <f t="shared" si="574"/>
        <v>81.1177879376625+0.168835619168178i</v>
      </c>
      <c r="F2005" s="57" t="str">
        <f t="shared" si="575"/>
        <v>4.17861969085554-351.692469609677i</v>
      </c>
      <c r="G2005" s="57" t="str">
        <f t="shared" si="576"/>
        <v>0.999985883618327-0.00375715083550739i</v>
      </c>
      <c r="H2005" s="57" t="str">
        <f t="shared" si="577"/>
        <v>140.58929507047+266.557867620836i</v>
      </c>
      <c r="I2005" s="57" t="str">
        <f t="shared" si="578"/>
        <v>532.239521584735-272.683875937309i</v>
      </c>
      <c r="K2005" s="57" t="str">
        <f t="shared" si="579"/>
        <v>0.0185763091369425-0.0377824865818834i</v>
      </c>
      <c r="L2005" s="57" t="str">
        <f t="shared" si="580"/>
        <v>0.00025-0.130120404782928i</v>
      </c>
      <c r="M2005" s="57" t="str">
        <f t="shared" si="581"/>
        <v>0.0025-0.0732843331067806i</v>
      </c>
      <c r="N2005" s="57">
        <f t="shared" si="582"/>
        <v>90.89521810570956</v>
      </c>
      <c r="O2005" s="57">
        <f t="shared" si="583"/>
        <v>23.571081888313262</v>
      </c>
      <c r="P2005" s="374">
        <f t="shared" si="584"/>
        <v>23.571081888313262</v>
      </c>
      <c r="Q2005" s="374">
        <f t="shared" si="585"/>
        <v>-89.10478189429044</v>
      </c>
      <c r="R2005" s="12">
        <f t="shared" si="586"/>
        <v>90.89521810570956</v>
      </c>
      <c r="S2005" s="57">
        <f t="shared" si="587"/>
        <v>1.6987999110580576</v>
      </c>
      <c r="T2005" s="12">
        <f t="shared" si="570"/>
        <v>23.571081888313262</v>
      </c>
    </row>
    <row r="2006" spans="1:20" x14ac:dyDescent="0.15">
      <c r="A2006" s="57">
        <f t="shared" si="571"/>
        <v>10714.435364633768</v>
      </c>
      <c r="B2006" s="12">
        <f t="shared" si="588"/>
        <v>1705.2553507200782</v>
      </c>
      <c r="C2006" s="57" t="str">
        <f t="shared" si="572"/>
        <v>0.236106702398391-15.0262208567132i</v>
      </c>
      <c r="D2006" s="57" t="str">
        <f t="shared" si="573"/>
        <v>7.97977098231798-3.77603055943656i</v>
      </c>
      <c r="E2006" s="57" t="str">
        <f t="shared" si="574"/>
        <v>81.1177086809588+0.169850456862643i</v>
      </c>
      <c r="F2006" s="57" t="str">
        <f t="shared" si="575"/>
        <v>4.1786192417027-350.361216531303i</v>
      </c>
      <c r="G2006" s="57" t="str">
        <f t="shared" si="576"/>
        <v>0.999985776131515-0.00377142760329782i</v>
      </c>
      <c r="H2006" s="57" t="str">
        <f t="shared" si="577"/>
        <v>140.760888711914+267.680592439943i</v>
      </c>
      <c r="I2006" s="57" t="str">
        <f t="shared" si="578"/>
        <v>532.460805294623-271.94063586664i</v>
      </c>
      <c r="K2006" s="57" t="str">
        <f t="shared" si="579"/>
        <v>0.0184672001145883-0.0376899630464202i</v>
      </c>
      <c r="L2006" s="57" t="str">
        <f t="shared" si="580"/>
        <v>0.00025-0.12962781907046i</v>
      </c>
      <c r="M2006" s="57" t="str">
        <f t="shared" si="581"/>
        <v>0.0025-0.0730069068607099i</v>
      </c>
      <c r="N2006" s="57">
        <f t="shared" si="582"/>
        <v>90.900213334988976</v>
      </c>
      <c r="O2006" s="57">
        <f t="shared" si="583"/>
        <v>23.538067487847304</v>
      </c>
      <c r="P2006" s="374">
        <f t="shared" si="584"/>
        <v>23.538067487847304</v>
      </c>
      <c r="Q2006" s="374">
        <f t="shared" si="585"/>
        <v>-89.099786665011024</v>
      </c>
      <c r="R2006" s="12">
        <f t="shared" si="586"/>
        <v>90.900213334988976</v>
      </c>
      <c r="S2006" s="57">
        <f t="shared" si="587"/>
        <v>1.7052553507200783</v>
      </c>
      <c r="T2006" s="12">
        <f t="shared" si="570"/>
        <v>23.538067487847304</v>
      </c>
    </row>
    <row r="2007" spans="1:20" x14ac:dyDescent="0.15">
      <c r="A2007" s="57">
        <f t="shared" si="571"/>
        <v>10755.150219019375</v>
      </c>
      <c r="B2007" s="12">
        <f t="shared" si="588"/>
        <v>1711.7353210528145</v>
      </c>
      <c r="C2007" s="57" t="str">
        <f t="shared" si="572"/>
        <v>0.23652054762693-14.9691966112678i</v>
      </c>
      <c r="D2007" s="57" t="str">
        <f t="shared" si="573"/>
        <v>7.97976923852705-3.76206023365018i</v>
      </c>
      <c r="E2007" s="57" t="str">
        <f t="shared" si="574"/>
        <v>81.1176309832035+0.170868715930112i</v>
      </c>
      <c r="F2007" s="57" t="str">
        <f t="shared" si="575"/>
        <v>4.17861878912991-349.035003516628i</v>
      </c>
      <c r="G2007" s="57" t="str">
        <f t="shared" si="576"/>
        <v>0.999985667826274-0.00378575861816697i</v>
      </c>
      <c r="H2007" s="57" t="str">
        <f t="shared" si="577"/>
        <v>140.934033289351+268.808926455819i</v>
      </c>
      <c r="I2007" s="57" t="str">
        <f t="shared" si="578"/>
        <v>532.683949821406-271.201747725233i</v>
      </c>
      <c r="K2007" s="57" t="str">
        <f t="shared" si="579"/>
        <v>0.0183586261120221-0.0375973528924515i</v>
      </c>
      <c r="L2007" s="57" t="str">
        <f t="shared" si="580"/>
        <v>0.00025-0.129137098097689i</v>
      </c>
      <c r="M2007" s="57" t="str">
        <f t="shared" si="581"/>
        <v>0.0025-0.0727305308435044i</v>
      </c>
      <c r="N2007" s="57">
        <f t="shared" si="582"/>
        <v>90.905225706004799</v>
      </c>
      <c r="O2007" s="57">
        <f t="shared" si="583"/>
        <v>23.50505395615609</v>
      </c>
      <c r="P2007" s="374">
        <f t="shared" si="584"/>
        <v>23.50505395615609</v>
      </c>
      <c r="Q2007" s="374">
        <f t="shared" si="585"/>
        <v>-89.094774293995201</v>
      </c>
      <c r="R2007" s="12">
        <f t="shared" si="586"/>
        <v>90.905225706004799</v>
      </c>
      <c r="S2007" s="57">
        <f t="shared" si="587"/>
        <v>1.7117353210528146</v>
      </c>
      <c r="T2007" s="12">
        <f t="shared" si="570"/>
        <v>23.50505395615609</v>
      </c>
    </row>
    <row r="2008" spans="1:20" x14ac:dyDescent="0.15">
      <c r="A2008" s="57">
        <f t="shared" si="571"/>
        <v>10796.019789851649</v>
      </c>
      <c r="B2008" s="12">
        <f t="shared" si="588"/>
        <v>1718.2399152728151</v>
      </c>
      <c r="C2008" s="57" t="str">
        <f t="shared" si="572"/>
        <v>0.236932348717191-14.9123900809396i</v>
      </c>
      <c r="D2008" s="57" t="str">
        <f t="shared" si="573"/>
        <v>7.97976748145889-3.74814402622048i</v>
      </c>
      <c r="E2008" s="57" t="str">
        <f t="shared" si="574"/>
        <v>81.1175548484816+0.171890403514168i</v>
      </c>
      <c r="F2008" s="57" t="str">
        <f t="shared" si="575"/>
        <v>4.17861833311112-347.713811487634i</v>
      </c>
      <c r="G2008" s="57" t="str">
        <f t="shared" si="576"/>
        <v>0.999985558696373-0.00380014408620067i</v>
      </c>
      <c r="H2008" s="57" t="str">
        <f t="shared" si="577"/>
        <v>141.108744787383+269.942908097584i</v>
      </c>
      <c r="I2008" s="57" t="str">
        <f t="shared" si="578"/>
        <v>532.908972219993-270.467206733127i</v>
      </c>
      <c r="K2008" s="57" t="str">
        <f t="shared" si="579"/>
        <v>0.0182505863041574-0.0375046594150015i</v>
      </c>
      <c r="L2008" s="57" t="str">
        <f t="shared" si="580"/>
        <v>0.00025-0.128648234805429i</v>
      </c>
      <c r="M2008" s="57" t="str">
        <f t="shared" si="581"/>
        <v>0.0025-0.0724552010794031i</v>
      </c>
      <c r="N2008" s="57">
        <f t="shared" si="582"/>
        <v>90.910255258314322</v>
      </c>
      <c r="O2008" s="57">
        <f t="shared" si="583"/>
        <v>23.472041294840547</v>
      </c>
      <c r="P2008" s="374">
        <f t="shared" si="584"/>
        <v>23.472041294840547</v>
      </c>
      <c r="Q2008" s="374">
        <f t="shared" si="585"/>
        <v>-89.089744741685678</v>
      </c>
      <c r="R2008" s="12">
        <f t="shared" si="586"/>
        <v>90.910255258314322</v>
      </c>
      <c r="S2008" s="57">
        <f t="shared" si="587"/>
        <v>1.7182399152728152</v>
      </c>
      <c r="T2008" s="12">
        <f t="shared" si="570"/>
        <v>23.472041294840547</v>
      </c>
    </row>
    <row r="2009" spans="1:20" x14ac:dyDescent="0.15">
      <c r="A2009" s="57">
        <f t="shared" si="571"/>
        <v>10837.044665053085</v>
      </c>
      <c r="B2009" s="12">
        <f t="shared" si="588"/>
        <v>1724.7692269508518</v>
      </c>
      <c r="C2009" s="57" t="str">
        <f t="shared" si="572"/>
        <v>0.237342108933564-14.855800430958i</v>
      </c>
      <c r="D2009" s="57" t="str">
        <f t="shared" si="573"/>
        <v>7.97976571101236-3.73428173695647i</v>
      </c>
      <c r="E2009" s="57" t="str">
        <f t="shared" si="574"/>
        <v>81.1174802808832+0.172915526836457i</v>
      </c>
      <c r="F2009" s="57" t="str">
        <f t="shared" si="575"/>
        <v>4.1786178736201-346.397621438523i</v>
      </c>
      <c r="G2009" s="57" t="str">
        <f t="shared" si="576"/>
        <v>0.999985448735533-0.00381458421426725i</v>
      </c>
      <c r="H2009" s="57" t="str">
        <f t="shared" si="577"/>
        <v>141.285039387233+271.08257617237i</v>
      </c>
      <c r="I2009" s="57" t="str">
        <f t="shared" si="578"/>
        <v>533.135889724057-269.737008257224i</v>
      </c>
      <c r="K2009" s="57" t="str">
        <f t="shared" si="579"/>
        <v>0.0181430798434188-0.0374118858892783i</v>
      </c>
      <c r="L2009" s="57" t="str">
        <f t="shared" si="580"/>
        <v>0.00025-0.128161222161216i</v>
      </c>
      <c r="M2009" s="57" t="str">
        <f t="shared" si="581"/>
        <v>0.0025-0.0721809136076934i</v>
      </c>
      <c r="N2009" s="57">
        <f t="shared" si="582"/>
        <v>90.915302031835338</v>
      </c>
      <c r="O2009" s="57">
        <f t="shared" si="583"/>
        <v>23.439029505496435</v>
      </c>
      <c r="P2009" s="374">
        <f t="shared" si="584"/>
        <v>23.439029505496435</v>
      </c>
      <c r="Q2009" s="374">
        <f t="shared" si="585"/>
        <v>-89.084697968164662</v>
      </c>
      <c r="R2009" s="12">
        <f t="shared" si="586"/>
        <v>90.915302031835338</v>
      </c>
      <c r="S2009" s="57">
        <f t="shared" si="587"/>
        <v>1.7247692269508519</v>
      </c>
      <c r="T2009" s="12">
        <f t="shared" si="570"/>
        <v>23.439029505496435</v>
      </c>
    </row>
    <row r="2010" spans="1:20" x14ac:dyDescent="0.15">
      <c r="A2010" s="57">
        <f t="shared" si="571"/>
        <v>10878.225434780288</v>
      </c>
      <c r="B2010" s="12">
        <f t="shared" si="588"/>
        <v>1731.3233500132651</v>
      </c>
      <c r="C2010" s="57" t="str">
        <f t="shared" si="572"/>
        <v>0.237749831624469-14.7994268297456i</v>
      </c>
      <c r="D2010" s="57" t="str">
        <f t="shared" si="573"/>
        <v>7.97976392708569-3.72047316644285i</v>
      </c>
      <c r="E2010" s="57" t="str">
        <f t="shared" si="574"/>
        <v>81.1174072845062+0.173944093194607i</v>
      </c>
      <c r="F2010" s="57" t="str">
        <f t="shared" si="575"/>
        <v>4.17861741063043-345.086414435467i</v>
      </c>
      <c r="G2010" s="57" t="str">
        <f t="shared" si="576"/>
        <v>0.999985337937427-0.00382907921002051i</v>
      </c>
      <c r="H2010" s="57" t="str">
        <f t="shared" si="577"/>
        <v>141.462933469684+272.227969870183i</v>
      </c>
      <c r="I2010" s="57" t="str">
        <f t="shared" si="578"/>
        <v>533.364719748305-269.011147812604i</v>
      </c>
      <c r="K2010" s="57" t="str">
        <f t="shared" si="579"/>
        <v>0.01803610586004-0.0373190355705541i</v>
      </c>
      <c r="L2010" s="57" t="str">
        <f t="shared" si="580"/>
        <v>0.00025-0.127676053159211i</v>
      </c>
      <c r="M2010" s="57" t="str">
        <f t="shared" si="581"/>
        <v>0.0025-0.0719076644826596i</v>
      </c>
      <c r="N2010" s="57">
        <f t="shared" si="582"/>
        <v>90.9203660668461</v>
      </c>
      <c r="O2010" s="57">
        <f t="shared" si="583"/>
        <v>23.4060185897156</v>
      </c>
      <c r="P2010" s="374">
        <f t="shared" si="584"/>
        <v>23.4060185897156</v>
      </c>
      <c r="Q2010" s="374">
        <f t="shared" si="585"/>
        <v>-89.0796339331539</v>
      </c>
      <c r="R2010" s="12">
        <f t="shared" si="586"/>
        <v>90.9203660668461</v>
      </c>
      <c r="S2010" s="57">
        <f t="shared" si="587"/>
        <v>1.7313233500132652</v>
      </c>
      <c r="T2010" s="12">
        <f t="shared" si="570"/>
        <v>23.4060185897156</v>
      </c>
    </row>
    <row r="2011" spans="1:20" x14ac:dyDescent="0.15">
      <c r="A2011" s="57">
        <f t="shared" si="571"/>
        <v>10919.562691432453</v>
      </c>
      <c r="B2011" s="12">
        <f t="shared" si="588"/>
        <v>1737.9023787433155</v>
      </c>
      <c r="C2011" s="57" t="str">
        <f t="shared" si="572"/>
        <v>0.238155520221283-14.7432684489048i</v>
      </c>
      <c r="D2011" s="57" t="str">
        <f t="shared" si="573"/>
        <v>7.97976212957619-3.70671811603702i</v>
      </c>
      <c r="E2011" s="57" t="str">
        <f t="shared" si="574"/>
        <v>81.1173358634546+0.17497610996489i</v>
      </c>
      <c r="F2011" s="57" t="str">
        <f t="shared" si="575"/>
        <v>4.17861694411542-343.780171616307i</v>
      </c>
      <c r="G2011" s="57" t="str">
        <f t="shared" si="576"/>
        <v>0.999985226295681-0.00384362928190276i</v>
      </c>
      <c r="H2011" s="57" t="str">
        <f t="shared" si="577"/>
        <v>141.642443618055+273.379128768849i</v>
      </c>
      <c r="I2011" s="57" t="str">
        <f t="shared" si="578"/>
        <v>533.595479890717-268.289621063813i</v>
      </c>
      <c r="K2011" s="57" t="str">
        <f t="shared" si="579"/>
        <v>0.0179296634623597-0.037226111694049i</v>
      </c>
      <c r="L2011" s="57" t="str">
        <f t="shared" si="580"/>
        <v>0.00025-0.127192720820095i</v>
      </c>
      <c r="M2011" s="57" t="str">
        <f t="shared" si="581"/>
        <v>0.0025-0.0716354497735204i</v>
      </c>
      <c r="N2011" s="57">
        <f t="shared" si="582"/>
        <v>90.92544740398732</v>
      </c>
      <c r="O2011" s="57">
        <f t="shared" si="583"/>
        <v>23.373008549085238</v>
      </c>
      <c r="P2011" s="374">
        <f t="shared" si="584"/>
        <v>23.373008549085238</v>
      </c>
      <c r="Q2011" s="374">
        <f t="shared" si="585"/>
        <v>-89.07455259601268</v>
      </c>
      <c r="R2011" s="12">
        <f t="shared" si="586"/>
        <v>90.92544740398732</v>
      </c>
      <c r="S2011" s="57">
        <f t="shared" si="587"/>
        <v>1.7379023787433154</v>
      </c>
      <c r="T2011" s="12">
        <f t="shared" si="570"/>
        <v>23.373008549085238</v>
      </c>
    </row>
    <row r="2012" spans="1:20" x14ac:dyDescent="0.15">
      <c r="A2012" s="57">
        <f t="shared" si="571"/>
        <v>10961.057029659894</v>
      </c>
      <c r="B2012" s="12">
        <f t="shared" si="588"/>
        <v>1744.50640778254</v>
      </c>
      <c r="C2012" s="57" t="str">
        <f t="shared" si="572"/>
        <v>0.238559178237261-14.6873244632076i</v>
      </c>
      <c r="D2012" s="57" t="str">
        <f t="shared" si="573"/>
        <v>7.97976031838056-3.6930163878663i</v>
      </c>
      <c r="E2012" s="57" t="str">
        <f t="shared" si="574"/>
        <v>81.1172660218409+0.176011584600823i</v>
      </c>
      <c r="F2012" s="57" t="str">
        <f t="shared" si="575"/>
        <v>4.17861647404831-342.478874190307i</v>
      </c>
      <c r="G2012" s="57" t="str">
        <f t="shared" si="576"/>
        <v>0.999985113803871-0.00385823463914774i</v>
      </c>
      <c r="H2012" s="57" t="str">
        <f t="shared" si="577"/>
        <v>141.823586621244+274.536092839017i</v>
      </c>
      <c r="I2012" s="57" t="str">
        <f t="shared" si="578"/>
        <v>533.828187934866-267.572423826228i</v>
      </c>
      <c r="K2012" s="57" t="str">
        <f t="shared" si="579"/>
        <v>0.0178237517371192-0.0371331174748195i</v>
      </c>
      <c r="L2012" s="57" t="str">
        <f t="shared" si="580"/>
        <v>0.00025-0.126711218190969i</v>
      </c>
      <c r="M2012" s="57" t="str">
        <f t="shared" si="581"/>
        <v>0.0025-0.0713642655643756i</v>
      </c>
      <c r="N2012" s="57">
        <f t="shared" si="582"/>
        <v>90.930546084263852</v>
      </c>
      <c r="O2012" s="57">
        <f t="shared" si="583"/>
        <v>23.339999385188953</v>
      </c>
      <c r="P2012" s="374">
        <f t="shared" si="584"/>
        <v>23.339999385188953</v>
      </c>
      <c r="Q2012" s="374">
        <f t="shared" si="585"/>
        <v>-89.069453915736148</v>
      </c>
      <c r="R2012" s="12">
        <f t="shared" si="586"/>
        <v>90.930546084263852</v>
      </c>
      <c r="S2012" s="57">
        <f t="shared" si="587"/>
        <v>1.7445064077825401</v>
      </c>
      <c r="T2012" s="12">
        <f t="shared" si="570"/>
        <v>23.339999385188953</v>
      </c>
    </row>
    <row r="2013" spans="1:20" x14ac:dyDescent="0.15">
      <c r="A2013" s="57">
        <f t="shared" si="571"/>
        <v>11002.709046372604</v>
      </c>
      <c r="B2013" s="12">
        <f t="shared" si="588"/>
        <v>1751.1355321321137</v>
      </c>
      <c r="C2013" s="57" t="str">
        <f t="shared" si="572"/>
        <v>0.238960809266477-14.6315940505842i</v>
      </c>
      <c r="D2013" s="57" t="str">
        <f t="shared" si="573"/>
        <v>7.97975849339449-3.67936778482497i</v>
      </c>
      <c r="E2013" s="57" t="str">
        <f t="shared" si="574"/>
        <v>81.1171977637867+0.177050524634742i</v>
      </c>
      <c r="F2013" s="57" t="str">
        <f t="shared" si="575"/>
        <v>4.17861600040198-341.182503437862i</v>
      </c>
      <c r="G2013" s="57" t="str">
        <f t="shared" si="576"/>
        <v>0.999985000455523-0.00387289549178362i</v>
      </c>
      <c r="H2013" s="57" t="str">
        <f t="shared" si="577"/>
        <v>142.006379476802+275.69890244924i</v>
      </c>
      <c r="I2013" s="57" t="str">
        <f t="shared" si="578"/>
        <v>534.062861852202-266.859552067386i</v>
      </c>
      <c r="K2013" s="57" t="str">
        <f t="shared" si="579"/>
        <v>0.0177183697497594-0.0370400561076528i</v>
      </c>
      <c r="L2013" s="57" t="str">
        <f t="shared" si="580"/>
        <v>0.00025-0.126231538345257i</v>
      </c>
      <c r="M2013" s="57" t="str">
        <f t="shared" si="581"/>
        <v>0.0025-0.0710941079541499i</v>
      </c>
      <c r="N2013" s="57">
        <f t="shared" si="582"/>
        <v>90.935662149046522</v>
      </c>
      <c r="O2013" s="57">
        <f t="shared" si="583"/>
        <v>23.306991099607195</v>
      </c>
      <c r="P2013" s="374">
        <f t="shared" si="584"/>
        <v>23.306991099607195</v>
      </c>
      <c r="Q2013" s="374">
        <f t="shared" si="585"/>
        <v>-89.064337850953478</v>
      </c>
      <c r="R2013" s="12">
        <f t="shared" si="586"/>
        <v>90.935662149046522</v>
      </c>
      <c r="S2013" s="57">
        <f t="shared" si="587"/>
        <v>1.7511355321321136</v>
      </c>
      <c r="T2013" s="12">
        <f t="shared" si="570"/>
        <v>23.306991099607195</v>
      </c>
    </row>
    <row r="2014" spans="1:20" x14ac:dyDescent="0.15">
      <c r="A2014" s="57">
        <f t="shared" si="571"/>
        <v>11044.519340748819</v>
      </c>
      <c r="B2014" s="12">
        <f t="shared" si="588"/>
        <v>1757.7898471542157</v>
      </c>
      <c r="C2014" s="57" t="str">
        <f t="shared" si="572"/>
        <v>0.239360416982421-14.5760763921115i</v>
      </c>
      <c r="D2014" s="57" t="str">
        <f t="shared" si="573"/>
        <v>7.97975665451301-3.66577211057159i</v>
      </c>
      <c r="E2014" s="57" t="str">
        <f t="shared" si="574"/>
        <v>81.1171310934231+0.17809293767699i</v>
      </c>
      <c r="F2014" s="57" t="str">
        <f t="shared" si="575"/>
        <v>4.17861552314924-339.891040710244i</v>
      </c>
      <c r="G2014" s="57" t="str">
        <f t="shared" si="576"/>
        <v>0.999984886244118-0.00388761205063604i</v>
      </c>
      <c r="H2014" s="57" t="str">
        <f t="shared" si="577"/>
        <v>142.190839394096+276.86759837116i</v>
      </c>
      <c r="I2014" s="57" t="str">
        <f t="shared" si="578"/>
        <v>534.299519804478-266.151001908422i</v>
      </c>
      <c r="K2014" s="57" t="str">
        <f t="shared" si="579"/>
        <v>0.0176135165447153-0.0369469307669609i</v>
      </c>
      <c r="L2014" s="57" t="str">
        <f t="shared" si="580"/>
        <v>0.00025-0.125753674382603i</v>
      </c>
      <c r="M2014" s="57" t="str">
        <f t="shared" si="581"/>
        <v>0.0025-0.0708249730565348i</v>
      </c>
      <c r="N2014" s="57">
        <f t="shared" si="582"/>
        <v>90.940795640072494</v>
      </c>
      <c r="O2014" s="57">
        <f t="shared" si="583"/>
        <v>23.273983693917536</v>
      </c>
      <c r="P2014" s="374">
        <f t="shared" si="584"/>
        <v>23.273983693917536</v>
      </c>
      <c r="Q2014" s="374">
        <f t="shared" si="585"/>
        <v>-89.059204359927506</v>
      </c>
      <c r="R2014" s="12">
        <f t="shared" si="586"/>
        <v>90.940795640072494</v>
      </c>
      <c r="S2014" s="57">
        <f t="shared" si="587"/>
        <v>1.7577898471542157</v>
      </c>
      <c r="T2014" s="12">
        <f t="shared" si="570"/>
        <v>23.273983693917536</v>
      </c>
    </row>
    <row r="2015" spans="1:20" x14ac:dyDescent="0.15">
      <c r="A2015" s="57">
        <f t="shared" si="571"/>
        <v>11086.488514243665</v>
      </c>
      <c r="B2015" s="12">
        <f t="shared" si="588"/>
        <v>1764.4694485734019</v>
      </c>
      <c r="C2015" s="57" t="str">
        <f t="shared" si="572"/>
        <v>0.239758005137247-14.520770672002i</v>
      </c>
      <c r="D2015" s="57" t="str">
        <f t="shared" si="573"/>
        <v>7.9797548016303-3.65222916952605i</v>
      </c>
      <c r="E2015" s="57" t="str">
        <f t="shared" si="574"/>
        <v>81.1170660148919+0.179138831417168i</v>
      </c>
      <c r="F2015" s="57" t="str">
        <f t="shared" si="575"/>
        <v>4.17861504226254-338.604467429326i</v>
      </c>
      <c r="G2015" s="57" t="str">
        <f t="shared" si="576"/>
        <v>0.999984771163083-0.00390238452733117i</v>
      </c>
      <c r="H2015" s="57" t="str">
        <f t="shared" si="577"/>
        <v>142.376983797496+278.042221784734i</v>
      </c>
      <c r="I2015" s="57" t="str">
        <f t="shared" si="578"/>
        <v>534.538180146097-265.446769625465i</v>
      </c>
      <c r="K2015" s="57" t="str">
        <f t="shared" si="579"/>
        <v>0.0175091911457128-0.0368537446066837i</v>
      </c>
      <c r="L2015" s="57" t="str">
        <f t="shared" si="580"/>
        <v>0.00025-0.125277619428774i</v>
      </c>
      <c r="M2015" s="57" t="str">
        <f t="shared" si="581"/>
        <v>0.0025-0.0705568569999351i</v>
      </c>
      <c r="N2015" s="57">
        <f t="shared" si="582"/>
        <v>90.945946599448277</v>
      </c>
      <c r="O2015" s="57">
        <f t="shared" si="583"/>
        <v>23.240977169695185</v>
      </c>
      <c r="P2015" s="374">
        <f t="shared" si="584"/>
        <v>23.240977169695185</v>
      </c>
      <c r="Q2015" s="374">
        <f t="shared" si="585"/>
        <v>-89.054053400551723</v>
      </c>
      <c r="R2015" s="12">
        <f t="shared" si="586"/>
        <v>90.945946599448277</v>
      </c>
      <c r="S2015" s="57">
        <f t="shared" si="587"/>
        <v>1.7644694485734018</v>
      </c>
      <c r="T2015" s="12">
        <f t="shared" si="570"/>
        <v>23.240977169695185</v>
      </c>
    </row>
    <row r="2016" spans="1:20" x14ac:dyDescent="0.15">
      <c r="A2016" s="57">
        <f t="shared" si="571"/>
        <v>11128.617170597792</v>
      </c>
      <c r="B2016" s="12">
        <f t="shared" si="588"/>
        <v>1771.1744324779809</v>
      </c>
      <c r="C2016" s="57" t="str">
        <f t="shared" si="572"/>
        <v>0.240153577560391-14.465676077593i</v>
      </c>
      <c r="D2016" s="57" t="str">
        <f t="shared" si="573"/>
        <v>7.97975293463986-3.63873876686687i</v>
      </c>
      <c r="E2016" s="57" t="str">
        <f t="shared" si="574"/>
        <v>81.1170025323459+0.180188213624432i</v>
      </c>
      <c r="F2016" s="57" t="str">
        <f t="shared" si="575"/>
        <v>4.17861455771432-337.322765087324i</v>
      </c>
      <c r="G2016" s="57" t="str">
        <f t="shared" si="576"/>
        <v>0.999984655205798-0.00391721313429866i</v>
      </c>
      <c r="H2016" s="57" t="str">
        <f t="shared" si="577"/>
        <v>142.564830329634+279.222814283573i</v>
      </c>
      <c r="I2016" s="57" t="str">
        <f t="shared" si="578"/>
        <v>534.778861426586-264.7468516511i</v>
      </c>
      <c r="K2016" s="57" t="str">
        <f t="shared" si="579"/>
        <v>0.0174053925560624-0.0367605007601926i</v>
      </c>
      <c r="L2016" s="57" t="str">
        <f t="shared" si="580"/>
        <v>0.00025-0.124803366635559i</v>
      </c>
      <c r="M2016" s="57" t="str">
        <f t="shared" si="581"/>
        <v>0.0025-0.070289755927411i</v>
      </c>
      <c r="N2016" s="57">
        <f t="shared" si="582"/>
        <v>90.951115069650115</v>
      </c>
      <c r="O2016" s="57">
        <f t="shared" si="583"/>
        <v>23.207971528513713</v>
      </c>
      <c r="P2016" s="374">
        <f t="shared" si="584"/>
        <v>23.207971528513713</v>
      </c>
      <c r="Q2016" s="374">
        <f t="shared" si="585"/>
        <v>-89.048884930349885</v>
      </c>
      <c r="R2016" s="12">
        <f t="shared" si="586"/>
        <v>90.951115069650115</v>
      </c>
      <c r="S2016" s="57">
        <f t="shared" si="587"/>
        <v>1.7711744324779808</v>
      </c>
      <c r="T2016" s="12">
        <f t="shared" si="570"/>
        <v>23.207971528513713</v>
      </c>
    </row>
    <row r="2017" spans="1:20" x14ac:dyDescent="0.15">
      <c r="A2017" s="57">
        <f t="shared" si="571"/>
        <v>11170.905915846062</v>
      </c>
      <c r="B2017" s="12">
        <f t="shared" si="588"/>
        <v>1777.9048953213971</v>
      </c>
      <c r="C2017" s="57" t="str">
        <f t="shared" si="572"/>
        <v>0.240547138157305-14.4107917993343i</v>
      </c>
      <c r="D2017" s="57" t="str">
        <f t="shared" si="573"/>
        <v>7.97975105343415-3.62530070852824i</v>
      </c>
      <c r="E2017" s="57" t="str">
        <f t="shared" si="574"/>
        <v>81.11694064995+0.181241092146448i</v>
      </c>
      <c r="F2017" s="57" t="str">
        <f t="shared" si="575"/>
        <v>4.1786140694766-336.045915246514i</v>
      </c>
      <c r="G2017" s="57" t="str">
        <f t="shared" si="576"/>
        <v>0.99998453836559-0.00393209808477473i</v>
      </c>
      <c r="H2017" s="57" t="str">
        <f t="shared" si="577"/>
        <v>142.754396854727+280.409417880356i</v>
      </c>
      <c r="I2017" s="57" t="str">
        <f t="shared" si="578"/>
        <v>535.021582393055-264.051244575849i</v>
      </c>
      <c r="K2017" s="57" t="str">
        <f t="shared" si="579"/>
        <v>0.0173021197589535-0.0366672023401989i</v>
      </c>
      <c r="L2017" s="57" t="str">
        <f t="shared" si="580"/>
        <v>0.00025-0.124330909180672i</v>
      </c>
      <c r="M2017" s="57" t="str">
        <f t="shared" si="581"/>
        <v>0.0025-0.0700236659966238i</v>
      </c>
      <c r="N2017" s="57">
        <f t="shared" si="582"/>
        <v>90.956301093524857</v>
      </c>
      <c r="O2017" s="57">
        <f t="shared" si="583"/>
        <v>23.174966771944799</v>
      </c>
      <c r="P2017" s="374">
        <f t="shared" si="584"/>
        <v>23.174966771944799</v>
      </c>
      <c r="Q2017" s="374">
        <f t="shared" si="585"/>
        <v>-89.043698906475143</v>
      </c>
      <c r="R2017" s="12">
        <f t="shared" si="586"/>
        <v>90.956301093524857</v>
      </c>
      <c r="S2017" s="57">
        <f t="shared" si="587"/>
        <v>1.7779048953213972</v>
      </c>
      <c r="T2017" s="12">
        <f t="shared" si="570"/>
        <v>23.174966771944799</v>
      </c>
    </row>
    <row r="2018" spans="1:20" x14ac:dyDescent="0.15">
      <c r="A2018" s="57">
        <f t="shared" si="571"/>
        <v>11213.355358326278</v>
      </c>
      <c r="B2018" s="12">
        <f t="shared" si="588"/>
        <v>1784.6609339236186</v>
      </c>
      <c r="C2018" s="57" t="str">
        <f t="shared" si="572"/>
        <v>0.240938690908882-14.3561170307784i</v>
      </c>
      <c r="D2018" s="57" t="str">
        <f t="shared" si="573"/>
        <v>7.97974915790509-3.6119148011974i</v>
      </c>
      <c r="E2018" s="57" t="str">
        <f t="shared" si="574"/>
        <v>81.1168803718824+0.182297474911556i</v>
      </c>
      <c r="F2018" s="57" t="str">
        <f t="shared" si="575"/>
        <v>4.17861357752141-334.773899538987i</v>
      </c>
      <c r="G2018" s="57" t="str">
        <f t="shared" si="576"/>
        <v>0.999984420635736-0.00394703959280524i</v>
      </c>
      <c r="H2018" s="57" t="str">
        <f t="shared" si="577"/>
        <v>142.945701461952+281.602075012313i</v>
      </c>
      <c r="I2018" s="57" t="str">
        <f t="shared" si="578"/>
        <v>535.266361992708-263.359945149697i</v>
      </c>
      <c r="K2018" s="57" t="str">
        <f t="shared" si="579"/>
        <v>0.0171993717177485-0.0365738524386671i</v>
      </c>
      <c r="L2018" s="57" t="str">
        <f t="shared" si="580"/>
        <v>0.00025-0.123860240267655i</v>
      </c>
      <c r="M2018" s="57" t="str">
        <f t="shared" si="581"/>
        <v>0.0025-0.0697585833797807i</v>
      </c>
      <c r="N2018" s="57">
        <f t="shared" si="582"/>
        <v>90.961504714293568</v>
      </c>
      <c r="O2018" s="57">
        <f t="shared" si="583"/>
        <v>23.141962901559516</v>
      </c>
      <c r="P2018" s="374">
        <f t="shared" si="584"/>
        <v>23.141962901559516</v>
      </c>
      <c r="Q2018" s="374">
        <f t="shared" si="585"/>
        <v>-89.038495285706432</v>
      </c>
      <c r="R2018" s="12">
        <f t="shared" si="586"/>
        <v>90.961504714293568</v>
      </c>
      <c r="S2018" s="57">
        <f t="shared" si="587"/>
        <v>1.7846609339236186</v>
      </c>
      <c r="T2018" s="12">
        <f t="shared" si="570"/>
        <v>23.141962901559516</v>
      </c>
    </row>
    <row r="2019" spans="1:20" x14ac:dyDescent="0.15">
      <c r="A2019" s="57">
        <f t="shared" si="571"/>
        <v>11255.966108687919</v>
      </c>
      <c r="B2019" s="12">
        <f t="shared" si="588"/>
        <v>1791.4426454725283</v>
      </c>
      <c r="C2019" s="57" t="str">
        <f t="shared" si="572"/>
        <v>0.241328239869581-14.3016509685685i</v>
      </c>
      <c r="D2019" s="57" t="str">
        <f t="shared" si="573"/>
        <v>7.9797472479435-3.59858085231176i</v>
      </c>
      <c r="E2019" s="57" t="str">
        <f t="shared" si="574"/>
        <v>81.1168217023344+0.183357369927944i</v>
      </c>
      <c r="F2019" s="57" t="str">
        <f t="shared" si="575"/>
        <v>4.17861308182032-333.506699666366i</v>
      </c>
      <c r="G2019" s="57" t="str">
        <f t="shared" si="576"/>
        <v>0.999984302009464-0.00396203787324874i</v>
      </c>
      <c r="H2019" s="57" t="str">
        <f t="shared" si="577"/>
        <v>143.138762468875+282.800828546818i</v>
      </c>
      <c r="I2019" s="57" t="str">
        <f t="shared" si="578"/>
        <v>535.513219375393-262.67295028361i</v>
      </c>
      <c r="K2019" s="57" t="str">
        <f t="shared" si="579"/>
        <v>0.0170971473762744-0.0364804541267311i</v>
      </c>
      <c r="L2019" s="57" t="str">
        <f t="shared" si="580"/>
        <v>0.00025-0.123391353125777i</v>
      </c>
      <c r="M2019" s="57" t="str">
        <f t="shared" si="581"/>
        <v>0.0025-0.0694945042635792i</v>
      </c>
      <c r="N2019" s="57">
        <f t="shared" si="582"/>
        <v>90.966725975549721</v>
      </c>
      <c r="O2019" s="57">
        <f t="shared" si="583"/>
        <v>23.108959918928221</v>
      </c>
      <c r="P2019" s="374">
        <f t="shared" si="584"/>
        <v>23.108959918928221</v>
      </c>
      <c r="Q2019" s="374">
        <f t="shared" si="585"/>
        <v>-89.033274024450279</v>
      </c>
      <c r="R2019" s="12">
        <f t="shared" si="586"/>
        <v>90.966725975549721</v>
      </c>
      <c r="S2019" s="57">
        <f t="shared" si="587"/>
        <v>1.7914426454725283</v>
      </c>
      <c r="T2019" s="12">
        <f t="shared" si="570"/>
        <v>23.108959918928221</v>
      </c>
    </row>
    <row r="2020" spans="1:20" x14ac:dyDescent="0.15">
      <c r="A2020" s="57">
        <f t="shared" si="571"/>
        <v>11298.738779900932</v>
      </c>
      <c r="B2020" s="12">
        <f t="shared" si="588"/>
        <v>1798.2501275253239</v>
      </c>
      <c r="C2020" s="57" t="str">
        <f t="shared" si="572"/>
        <v>0.241715789167051-14.2473928124274i</v>
      </c>
      <c r="D2020" s="57" t="str">
        <f t="shared" si="573"/>
        <v>7.97974532343959-3.5852986700561i</v>
      </c>
      <c r="E2020" s="57" t="str">
        <f t="shared" si="574"/>
        <v>81.1167646455122+0.184420785283694i</v>
      </c>
      <c r="F2020" s="57" t="str">
        <f t="shared" si="575"/>
        <v>4.17861258234488-332.244297399557i</v>
      </c>
      <c r="G2020" s="57" t="str">
        <f t="shared" si="576"/>
        <v>0.999984182479948-0.00397709314177955i</v>
      </c>
      <c r="H2020" s="57" t="str">
        <f t="shared" si="577"/>
        <v>143.333598424964+284.005721787052i</v>
      </c>
      <c r="I2020" s="57" t="str">
        <f t="shared" si="578"/>
        <v>535.762173896204-261.990257051142i</v>
      </c>
      <c r="K2020" s="57" t="str">
        <f t="shared" si="579"/>
        <v>0.0169954456591156-0.0363870104546138i</v>
      </c>
      <c r="L2020" s="57" t="str">
        <f t="shared" si="580"/>
        <v>0.00025-0.122924241009939i</v>
      </c>
      <c r="M2020" s="57" t="str">
        <f t="shared" si="581"/>
        <v>0.0025-0.069231424849152i</v>
      </c>
      <c r="N2020" s="57">
        <f t="shared" si="582"/>
        <v>90.971964921263634</v>
      </c>
      <c r="O2020" s="57">
        <f t="shared" si="583"/>
        <v>23.07595782562101</v>
      </c>
      <c r="P2020" s="374">
        <f t="shared" si="584"/>
        <v>23.07595782562101</v>
      </c>
      <c r="Q2020" s="374">
        <f t="shared" si="585"/>
        <v>-89.028035078736366</v>
      </c>
      <c r="R2020" s="12">
        <f t="shared" si="586"/>
        <v>90.971964921263634</v>
      </c>
      <c r="S2020" s="57">
        <f t="shared" si="587"/>
        <v>1.798250127525324</v>
      </c>
      <c r="T2020" s="12">
        <f t="shared" si="570"/>
        <v>23.07595782562101</v>
      </c>
    </row>
    <row r="2021" spans="1:20" x14ac:dyDescent="0.15">
      <c r="A2021" s="57">
        <f t="shared" si="571"/>
        <v>11341.673987264556</v>
      </c>
      <c r="B2021" s="12">
        <f t="shared" si="588"/>
        <v>1805.0834780099201</v>
      </c>
      <c r="C2021" s="57" t="str">
        <f t="shared" si="572"/>
        <v>0.242101343000622-14.1933417651471i</v>
      </c>
      <c r="D2021" s="57" t="str">
        <f t="shared" si="573"/>
        <v>7.97974338428249-3.57206806335989i</v>
      </c>
      <c r="E2021" s="57" t="str">
        <f t="shared" si="574"/>
        <v>81.1167092056369+0.185487729148477i</v>
      </c>
      <c r="F2021" s="57" t="str">
        <f t="shared" si="575"/>
        <v>4.17861207906633-330.986674578474i</v>
      </c>
      <c r="G2021" s="57" t="str">
        <f t="shared" si="576"/>
        <v>0.99998406204031-0.00399220561489084i</v>
      </c>
      <c r="H2021" s="57" t="str">
        <f t="shared" si="577"/>
        <v>143.530228115144+285.216798477753i</v>
      </c>
      <c r="I2021" s="57" t="str">
        <f t="shared" si="578"/>
        <v>536.013245118067-261.311862690024i</v>
      </c>
      <c r="K2021" s="57" t="str">
        <f t="shared" si="579"/>
        <v>0.016894265471905-0.0362935244515527i</v>
      </c>
      <c r="L2021" s="57" t="str">
        <f t="shared" si="580"/>
        <v>0.00025-0.122458897200577i</v>
      </c>
      <c r="M2021" s="57" t="str">
        <f t="shared" si="581"/>
        <v>0.0025-0.0689693413520146i</v>
      </c>
      <c r="N2021" s="57">
        <f t="shared" si="582"/>
        <v>90.977221595782169</v>
      </c>
      <c r="O2021" s="57">
        <f t="shared" si="583"/>
        <v>23.042956623208582</v>
      </c>
      <c r="P2021" s="374">
        <f t="shared" si="584"/>
        <v>23.042956623208582</v>
      </c>
      <c r="Q2021" s="374">
        <f t="shared" si="585"/>
        <v>-89.022778404217831</v>
      </c>
      <c r="R2021" s="12">
        <f t="shared" si="586"/>
        <v>90.977221595782169</v>
      </c>
      <c r="S2021" s="57">
        <f t="shared" si="587"/>
        <v>1.8050834780099201</v>
      </c>
      <c r="T2021" s="12">
        <f t="shared" si="570"/>
        <v>23.042956623208582</v>
      </c>
    </row>
    <row r="2022" spans="1:20" x14ac:dyDescent="0.15">
      <c r="A2022" s="57">
        <f t="shared" si="571"/>
        <v>11384.772348416162</v>
      </c>
      <c r="B2022" s="12">
        <f t="shared" si="588"/>
        <v>1811.9427952263579</v>
      </c>
      <c r="C2022" s="57" t="str">
        <f t="shared" si="572"/>
        <v>0.242484905640009-14.1394970325774i</v>
      </c>
      <c r="D2022" s="57" t="str">
        <f t="shared" si="573"/>
        <v>7.97974143036082-3.55888884189456i</v>
      </c>
      <c r="E2022" s="57" t="str">
        <f t="shared" si="574"/>
        <v>81.1166553869461+0.186558209771768i</v>
      </c>
      <c r="F2022" s="57" t="str">
        <f t="shared" si="575"/>
        <v>4.17861157195573-329.733813111798i</v>
      </c>
      <c r="G2022" s="57" t="str">
        <f t="shared" si="576"/>
        <v>0.999983940683621-0.0040073755098978i</v>
      </c>
      <c r="H2022" s="57" t="str">
        <f t="shared" si="577"/>
        <v>143.728670563428+286.434102811086i</v>
      </c>
      <c r="I2022" s="57" t="str">
        <f t="shared" si="578"/>
        <v>536.266452814493-260.637764603818i</v>
      </c>
      <c r="K2022" s="57" t="str">
        <f t="shared" si="579"/>
        <v>0.0167936057016126-0.0361999991257256i</v>
      </c>
      <c r="L2022" s="57" t="str">
        <f t="shared" si="580"/>
        <v>0.00025-0.121995315003563i</v>
      </c>
      <c r="M2022" s="57" t="str">
        <f t="shared" si="581"/>
        <v>0.0025-0.0687082500020071i</v>
      </c>
      <c r="N2022" s="57">
        <f t="shared" si="582"/>
        <v>90.982496043829187</v>
      </c>
      <c r="O2022" s="57">
        <f t="shared" si="583"/>
        <v>23.00995631326245</v>
      </c>
      <c r="P2022" s="374">
        <f t="shared" si="584"/>
        <v>23.00995631326245</v>
      </c>
      <c r="Q2022" s="374">
        <f t="shared" si="585"/>
        <v>-89.017503956170813</v>
      </c>
      <c r="R2022" s="12">
        <f t="shared" si="586"/>
        <v>90.982496043829187</v>
      </c>
      <c r="S2022" s="57">
        <f t="shared" si="587"/>
        <v>1.811942795226358</v>
      </c>
      <c r="T2022" s="12">
        <f t="shared" si="570"/>
        <v>23.00995631326245</v>
      </c>
    </row>
    <row r="2023" spans="1:20" x14ac:dyDescent="0.15">
      <c r="A2023" s="57">
        <f t="shared" si="571"/>
        <v>11428.034483340143</v>
      </c>
      <c r="B2023" s="12">
        <f t="shared" si="588"/>
        <v>1818.828177848218</v>
      </c>
      <c r="C2023" s="57" t="str">
        <f t="shared" si="572"/>
        <v>0.24286648142488-14.0858578236146i</v>
      </c>
      <c r="D2023" s="57" t="str">
        <f t="shared" si="573"/>
        <v>7.97973946156217-3.54576081607067i</v>
      </c>
      <c r="E2023" s="57" t="str">
        <f t="shared" si="574"/>
        <v>81.1166031936942+0.187632235485187i</v>
      </c>
      <c r="F2023" s="57" t="str">
        <f t="shared" si="575"/>
        <v>4.17861106098391-328.485694976694i</v>
      </c>
      <c r="G2023" s="57" t="str">
        <f t="shared" si="576"/>
        <v>0.999983818402899-0.00402260304494065i</v>
      </c>
      <c r="H2023" s="57" t="str">
        <f t="shared" si="577"/>
        <v>143.928945036616+287.657679432559i</v>
      </c>
      <c r="I2023" s="57" t="str">
        <f t="shared" si="578"/>
        <v>536.521816972196-259.96796036359i</v>
      </c>
      <c r="K2023" s="57" t="str">
        <f t="shared" si="579"/>
        <v>0.0166934652168371-0.0361064374641837i</v>
      </c>
      <c r="L2023" s="57" t="str">
        <f t="shared" si="580"/>
        <v>0.00025-0.121533487750113i</v>
      </c>
      <c r="M2023" s="57" t="str">
        <f t="shared" si="581"/>
        <v>0.0025-0.0684481470432428i</v>
      </c>
      <c r="N2023" s="57">
        <f t="shared" si="582"/>
        <v>90.9877883105096</v>
      </c>
      <c r="O2023" s="57">
        <f t="shared" si="583"/>
        <v>22.976956897355215</v>
      </c>
      <c r="P2023" s="374">
        <f t="shared" si="584"/>
        <v>22.976956897355215</v>
      </c>
      <c r="Q2023" s="374">
        <f t="shared" si="585"/>
        <v>-89.0122116894904</v>
      </c>
      <c r="R2023" s="12">
        <f t="shared" si="586"/>
        <v>90.9877883105096</v>
      </c>
      <c r="S2023" s="57">
        <f t="shared" si="587"/>
        <v>1.818828177848218</v>
      </c>
      <c r="T2023" s="12">
        <f t="shared" si="570"/>
        <v>22.976956897355215</v>
      </c>
    </row>
    <row r="2024" spans="1:20" x14ac:dyDescent="0.15">
      <c r="A2024" s="57">
        <f t="shared" si="571"/>
        <v>11471.461014376837</v>
      </c>
      <c r="B2024" s="12">
        <f t="shared" si="588"/>
        <v>1825.7397249240414</v>
      </c>
      <c r="C2024" s="57" t="str">
        <f t="shared" si="572"/>
        <v>0.243246074762985-14.0324233501908i</v>
      </c>
      <c r="D2024" s="57" t="str">
        <f t="shared" si="573"/>
        <v>7.97973747777313-3.53268379703518i</v>
      </c>
      <c r="E2024" s="57" t="str">
        <f t="shared" si="574"/>
        <v>81.1165526301528+0.188709814701339i</v>
      </c>
      <c r="F2024" s="57" t="str">
        <f t="shared" si="575"/>
        <v>4.17861054612139-327.242302218559i</v>
      </c>
      <c r="G2024" s="57" t="str">
        <f t="shared" si="576"/>
        <v>0.999983695191107-0.00403788843898785i</v>
      </c>
      <c r="H2024" s="57" t="str">
        <f t="shared" si="577"/>
        <v>144.131071048053+288.887573447068i</v>
      </c>
      <c r="I2024" s="57" t="str">
        <f t="shared" si="578"/>
        <v>536.779357793885-259.302447709611i</v>
      </c>
      <c r="K2024" s="57" t="str">
        <f t="shared" si="579"/>
        <v>0.0165938428680925-0.0360128424327867i</v>
      </c>
      <c r="L2024" s="57" t="str">
        <f t="shared" si="580"/>
        <v>0.00025-0.121073408796686i</v>
      </c>
      <c r="M2024" s="57" t="str">
        <f t="shared" si="581"/>
        <v>0.0025-0.0681890287340535i</v>
      </c>
      <c r="N2024" s="57">
        <f t="shared" si="582"/>
        <v>90.993098441307538</v>
      </c>
      <c r="O2024" s="57">
        <f t="shared" si="583"/>
        <v>22.94395837706119</v>
      </c>
      <c r="P2024" s="374">
        <f t="shared" si="584"/>
        <v>22.94395837706119</v>
      </c>
      <c r="Q2024" s="374">
        <f t="shared" si="585"/>
        <v>-89.006901558692462</v>
      </c>
      <c r="R2024" s="12">
        <f t="shared" si="586"/>
        <v>90.993098441307538</v>
      </c>
      <c r="S2024" s="57">
        <f t="shared" si="587"/>
        <v>1.8257397249240415</v>
      </c>
      <c r="T2024" s="12">
        <f t="shared" si="570"/>
        <v>22.94395837706119</v>
      </c>
    </row>
    <row r="2025" spans="1:20" x14ac:dyDescent="0.15">
      <c r="A2025" s="57">
        <f t="shared" si="571"/>
        <v>11515.052566231469</v>
      </c>
      <c r="B2025" s="12">
        <f t="shared" si="588"/>
        <v>1832.6775358787529</v>
      </c>
      <c r="C2025" s="57" t="str">
        <f t="shared" si="572"/>
        <v>0.24362369012947-13.9791928272628i</v>
      </c>
      <c r="D2025" s="57" t="str">
        <f t="shared" si="573"/>
        <v>7.97973547887958-3.51965759666881i</v>
      </c>
      <c r="E2025" s="57" t="str">
        <f t="shared" si="574"/>
        <v>81.1165037006125+0.189790955914577i</v>
      </c>
      <c r="F2025" s="57" t="str">
        <f t="shared" si="575"/>
        <v>4.17861002733863-326.003616950771i</v>
      </c>
      <c r="G2025" s="57" t="str">
        <f t="shared" si="576"/>
        <v>0.999983571041158-0.0040532319118392i</v>
      </c>
      <c r="H2025" s="57" t="str">
        <f t="shared" si="577"/>
        <v>144.335068361466+290.123830425034i</v>
      </c>
      <c r="I2025" s="57" t="str">
        <f t="shared" si="578"/>
        <v>537.039095701075-258.641224553119i</v>
      </c>
      <c r="K2025" s="57" t="str">
        <f t="shared" si="579"/>
        <v>0.0164947374880956-0.0359192169761408i</v>
      </c>
      <c r="L2025" s="57" t="str">
        <f t="shared" si="580"/>
        <v>0.00025-0.120615071524891i</v>
      </c>
      <c r="M2025" s="57" t="str">
        <f t="shared" si="581"/>
        <v>0.0025-0.0679308913469349i</v>
      </c>
      <c r="N2025" s="57">
        <f t="shared" si="582"/>
        <v>90.998426482089073</v>
      </c>
      <c r="O2025" s="57">
        <f t="shared" si="583"/>
        <v>22.910960753956747</v>
      </c>
      <c r="P2025" s="374">
        <f t="shared" si="584"/>
        <v>22.910960753956747</v>
      </c>
      <c r="Q2025" s="374">
        <f t="shared" si="585"/>
        <v>-89.001573517910927</v>
      </c>
      <c r="R2025" s="12">
        <f t="shared" si="586"/>
        <v>90.998426482089073</v>
      </c>
      <c r="S2025" s="57">
        <f t="shared" si="587"/>
        <v>1.8326775358787528</v>
      </c>
      <c r="T2025" s="12">
        <f t="shared" si="570"/>
        <v>22.910960753956747</v>
      </c>
    </row>
    <row r="2026" spans="1:20" x14ac:dyDescent="0.15">
      <c r="A2026" s="57">
        <f t="shared" si="571"/>
        <v>11558.809765983149</v>
      </c>
      <c r="B2026" s="12">
        <f t="shared" si="588"/>
        <v>1839.6417105150922</v>
      </c>
      <c r="C2026" s="57" t="str">
        <f t="shared" si="572"/>
        <v>0.243999332065779-13.926165472802i</v>
      </c>
      <c r="D2026" s="57" t="str">
        <f t="shared" si="573"/>
        <v>7.97973346476672-3.5066820275834i</v>
      </c>
      <c r="E2026" s="57" t="str">
        <f t="shared" si="574"/>
        <v>81.1164564093832+0.19087566770087i</v>
      </c>
      <c r="F2026" s="57" t="str">
        <f t="shared" si="575"/>
        <v>4.17860950460581-324.769621354433i</v>
      </c>
      <c r="G2026" s="57" t="str">
        <f t="shared" si="576"/>
        <v>0.999983445945908-0.00406863368412901i</v>
      </c>
      <c r="H2026" s="57" t="str">
        <f t="shared" si="577"/>
        <v>144.540956994864+291.366496408616i</v>
      </c>
      <c r="I2026" s="57" t="str">
        <f t="shared" si="578"/>
        <v>537.301051336906-257.984288978092i</v>
      </c>
      <c r="K2026" s="57" t="str">
        <f t="shared" si="579"/>
        <v>0.016396147892053-0.0358255640175417i</v>
      </c>
      <c r="L2026" s="57" t="str">
        <f t="shared" si="580"/>
        <v>0.00025-0.120158469341394i</v>
      </c>
      <c r="M2026" s="57" t="str">
        <f t="shared" si="581"/>
        <v>0.0025-0.0676737311684944i</v>
      </c>
      <c r="N2026" s="57">
        <f t="shared" si="582"/>
        <v>91.00377247910356</v>
      </c>
      <c r="O2026" s="57">
        <f t="shared" si="583"/>
        <v>22.877964029621282</v>
      </c>
      <c r="P2026" s="374">
        <f t="shared" si="584"/>
        <v>22.877964029621282</v>
      </c>
      <c r="Q2026" s="374">
        <f t="shared" si="585"/>
        <v>-88.99622752089644</v>
      </c>
      <c r="R2026" s="12">
        <f t="shared" si="586"/>
        <v>91.00377247910356</v>
      </c>
      <c r="S2026" s="57">
        <f t="shared" si="587"/>
        <v>1.8396417105150922</v>
      </c>
      <c r="T2026" s="12">
        <f t="shared" si="570"/>
        <v>22.877964029621282</v>
      </c>
    </row>
    <row r="2027" spans="1:20" x14ac:dyDescent="0.15">
      <c r="A2027" s="57">
        <f t="shared" si="571"/>
        <v>11602.733243093886</v>
      </c>
      <c r="B2027" s="12">
        <f t="shared" si="588"/>
        <v>1846.6323490150496</v>
      </c>
      <c r="C2027" s="57" t="str">
        <f t="shared" si="572"/>
        <v>0.24437300517854-13.873340507782i</v>
      </c>
      <c r="D2027" s="57" t="str">
        <f t="shared" si="573"/>
        <v>7.97973143531845-3.49375690311892i</v>
      </c>
      <c r="E2027" s="57" t="str">
        <f t="shared" si="574"/>
        <v>81.1164107607946+0.19196395871892i</v>
      </c>
      <c r="F2027" s="57" t="str">
        <f t="shared" si="575"/>
        <v>4.17860897789276-323.540297678094i</v>
      </c>
      <c r="G2027" s="57" t="str">
        <f t="shared" si="576"/>
        <v>0.999983319898159-0.00408409397732926i</v>
      </c>
      <c r="H2027" s="57" t="str">
        <f t="shared" si="577"/>
        <v>144.748757224517+292.615617918046i</v>
      </c>
      <c r="I2027" s="57" t="str">
        <f t="shared" si="578"/>
        <v>537.565245569003-257.331639243061i</v>
      </c>
      <c r="K2027" s="57" t="str">
        <f t="shared" si="579"/>
        <v>0.0162980728779458-0.035731886458921i</v>
      </c>
      <c r="L2027" s="57" t="str">
        <f t="shared" si="580"/>
        <v>0.00025-0.119703595677818i</v>
      </c>
      <c r="M2027" s="57" t="str">
        <f t="shared" si="581"/>
        <v>0.0025-0.067417544499397i</v>
      </c>
      <c r="N2027" s="57">
        <f t="shared" si="582"/>
        <v>91.009136478984644</v>
      </c>
      <c r="O2027" s="57">
        <f t="shared" si="583"/>
        <v>22.844968205636743</v>
      </c>
      <c r="P2027" s="374">
        <f t="shared" si="584"/>
        <v>22.844968205636743</v>
      </c>
      <c r="Q2027" s="374">
        <f t="shared" si="585"/>
        <v>-88.990863521015356</v>
      </c>
      <c r="R2027" s="12">
        <f t="shared" si="586"/>
        <v>91.009136478984644</v>
      </c>
      <c r="S2027" s="57">
        <f t="shared" si="587"/>
        <v>1.8466323490150496</v>
      </c>
      <c r="T2027" s="12">
        <f t="shared" si="570"/>
        <v>22.844968205636743</v>
      </c>
    </row>
    <row r="2028" spans="1:20" x14ac:dyDescent="0.15">
      <c r="A2028" s="57">
        <f t="shared" si="571"/>
        <v>11646.823629417642</v>
      </c>
      <c r="B2028" s="12">
        <f t="shared" si="588"/>
        <v>1853.6495519413068</v>
      </c>
      <c r="C2028" s="57" t="str">
        <f t="shared" si="572"/>
        <v>0.244744714138273-13.8207171561691i</v>
      </c>
      <c r="D2028" s="57" t="str">
        <f t="shared" si="573"/>
        <v>7.97972939041817-3.48088203734117i</v>
      </c>
      <c r="E2028" s="57" t="str">
        <f t="shared" si="574"/>
        <v>81.1163667591978+0.193055837709794i</v>
      </c>
      <c r="F2028" s="57" t="str">
        <f t="shared" si="575"/>
        <v>4.17860844716922-322.315628237529i</v>
      </c>
      <c r="G2028" s="57" t="str">
        <f t="shared" si="576"/>
        <v>0.999983192890659-0.00409961301375276i</v>
      </c>
      <c r="H2028" s="57" t="str">
        <f t="shared" si="577"/>
        <v>144.958489589003+293.871241958059i</v>
      </c>
      <c r="I2028" s="57" t="str">
        <f t="shared" si="578"/>
        <v>537.83169949246-256.683273782984i</v>
      </c>
      <c r="K2028" s="57" t="str">
        <f t="shared" si="579"/>
        <v>0.0162005112268129-0.0356381871807947i</v>
      </c>
      <c r="L2028" s="57" t="str">
        <f t="shared" si="580"/>
        <v>0.00025-0.119250443990654i</v>
      </c>
      <c r="M2028" s="57" t="str">
        <f t="shared" si="581"/>
        <v>0.0025-0.0671623276543106i</v>
      </c>
      <c r="N2028" s="57">
        <f t="shared" si="582"/>
        <v>91.014518528750557</v>
      </c>
      <c r="O2028" s="57">
        <f t="shared" si="583"/>
        <v>22.811973283588884</v>
      </c>
      <c r="P2028" s="374">
        <f t="shared" si="584"/>
        <v>22.811973283588884</v>
      </c>
      <c r="Q2028" s="374">
        <f t="shared" si="585"/>
        <v>-88.985481471249443</v>
      </c>
      <c r="R2028" s="12">
        <f t="shared" si="586"/>
        <v>91.014518528750557</v>
      </c>
      <c r="S2028" s="57">
        <f t="shared" si="587"/>
        <v>1.8536495519413068</v>
      </c>
      <c r="T2028" s="12">
        <f t="shared" ref="T2028:T2091" si="589">P2028</f>
        <v>22.811973283588884</v>
      </c>
    </row>
    <row r="2029" spans="1:20" x14ac:dyDescent="0.15">
      <c r="A2029" s="57">
        <f t="shared" ref="A2029:A2092" si="590">2*PI()*B2029</f>
        <v>11691.08155920943</v>
      </c>
      <c r="B2029" s="12">
        <f t="shared" si="588"/>
        <v>1860.6934202386838</v>
      </c>
      <c r="C2029" s="57" t="str">
        <f t="shared" ref="C2029:C2092" si="591">IMPRODUCT(D2029,E2029,$C$40,,K2029,$C$41)</f>
        <v>0.245114463678699-13.7682946449106i</v>
      </c>
      <c r="D2029" s="57" t="str">
        <f t="shared" ref="D2029:D2092" si="592">IMDIV(IMPRODUCT($C$37,$C$38,COMPLEX(1,A2029/$C$38)),IMSUM(-1*A2029*A2029/$C$39,COMPLEX(0,1*A2029)))</f>
        <v>7.97972732994816-3.46805724503879i</v>
      </c>
      <c r="E2029" s="57" t="str">
        <f t="shared" ref="E2029:E2092" si="593">IMDIV(IMPRODUCT(IMSUM(F2029,G2029),$C$29,H2029),IMSUM(1,I2029))</f>
        <v>81.116324408965+0.194151313496755i</v>
      </c>
      <c r="F2029" s="57" t="str">
        <f t="shared" ref="F2029:F2092" si="594">IMDIV(IMPRODUCT($C$14,$C$15,COMPLEX(1,A2029/$C$15)),IMSUM(-1*A2029*A2029/$C$16,COMPLEX(0,A2029)))</f>
        <v>4.17860791240469-321.09559541545i</v>
      </c>
      <c r="G2029" s="57" t="str">
        <f t="shared" ref="G2029:G2092" si="595">IMDIV(1,COMPLEX(1,A2029*$C$9*$C$10))</f>
        <v>0.9999830649161-0.00411519101655635i</v>
      </c>
      <c r="H2029" s="57" t="str">
        <f t="shared" ref="H2029:H2092" si="596">IMDIV($C$3,IMSUM(K2029,COMPLEX(0,$C$28*A2029)))</f>
        <v>145.170174893339+295.133416024417i</v>
      </c>
      <c r="I2029" s="57" t="str">
        <f t="shared" ref="I2029:I2092" si="597">IMPRODUCT(F2029,$C$29,H2029,$C$31)</f>
        <v>538.10043443275-256.039191211122i</v>
      </c>
      <c r="K2029" s="57" t="str">
        <f t="shared" ref="K2029:K2092" si="598">IF($C$26&lt;=0,IMDIV(1,IMSUM(IMDIV(1,L2029),1/$C$18)),IMDIV(1,IMSUM(IMDIV(1,L2029),1/$C$18,IMDIV(1,M2029))))</f>
        <v>0.0161034617030355-0.035544469042217i</v>
      </c>
      <c r="L2029" s="57" t="str">
        <f t="shared" ref="L2029:L2092" si="599">IMSUM($C$21/$C$22,IMDIV(1,COMPLEX(0,$C$20*$C$22*A2029)))</f>
        <v>0.00025-0.118799007761161i</v>
      </c>
      <c r="M2029" s="57" t="str">
        <f t="shared" ref="M2029:M2092" si="600">IMSUM($C$25/$C$26,IMDIV(1,COMPLEX(0,$C$24*$C$26*A2029)))</f>
        <v>0.0025-0.0669080769618556i</v>
      </c>
      <c r="N2029" s="57">
        <f t="shared" ref="N2029:N2092" si="601">ABS(R2029)</f>
        <v>91.019918675806835</v>
      </c>
      <c r="O2029" s="57">
        <f t="shared" ref="O2029:O2092" si="602">ABS(P2029)</f>
        <v>22.778979265067221</v>
      </c>
      <c r="P2029" s="374">
        <f t="shared" ref="P2029:P2092" si="603">20*LOG10(IMABS(C2029))</f>
        <v>22.778979265067221</v>
      </c>
      <c r="Q2029" s="374">
        <f t="shared" ref="Q2029:Q2092" si="604">IMARGUMENT(C2029)*180/PI()</f>
        <v>-88.980081324193165</v>
      </c>
      <c r="R2029" s="12">
        <f t="shared" ref="R2029:R2092" si="605">IF(Q2029&lt;0,Q2029+180,Q2029-180)</f>
        <v>91.019918675806835</v>
      </c>
      <c r="S2029" s="57">
        <f t="shared" ref="S2029:S2092" si="606">B2029/1000</f>
        <v>1.8606934202386838</v>
      </c>
      <c r="T2029" s="12">
        <f t="shared" si="589"/>
        <v>22.778979265067221</v>
      </c>
    </row>
    <row r="2030" spans="1:20" x14ac:dyDescent="0.15">
      <c r="A2030" s="57">
        <f t="shared" si="590"/>
        <v>11735.507669134426</v>
      </c>
      <c r="B2030" s="12">
        <f t="shared" ref="B2030:B2093" si="607">B2029*(1+B$42)</f>
        <v>1867.7640552355908</v>
      </c>
      <c r="C2030" s="57" t="str">
        <f t="shared" si="591"/>
        <v>0.245482258595194-13.7160722039245i</v>
      </c>
      <c r="D2030" s="57" t="str">
        <f t="shared" si="592"/>
        <v>7.97972525378989-3.45528234172076i</v>
      </c>
      <c r="E2030" s="57" t="str">
        <f t="shared" si="593"/>
        <v>81.1162837144912+0.19525039498622i</v>
      </c>
      <c r="F2030" s="57" t="str">
        <f t="shared" si="594"/>
        <v>4.17860737356833-319.880181661277i</v>
      </c>
      <c r="G2030" s="57" t="str">
        <f t="shared" si="595"/>
        <v>0.99998293596712-0.00413082820974409i</v>
      </c>
      <c r="H2030" s="57" t="str">
        <f t="shared" si="596"/>
        <v>145.383834213168+296.402188110544i</v>
      </c>
      <c r="I2030" s="57" t="str">
        <f t="shared" si="597"/>
        <v>538.371471948779-255.399390320969i</v>
      </c>
      <c r="K2030" s="57" t="str">
        <f t="shared" si="598"/>
        <v>0.0160069230546172-0.0354507348807372i</v>
      </c>
      <c r="L2030" s="57" t="str">
        <f t="shared" si="599"/>
        <v>0.00025-0.118349280495279i</v>
      </c>
      <c r="M2030" s="57" t="str">
        <f t="shared" si="600"/>
        <v>0.0025-0.0666547887645499i</v>
      </c>
      <c r="N2030" s="57">
        <f t="shared" si="601"/>
        <v>91.025336967945492</v>
      </c>
      <c r="O2030" s="57">
        <f t="shared" si="602"/>
        <v>22.745986151665786</v>
      </c>
      <c r="P2030" s="374">
        <f t="shared" si="603"/>
        <v>22.745986151665786</v>
      </c>
      <c r="Q2030" s="374">
        <f t="shared" si="604"/>
        <v>-88.974663032054508</v>
      </c>
      <c r="R2030" s="12">
        <f t="shared" si="605"/>
        <v>91.025336967945492</v>
      </c>
      <c r="S2030" s="57">
        <f t="shared" si="606"/>
        <v>1.8677640552355907</v>
      </c>
      <c r="T2030" s="12">
        <f t="shared" si="589"/>
        <v>22.745986151665786</v>
      </c>
    </row>
    <row r="2031" spans="1:20" x14ac:dyDescent="0.15">
      <c r="A2031" s="57">
        <f t="shared" si="590"/>
        <v>11780.102598277137</v>
      </c>
      <c r="B2031" s="12">
        <f t="shared" si="607"/>
        <v>1874.8615586454862</v>
      </c>
      <c r="C2031" s="57" t="str">
        <f t="shared" si="591"/>
        <v>0.245848103744213-13.6640490660886i</v>
      </c>
      <c r="D2031" s="57" t="str">
        <f t="shared" si="592"/>
        <v>7.97972316182393-3.44255714361373i</v>
      </c>
      <c r="E2031" s="57" t="str">
        <f t="shared" si="593"/>
        <v>81.1162446801949+0.196353091168023i</v>
      </c>
      <c r="F2031" s="57" t="str">
        <f t="shared" si="594"/>
        <v>4.17860683062919-318.669369490875i</v>
      </c>
      <c r="G2031" s="57" t="str">
        <f t="shared" si="595"/>
        <v>0.9999828060363-0.00414652481817048i</v>
      </c>
      <c r="H2031" s="57" t="str">
        <f t="shared" si="596"/>
        <v>145.599488899061+297.67760671427i</v>
      </c>
      <c r="I2031" s="57" t="str">
        <f t="shared" si="597"/>
        <v>538.644833835945-254.763870088252i</v>
      </c>
      <c r="K2031" s="57" t="str">
        <f t="shared" si="598"/>
        <v>0.0159108940134655-0.0353569875123584i</v>
      </c>
      <c r="L2031" s="57" t="str">
        <f t="shared" si="599"/>
        <v>0.00025-0.11790125572353i</v>
      </c>
      <c r="M2031" s="57" t="str">
        <f t="shared" si="600"/>
        <v>0.0025-0.0664024594187588i</v>
      </c>
      <c r="N2031" s="57">
        <f t="shared" si="601"/>
        <v>91.030773453348175</v>
      </c>
      <c r="O2031" s="57">
        <f t="shared" si="602"/>
        <v>22.712993944983477</v>
      </c>
      <c r="P2031" s="374">
        <f t="shared" si="603"/>
        <v>22.712993944983477</v>
      </c>
      <c r="Q2031" s="374">
        <f t="shared" si="604"/>
        <v>-88.969226546651825</v>
      </c>
      <c r="R2031" s="12">
        <f t="shared" si="605"/>
        <v>91.030773453348175</v>
      </c>
      <c r="S2031" s="57">
        <f t="shared" si="606"/>
        <v>1.8748615586454862</v>
      </c>
      <c r="T2031" s="12">
        <f t="shared" si="589"/>
        <v>22.712993944983477</v>
      </c>
    </row>
    <row r="2032" spans="1:20" x14ac:dyDescent="0.15">
      <c r="A2032" s="57">
        <f t="shared" si="590"/>
        <v>11824.86698815059</v>
      </c>
      <c r="B2032" s="12">
        <f t="shared" si="607"/>
        <v>1881.9860325683392</v>
      </c>
      <c r="C2032" s="57" t="str">
        <f t="shared" si="591"/>
        <v>0.246212004041785-13.6122244672297i</v>
      </c>
      <c r="D2032" s="57" t="str">
        <f t="shared" si="592"/>
        <v>7.9797210539299-3.4298814676593i</v>
      </c>
      <c r="E2032" s="57" t="str">
        <f t="shared" si="593"/>
        <v>81.1162073105189+0.197459411114964i</v>
      </c>
      <c r="F2032" s="57" t="str">
        <f t="shared" si="594"/>
        <v>4.17860628355596-317.463141486303i</v>
      </c>
      <c r="G2032" s="57" t="str">
        <f t="shared" si="595"/>
        <v>0.999982675116163-0.00416228106754368i</v>
      </c>
      <c r="H2032" s="57" t="str">
        <f t="shared" si="596"/>
        <v>145.817160580859+298.959720844687i</v>
      </c>
      <c r="I2032" s="57" t="str">
        <f t="shared" si="597"/>
        <v>538.920542129256-254.132629672909i</v>
      </c>
      <c r="K2032" s="57" t="str">
        <f t="shared" si="598"/>
        <v>0.0158153732956701-0.0352632297315015i</v>
      </c>
      <c r="L2032" s="57" t="str">
        <f t="shared" si="599"/>
        <v>0.00025-0.117454927000926i</v>
      </c>
      <c r="M2032" s="57" t="str">
        <f t="shared" si="600"/>
        <v>0.0025-0.0661510852946393i</v>
      </c>
      <c r="N2032" s="57">
        <f t="shared" si="601"/>
        <v>91.036228180585397</v>
      </c>
      <c r="O2032" s="57">
        <f t="shared" si="602"/>
        <v>22.680002646624512</v>
      </c>
      <c r="P2032" s="374">
        <f t="shared" si="603"/>
        <v>22.680002646624512</v>
      </c>
      <c r="Q2032" s="374">
        <f t="shared" si="604"/>
        <v>-88.963771819414603</v>
      </c>
      <c r="R2032" s="12">
        <f t="shared" si="605"/>
        <v>91.036228180585397</v>
      </c>
      <c r="S2032" s="57">
        <f t="shared" si="606"/>
        <v>1.8819860325683391</v>
      </c>
      <c r="T2032" s="12">
        <f t="shared" si="589"/>
        <v>22.680002646624512</v>
      </c>
    </row>
    <row r="2033" spans="1:20" x14ac:dyDescent="0.15">
      <c r="A2033" s="57">
        <f t="shared" si="590"/>
        <v>11869.801482705563</v>
      </c>
      <c r="B2033" s="12">
        <f t="shared" si="607"/>
        <v>1889.1375794920989</v>
      </c>
      <c r="C2033" s="57" t="str">
        <f t="shared" si="591"/>
        <v>0.246573964462702-13.5605976461127i</v>
      </c>
      <c r="D2033" s="57" t="str">
        <f t="shared" si="592"/>
        <v>7.97971892998657-3.4172551315115i</v>
      </c>
      <c r="E2033" s="57" t="str">
        <f t="shared" si="593"/>
        <v>81.1161716099301+0.198569363983219i</v>
      </c>
      <c r="F2033" s="57" t="str">
        <f t="shared" si="594"/>
        <v>4.17860573231728-316.261480295567i</v>
      </c>
      <c r="G2033" s="57" t="str">
        <f t="shared" si="595"/>
        <v>0.999982543199178-0.00417809718442874i</v>
      </c>
      <c r="H2033" s="57" t="str">
        <f t="shared" si="596"/>
        <v>146.036871172131+300.2485800291i</v>
      </c>
      <c r="I2033" s="57" t="str">
        <f t="shared" si="597"/>
        <v>539.198619106487-253.505668421174i</v>
      </c>
      <c r="K2033" s="57" t="str">
        <f t="shared" si="598"/>
        <v>0.0157203596017816-0.0351694643109716i</v>
      </c>
      <c r="L2033" s="57" t="str">
        <f t="shared" si="599"/>
        <v>0.00025-0.11701028790688i</v>
      </c>
      <c r="M2033" s="57" t="str">
        <f t="shared" si="600"/>
        <v>0.0025-0.0659006627760901i</v>
      </c>
      <c r="N2033" s="57">
        <f t="shared" si="601"/>
        <v>91.041701198618512</v>
      </c>
      <c r="O2033" s="57">
        <f t="shared" si="602"/>
        <v>22.647012258198732</v>
      </c>
      <c r="P2033" s="374">
        <f t="shared" si="603"/>
        <v>22.647012258198732</v>
      </c>
      <c r="Q2033" s="374">
        <f t="shared" si="604"/>
        <v>-88.958298801381488</v>
      </c>
      <c r="R2033" s="12">
        <f t="shared" si="605"/>
        <v>91.041701198618512</v>
      </c>
      <c r="S2033" s="57">
        <f t="shared" si="606"/>
        <v>1.8891375794920988</v>
      </c>
      <c r="T2033" s="12">
        <f t="shared" si="589"/>
        <v>22.647012258198732</v>
      </c>
    </row>
    <row r="2034" spans="1:20" x14ac:dyDescent="0.15">
      <c r="A2034" s="57">
        <f t="shared" si="590"/>
        <v>11914.906728339845</v>
      </c>
      <c r="B2034" s="12">
        <f t="shared" si="607"/>
        <v>1896.316302294169</v>
      </c>
      <c r="C2034" s="57" t="str">
        <f t="shared" si="591"/>
        <v>0.246933990039461-13.5091678444305i</v>
      </c>
      <c r="D2034" s="57" t="str">
        <f t="shared" si="592"/>
        <v>7.97971678987184-3.40467795353408i</v>
      </c>
      <c r="E2034" s="57" t="str">
        <f t="shared" si="593"/>
        <v>81.1161375829226+0.199682959013064i</v>
      </c>
      <c r="F2034" s="57" t="str">
        <f t="shared" si="594"/>
        <v>4.17860517688136-315.064368632369i</v>
      </c>
      <c r="G2034" s="57" t="str">
        <f t="shared" si="595"/>
        <v>0.999982410277753-0.00419397339625085i</v>
      </c>
      <c r="H2034" s="57" t="str">
        <f t="shared" si="596"/>
        <v>146.258642874693+301.544234320108i</v>
      </c>
      <c r="I2034" s="57" t="str">
        <f t="shared" si="597"/>
        <v>539.479087291404-252.882985867658i</v>
      </c>
      <c r="K2034" s="57" t="str">
        <f t="shared" si="598"/>
        <v>0.0156258516170874-0.0350756940019278i</v>
      </c>
      <c r="L2034" s="57" t="str">
        <f t="shared" si="599"/>
        <v>0.00025-0.116567332045109i</v>
      </c>
      <c r="M2034" s="57" t="str">
        <f t="shared" si="600"/>
        <v>0.0025-0.0656511882606993i</v>
      </c>
      <c r="N2034" s="57">
        <f t="shared" si="601"/>
        <v>91.047192556800908</v>
      </c>
      <c r="O2034" s="57">
        <f t="shared" si="602"/>
        <v>22.614022781322443</v>
      </c>
      <c r="P2034" s="374">
        <f t="shared" si="603"/>
        <v>22.614022781322443</v>
      </c>
      <c r="Q2034" s="374">
        <f t="shared" si="604"/>
        <v>-88.952807443199092</v>
      </c>
      <c r="R2034" s="12">
        <f t="shared" si="605"/>
        <v>91.047192556800908</v>
      </c>
      <c r="S2034" s="57">
        <f t="shared" si="606"/>
        <v>1.8963163022941689</v>
      </c>
      <c r="T2034" s="12">
        <f t="shared" si="589"/>
        <v>22.614022781322443</v>
      </c>
    </row>
    <row r="2035" spans="1:20" x14ac:dyDescent="0.15">
      <c r="A2035" s="57">
        <f t="shared" si="590"/>
        <v>11960.183373907535</v>
      </c>
      <c r="B2035" s="12">
        <f t="shared" si="607"/>
        <v>1903.5223042428868</v>
      </c>
      <c r="C2035" s="57" t="str">
        <f t="shared" si="591"/>
        <v>0.247292085861112-13.4579343067923i</v>
      </c>
      <c r="D2035" s="57" t="str">
        <f t="shared" si="592"/>
        <v>7.97971463346243-3.39214975279788i</v>
      </c>
      <c r="E2035" s="57" t="str">
        <f t="shared" si="593"/>
        <v>81.1161052340159+0.200800205528719i</v>
      </c>
      <c r="F2035" s="57" t="str">
        <f t="shared" si="594"/>
        <v>4.17860461721626-313.871789275851i</v>
      </c>
      <c r="G2035" s="57" t="str">
        <f t="shared" si="595"/>
        <v>0.999982276344242-0.00420990993129858i</v>
      </c>
      <c r="H2035" s="57" t="str">
        <f t="shared" si="596"/>
        <v>146.482498183223+302.846734302788i</v>
      </c>
      <c r="I2035" s="57" t="str">
        <f t="shared" si="597"/>
        <v>539.761969457006-252.264581737488i</v>
      </c>
      <c r="K2035" s="57" t="str">
        <f t="shared" si="598"/>
        <v>0.0155318480118872-0.0349819215338562i</v>
      </c>
      <c r="L2035" s="57" t="str">
        <f t="shared" si="599"/>
        <v>0.00025-0.116126053043543i</v>
      </c>
      <c r="M2035" s="57" t="str">
        <f t="shared" si="600"/>
        <v>0.0025-0.0654026581596926i</v>
      </c>
      <c r="N2035" s="57">
        <f t="shared" si="601"/>
        <v>91.052702304878494</v>
      </c>
      <c r="O2035" s="57">
        <f t="shared" si="602"/>
        <v>22.581034217618207</v>
      </c>
      <c r="P2035" s="374">
        <f t="shared" si="603"/>
        <v>22.581034217618207</v>
      </c>
      <c r="Q2035" s="374">
        <f t="shared" si="604"/>
        <v>-88.947297695121506</v>
      </c>
      <c r="R2035" s="12">
        <f t="shared" si="605"/>
        <v>91.052702304878494</v>
      </c>
      <c r="S2035" s="57">
        <f t="shared" si="606"/>
        <v>1.9035223042428868</v>
      </c>
      <c r="T2035" s="12">
        <f t="shared" si="589"/>
        <v>22.581034217618207</v>
      </c>
    </row>
    <row r="2036" spans="1:20" x14ac:dyDescent="0.15">
      <c r="A2036" s="57">
        <f t="shared" si="590"/>
        <v>12005.632070728385</v>
      </c>
      <c r="B2036" s="12">
        <f t="shared" si="607"/>
        <v>1910.7556889990099</v>
      </c>
      <c r="C2036" s="57" t="str">
        <f t="shared" si="591"/>
        <v>0.247648257072123-13.4068962807143i</v>
      </c>
      <c r="D2036" s="57" t="str">
        <f t="shared" si="592"/>
        <v>7.97971246063431-3.37967034907831i</v>
      </c>
      <c r="E2036" s="57" t="str">
        <f t="shared" si="593"/>
        <v>81.1160745677576+0.201921112938361i</v>
      </c>
      <c r="F2036" s="57" t="str">
        <f t="shared" si="594"/>
        <v>4.17860405328975-312.683725070359i</v>
      </c>
      <c r="G2036" s="57" t="str">
        <f t="shared" si="595"/>
        <v>0.999982141390939-0.00422590701872722i</v>
      </c>
      <c r="H2036" s="57" t="str">
        <f t="shared" si="596"/>
        <v>146.708459889959+304.156131102002i</v>
      </c>
      <c r="I2036" s="57" t="str">
        <f t="shared" si="597"/>
        <v>540.047288628866-251.650455948494i</v>
      </c>
      <c r="K2036" s="57" t="str">
        <f t="shared" si="598"/>
        <v>0.0154383474417664-0.0348881496145469i</v>
      </c>
      <c r="L2036" s="57" t="str">
        <f t="shared" si="599"/>
        <v>0.00025-0.115686444554237i</v>
      </c>
      <c r="M2036" s="57" t="str">
        <f t="shared" si="600"/>
        <v>0.0025-0.0651550688978805i</v>
      </c>
      <c r="N2036" s="57">
        <f t="shared" si="601"/>
        <v>91.058230492990148</v>
      </c>
      <c r="O2036" s="57">
        <f t="shared" si="602"/>
        <v>22.548046568716138</v>
      </c>
      <c r="P2036" s="374">
        <f t="shared" si="603"/>
        <v>22.548046568716138</v>
      </c>
      <c r="Q2036" s="374">
        <f t="shared" si="604"/>
        <v>-88.941769507009852</v>
      </c>
      <c r="R2036" s="12">
        <f t="shared" si="605"/>
        <v>91.058230492990148</v>
      </c>
      <c r="S2036" s="57">
        <f t="shared" si="606"/>
        <v>1.9107556889990098</v>
      </c>
      <c r="T2036" s="12">
        <f t="shared" si="589"/>
        <v>22.548046568716138</v>
      </c>
    </row>
    <row r="2037" spans="1:20" x14ac:dyDescent="0.15">
      <c r="A2037" s="57">
        <f t="shared" si="590"/>
        <v>12051.253472597153</v>
      </c>
      <c r="B2037" s="12">
        <f t="shared" si="607"/>
        <v>1918.0165606172061</v>
      </c>
      <c r="C2037" s="57" t="str">
        <f t="shared" si="591"/>
        <v>0.248002508871723-13.3560530166079i</v>
      </c>
      <c r="D2037" s="57" t="str">
        <f t="shared" si="592"/>
        <v>7.97971027126252-3.36723956285273i</v>
      </c>
      <c r="E2037" s="57" t="str">
        <f t="shared" si="593"/>
        <v>81.1160455887227+0.203045690734732i</v>
      </c>
      <c r="F2037" s="57" t="str">
        <f t="shared" si="594"/>
        <v>4.17860348506942-311.500158925192i</v>
      </c>
      <c r="G2037" s="57" t="str">
        <f t="shared" si="595"/>
        <v>0.999982005410079-0.00424196488856198i</v>
      </c>
      <c r="H2037" s="57" t="str">
        <f t="shared" si="596"/>
        <v>146.936551089498+305.472476389821i</v>
      </c>
      <c r="I2037" s="57" t="str">
        <f t="shared" si="597"/>
        <v>540.335068088492-251.040608613452i</v>
      </c>
      <c r="K2037" s="57" t="str">
        <f t="shared" si="598"/>
        <v>0.0153453485478692-0.0347943809300725i</v>
      </c>
      <c r="L2037" s="57" t="str">
        <f t="shared" si="599"/>
        <v>0.00025-0.115248500253275i</v>
      </c>
      <c r="M2037" s="57" t="str">
        <f t="shared" si="600"/>
        <v>0.0025-0.0649084169136089i</v>
      </c>
      <c r="N2037" s="57">
        <f t="shared" si="601"/>
        <v>91.063777171670566</v>
      </c>
      <c r="O2037" s="57">
        <f t="shared" si="602"/>
        <v>22.515059836253577</v>
      </c>
      <c r="P2037" s="374">
        <f t="shared" si="603"/>
        <v>22.515059836253577</v>
      </c>
      <c r="Q2037" s="374">
        <f t="shared" si="604"/>
        <v>-88.936222828329434</v>
      </c>
      <c r="R2037" s="12">
        <f t="shared" si="605"/>
        <v>91.063777171670566</v>
      </c>
      <c r="S2037" s="57">
        <f t="shared" si="606"/>
        <v>1.9180165606172062</v>
      </c>
      <c r="T2037" s="12">
        <f t="shared" si="589"/>
        <v>22.515059836253577</v>
      </c>
    </row>
    <row r="2038" spans="1:20" x14ac:dyDescent="0.15">
      <c r="A2038" s="57">
        <f t="shared" si="590"/>
        <v>12097.048235793023</v>
      </c>
      <c r="B2038" s="12">
        <f t="shared" si="607"/>
        <v>1925.3050235475516</v>
      </c>
      <c r="C2038" s="57" t="str">
        <f t="shared" si="591"/>
        <v>0.24835484651243-13.3054037677699i</v>
      </c>
      <c r="D2038" s="57" t="str">
        <f t="shared" si="592"/>
        <v>7.97970806522117-3.35485721529785i</v>
      </c>
      <c r="E2038" s="57" t="str">
        <f t="shared" si="593"/>
        <v>81.1160183015162+0.204173948495111i</v>
      </c>
      <c r="F2038" s="57" t="str">
        <f t="shared" si="594"/>
        <v>4.1786029125226-310.321073814356i</v>
      </c>
      <c r="G2038" s="57" t="str">
        <f t="shared" si="595"/>
        <v>0.999981868393838-0.00425808377170129i</v>
      </c>
      <c r="H2038" s="57" t="str">
        <f t="shared" si="596"/>
        <v>147.166795183668+306.795822393078i</v>
      </c>
      <c r="I2038" s="57" t="str">
        <f t="shared" si="597"/>
        <v>540.625331376762-250.435040042342i</v>
      </c>
      <c r="K2038" s="57" t="str">
        <f t="shared" si="598"/>
        <v>0.0152528499571682-0.0347006181447708i</v>
      </c>
      <c r="L2038" s="57" t="str">
        <f t="shared" si="599"/>
        <v>0.00025-0.11481221384068i</v>
      </c>
      <c r="M2038" s="57" t="str">
        <f t="shared" si="600"/>
        <v>0.0025-0.0646626986587059i</v>
      </c>
      <c r="N2038" s="57">
        <f t="shared" si="601"/>
        <v>91.069342391849176</v>
      </c>
      <c r="O2038" s="57">
        <f t="shared" si="602"/>
        <v>22.482074021876066</v>
      </c>
      <c r="P2038" s="374">
        <f t="shared" si="603"/>
        <v>22.482074021876066</v>
      </c>
      <c r="Q2038" s="374">
        <f t="shared" si="604"/>
        <v>-88.930657608150824</v>
      </c>
      <c r="R2038" s="12">
        <f t="shared" si="605"/>
        <v>91.069342391849176</v>
      </c>
      <c r="S2038" s="57">
        <f t="shared" si="606"/>
        <v>1.9253050235475517</v>
      </c>
      <c r="T2038" s="12">
        <f t="shared" si="589"/>
        <v>22.482074021876066</v>
      </c>
    </row>
    <row r="2039" spans="1:20" x14ac:dyDescent="0.15">
      <c r="A2039" s="57">
        <f t="shared" si="590"/>
        <v>12143.017019089039</v>
      </c>
      <c r="B2039" s="12">
        <f t="shared" si="607"/>
        <v>1932.6211826370325</v>
      </c>
      <c r="C2039" s="57" t="str">
        <f t="shared" si="591"/>
        <v>0.248705275299271-13.2549477903717i</v>
      </c>
      <c r="D2039" s="57" t="str">
        <f t="shared" si="592"/>
        <v>7.97970584238329-3.34252312828711i</v>
      </c>
      <c r="E2039" s="57" t="str">
        <f t="shared" si="593"/>
        <v>81.1159927107724+0.205305895881166i</v>
      </c>
      <c r="F2039" s="57" t="str">
        <f t="shared" si="594"/>
        <v>4.17860233561632-309.146452776309i</v>
      </c>
      <c r="G2039" s="57" t="str">
        <f t="shared" si="595"/>
        <v>0.999981730334333-0.00427426389992022i</v>
      </c>
      <c r="H2039" s="57" t="str">
        <f t="shared" si="596"/>
        <v>147.399215886511+308.126221901023i</v>
      </c>
      <c r="I2039" s="57" t="str">
        <f t="shared" si="597"/>
        <v>540.918102297362-249.833750744675i</v>
      </c>
      <c r="K2039" s="57" t="str">
        <f t="shared" si="598"/>
        <v>0.0151608502827351-0.0346068639012313i</v>
      </c>
      <c r="L2039" s="57" t="str">
        <f t="shared" si="599"/>
        <v>0.00025-0.114377579040327i</v>
      </c>
      <c r="M2039" s="57" t="str">
        <f t="shared" si="600"/>
        <v>0.0025-0.0644179105984319i</v>
      </c>
      <c r="N2039" s="57">
        <f t="shared" si="601"/>
        <v>91.074926204852062</v>
      </c>
      <c r="O2039" s="57">
        <f t="shared" si="602"/>
        <v>22.449089127237606</v>
      </c>
      <c r="P2039" s="374">
        <f t="shared" si="603"/>
        <v>22.449089127237606</v>
      </c>
      <c r="Q2039" s="374">
        <f t="shared" si="604"/>
        <v>-88.925073795147938</v>
      </c>
      <c r="R2039" s="12">
        <f t="shared" si="605"/>
        <v>91.074926204852062</v>
      </c>
      <c r="S2039" s="57">
        <f t="shared" si="606"/>
        <v>1.9326211826370325</v>
      </c>
      <c r="T2039" s="12">
        <f t="shared" si="589"/>
        <v>22.449089127237606</v>
      </c>
    </row>
    <row r="2040" spans="1:20" x14ac:dyDescent="0.15">
      <c r="A2040" s="57">
        <f t="shared" si="590"/>
        <v>12189.160483761578</v>
      </c>
      <c r="B2040" s="12">
        <f t="shared" si="607"/>
        <v>1939.9651431310533</v>
      </c>
      <c r="C2040" s="57" t="str">
        <f t="shared" si="591"/>
        <v>0.249053800588634-13.2046843434482i</v>
      </c>
      <c r="D2040" s="57" t="str">
        <f t="shared" si="592"/>
        <v>7.97970360262093-3.33023712438819i</v>
      </c>
      <c r="E2040" s="57" t="str">
        <f t="shared" si="593"/>
        <v>81.1159688211564+0.206441542639603i</v>
      </c>
      <c r="F2040" s="57" t="str">
        <f t="shared" si="594"/>
        <v>4.17860175431733-307.976278913735i</v>
      </c>
      <c r="G2040" s="57" t="str">
        <f t="shared" si="595"/>
        <v>0.999981591223621-0.00429050550587366i</v>
      </c>
      <c r="H2040" s="57" t="str">
        <f t="shared" si="596"/>
        <v>147.633837229348+309.463728273134i</v>
      </c>
      <c r="I2040" s="57" t="str">
        <f t="shared" si="597"/>
        <v>541.213404920374-249.236741431868i</v>
      </c>
      <c r="K2040" s="57" t="str">
        <f t="shared" si="598"/>
        <v>0.0150693481240075-0.0345131208202825i</v>
      </c>
      <c r="L2040" s="57" t="str">
        <f t="shared" si="599"/>
        <v>0.00025-0.113944589599847i</v>
      </c>
      <c r="M2040" s="57" t="str">
        <f t="shared" si="600"/>
        <v>0.0025-0.0641740492114284i</v>
      </c>
      <c r="N2040" s="57">
        <f t="shared" si="601"/>
        <v>91.080528662402529</v>
      </c>
      <c r="O2040" s="57">
        <f t="shared" si="602"/>
        <v>22.416105154000743</v>
      </c>
      <c r="P2040" s="374">
        <f t="shared" si="603"/>
        <v>22.416105154000743</v>
      </c>
      <c r="Q2040" s="374">
        <f t="shared" si="604"/>
        <v>-88.919471337597471</v>
      </c>
      <c r="R2040" s="12">
        <f t="shared" si="605"/>
        <v>91.080528662402529</v>
      </c>
      <c r="S2040" s="57">
        <f t="shared" si="606"/>
        <v>1.9399651431310534</v>
      </c>
      <c r="T2040" s="12">
        <f t="shared" si="589"/>
        <v>22.416105154000743</v>
      </c>
    </row>
    <row r="2041" spans="1:20" x14ac:dyDescent="0.15">
      <c r="A2041" s="57">
        <f t="shared" si="590"/>
        <v>12235.479293599872</v>
      </c>
      <c r="B2041" s="12">
        <f t="shared" si="607"/>
        <v>1947.3370106749514</v>
      </c>
      <c r="C2041" s="57" t="str">
        <f t="shared" si="591"/>
        <v>0.249400427787426-13.1546126888889i</v>
      </c>
      <c r="D2041" s="57" t="str">
        <f t="shared" si="592"/>
        <v>7.9797013458053-3.31799902686049i</v>
      </c>
      <c r="E2041" s="57" t="str">
        <f t="shared" si="593"/>
        <v>81.1159466373652+0.207580898602739i</v>
      </c>
      <c r="F2041" s="57" t="str">
        <f t="shared" si="594"/>
        <v>4.17860116859224-306.810535393291i</v>
      </c>
      <c r="G2041" s="57" t="str">
        <f t="shared" si="595"/>
        <v>0.999981451053698-0.00430680882309971i</v>
      </c>
      <c r="H2041" s="57" t="str">
        <f t="shared" si="596"/>
        <v>147.870683565953+310.808395447029i</v>
      </c>
      <c r="I2041" s="57" t="str">
        <f t="shared" si="597"/>
        <v>541.511263585832-248.644013019666i</v>
      </c>
      <c r="K2041" s="57" t="str">
        <f t="shared" si="598"/>
        <v>0.0149783420670561-0.0344193915009853i</v>
      </c>
      <c r="L2041" s="57" t="str">
        <f t="shared" si="599"/>
        <v>0.00025-0.113513239290543i</v>
      </c>
      <c r="M2041" s="57" t="str">
        <f t="shared" si="600"/>
        <v>0.0025-0.0639311109896675i</v>
      </c>
      <c r="N2041" s="57">
        <f t="shared" si="601"/>
        <v>91.086149816622452</v>
      </c>
      <c r="O2041" s="57">
        <f t="shared" si="602"/>
        <v>22.383122103838048</v>
      </c>
      <c r="P2041" s="374">
        <f t="shared" si="603"/>
        <v>22.383122103838048</v>
      </c>
      <c r="Q2041" s="374">
        <f t="shared" si="604"/>
        <v>-88.913850183377548</v>
      </c>
      <c r="R2041" s="12">
        <f t="shared" si="605"/>
        <v>91.086149816622452</v>
      </c>
      <c r="S2041" s="57">
        <f t="shared" si="606"/>
        <v>1.9473370106749515</v>
      </c>
      <c r="T2041" s="12">
        <f t="shared" si="589"/>
        <v>22.383122103838048</v>
      </c>
    </row>
    <row r="2042" spans="1:20" x14ac:dyDescent="0.15">
      <c r="A2042" s="57">
        <f t="shared" si="590"/>
        <v>12281.974114915551</v>
      </c>
      <c r="B2042" s="12">
        <f t="shared" si="607"/>
        <v>1954.7368913155162</v>
      </c>
      <c r="C2042" s="57" t="str">
        <f t="shared" si="591"/>
        <v>0.249745162351955-13.1047320914255i</v>
      </c>
      <c r="D2042" s="57" t="str">
        <f t="shared" si="592"/>
        <v>7.97969907180661-3.30580865965247i</v>
      </c>
      <c r="E2042" s="57" t="str">
        <f t="shared" si="593"/>
        <v>81.1159261641271+0.208723973687605i</v>
      </c>
      <c r="F2042" s="57" t="str">
        <f t="shared" si="594"/>
        <v>4.17860057840739-305.649205445364i</v>
      </c>
      <c r="G2042" s="57" t="str">
        <f t="shared" si="595"/>
        <v>0.999981309816499-0.00432317408602308i</v>
      </c>
      <c r="H2042" s="57" t="str">
        <f t="shared" si="596"/>
        <v>148.109779577818+312.160277946526i</v>
      </c>
      <c r="I2042" s="57" t="str">
        <f t="shared" si="597"/>
        <v>541.81170290738-248.055566630605i</v>
      </c>
      <c r="K2042" s="57" t="str">
        <f t="shared" si="598"/>
        <v>0.0148878306848488-0.0343256785206261i</v>
      </c>
      <c r="L2042" s="57" t="str">
        <f t="shared" si="599"/>
        <v>0.00025-0.113083521907295i</v>
      </c>
      <c r="M2042" s="57" t="str">
        <f t="shared" si="600"/>
        <v>0.0025-0.0636890924384019i</v>
      </c>
      <c r="N2042" s="57">
        <f t="shared" si="601"/>
        <v>91.091789720032978</v>
      </c>
      <c r="O2042" s="57">
        <f t="shared" si="602"/>
        <v>22.350139978431312</v>
      </c>
      <c r="P2042" s="374">
        <f t="shared" si="603"/>
        <v>22.350139978431312</v>
      </c>
      <c r="Q2042" s="374">
        <f t="shared" si="604"/>
        <v>-88.908210279967022</v>
      </c>
      <c r="R2042" s="12">
        <f t="shared" si="605"/>
        <v>91.091789720032978</v>
      </c>
      <c r="S2042" s="57">
        <f t="shared" si="606"/>
        <v>1.9547368913155163</v>
      </c>
      <c r="T2042" s="12">
        <f t="shared" si="589"/>
        <v>22.350139978431312</v>
      </c>
    </row>
    <row r="2043" spans="1:20" x14ac:dyDescent="0.15">
      <c r="A2043" s="57">
        <f t="shared" si="590"/>
        <v>12328.64561655223</v>
      </c>
      <c r="B2043" s="12">
        <f t="shared" si="607"/>
        <v>1962.1648915025153</v>
      </c>
      <c r="C2043" s="57" t="str">
        <f t="shared" si="591"/>
        <v>0.250088009786708-13.055041818623i</v>
      </c>
      <c r="D2043" s="57" t="str">
        <f t="shared" si="592"/>
        <v>7.97969678049407-3.29366584739922i</v>
      </c>
      <c r="E2043" s="57" t="str">
        <f t="shared" si="593"/>
        <v>81.1159074062048+0.209870777896557i</v>
      </c>
      <c r="F2043" s="57" t="str">
        <f t="shared" si="594"/>
        <v>4.17859998372876-304.492272363834i</v>
      </c>
      <c r="G2043" s="57" t="str">
        <f t="shared" si="595"/>
        <v>0.999981167503898-0.00433960152995836i</v>
      </c>
      <c r="H2043" s="57" t="str">
        <f t="shared" si="596"/>
        <v>148.351150279525+313.519430889838i</v>
      </c>
      <c r="I2043" s="57" t="str">
        <f t="shared" si="597"/>
        <v>542.114747775996-247.471403596536i</v>
      </c>
      <c r="K2043" s="57" t="str">
        <f t="shared" si="598"/>
        <v>0.0147978125375136-0.0342319844347149i</v>
      </c>
      <c r="L2043" s="57" t="str">
        <f t="shared" si="599"/>
        <v>0.00025-0.112655431268475i</v>
      </c>
      <c r="M2043" s="57" t="str">
        <f t="shared" si="600"/>
        <v>0.0025-0.0634479900761124i</v>
      </c>
      <c r="N2043" s="57">
        <f t="shared" si="601"/>
        <v>91.097448425554092</v>
      </c>
      <c r="O2043" s="57">
        <f t="shared" si="602"/>
        <v>22.317158779472976</v>
      </c>
      <c r="P2043" s="374">
        <f t="shared" si="603"/>
        <v>22.317158779472976</v>
      </c>
      <c r="Q2043" s="374">
        <f t="shared" si="604"/>
        <v>-88.902551574445908</v>
      </c>
      <c r="R2043" s="12">
        <f t="shared" si="605"/>
        <v>91.097448425554092</v>
      </c>
      <c r="S2043" s="57">
        <f t="shared" si="606"/>
        <v>1.9621648915025154</v>
      </c>
      <c r="T2043" s="12">
        <f t="shared" si="589"/>
        <v>22.317158779472976</v>
      </c>
    </row>
    <row r="2044" spans="1:20" x14ac:dyDescent="0.15">
      <c r="A2044" s="57">
        <f t="shared" si="590"/>
        <v>12375.494469895129</v>
      </c>
      <c r="B2044" s="12">
        <f t="shared" si="607"/>
        <v>1969.6211180902249</v>
      </c>
      <c r="C2044" s="57" t="str">
        <f t="shared" si="591"/>
        <v>0.250428975643802-13.0055411408681i</v>
      </c>
      <c r="D2044" s="57" t="str">
        <f t="shared" si="592"/>
        <v>7.97969447173573-3.28157041541984i</v>
      </c>
      <c r="E2044" s="57" t="str">
        <f t="shared" si="593"/>
        <v>81.1158903683939+0.211021321318119i</v>
      </c>
      <c r="F2044" s="57" t="str">
        <f t="shared" si="594"/>
        <v>4.17859938452214-303.339719505827i</v>
      </c>
      <c r="G2044" s="57" t="str">
        <f t="shared" si="595"/>
        <v>0.999981024107708-0.00435609139111345i</v>
      </c>
      <c r="H2044" s="57" t="str">
        <f t="shared" si="596"/>
        <v>148.594821024225+314.88590999788i</v>
      </c>
      <c r="I2044" s="57" t="str">
        <f t="shared" si="597"/>
        <v>542.420423363723-246.891525461203i</v>
      </c>
      <c r="K2044" s="57" t="str">
        <f t="shared" si="598"/>
        <v>0.0147082861726012-0.0341383117769862i</v>
      </c>
      <c r="L2044" s="57" t="str">
        <f t="shared" si="599"/>
        <v>0.00025-0.112228961215855i</v>
      </c>
      <c r="M2044" s="57" t="str">
        <f t="shared" si="600"/>
        <v>0.0025-0.0632078004344617i</v>
      </c>
      <c r="N2044" s="57">
        <f t="shared" si="601"/>
        <v>91.103125986507692</v>
      </c>
      <c r="O2044" s="57">
        <f t="shared" si="602"/>
        <v>22.284178508665814</v>
      </c>
      <c r="P2044" s="374">
        <f t="shared" si="603"/>
        <v>22.284178508665814</v>
      </c>
      <c r="Q2044" s="374">
        <f t="shared" si="604"/>
        <v>-88.896874013492308</v>
      </c>
      <c r="R2044" s="12">
        <f t="shared" si="605"/>
        <v>91.103125986507692</v>
      </c>
      <c r="S2044" s="57">
        <f t="shared" si="606"/>
        <v>1.9696211180902248</v>
      </c>
      <c r="T2044" s="12">
        <f t="shared" si="589"/>
        <v>22.284178508665814</v>
      </c>
    </row>
    <row r="2045" spans="1:20" x14ac:dyDescent="0.15">
      <c r="A2045" s="57">
        <f t="shared" si="590"/>
        <v>12422.521348880731</v>
      </c>
      <c r="B2045" s="12">
        <f t="shared" si="607"/>
        <v>1977.1056783389677</v>
      </c>
      <c r="C2045" s="57" t="str">
        <f t="shared" si="591"/>
        <v>0.250768065521583-12.9562293313599i</v>
      </c>
      <c r="D2045" s="57" t="str">
        <f t="shared" si="592"/>
        <v>7.97969214539884-3.26952218971504i</v>
      </c>
      <c r="E2045" s="57" t="str">
        <f t="shared" si="593"/>
        <v>81.1158750555254+0.212175614125755i</v>
      </c>
      <c r="F2045" s="57" t="str">
        <f t="shared" si="594"/>
        <v>4.17859878075309-302.191530291484i</v>
      </c>
      <c r="G2045" s="57" t="str">
        <f t="shared" si="595"/>
        <v>0.999980879619677-0.00437264390659289i</v>
      </c>
      <c r="H2045" s="57" t="str">
        <f t="shared" si="596"/>
        <v>148.840817509212+316.259771602746i</v>
      </c>
      <c r="I2045" s="57" t="str">
        <f t="shared" si="597"/>
        <v>542.728755127539-246.31593398286i</v>
      </c>
      <c r="K2045" s="57" t="str">
        <f t="shared" si="598"/>
        <v>0.0146192501253438-0.0340446630594014i</v>
      </c>
      <c r="L2045" s="57" t="str">
        <f t="shared" si="599"/>
        <v>0.00025-0.11180410561452i</v>
      </c>
      <c r="M2045" s="57" t="str">
        <f t="shared" si="600"/>
        <v>0.0025-0.0629685200582403i</v>
      </c>
      <c r="N2045" s="57">
        <f t="shared" si="601"/>
        <v>91.108822456616437</v>
      </c>
      <c r="O2045" s="57">
        <f t="shared" si="602"/>
        <v>22.251199167724081</v>
      </c>
      <c r="P2045" s="374">
        <f t="shared" si="603"/>
        <v>22.251199167724081</v>
      </c>
      <c r="Q2045" s="374">
        <f t="shared" si="604"/>
        <v>-88.891177543383563</v>
      </c>
      <c r="R2045" s="12">
        <f t="shared" si="605"/>
        <v>91.108822456616437</v>
      </c>
      <c r="S2045" s="57">
        <f t="shared" si="606"/>
        <v>1.9771056783389676</v>
      </c>
      <c r="T2045" s="12">
        <f t="shared" si="589"/>
        <v>22.251199167724081</v>
      </c>
    </row>
    <row r="2046" spans="1:20" x14ac:dyDescent="0.15">
      <c r="A2046" s="57">
        <f t="shared" si="590"/>
        <v>12469.726930006478</v>
      </c>
      <c r="B2046" s="12">
        <f t="shared" si="607"/>
        <v>1984.6186799166558</v>
      </c>
      <c r="C2046" s="57" t="str">
        <f t="shared" si="591"/>
        <v>0.25110528506397-12.9071056660986i</v>
      </c>
      <c r="D2046" s="57" t="str">
        <f t="shared" si="592"/>
        <v>7.97968980134954-3.25752099696453i</v>
      </c>
      <c r="E2046" s="57" t="str">
        <f t="shared" si="593"/>
        <v>81.1158614724655+0.213333666579808i</v>
      </c>
      <c r="F2046" s="57" t="str">
        <f t="shared" si="594"/>
        <v>4.17859817238685-301.047688203715i</v>
      </c>
      <c r="G2046" s="57" t="str">
        <f t="shared" si="595"/>
        <v>0.999980734031493-0.00438925931440133i</v>
      </c>
      <c r="H2046" s="57" t="str">
        <f t="shared" si="596"/>
        <v>149.089165781625+317.641072656311i</v>
      </c>
      <c r="I2046" s="57" t="str">
        <f t="shared" si="597"/>
        <v>543.039768813232-245.744631136971i</v>
      </c>
      <c r="K2046" s="57" t="str">
        <f t="shared" si="598"/>
        <v>0.0145307029189135-0.0339510407721549i</v>
      </c>
      <c r="L2046" s="57" t="str">
        <f t="shared" si="599"/>
        <v>0.00025-0.111380858352779i</v>
      </c>
      <c r="M2046" s="57" t="str">
        <f t="shared" si="600"/>
        <v>0.0025-0.0627301455053199i</v>
      </c>
      <c r="N2046" s="57">
        <f t="shared" si="601"/>
        <v>91.114537890006019</v>
      </c>
      <c r="O2046" s="57">
        <f t="shared" si="602"/>
        <v>22.218220758373313</v>
      </c>
      <c r="P2046" s="374">
        <f t="shared" si="603"/>
        <v>22.218220758373313</v>
      </c>
      <c r="Q2046" s="374">
        <f t="shared" si="604"/>
        <v>-88.885462109993981</v>
      </c>
      <c r="R2046" s="12">
        <f t="shared" si="605"/>
        <v>91.114537890006019</v>
      </c>
      <c r="S2046" s="57">
        <f t="shared" si="606"/>
        <v>1.9846186799166559</v>
      </c>
      <c r="T2046" s="12">
        <f t="shared" si="589"/>
        <v>22.218220758373313</v>
      </c>
    </row>
    <row r="2047" spans="1:20" x14ac:dyDescent="0.15">
      <c r="A2047" s="57">
        <f t="shared" si="590"/>
        <v>12517.111892340501</v>
      </c>
      <c r="B2047" s="12">
        <f t="shared" si="607"/>
        <v>1992.160230900339</v>
      </c>
      <c r="C2047" s="57" t="str">
        <f t="shared" si="591"/>
        <v>0.251440639959164-12.8581694238762i</v>
      </c>
      <c r="D2047" s="57" t="str">
        <f t="shared" si="592"/>
        <v>7.97968743945305-3.24556666452466i</v>
      </c>
      <c r="E2047" s="57" t="str">
        <f t="shared" si="593"/>
        <v>81.1158496241169+0.214495489025933i</v>
      </c>
      <c r="F2047" s="57" t="str">
        <f t="shared" si="594"/>
        <v>4.17859755938843-299.908176787971i</v>
      </c>
      <c r="G2047" s="57" t="str">
        <f t="shared" si="595"/>
        <v>0.99998058733478-0.00440593785344691i</v>
      </c>
      <c r="H2047" s="57" t="str">
        <f t="shared" si="596"/>
        <v>149.339892244238+319.029870738963i</v>
      </c>
      <c r="I2047" s="57" t="str">
        <f t="shared" si="597"/>
        <v>543.353490459351-245.177619118924i</v>
      </c>
      <c r="K2047" s="57" t="str">
        <f t="shared" si="598"/>
        <v>0.0144426430646795-0.0338574473836842i</v>
      </c>
      <c r="L2047" s="57" t="str">
        <f t="shared" si="599"/>
        <v>0.00025-0.110959213342079i</v>
      </c>
      <c r="M2047" s="57" t="str">
        <f t="shared" si="600"/>
        <v>0.0025-0.0624926733466029i</v>
      </c>
      <c r="N2047" s="57">
        <f t="shared" si="601"/>
        <v>91.12027234120454</v>
      </c>
      <c r="O2047" s="57">
        <f t="shared" si="602"/>
        <v>22.185243282351486</v>
      </c>
      <c r="P2047" s="374">
        <f t="shared" si="603"/>
        <v>22.185243282351486</v>
      </c>
      <c r="Q2047" s="374">
        <f t="shared" si="604"/>
        <v>-88.87972765879546</v>
      </c>
      <c r="R2047" s="12">
        <f t="shared" si="605"/>
        <v>91.12027234120454</v>
      </c>
      <c r="S2047" s="57">
        <f t="shared" si="606"/>
        <v>1.992160230900339</v>
      </c>
      <c r="T2047" s="12">
        <f t="shared" si="589"/>
        <v>22.185243282351486</v>
      </c>
    </row>
    <row r="2048" spans="1:20" x14ac:dyDescent="0.15">
      <c r="A2048" s="57">
        <f t="shared" si="590"/>
        <v>12564.676917531395</v>
      </c>
      <c r="B2048" s="12">
        <f t="shared" si="607"/>
        <v>1999.7304397777602</v>
      </c>
      <c r="C2048" s="57" t="str">
        <f t="shared" si="591"/>
        <v>0.25177413593893-12.8094198862653i</v>
      </c>
      <c r="D2048" s="57" t="str">
        <f t="shared" si="592"/>
        <v>7.97968505957343-3.23365902042575i</v>
      </c>
      <c r="E2048" s="57" t="str">
        <f t="shared" si="593"/>
        <v>81.1158395154202+0.215661091896284i</v>
      </c>
      <c r="F2048" s="57" t="str">
        <f t="shared" si="594"/>
        <v>4.17859694172254-298.772979651995i</v>
      </c>
      <c r="G2048" s="57" t="str">
        <f t="shared" si="595"/>
        <v>0.999980439521097-0.00442267976354464i</v>
      </c>
      <c r="H2048" s="57" t="str">
        <f t="shared" si="596"/>
        <v>149.593023661391+320.426224068519i</v>
      </c>
      <c r="I2048" s="57" t="str">
        <f t="shared" si="597"/>
        <v>543.66994640124-244.61490034685i</v>
      </c>
      <c r="K2048" s="57" t="str">
        <f t="shared" si="598"/>
        <v>0.0143550690624619-0.0337638853406794i</v>
      </c>
      <c r="L2048" s="57" t="str">
        <f t="shared" si="599"/>
        <v>0.00025-0.110539164516915i</v>
      </c>
      <c r="M2048" s="57" t="str">
        <f t="shared" si="600"/>
        <v>0.0025-0.0622561001659724i</v>
      </c>
      <c r="N2048" s="57">
        <f t="shared" si="601"/>
        <v>91.126025865144385</v>
      </c>
      <c r="O2048" s="57">
        <f t="shared" si="602"/>
        <v>22.15226674140883</v>
      </c>
      <c r="P2048" s="374">
        <f t="shared" si="603"/>
        <v>22.15226674140883</v>
      </c>
      <c r="Q2048" s="374">
        <f t="shared" si="604"/>
        <v>-88.873974134855615</v>
      </c>
      <c r="R2048" s="12">
        <f t="shared" si="605"/>
        <v>91.126025865144385</v>
      </c>
      <c r="S2048" s="57">
        <f t="shared" si="606"/>
        <v>1.9997304397777602</v>
      </c>
      <c r="T2048" s="12">
        <f t="shared" si="589"/>
        <v>22.15226674140883</v>
      </c>
    </row>
    <row r="2049" spans="1:20" x14ac:dyDescent="0.15">
      <c r="A2049" s="57">
        <f t="shared" si="590"/>
        <v>12612.422689818015</v>
      </c>
      <c r="B2049" s="12">
        <f t="shared" si="607"/>
        <v>2007.3294154489158</v>
      </c>
      <c r="C2049" s="57" t="str">
        <f t="shared" si="591"/>
        <v>0.2521057787775-12.760856337609i</v>
      </c>
      <c r="D2049" s="57" t="str">
        <f t="shared" si="592"/>
        <v>7.97968266157383-3.2217978933698i</v>
      </c>
      <c r="E2049" s="57" t="str">
        <f t="shared" si="593"/>
        <v>81.1158311513524+0.21683048570953i</v>
      </c>
      <c r="F2049" s="57" t="str">
        <f t="shared" si="594"/>
        <v>4.17859631935367-297.642080465596i</v>
      </c>
      <c r="G2049" s="57" t="str">
        <f t="shared" si="595"/>
        <v>0.999980290581939-0.00443948528541987i</v>
      </c>
      <c r="H2049" s="57" t="str">
        <f t="shared" si="596"/>
        <v>149.848587165017+321.830191509257i</v>
      </c>
      <c r="I2049" s="57" t="str">
        <f t="shared" si="597"/>
        <v>543.989163275126-244.056477464465i</v>
      </c>
      <c r="K2049" s="57" t="str">
        <f t="shared" si="598"/>
        <v>0.0142679794007852-0.0336703570680983i</v>
      </c>
      <c r="L2049" s="57" t="str">
        <f t="shared" si="599"/>
        <v>0.00025-0.110120705834743i</v>
      </c>
      <c r="M2049" s="57" t="str">
        <f t="shared" si="600"/>
        <v>0.0025-0.0620204225602431i</v>
      </c>
      <c r="N2049" s="57">
        <f t="shared" si="601"/>
        <v>91.13179851716238</v>
      </c>
      <c r="O2049" s="57">
        <f t="shared" si="602"/>
        <v>22.11929113730838</v>
      </c>
      <c r="P2049" s="374">
        <f t="shared" si="603"/>
        <v>22.11929113730838</v>
      </c>
      <c r="Q2049" s="374">
        <f t="shared" si="604"/>
        <v>-88.86820148283762</v>
      </c>
      <c r="R2049" s="12">
        <f t="shared" si="605"/>
        <v>91.13179851716238</v>
      </c>
      <c r="S2049" s="57">
        <f t="shared" si="606"/>
        <v>2.0073294154489156</v>
      </c>
      <c r="T2049" s="12">
        <f t="shared" si="589"/>
        <v>22.11929113730838</v>
      </c>
    </row>
    <row r="2050" spans="1:20" x14ac:dyDescent="0.15">
      <c r="A2050" s="57">
        <f t="shared" si="590"/>
        <v>12660.349896039324</v>
      </c>
      <c r="B2050" s="12">
        <f t="shared" si="607"/>
        <v>2014.9572672276217</v>
      </c>
      <c r="C2050" s="57" t="str">
        <f t="shared" si="591"/>
        <v>0.252435574290602-12.7124780650114i</v>
      </c>
      <c r="D2050" s="57" t="str">
        <f t="shared" si="592"/>
        <v>7.97968024531621-3.20998311272788i</v>
      </c>
      <c r="E2050" s="57" t="str">
        <f t="shared" si="593"/>
        <v>81.1158245369313+0.218003681070198i</v>
      </c>
      <c r="F2050" s="57" t="str">
        <f t="shared" si="594"/>
        <v>4.17859569224597-296.515462960407i</v>
      </c>
      <c r="G2050" s="57" t="str">
        <f t="shared" si="595"/>
        <v>0.999980140508739-0.00445635466071178i</v>
      </c>
      <c r="H2050" s="57" t="str">
        <f t="shared" si="596"/>
        <v>150.106610260788+323.241832581098i</v>
      </c>
      <c r="I2050" s="57" t="str">
        <f t="shared" si="597"/>
        <v>544.311168022241-243.502353343969i</v>
      </c>
      <c r="K2050" s="57" t="str">
        <f t="shared" si="598"/>
        <v>0.0141813725571301-0.033576864969184i</v>
      </c>
      <c r="L2050" s="57" t="str">
        <f t="shared" si="599"/>
        <v>0.00025-0.109703831275895i</v>
      </c>
      <c r="M2050" s="57" t="str">
        <f t="shared" si="600"/>
        <v>0.0025-0.0617856371391146i</v>
      </c>
      <c r="N2050" s="57">
        <f t="shared" si="601"/>
        <v>91.137590353000533</v>
      </c>
      <c r="O2050" s="57">
        <f t="shared" si="602"/>
        <v>22.086316471826933</v>
      </c>
      <c r="P2050" s="374">
        <f t="shared" si="603"/>
        <v>22.086316471826933</v>
      </c>
      <c r="Q2050" s="374">
        <f t="shared" si="604"/>
        <v>-88.862409646999467</v>
      </c>
      <c r="R2050" s="12">
        <f t="shared" si="605"/>
        <v>91.137590353000533</v>
      </c>
      <c r="S2050" s="57">
        <f t="shared" si="606"/>
        <v>2.0149572672276217</v>
      </c>
      <c r="T2050" s="12">
        <f t="shared" si="589"/>
        <v>22.086316471826933</v>
      </c>
    </row>
    <row r="2051" spans="1:20" x14ac:dyDescent="0.15">
      <c r="A2051" s="57">
        <f t="shared" si="590"/>
        <v>12708.459225644274</v>
      </c>
      <c r="B2051" s="12">
        <f t="shared" si="607"/>
        <v>2022.6141048430868</v>
      </c>
      <c r="C2051" s="57" t="str">
        <f t="shared" si="591"/>
        <v>0.252763528334628-12.6642843583264i</v>
      </c>
      <c r="D2051" s="57" t="str">
        <f t="shared" si="592"/>
        <v>7.97967781066166-3.19821450853778i</v>
      </c>
      <c r="E2051" s="57" t="str">
        <f t="shared" si="593"/>
        <v>81.1158196772131+0.219180688670353i</v>
      </c>
      <c r="F2051" s="57" t="str">
        <f t="shared" si="594"/>
        <v>4.1785950603634-295.393110929657i</v>
      </c>
      <c r="G2051" s="57" t="str">
        <f t="shared" si="595"/>
        <v>0.99997998929286-0.00447328813197675i</v>
      </c>
      <c r="H2051" s="57" t="str">
        <f t="shared" si="596"/>
        <v>150.367120834407+324.661207468987i</v>
      </c>
      <c r="I2051" s="57" t="str">
        <f t="shared" si="597"/>
        <v>544.635987893103-242.952531089053i</v>
      </c>
      <c r="K2051" s="57" t="str">
        <f t="shared" si="598"/>
        <v>0.0140952469981817-0.0334834114254822i</v>
      </c>
      <c r="L2051" s="57" t="str">
        <f t="shared" si="599"/>
        <v>0.00025-0.109288534843489i</v>
      </c>
      <c r="M2051" s="57" t="str">
        <f t="shared" si="600"/>
        <v>0.0025-0.0615517405251194i</v>
      </c>
      <c r="N2051" s="57">
        <f t="shared" si="601"/>
        <v>91.143401428807067</v>
      </c>
      <c r="O2051" s="57">
        <f t="shared" si="602"/>
        <v>22.053342746754797</v>
      </c>
      <c r="P2051" s="374">
        <f t="shared" si="603"/>
        <v>22.053342746754797</v>
      </c>
      <c r="Q2051" s="374">
        <f t="shared" si="604"/>
        <v>-88.856598571192933</v>
      </c>
      <c r="R2051" s="12">
        <f t="shared" si="605"/>
        <v>91.143401428807067</v>
      </c>
      <c r="S2051" s="57">
        <f t="shared" si="606"/>
        <v>2.022614104843087</v>
      </c>
      <c r="T2051" s="12">
        <f t="shared" si="589"/>
        <v>22.053342746754797</v>
      </c>
    </row>
    <row r="2052" spans="1:20" x14ac:dyDescent="0.15">
      <c r="A2052" s="57">
        <f t="shared" si="590"/>
        <v>12756.751370701722</v>
      </c>
      <c r="B2052" s="12">
        <f t="shared" si="607"/>
        <v>2030.3000384414906</v>
      </c>
      <c r="C2052" s="57" t="str">
        <f t="shared" si="591"/>
        <v>0.253089646805566-12.6162745101483i</v>
      </c>
      <c r="D2052" s="57" t="str">
        <f t="shared" si="592"/>
        <v>7.97967535747014-3.18649191150153i</v>
      </c>
      <c r="E2052" s="57" t="str">
        <f t="shared" si="593"/>
        <v>81.1158165772953+0.220361519288006i</v>
      </c>
      <c r="F2052" s="57" t="str">
        <f t="shared" si="594"/>
        <v>4.17859442366962-294.275008227937i</v>
      </c>
      <c r="G2052" s="57" t="str">
        <f t="shared" si="595"/>
        <v>0.999979836925603-0.00449028594269192i</v>
      </c>
      <c r="H2052" s="57" t="str">
        <f t="shared" si="596"/>
        <v>150.630147157995+326.088377032369i</v>
      </c>
      <c r="I2052" s="57" t="str">
        <f t="shared" si="597"/>
        <v>544.96365045176-242.407014037909i</v>
      </c>
      <c r="K2052" s="57" t="str">
        <f t="shared" si="598"/>
        <v>0.0140096011800788-0.0333899987968652i</v>
      </c>
      <c r="L2052" s="57" t="str">
        <f t="shared" si="599"/>
        <v>0.00025-0.108874810563349i</v>
      </c>
      <c r="M2052" s="57" t="str">
        <f t="shared" si="600"/>
        <v>0.0025-0.0613187293535755i</v>
      </c>
      <c r="N2052" s="57">
        <f t="shared" si="601"/>
        <v>91.149231801136793</v>
      </c>
      <c r="O2052" s="57">
        <f t="shared" si="602"/>
        <v>22.02036996389679</v>
      </c>
      <c r="P2052" s="374">
        <f t="shared" si="603"/>
        <v>22.02036996389679</v>
      </c>
      <c r="Q2052" s="374">
        <f t="shared" si="604"/>
        <v>-88.850768198863207</v>
      </c>
      <c r="R2052" s="12">
        <f t="shared" si="605"/>
        <v>91.149231801136793</v>
      </c>
      <c r="S2052" s="57">
        <f t="shared" si="606"/>
        <v>2.0303000384414904</v>
      </c>
      <c r="T2052" s="12">
        <f t="shared" si="589"/>
        <v>22.02036996389679</v>
      </c>
    </row>
    <row r="2053" spans="1:20" x14ac:dyDescent="0.15">
      <c r="A2053" s="57">
        <f t="shared" si="590"/>
        <v>12805.227025910392</v>
      </c>
      <c r="B2053" s="12">
        <f t="shared" si="607"/>
        <v>2038.0151785875685</v>
      </c>
      <c r="C2053" s="57" t="str">
        <f t="shared" si="591"/>
        <v>0.253413935638047-12.568447815801i</v>
      </c>
      <c r="D2053" s="57" t="str">
        <f t="shared" si="592"/>
        <v>7.97967288560036-3.17481515298291i</v>
      </c>
      <c r="E2053" s="57" t="str">
        <f t="shared" si="593"/>
        <v>81.1158152423155+0.221546183788496i</v>
      </c>
      <c r="F2053" s="57" t="str">
        <f t="shared" si="594"/>
        <v>4.17859378212792-293.161138770961i</v>
      </c>
      <c r="G2053" s="57" t="str">
        <f t="shared" si="595"/>
        <v>0.999979683398202-0.00450734833725862i</v>
      </c>
      <c r="H2053" s="57" t="str">
        <f t="shared" si="596"/>
        <v>150.895717896623+327.523402814881i</v>
      </c>
      <c r="I2053" s="57" t="str">
        <f t="shared" si="597"/>
        <v>545.294183580176-241.865805766338i</v>
      </c>
      <c r="K2053" s="57" t="str">
        <f t="shared" si="598"/>
        <v>0.0139244335486586-0.0332966294215548i</v>
      </c>
      <c r="L2053" s="57" t="str">
        <f t="shared" si="599"/>
        <v>0.00025-0.10846265248391i</v>
      </c>
      <c r="M2053" s="57" t="str">
        <f t="shared" si="600"/>
        <v>0.0025-0.0610866002725401i</v>
      </c>
      <c r="N2053" s="57">
        <f t="shared" si="601"/>
        <v>91.155081526951562</v>
      </c>
      <c r="O2053" s="57">
        <f t="shared" si="602"/>
        <v>21.987398125072204</v>
      </c>
      <c r="P2053" s="374">
        <f t="shared" si="603"/>
        <v>21.987398125072204</v>
      </c>
      <c r="Q2053" s="374">
        <f t="shared" si="604"/>
        <v>-88.844918473048438</v>
      </c>
      <c r="R2053" s="12">
        <f t="shared" si="605"/>
        <v>91.155081526951562</v>
      </c>
      <c r="S2053" s="57">
        <f t="shared" si="606"/>
        <v>2.0380151785875684</v>
      </c>
      <c r="T2053" s="12">
        <f t="shared" si="589"/>
        <v>21.987398125072204</v>
      </c>
    </row>
    <row r="2054" spans="1:20" x14ac:dyDescent="0.15">
      <c r="A2054" s="57">
        <f t="shared" si="590"/>
        <v>12853.886888608851</v>
      </c>
      <c r="B2054" s="12">
        <f t="shared" si="607"/>
        <v>2045.7596362662014</v>
      </c>
      <c r="C2054" s="57" t="str">
        <f t="shared" si="591"/>
        <v>0.253736400804557-12.5208035733283i</v>
      </c>
      <c r="D2054" s="57" t="str">
        <f t="shared" si="592"/>
        <v>7.97967039491027-3.16318406500511i</v>
      </c>
      <c r="E2054" s="57" t="str">
        <f t="shared" si="593"/>
        <v>81.1158156774552+0.222734693124527i</v>
      </c>
      <c r="F2054" s="57" t="str">
        <f t="shared" si="594"/>
        <v>4.17859313570146-292.051486535343i</v>
      </c>
      <c r="G2054" s="57" t="str">
        <f t="shared" si="595"/>
        <v>0.999979528701824-0.00452447556100589i</v>
      </c>
      <c r="H2054" s="57" t="str">
        <f t="shared" si="596"/>
        <v>151.163862114971+328.966347054185i</v>
      </c>
      <c r="I2054" s="57" t="str">
        <f t="shared" si="597"/>
        <v>545.627615482681-241.328910090915i</v>
      </c>
      <c r="K2054" s="57" t="str">
        <f t="shared" si="598"/>
        <v>0.0138397425397008-0.0332033056161494i</v>
      </c>
      <c r="L2054" s="57" t="str">
        <f t="shared" si="599"/>
        <v>0.00025-0.108052054676141i</v>
      </c>
      <c r="M2054" s="57" t="str">
        <f t="shared" si="600"/>
        <v>0.0025-0.0608553499427573i</v>
      </c>
      <c r="N2054" s="57">
        <f t="shared" si="601"/>
        <v>91.160950663621563</v>
      </c>
      <c r="O2054" s="57">
        <f t="shared" si="602"/>
        <v>21.95442723211556</v>
      </c>
      <c r="P2054" s="374">
        <f t="shared" si="603"/>
        <v>21.95442723211556</v>
      </c>
      <c r="Q2054" s="374">
        <f t="shared" si="604"/>
        <v>-88.839049336378437</v>
      </c>
      <c r="R2054" s="12">
        <f t="shared" si="605"/>
        <v>91.160950663621563</v>
      </c>
      <c r="S2054" s="57">
        <f t="shared" si="606"/>
        <v>2.0457596362662014</v>
      </c>
      <c r="T2054" s="12">
        <f t="shared" si="589"/>
        <v>21.95442723211556</v>
      </c>
    </row>
    <row r="2055" spans="1:20" x14ac:dyDescent="0.15">
      <c r="A2055" s="57">
        <f t="shared" si="590"/>
        <v>12902.731658785566</v>
      </c>
      <c r="B2055" s="12">
        <f t="shared" si="607"/>
        <v>2053.5335228840131</v>
      </c>
      <c r="C2055" s="57" t="str">
        <f t="shared" si="591"/>
        <v>0.254057048314344-12.473341083484i</v>
      </c>
      <c r="D2055" s="57" t="str">
        <f t="shared" si="592"/>
        <v>7.9796678852565-3.15159848024829i</v>
      </c>
      <c r="E2055" s="57" t="str">
        <f t="shared" si="593"/>
        <v>81.1158178879376+0.223927058334916i</v>
      </c>
      <c r="F2055" s="57" t="str">
        <f t="shared" si="594"/>
        <v>4.17859248435303-290.946035558364i</v>
      </c>
      <c r="G2055" s="57" t="str">
        <f t="shared" si="595"/>
        <v>0.999979372827567-0.00454166786019401i</v>
      </c>
      <c r="H2055" s="57" t="str">
        <f t="shared" si="596"/>
        <v>151.434609284125+330.417272691951i</v>
      </c>
      <c r="I2055" s="57" t="str">
        <f t="shared" si="597"/>
        <v>545.963974690454-240.796331072231i</v>
      </c>
      <c r="K2055" s="57" t="str">
        <f t="shared" si="598"/>
        <v>0.0137555265791711-0.0331100296756538i</v>
      </c>
      <c r="L2055" s="57" t="str">
        <f t="shared" si="599"/>
        <v>0.00025-0.107643011233453i</v>
      </c>
      <c r="M2055" s="57" t="str">
        <f t="shared" si="600"/>
        <v>0.0025-0.0606249750376144i</v>
      </c>
      <c r="N2055" s="57">
        <f t="shared" si="601"/>
        <v>91.166839268925273</v>
      </c>
      <c r="O2055" s="57">
        <f t="shared" si="602"/>
        <v>21.921457286877168</v>
      </c>
      <c r="P2055" s="374">
        <f t="shared" si="603"/>
        <v>21.921457286877168</v>
      </c>
      <c r="Q2055" s="374">
        <f t="shared" si="604"/>
        <v>-88.833160731074727</v>
      </c>
      <c r="R2055" s="12">
        <f t="shared" si="605"/>
        <v>91.166839268925273</v>
      </c>
      <c r="S2055" s="57">
        <f t="shared" si="606"/>
        <v>2.0535335228840133</v>
      </c>
      <c r="T2055" s="12">
        <f t="shared" si="589"/>
        <v>21.921457286877168</v>
      </c>
    </row>
    <row r="2056" spans="1:20" x14ac:dyDescent="0.15">
      <c r="A2056" s="57">
        <f t="shared" si="590"/>
        <v>12951.762039088951</v>
      </c>
      <c r="B2056" s="12">
        <f t="shared" si="607"/>
        <v>2061.3369502709725</v>
      </c>
      <c r="C2056" s="57" t="str">
        <f t="shared" si="591"/>
        <v>0.254375884212752-12.4260596497216i</v>
      </c>
      <c r="D2056" s="57" t="str">
        <f t="shared" si="592"/>
        <v>7.97966535649482-3.14005823204712i</v>
      </c>
      <c r="E2056" s="57" t="str">
        <f t="shared" si="593"/>
        <v>81.1158218790301+0.225123290546651i</v>
      </c>
      <c r="F2056" s="57" t="str">
        <f t="shared" si="594"/>
        <v>4.17859182804513-289.844769937738i</v>
      </c>
      <c r="G2056" s="57" t="str">
        <f t="shared" si="595"/>
        <v>0.999979215766465-0.004558925482018i</v>
      </c>
      <c r="H2056" s="57" t="str">
        <f t="shared" si="596"/>
        <v>151.7079892885+331.876243384051i</v>
      </c>
      <c r="I2056" s="57" t="str">
        <f t="shared" si="597"/>
        <v>546.303290066129-240.268073018179i</v>
      </c>
      <c r="K2056" s="57" t="str">
        <f t="shared" si="598"/>
        <v>0.0136717840834602-0.0330168038735104i</v>
      </c>
      <c r="L2056" s="57" t="str">
        <f t="shared" si="599"/>
        <v>0.00025-0.107235516271621i</v>
      </c>
      <c r="M2056" s="57" t="str">
        <f t="shared" si="600"/>
        <v>0.0025-0.0603954722430908i</v>
      </c>
      <c r="N2056" s="57">
        <f t="shared" si="601"/>
        <v>91.172747401051112</v>
      </c>
      <c r="O2056" s="57">
        <f t="shared" si="602"/>
        <v>21.888488291223421</v>
      </c>
      <c r="P2056" s="374">
        <f t="shared" si="603"/>
        <v>21.888488291223421</v>
      </c>
      <c r="Q2056" s="374">
        <f t="shared" si="604"/>
        <v>-88.827252598948888</v>
      </c>
      <c r="R2056" s="12">
        <f t="shared" si="605"/>
        <v>91.172747401051112</v>
      </c>
      <c r="S2056" s="57">
        <f t="shared" si="606"/>
        <v>2.0613369502709724</v>
      </c>
      <c r="T2056" s="12">
        <f t="shared" si="589"/>
        <v>21.888488291223421</v>
      </c>
    </row>
    <row r="2057" spans="1:20" x14ac:dyDescent="0.15">
      <c r="A2057" s="57">
        <f t="shared" si="590"/>
        <v>13000.978734837488</v>
      </c>
      <c r="B2057" s="12">
        <f t="shared" si="607"/>
        <v>2069.1700306820021</v>
      </c>
      <c r="C2057" s="57" t="str">
        <f t="shared" si="591"/>
        <v>0.254692914579887-12.3789585781838i</v>
      </c>
      <c r="D2057" s="57" t="str">
        <f t="shared" si="592"/>
        <v>7.9796628084796-3.12856315438844i</v>
      </c>
      <c r="E2057" s="57" t="str">
        <f t="shared" si="593"/>
        <v>81.1158276560449+0.226323400973808i</v>
      </c>
      <c r="F2057" s="57" t="str">
        <f t="shared" si="594"/>
        <v>4.17859116674007-288.747673831392i</v>
      </c>
      <c r="G2057" s="57" t="str">
        <f t="shared" si="595"/>
        <v>0.99997905750948-0.00457624867461119i</v>
      </c>
      <c r="H2057" s="57" t="str">
        <f t="shared" si="596"/>
        <v>151.984032432909+333.343323510893i</v>
      </c>
      <c r="I2057" s="57" t="str">
        <f t="shared" si="597"/>
        <v>546.645590808464-239.74414048733i</v>
      </c>
      <c r="K2057" s="57" t="str">
        <f t="shared" si="598"/>
        <v>0.0135885134596228-0.0329236304616333i</v>
      </c>
      <c r="L2057" s="57" t="str">
        <f t="shared" si="599"/>
        <v>0.00025-0.106829563928692i</v>
      </c>
      <c r="M2057" s="57" t="str">
        <f t="shared" si="600"/>
        <v>0.0025-0.0601668382577117i</v>
      </c>
      <c r="N2057" s="57">
        <f t="shared" si="601"/>
        <v>91.178675118596246</v>
      </c>
      <c r="O2057" s="57">
        <f t="shared" si="602"/>
        <v>21.855520247036893</v>
      </c>
      <c r="P2057" s="374">
        <f t="shared" si="603"/>
        <v>21.855520247036893</v>
      </c>
      <c r="Q2057" s="374">
        <f t="shared" si="604"/>
        <v>-88.821324881403754</v>
      </c>
      <c r="R2057" s="12">
        <f t="shared" si="605"/>
        <v>91.178675118596246</v>
      </c>
      <c r="S2057" s="57">
        <f t="shared" si="606"/>
        <v>2.069170030682002</v>
      </c>
      <c r="T2057" s="12">
        <f t="shared" si="589"/>
        <v>21.855520247036893</v>
      </c>
    </row>
    <row r="2058" spans="1:20" x14ac:dyDescent="0.15">
      <c r="A2058" s="57">
        <f t="shared" si="590"/>
        <v>13050.382454029872</v>
      </c>
      <c r="B2058" s="12">
        <f t="shared" si="607"/>
        <v>2077.0328767985939</v>
      </c>
      <c r="C2058" s="57" t="str">
        <f t="shared" si="591"/>
        <v>0.255008145530192-12.3320371776932i</v>
      </c>
      <c r="D2058" s="57" t="str">
        <f t="shared" si="592"/>
        <v>7.9796602410643-3.11711308190882i</v>
      </c>
      <c r="E2058" s="57" t="str">
        <f t="shared" si="593"/>
        <v>81.1158352243391+0.227527400918029i</v>
      </c>
      <c r="F2058" s="57" t="str">
        <f t="shared" si="594"/>
        <v>4.17859050039972-287.654731457226i</v>
      </c>
      <c r="G2058" s="57" t="str">
        <f t="shared" si="595"/>
        <v>0.999978898047508-0.00459363768704873i</v>
      </c>
      <c r="H2058" s="57" t="str">
        <f t="shared" si="596"/>
        <v>152.262769449785+334.818578187958i</v>
      </c>
      <c r="I2058" s="57" t="str">
        <f t="shared" si="597"/>
        <v>546.990906457074-239.22453829238i</v>
      </c>
      <c r="K2058" s="57" t="str">
        <f t="shared" si="598"/>
        <v>0.0135057131056141-0.0328305116704437i</v>
      </c>
      <c r="L2058" s="57" t="str">
        <f t="shared" si="599"/>
        <v>0.00025-0.106425148364906i</v>
      </c>
      <c r="M2058" s="57" t="str">
        <f t="shared" si="600"/>
        <v>0.0025-0.0599390697924999i</v>
      </c>
      <c r="N2058" s="57">
        <f t="shared" si="601"/>
        <v>91.184622480569246</v>
      </c>
      <c r="O2058" s="57">
        <f t="shared" si="602"/>
        <v>21.822553156217261</v>
      </c>
      <c r="P2058" s="374">
        <f t="shared" si="603"/>
        <v>21.822553156217261</v>
      </c>
      <c r="Q2058" s="374">
        <f t="shared" si="604"/>
        <v>-88.815377519430754</v>
      </c>
      <c r="R2058" s="12">
        <f t="shared" si="605"/>
        <v>91.184622480569246</v>
      </c>
      <c r="S2058" s="57">
        <f t="shared" si="606"/>
        <v>2.0770328767985937</v>
      </c>
      <c r="T2058" s="12">
        <f t="shared" si="589"/>
        <v>21.822553156217261</v>
      </c>
    </row>
    <row r="2059" spans="1:20" x14ac:dyDescent="0.15">
      <c r="A2059" s="57">
        <f t="shared" si="590"/>
        <v>13099.973907355188</v>
      </c>
      <c r="B2059" s="12">
        <f t="shared" si="607"/>
        <v>2084.9256017304288</v>
      </c>
      <c r="C2059" s="57" t="str">
        <f t="shared" si="591"/>
        <v>0.255321583211256-12.2852947597422i</v>
      </c>
      <c r="D2059" s="57" t="str">
        <f t="shared" si="592"/>
        <v>7.9796576541013-3.10570784989227i</v>
      </c>
      <c r="E2059" s="57" t="str">
        <f t="shared" si="593"/>
        <v>81.1158445893165+0.228735301768346i</v>
      </c>
      <c r="F2059" s="57" t="str">
        <f t="shared" si="594"/>
        <v>4.17858982898577-286.565927092899i</v>
      </c>
      <c r="G2059" s="57" t="str">
        <f t="shared" si="595"/>
        <v>0.999978737371373-0.00461109276935119i</v>
      </c>
      <c r="H2059" s="57" t="str">
        <f t="shared" si="596"/>
        <v>152.544231506531+336.302073276489i</v>
      </c>
      <c r="I2059" s="57" t="str">
        <f t="shared" si="597"/>
        <v>547.339266897258-238.709271503658i</v>
      </c>
      <c r="K2059" s="57" t="str">
        <f t="shared" si="598"/>
        <v>0.0134233814105249-0.0327374497089098i</v>
      </c>
      <c r="L2059" s="57" t="str">
        <f t="shared" si="599"/>
        <v>0.00025-0.106022263762608i</v>
      </c>
      <c r="M2059" s="57" t="str">
        <f t="shared" si="600"/>
        <v>0.0025-0.0597121635709303i</v>
      </c>
      <c r="N2059" s="57">
        <f t="shared" si="601"/>
        <v>91.19058954638939</v>
      </c>
      <c r="O2059" s="57">
        <f t="shared" si="602"/>
        <v>21.789587020681701</v>
      </c>
      <c r="P2059" s="374">
        <f t="shared" si="603"/>
        <v>21.789587020681701</v>
      </c>
      <c r="Q2059" s="374">
        <f t="shared" si="604"/>
        <v>-88.80941045361061</v>
      </c>
      <c r="R2059" s="12">
        <f t="shared" si="605"/>
        <v>91.19058954638939</v>
      </c>
      <c r="S2059" s="57">
        <f t="shared" si="606"/>
        <v>2.0849256017304287</v>
      </c>
      <c r="T2059" s="12">
        <f t="shared" si="589"/>
        <v>21.789587020681701</v>
      </c>
    </row>
    <row r="2060" spans="1:20" x14ac:dyDescent="0.15">
      <c r="A2060" s="57">
        <f t="shared" si="590"/>
        <v>13149.753808203139</v>
      </c>
      <c r="B2060" s="12">
        <f t="shared" si="607"/>
        <v>2092.8483190170045</v>
      </c>
      <c r="C2060" s="57" t="str">
        <f t="shared" si="591"/>
        <v>0.255633233802856-12.2387306384826i</v>
      </c>
      <c r="D2060" s="57" t="str">
        <f t="shared" si="592"/>
        <v>7.97965504744166-3.09434729426777i</v>
      </c>
      <c r="E2060" s="57" t="str">
        <f t="shared" si="593"/>
        <v>81.1158557564282+0.229947115001681i</v>
      </c>
      <c r="F2060" s="57" t="str">
        <f t="shared" si="594"/>
        <v>4.17858915245962-285.481245075593i</v>
      </c>
      <c r="G2060" s="57" t="str">
        <f t="shared" si="595"/>
        <v>0.999978575471832-0.00462861417248815i</v>
      </c>
      <c r="H2060" s="57" t="str">
        <f t="shared" si="596"/>
        <v>152.828450213032+337.793875394402i</v>
      </c>
      <c r="I2060" s="57" t="str">
        <f t="shared" si="597"/>
        <v>547.690702364916-238.198345452716i</v>
      </c>
      <c r="K2060" s="57" t="str">
        <f t="shared" si="598"/>
        <v>0.0133415167548136-0.0326444467645865i</v>
      </c>
      <c r="L2060" s="57" t="str">
        <f t="shared" si="599"/>
        <v>0.00025-0.105620904326168i</v>
      </c>
      <c r="M2060" s="57" t="str">
        <f t="shared" si="600"/>
        <v>0.0025-0.0594861163288807i</v>
      </c>
      <c r="N2060" s="57">
        <f t="shared" si="601"/>
        <v>91.196576375886792</v>
      </c>
      <c r="O2060" s="57">
        <f t="shared" si="602"/>
        <v>21.756621842364954</v>
      </c>
      <c r="P2060" s="374">
        <f t="shared" si="603"/>
        <v>21.756621842364954</v>
      </c>
      <c r="Q2060" s="374">
        <f t="shared" si="604"/>
        <v>-88.803423624113208</v>
      </c>
      <c r="R2060" s="12">
        <f t="shared" si="605"/>
        <v>91.196576375886792</v>
      </c>
      <c r="S2060" s="57">
        <f t="shared" si="606"/>
        <v>2.0928483190170044</v>
      </c>
      <c r="T2060" s="12">
        <f t="shared" si="589"/>
        <v>21.756621842364954</v>
      </c>
    </row>
    <row r="2061" spans="1:20" x14ac:dyDescent="0.15">
      <c r="A2061" s="57">
        <f t="shared" si="590"/>
        <v>13199.722872674311</v>
      </c>
      <c r="B2061" s="12">
        <f t="shared" si="607"/>
        <v>2100.8011426292692</v>
      </c>
      <c r="C2061" s="57" t="str">
        <f t="shared" si="591"/>
        <v>0.255943103516437-12.1923441307163i</v>
      </c>
      <c r="D2061" s="57" t="str">
        <f t="shared" si="592"/>
        <v>7.97965242093547-3.08303125160694i</v>
      </c>
      <c r="E2061" s="57" t="str">
        <f t="shared" si="593"/>
        <v>81.1158687311729+0.231162852182652i</v>
      </c>
      <c r="F2061" s="57" t="str">
        <f t="shared" si="594"/>
        <v>4.17858847078232-284.400669801792i</v>
      </c>
      <c r="G2061" s="57" t="str">
        <f t="shared" si="595"/>
        <v>0.999978412339569-0.00464620214838179i</v>
      </c>
      <c r="H2061" s="57" t="str">
        <f t="shared" si="596"/>
        <v>153.115457629319+339.294051927343i</v>
      </c>
      <c r="I2061" s="57" t="str">
        <f t="shared" si="597"/>
        <v>548.045243451511-237.691765735995i</v>
      </c>
      <c r="K2061" s="57" t="str">
        <f t="shared" si="598"/>
        <v>0.0132601175105379-0.0325515050036585i</v>
      </c>
      <c r="L2061" s="57" t="str">
        <f t="shared" si="599"/>
        <v>0.00025-0.105221064281897i</v>
      </c>
      <c r="M2061" s="57" t="str">
        <f t="shared" si="600"/>
        <v>0.0025-0.0592609248145854i</v>
      </c>
      <c r="N2061" s="57">
        <f t="shared" si="601"/>
        <v>91.20258302930479</v>
      </c>
      <c r="O2061" s="57">
        <f t="shared" si="602"/>
        <v>21.723657623220248</v>
      </c>
      <c r="P2061" s="374">
        <f t="shared" si="603"/>
        <v>21.723657623220248</v>
      </c>
      <c r="Q2061" s="374">
        <f t="shared" si="604"/>
        <v>-88.79741697069521</v>
      </c>
      <c r="R2061" s="12">
        <f t="shared" si="605"/>
        <v>91.20258302930479</v>
      </c>
      <c r="S2061" s="57">
        <f t="shared" si="606"/>
        <v>2.100801142629269</v>
      </c>
      <c r="T2061" s="12">
        <f t="shared" si="589"/>
        <v>21.723657623220248</v>
      </c>
    </row>
    <row r="2062" spans="1:20" x14ac:dyDescent="0.15">
      <c r="A2062" s="57">
        <f t="shared" si="590"/>
        <v>13249.881819590475</v>
      </c>
      <c r="B2062" s="12">
        <f t="shared" si="607"/>
        <v>2108.7841869712606</v>
      </c>
      <c r="C2062" s="57" t="str">
        <f t="shared" si="591"/>
        <v>0.256251198593884-12.1461345558853i</v>
      </c>
      <c r="D2062" s="57" t="str">
        <f t="shared" si="592"/>
        <v>7.97964977443172-3.07175955912173i</v>
      </c>
      <c r="E2062" s="57" t="str">
        <f t="shared" si="593"/>
        <v>81.115883519098+0.232382524963835i</v>
      </c>
      <c r="F2062" s="57" t="str">
        <f t="shared" si="594"/>
        <v>4.17858778391465-283.324185727057i</v>
      </c>
      <c r="G2062" s="57" t="str">
        <f t="shared" si="595"/>
        <v>0.9999782479652-0.00466385694991042i</v>
      </c>
      <c r="H2062" s="57" t="str">
        <f t="shared" si="596"/>
        <v>153.405286273392+340.802671039983i</v>
      </c>
      <c r="I2062" s="57" t="str">
        <f t="shared" si="597"/>
        <v>548.402921109179-237.189538218576i</v>
      </c>
      <c r="K2062" s="57" t="str">
        <f t="shared" si="598"/>
        <v>0.0131791820415829-0.0324586265709853i</v>
      </c>
      <c r="L2062" s="57" t="str">
        <f t="shared" si="599"/>
        <v>0.00025-0.104822737877961i</v>
      </c>
      <c r="M2062" s="57" t="str">
        <f t="shared" si="600"/>
        <v>0.0025-0.0590365857885885i</v>
      </c>
      <c r="N2062" s="57">
        <f t="shared" si="601"/>
        <v>91.208609567298609</v>
      </c>
      <c r="O2062" s="57">
        <f t="shared" si="602"/>
        <v>21.690694365219617</v>
      </c>
      <c r="P2062" s="374">
        <f t="shared" si="603"/>
        <v>21.690694365219617</v>
      </c>
      <c r="Q2062" s="374">
        <f t="shared" si="604"/>
        <v>-88.791390432701391</v>
      </c>
      <c r="R2062" s="12">
        <f t="shared" si="605"/>
        <v>91.208609567298609</v>
      </c>
      <c r="S2062" s="57">
        <f t="shared" si="606"/>
        <v>2.1087841869712607</v>
      </c>
      <c r="T2062" s="12">
        <f t="shared" si="589"/>
        <v>21.690694365219617</v>
      </c>
    </row>
    <row r="2063" spans="1:20" x14ac:dyDescent="0.15">
      <c r="A2063" s="57">
        <f t="shared" si="590"/>
        <v>13300.23137050492</v>
      </c>
      <c r="B2063" s="12">
        <f t="shared" si="607"/>
        <v>2116.7975668817517</v>
      </c>
      <c r="C2063" s="57" t="str">
        <f t="shared" si="591"/>
        <v>0.256557525306846-12.1001012360611i</v>
      </c>
      <c r="D2063" s="57" t="str">
        <f t="shared" si="592"/>
        <v>7.97964710777806-3.06053205466207i</v>
      </c>
      <c r="E2063" s="57" t="str">
        <f t="shared" si="593"/>
        <v>81.1159001258007+0.233606145086164i</v>
      </c>
      <c r="F2063" s="57" t="str">
        <f t="shared" si="594"/>
        <v>4.17858709181708-282.251777365806i</v>
      </c>
      <c r="G2063" s="57" t="str">
        <f t="shared" si="595"/>
        <v>0.999978082339266-0.00468157883091221i</v>
      </c>
      <c r="H2063" s="57" t="str">
        <f t="shared" si="596"/>
        <v>153.697969129196+342.319801687465i</v>
      </c>
      <c r="I2063" s="57" t="str">
        <f t="shared" si="597"/>
        <v>548.763766655865-236.691669037997i</v>
      </c>
      <c r="K2063" s="57" t="str">
        <f t="shared" si="598"/>
        <v>0.0130987087038889-0.0323658135901483i</v>
      </c>
      <c r="L2063" s="57" t="str">
        <f t="shared" si="599"/>
        <v>0.00025-0.1044259193843i</v>
      </c>
      <c r="M2063" s="57" t="str">
        <f t="shared" si="600"/>
        <v>0.0025-0.0588130960236985i</v>
      </c>
      <c r="N2063" s="57">
        <f t="shared" si="601"/>
        <v>91.214656050936966</v>
      </c>
      <c r="O2063" s="57">
        <f t="shared" si="602"/>
        <v>21.657732070353855</v>
      </c>
      <c r="P2063" s="374">
        <f t="shared" si="603"/>
        <v>21.657732070353855</v>
      </c>
      <c r="Q2063" s="374">
        <f t="shared" si="604"/>
        <v>-88.785343949063034</v>
      </c>
      <c r="R2063" s="12">
        <f t="shared" si="605"/>
        <v>91.214656050936966</v>
      </c>
      <c r="S2063" s="57">
        <f t="shared" si="606"/>
        <v>2.1167975668817518</v>
      </c>
      <c r="T2063" s="12">
        <f t="shared" si="589"/>
        <v>21.657732070353855</v>
      </c>
    </row>
    <row r="2064" spans="1:20" x14ac:dyDescent="0.15">
      <c r="A2064" s="57">
        <f t="shared" si="590"/>
        <v>13350.77224971284</v>
      </c>
      <c r="B2064" s="12">
        <f t="shared" si="607"/>
        <v>2124.8413976359025</v>
      </c>
      <c r="C2064" s="57" t="str">
        <f t="shared" si="591"/>
        <v>0.256862089955854-12.054243495936i</v>
      </c>
      <c r="D2064" s="57" t="str">
        <f t="shared" si="592"/>
        <v>7.9796444208212-3.04934857671345i</v>
      </c>
      <c r="E2064" s="57" t="str">
        <f t="shared" si="593"/>
        <v>81.1159185569281+0.23483372437787i</v>
      </c>
      <c r="F2064" s="57" t="str">
        <f t="shared" si="594"/>
        <v>4.17858639444985-281.183429291082i</v>
      </c>
      <c r="G2064" s="57" t="str">
        <f t="shared" si="595"/>
        <v>0.999977915452239-0.0046993680461888i</v>
      </c>
      <c r="H2064" s="57" t="str">
        <f t="shared" si="596"/>
        <v>153.993539654771+343.845513627082i</v>
      </c>
      <c r="I2064" s="57" t="str">
        <f t="shared" si="597"/>
        <v>549.127811780572-236.198164608156i</v>
      </c>
      <c r="K2064" s="57" t="str">
        <f t="shared" si="598"/>
        <v>0.0130186958456758-0.0322730681635i</v>
      </c>
      <c r="L2064" s="57" t="str">
        <f t="shared" si="599"/>
        <v>0.00025-0.104030603092549i</v>
      </c>
      <c r="M2064" s="57" t="str">
        <f t="shared" si="600"/>
        <v>0.0025-0.0585904523049398i</v>
      </c>
      <c r="N2064" s="57">
        <f t="shared" si="601"/>
        <v>91.220722541702386</v>
      </c>
      <c r="O2064" s="57">
        <f t="shared" si="602"/>
        <v>21.624770740633718</v>
      </c>
      <c r="P2064" s="374">
        <f t="shared" si="603"/>
        <v>21.624770740633718</v>
      </c>
      <c r="Q2064" s="374">
        <f t="shared" si="604"/>
        <v>-88.779277458297614</v>
      </c>
      <c r="R2064" s="12">
        <f t="shared" si="605"/>
        <v>91.220722541702386</v>
      </c>
      <c r="S2064" s="57">
        <f t="shared" si="606"/>
        <v>2.1248413976359024</v>
      </c>
      <c r="T2064" s="12">
        <f t="shared" si="589"/>
        <v>21.624770740633718</v>
      </c>
    </row>
    <row r="2065" spans="1:20" x14ac:dyDescent="0.15">
      <c r="A2065" s="57">
        <f t="shared" si="590"/>
        <v>13401.505184261749</v>
      </c>
      <c r="B2065" s="12">
        <f t="shared" si="607"/>
        <v>2132.915794946919</v>
      </c>
      <c r="C2065" s="57" t="str">
        <f t="shared" si="591"/>
        <v>0.25716489886937-12.0085606628123i</v>
      </c>
      <c r="D2065" s="57" t="str">
        <f t="shared" si="592"/>
        <v>7.97964171340643-3.0382089643947i</v>
      </c>
      <c r="E2065" s="57" t="str">
        <f t="shared" si="593"/>
        <v>81.1159388181797+0.23606527475643i</v>
      </c>
      <c r="F2065" s="57" t="str">
        <f t="shared" si="594"/>
        <v>4.17858569177275-280.119126134337i</v>
      </c>
      <c r="G2065" s="57" t="str">
        <f t="shared" si="595"/>
        <v>0.999977747294517-0.00471722485150888i</v>
      </c>
      <c r="H2065" s="57" t="str">
        <f t="shared" si="596"/>
        <v>154.292031790565+345.379877430153i</v>
      </c>
      <c r="I2065" s="57" t="str">
        <f t="shared" si="597"/>
        <v>549.495088548716-235.709031623309i</v>
      </c>
      <c r="K2065" s="57" t="str">
        <f t="shared" si="598"/>
        <v>0.012939141807666-0.0321803923722147i</v>
      </c>
      <c r="L2065" s="57" t="str">
        <f t="shared" si="599"/>
        <v>0.00025-0.103636783315948i</v>
      </c>
      <c r="M2065" s="57" t="str">
        <f t="shared" si="600"/>
        <v>0.0025-0.0583686514295077i</v>
      </c>
      <c r="N2065" s="57">
        <f t="shared" si="601"/>
        <v>91.226809101491199</v>
      </c>
      <c r="O2065" s="57">
        <f t="shared" si="602"/>
        <v>21.591810378089686</v>
      </c>
      <c r="P2065" s="374">
        <f t="shared" si="603"/>
        <v>21.591810378089686</v>
      </c>
      <c r="Q2065" s="374">
        <f t="shared" si="604"/>
        <v>-88.773190898508801</v>
      </c>
      <c r="R2065" s="12">
        <f t="shared" si="605"/>
        <v>91.226809101491199</v>
      </c>
      <c r="S2065" s="57">
        <f t="shared" si="606"/>
        <v>2.1329157949469191</v>
      </c>
      <c r="T2065" s="12">
        <f t="shared" si="589"/>
        <v>21.591810378089686</v>
      </c>
    </row>
    <row r="2066" spans="1:20" x14ac:dyDescent="0.15">
      <c r="A2066" s="57">
        <f t="shared" si="590"/>
        <v>13452.430903961942</v>
      </c>
      <c r="B2066" s="12">
        <f t="shared" si="607"/>
        <v>2141.0208749677172</v>
      </c>
      <c r="C2066" s="57" t="str">
        <f t="shared" si="591"/>
        <v>0.257465958402999-11.9630520665934i</v>
      </c>
      <c r="D2066" s="57" t="str">
        <f t="shared" si="592"/>
        <v>7.97963898537811-3.02711305745563i</v>
      </c>
      <c r="E2066" s="57" t="str">
        <f t="shared" si="593"/>
        <v>81.1159609153056+0.237300808226501i</v>
      </c>
      <c r="F2066" s="57" t="str">
        <f t="shared" si="594"/>
        <v>4.17858498374539-279.058852585214i</v>
      </c>
      <c r="G2066" s="57" t="str">
        <f t="shared" si="595"/>
        <v>0.999977577856426-0.00473514950361192i</v>
      </c>
      <c r="H2066" s="57" t="str">
        <f t="shared" si="596"/>
        <v>154.593479967921+346.92296449409i</v>
      </c>
      <c r="I2066" s="57" t="str">
        <f t="shared" si="597"/>
        <v>549.865629407548-235.224277062137i</v>
      </c>
      <c r="K2066" s="57" t="str">
        <f t="shared" si="598"/>
        <v>0.0128600449233059-0.0320877882763424i</v>
      </c>
      <c r="L2066" s="57" t="str">
        <f t="shared" si="599"/>
        <v>0.00025-0.103244454389269i</v>
      </c>
      <c r="M2066" s="57" t="str">
        <f t="shared" si="600"/>
        <v>0.0025-0.0581476902067223i</v>
      </c>
      <c r="N2066" s="57">
        <f t="shared" si="601"/>
        <v>91.232915792614335</v>
      </c>
      <c r="O2066" s="57">
        <f t="shared" si="602"/>
        <v>21.558850984772981</v>
      </c>
      <c r="P2066" s="374">
        <f t="shared" si="603"/>
        <v>21.558850984772981</v>
      </c>
      <c r="Q2066" s="374">
        <f t="shared" si="604"/>
        <v>-88.767084207385665</v>
      </c>
      <c r="R2066" s="12">
        <f t="shared" si="605"/>
        <v>91.232915792614335</v>
      </c>
      <c r="S2066" s="57">
        <f t="shared" si="606"/>
        <v>2.1410208749677171</v>
      </c>
      <c r="T2066" s="12">
        <f t="shared" si="589"/>
        <v>21.558850984772981</v>
      </c>
    </row>
    <row r="2067" spans="1:20" x14ac:dyDescent="0.15">
      <c r="A2067" s="57">
        <f t="shared" si="590"/>
        <v>13503.550141396998</v>
      </c>
      <c r="B2067" s="12">
        <f t="shared" si="607"/>
        <v>2149.1567542925945</v>
      </c>
      <c r="C2067" s="57" t="str">
        <f t="shared" si="591"/>
        <v>0.25776527493871-11.917717039773i</v>
      </c>
      <c r="D2067" s="57" t="str">
        <f t="shared" si="592"/>
        <v>7.97963623657918-3.01606069627473i</v>
      </c>
      <c r="E2067" s="57" t="str">
        <f t="shared" si="593"/>
        <v>81.1159848541093+0.238540336881907i</v>
      </c>
      <c r="F2067" s="57" t="str">
        <f t="shared" si="594"/>
        <v>4.17858427032707-278.002593391321i</v>
      </c>
      <c r="G2067" s="57" t="str">
        <f t="shared" si="595"/>
        <v>0.999977407128216-0.00475314226021185i</v>
      </c>
      <c r="H2067" s="57" t="str">
        <f t="shared" si="596"/>
        <v>154.897919117741+348.474847054703i</v>
      </c>
      <c r="I2067" s="57" t="str">
        <f t="shared" si="597"/>
        <v>550.239467191684-234.743908191915i</v>
      </c>
      <c r="K2067" s="57" t="str">
        <f t="shared" si="598"/>
        <v>0.0127814035189847-0.0319952579148629i</v>
      </c>
      <c r="L2067" s="57" t="str">
        <f t="shared" si="599"/>
        <v>0.00025-0.102853610668728i</v>
      </c>
      <c r="M2067" s="57" t="str">
        <f t="shared" si="600"/>
        <v>0.0025-0.0579275654579818i</v>
      </c>
      <c r="N2067" s="57">
        <f t="shared" si="601"/>
        <v>91.239042677798011</v>
      </c>
      <c r="O2067" s="57">
        <f t="shared" si="602"/>
        <v>21.525892562755292</v>
      </c>
      <c r="P2067" s="374">
        <f t="shared" si="603"/>
        <v>21.525892562755292</v>
      </c>
      <c r="Q2067" s="374">
        <f t="shared" si="604"/>
        <v>-88.760957322201989</v>
      </c>
      <c r="R2067" s="12">
        <f t="shared" si="605"/>
        <v>91.239042677798011</v>
      </c>
      <c r="S2067" s="57">
        <f t="shared" si="606"/>
        <v>2.1491567542925947</v>
      </c>
      <c r="T2067" s="12">
        <f t="shared" si="589"/>
        <v>21.525892562755292</v>
      </c>
    </row>
    <row r="2068" spans="1:20" x14ac:dyDescent="0.15">
      <c r="A2068" s="57">
        <f t="shared" si="590"/>
        <v>13554.863631934306</v>
      </c>
      <c r="B2068" s="12">
        <f t="shared" si="607"/>
        <v>2157.3235499589064</v>
      </c>
      <c r="C2068" s="57" t="str">
        <f t="shared" si="591"/>
        <v>0.258062854883923-11.872554917427i</v>
      </c>
      <c r="D2068" s="57" t="str">
        <f t="shared" si="592"/>
        <v>7.97963346685163-3.0050517218569i</v>
      </c>
      <c r="E2068" s="57" t="str">
        <f t="shared" si="593"/>
        <v>81.116010640449+0.239783872904508i</v>
      </c>
      <c r="F2068" s="57" t="str">
        <f t="shared" si="594"/>
        <v>4.17858355147669-276.950333358015i</v>
      </c>
      <c r="G2068" s="57" t="str">
        <f t="shared" si="595"/>
        <v>0.999977235100066-0.00477120338000068i</v>
      </c>
      <c r="H2068" s="57" t="str">
        <f t="shared" si="596"/>
        <v>155.205384679334+350.035598198698i</v>
      </c>
      <c r="I2068" s="57" t="str">
        <f t="shared" si="597"/>
        <v>550.616635128718-234.267932572764i</v>
      </c>
      <c r="K2068" s="57" t="str">
        <f t="shared" si="598"/>
        <v>0.0127032159142514-0.0319028033057437i</v>
      </c>
      <c r="L2068" s="57" t="str">
        <f t="shared" si="599"/>
        <v>0.00025-0.102464246531906i</v>
      </c>
      <c r="M2068" s="57" t="str">
        <f t="shared" si="600"/>
        <v>0.0025-0.0577082740167183i</v>
      </c>
      <c r="N2068" s="57">
        <f t="shared" si="601"/>
        <v>91.245189820183725</v>
      </c>
      <c r="O2068" s="57">
        <f t="shared" si="602"/>
        <v>21.49293511413034</v>
      </c>
      <c r="P2068" s="374">
        <f t="shared" si="603"/>
        <v>21.49293511413034</v>
      </c>
      <c r="Q2068" s="374">
        <f t="shared" si="604"/>
        <v>-88.754810179816275</v>
      </c>
      <c r="R2068" s="12">
        <f t="shared" si="605"/>
        <v>91.245189820183725</v>
      </c>
      <c r="S2068" s="57">
        <f t="shared" si="606"/>
        <v>2.1573235499589063</v>
      </c>
      <c r="T2068" s="12">
        <f t="shared" si="589"/>
        <v>21.49293511413034</v>
      </c>
    </row>
    <row r="2069" spans="1:20" x14ac:dyDescent="0.15">
      <c r="A2069" s="57">
        <f t="shared" si="590"/>
        <v>13606.372113735659</v>
      </c>
      <c r="B2069" s="12">
        <f t="shared" si="607"/>
        <v>2165.5213794487504</v>
      </c>
      <c r="C2069" s="57" t="str">
        <f t="shared" si="591"/>
        <v>0.258358704670842-11.8275650372019i</v>
      </c>
      <c r="D2069" s="57" t="str">
        <f t="shared" si="592"/>
        <v>7.97963067603612-2.99408597583109i</v>
      </c>
      <c r="E2069" s="57" t="str">
        <f t="shared" si="593"/>
        <v>81.1160382802361+0.241031428565009i</v>
      </c>
      <c r="F2069" s="57" t="str">
        <f t="shared" si="594"/>
        <v>4.17858282715294-275.90205734818i</v>
      </c>
      <c r="G2069" s="57" t="str">
        <f t="shared" si="595"/>
        <v>0.999977061762078-0.00478933312265227i</v>
      </c>
      <c r="H2069" s="57" t="str">
        <f t="shared" si="596"/>
        <v>155.515912609442+351.605291876412i</v>
      </c>
      <c r="I2069" s="57" t="str">
        <f t="shared" si="597"/>
        <v>550.997166844944-233.796358061989i</v>
      </c>
      <c r="K2069" s="57" t="str">
        <f t="shared" si="598"/>
        <v>0.0126254804220301-0.0318104264459982i</v>
      </c>
      <c r="L2069" s="57" t="str">
        <f t="shared" si="599"/>
        <v>0.00025-0.102076356377671i</v>
      </c>
      <c r="M2069" s="57" t="str">
        <f t="shared" si="600"/>
        <v>0.0025-0.0574898127283504i</v>
      </c>
      <c r="N2069" s="57">
        <f t="shared" si="601"/>
        <v>91.251357283329696</v>
      </c>
      <c r="O2069" s="57">
        <f t="shared" si="602"/>
        <v>21.459978641012938</v>
      </c>
      <c r="P2069" s="374">
        <f t="shared" si="603"/>
        <v>21.459978641012938</v>
      </c>
      <c r="Q2069" s="374">
        <f t="shared" si="604"/>
        <v>-88.748642716670304</v>
      </c>
      <c r="R2069" s="12">
        <f t="shared" si="605"/>
        <v>91.251357283329696</v>
      </c>
      <c r="S2069" s="57">
        <f t="shared" si="606"/>
        <v>2.1655213794487502</v>
      </c>
      <c r="T2069" s="12">
        <f t="shared" si="589"/>
        <v>21.459978641012938</v>
      </c>
    </row>
    <row r="2070" spans="1:20" x14ac:dyDescent="0.15">
      <c r="A2070" s="57">
        <f t="shared" si="590"/>
        <v>13658.076327767854</v>
      </c>
      <c r="B2070" s="12">
        <f t="shared" si="607"/>
        <v>2173.7503606906557</v>
      </c>
      <c r="C2070" s="57" t="str">
        <f t="shared" si="591"/>
        <v>0.258652830755425-11.7827467393069i</v>
      </c>
      <c r="D2070" s="57" t="str">
        <f t="shared" si="592"/>
        <v>7.97962786397213-2.9831633004481i</v>
      </c>
      <c r="E2070" s="57" t="str">
        <f t="shared" si="593"/>
        <v>81.1160677794378+0.242283016222384i</v>
      </c>
      <c r="F2070" s="57" t="str">
        <f t="shared" si="594"/>
        <v>4.17858209731412-274.857750282015i</v>
      </c>
      <c r="G2070" s="57" t="str">
        <f t="shared" si="595"/>
        <v>0.999976887104278-0.00480753174882602i</v>
      </c>
      <c r="H2070" s="57" t="str">
        <f t="shared" si="596"/>
        <v>155.829539391462+353.184002914767i</v>
      </c>
      <c r="I2070" s="57" t="str">
        <f t="shared" si="597"/>
        <v>551.381096371182-233.329192818523i</v>
      </c>
      <c r="K2070" s="57" t="str">
        <f t="shared" si="598"/>
        <v>0.0125481953488328-0.0317181293117466i</v>
      </c>
      <c r="L2070" s="57" t="str">
        <f t="shared" si="599"/>
        <v>0.00025-0.101689934626092i</v>
      </c>
      <c r="M2070" s="57" t="str">
        <f t="shared" si="600"/>
        <v>0.0025-0.0572721784502397i</v>
      </c>
      <c r="N2070" s="57">
        <f t="shared" si="601"/>
        <v>91.257545131209852</v>
      </c>
      <c r="O2070" s="57">
        <f t="shared" si="602"/>
        <v>21.427023145540723</v>
      </c>
      <c r="P2070" s="374">
        <f t="shared" si="603"/>
        <v>21.427023145540723</v>
      </c>
      <c r="Q2070" s="374">
        <f t="shared" si="604"/>
        <v>-88.742454868790148</v>
      </c>
      <c r="R2070" s="12">
        <f t="shared" si="605"/>
        <v>91.257545131209852</v>
      </c>
      <c r="S2070" s="57">
        <f t="shared" si="606"/>
        <v>2.1737503606906556</v>
      </c>
      <c r="T2070" s="12">
        <f t="shared" si="589"/>
        <v>21.427023145540723</v>
      </c>
    </row>
    <row r="2071" spans="1:20" x14ac:dyDescent="0.15">
      <c r="A2071" s="57">
        <f t="shared" si="590"/>
        <v>13709.977017813373</v>
      </c>
      <c r="B2071" s="12">
        <f t="shared" si="607"/>
        <v>2182.0106120612804</v>
      </c>
      <c r="C2071" s="57" t="str">
        <f t="shared" si="591"/>
        <v>0.258945239616733-11.7380993665025i</v>
      </c>
      <c r="D2071" s="57" t="str">
        <f t="shared" si="592"/>
        <v>7.97962503049782-2.97228353857827i</v>
      </c>
      <c r="E2071" s="57" t="str">
        <f t="shared" si="593"/>
        <v>81.1160991440778+0.243538648324667i</v>
      </c>
      <c r="F2071" s="57" t="str">
        <f t="shared" si="594"/>
        <v>4.17858136191825-273.817397136811i</v>
      </c>
      <c r="G2071" s="57" t="str">
        <f t="shared" si="595"/>
        <v>0.999976711116619-0.00482579952017062i</v>
      </c>
      <c r="H2071" s="57" t="str">
        <f t="shared" si="596"/>
        <v>156.146302044869+354.77180703046i</v>
      </c>
      <c r="I2071" s="57" t="str">
        <f t="shared" si="597"/>
        <v>551.768458148695-232.866445307473i</v>
      </c>
      <c r="K2071" s="57" t="str">
        <f t="shared" si="598"/>
        <v>0.0124713589949703-0.0316259138582774i</v>
      </c>
      <c r="L2071" s="57" t="str">
        <f t="shared" si="599"/>
        <v>0.00025-0.101304975718362i</v>
      </c>
      <c r="M2071" s="57" t="str">
        <f t="shared" si="600"/>
        <v>0.0025-0.0570553680516434i</v>
      </c>
      <c r="N2071" s="57">
        <f t="shared" si="601"/>
        <v>91.263753428215367</v>
      </c>
      <c r="O2071" s="57">
        <f t="shared" si="602"/>
        <v>21.394068629873267</v>
      </c>
      <c r="P2071" s="374">
        <f t="shared" si="603"/>
        <v>21.394068629873267</v>
      </c>
      <c r="Q2071" s="374">
        <f t="shared" si="604"/>
        <v>-88.736246571784633</v>
      </c>
      <c r="R2071" s="12">
        <f t="shared" si="605"/>
        <v>91.263753428215367</v>
      </c>
      <c r="S2071" s="57">
        <f t="shared" si="606"/>
        <v>2.1820106120612803</v>
      </c>
      <c r="T2071" s="12">
        <f t="shared" si="589"/>
        <v>21.394068629873267</v>
      </c>
    </row>
    <row r="2072" spans="1:20" x14ac:dyDescent="0.15">
      <c r="A2072" s="57">
        <f t="shared" si="590"/>
        <v>13762.074930481063</v>
      </c>
      <c r="B2072" s="12">
        <f t="shared" si="607"/>
        <v>2190.3022523871132</v>
      </c>
      <c r="C2072" s="57" t="str">
        <f t="shared" si="591"/>
        <v>0.259235937756058-11.6936222640928i</v>
      </c>
      <c r="D2072" s="57" t="str">
        <f t="shared" si="592"/>
        <v>7.97962217545018-2.96144653370923i</v>
      </c>
      <c r="E2072" s="57" t="str">
        <f t="shared" si="593"/>
        <v>81.1161323802367+0.244798337408516i</v>
      </c>
      <c r="F2072" s="57" t="str">
        <f t="shared" si="594"/>
        <v>4.17858062092301-272.780982946738i</v>
      </c>
      <c r="G2072" s="57" t="str">
        <f t="shared" si="595"/>
        <v>0.999976533788975-0.00484413669932776i</v>
      </c>
      <c r="H2072" s="57" t="str">
        <f t="shared" si="596"/>
        <v>156.466238134816+356.368780843372i</v>
      </c>
      <c r="I2072" s="57" t="str">
        <f t="shared" si="597"/>
        <v>552.1592870352-232.40812430473i</v>
      </c>
      <c r="K2072" s="57" t="str">
        <f t="shared" si="598"/>
        <v>0.0123949696547616-0.0315337820201133i</v>
      </c>
      <c r="L2072" s="57" t="str">
        <f t="shared" si="599"/>
        <v>0.00025-0.100921474116719i</v>
      </c>
      <c r="M2072" s="57" t="str">
        <f t="shared" si="600"/>
        <v>0.0025-0.0568393784136714i</v>
      </c>
      <c r="N2072" s="57">
        <f t="shared" si="601"/>
        <v>91.269982239154459</v>
      </c>
      <c r="O2072" s="57">
        <f t="shared" si="602"/>
        <v>21.361115096193906</v>
      </c>
      <c r="P2072" s="374">
        <f t="shared" si="603"/>
        <v>21.361115096193906</v>
      </c>
      <c r="Q2072" s="374">
        <f t="shared" si="604"/>
        <v>-88.730017760845541</v>
      </c>
      <c r="R2072" s="12">
        <f t="shared" si="605"/>
        <v>91.269982239154459</v>
      </c>
      <c r="S2072" s="57">
        <f t="shared" si="606"/>
        <v>2.1903022523871134</v>
      </c>
      <c r="T2072" s="12">
        <f t="shared" si="589"/>
        <v>21.361115096193906</v>
      </c>
    </row>
    <row r="2073" spans="1:20" x14ac:dyDescent="0.15">
      <c r="A2073" s="57">
        <f t="shared" si="590"/>
        <v>13814.370815216891</v>
      </c>
      <c r="B2073" s="12">
        <f t="shared" si="607"/>
        <v>2198.6254009461841</v>
      </c>
      <c r="C2073" s="57" t="str">
        <f t="shared" si="591"/>
        <v>0.259524931696161-11.6493147799145i</v>
      </c>
      <c r="D2073" s="57" t="str">
        <f t="shared" si="592"/>
        <v>7.97961929866511-2.95065212994364i</v>
      </c>
      <c r="E2073" s="57" t="str">
        <f t="shared" si="593"/>
        <v>81.1161674940528+0.246062096098991i</v>
      </c>
      <c r="F2073" s="57" t="str">
        <f t="shared" si="594"/>
        <v>4.17857987428576-271.748492802629i</v>
      </c>
      <c r="G2073" s="57" t="str">
        <f t="shared" si="595"/>
        <v>0.999976355111144-0.00486254354993594i</v>
      </c>
      <c r="H2073" s="57" t="str">
        <f t="shared" si="596"/>
        <v>156.789385781961+357.975001890242i</v>
      </c>
      <c r="I2073" s="57" t="str">
        <f t="shared" si="597"/>
        <v>552.553618311023-231.954238901718i</v>
      </c>
      <c r="K2073" s="57" t="str">
        <f t="shared" si="598"/>
        <v>0.0123190256167402-0.0314417357110751i</v>
      </c>
      <c r="L2073" s="57" t="str">
        <f t="shared" si="599"/>
        <v>0.00025-0.100539424304362i</v>
      </c>
      <c r="M2073" s="57" t="str">
        <f t="shared" si="600"/>
        <v>0.0025-0.0566242064292402i</v>
      </c>
      <c r="N2073" s="57">
        <f t="shared" si="601"/>
        <v>91.276231629253033</v>
      </c>
      <c r="O2073" s="57">
        <f t="shared" si="602"/>
        <v>21.328162546709141</v>
      </c>
      <c r="P2073" s="374">
        <f t="shared" si="603"/>
        <v>21.328162546709141</v>
      </c>
      <c r="Q2073" s="374">
        <f t="shared" si="604"/>
        <v>-88.723768370746967</v>
      </c>
      <c r="R2073" s="12">
        <f t="shared" si="605"/>
        <v>91.276231629253033</v>
      </c>
      <c r="S2073" s="57">
        <f t="shared" si="606"/>
        <v>2.1986254009461841</v>
      </c>
      <c r="T2073" s="12">
        <f t="shared" si="589"/>
        <v>21.328162546709141</v>
      </c>
    </row>
    <row r="2074" spans="1:20" x14ac:dyDescent="0.15">
      <c r="A2074" s="57">
        <f t="shared" si="590"/>
        <v>13866.865424314716</v>
      </c>
      <c r="B2074" s="12">
        <f t="shared" si="607"/>
        <v>2206.9801774697798</v>
      </c>
      <c r="C2074" s="57" t="str">
        <f t="shared" si="591"/>
        <v>0.259812227980437-11.6051762643279i</v>
      </c>
      <c r="D2074" s="57" t="str">
        <f t="shared" si="592"/>
        <v>7.97961639997703-2.93990017199695i</v>
      </c>
      <c r="E2074" s="57" t="str">
        <f t="shared" si="593"/>
        <v>81.1162044917232+0.24732993711076i</v>
      </c>
      <c r="F2074" s="57" t="str">
        <f t="shared" si="594"/>
        <v>4.17857912196356-270.719911851767i</v>
      </c>
      <c r="G2074" s="57" t="str">
        <f t="shared" si="595"/>
        <v>0.999976175072846-0.00488102033663416i</v>
      </c>
      <c r="H2074" s="57" t="str">
        <f t="shared" si="596"/>
        <v>157.11578367249+359.590548638557i</v>
      </c>
      <c r="I2074" s="57" t="str">
        <f t="shared" si="597"/>
        <v>552.951487685309-231.504798510229i</v>
      </c>
      <c r="K2074" s="57" t="str">
        <f t="shared" si="598"/>
        <v>0.0122435251638596-0.0313497768243509i</v>
      </c>
      <c r="L2074" s="57" t="str">
        <f t="shared" si="599"/>
        <v>0.00025-0.100158820785378i</v>
      </c>
      <c r="M2074" s="57" t="str">
        <f t="shared" si="600"/>
        <v>0.0025-0.0564098490030289i</v>
      </c>
      <c r="N2074" s="57">
        <f t="shared" si="601"/>
        <v>91.282501664154822</v>
      </c>
      <c r="O2074" s="57">
        <f t="shared" si="602"/>
        <v>21.295210983649461</v>
      </c>
      <c r="P2074" s="374">
        <f t="shared" si="603"/>
        <v>21.295210983649461</v>
      </c>
      <c r="Q2074" s="374">
        <f t="shared" si="604"/>
        <v>-88.717498335845178</v>
      </c>
      <c r="R2074" s="12">
        <f t="shared" si="605"/>
        <v>91.282501664154822</v>
      </c>
      <c r="S2074" s="57">
        <f t="shared" si="606"/>
        <v>2.2069801774697799</v>
      </c>
      <c r="T2074" s="12">
        <f t="shared" si="589"/>
        <v>21.295210983649461</v>
      </c>
    </row>
    <row r="2075" spans="1:20" x14ac:dyDescent="0.15">
      <c r="A2075" s="57">
        <f t="shared" si="590"/>
        <v>13919.559512927113</v>
      </c>
      <c r="B2075" s="12">
        <f t="shared" si="607"/>
        <v>2215.3667021441652</v>
      </c>
      <c r="C2075" s="57" t="str">
        <f t="shared" si="591"/>
        <v>0.260097833172286-11.5612060702073i</v>
      </c>
      <c r="D2075" s="57" t="str">
        <f t="shared" si="592"/>
        <v>7.97961347921913-2.92919050519517i</v>
      </c>
      <c r="E2075" s="57" t="str">
        <f t="shared" si="593"/>
        <v>81.1162433795043+0.248601873246609i</v>
      </c>
      <c r="F2075" s="57" t="str">
        <f t="shared" si="594"/>
        <v>4.17857836391313-269.695225297667i</v>
      </c>
      <c r="G2075" s="57" t="str">
        <f t="shared" si="595"/>
        <v>0.999975993663723-0.00489956732506581i</v>
      </c>
      <c r="H2075" s="57" t="str">
        <f t="shared" si="596"/>
        <v>157.445471068369+361.215500500712i</v>
      </c>
      <c r="I2075" s="57" t="str">
        <f t="shared" si="597"/>
        <v>553.352931302383-231.059812867375i</v>
      </c>
      <c r="K2075" s="57" t="str">
        <f t="shared" si="598"/>
        <v>0.0121684665736964-0.0312579072325639i</v>
      </c>
      <c r="L2075" s="57" t="str">
        <f t="shared" si="599"/>
        <v>0.00025-0.0997796580846563i</v>
      </c>
      <c r="M2075" s="57" t="str">
        <f t="shared" si="600"/>
        <v>0.0025-0.0561963030514334i</v>
      </c>
      <c r="N2075" s="57">
        <f t="shared" si="601"/>
        <v>91.288792409922351</v>
      </c>
      <c r="O2075" s="57">
        <f t="shared" si="602"/>
        <v>21.26226040926969</v>
      </c>
      <c r="P2075" s="374">
        <f t="shared" si="603"/>
        <v>21.26226040926969</v>
      </c>
      <c r="Q2075" s="374">
        <f t="shared" si="604"/>
        <v>-88.711207590077649</v>
      </c>
      <c r="R2075" s="12">
        <f t="shared" si="605"/>
        <v>91.288792409922351</v>
      </c>
      <c r="S2075" s="57">
        <f t="shared" si="606"/>
        <v>2.215366702144165</v>
      </c>
      <c r="T2075" s="12">
        <f t="shared" si="589"/>
        <v>21.26226040926969</v>
      </c>
    </row>
    <row r="2076" spans="1:20" x14ac:dyDescent="0.15">
      <c r="A2076" s="57">
        <f t="shared" si="590"/>
        <v>13972.453839076235</v>
      </c>
      <c r="B2076" s="12">
        <f t="shared" si="607"/>
        <v>2223.7850956123129</v>
      </c>
      <c r="C2076" s="57" t="str">
        <f t="shared" si="591"/>
        <v>0.260381753854312-11.5174035529319i</v>
      </c>
      <c r="D2076" s="57" t="str">
        <f t="shared" si="592"/>
        <v>7.97961053622349-2.91852297547266i</v>
      </c>
      <c r="E2076" s="57" t="str">
        <f t="shared" si="593"/>
        <v>81.1162841637133+0.249877917399641i</v>
      </c>
      <c r="F2076" s="57" t="str">
        <f t="shared" si="594"/>
        <v>4.17857760009085-268.674418399871i</v>
      </c>
      <c r="G2076" s="57" t="str">
        <f t="shared" si="595"/>
        <v>0.999975810873338-0.00491818478188242i</v>
      </c>
      <c r="H2076" s="57" t="str">
        <f t="shared" si="596"/>
        <v>157.77848781779+362.849937848421i</v>
      </c>
      <c r="I2076" s="57" t="str">
        <f t="shared" si="597"/>
        <v>553.757985748221-230.619292040632i</v>
      </c>
      <c r="K2076" s="57" t="str">
        <f t="shared" si="598"/>
        <v>0.0120938481186503-0.0311661287878439i</v>
      </c>
      <c r="L2076" s="57" t="str">
        <f t="shared" si="599"/>
        <v>0.00025-0.0994019307478143i</v>
      </c>
      <c r="M2076" s="57" t="str">
        <f t="shared" si="600"/>
        <v>0.0025-0.0559835655025236i</v>
      </c>
      <c r="N2076" s="57">
        <f t="shared" si="601"/>
        <v>91.295103933037268</v>
      </c>
      <c r="O2076" s="57">
        <f t="shared" si="602"/>
        <v>21.229310825849748</v>
      </c>
      <c r="P2076" s="374">
        <f t="shared" si="603"/>
        <v>21.229310825849748</v>
      </c>
      <c r="Q2076" s="374">
        <f t="shared" si="604"/>
        <v>-88.704896066962732</v>
      </c>
      <c r="R2076" s="12">
        <f t="shared" si="605"/>
        <v>91.295103933037268</v>
      </c>
      <c r="S2076" s="57">
        <f t="shared" si="606"/>
        <v>2.2237850956123131</v>
      </c>
      <c r="T2076" s="12">
        <f t="shared" si="589"/>
        <v>21.229310825849748</v>
      </c>
    </row>
    <row r="2077" spans="1:20" x14ac:dyDescent="0.15">
      <c r="A2077" s="57">
        <f t="shared" si="590"/>
        <v>14025.549163664724</v>
      </c>
      <c r="B2077" s="12">
        <f t="shared" si="607"/>
        <v>2232.2354789756396</v>
      </c>
      <c r="C2077" s="57" t="str">
        <f t="shared" si="591"/>
        <v>0.260663996627289-11.4737680703757i</v>
      </c>
      <c r="D2077" s="57" t="str">
        <f t="shared" si="592"/>
        <v>7.97960757082077-2.90789742936986i</v>
      </c>
      <c r="E2077" s="57" t="str">
        <f t="shared" si="593"/>
        <v>81.1163268507285+0.251158082550605i</v>
      </c>
      <c r="F2077" s="57" t="str">
        <f t="shared" si="594"/>
        <v>4.17857683045278-267.657476473726i</v>
      </c>
      <c r="G2077" s="57" t="str">
        <f t="shared" si="595"/>
        <v>0.999975626691173-0.00493687297474747i</v>
      </c>
      <c r="H2077" s="57" t="str">
        <f t="shared" si="596"/>
        <v>158.114874365862+364.493942027379i</v>
      </c>
      <c r="I2077" s="57" t="str">
        <f t="shared" si="597"/>
        <v>554.166688056996-230.183246432992i</v>
      </c>
      <c r="K2077" s="57" t="str">
        <f t="shared" si="598"/>
        <v>0.0120196680661434-0.0310744433218994i</v>
      </c>
      <c r="L2077" s="57" t="str">
        <f t="shared" si="599"/>
        <v>0.00025-0.0990256333411181i</v>
      </c>
      <c r="M2077" s="57" t="str">
        <f t="shared" si="600"/>
        <v>0.0025-0.0557716332959989i</v>
      </c>
      <c r="N2077" s="57">
        <f t="shared" si="601"/>
        <v>91.30143630039926</v>
      </c>
      <c r="O2077" s="57">
        <f t="shared" si="602"/>
        <v>21.196362235694558</v>
      </c>
      <c r="P2077" s="374">
        <f t="shared" si="603"/>
        <v>21.196362235694558</v>
      </c>
      <c r="Q2077" s="374">
        <f t="shared" si="604"/>
        <v>-88.69856369960074</v>
      </c>
      <c r="R2077" s="12">
        <f t="shared" si="605"/>
        <v>91.30143630039926</v>
      </c>
      <c r="S2077" s="57">
        <f t="shared" si="606"/>
        <v>2.2322354789756398</v>
      </c>
      <c r="T2077" s="12">
        <f t="shared" si="589"/>
        <v>21.196362235694558</v>
      </c>
    </row>
    <row r="2078" spans="1:20" x14ac:dyDescent="0.15">
      <c r="A2078" s="57">
        <f t="shared" si="590"/>
        <v>14078.846250486651</v>
      </c>
      <c r="B2078" s="12">
        <f t="shared" si="607"/>
        <v>2240.7179737957472</v>
      </c>
      <c r="C2078" s="57" t="str">
        <f t="shared" si="591"/>
        <v>0.260944568109858-11.4302989828984i</v>
      </c>
      <c r="D2078" s="57" t="str">
        <f t="shared" si="592"/>
        <v>7.97960458284032-2.89731371403113i</v>
      </c>
      <c r="E2078" s="57" t="str">
        <f t="shared" si="593"/>
        <v>81.1163714469896+0.252442381770199i</v>
      </c>
      <c r="F2078" s="57" t="str">
        <f t="shared" si="594"/>
        <v>4.17857605495457-266.64438489018i</v>
      </c>
      <c r="G2078" s="57" t="str">
        <f t="shared" si="595"/>
        <v>0.999975441106633-0.0049556321723402i</v>
      </c>
      <c r="H2078" s="57" t="str">
        <f t="shared" si="596"/>
        <v>158.454671765537+366.147595372201i</v>
      </c>
      <c r="I2078" s="57" t="str">
        <f t="shared" si="597"/>
        <v>554.579075717799-229.751686788272i</v>
      </c>
      <c r="K2078" s="57" t="str">
        <f t="shared" si="598"/>
        <v>0.0119459246788173-0.0309828526460912i</v>
      </c>
      <c r="L2078" s="57" t="str">
        <f t="shared" si="599"/>
        <v>0.00025-0.0986507604514027i</v>
      </c>
      <c r="M2078" s="57" t="str">
        <f t="shared" si="600"/>
        <v>0.0025-0.0555605033831431i</v>
      </c>
      <c r="N2078" s="57">
        <f t="shared" si="601"/>
        <v>91.307789579328684</v>
      </c>
      <c r="O2078" s="57">
        <f t="shared" si="602"/>
        <v>21.163414641134736</v>
      </c>
      <c r="P2078" s="374">
        <f t="shared" si="603"/>
        <v>21.163414641134736</v>
      </c>
      <c r="Q2078" s="374">
        <f t="shared" si="604"/>
        <v>-88.692210420671316</v>
      </c>
      <c r="R2078" s="12">
        <f t="shared" si="605"/>
        <v>91.307789579328684</v>
      </c>
      <c r="S2078" s="57">
        <f t="shared" si="606"/>
        <v>2.2407179737957472</v>
      </c>
      <c r="T2078" s="12">
        <f t="shared" si="589"/>
        <v>21.163414641134736</v>
      </c>
    </row>
    <row r="2079" spans="1:20" x14ac:dyDescent="0.15">
      <c r="A2079" s="57">
        <f t="shared" si="590"/>
        <v>14132.345866238502</v>
      </c>
      <c r="B2079" s="12">
        <f t="shared" si="607"/>
        <v>2249.2327020961711</v>
      </c>
      <c r="C2079" s="57" t="str">
        <f t="shared" si="591"/>
        <v>0.261223474937359-11.3869956533363i</v>
      </c>
      <c r="D2079" s="57" t="str">
        <f t="shared" si="592"/>
        <v>7.97960157211046-2.88677167720261i</v>
      </c>
      <c r="E2079" s="57" t="str">
        <f t="shared" si="593"/>
        <v>81.1164179590002+0.253730828218424i</v>
      </c>
      <c r="F2079" s="57" t="str">
        <f t="shared" si="594"/>
        <v>4.17857527355175-265.635129075573i</v>
      </c>
      <c r="G2079" s="57" t="str">
        <f t="shared" si="595"/>
        <v>0.999975254109041-0.00497446264435954i</v>
      </c>
      <c r="H2079" s="57" t="str">
        <f t="shared" si="596"/>
        <v>158.797921688743+367.810981221626i</v>
      </c>
      <c r="I2079" s="57" t="str">
        <f t="shared" si="597"/>
        <v>554.995186681445-229.324624196474i</v>
      </c>
      <c r="K2079" s="57" t="str">
        <f t="shared" si="598"/>
        <v>0.0118726162147267-0.030891358551508i</v>
      </c>
      <c r="L2079" s="57" t="str">
        <f t="shared" si="599"/>
        <v>0.00025-0.0982773066859962i</v>
      </c>
      <c r="M2079" s="57" t="str">
        <f t="shared" si="600"/>
        <v>0.0025-0.0553501727267812i</v>
      </c>
      <c r="N2079" s="57">
        <f t="shared" si="601"/>
        <v>91.314163837564664</v>
      </c>
      <c r="O2079" s="57">
        <f t="shared" si="602"/>
        <v>21.130468044527255</v>
      </c>
      <c r="P2079" s="374">
        <f t="shared" si="603"/>
        <v>21.130468044527255</v>
      </c>
      <c r="Q2079" s="374">
        <f t="shared" si="604"/>
        <v>-88.685836162435336</v>
      </c>
      <c r="R2079" s="12">
        <f t="shared" si="605"/>
        <v>91.314163837564664</v>
      </c>
      <c r="S2079" s="57">
        <f t="shared" si="606"/>
        <v>2.2492327020961711</v>
      </c>
      <c r="T2079" s="12">
        <f t="shared" si="589"/>
        <v>21.130468044527255</v>
      </c>
    </row>
    <row r="2080" spans="1:20" x14ac:dyDescent="0.15">
      <c r="A2080" s="57">
        <f t="shared" si="590"/>
        <v>14186.048780530209</v>
      </c>
      <c r="B2080" s="12">
        <f t="shared" si="607"/>
        <v>2257.7797863641367</v>
      </c>
      <c r="C2080" s="57" t="str">
        <f t="shared" si="591"/>
        <v>0.261500723761452-11.3438574469924i</v>
      </c>
      <c r="D2080" s="57" t="str">
        <f t="shared" si="592"/>
        <v>7.97959853845785-2.87627116722984i</v>
      </c>
      <c r="E2080" s="57" t="str">
        <f t="shared" si="593"/>
        <v>81.1164663933272+0.255023435143815i</v>
      </c>
      <c r="F2080" s="57" t="str">
        <f t="shared" si="594"/>
        <v>4.17857448619925-264.629694511419i</v>
      </c>
      <c r="G2080" s="57" t="str">
        <f t="shared" si="595"/>
        <v>0.999975065687637-0.00499336466152787i</v>
      </c>
      <c r="H2080" s="57" t="str">
        <f t="shared" si="596"/>
        <v>159.144666437799+369.48418393399i</v>
      </c>
      <c r="I2080" s="57" t="str">
        <f t="shared" si="597"/>
        <v>555.415059367385-228.902070099325i</v>
      </c>
      <c r="K2080" s="57" t="str">
        <f t="shared" si="598"/>
        <v>0.0117997409275337-0.030799962809043i</v>
      </c>
      <c r="L2080" s="57" t="str">
        <f t="shared" si="599"/>
        <v>0.00025-0.0979052666726404i</v>
      </c>
      <c r="M2080" s="57" t="str">
        <f t="shared" si="600"/>
        <v>0.0025-0.0551406383012366i</v>
      </c>
      <c r="N2080" s="57">
        <f t="shared" si="601"/>
        <v>91.320559143267332</v>
      </c>
      <c r="O2080" s="57">
        <f t="shared" si="602"/>
        <v>21.097522448255454</v>
      </c>
      <c r="P2080" s="374">
        <f t="shared" si="603"/>
        <v>21.097522448255454</v>
      </c>
      <c r="Q2080" s="374">
        <f t="shared" si="604"/>
        <v>-88.679440856732668</v>
      </c>
      <c r="R2080" s="12">
        <f t="shared" si="605"/>
        <v>91.320559143267332</v>
      </c>
      <c r="S2080" s="57">
        <f t="shared" si="606"/>
        <v>2.2577797863641367</v>
      </c>
      <c r="T2080" s="12">
        <f t="shared" si="589"/>
        <v>21.097522448255454</v>
      </c>
    </row>
    <row r="2081" spans="1:20" x14ac:dyDescent="0.15">
      <c r="A2081" s="57">
        <f t="shared" si="590"/>
        <v>14239.955765896224</v>
      </c>
      <c r="B2081" s="12">
        <f t="shared" si="607"/>
        <v>2266.3593495523205</v>
      </c>
      <c r="C2081" s="57" t="str">
        <f t="shared" si="591"/>
        <v>0.261776321249131-11.3008837316271i</v>
      </c>
      <c r="D2081" s="57" t="str">
        <f t="shared" si="592"/>
        <v>7.97959548170798-2.86581203305577i</v>
      </c>
      <c r="E2081" s="57" t="str">
        <f t="shared" si="593"/>
        <v>81.116516756601+0.25632021588529i</v>
      </c>
      <c r="F2081" s="57" t="str">
        <f t="shared" si="594"/>
        <v>4.17857369285178-263.628066734203i</v>
      </c>
      <c r="G2081" s="57" t="str">
        <f t="shared" si="595"/>
        <v>0.999974875831582-0.00501233849559495i</v>
      </c>
      <c r="H2081" s="57" t="str">
        <f t="shared" si="596"/>
        <v>159.494948957039+371.167288902999i</v>
      </c>
      <c r="I2081" s="57" t="str">
        <f t="shared" si="597"/>
        <v>555.838732670784-228.484036295891i</v>
      </c>
      <c r="K2081" s="57" t="str">
        <f t="shared" si="598"/>
        <v>0.0117272970666968-0.0307086671694721i</v>
      </c>
      <c r="L2081" s="57" t="str">
        <f t="shared" si="599"/>
        <v>0.00025-0.097534635059414i</v>
      </c>
      <c r="M2081" s="57" t="str">
        <f t="shared" si="600"/>
        <v>0.0025-0.0549318970922859i</v>
      </c>
      <c r="N2081" s="57">
        <f t="shared" si="601"/>
        <v>91.326975565016809</v>
      </c>
      <c r="O2081" s="57">
        <f t="shared" si="602"/>
        <v>21.064577854729514</v>
      </c>
      <c r="P2081" s="374">
        <f t="shared" si="603"/>
        <v>21.064577854729514</v>
      </c>
      <c r="Q2081" s="374">
        <f t="shared" si="604"/>
        <v>-88.673024434983191</v>
      </c>
      <c r="R2081" s="12">
        <f t="shared" si="605"/>
        <v>91.326975565016809</v>
      </c>
      <c r="S2081" s="57">
        <f t="shared" si="606"/>
        <v>2.2663593495523204</v>
      </c>
      <c r="T2081" s="12">
        <f t="shared" si="589"/>
        <v>21.064577854729514</v>
      </c>
    </row>
    <row r="2082" spans="1:20" x14ac:dyDescent="0.15">
      <c r="A2082" s="57">
        <f t="shared" si="590"/>
        <v>14294.067597806632</v>
      </c>
      <c r="B2082" s="12">
        <f t="shared" si="607"/>
        <v>2274.9715150806196</v>
      </c>
      <c r="C2082" s="57" t="str">
        <f t="shared" si="591"/>
        <v>0.262050274082076-11.2580738774494i</v>
      </c>
      <c r="D2082" s="57" t="str">
        <f t="shared" si="592"/>
        <v>7.97959240168503-2.85539412421849i</v>
      </c>
      <c r="E2082" s="57" t="str">
        <f t="shared" si="593"/>
        <v>81.1165690555186+0.257621183869721i</v>
      </c>
      <c r="F2082" s="57" t="str">
        <f t="shared" si="594"/>
        <v>4.17857289346376-262.630231335172i</v>
      </c>
      <c r="G2082" s="57" t="str">
        <f t="shared" si="595"/>
        <v>0.999974684529952-0.0050313844193418i</v>
      </c>
      <c r="H2082" s="57" t="str">
        <f t="shared" si="596"/>
        <v>159.848812844723+372.860382573778i</v>
      </c>
      <c r="I2082" s="57" t="str">
        <f t="shared" si="597"/>
        <v>556.266245969705-228.070534948353i</v>
      </c>
      <c r="K2082" s="57" t="str">
        <f t="shared" si="598"/>
        <v>0.0116552828776605-0.0306174733635331i</v>
      </c>
      <c r="L2082" s="57" t="str">
        <f t="shared" si="599"/>
        <v>0.00025-0.0971654065146582i</v>
      </c>
      <c r="M2082" s="57" t="str">
        <f t="shared" si="600"/>
        <v>0.0025-0.0547239460971168i</v>
      </c>
      <c r="N2082" s="57">
        <f t="shared" si="601"/>
        <v>91.333413171813802</v>
      </c>
      <c r="O2082" s="57">
        <f t="shared" si="602"/>
        <v>21.031634266387258</v>
      </c>
      <c r="P2082" s="374">
        <f t="shared" si="603"/>
        <v>21.031634266387258</v>
      </c>
      <c r="Q2082" s="374">
        <f t="shared" si="604"/>
        <v>-88.666586828186198</v>
      </c>
      <c r="R2082" s="12">
        <f t="shared" si="605"/>
        <v>91.333413171813802</v>
      </c>
      <c r="S2082" s="57">
        <f t="shared" si="606"/>
        <v>2.2749715150806198</v>
      </c>
      <c r="T2082" s="12">
        <f t="shared" si="589"/>
        <v>21.031634266387258</v>
      </c>
    </row>
    <row r="2083" spans="1:20" x14ac:dyDescent="0.15">
      <c r="A2083" s="57">
        <f t="shared" si="590"/>
        <v>14348.385054678298</v>
      </c>
      <c r="B2083" s="12">
        <f t="shared" si="607"/>
        <v>2283.6164068379262</v>
      </c>
      <c r="C2083" s="57" t="str">
        <f t="shared" si="591"/>
        <v>0.26232258895612-11.2154272571076i</v>
      </c>
      <c r="D2083" s="57" t="str">
        <f t="shared" si="592"/>
        <v>7.97958929821181-2.84501729084908i</v>
      </c>
      <c r="E2083" s="57" t="str">
        <f t="shared" si="593"/>
        <v>81.1166232968437+0.258926352614995i</v>
      </c>
      <c r="F2083" s="57" t="str">
        <f t="shared" si="594"/>
        <v>4.17857208798911-261.636173960128i</v>
      </c>
      <c r="G2083" s="57" t="str">
        <f t="shared" si="595"/>
        <v>0.999974491771741-0.00505050270658461i</v>
      </c>
      <c r="H2083" s="57" t="str">
        <f t="shared" si="596"/>
        <v>160.206302365182+374.56355245921i</v>
      </c>
      <c r="I2083" s="57" t="str">
        <f t="shared" si="597"/>
        <v>556.69763913241-227.66157858789i</v>
      </c>
      <c r="K2083" s="57" t="str">
        <f t="shared" si="598"/>
        <v>0.0115836966020415-0.0305263831020075i</v>
      </c>
      <c r="L2083" s="57" t="str">
        <f t="shared" si="599"/>
        <v>0.00025-0.096797575726896i</v>
      </c>
      <c r="M2083" s="57" t="str">
        <f t="shared" si="600"/>
        <v>0.0025-0.0545167823242846i</v>
      </c>
      <c r="N2083" s="57">
        <f t="shared" si="601"/>
        <v>91.339872033080809</v>
      </c>
      <c r="O2083" s="57">
        <f t="shared" si="602"/>
        <v>20.998691685694574</v>
      </c>
      <c r="P2083" s="374">
        <f t="shared" si="603"/>
        <v>20.998691685694574</v>
      </c>
      <c r="Q2083" s="374">
        <f t="shared" si="604"/>
        <v>-88.660127966919191</v>
      </c>
      <c r="R2083" s="12">
        <f t="shared" si="605"/>
        <v>91.339872033080809</v>
      </c>
      <c r="S2083" s="57">
        <f t="shared" si="606"/>
        <v>2.2836164068379263</v>
      </c>
      <c r="T2083" s="12">
        <f t="shared" si="589"/>
        <v>20.998691685694574</v>
      </c>
    </row>
    <row r="2084" spans="1:20" x14ac:dyDescent="0.15">
      <c r="A2084" s="57">
        <f t="shared" si="590"/>
        <v>14402.908917886078</v>
      </c>
      <c r="B2084" s="12">
        <f t="shared" si="607"/>
        <v>2292.2941491839106</v>
      </c>
      <c r="C2084" s="57" t="str">
        <f t="shared" si="591"/>
        <v>0.26259327258032-11.172943245679i</v>
      </c>
      <c r="D2084" s="57" t="str">
        <f t="shared" si="592"/>
        <v>7.9795861711099-2.83468138366949i</v>
      </c>
      <c r="E2084" s="57" t="str">
        <f t="shared" si="593"/>
        <v>81.1166794874051+0.260235735727245i</v>
      </c>
      <c r="F2084" s="57" t="str">
        <f t="shared" si="594"/>
        <v>4.17857127638157-260.645880309223i</v>
      </c>
      <c r="G2084" s="57" t="str">
        <f t="shared" si="595"/>
        <v>0.99997429754586-0.00506969363217861i</v>
      </c>
      <c r="H2084" s="57" t="str">
        <f t="shared" si="596"/>
        <v>160.567462461256+376.276887156593i</v>
      </c>
      <c r="I2084" s="57" t="str">
        <f t="shared" si="597"/>
        <v>557.132952524832-227.25718012071i</v>
      </c>
      <c r="K2084" s="57" t="str">
        <f t="shared" si="598"/>
        <v>0.0115125364778131-0.0304353980758012i</v>
      </c>
      <c r="L2084" s="57" t="str">
        <f t="shared" si="599"/>
        <v>0.00025-0.0964311374047579i</v>
      </c>
      <c r="M2084" s="57" t="str">
        <f t="shared" si="600"/>
        <v>0.0025-0.0543104027936684i</v>
      </c>
      <c r="N2084" s="57">
        <f t="shared" si="601"/>
        <v>91.346352218661423</v>
      </c>
      <c r="O2084" s="57">
        <f t="shared" si="602"/>
        <v>20.965750115145049</v>
      </c>
      <c r="P2084" s="374">
        <f t="shared" si="603"/>
        <v>20.965750115145049</v>
      </c>
      <c r="Q2084" s="374">
        <f t="shared" si="604"/>
        <v>-88.653647781338577</v>
      </c>
      <c r="R2084" s="12">
        <f t="shared" si="605"/>
        <v>91.346352218661423</v>
      </c>
      <c r="S2084" s="57">
        <f t="shared" si="606"/>
        <v>2.2922941491839106</v>
      </c>
      <c r="T2084" s="12">
        <f t="shared" si="589"/>
        <v>20.965750115145049</v>
      </c>
    </row>
    <row r="2085" spans="1:20" x14ac:dyDescent="0.15">
      <c r="A2085" s="57">
        <f t="shared" si="590"/>
        <v>14457.639971774046</v>
      </c>
      <c r="B2085" s="12">
        <f t="shared" si="607"/>
        <v>2301.0048669508096</v>
      </c>
      <c r="C2085" s="57" t="str">
        <f t="shared" si="591"/>
        <v>0.262862331676221-11.1306212206623i</v>
      </c>
      <c r="D2085" s="57" t="str">
        <f t="shared" si="592"/>
        <v>7.97958302019929-2.82438625399036i</v>
      </c>
      <c r="E2085" s="57" t="str">
        <f t="shared" si="593"/>
        <v>81.1167376341013+0.261549346902674i</v>
      </c>
      <c r="F2085" s="57" t="str">
        <f t="shared" si="594"/>
        <v>4.1785704585944-259.65933613675i</v>
      </c>
      <c r="G2085" s="57" t="str">
        <f t="shared" si="595"/>
        <v>0.999974101841133-0.00508895747202206i</v>
      </c>
      <c r="H2085" s="57" t="str">
        <f t="shared" si="596"/>
        <v>160.932338766973+378.000476364576i</v>
      </c>
      <c r="I2085" s="57" t="str">
        <f t="shared" si="597"/>
        <v>557.572227018122-226.857352834183i</v>
      </c>
      <c r="K2085" s="57" t="str">
        <f t="shared" si="598"/>
        <v>0.0114418007394878-0.03034451995603i</v>
      </c>
      <c r="L2085" s="57" t="str">
        <f t="shared" si="599"/>
        <v>0.00025-0.096066086276906i</v>
      </c>
      <c r="M2085" s="57" t="str">
        <f t="shared" si="600"/>
        <v>0.0025-0.0541048045364302i</v>
      </c>
      <c r="N2085" s="57">
        <f t="shared" si="601"/>
        <v>91.352853798820192</v>
      </c>
      <c r="O2085" s="57">
        <f t="shared" si="602"/>
        <v>20.932809557261628</v>
      </c>
      <c r="P2085" s="374">
        <f t="shared" si="603"/>
        <v>20.932809557261628</v>
      </c>
      <c r="Q2085" s="374">
        <f t="shared" si="604"/>
        <v>-88.647146201179808</v>
      </c>
      <c r="R2085" s="12">
        <f t="shared" si="605"/>
        <v>91.352853798820192</v>
      </c>
      <c r="S2085" s="57">
        <f t="shared" si="606"/>
        <v>2.3010048669508096</v>
      </c>
      <c r="T2085" s="12">
        <f t="shared" si="589"/>
        <v>20.932809557261628</v>
      </c>
    </row>
    <row r="2086" spans="1:20" x14ac:dyDescent="0.15">
      <c r="A2086" s="57">
        <f t="shared" si="590"/>
        <v>14512.579003666788</v>
      </c>
      <c r="B2086" s="12">
        <f t="shared" si="607"/>
        <v>2309.7486854452227</v>
      </c>
      <c r="C2086" s="57" t="str">
        <f t="shared" si="591"/>
        <v>0.263129772977386-11.0884605619668i</v>
      </c>
      <c r="D2086" s="57" t="str">
        <f t="shared" si="592"/>
        <v>7.97957984529876-2.81413175370883i</v>
      </c>
      <c r="E2086" s="57" t="str">
        <f t="shared" si="593"/>
        <v>81.1167977438988+0.26286719992677i</v>
      </c>
      <c r="F2086" s="57" t="str">
        <f t="shared" si="594"/>
        <v>4.17856963458057-258.676527250936i</v>
      </c>
      <c r="G2086" s="57" t="str">
        <f t="shared" si="595"/>
        <v>0.999973904646303-0.00510829450306019i</v>
      </c>
      <c r="H2086" s="57" t="str">
        <f t="shared" si="596"/>
        <v>161.300977620549+379.734410900453i</v>
      </c>
      <c r="I2086" s="57" t="str">
        <f t="shared" si="597"/>
        <v>558.015503996405-226.462110403161i</v>
      </c>
      <c r="K2086" s="57" t="str">
        <f t="shared" si="598"/>
        <v>0.0113714876182971-0.0302537503941018i</v>
      </c>
      <c r="L2086" s="57" t="str">
        <f t="shared" si="599"/>
        <v>0.00025-0.0957024170919563i</v>
      </c>
      <c r="M2086" s="57" t="str">
        <f t="shared" si="600"/>
        <v>0.0025-0.0538999845949693i</v>
      </c>
      <c r="N2086" s="57">
        <f t="shared" si="601"/>
        <v>91.359376844244181</v>
      </c>
      <c r="O2086" s="57">
        <f t="shared" si="602"/>
        <v>20.899870014595791</v>
      </c>
      <c r="P2086" s="374">
        <f t="shared" si="603"/>
        <v>20.899870014595791</v>
      </c>
      <c r="Q2086" s="374">
        <f t="shared" si="604"/>
        <v>-88.640623155755819</v>
      </c>
      <c r="R2086" s="12">
        <f t="shared" si="605"/>
        <v>91.359376844244181</v>
      </c>
      <c r="S2086" s="57">
        <f t="shared" si="606"/>
        <v>2.3097486854452227</v>
      </c>
      <c r="T2086" s="12">
        <f t="shared" si="589"/>
        <v>20.899870014595791</v>
      </c>
    </row>
    <row r="2087" spans="1:20" x14ac:dyDescent="0.15">
      <c r="A2087" s="57">
        <f t="shared" si="590"/>
        <v>14567.726803880721</v>
      </c>
      <c r="B2087" s="12">
        <f t="shared" si="607"/>
        <v>2318.5257304499146</v>
      </c>
      <c r="C2087" s="57" t="str">
        <f t="shared" si="591"/>
        <v>0.263395603228706-11.0464606519047i</v>
      </c>
      <c r="D2087" s="57" t="str">
        <f t="shared" si="592"/>
        <v>7.97957664622578-2.80391773530653i</v>
      </c>
      <c r="E2087" s="57" t="str">
        <f t="shared" si="593"/>
        <v>81.1168598238335+0.264189308674729i</v>
      </c>
      <c r="F2087" s="57" t="str">
        <f t="shared" si="594"/>
        <v>4.17856880429265-257.697439513748i</v>
      </c>
      <c r="G2087" s="57" t="str">
        <f t="shared" si="595"/>
        <v>0.999973705950022-0.00512770500328911i</v>
      </c>
      <c r="H2087" s="57" t="str">
        <f t="shared" si="596"/>
        <v>161.673426077647+381.478782717717i</v>
      </c>
      <c r="I2087" s="57" t="str">
        <f t="shared" si="597"/>
        <v>558.462825364619-226.071466896411i</v>
      </c>
      <c r="K2087" s="57" t="str">
        <f t="shared" si="598"/>
        <v>0.011301595342371-0.0301630910218048i</v>
      </c>
      <c r="L2087" s="57" t="str">
        <f t="shared" si="599"/>
        <v>0.00025-0.0953401246184067i</v>
      </c>
      <c r="M2087" s="57" t="str">
        <f t="shared" si="600"/>
        <v>0.0025-0.0536959400228823i</v>
      </c>
      <c r="N2087" s="57">
        <f t="shared" si="601"/>
        <v>91.36592142604303</v>
      </c>
      <c r="O2087" s="57">
        <f t="shared" si="602"/>
        <v>20.866931489729165</v>
      </c>
      <c r="P2087" s="374">
        <f t="shared" si="603"/>
        <v>20.866931489729165</v>
      </c>
      <c r="Q2087" s="374">
        <f t="shared" si="604"/>
        <v>-88.63407857395697</v>
      </c>
      <c r="R2087" s="12">
        <f t="shared" si="605"/>
        <v>91.36592142604303</v>
      </c>
      <c r="S2087" s="57">
        <f t="shared" si="606"/>
        <v>2.3185257304499145</v>
      </c>
      <c r="T2087" s="12">
        <f t="shared" si="589"/>
        <v>20.866931489729165</v>
      </c>
    </row>
    <row r="2088" spans="1:20" x14ac:dyDescent="0.15">
      <c r="A2088" s="57">
        <f t="shared" si="590"/>
        <v>14623.084165735467</v>
      </c>
      <c r="B2088" s="12">
        <f t="shared" si="607"/>
        <v>2327.3361282256242</v>
      </c>
      <c r="C2088" s="57" t="str">
        <f t="shared" si="591"/>
        <v>0.263659829185377-11.0046208751806i</v>
      </c>
      <c r="D2088" s="57" t="str">
        <f t="shared" si="592"/>
        <v>7.97957342279616-2.79374405184735i</v>
      </c>
      <c r="E2088" s="57" t="str">
        <f t="shared" si="593"/>
        <v>81.1169238810121+0.265515687111527i</v>
      </c>
      <c r="F2088" s="57" t="str">
        <f t="shared" si="594"/>
        <v>4.1785679676829-256.722058840676i</v>
      </c>
      <c r="G2088" s="57" t="str">
        <f t="shared" si="595"/>
        <v>0.999973505740861-0.00514718925175986i</v>
      </c>
      <c r="H2088" s="57" t="str">
        <f t="shared" si="596"/>
        <v>162.049731924927+383.233684923994i</v>
      </c>
      <c r="I2088" s="57" t="str">
        <f t="shared" si="597"/>
        <v>558.91423355652-225.685436783169i</v>
      </c>
      <c r="K2088" s="57" t="str">
        <f t="shared" si="598"/>
        <v>0.0112321221369129-0.0300725434513935i</v>
      </c>
      <c r="L2088" s="57" t="str">
        <f t="shared" si="599"/>
        <v>0.00025-0.0949792036445575i</v>
      </c>
      <c r="M2088" s="57" t="str">
        <f t="shared" si="600"/>
        <v>0.0025-0.0534926678849196i</v>
      </c>
      <c r="N2088" s="57">
        <f t="shared" si="601"/>
        <v>91.372487615747616</v>
      </c>
      <c r="O2088" s="57">
        <f t="shared" si="602"/>
        <v>20.833993985272826</v>
      </c>
      <c r="P2088" s="374">
        <f t="shared" si="603"/>
        <v>20.833993985272826</v>
      </c>
      <c r="Q2088" s="374">
        <f t="shared" si="604"/>
        <v>-88.627512384252384</v>
      </c>
      <c r="R2088" s="12">
        <f t="shared" si="605"/>
        <v>91.372487615747616</v>
      </c>
      <c r="S2088" s="57">
        <f t="shared" si="606"/>
        <v>2.3273361282256242</v>
      </c>
      <c r="T2088" s="12">
        <f t="shared" si="589"/>
        <v>20.833993985272826</v>
      </c>
    </row>
    <row r="2089" spans="1:20" x14ac:dyDescent="0.15">
      <c r="A2089" s="57">
        <f t="shared" si="590"/>
        <v>14678.651885565261</v>
      </c>
      <c r="B2089" s="12">
        <f t="shared" si="607"/>
        <v>2336.1800055128815</v>
      </c>
      <c r="C2089" s="57" t="str">
        <f t="shared" si="591"/>
        <v>0.263922457612789-10.9629406188835i</v>
      </c>
      <c r="D2089" s="57" t="str">
        <f t="shared" si="592"/>
        <v>7.97957017482456-2.78361055697538i</v>
      </c>
      <c r="E2089" s="57" t="str">
        <f t="shared" si="593"/>
        <v>81.1169899226124+0.266846349291526i</v>
      </c>
      <c r="F2089" s="57" t="str">
        <f t="shared" si="594"/>
        <v>4.17856712470317-255.750371200543i</v>
      </c>
      <c r="G2089" s="57" t="str">
        <f t="shared" si="595"/>
        <v>0.9999733040073-0.00516674752858235i</v>
      </c>
      <c r="H2089" s="57" t="str">
        <f t="shared" si="596"/>
        <v>162.429943693939+384.999211799284i</v>
      </c>
      <c r="I2089" s="57" t="str">
        <f t="shared" si="597"/>
        <v>559.369771542852-225.304034939918i</v>
      </c>
      <c r="K2089" s="57" t="str">
        <f t="shared" si="598"/>
        <v>0.0111630662243751-0.0299821092756767i</v>
      </c>
      <c r="L2089" s="57" t="str">
        <f t="shared" si="599"/>
        <v>0.00025-0.094619648978439i</v>
      </c>
      <c r="M2089" s="57" t="str">
        <f t="shared" si="600"/>
        <v>0.0025-0.0532901652569433i</v>
      </c>
      <c r="N2089" s="57">
        <f t="shared" si="601"/>
        <v>91.379075485312924</v>
      </c>
      <c r="O2089" s="57">
        <f t="shared" si="602"/>
        <v>20.801057503868638</v>
      </c>
      <c r="P2089" s="374">
        <f t="shared" si="603"/>
        <v>20.801057503868638</v>
      </c>
      <c r="Q2089" s="374">
        <f t="shared" si="604"/>
        <v>-88.620924514687076</v>
      </c>
      <c r="R2089" s="12">
        <f t="shared" si="605"/>
        <v>91.379075485312924</v>
      </c>
      <c r="S2089" s="57">
        <f t="shared" si="606"/>
        <v>2.3361800055128814</v>
      </c>
      <c r="T2089" s="12">
        <f t="shared" si="589"/>
        <v>20.801057503868638</v>
      </c>
    </row>
    <row r="2090" spans="1:20" x14ac:dyDescent="0.15">
      <c r="A2090" s="57">
        <f t="shared" si="590"/>
        <v>14734.43076273041</v>
      </c>
      <c r="B2090" s="12">
        <f t="shared" si="607"/>
        <v>2345.0574895338304</v>
      </c>
      <c r="C2090" s="57" t="str">
        <f t="shared" si="591"/>
        <v>0.264183495285367-10.9214192724773i</v>
      </c>
      <c r="D2090" s="57" t="str">
        <f t="shared" si="592"/>
        <v>7.97956690212419-2.77351710491281i</v>
      </c>
      <c r="E2090" s="57" t="str">
        <f t="shared" si="593"/>
        <v>81.117057955884+0.268181309359119i</v>
      </c>
      <c r="F2090" s="57" t="str">
        <f t="shared" si="594"/>
        <v>4.17856627530498-254.782362615297i</v>
      </c>
      <c r="G2090" s="57" t="str">
        <f t="shared" si="595"/>
        <v>0.999973100737733-0.00518638011492936i</v>
      </c>
      <c r="H2090" s="57" t="str">
        <f t="shared" si="596"/>
        <v>162.81411067527+386.775458814543i</v>
      </c>
      <c r="I2090" s="57" t="str">
        <f t="shared" si="597"/>
        <v>559.829482839631-224.927276657227i</v>
      </c>
      <c r="K2090" s="57" t="str">
        <f t="shared" si="598"/>
        <v>0.01109442582463-0.0298917900681078i</v>
      </c>
      <c r="L2090" s="57" t="str">
        <f t="shared" si="599"/>
        <v>0.00025-0.0942614554477377i</v>
      </c>
      <c r="M2090" s="57" t="str">
        <f t="shared" si="600"/>
        <v>0.0025-0.0530884292258847i</v>
      </c>
      <c r="N2090" s="57">
        <f t="shared" si="601"/>
        <v>91.385685107115833</v>
      </c>
      <c r="O2090" s="57">
        <f t="shared" si="602"/>
        <v>20.768122048189319</v>
      </c>
      <c r="P2090" s="374">
        <f t="shared" si="603"/>
        <v>20.768122048189319</v>
      </c>
      <c r="Q2090" s="374">
        <f t="shared" si="604"/>
        <v>-88.614314892884167</v>
      </c>
      <c r="R2090" s="12">
        <f t="shared" si="605"/>
        <v>91.385685107115833</v>
      </c>
      <c r="S2090" s="57">
        <f t="shared" si="606"/>
        <v>2.3450574895338305</v>
      </c>
      <c r="T2090" s="12">
        <f t="shared" si="589"/>
        <v>20.768122048189319</v>
      </c>
    </row>
    <row r="2091" spans="1:20" x14ac:dyDescent="0.15">
      <c r="A2091" s="57">
        <f t="shared" si="590"/>
        <v>14790.421599628786</v>
      </c>
      <c r="B2091" s="12">
        <f t="shared" si="607"/>
        <v>2353.9687079940591</v>
      </c>
      <c r="C2091" s="57" t="str">
        <f t="shared" si="591"/>
        <v>0.264442948986201-10.8800562277916i</v>
      </c>
      <c r="D2091" s="57" t="str">
        <f t="shared" si="592"/>
        <v>7.97956360450673-2.76346355045775i</v>
      </c>
      <c r="E2091" s="57" t="str">
        <f t="shared" si="593"/>
        <v>81.1171279881499+0.269520581547978i</v>
      </c>
      <c r="F2091" s="57" t="str">
        <f t="shared" si="594"/>
        <v>4.17856541943942-253.818019159805i</v>
      </c>
      <c r="G2091" s="57" t="str">
        <f t="shared" si="595"/>
        <v>0.999972895920466-0.00520608729304062i</v>
      </c>
      <c r="H2091" s="57" t="str">
        <f t="shared" si="596"/>
        <v>163.202282933062+388.562522650627i</v>
      </c>
      <c r="I2091" s="57" t="str">
        <f t="shared" si="597"/>
        <v>560.2934115166-224.555177646816i</v>
      </c>
      <c r="K2091" s="57" t="str">
        <f t="shared" si="598"/>
        <v>0.0110261991551409-0.0298015873828743i</v>
      </c>
      <c r="L2091" s="57" t="str">
        <f t="shared" si="599"/>
        <v>0.00025-0.093904617899719i</v>
      </c>
      <c r="M2091" s="57" t="str">
        <f t="shared" si="600"/>
        <v>0.0025-0.0528874568897041i</v>
      </c>
      <c r="N2091" s="57">
        <f t="shared" si="601"/>
        <v>91.392316553956789</v>
      </c>
      <c r="O2091" s="57">
        <f t="shared" si="602"/>
        <v>20.735187620938763</v>
      </c>
      <c r="P2091" s="374">
        <f t="shared" si="603"/>
        <v>20.735187620938763</v>
      </c>
      <c r="Q2091" s="374">
        <f t="shared" si="604"/>
        <v>-88.607683446043211</v>
      </c>
      <c r="R2091" s="12">
        <f t="shared" si="605"/>
        <v>91.392316553956789</v>
      </c>
      <c r="S2091" s="57">
        <f t="shared" si="606"/>
        <v>2.353968707994059</v>
      </c>
      <c r="T2091" s="12">
        <f t="shared" si="589"/>
        <v>20.735187620938763</v>
      </c>
    </row>
    <row r="2092" spans="1:20" x14ac:dyDescent="0.15">
      <c r="A2092" s="57">
        <f t="shared" si="590"/>
        <v>14846.625201707377</v>
      </c>
      <c r="B2092" s="12">
        <f t="shared" si="607"/>
        <v>2362.9137890844368</v>
      </c>
      <c r="C2092" s="57" t="str">
        <f t="shared" si="591"/>
        <v>0.264700825506285-10.8388508790129i</v>
      </c>
      <c r="D2092" s="57" t="str">
        <f t="shared" si="592"/>
        <v>7.97956028178255-2.75344974898227i</v>
      </c>
      <c r="E2092" s="57" t="str">
        <f t="shared" si="593"/>
        <v>81.117200026807+0.270864180181871i</v>
      </c>
      <c r="F2092" s="57" t="str">
        <f t="shared" si="594"/>
        <v>4.17856455705728-252.857326961664i</v>
      </c>
      <c r="G2092" s="57" t="str">
        <f t="shared" si="595"/>
        <v>0.999972689543715-0.00522586934622679i</v>
      </c>
      <c r="H2092" s="57" t="str">
        <f t="shared" si="596"/>
        <v>163.59451131982+390.360501217582i</v>
      </c>
      <c r="I2092" s="57" t="str">
        <f t="shared" si="597"/>
        <v>560.761602205863-224.187754048751i</v>
      </c>
      <c r="K2092" s="57" t="str">
        <f t="shared" si="598"/>
        <v>0.0109583844311298-0.0297115027549897i</v>
      </c>
      <c r="L2092" s="57" t="str">
        <f t="shared" si="599"/>
        <v>0.00025-0.0935491312011545i</v>
      </c>
      <c r="M2092" s="57" t="str">
        <f t="shared" si="600"/>
        <v>0.0025-0.0526872453573461i</v>
      </c>
      <c r="N2092" s="57">
        <f t="shared" si="601"/>
        <v>91.398969899059352</v>
      </c>
      <c r="O2092" s="57">
        <f t="shared" si="602"/>
        <v>20.702254224852631</v>
      </c>
      <c r="P2092" s="374">
        <f t="shared" si="603"/>
        <v>20.702254224852631</v>
      </c>
      <c r="Q2092" s="374">
        <f t="shared" si="604"/>
        <v>-88.601030100940648</v>
      </c>
      <c r="R2092" s="12">
        <f t="shared" si="605"/>
        <v>91.398969899059352</v>
      </c>
      <c r="S2092" s="57">
        <f t="shared" si="606"/>
        <v>2.3629137890844367</v>
      </c>
      <c r="T2092" s="12">
        <f t="shared" ref="T2092:T2155" si="608">P2092</f>
        <v>20.702254224852631</v>
      </c>
    </row>
    <row r="2093" spans="1:20" x14ac:dyDescent="0.15">
      <c r="A2093" s="57">
        <f t="shared" ref="A2093:A2156" si="609">2*PI()*B2093</f>
        <v>14903.042377473867</v>
      </c>
      <c r="B2093" s="12">
        <f t="shared" si="607"/>
        <v>2371.8928614829579</v>
      </c>
      <c r="C2093" s="57" t="str">
        <f t="shared" ref="C2093:C2156" si="610">IMPRODUCT(D2093,E2093,$C$40,,K2093,$C$41)</f>
        <v>0.264957131643981-10.7978026226755i</v>
      </c>
      <c r="D2093" s="57" t="str">
        <f t="shared" ref="D2093:D2156" si="611">IMDIV(IMPRODUCT($C$37,$C$38,COMPLEX(1,A2093/$C$38)),IMSUM(-1*A2093*A2093/$C$39,COMPLEX(0,1*A2093)))</f>
        <v>7.97955693376047-2.74347555643022i</v>
      </c>
      <c r="E2093" s="57" t="str">
        <f t="shared" ref="E2093:E2156" si="612">IMDIV(IMPRODUCT(IMSUM(F2093,G2093),$C$29,H2093),IMSUM(1,I2093))</f>
        <v>81.1172740793264+0.272212119674478i</v>
      </c>
      <c r="F2093" s="57" t="str">
        <f t="shared" ref="F2093:F2156" si="613">IMDIV(IMPRODUCT($C$14,$C$15,COMPLEX(1,A2093/$C$15)),IMSUM(-1*A2093*A2093/$C$16,COMPLEX(0,A2093)))</f>
        <v>4.17856368810896-251.900272200993i</v>
      </c>
      <c r="G2093" s="57" t="str">
        <f t="shared" ref="G2093:G2156" si="614">IMDIV(1,COMPLEX(1,A2093*$C$9*$C$10))</f>
        <v>0.999972481595607-0.00524572655887352i</v>
      </c>
      <c r="H2093" s="57" t="str">
        <f t="shared" ref="H2093:H2156" si="615">IMDIV($C$3,IMSUM(K2093,COMPLEX(0,$C$28*A2093)))</f>
        <v>163.990847491578+392.169493674291i</v>
      </c>
      <c r="I2093" s="57" t="str">
        <f t="shared" ref="I2093:I2156" si="616">IMPRODUCT(F2093,$C$29,H2093,$C$31)</f>
        <v>561.23410011063-223.825022438813i</v>
      </c>
      <c r="K2093" s="57" t="str">
        <f t="shared" ref="K2093:K2156" si="617">IF($C$26&lt;=0,IMDIV(1,IMSUM(IMDIV(1,L2093),1/$C$18)),IMDIV(1,IMSUM(IMDIV(1,L2093),1/$C$18,IMDIV(1,M2093))))</f>
        <v>0.0108909798657438-0.0296215377003859i</v>
      </c>
      <c r="L2093" s="57" t="str">
        <f t="shared" ref="L2093:L2156" si="618">IMSUM($C$21/$C$22,IMDIV(1,COMPLEX(0,$C$20*$C$22*A2093)))</f>
        <v>0.00025-0.0931949902382489i</v>
      </c>
      <c r="M2093" s="57" t="str">
        <f t="shared" ref="M2093:M2156" si="619">IMSUM($C$25/$C$26,IMDIV(1,COMPLEX(0,$C$24*$C$26*A2093)))</f>
        <v>0.0025-0.0524877917487009i</v>
      </c>
      <c r="N2093" s="57">
        <f t="shared" ref="N2093:N2156" si="620">ABS(R2093)</f>
        <v>91.405645216070994</v>
      </c>
      <c r="O2093" s="57">
        <f t="shared" ref="O2093:O2156" si="621">ABS(P2093)</f>
        <v>20.669321862698695</v>
      </c>
      <c r="P2093" s="374">
        <f t="shared" ref="P2093:P2156" si="622">20*LOG10(IMABS(C2093))</f>
        <v>20.669321862698695</v>
      </c>
      <c r="Q2093" s="374">
        <f t="shared" ref="Q2093:Q2156" si="623">IMARGUMENT(C2093)*180/PI()</f>
        <v>-88.594354783929006</v>
      </c>
      <c r="R2093" s="12">
        <f t="shared" ref="R2093:R2156" si="624">IF(Q2093&lt;0,Q2093+180,Q2093-180)</f>
        <v>91.405645216070994</v>
      </c>
      <c r="S2093" s="57">
        <f t="shared" ref="S2093:S2156" si="625">B2093/1000</f>
        <v>2.3718928614829577</v>
      </c>
      <c r="T2093" s="12">
        <f t="shared" si="608"/>
        <v>20.669321862698695</v>
      </c>
    </row>
    <row r="2094" spans="1:20" x14ac:dyDescent="0.15">
      <c r="A2094" s="57">
        <f t="shared" si="609"/>
        <v>14959.673938508269</v>
      </c>
      <c r="B2094" s="12">
        <f t="shared" ref="B2094:B2157" si="626">B2093*(1+B$42)</f>
        <v>2380.9060543565934</v>
      </c>
      <c r="C2094" s="57" t="str">
        <f t="shared" si="610"/>
        <v>0.26521187420433-10.7569108576526i</v>
      </c>
      <c r="D2094" s="57" t="str">
        <f t="shared" si="611"/>
        <v>7.9795535602479-2.73354082931518i</v>
      </c>
      <c r="E2094" s="57" t="str">
        <f t="shared" si="612"/>
        <v>81.1173501532548+0.273564414529198i</v>
      </c>
      <c r="F2094" s="57" t="str">
        <f t="shared" si="613"/>
        <v>4.17856281254444-250.946841110237i</v>
      </c>
      <c r="G2094" s="57" t="str">
        <f t="shared" si="614"/>
        <v>0.999972272064178-0.00526565921644554i</v>
      </c>
      <c r="H2094" s="57" t="str">
        <f t="shared" si="615"/>
        <v>164.391343923396+393.989600448506i</v>
      </c>
      <c r="I2094" s="57" t="str">
        <f t="shared" si="616"/>
        <v>561.710951014164-223.466999836026i</v>
      </c>
      <c r="K2094" s="57" t="str">
        <f t="shared" si="617"/>
        <v>0.0108239836702191-0.029531693716007i</v>
      </c>
      <c r="L2094" s="57" t="str">
        <f t="shared" si="618"/>
        <v>0.00025-0.0928421899165657i</v>
      </c>
      <c r="M2094" s="57" t="str">
        <f t="shared" si="619"/>
        <v>0.0025-0.0522890931945615i</v>
      </c>
      <c r="N2094" s="57">
        <f t="shared" si="620"/>
        <v>91.412342579062965</v>
      </c>
      <c r="O2094" s="57">
        <f t="shared" si="621"/>
        <v>20.6363905372773</v>
      </c>
      <c r="P2094" s="374">
        <f t="shared" si="622"/>
        <v>20.6363905372773</v>
      </c>
      <c r="Q2094" s="374">
        <f t="shared" si="623"/>
        <v>-88.587657420937035</v>
      </c>
      <c r="R2094" s="12">
        <f t="shared" si="624"/>
        <v>91.412342579062965</v>
      </c>
      <c r="S2094" s="57">
        <f t="shared" si="625"/>
        <v>2.3809060543565934</v>
      </c>
      <c r="T2094" s="12">
        <f t="shared" si="608"/>
        <v>20.6363905372773</v>
      </c>
    </row>
    <row r="2095" spans="1:20" x14ac:dyDescent="0.15">
      <c r="A2095" s="57">
        <f t="shared" si="609"/>
        <v>15016.5206994746</v>
      </c>
      <c r="B2095" s="12">
        <f t="shared" si="626"/>
        <v>2389.9534973631485</v>
      </c>
      <c r="C2095" s="57" t="str">
        <f t="shared" si="610"/>
        <v>0.26546505999845-10.7161749851475i</v>
      </c>
      <c r="D2095" s="57" t="str">
        <f t="shared" si="611"/>
        <v>7.97955016105086-2.72364542471845i</v>
      </c>
      <c r="E2095" s="57" t="str">
        <f t="shared" si="612"/>
        <v>81.1174282562157+0.274921079339276i</v>
      </c>
      <c r="F2095" s="57" t="str">
        <f t="shared" si="613"/>
        <v>4.17856193031338-249.99701997397i</v>
      </c>
      <c r="G2095" s="57" t="str">
        <f t="shared" si="614"/>
        <v>0.999972060937373-0.00528566760549074i</v>
      </c>
      <c r="H2095" s="57" t="str">
        <f t="shared" si="615"/>
        <v>164.79605392522+395.820923257252i</v>
      </c>
      <c r="I2095" s="57" t="str">
        <f t="shared" si="616"/>
        <v>562.192201288887-223.113703710375i</v>
      </c>
      <c r="K2095" s="57" t="str">
        <f t="shared" si="617"/>
        <v>0.0107573940540431-0.0294419722799032i</v>
      </c>
      <c r="L2095" s="57" t="str">
        <f t="shared" si="618"/>
        <v>0.00025-0.0924907251609546i</v>
      </c>
      <c r="M2095" s="57" t="str">
        <f t="shared" si="619"/>
        <v>0.0025-0.0520911468365827i</v>
      </c>
      <c r="N2095" s="57">
        <f t="shared" si="620"/>
        <v>91.4190620625305</v>
      </c>
      <c r="O2095" s="57">
        <f t="shared" si="621"/>
        <v>20.603460251421918</v>
      </c>
      <c r="P2095" s="374">
        <f t="shared" si="622"/>
        <v>20.603460251421918</v>
      </c>
      <c r="Q2095" s="374">
        <f t="shared" si="623"/>
        <v>-88.5809379374695</v>
      </c>
      <c r="R2095" s="12">
        <f t="shared" si="624"/>
        <v>91.4190620625305</v>
      </c>
      <c r="S2095" s="57">
        <f t="shared" si="625"/>
        <v>2.3899534973631487</v>
      </c>
      <c r="T2095" s="12">
        <f t="shared" si="608"/>
        <v>20.603460251421918</v>
      </c>
    </row>
    <row r="2096" spans="1:20" x14ac:dyDescent="0.15">
      <c r="A2096" s="57">
        <f t="shared" si="609"/>
        <v>15073.583478132605</v>
      </c>
      <c r="B2096" s="12">
        <f t="shared" si="626"/>
        <v>2399.0353206531286</v>
      </c>
      <c r="C2096" s="57" t="str">
        <f t="shared" si="610"/>
        <v>0.265716695842933-10.6755944086845i</v>
      </c>
      <c r="D2096" s="57" t="str">
        <f t="shared" si="611"/>
        <v>7.97954673597372-2.71378920028688i</v>
      </c>
      <c r="E2096" s="57" t="str">
        <f t="shared" si="612"/>
        <v>81.1175083959095+0.276282128787848i</v>
      </c>
      <c r="F2096" s="57" t="str">
        <f t="shared" si="613"/>
        <v>4.17856104136499-249.050795128694i</v>
      </c>
      <c r="G2096" s="57" t="str">
        <f t="shared" si="614"/>
        <v>0.999971848203046-0.00530575201364425i</v>
      </c>
      <c r="H2096" s="57" t="str">
        <f t="shared" si="615"/>
        <v>165.205031658097+397.663565127618i</v>
      </c>
      <c r="I2096" s="57" t="str">
        <f t="shared" si="616"/>
        <v>562.67789790564-222.765151990686i</v>
      </c>
      <c r="K2096" s="57" t="str">
        <f t="shared" si="617"/>
        <v>0.0106912092251145-0.0293523748513265i</v>
      </c>
      <c r="L2096" s="57" t="str">
        <f t="shared" si="618"/>
        <v>0.00025-0.0921405909154754i</v>
      </c>
      <c r="M2096" s="57" t="str">
        <f t="shared" si="619"/>
        <v>0.0025-0.0518939498272392i</v>
      </c>
      <c r="N2096" s="57">
        <f t="shared" si="620"/>
        <v>91.425803741393196</v>
      </c>
      <c r="O2096" s="57">
        <f t="shared" si="621"/>
        <v>20.570531007999399</v>
      </c>
      <c r="P2096" s="374">
        <f t="shared" si="622"/>
        <v>20.570531007999399</v>
      </c>
      <c r="Q2096" s="374">
        <f t="shared" si="623"/>
        <v>-88.574196258606804</v>
      </c>
      <c r="R2096" s="12">
        <f t="shared" si="624"/>
        <v>91.425803741393196</v>
      </c>
      <c r="S2096" s="57">
        <f t="shared" si="625"/>
        <v>2.3990353206531285</v>
      </c>
      <c r="T2096" s="12">
        <f t="shared" si="608"/>
        <v>20.570531007999399</v>
      </c>
    </row>
    <row r="2097" spans="1:20" x14ac:dyDescent="0.15">
      <c r="A2097" s="57">
        <f t="shared" si="609"/>
        <v>15130.863095349509</v>
      </c>
      <c r="B2097" s="12">
        <f t="shared" si="626"/>
        <v>2408.1516548716104</v>
      </c>
      <c r="C2097" s="57" t="str">
        <f t="shared" si="610"/>
        <v>0.265966788559165-10.6351685340998i</v>
      </c>
      <c r="D2097" s="57" t="str">
        <f t="shared" si="611"/>
        <v>7.97954328481951-2.70397201423094i</v>
      </c>
      <c r="E2097" s="57" t="str">
        <f t="shared" si="612"/>
        <v>81.117590580114+0.277647577647851i</v>
      </c>
      <c r="F2097" s="57" t="str">
        <f t="shared" si="613"/>
        <v>4.17856014564813-248.108152962646i</v>
      </c>
      <c r="G2097" s="57" t="str">
        <f t="shared" si="614"/>
        <v>0.999971633848958-0.00532591272963255i</v>
      </c>
      <c r="H2097" s="57" t="str">
        <f t="shared" si="615"/>
        <v>165.618332150764+399.517630417952i</v>
      </c>
      <c r="I2097" s="57" t="str">
        <f t="shared" si="616"/>
        <v>563.168088443147-222.421363072695i</v>
      </c>
      <c r="K2097" s="57" t="str">
        <f t="shared" si="617"/>
        <v>0.0106254273899011-0.0292629028708266i</v>
      </c>
      <c r="L2097" s="57" t="str">
        <f t="shared" si="618"/>
        <v>0.00025-0.0917917821433314i</v>
      </c>
      <c r="M2097" s="57" t="str">
        <f t="shared" si="619"/>
        <v>0.0025-0.0516974993297859i</v>
      </c>
      <c r="N2097" s="57">
        <f t="shared" si="620"/>
        <v>91.432567690994759</v>
      </c>
      <c r="O2097" s="57">
        <f t="shared" si="621"/>
        <v>20.537602809910204</v>
      </c>
      <c r="P2097" s="374">
        <f t="shared" si="622"/>
        <v>20.537602809910204</v>
      </c>
      <c r="Q2097" s="374">
        <f t="shared" si="623"/>
        <v>-88.567432309005241</v>
      </c>
      <c r="R2097" s="12">
        <f t="shared" si="624"/>
        <v>91.432567690994759</v>
      </c>
      <c r="S2097" s="57">
        <f t="shared" si="625"/>
        <v>2.4081516548716104</v>
      </c>
      <c r="T2097" s="12">
        <f t="shared" si="608"/>
        <v>20.537602809910204</v>
      </c>
    </row>
    <row r="2098" spans="1:20" x14ac:dyDescent="0.15">
      <c r="A2098" s="57">
        <f t="shared" si="609"/>
        <v>15188.360375111835</v>
      </c>
      <c r="B2098" s="12">
        <f t="shared" si="626"/>
        <v>2417.3026311601225</v>
      </c>
      <c r="C2098" s="57" t="str">
        <f t="shared" si="610"/>
        <v>0.266215344972806-10.5948967695335i</v>
      </c>
      <c r="D2098" s="57" t="str">
        <f t="shared" si="611"/>
        <v>7.97953980738976-2.69419372532263i</v>
      </c>
      <c r="E2098" s="57" t="str">
        <f t="shared" si="612"/>
        <v>81.1176748166865+0.279017440782443i</v>
      </c>
      <c r="F2098" s="57" t="str">
        <f t="shared" si="613"/>
        <v>4.17855924311128-247.169079915602i</v>
      </c>
      <c r="G2098" s="57" t="str">
        <f t="shared" si="614"/>
        <v>0.999971417862776-0.00534615004327761i</v>
      </c>
      <c r="H2098" s="57" t="str">
        <f t="shared" si="615"/>
        <v>166.036011316617+401.383224839443i</v>
      </c>
      <c r="I2098" s="57" t="str">
        <f t="shared" si="616"/>
        <v>563.662821097623-222.082355827302i</v>
      </c>
      <c r="K2098" s="57" t="str">
        <f t="shared" si="617"/>
        <v>0.0105600467535962-0.0291735577603487i</v>
      </c>
      <c r="L2098" s="57" t="str">
        <f t="shared" si="618"/>
        <v>0.00025-0.0914442938267894i</v>
      </c>
      <c r="M2098" s="57" t="str">
        <f t="shared" si="619"/>
        <v>0.0025-0.0515017925182166i</v>
      </c>
      <c r="N2098" s="57">
        <f t="shared" si="620"/>
        <v>91.439353987103445</v>
      </c>
      <c r="O2098" s="57">
        <f t="shared" si="621"/>
        <v>20.504675660089539</v>
      </c>
      <c r="P2098" s="374">
        <f t="shared" si="622"/>
        <v>20.504675660089539</v>
      </c>
      <c r="Q2098" s="374">
        <f t="shared" si="623"/>
        <v>-88.560646012896555</v>
      </c>
      <c r="R2098" s="12">
        <f t="shared" si="624"/>
        <v>91.439353987103445</v>
      </c>
      <c r="S2098" s="57">
        <f t="shared" si="625"/>
        <v>2.4173026311601227</v>
      </c>
      <c r="T2098" s="12">
        <f t="shared" si="608"/>
        <v>20.504675660089539</v>
      </c>
    </row>
    <row r="2099" spans="1:20" x14ac:dyDescent="0.15">
      <c r="A2099" s="57">
        <f t="shared" si="609"/>
        <v>15246.076144537261</v>
      </c>
      <c r="B2099" s="12">
        <f t="shared" si="626"/>
        <v>2426.488381158531</v>
      </c>
      <c r="C2099" s="57" t="str">
        <f t="shared" si="610"/>
        <v>0.266462371913228-10.5547785254196i</v>
      </c>
      <c r="D2099" s="57" t="str">
        <f t="shared" si="611"/>
        <v>7.97953630348429-2.68445419289339i</v>
      </c>
      <c r="E2099" s="57" t="str">
        <f t="shared" si="612"/>
        <v>81.1177611135649+0.28039173314477i</v>
      </c>
      <c r="F2099" s="57" t="str">
        <f t="shared" si="613"/>
        <v>4.17855833370249-246.233562478679i</v>
      </c>
      <c r="G2099" s="57" t="str">
        <f t="shared" si="614"/>
        <v>0.999971200232075-0.00536646424550106i</v>
      </c>
      <c r="H2099" s="57" t="str">
        <f t="shared" si="615"/>
        <v>166.458125971083+403.260455478134i</v>
      </c>
      <c r="I2099" s="57" t="str">
        <f t="shared" si="616"/>
        <v>564.162144692582-221.748149609029i</v>
      </c>
      <c r="K2099" s="57" t="str">
        <f t="shared" si="617"/>
        <v>0.0104950655202727-0.0290843409233309i</v>
      </c>
      <c r="L2099" s="57" t="str">
        <f t="shared" si="618"/>
        <v>0.00025-0.0910981209671144i</v>
      </c>
      <c r="M2099" s="57" t="str">
        <f t="shared" si="619"/>
        <v>0.0025-0.0513068265772233i</v>
      </c>
      <c r="N2099" s="57">
        <f t="shared" si="620"/>
        <v>91.446162705912641</v>
      </c>
      <c r="O2099" s="57">
        <f t="shared" si="621"/>
        <v>20.471749561506783</v>
      </c>
      <c r="P2099" s="374">
        <f t="shared" si="622"/>
        <v>20.471749561506783</v>
      </c>
      <c r="Q2099" s="374">
        <f t="shared" si="623"/>
        <v>-88.553837294087359</v>
      </c>
      <c r="R2099" s="12">
        <f t="shared" si="624"/>
        <v>91.446162705912641</v>
      </c>
      <c r="S2099" s="57">
        <f t="shared" si="625"/>
        <v>2.4264883811585309</v>
      </c>
      <c r="T2099" s="12">
        <f t="shared" si="608"/>
        <v>20.471749561506783</v>
      </c>
    </row>
    <row r="2100" spans="1:20" x14ac:dyDescent="0.15">
      <c r="A2100" s="57">
        <f t="shared" si="609"/>
        <v>15304.011233886504</v>
      </c>
      <c r="B2100" s="12">
        <f t="shared" si="626"/>
        <v>2435.7090370069336</v>
      </c>
      <c r="C2100" s="57" t="str">
        <f t="shared" si="610"/>
        <v>0.266707876212974-10.5148132144785i</v>
      </c>
      <c r="D2100" s="57" t="str">
        <f t="shared" si="611"/>
        <v>7.97953277290174-2.67475327683223i</v>
      </c>
      <c r="E2100" s="57" t="str">
        <f t="shared" si="612"/>
        <v>81.1178494787658+0.281770469777732i</v>
      </c>
      <c r="F2100" s="57" t="str">
        <f t="shared" si="613"/>
        <v>4.17855741736949-245.301587194146i</v>
      </c>
      <c r="G2100" s="57" t="str">
        <f t="shared" si="614"/>
        <v>0.999970980944334-0.00538685562832827i</v>
      </c>
      <c r="H2100" s="57" t="str">
        <f t="shared" si="615"/>
        <v>166.884733849386+405.149430817355i</v>
      </c>
      <c r="I2100" s="57" t="str">
        <f t="shared" si="616"/>
        <v>564.666108688848-221.418764264666i</v>
      </c>
      <c r="K2100" s="57" t="str">
        <f t="shared" si="617"/>
        <v>0.0104304818930352-0.0289952537448026i</v>
      </c>
      <c r="L2100" s="57" t="str">
        <f t="shared" si="618"/>
        <v>0.00025-0.0907532585844929i</v>
      </c>
      <c r="M2100" s="57" t="str">
        <f t="shared" si="619"/>
        <v>0.0025-0.0511125987021551i</v>
      </c>
      <c r="N2100" s="57">
        <f t="shared" si="620"/>
        <v>91.452993924041053</v>
      </c>
      <c r="O2100" s="57">
        <f t="shared" si="621"/>
        <v>20.438824517167014</v>
      </c>
      <c r="P2100" s="374">
        <f t="shared" si="622"/>
        <v>20.438824517167014</v>
      </c>
      <c r="Q2100" s="374">
        <f t="shared" si="623"/>
        <v>-88.547006075958947</v>
      </c>
      <c r="R2100" s="12">
        <f t="shared" si="624"/>
        <v>91.452993924041053</v>
      </c>
      <c r="S2100" s="57">
        <f t="shared" si="625"/>
        <v>2.4357090370069336</v>
      </c>
      <c r="T2100" s="12">
        <f t="shared" si="608"/>
        <v>20.438824517167014</v>
      </c>
    </row>
    <row r="2101" spans="1:20" x14ac:dyDescent="0.15">
      <c r="A2101" s="57">
        <f t="shared" si="609"/>
        <v>15362.166476575276</v>
      </c>
      <c r="B2101" s="12">
        <f t="shared" si="626"/>
        <v>2444.9647313475602</v>
      </c>
      <c r="C2101" s="57" t="str">
        <f t="shared" si="610"/>
        <v>0.266951864706956-10.4750002517073i</v>
      </c>
      <c r="D2101" s="57" t="str">
        <f t="shared" si="611"/>
        <v>7.9795292154389-2.66509083758352i</v>
      </c>
      <c r="E2101" s="57" t="str">
        <f t="shared" si="612"/>
        <v>81.1179399203895+0.28315366581456i</v>
      </c>
      <c r="F2101" s="57" t="str">
        <f t="shared" si="613"/>
        <v>4.17855649405952-244.373140655222i</v>
      </c>
      <c r="G2101" s="57" t="str">
        <f t="shared" si="614"/>
        <v>0.999970759986937-0.00540732448489264i</v>
      </c>
      <c r="H2101" s="57" t="str">
        <f t="shared" si="615"/>
        <v>167.315893624707+407.050260760569i</v>
      </c>
      <c r="I2101" s="57" t="str">
        <f t="shared" si="616"/>
        <v>565.174763194693-221.094220142093i</v>
      </c>
      <c r="K2101" s="57" t="str">
        <f t="shared" si="617"/>
        <v>0.0103662940741698-0.0289062975914854i</v>
      </c>
      <c r="L2101" s="57" t="str">
        <f t="shared" si="618"/>
        <v>0.00025-0.0904097017179648i</v>
      </c>
      <c r="M2101" s="57" t="str">
        <f t="shared" si="619"/>
        <v>0.0025-0.050919106098979i</v>
      </c>
      <c r="N2101" s="57">
        <f t="shared" si="620"/>
        <v>91.459847718531691</v>
      </c>
      <c r="O2101" s="57">
        <f t="shared" si="621"/>
        <v>20.405900530110614</v>
      </c>
      <c r="P2101" s="374">
        <f t="shared" si="622"/>
        <v>20.405900530110614</v>
      </c>
      <c r="Q2101" s="374">
        <f t="shared" si="623"/>
        <v>-88.540152281468309</v>
      </c>
      <c r="R2101" s="12">
        <f t="shared" si="624"/>
        <v>91.459847718531691</v>
      </c>
      <c r="S2101" s="57">
        <f t="shared" si="625"/>
        <v>2.4449647313475604</v>
      </c>
      <c r="T2101" s="12">
        <f t="shared" si="608"/>
        <v>20.405900530110614</v>
      </c>
    </row>
    <row r="2102" spans="1:20" x14ac:dyDescent="0.15">
      <c r="A2102" s="57">
        <f t="shared" si="609"/>
        <v>15420.542709186262</v>
      </c>
      <c r="B2102" s="12">
        <f t="shared" si="626"/>
        <v>2454.2555973266813</v>
      </c>
      <c r="C2102" s="57" t="str">
        <f t="shared" si="610"/>
        <v>0.26719434423209-10.4353390543712i</v>
      </c>
      <c r="D2102" s="57" t="str">
        <f t="shared" si="611"/>
        <v>7.9795256308912-2.65546673614513i</v>
      </c>
      <c r="E2102" s="57" t="str">
        <f t="shared" si="612"/>
        <v>81.1180324466166+0.284541336478118i</v>
      </c>
      <c r="F2102" s="57" t="str">
        <f t="shared" si="613"/>
        <v>4.17855556371948-243.448209505892i</v>
      </c>
      <c r="G2102" s="57" t="str">
        <f t="shared" si="614"/>
        <v>0.999970537347171-0.00542787110943967i</v>
      </c>
      <c r="H2102" s="57" t="str">
        <f t="shared" si="615"/>
        <v>167.751664926811+408.963056654692i</v>
      </c>
      <c r="I2102" s="57" t="str">
        <f t="shared" si="616"/>
        <v>565.688158976262-220.774538099368i</v>
      </c>
      <c r="K2102" s="57" t="str">
        <f t="shared" si="617"/>
        <v>0.0103025002652925-0.0288174738118918i</v>
      </c>
      <c r="L2102" s="57" t="str">
        <f t="shared" si="618"/>
        <v>0.00025-0.0900674454253485i</v>
      </c>
      <c r="M2102" s="57" t="str">
        <f t="shared" si="619"/>
        <v>0.0025-0.0507263459842389i</v>
      </c>
      <c r="N2102" s="57">
        <f t="shared" si="620"/>
        <v>91.46672416685314</v>
      </c>
      <c r="O2102" s="57">
        <f t="shared" si="621"/>
        <v>20.372977603413812</v>
      </c>
      <c r="P2102" s="374">
        <f t="shared" si="622"/>
        <v>20.372977603413812</v>
      </c>
      <c r="Q2102" s="374">
        <f t="shared" si="623"/>
        <v>-88.53327583314686</v>
      </c>
      <c r="R2102" s="12">
        <f t="shared" si="624"/>
        <v>91.46672416685314</v>
      </c>
      <c r="S2102" s="57">
        <f t="shared" si="625"/>
        <v>2.4542555973266813</v>
      </c>
      <c r="T2102" s="12">
        <f t="shared" si="608"/>
        <v>20.372977603413812</v>
      </c>
    </row>
    <row r="2103" spans="1:20" x14ac:dyDescent="0.15">
      <c r="A2103" s="57">
        <f t="shared" si="609"/>
        <v>15479.14077148117</v>
      </c>
      <c r="B2103" s="12">
        <f t="shared" si="626"/>
        <v>2463.5817685965226</v>
      </c>
      <c r="C2103" s="57" t="str">
        <f t="shared" si="610"/>
        <v>0.267435321626763-10.3958290419953i</v>
      </c>
      <c r="D2103" s="57" t="str">
        <f t="shared" si="611"/>
        <v>7.97952201905242-2.64588083406638i</v>
      </c>
      <c r="E2103" s="57" t="str">
        <f t="shared" si="612"/>
        <v>81.1181270657126+0.285933497081757i</v>
      </c>
      <c r="F2103" s="57" t="str">
        <f t="shared" si="613"/>
        <v>4.17855462629584-242.526780440711i</v>
      </c>
      <c r="G2103" s="57" t="str">
        <f t="shared" si="614"/>
        <v>0.999970313012229-0.00544849579733127i</v>
      </c>
      <c r="H2103" s="57" t="str">
        <f t="shared" si="615"/>
        <v>168.192108361079+410.887931313837i</v>
      </c>
      <c r="I2103" s="57" t="str">
        <f t="shared" si="616"/>
        <v>566.206347468119-220.459739513991i</v>
      </c>
      <c r="K2103" s="57" t="str">
        <f t="shared" si="617"/>
        <v>0.0102390986674956-0.028728783736427i</v>
      </c>
      <c r="L2103" s="57" t="str">
        <f t="shared" si="618"/>
        <v>0.00025-0.0897264847831727i</v>
      </c>
      <c r="M2103" s="57" t="str">
        <f t="shared" si="619"/>
        <v>0.0025-0.0505343155850158i</v>
      </c>
      <c r="N2103" s="57">
        <f t="shared" si="620"/>
        <v>91.473623346899885</v>
      </c>
      <c r="O2103" s="57">
        <f t="shared" si="621"/>
        <v>20.340055740189541</v>
      </c>
      <c r="P2103" s="374">
        <f t="shared" si="622"/>
        <v>20.340055740189541</v>
      </c>
      <c r="Q2103" s="374">
        <f t="shared" si="623"/>
        <v>-88.526376653100115</v>
      </c>
      <c r="R2103" s="12">
        <f t="shared" si="624"/>
        <v>91.473623346899885</v>
      </c>
      <c r="S2103" s="57">
        <f t="shared" si="625"/>
        <v>2.4635817685965224</v>
      </c>
      <c r="T2103" s="12">
        <f t="shared" si="608"/>
        <v>20.340055740189541</v>
      </c>
    </row>
    <row r="2104" spans="1:20" x14ac:dyDescent="0.15">
      <c r="A2104" s="57">
        <f t="shared" si="609"/>
        <v>15537.961506412797</v>
      </c>
      <c r="B2104" s="12">
        <f t="shared" si="626"/>
        <v>2472.9433793171893</v>
      </c>
      <c r="C2104" s="57" t="str">
        <f t="shared" si="610"/>
        <v>0.267674803730118-10.3564696363554i</v>
      </c>
      <c r="D2104" s="57" t="str">
        <f t="shared" si="611"/>
        <v>7.97951837971485-2.63633299344604i</v>
      </c>
      <c r="E2104" s="57" t="str">
        <f t="shared" si="612"/>
        <v>81.1182237860258+0.287330163028746i</v>
      </c>
      <c r="F2104" s="57" t="str">
        <f t="shared" si="613"/>
        <v>4.17855368173467-241.608840204612i</v>
      </c>
      <c r="G2104" s="57" t="str">
        <f t="shared" si="614"/>
        <v>0.999970086969204-0.00546919884504989i</v>
      </c>
      <c r="H2104" s="57" t="str">
        <f t="shared" si="615"/>
        <v>168.637285527984+412.824999043532i</v>
      </c>
      <c r="I2104" s="57" t="str">
        <f t="shared" si="616"/>
        <v>566.729380784031-220.149846292373i</v>
      </c>
      <c r="K2104" s="57" t="str">
        <f t="shared" si="617"/>
        <v>0.0101760874814914-0.0286402286774906i</v>
      </c>
      <c r="L2104" s="57" t="str">
        <f t="shared" si="618"/>
        <v>0.00025-0.0893868148866034i</v>
      </c>
      <c r="M2104" s="57" t="str">
        <f t="shared" si="619"/>
        <v>0.0025-0.050343012138888i</v>
      </c>
      <c r="N2104" s="57">
        <f t="shared" si="620"/>
        <v>91.480545336991455</v>
      </c>
      <c r="O2104" s="57">
        <f t="shared" si="621"/>
        <v>20.3071349435874</v>
      </c>
      <c r="P2104" s="374">
        <f t="shared" si="622"/>
        <v>20.3071349435874</v>
      </c>
      <c r="Q2104" s="374">
        <f t="shared" si="623"/>
        <v>-88.519454663008545</v>
      </c>
      <c r="R2104" s="12">
        <f t="shared" si="624"/>
        <v>91.480545336991455</v>
      </c>
      <c r="S2104" s="57">
        <f t="shared" si="625"/>
        <v>2.4729433793171891</v>
      </c>
      <c r="T2104" s="12">
        <f t="shared" si="608"/>
        <v>20.3071349435874</v>
      </c>
    </row>
    <row r="2105" spans="1:20" x14ac:dyDescent="0.15">
      <c r="A2105" s="57">
        <f t="shared" si="609"/>
        <v>15597.005760137166</v>
      </c>
      <c r="B2105" s="12">
        <f t="shared" si="626"/>
        <v>2482.3405641585946</v>
      </c>
      <c r="C2105" s="57" t="str">
        <f t="shared" si="610"/>
        <v>0.267912797381644-10.3172602614695i</v>
      </c>
      <c r="D2105" s="57" t="str">
        <f t="shared" si="611"/>
        <v>7.97951471266909-2.62682307693031i</v>
      </c>
      <c r="E2105" s="57" t="str">
        <f t="shared" si="612"/>
        <v>81.1183226159899+0.288731349812557i</v>
      </c>
      <c r="F2105" s="57" t="str">
        <f t="shared" si="613"/>
        <v>4.17855272998163-240.694375592713i</v>
      </c>
      <c r="G2105" s="57" t="str">
        <f t="shared" si="614"/>
        <v>0.999969859205091-0.00548998055020284i</v>
      </c>
      <c r="H2105" s="57" t="str">
        <f t="shared" si="615"/>
        <v>169.087259043042+414.7743756654i</v>
      </c>
      <c r="I2105" s="57" t="str">
        <f t="shared" si="616"/>
        <v>567.257311727931-219.844880879558i</v>
      </c>
      <c r="K2105" s="57" t="str">
        <f t="shared" si="617"/>
        <v>0.0101134649077549-0.0285518099295789i</v>
      </c>
      <c r="L2105" s="57" t="str">
        <f t="shared" si="618"/>
        <v>0.00025-0.0890484308493754i</v>
      </c>
      <c r="M2105" s="57" t="str">
        <f t="shared" si="619"/>
        <v>0.0025-0.0501524328938911i</v>
      </c>
      <c r="N2105" s="57">
        <f t="shared" si="620"/>
        <v>91.48749021587345</v>
      </c>
      <c r="O2105" s="57">
        <f t="shared" si="621"/>
        <v>20.274215216794218</v>
      </c>
      <c r="P2105" s="374">
        <f t="shared" si="622"/>
        <v>20.274215216794218</v>
      </c>
      <c r="Q2105" s="374">
        <f t="shared" si="623"/>
        <v>-88.51250978412655</v>
      </c>
      <c r="R2105" s="12">
        <f t="shared" si="624"/>
        <v>91.48749021587345</v>
      </c>
      <c r="S2105" s="57">
        <f t="shared" si="625"/>
        <v>2.4823405641585947</v>
      </c>
      <c r="T2105" s="12">
        <f t="shared" si="608"/>
        <v>20.274215216794218</v>
      </c>
    </row>
    <row r="2106" spans="1:20" x14ac:dyDescent="0.15">
      <c r="A2106" s="57">
        <f t="shared" si="609"/>
        <v>15656.274382025687</v>
      </c>
      <c r="B2106" s="12">
        <f t="shared" si="626"/>
        <v>2491.7734583023971</v>
      </c>
      <c r="C2106" s="57" t="str">
        <f t="shared" si="610"/>
        <v>0.268149309420678-10.2782003435899i</v>
      </c>
      <c r="D2106" s="57" t="str">
        <f t="shared" si="611"/>
        <v>7.97951101770432-2.61735094771097i</v>
      </c>
      <c r="E2106" s="57" t="str">
        <f t="shared" si="612"/>
        <v>81.118423564125+0.290137073016709i</v>
      </c>
      <c r="F2106" s="57" t="str">
        <f t="shared" si="613"/>
        <v>4.17855177098195-239.783373450135i</v>
      </c>
      <c r="G2106" s="57" t="str">
        <f t="shared" si="614"/>
        <v>0.999969629706787-0.00551084121152649i</v>
      </c>
      <c r="H2106" s="57" t="str">
        <f t="shared" si="615"/>
        <v>169.542092557237+416.73617854233i</v>
      </c>
      <c r="I2106" s="57" t="str">
        <f t="shared" si="616"/>
        <v>567.79019380514-219.54486626918i</v>
      </c>
      <c r="K2106" s="57" t="str">
        <f t="shared" si="617"/>
        <v>0.0100512291466644-0.0284635287693879i</v>
      </c>
      <c r="L2106" s="57" t="str">
        <f t="shared" si="618"/>
        <v>0.00025-0.0887113278037215i</v>
      </c>
      <c r="M2106" s="57" t="str">
        <f t="shared" si="619"/>
        <v>0.0025-0.0499625751084791i</v>
      </c>
      <c r="N2106" s="57">
        <f t="shared" si="620"/>
        <v>91.494458062717683</v>
      </c>
      <c r="O2106" s="57">
        <f t="shared" si="621"/>
        <v>20.241296563035046</v>
      </c>
      <c r="P2106" s="374">
        <f t="shared" si="622"/>
        <v>20.241296563035046</v>
      </c>
      <c r="Q2106" s="374">
        <f t="shared" si="623"/>
        <v>-88.505541937282317</v>
      </c>
      <c r="R2106" s="12">
        <f t="shared" si="624"/>
        <v>91.494458062717683</v>
      </c>
      <c r="S2106" s="57">
        <f t="shared" si="625"/>
        <v>2.4917734583023972</v>
      </c>
      <c r="T2106" s="12">
        <f t="shared" si="608"/>
        <v>20.241296563035046</v>
      </c>
    </row>
    <row r="2107" spans="1:20" x14ac:dyDescent="0.15">
      <c r="A2107" s="57">
        <f t="shared" si="609"/>
        <v>15715.768224677384</v>
      </c>
      <c r="B2107" s="12">
        <f t="shared" si="626"/>
        <v>2501.2421974439462</v>
      </c>
      <c r="C2107" s="57" t="str">
        <f t="shared" si="610"/>
        <v>0.268384346685627-10.2392893111928i</v>
      </c>
      <c r="D2107" s="57" t="str">
        <f t="shared" si="611"/>
        <v>7.97950729460781-2.60791646952324i</v>
      </c>
      <c r="E2107" s="57" t="str">
        <f t="shared" si="612"/>
        <v>81.1185266390365+0.291547348314792i</v>
      </c>
      <c r="F2107" s="57" t="str">
        <f t="shared" si="613"/>
        <v>4.17855080468049-238.875820671805i</v>
      </c>
      <c r="G2107" s="57" t="str">
        <f t="shared" si="614"/>
        <v>0.999969398461088-0.00553178112889055i</v>
      </c>
      <c r="H2107" s="57" t="str">
        <f t="shared" si="615"/>
        <v>170.00185077791+418.710526604143i</v>
      </c>
      <c r="I2107" s="57" t="str">
        <f t="shared" si="616"/>
        <v>568.328081233764-219.249826013626i</v>
      </c>
      <c r="K2107" s="57" t="str">
        <f t="shared" si="617"/>
        <v>0.00998937839863908-0.0283753864559166i</v>
      </c>
      <c r="L2107" s="57" t="str">
        <f t="shared" si="618"/>
        <v>0.00025-0.0883755009003006i</v>
      </c>
      <c r="M2107" s="57" t="str">
        <f t="shared" si="619"/>
        <v>0.0025-0.0497734360514833i</v>
      </c>
      <c r="N2107" s="57">
        <f t="shared" si="620"/>
        <v>91.501448957121298</v>
      </c>
      <c r="O2107" s="57">
        <f t="shared" si="621"/>
        <v>20.208378985572093</v>
      </c>
      <c r="P2107" s="374">
        <f t="shared" si="622"/>
        <v>20.208378985572093</v>
      </c>
      <c r="Q2107" s="374">
        <f t="shared" si="623"/>
        <v>-88.498551042878702</v>
      </c>
      <c r="R2107" s="12">
        <f t="shared" si="624"/>
        <v>91.501448957121298</v>
      </c>
      <c r="S2107" s="57">
        <f t="shared" si="625"/>
        <v>2.501242197443946</v>
      </c>
      <c r="T2107" s="12">
        <f t="shared" si="608"/>
        <v>20.208378985572093</v>
      </c>
    </row>
    <row r="2108" spans="1:20" x14ac:dyDescent="0.15">
      <c r="A2108" s="57">
        <f t="shared" si="609"/>
        <v>15775.488143931159</v>
      </c>
      <c r="B2108" s="12">
        <f t="shared" si="626"/>
        <v>2510.7469177942335</v>
      </c>
      <c r="C2108" s="57" t="str">
        <f t="shared" si="610"/>
        <v>0.268617916013718-10.2005265949721i</v>
      </c>
      <c r="D2108" s="57" t="str">
        <f t="shared" si="611"/>
        <v>7.97950354316554-2.59851950664396i</v>
      </c>
      <c r="E2108" s="57" t="str">
        <f t="shared" si="612"/>
        <v>81.1186318494189+0.292962191470579i</v>
      </c>
      <c r="F2108" s="57" t="str">
        <f t="shared" si="613"/>
        <v>4.17854983102161-237.97170420227i</v>
      </c>
      <c r="G2108" s="57" t="str">
        <f t="shared" si="614"/>
        <v>0.999969165454691-0.00555280060330238i</v>
      </c>
      <c r="H2108" s="57" t="str">
        <f t="shared" si="615"/>
        <v>170.466599490161+420.697540373749i</v>
      </c>
      <c r="I2108" s="57" t="str">
        <f t="shared" si="616"/>
        <v>568.87102895632-218.959784234461i</v>
      </c>
      <c r="K2108" s="57" t="str">
        <f t="shared" si="617"/>
        <v>0.00992791086427614-0.0282873842305718i</v>
      </c>
      <c r="L2108" s="57" t="str">
        <f t="shared" si="618"/>
        <v>0.00025-0.0880409453081298i</v>
      </c>
      <c r="M2108" s="57" t="str">
        <f t="shared" si="619"/>
        <v>0.0025-0.0495850130020754i</v>
      </c>
      <c r="N2108" s="57">
        <f t="shared" si="620"/>
        <v>91.508462979107946</v>
      </c>
      <c r="O2108" s="57">
        <f t="shared" si="621"/>
        <v>20.175462487707108</v>
      </c>
      <c r="P2108" s="374">
        <f t="shared" si="622"/>
        <v>20.175462487707108</v>
      </c>
      <c r="Q2108" s="374">
        <f t="shared" si="623"/>
        <v>-88.491537020892054</v>
      </c>
      <c r="R2108" s="12">
        <f t="shared" si="624"/>
        <v>91.508462979107946</v>
      </c>
      <c r="S2108" s="57">
        <f t="shared" si="625"/>
        <v>2.5107469177942336</v>
      </c>
      <c r="T2108" s="12">
        <f t="shared" si="608"/>
        <v>20.175462487707108</v>
      </c>
    </row>
    <row r="2109" spans="1:20" x14ac:dyDescent="0.15">
      <c r="A2109" s="57">
        <f t="shared" si="609"/>
        <v>15835.434998878098</v>
      </c>
      <c r="B2109" s="12">
        <f t="shared" si="626"/>
        <v>2520.2877560818515</v>
      </c>
      <c r="C2109" s="57" t="str">
        <f t="shared" si="610"/>
        <v>0.268850024240486-10.1619116278292i</v>
      </c>
      <c r="D2109" s="57" t="str">
        <f t="shared" si="611"/>
        <v>7.97949976316179-2.58915992388957i</v>
      </c>
      <c r="E2109" s="57" t="str">
        <f t="shared" si="612"/>
        <v>81.1187392040542+0.294381618338381i</v>
      </c>
      <c r="F2109" s="57" t="str">
        <f t="shared" si="613"/>
        <v>4.17854884994936-237.071011035511i</v>
      </c>
      <c r="G2109" s="57" t="str">
        <f t="shared" si="614"/>
        <v>0.99996893067419-0.00557389993691125i</v>
      </c>
      <c r="H2109" s="57" t="str">
        <f t="shared" si="615"/>
        <v>170.936405578767+422.697341993827i</v>
      </c>
      <c r="I2109" s="57" t="str">
        <f t="shared" si="616"/>
        <v>569.4190926516-218.674765633117i</v>
      </c>
      <c r="K2109" s="57" t="str">
        <f t="shared" si="617"/>
        <v>0.00986682474448546-0.0281995233172725i</v>
      </c>
      <c r="L2109" s="57" t="str">
        <f t="shared" si="618"/>
        <v>0.00025-0.0877076562145146i</v>
      </c>
      <c r="M2109" s="57" t="str">
        <f t="shared" si="619"/>
        <v>0.0025-0.0493973032497264i</v>
      </c>
      <c r="N2109" s="57">
        <f t="shared" si="620"/>
        <v>91.515500209128305</v>
      </c>
      <c r="O2109" s="57">
        <f t="shared" si="621"/>
        <v>20.14254707278041</v>
      </c>
      <c r="P2109" s="374">
        <f t="shared" si="622"/>
        <v>20.14254707278041</v>
      </c>
      <c r="Q2109" s="374">
        <f t="shared" si="623"/>
        <v>-88.484499790871695</v>
      </c>
      <c r="R2109" s="12">
        <f t="shared" si="624"/>
        <v>91.515500209128305</v>
      </c>
      <c r="S2109" s="57">
        <f t="shared" si="625"/>
        <v>2.5202877560818515</v>
      </c>
      <c r="T2109" s="12">
        <f t="shared" si="608"/>
        <v>20.14254707278041</v>
      </c>
    </row>
    <row r="2110" spans="1:20" x14ac:dyDescent="0.15">
      <c r="A2110" s="57">
        <f t="shared" si="609"/>
        <v>15895.609651873836</v>
      </c>
      <c r="B2110" s="12">
        <f t="shared" si="626"/>
        <v>2529.8648495549628</v>
      </c>
      <c r="C2110" s="57" t="str">
        <f t="shared" si="610"/>
        <v>0.269080678198939-10.1234438448649i</v>
      </c>
      <c r="D2110" s="57" t="str">
        <f t="shared" si="611"/>
        <v>7.97949595437901-2.57983758661417i</v>
      </c>
      <c r="E2110" s="57" t="str">
        <f t="shared" si="612"/>
        <v>81.1188487118137+0.295805644862355i</v>
      </c>
      <c r="F2110" s="57" t="str">
        <f t="shared" si="613"/>
        <v>4.17854786140723-236.173728214753i</v>
      </c>
      <c r="G2110" s="57" t="str">
        <f t="shared" si="614"/>
        <v>0.999968694106079-0.0055950794330127i</v>
      </c>
      <c r="H2110" s="57" t="str">
        <f t="shared" si="615"/>
        <v>171.411337050608+424.710055254043i</v>
      </c>
      <c r="I2110" s="57" t="str">
        <f t="shared" si="616"/>
        <v>569.972328746765-218.394795501806i</v>
      </c>
      <c r="K2110" s="57" t="str">
        <f t="shared" si="617"/>
        <v>0.00980611824062164-0.0281118049225551i</v>
      </c>
      <c r="L2110" s="57" t="str">
        <f t="shared" si="618"/>
        <v>0.00025-0.0873756288249791i</v>
      </c>
      <c r="M2110" s="57" t="str">
        <f t="shared" si="619"/>
        <v>0.0025-0.0492103040941687i</v>
      </c>
      <c r="N2110" s="57">
        <f t="shared" si="620"/>
        <v>91.522560728058167</v>
      </c>
      <c r="O2110" s="57">
        <f t="shared" si="621"/>
        <v>20.109632744171627</v>
      </c>
      <c r="P2110" s="374">
        <f t="shared" si="622"/>
        <v>20.109632744171627</v>
      </c>
      <c r="Q2110" s="374">
        <f t="shared" si="623"/>
        <v>-88.477439271941833</v>
      </c>
      <c r="R2110" s="12">
        <f t="shared" si="624"/>
        <v>91.522560728058167</v>
      </c>
      <c r="S2110" s="57">
        <f t="shared" si="625"/>
        <v>2.5298648495549627</v>
      </c>
      <c r="T2110" s="12">
        <f t="shared" si="608"/>
        <v>20.109632744171627</v>
      </c>
    </row>
    <row r="2111" spans="1:20" x14ac:dyDescent="0.15">
      <c r="A2111" s="57">
        <f t="shared" si="609"/>
        <v>15956.012968550958</v>
      </c>
      <c r="B2111" s="12">
        <f t="shared" si="626"/>
        <v>2539.4783359832718</v>
      </c>
      <c r="C2111" s="57" t="str">
        <f t="shared" si="610"/>
        <v>0.269309884719486-10.0851226833711i</v>
      </c>
      <c r="D2111" s="57" t="str">
        <f t="shared" si="611"/>
        <v>7.9794921165981-2.57055236070758i</v>
      </c>
      <c r="E2111" s="57" t="str">
        <f t="shared" si="612"/>
        <v>81.1189603816592+0.297234287076764i</v>
      </c>
      <c r="F2111" s="57" t="str">
        <f t="shared" si="613"/>
        <v>4.17854686533839-235.279842832278i</v>
      </c>
      <c r="G2111" s="57" t="str">
        <f t="shared" si="614"/>
        <v>0.999968455736748-0.00561633939605286i</v>
      </c>
      <c r="H2111" s="57" t="str">
        <f t="shared" si="615"/>
        <v>171.891463057651+426.735805618772i</v>
      </c>
      <c r="I2111" s="57" t="str">
        <f t="shared" si="616"/>
        <v>570.530794429639-218.119899734721i</v>
      </c>
      <c r="K2111" s="57" t="str">
        <f t="shared" si="617"/>
        <v>0.00974578955461577-0.0280242302356796i</v>
      </c>
      <c r="L2111" s="57" t="str">
        <f t="shared" si="618"/>
        <v>0.00025-0.0870448583631992i</v>
      </c>
      <c r="M2111" s="57" t="str">
        <f t="shared" si="619"/>
        <v>0.0025-0.0490240128453564i</v>
      </c>
      <c r="N2111" s="57">
        <f t="shared" si="620"/>
        <v>91.529644617201029</v>
      </c>
      <c r="O2111" s="57">
        <f t="shared" si="621"/>
        <v>20.0767195053003</v>
      </c>
      <c r="P2111" s="374">
        <f t="shared" si="622"/>
        <v>20.0767195053003</v>
      </c>
      <c r="Q2111" s="374">
        <f t="shared" si="623"/>
        <v>-88.470355382798971</v>
      </c>
      <c r="R2111" s="12">
        <f t="shared" si="624"/>
        <v>91.529644617201029</v>
      </c>
      <c r="S2111" s="57">
        <f t="shared" si="625"/>
        <v>2.5394783359832718</v>
      </c>
      <c r="T2111" s="12">
        <f t="shared" si="608"/>
        <v>20.0767195053003</v>
      </c>
    </row>
    <row r="2112" spans="1:20" x14ac:dyDescent="0.15">
      <c r="A2112" s="57">
        <f t="shared" si="609"/>
        <v>16016.645817831451</v>
      </c>
      <c r="B2112" s="12">
        <f t="shared" si="626"/>
        <v>2549.1283536600081</v>
      </c>
      <c r="C2112" s="57" t="str">
        <f t="shared" si="610"/>
        <v>0.269537650629154-10.0469475828225i</v>
      </c>
      <c r="D2112" s="57" t="str">
        <f t="shared" si="611"/>
        <v>7.97948824959842-2.56130411259345i</v>
      </c>
      <c r="E2112" s="57" t="str">
        <f t="shared" si="612"/>
        <v>81.1190742226438+0.298667561106366i</v>
      </c>
      <c r="F2112" s="57" t="str">
        <f t="shared" si="613"/>
        <v>4.1785458616855-234.389342029248i</v>
      </c>
      <c r="G2112" s="57" t="str">
        <f t="shared" si="614"/>
        <v>0.999968215552482-0.00563768013163275i</v>
      </c>
      <c r="H2112" s="57" t="str">
        <f t="shared" si="615"/>
        <v>172.376853920476+428.774720255421i</v>
      </c>
      <c r="I2112" s="57" t="str">
        <f t="shared" si="616"/>
        <v>571.094547661328-217.85010483951i</v>
      </c>
      <c r="K2112" s="57" t="str">
        <f t="shared" si="617"/>
        <v>0.00968583688910322-0.0279368004287353i</v>
      </c>
      <c r="L2112" s="57" t="str">
        <f t="shared" si="618"/>
        <v>0.00025-0.0867153400709301i</v>
      </c>
      <c r="M2112" s="57" t="str">
        <f t="shared" si="619"/>
        <v>0.0025-0.0488384268234273i</v>
      </c>
      <c r="N2112" s="57">
        <f t="shared" si="620"/>
        <v>91.536751958286587</v>
      </c>
      <c r="O2112" s="57">
        <f t="shared" si="621"/>
        <v>20.043807359626385</v>
      </c>
      <c r="P2112" s="374">
        <f t="shared" si="622"/>
        <v>20.043807359626385</v>
      </c>
      <c r="Q2112" s="374">
        <f t="shared" si="623"/>
        <v>-88.463248041713413</v>
      </c>
      <c r="R2112" s="12">
        <f t="shared" si="624"/>
        <v>91.536751958286587</v>
      </c>
      <c r="S2112" s="57">
        <f t="shared" si="625"/>
        <v>2.549128353660008</v>
      </c>
      <c r="T2112" s="12">
        <f t="shared" si="608"/>
        <v>20.043807359626385</v>
      </c>
    </row>
    <row r="2113" spans="1:20" x14ac:dyDescent="0.15">
      <c r="A2113" s="57">
        <f t="shared" si="609"/>
        <v>16077.50907193921</v>
      </c>
      <c r="B2113" s="12">
        <f t="shared" si="626"/>
        <v>2558.815041403916</v>
      </c>
      <c r="C2113" s="57" t="str">
        <f t="shared" si="610"/>
        <v>0.269763982751181-10.0089179848679i</v>
      </c>
      <c r="D2113" s="57" t="str">
        <f t="shared" si="611"/>
        <v>7.97948435315751-2.5520927092273i</v>
      </c>
      <c r="E2113" s="57" t="str">
        <f t="shared" si="612"/>
        <v>81.1191902439116+0.300105483165958i</v>
      </c>
      <c r="F2113" s="57" t="str">
        <f t="shared" si="613"/>
        <v>4.17854485039088-233.502212995508i</v>
      </c>
      <c r="G2113" s="57" t="str">
        <f t="shared" si="614"/>
        <v>0.999967973539465-0.00565910194651275i</v>
      </c>
      <c r="H2113" s="57" t="str">
        <f t="shared" si="615"/>
        <v>172.867581152375+430.826928063266i</v>
      </c>
      <c r="I2113" s="57" t="str">
        <f t="shared" si="616"/>
        <v>571.663647188979-217.585437949001i</v>
      </c>
      <c r="K2113" s="57" t="str">
        <f t="shared" si="617"/>
        <v>0.00962625844755155-0.0278495166567483i</v>
      </c>
      <c r="L2113" s="57" t="str">
        <f t="shared" si="618"/>
        <v>0.00025-0.0863870692079398i</v>
      </c>
      <c r="M2113" s="57" t="str">
        <f t="shared" si="619"/>
        <v>0.0025-0.0486535433586643i</v>
      </c>
      <c r="N2113" s="57">
        <f t="shared" si="620"/>
        <v>91.54388283347123</v>
      </c>
      <c r="O2113" s="57">
        <f t="shared" si="621"/>
        <v>20.010896310650473</v>
      </c>
      <c r="P2113" s="374">
        <f t="shared" si="622"/>
        <v>20.010896310650473</v>
      </c>
      <c r="Q2113" s="374">
        <f t="shared" si="623"/>
        <v>-88.45611716652877</v>
      </c>
      <c r="R2113" s="12">
        <f t="shared" si="624"/>
        <v>91.54388283347123</v>
      </c>
      <c r="S2113" s="57">
        <f t="shared" si="625"/>
        <v>2.5588150414039159</v>
      </c>
      <c r="T2113" s="12">
        <f t="shared" si="608"/>
        <v>20.010896310650473</v>
      </c>
    </row>
    <row r="2114" spans="1:20" x14ac:dyDescent="0.15">
      <c r="A2114" s="57">
        <f t="shared" si="609"/>
        <v>16138.603606412578</v>
      </c>
      <c r="B2114" s="12">
        <f t="shared" si="626"/>
        <v>2568.5385385612508</v>
      </c>
      <c r="C2114" s="57" t="str">
        <f t="shared" si="610"/>
        <v>0.269988887904629-9.97103333332184i</v>
      </c>
      <c r="D2114" s="57" t="str">
        <f t="shared" si="611"/>
        <v>7.9794804270512-2.54291801809459i</v>
      </c>
      <c r="E2114" s="57" t="str">
        <f t="shared" si="612"/>
        <v>81.1193084547002+0.30154806956105i</v>
      </c>
      <c r="F2114" s="57" t="str">
        <f t="shared" si="613"/>
        <v>4.1785438313963-232.618442969406i</v>
      </c>
      <c r="G2114" s="57" t="str">
        <f t="shared" si="614"/>
        <v>0.999967729683772-0.0056806051486169i</v>
      </c>
      <c r="H2114" s="57" t="str">
        <f t="shared" si="615"/>
        <v>173.363717484046+432.892559702899i</v>
      </c>
      <c r="I2114" s="57" t="str">
        <f t="shared" si="616"/>
        <v>572.238152558864-217.325926833247i</v>
      </c>
      <c r="K2114" s="57" t="str">
        <f t="shared" si="617"/>
        <v>0.00956705243438531-0.0277623800577882i</v>
      </c>
      <c r="L2114" s="57" t="str">
        <f t="shared" si="618"/>
        <v>0.00025-0.0860600410519419i</v>
      </c>
      <c r="M2114" s="57" t="str">
        <f t="shared" si="619"/>
        <v>0.0025-0.0484693597914569i</v>
      </c>
      <c r="N2114" s="57">
        <f t="shared" si="620"/>
        <v>91.551037325338697</v>
      </c>
      <c r="O2114" s="57">
        <f t="shared" si="621"/>
        <v>19.977986361914205</v>
      </c>
      <c r="P2114" s="374">
        <f t="shared" si="622"/>
        <v>19.977986361914205</v>
      </c>
      <c r="Q2114" s="374">
        <f t="shared" si="623"/>
        <v>-88.448962674661303</v>
      </c>
      <c r="R2114" s="12">
        <f t="shared" si="624"/>
        <v>91.551037325338697</v>
      </c>
      <c r="S2114" s="57">
        <f t="shared" si="625"/>
        <v>2.5685385385612509</v>
      </c>
      <c r="T2114" s="12">
        <f t="shared" si="608"/>
        <v>19.977986361914205</v>
      </c>
    </row>
    <row r="2115" spans="1:20" x14ac:dyDescent="0.15">
      <c r="A2115" s="57">
        <f t="shared" si="609"/>
        <v>16199.930300116948</v>
      </c>
      <c r="B2115" s="12">
        <f t="shared" si="626"/>
        <v>2578.2989850077838</v>
      </c>
      <c r="C2115" s="57" t="str">
        <f t="shared" si="610"/>
        <v>0.270212372903774-9.93329307415642i</v>
      </c>
      <c r="D2115" s="57" t="str">
        <f t="shared" si="611"/>
        <v>7.97947647105374-2.53377990720885i</v>
      </c>
      <c r="E2115" s="57" t="str">
        <f t="shared" si="612"/>
        <v>81.1194288643407+0.302995336686706i</v>
      </c>
      <c r="F2115" s="57" t="str">
        <f t="shared" si="613"/>
        <v>4.17854280464317-231.738019237614i</v>
      </c>
      <c r="G2115" s="57" t="str">
        <f t="shared" si="614"/>
        <v>0.999967483971375-0.0057021900470373i</v>
      </c>
      <c r="H2115" s="57" t="str">
        <f t="shared" si="615"/>
        <v>173.865336888875+434.971747626251i</v>
      </c>
      <c r="I2115" s="57" t="str">
        <f t="shared" si="616"/>
        <v>572.818124129713-217.071599911841i</v>
      </c>
      <c r="K2115" s="57" t="str">
        <f t="shared" si="617"/>
        <v>0.00950821705510941-0.0276753917530759i</v>
      </c>
      <c r="L2115" s="57" t="str">
        <f t="shared" si="618"/>
        <v>0.00025-0.0857342508985278i</v>
      </c>
      <c r="M2115" s="57" t="str">
        <f t="shared" si="619"/>
        <v>0.0025-0.0482858734722622i</v>
      </c>
      <c r="N2115" s="57">
        <f t="shared" si="620"/>
        <v>91.558215516899438</v>
      </c>
      <c r="O2115" s="57">
        <f t="shared" si="621"/>
        <v>19.945077517000861</v>
      </c>
      <c r="P2115" s="374">
        <f t="shared" si="622"/>
        <v>19.945077517000861</v>
      </c>
      <c r="Q2115" s="374">
        <f t="shared" si="623"/>
        <v>-88.441784483100562</v>
      </c>
      <c r="R2115" s="12">
        <f t="shared" si="624"/>
        <v>91.558215516899438</v>
      </c>
      <c r="S2115" s="57">
        <f t="shared" si="625"/>
        <v>2.578298985007784</v>
      </c>
      <c r="T2115" s="12">
        <f t="shared" si="608"/>
        <v>19.945077517000861</v>
      </c>
    </row>
    <row r="2116" spans="1:20" x14ac:dyDescent="0.15">
      <c r="A2116" s="57">
        <f t="shared" si="609"/>
        <v>16261.490035257391</v>
      </c>
      <c r="B2116" s="12">
        <f t="shared" si="626"/>
        <v>2588.0965211508133</v>
      </c>
      <c r="C2116" s="57" t="str">
        <f t="shared" si="610"/>
        <v>0.270434444557726-9.89569665549282i</v>
      </c>
      <c r="D2116" s="57" t="str">
        <f t="shared" si="611"/>
        <v>7.97947248493745-2.52467824510976i</v>
      </c>
      <c r="E2116" s="57" t="str">
        <f t="shared" si="612"/>
        <v>81.1195514822598+0.304447301028928i</v>
      </c>
      <c r="F2116" s="57" t="str">
        <f t="shared" si="613"/>
        <v>4.17854177007235-230.860929134939i</v>
      </c>
      <c r="G2116" s="57" t="str">
        <f t="shared" si="614"/>
        <v>0.999967236388138-0.00572385695203857i</v>
      </c>
      <c r="H2116" s="57" t="str">
        <f t="shared" si="615"/>
        <v>174.372514608851+437.064626107215i</v>
      </c>
      <c r="I2116" s="57" t="str">
        <f t="shared" si="616"/>
        <v>573.40362308628-216.822486266546i</v>
      </c>
      <c r="K2116" s="57" t="str">
        <f t="shared" si="617"/>
        <v>0.00944975051643058-0.0275885528470914i</v>
      </c>
      <c r="L2116" s="57" t="str">
        <f t="shared" si="618"/>
        <v>0.00025-0.0854096940610958i</v>
      </c>
      <c r="M2116" s="57" t="str">
        <f t="shared" si="619"/>
        <v>0.0025-0.0481030817615681i</v>
      </c>
      <c r="N2116" s="57">
        <f t="shared" si="620"/>
        <v>91.565417491591091</v>
      </c>
      <c r="O2116" s="57">
        <f t="shared" si="621"/>
        <v>19.912169779535663</v>
      </c>
      <c r="P2116" s="374">
        <f t="shared" si="622"/>
        <v>19.912169779535663</v>
      </c>
      <c r="Q2116" s="374">
        <f t="shared" si="623"/>
        <v>-88.434582508408909</v>
      </c>
      <c r="R2116" s="12">
        <f t="shared" si="624"/>
        <v>91.565417491591091</v>
      </c>
      <c r="S2116" s="57">
        <f t="shared" si="625"/>
        <v>2.5880965211508133</v>
      </c>
      <c r="T2116" s="12">
        <f t="shared" si="608"/>
        <v>19.912169779535663</v>
      </c>
    </row>
    <row r="2117" spans="1:20" x14ac:dyDescent="0.15">
      <c r="A2117" s="57">
        <f t="shared" si="609"/>
        <v>16323.283697391371</v>
      </c>
      <c r="B2117" s="12">
        <f t="shared" si="626"/>
        <v>2597.9312879311865</v>
      </c>
      <c r="C2117" s="57" t="str">
        <f t="shared" si="610"/>
        <v>0.270655109669946-9.85824352759322i</v>
      </c>
      <c r="D2117" s="57" t="str">
        <f t="shared" si="611"/>
        <v>7.9794684684732-2.51561290086129i</v>
      </c>
      <c r="E2117" s="57" t="str">
        <f t="shared" si="612"/>
        <v>81.1196763179778+0.305903979163452i</v>
      </c>
      <c r="F2117" s="57" t="str">
        <f t="shared" si="613"/>
        <v>4.17854072762439-229.987160044145i</v>
      </c>
      <c r="G2117" s="57" t="str">
        <f t="shared" si="614"/>
        <v>0.999966986919818-0.00574560617506227i</v>
      </c>
      <c r="H2117" s="57" t="str">
        <f t="shared" si="615"/>
        <v>174.885327181106+439.171331272898i</v>
      </c>
      <c r="I2117" s="57" t="str">
        <f t="shared" si="616"/>
        <v>573.99471145322-216.578615654229i</v>
      </c>
      <c r="K2117" s="57" t="str">
        <f t="shared" si="617"/>
        <v>0.0093916510263771-0.0275018644276826i</v>
      </c>
      <c r="L2117" s="57" t="str">
        <f t="shared" si="618"/>
        <v>0.00025-0.0850863658707865i</v>
      </c>
      <c r="M2117" s="57" t="str">
        <f t="shared" si="619"/>
        <v>0.0025-0.0479209820298549i</v>
      </c>
      <c r="N2117" s="57">
        <f t="shared" si="620"/>
        <v>91.572643333278521</v>
      </c>
      <c r="O2117" s="57">
        <f t="shared" si="621"/>
        <v>19.879263153186368</v>
      </c>
      <c r="P2117" s="374">
        <f t="shared" si="622"/>
        <v>19.879263153186368</v>
      </c>
      <c r="Q2117" s="374">
        <f t="shared" si="623"/>
        <v>-88.427356666721479</v>
      </c>
      <c r="R2117" s="12">
        <f t="shared" si="624"/>
        <v>91.572643333278521</v>
      </c>
      <c r="S2117" s="57">
        <f t="shared" si="625"/>
        <v>2.5979312879311864</v>
      </c>
      <c r="T2117" s="12">
        <f t="shared" si="608"/>
        <v>19.879263153186368</v>
      </c>
    </row>
    <row r="2118" spans="1:20" x14ac:dyDescent="0.15">
      <c r="A2118" s="57">
        <f t="shared" si="609"/>
        <v>16385.312175441457</v>
      </c>
      <c r="B2118" s="12">
        <f t="shared" si="626"/>
        <v>2607.803426825325</v>
      </c>
      <c r="C2118" s="57" t="str">
        <f t="shared" si="610"/>
        <v>0.270874375037806-9.82093314285222i</v>
      </c>
      <c r="D2118" s="57" t="str">
        <f t="shared" si="611"/>
        <v>7.97946442142993-2.50658374404976i</v>
      </c>
      <c r="E2118" s="57" t="str">
        <f t="shared" si="612"/>
        <v>81.1198033811131+0.307365387756519i</v>
      </c>
      <c r="F2118" s="57" t="str">
        <f t="shared" si="613"/>
        <v>4.1785396772393-229.11669939577i</v>
      </c>
      <c r="G2118" s="57" t="str">
        <f t="shared" si="614"/>
        <v>0.999966735552061-0.00576743802873133i</v>
      </c>
      <c r="H2118" s="57" t="str">
        <f t="shared" si="615"/>
        <v>175.403852465124+441.292001135494i</v>
      </c>
      <c r="I2118" s="57" t="str">
        <f t="shared" si="616"/>
        <v>574.59145210921-216.340018520121i</v>
      </c>
      <c r="K2118" s="57" t="str">
        <f t="shared" si="617"/>
        <v>0.00933391679441646-0.0274153275661733i</v>
      </c>
      <c r="L2118" s="57" t="str">
        <f t="shared" si="618"/>
        <v>0.00025-0.0847642616764166i</v>
      </c>
      <c r="M2118" s="57" t="str">
        <f t="shared" si="619"/>
        <v>0.0025-0.047739571657556i</v>
      </c>
      <c r="N2118" s="57">
        <f t="shared" si="620"/>
        <v>91.579893126253978</v>
      </c>
      <c r="O2118" s="57">
        <f t="shared" si="621"/>
        <v>19.846357641663442</v>
      </c>
      <c r="P2118" s="374">
        <f t="shared" si="622"/>
        <v>19.846357641663442</v>
      </c>
      <c r="Q2118" s="374">
        <f t="shared" si="623"/>
        <v>-88.420106873746022</v>
      </c>
      <c r="R2118" s="12">
        <f t="shared" si="624"/>
        <v>91.579893126253978</v>
      </c>
      <c r="S2118" s="57">
        <f t="shared" si="625"/>
        <v>2.607803426825325</v>
      </c>
      <c r="T2118" s="12">
        <f t="shared" si="608"/>
        <v>19.846357641663442</v>
      </c>
    </row>
    <row r="2119" spans="1:20" x14ac:dyDescent="0.15">
      <c r="A2119" s="57">
        <f t="shared" si="609"/>
        <v>16447.576361708136</v>
      </c>
      <c r="B2119" s="12">
        <f t="shared" si="626"/>
        <v>2617.7130798472613</v>
      </c>
      <c r="C2119" s="57" t="str">
        <f t="shared" si="610"/>
        <v>0.271092247452103-9.78376495578883i</v>
      </c>
      <c r="D2119" s="57" t="str">
        <f t="shared" si="611"/>
        <v>7.97946034357484-2.49759064478203i</v>
      </c>
      <c r="E2119" s="57" t="str">
        <f t="shared" si="612"/>
        <v>81.1199326813801+0.308831543564946i</v>
      </c>
      <c r="F2119" s="57" t="str">
        <f t="shared" si="613"/>
        <v>4.17853861885669-228.249534667944i</v>
      </c>
      <c r="G2119" s="57" t="str">
        <f t="shared" si="614"/>
        <v>0.999966482270408-0.0057893528268545i</v>
      </c>
      <c r="H2119" s="57" t="str">
        <f t="shared" si="615"/>
        <v>175.928169670602+443.426775624803i</v>
      </c>
      <c r="I2119" s="57" t="str">
        <f t="shared" si="616"/>
        <v>575.193908801362-216.106726011388i</v>
      </c>
      <c r="K2119" s="57" t="str">
        <f t="shared" si="617"/>
        <v>0.00927654603157153-0.0273289433174732i</v>
      </c>
      <c r="L2119" s="57" t="str">
        <f t="shared" si="618"/>
        <v>0.00025-0.0844433768444072i</v>
      </c>
      <c r="M2119" s="57" t="str">
        <f t="shared" si="619"/>
        <v>0.0025-0.047558848035023i</v>
      </c>
      <c r="N2119" s="57">
        <f t="shared" si="620"/>
        <v>91.587166955236839</v>
      </c>
      <c r="O2119" s="57">
        <f t="shared" si="621"/>
        <v>19.813453248720677</v>
      </c>
      <c r="P2119" s="374">
        <f t="shared" si="622"/>
        <v>19.813453248720677</v>
      </c>
      <c r="Q2119" s="374">
        <f t="shared" si="623"/>
        <v>-88.412833044763161</v>
      </c>
      <c r="R2119" s="12">
        <f t="shared" si="624"/>
        <v>91.587166955236839</v>
      </c>
      <c r="S2119" s="57">
        <f t="shared" si="625"/>
        <v>2.6177130798472614</v>
      </c>
      <c r="T2119" s="12">
        <f t="shared" si="608"/>
        <v>19.813453248720677</v>
      </c>
    </row>
    <row r="2120" spans="1:20" x14ac:dyDescent="0.15">
      <c r="A2120" s="57">
        <f t="shared" si="609"/>
        <v>16510.077151882626</v>
      </c>
      <c r="B2120" s="12">
        <f t="shared" si="626"/>
        <v>2627.660389550681</v>
      </c>
      <c r="C2120" s="57" t="str">
        <f t="shared" si="610"/>
        <v>0.271308733696791-9.74673842303818i</v>
      </c>
      <c r="D2120" s="57" t="str">
        <f t="shared" si="611"/>
        <v>7.97945623467338-2.48863347368353i</v>
      </c>
      <c r="E2120" s="57" t="str">
        <f t="shared" si="612"/>
        <v>81.120064228592+0.310302463435595i</v>
      </c>
      <c r="F2120" s="57" t="str">
        <f t="shared" si="613"/>
        <v>4.17853755241558-227.385653386209i</v>
      </c>
      <c r="G2120" s="57" t="str">
        <f t="shared" si="614"/>
        <v>0.999966227060287-0.00581135088443089i</v>
      </c>
      <c r="H2120" s="57" t="str">
        <f t="shared" si="615"/>
        <v>176.458359386028+445.575796621406i</v>
      </c>
      <c r="I2120" s="57" t="str">
        <f t="shared" si="616"/>
        <v>575.802146159916-215.878769991064i</v>
      </c>
      <c r="K2120" s="57" t="str">
        <f t="shared" si="617"/>
        <v>0.00921953695053489-0.0272427127201864i</v>
      </c>
      <c r="L2120" s="57" t="str">
        <f t="shared" si="618"/>
        <v>0.00025-0.0841237067587243i</v>
      </c>
      <c r="M2120" s="57" t="str">
        <f t="shared" si="619"/>
        <v>0.0025-0.0473788085624857i</v>
      </c>
      <c r="N2120" s="57">
        <f t="shared" si="620"/>
        <v>91.594464905374807</v>
      </c>
      <c r="O2120" s="57">
        <f t="shared" si="621"/>
        <v>19.780549978155545</v>
      </c>
      <c r="P2120" s="374">
        <f t="shared" si="622"/>
        <v>19.780549978155545</v>
      </c>
      <c r="Q2120" s="374">
        <f t="shared" si="623"/>
        <v>-88.405535094625193</v>
      </c>
      <c r="R2120" s="12">
        <f t="shared" si="624"/>
        <v>91.594464905374807</v>
      </c>
      <c r="S2120" s="57">
        <f t="shared" si="625"/>
        <v>2.6276603895506812</v>
      </c>
      <c r="T2120" s="12">
        <f t="shared" si="608"/>
        <v>19.780549978155545</v>
      </c>
    </row>
    <row r="2121" spans="1:20" x14ac:dyDescent="0.15">
      <c r="A2121" s="57">
        <f t="shared" si="609"/>
        <v>16572.815445059779</v>
      </c>
      <c r="B2121" s="12">
        <f t="shared" si="626"/>
        <v>2637.6454990309735</v>
      </c>
      <c r="C2121" s="57" t="str">
        <f t="shared" si="610"/>
        <v>0.271523840548259-9.70985300334344i</v>
      </c>
      <c r="D2121" s="57" t="str">
        <f t="shared" si="611"/>
        <v>7.97945209448917-2.47971210189652i</v>
      </c>
      <c r="E2121" s="57" t="str">
        <f t="shared" si="612"/>
        <v>81.1201980326619+0.311778164305519i</v>
      </c>
      <c r="F2121" s="57" t="str">
        <f t="shared" si="613"/>
        <v>4.17853647785469-226.525043123342i</v>
      </c>
      <c r="G2121" s="57" t="str">
        <f t="shared" si="614"/>
        <v>0.999965969907015-0.00583343251765442i</v>
      </c>
      <c r="H2121" s="57" t="str">
        <f t="shared" si="615"/>
        <v>176.994503607958+447.739207990543i</v>
      </c>
      <c r="I2121" s="57" t="str">
        <f t="shared" si="616"/>
        <v>576.416229713272-215.656183052318i</v>
      </c>
      <c r="K2121" s="57" t="str">
        <f t="shared" si="617"/>
        <v>0.00916288776578091-0.0271566367967214i</v>
      </c>
      <c r="L2121" s="57" t="str">
        <f t="shared" si="618"/>
        <v>0.00025-0.0838052468208056i</v>
      </c>
      <c r="M2121" s="57" t="str">
        <f t="shared" si="619"/>
        <v>0.0025-0.0471994506500155i</v>
      </c>
      <c r="N2121" s="57">
        <f t="shared" si="620"/>
        <v>91.601787062242209</v>
      </c>
      <c r="O2121" s="57">
        <f t="shared" si="621"/>
        <v>19.747647833809754</v>
      </c>
      <c r="P2121" s="374">
        <f t="shared" si="622"/>
        <v>19.747647833809754</v>
      </c>
      <c r="Q2121" s="374">
        <f t="shared" si="623"/>
        <v>-88.398212937757791</v>
      </c>
      <c r="R2121" s="12">
        <f t="shared" si="624"/>
        <v>91.601787062242209</v>
      </c>
      <c r="S2121" s="57">
        <f t="shared" si="625"/>
        <v>2.6376454990309735</v>
      </c>
      <c r="T2121" s="12">
        <f t="shared" si="608"/>
        <v>19.747647833809754</v>
      </c>
    </row>
    <row r="2122" spans="1:20" x14ac:dyDescent="0.15">
      <c r="A2122" s="57">
        <f t="shared" si="609"/>
        <v>16635.792143751009</v>
      </c>
      <c r="B2122" s="12">
        <f t="shared" si="626"/>
        <v>2647.6685519272914</v>
      </c>
      <c r="C2122" s="57" t="str">
        <f t="shared" si="610"/>
        <v>0.271737574775146-9.67310815754742i</v>
      </c>
      <c r="D2122" s="57" t="str">
        <f t="shared" si="611"/>
        <v>7.97944792278419-2.47082640107818i</v>
      </c>
      <c r="E2122" s="57" t="str">
        <f t="shared" si="612"/>
        <v>81.1203341036006+0.313258663202259i</v>
      </c>
      <c r="F2122" s="57" t="str">
        <f t="shared" si="613"/>
        <v>4.17853539511218-225.667691499176i</v>
      </c>
      <c r="G2122" s="57" t="str">
        <f t="shared" si="614"/>
        <v>0.999965710795799-0.00585559804391835i</v>
      </c>
      <c r="H2122" s="57" t="str">
        <f t="shared" si="615"/>
        <v>177.536685771017+449.917155616643i</v>
      </c>
      <c r="I2122" s="57" t="str">
        <f t="shared" si="616"/>
        <v>577.036225903265-215.438998533066i</v>
      </c>
      <c r="K2122" s="57" t="str">
        <f t="shared" si="617"/>
        <v>0.00910659669367654-0.0270707165534007i</v>
      </c>
      <c r="L2122" s="57" t="str">
        <f t="shared" si="618"/>
        <v>0.00025-0.0834879924494974i</v>
      </c>
      <c r="M2122" s="57" t="str">
        <f t="shared" si="619"/>
        <v>0.0025-0.047020771717489i</v>
      </c>
      <c r="N2122" s="57">
        <f t="shared" si="620"/>
        <v>91.609133511841478</v>
      </c>
      <c r="O2122" s="57">
        <f t="shared" si="621"/>
        <v>19.714746819569392</v>
      </c>
      <c r="P2122" s="374">
        <f t="shared" si="622"/>
        <v>19.714746819569392</v>
      </c>
      <c r="Q2122" s="374">
        <f t="shared" si="623"/>
        <v>-88.390866488158522</v>
      </c>
      <c r="R2122" s="12">
        <f t="shared" si="624"/>
        <v>91.609133511841478</v>
      </c>
      <c r="S2122" s="57">
        <f t="shared" si="625"/>
        <v>2.6476685519272913</v>
      </c>
      <c r="T2122" s="12">
        <f t="shared" si="608"/>
        <v>19.714746819569392</v>
      </c>
    </row>
    <row r="2123" spans="1:20" x14ac:dyDescent="0.15">
      <c r="A2123" s="57">
        <f t="shared" si="609"/>
        <v>16699.008153897263</v>
      </c>
      <c r="B2123" s="12">
        <f t="shared" si="626"/>
        <v>2657.7296924246152</v>
      </c>
      <c r="C2123" s="57" t="str">
        <f t="shared" si="610"/>
        <v>0.271949943137856-9.63650334858488i</v>
      </c>
      <c r="D2123" s="57" t="str">
        <f t="shared" si="611"/>
        <v>7.97944371931837-2.46197624339872i</v>
      </c>
      <c r="E2123" s="57" t="str">
        <f t="shared" si="612"/>
        <v>81.1204724515225+0.314743977244004i</v>
      </c>
      <c r="F2123" s="57" t="str">
        <f t="shared" si="613"/>
        <v>4.17853430412575-224.813586180416i</v>
      </c>
      <c r="G2123" s="57" t="str">
        <f t="shared" si="614"/>
        <v>0.999965449711731-0.00587784778181982i</v>
      </c>
      <c r="H2123" s="57" t="str">
        <f t="shared" si="615"/>
        <v>178.084990778675+452.109787438583i</v>
      </c>
      <c r="I2123" s="57" t="str">
        <f t="shared" si="616"/>
        <v>577.662202100763-215.227250530971i</v>
      </c>
      <c r="K2123" s="57" t="str">
        <f t="shared" si="617"/>
        <v>0.0090506619525905-0.0269849529805718i</v>
      </c>
      <c r="L2123" s="57" t="str">
        <f t="shared" si="618"/>
        <v>0.00025-0.0831719390809896i</v>
      </c>
      <c r="M2123" s="57" t="str">
        <f t="shared" si="619"/>
        <v>0.0025-0.0468427691945497i</v>
      </c>
      <c r="N2123" s="57">
        <f t="shared" si="620"/>
        <v>91.616504340602859</v>
      </c>
      <c r="O2123" s="57">
        <f t="shared" si="621"/>
        <v>19.681846939365816</v>
      </c>
      <c r="P2123" s="374">
        <f t="shared" si="622"/>
        <v>19.681846939365816</v>
      </c>
      <c r="Q2123" s="374">
        <f t="shared" si="623"/>
        <v>-88.383495659397141</v>
      </c>
      <c r="R2123" s="12">
        <f t="shared" si="624"/>
        <v>91.616504340602859</v>
      </c>
      <c r="S2123" s="57">
        <f t="shared" si="625"/>
        <v>2.6577296924246152</v>
      </c>
      <c r="T2123" s="12">
        <f t="shared" si="608"/>
        <v>19.681846939365816</v>
      </c>
    </row>
    <row r="2124" spans="1:20" x14ac:dyDescent="0.15">
      <c r="A2124" s="57">
        <f t="shared" si="609"/>
        <v>16762.464384882074</v>
      </c>
      <c r="B2124" s="12">
        <f t="shared" si="626"/>
        <v>2667.8290652558289</v>
      </c>
      <c r="C2124" s="57" t="str">
        <f t="shared" si="610"/>
        <v>0.2721609523881-9.60003804147394i</v>
      </c>
      <c r="D2124" s="57" t="str">
        <f t="shared" si="611"/>
        <v>7.97943948384999-2.45316150153962i</v>
      </c>
      <c r="E2124" s="57" t="str">
        <f t="shared" si="612"/>
        <v>81.1206130866417+0.316234123638595i</v>
      </c>
      <c r="F2124" s="57" t="str">
        <f t="shared" si="613"/>
        <v>4.17853320483264-223.962714880473i</v>
      </c>
      <c r="G2124" s="57" t="str">
        <f t="shared" si="614"/>
        <v>0.999965186639793-0.00590018205116436i</v>
      </c>
      <c r="H2124" s="57" t="str">
        <f t="shared" si="615"/>
        <v>178.639505034786+454.317253485679i</v>
      </c>
      <c r="I2124" s="57" t="str">
        <f t="shared" si="616"/>
        <v>578.294226621636-215.020973918819i</v>
      </c>
      <c r="K2124" s="57" t="str">
        <f t="shared" si="617"/>
        <v>0.00899508176300006-0.0268993470527162i</v>
      </c>
      <c r="L2124" s="57" t="str">
        <f t="shared" si="618"/>
        <v>0.00025-0.0828570821687481i</v>
      </c>
      <c r="M2124" s="57" t="str">
        <f t="shared" si="619"/>
        <v>0.0025-0.0466654405205717i</v>
      </c>
      <c r="N2124" s="57">
        <f t="shared" si="620"/>
        <v>91.623899635384134</v>
      </c>
      <c r="O2124" s="57">
        <f t="shared" si="621"/>
        <v>19.648948197175581</v>
      </c>
      <c r="P2124" s="374">
        <f t="shared" si="622"/>
        <v>19.648948197175581</v>
      </c>
      <c r="Q2124" s="374">
        <f t="shared" si="623"/>
        <v>-88.376100364615866</v>
      </c>
      <c r="R2124" s="12">
        <f t="shared" si="624"/>
        <v>91.623899635384134</v>
      </c>
      <c r="S2124" s="57">
        <f t="shared" si="625"/>
        <v>2.667829065255829</v>
      </c>
      <c r="T2124" s="12">
        <f t="shared" si="608"/>
        <v>19.648948197175581</v>
      </c>
    </row>
    <row r="2125" spans="1:20" x14ac:dyDescent="0.15">
      <c r="A2125" s="57">
        <f t="shared" si="609"/>
        <v>16826.161749544626</v>
      </c>
      <c r="B2125" s="12">
        <f t="shared" si="626"/>
        <v>2677.9668157038013</v>
      </c>
      <c r="C2125" s="57" t="str">
        <f t="shared" si="610"/>
        <v>0.272370609268652-9.56371170330847i</v>
      </c>
      <c r="D2125" s="57" t="str">
        <f t="shared" si="611"/>
        <v>7.97943521613553-2.44438204869175i</v>
      </c>
      <c r="E2125" s="57" t="str">
        <f t="shared" si="612"/>
        <v>81.1207560192765+0.31772911968491i</v>
      </c>
      <c r="F2125" s="57" t="str">
        <f t="shared" si="613"/>
        <v>4.17853209716964-223.115065359274i</v>
      </c>
      <c r="G2125" s="57" t="str">
        <f t="shared" si="614"/>
        <v>0.999964921564849-0.00592260117297054i</v>
      </c>
      <c r="H2125" s="57" t="str">
        <f t="shared" si="615"/>
        <v>179.200316475923+456.539705914398i</v>
      </c>
      <c r="I2125" s="57" t="str">
        <f t="shared" si="616"/>
        <v>578.932368742958-214.820204360259i</v>
      </c>
      <c r="K2125" s="57" t="str">
        <f t="shared" si="617"/>
        <v>0.00893985434759662-0.0268138997285607i</v>
      </c>
      <c r="L2125" s="57" t="str">
        <f t="shared" si="618"/>
        <v>0.00025-0.0825434171834513i</v>
      </c>
      <c r="M2125" s="57" t="str">
        <f t="shared" si="619"/>
        <v>0.0025-0.0464887831446219i</v>
      </c>
      <c r="N2125" s="57">
        <f t="shared" si="620"/>
        <v>91.631319483471742</v>
      </c>
      <c r="O2125" s="57">
        <f t="shared" si="621"/>
        <v>19.616050597021331</v>
      </c>
      <c r="P2125" s="374">
        <f t="shared" si="622"/>
        <v>19.616050597021331</v>
      </c>
      <c r="Q2125" s="374">
        <f t="shared" si="623"/>
        <v>-88.368680516528258</v>
      </c>
      <c r="R2125" s="12">
        <f t="shared" si="624"/>
        <v>91.631319483471742</v>
      </c>
      <c r="S2125" s="57">
        <f t="shared" si="625"/>
        <v>2.6779668157038015</v>
      </c>
      <c r="T2125" s="12">
        <f t="shared" si="608"/>
        <v>19.616050597021331</v>
      </c>
    </row>
    <row r="2126" spans="1:20" x14ac:dyDescent="0.15">
      <c r="A2126" s="57">
        <f t="shared" si="609"/>
        <v>16890.101164192896</v>
      </c>
      <c r="B2126" s="12">
        <f t="shared" si="626"/>
        <v>2688.1430896034758</v>
      </c>
      <c r="C2126" s="57" t="str">
        <f t="shared" si="610"/>
        <v>0.27257892051269-9.52752380324952i</v>
      </c>
      <c r="D2126" s="57" t="str">
        <f t="shared" si="611"/>
        <v>7.97943091592934-2.43563775855352i</v>
      </c>
      <c r="E2126" s="57" t="str">
        <f t="shared" si="612"/>
        <v>81.1209012598474+0.319228982771896i</v>
      </c>
      <c r="F2126" s="57" t="str">
        <f t="shared" si="613"/>
        <v>4.17853098107297-222.270625423094i</v>
      </c>
      <c r="G2126" s="57" t="str">
        <f t="shared" si="614"/>
        <v>0.99996465447165-0.00594510546947447i</v>
      </c>
      <c r="H2126" s="57" t="str">
        <f t="shared" si="615"/>
        <v>179.767514604534+458.777299045842i</v>
      </c>
      <c r="I2126" s="57" t="str">
        <f t="shared" si="616"/>
        <v>579.576698719614-214.624978325963i</v>
      </c>
      <c r="K2126" s="57" t="str">
        <f t="shared" si="617"/>
        <v>0.00888497793138939-0.0267286119511885i</v>
      </c>
      <c r="L2126" s="57" t="str">
        <f t="shared" si="618"/>
        <v>0.00025-0.0822309396129219i</v>
      </c>
      <c r="M2126" s="57" t="str">
        <f t="shared" si="619"/>
        <v>0.0025-0.0463127945254254i</v>
      </c>
      <c r="N2126" s="57">
        <f t="shared" si="620"/>
        <v>91.638763972579241</v>
      </c>
      <c r="O2126" s="57">
        <f t="shared" si="621"/>
        <v>19.583154142971711</v>
      </c>
      <c r="P2126" s="374">
        <f t="shared" si="622"/>
        <v>19.583154142971711</v>
      </c>
      <c r="Q2126" s="374">
        <f t="shared" si="623"/>
        <v>-88.361236027420759</v>
      </c>
      <c r="R2126" s="12">
        <f t="shared" si="624"/>
        <v>91.638763972579241</v>
      </c>
      <c r="S2126" s="57">
        <f t="shared" si="625"/>
        <v>2.6881430896034759</v>
      </c>
      <c r="T2126" s="12">
        <f t="shared" si="608"/>
        <v>19.583154142971711</v>
      </c>
    </row>
    <row r="2127" spans="1:20" x14ac:dyDescent="0.15">
      <c r="A2127" s="57">
        <f t="shared" si="609"/>
        <v>16954.28354861683</v>
      </c>
      <c r="B2127" s="12">
        <f t="shared" si="626"/>
        <v>2698.3580333439691</v>
      </c>
      <c r="C2127" s="57" t="str">
        <f t="shared" si="610"/>
        <v>0.272785892843641-9.49147381251804i</v>
      </c>
      <c r="D2127" s="57" t="str">
        <f t="shared" si="611"/>
        <v>7.97942658298425-2.42692850532915i</v>
      </c>
      <c r="E2127" s="57" t="str">
        <f t="shared" si="612"/>
        <v>81.1210488188809+0.320733730378882i</v>
      </c>
      <c r="F2127" s="57" t="str">
        <f t="shared" si="613"/>
        <v>4.17852985647848-221.429382924383i</v>
      </c>
      <c r="G2127" s="57" t="str">
        <f t="shared" si="614"/>
        <v>0.999964385344831-0.00596769526413442i</v>
      </c>
      <c r="H2127" s="57" t="str">
        <f t="shared" si="615"/>
        <v>180.341190522952+461.030189404006i</v>
      </c>
      <c r="I2127" s="57" t="str">
        <f t="shared" si="616"/>
        <v>580.227287801224-214.435333110202i</v>
      </c>
      <c r="K2127" s="57" t="str">
        <f t="shared" si="617"/>
        <v>0.00883045074180719-0.0266434846481491i</v>
      </c>
      <c r="L2127" s="57" t="str">
        <f t="shared" si="618"/>
        <v>0.00025-0.0819196449620662i</v>
      </c>
      <c r="M2127" s="57" t="str">
        <f t="shared" si="619"/>
        <v>0.0025-0.0461374721313262i</v>
      </c>
      <c r="N2127" s="57">
        <f t="shared" si="620"/>
        <v>91.646233190848719</v>
      </c>
      <c r="O2127" s="57">
        <f t="shared" si="621"/>
        <v>19.550258839142487</v>
      </c>
      <c r="P2127" s="374">
        <f t="shared" si="622"/>
        <v>19.550258839142487</v>
      </c>
      <c r="Q2127" s="374">
        <f t="shared" si="623"/>
        <v>-88.353766809151281</v>
      </c>
      <c r="R2127" s="12">
        <f t="shared" si="624"/>
        <v>91.646233190848719</v>
      </c>
      <c r="S2127" s="57">
        <f t="shared" si="625"/>
        <v>2.6983580333439692</v>
      </c>
      <c r="T2127" s="12">
        <f t="shared" si="608"/>
        <v>19.550258839142487</v>
      </c>
    </row>
    <row r="2128" spans="1:20" x14ac:dyDescent="0.15">
      <c r="A2128" s="57">
        <f t="shared" si="609"/>
        <v>17018.709826101574</v>
      </c>
      <c r="B2128" s="12">
        <f t="shared" si="626"/>
        <v>2708.6117938706761</v>
      </c>
      <c r="C2128" s="57" t="str">
        <f t="shared" si="610"/>
        <v>0.272991532974602-9.45556120438601i</v>
      </c>
      <c r="D2128" s="57" t="str">
        <f t="shared" si="611"/>
        <v>7.97942221705084-2.41825416372676i</v>
      </c>
      <c r="E2128" s="57" t="str">
        <f t="shared" si="612"/>
        <v>81.1211987070082+0.322243380075213i</v>
      </c>
      <c r="F2128" s="57" t="str">
        <f t="shared" si="613"/>
        <v>4.17852872332142-220.591325761581i</v>
      </c>
      <c r="G2128" s="57" t="str">
        <f t="shared" si="614"/>
        <v>0.999964114168908-0.00599037088163548i</v>
      </c>
      <c r="H2128" s="57" t="str">
        <f t="shared" si="615"/>
        <v>180.921436968274+463.298535754837i</v>
      </c>
      <c r="I2128" s="57" t="str">
        <f t="shared" si="616"/>
        <v>580.884208249394-214.251306847826i</v>
      </c>
      <c r="K2128" s="57" t="str">
        <f t="shared" si="617"/>
        <v>0.00877627100879897-0.0265585187315699i</v>
      </c>
      <c r="L2128" s="57" t="str">
        <f t="shared" si="618"/>
        <v>0.00025-0.0816095287528057i</v>
      </c>
      <c r="M2128" s="57" t="str">
        <f t="shared" si="619"/>
        <v>0.0025-0.0459628134402533i</v>
      </c>
      <c r="N2128" s="57">
        <f t="shared" si="620"/>
        <v>91.653727226849796</v>
      </c>
      <c r="O2128" s="57">
        <f t="shared" si="621"/>
        <v>19.517364689696173</v>
      </c>
      <c r="P2128" s="374">
        <f t="shared" si="622"/>
        <v>19.517364689696173</v>
      </c>
      <c r="Q2128" s="374">
        <f t="shared" si="623"/>
        <v>-88.346272773150204</v>
      </c>
      <c r="R2128" s="12">
        <f t="shared" si="624"/>
        <v>91.653727226849796</v>
      </c>
      <c r="S2128" s="57">
        <f t="shared" si="625"/>
        <v>2.7086117938706762</v>
      </c>
      <c r="T2128" s="12">
        <f t="shared" si="608"/>
        <v>19.517364689696173</v>
      </c>
    </row>
    <row r="2129" spans="1:20" x14ac:dyDescent="0.15">
      <c r="A2129" s="57">
        <f t="shared" si="609"/>
        <v>17083.38092344076</v>
      </c>
      <c r="B2129" s="12">
        <f t="shared" si="626"/>
        <v>2718.9045186873846</v>
      </c>
      <c r="C2129" s="57" t="str">
        <f t="shared" si="610"/>
        <v>0.273195847608335-9.41978545416937i</v>
      </c>
      <c r="D2129" s="57" t="str">
        <f t="shared" si="611"/>
        <v>7.97941781787823-2.40961460895666i</v>
      </c>
      <c r="E2129" s="57" t="str">
        <f t="shared" si="612"/>
        <v>81.1213509349665+0.323757949521514i</v>
      </c>
      <c r="F2129" s="57" t="str">
        <f t="shared" si="613"/>
        <v>4.17852758153663-219.756441878955i</v>
      </c>
      <c r="G2129" s="57" t="str">
        <f t="shared" si="614"/>
        <v>0.99996384092828-0.00601313264789415i</v>
      </c>
      <c r="H2129" s="57" t="str">
        <f t="shared" si="615"/>
        <v>181.50834834812+465.582499146084i</v>
      </c>
      <c r="I2129" s="57" t="str">
        <f t="shared" si="616"/>
        <v>581.547533355345-214.072938531695i</v>
      </c>
      <c r="K2129" s="57" t="str">
        <f t="shared" si="617"/>
        <v>0.00872243696493236-0.026473715098267i</v>
      </c>
      <c r="L2129" s="57" t="str">
        <f t="shared" si="618"/>
        <v>0.00025-0.0813005865240145i</v>
      </c>
      <c r="M2129" s="57" t="str">
        <f t="shared" si="619"/>
        <v>0.0025-0.0457888159396825i</v>
      </c>
      <c r="N2129" s="57">
        <f t="shared" si="620"/>
        <v>91.661246169581815</v>
      </c>
      <c r="O2129" s="57">
        <f t="shared" si="621"/>
        <v>19.484471698843254</v>
      </c>
      <c r="P2129" s="374">
        <f t="shared" si="622"/>
        <v>19.484471698843254</v>
      </c>
      <c r="Q2129" s="374">
        <f t="shared" si="623"/>
        <v>-88.338753830418185</v>
      </c>
      <c r="R2129" s="12">
        <f t="shared" si="624"/>
        <v>91.661246169581815</v>
      </c>
      <c r="S2129" s="57">
        <f t="shared" si="625"/>
        <v>2.7189045186873844</v>
      </c>
      <c r="T2129" s="12">
        <f t="shared" si="608"/>
        <v>19.484471698843254</v>
      </c>
    </row>
    <row r="2130" spans="1:20" x14ac:dyDescent="0.15">
      <c r="A2130" s="57">
        <f t="shared" si="609"/>
        <v>17148.297770949834</v>
      </c>
      <c r="B2130" s="12">
        <f t="shared" si="626"/>
        <v>2729.2363558583966</v>
      </c>
      <c r="C2130" s="57" t="str">
        <f t="shared" si="610"/>
        <v>0.273398843436303-9.38414603921955i</v>
      </c>
      <c r="D2130" s="57" t="str">
        <f t="shared" si="611"/>
        <v>7.97941338521332-2.40100971672947i</v>
      </c>
      <c r="E2130" s="57" t="str">
        <f t="shared" si="612"/>
        <v>81.1215055136013+0.325277456467816i</v>
      </c>
      <c r="F2130" s="57" t="str">
        <f t="shared" si="613"/>
        <v>4.17852643105845-218.92471926642i</v>
      </c>
      <c r="G2130" s="57" t="str">
        <f t="shared" si="614"/>
        <v>0.99996356560723-0.00603598089006299i</v>
      </c>
      <c r="H2130" s="57" t="str">
        <f t="shared" si="615"/>
        <v>182.102020777323+467.882242948015i</v>
      </c>
      <c r="I2130" s="57" t="str">
        <f t="shared" si="616"/>
        <v>582.217337457903-213.900268030535i</v>
      </c>
      <c r="K2130" s="57" t="str">
        <f t="shared" si="617"/>
        <v>0.00866894684549012-0.026389074629857i</v>
      </c>
      <c r="L2130" s="57" t="str">
        <f t="shared" si="618"/>
        <v>0.00025-0.0809928138314545i</v>
      </c>
      <c r="M2130" s="57" t="str">
        <f t="shared" si="619"/>
        <v>0.0025-0.0456154771266014i</v>
      </c>
      <c r="N2130" s="57">
        <f t="shared" si="620"/>
        <v>91.66879010847039</v>
      </c>
      <c r="O2130" s="57">
        <f t="shared" si="621"/>
        <v>19.451579870842139</v>
      </c>
      <c r="P2130" s="374">
        <f t="shared" si="622"/>
        <v>19.451579870842139</v>
      </c>
      <c r="Q2130" s="374">
        <f t="shared" si="623"/>
        <v>-88.33120989152961</v>
      </c>
      <c r="R2130" s="12">
        <f t="shared" si="624"/>
        <v>91.66879010847039</v>
      </c>
      <c r="S2130" s="57">
        <f t="shared" si="625"/>
        <v>2.7292363558583967</v>
      </c>
      <c r="T2130" s="12">
        <f t="shared" si="608"/>
        <v>19.451579870842139</v>
      </c>
    </row>
    <row r="2131" spans="1:20" x14ac:dyDescent="0.15">
      <c r="A2131" s="57">
        <f t="shared" si="609"/>
        <v>17213.461302479442</v>
      </c>
      <c r="B2131" s="12">
        <f t="shared" si="626"/>
        <v>2739.6074540106583</v>
      </c>
      <c r="C2131" s="57" t="str">
        <f t="shared" si="610"/>
        <v>0.273600527138883-9.34864243891563i</v>
      </c>
      <c r="D2131" s="57" t="str">
        <f t="shared" si="611"/>
        <v>7.97940891880109-2.39243936325437i</v>
      </c>
      <c r="E2131" s="57" t="str">
        <f t="shared" si="612"/>
        <v>81.121662453866+0.326801918755404i</v>
      </c>
      <c r="F2131" s="57" t="str">
        <f t="shared" si="613"/>
        <v>4.17852527182064-218.096145959363i</v>
      </c>
      <c r="G2131" s="57" t="str">
        <f t="shared" si="614"/>
        <v>0.999963288189917-0.00605891593653534i</v>
      </c>
      <c r="H2131" s="57" t="str">
        <f t="shared" si="615"/>
        <v>182.702552115581+470.197932894954i</v>
      </c>
      <c r="I2131" s="57" t="str">
        <f t="shared" si="616"/>
        <v>582.89369596183-213.733336107288i</v>
      </c>
      <c r="K2131" s="57" t="str">
        <f t="shared" si="617"/>
        <v>0.00861579888856614-0.0263045981928677i</v>
      </c>
      <c r="L2131" s="57" t="str">
        <f t="shared" si="618"/>
        <v>0.00025-0.0806862062477133i</v>
      </c>
      <c r="M2131" s="57" t="str">
        <f t="shared" si="619"/>
        <v>0.0025-0.0454427945074731i</v>
      </c>
      <c r="N2131" s="57">
        <f t="shared" si="620"/>
        <v>91.67635913337098</v>
      </c>
      <c r="O2131" s="57">
        <f t="shared" si="621"/>
        <v>19.418689209999641</v>
      </c>
      <c r="P2131" s="374">
        <f t="shared" si="622"/>
        <v>19.418689209999641</v>
      </c>
      <c r="Q2131" s="374">
        <f t="shared" si="623"/>
        <v>-88.32364086662902</v>
      </c>
      <c r="R2131" s="12">
        <f t="shared" si="624"/>
        <v>91.67635913337098</v>
      </c>
      <c r="S2131" s="57">
        <f t="shared" si="625"/>
        <v>2.7396074540106583</v>
      </c>
      <c r="T2131" s="12">
        <f t="shared" si="608"/>
        <v>19.418689209999641</v>
      </c>
    </row>
    <row r="2132" spans="1:20" x14ac:dyDescent="0.15">
      <c r="A2132" s="57">
        <f t="shared" si="609"/>
        <v>17278.872455428864</v>
      </c>
      <c r="B2132" s="12">
        <f t="shared" si="626"/>
        <v>2750.017962335899</v>
      </c>
      <c r="C2132" s="57" t="str">
        <f t="shared" si="610"/>
        <v>0.273800905384592-9.31327413465638i</v>
      </c>
      <c r="D2132" s="57" t="str">
        <f t="shared" si="611"/>
        <v>7.97940441838462-2.38390342523732i</v>
      </c>
      <c r="E2132" s="57" t="str">
        <f t="shared" si="612"/>
        <v>81.1218217668223+0.328331354315267i</v>
      </c>
      <c r="F2132" s="57" t="str">
        <f t="shared" si="613"/>
        <v>4.17852410375653-217.270710038478i</v>
      </c>
      <c r="G2132" s="57" t="str">
        <f t="shared" si="614"/>
        <v>0.999963008660382-0.00608193811694996i</v>
      </c>
      <c r="H2132" s="57" t="str">
        <f t="shared" si="615"/>
        <v>183.310042006067+472.529737127724i</v>
      </c>
      <c r="I2132" s="57" t="str">
        <f t="shared" si="616"/>
        <v>583.576685356602-213.572184437914i</v>
      </c>
      <c r="K2132" s="57" t="str">
        <f t="shared" si="617"/>
        <v>0.00856299133515823-0.0262202866388494i</v>
      </c>
      <c r="L2132" s="57" t="str">
        <f t="shared" si="618"/>
        <v>0.00025-0.0803807593621371i</v>
      </c>
      <c r="M2132" s="57" t="str">
        <f t="shared" si="619"/>
        <v>0.0025-0.0452707655981999i</v>
      </c>
      <c r="N2132" s="57">
        <f t="shared" si="620"/>
        <v>91.683953334566411</v>
      </c>
      <c r="O2132" s="57">
        <f t="shared" si="621"/>
        <v>19.385799720671322</v>
      </c>
      <c r="P2132" s="374">
        <f t="shared" si="622"/>
        <v>19.385799720671322</v>
      </c>
      <c r="Q2132" s="374">
        <f t="shared" si="623"/>
        <v>-88.316046665433589</v>
      </c>
      <c r="R2132" s="12">
        <f t="shared" si="624"/>
        <v>91.683953334566411</v>
      </c>
      <c r="S2132" s="57">
        <f t="shared" si="625"/>
        <v>2.7500179623358991</v>
      </c>
      <c r="T2132" s="12">
        <f t="shared" si="608"/>
        <v>19.385799720671322</v>
      </c>
    </row>
    <row r="2133" spans="1:20" x14ac:dyDescent="0.15">
      <c r="A2133" s="57">
        <f t="shared" si="609"/>
        <v>17344.532170759496</v>
      </c>
      <c r="B2133" s="12">
        <f t="shared" si="626"/>
        <v>2760.4680305927754</v>
      </c>
      <c r="C2133" s="57" t="str">
        <f t="shared" si="610"/>
        <v>0.273999984830072-9.27804060985319i</v>
      </c>
      <c r="D2133" s="57" t="str">
        <f t="shared" si="611"/>
        <v>7.9793998837052-2.37540177987932i</v>
      </c>
      <c r="E2133" s="57" t="str">
        <f t="shared" si="612"/>
        <v>81.1219834636434+0.329865781169222i</v>
      </c>
      <c r="F2133" s="57" t="str">
        <f t="shared" si="613"/>
        <v>4.17852292679892-216.448399629592i</v>
      </c>
      <c r="G2133" s="57" t="str">
        <f t="shared" si="614"/>
        <v>0.999962727002545-0.00610504776219572i</v>
      </c>
      <c r="H2133" s="57" t="str">
        <f t="shared" si="615"/>
        <v>183.924591915052+474.877826236944i</v>
      </c>
      <c r="I2133" s="57" t="str">
        <f t="shared" si="616"/>
        <v>584.266383235496-213.416855630682i</v>
      </c>
      <c r="K2133" s="57" t="str">
        <f t="shared" si="617"/>
        <v>0.00851052242926092-0.0261361408044872i</v>
      </c>
      <c r="L2133" s="57" t="str">
        <f t="shared" si="618"/>
        <v>0.00025-0.0800764687807705i</v>
      </c>
      <c r="M2133" s="57" t="str">
        <f t="shared" si="619"/>
        <v>0.0025-0.0450993879240885i</v>
      </c>
      <c r="N2133" s="57">
        <f t="shared" si="620"/>
        <v>91.691572802768874</v>
      </c>
      <c r="O2133" s="57">
        <f t="shared" si="621"/>
        <v>19.35291140726267</v>
      </c>
      <c r="P2133" s="374">
        <f t="shared" si="622"/>
        <v>19.35291140726267</v>
      </c>
      <c r="Q2133" s="374">
        <f t="shared" si="623"/>
        <v>-88.308427197231126</v>
      </c>
      <c r="R2133" s="12">
        <f t="shared" si="624"/>
        <v>91.691572802768874</v>
      </c>
      <c r="S2133" s="57">
        <f t="shared" si="625"/>
        <v>2.7604680305927753</v>
      </c>
      <c r="T2133" s="12">
        <f t="shared" si="608"/>
        <v>19.35291140726267</v>
      </c>
    </row>
    <row r="2134" spans="1:20" x14ac:dyDescent="0.15">
      <c r="A2134" s="57">
        <f t="shared" si="609"/>
        <v>17410.441393008379</v>
      </c>
      <c r="B2134" s="12">
        <f t="shared" si="626"/>
        <v>2770.9578091090279</v>
      </c>
      <c r="C2134" s="57" t="str">
        <f t="shared" si="610"/>
        <v>0.274197772119399-9.2429413499211i</v>
      </c>
      <c r="D2134" s="57" t="str">
        <f t="shared" si="611"/>
        <v>7.97939531450193-2.36693430487455i</v>
      </c>
      <c r="E2134" s="57" t="str">
        <f t="shared" si="612"/>
        <v>81.1221475556131+0.331405217429012i</v>
      </c>
      <c r="F2134" s="57" t="str">
        <f t="shared" si="613"/>
        <v>4.17852174088012-215.629202903493i</v>
      </c>
      <c r="G2134" s="57" t="str">
        <f t="shared" si="614"/>
        <v>0.999962443200201-0.0061282452044164i</v>
      </c>
      <c r="H2134" s="57" t="str">
        <f t="shared" si="615"/>
        <v>184.546305172562+477.242373307289i</v>
      </c>
      <c r="I2134" s="57" t="str">
        <f t="shared" si="616"/>
        <v>584.962868315143-213.267393245966i</v>
      </c>
      <c r="K2134" s="57" t="str">
        <f t="shared" si="617"/>
        <v>0.00845839041795483-0.0260521615117112i</v>
      </c>
      <c r="L2134" s="57" t="str">
        <f t="shared" si="618"/>
        <v>0.00025-0.0797733301262906i</v>
      </c>
      <c r="M2134" s="57" t="str">
        <f t="shared" si="619"/>
        <v>0.0025-0.0449286590198131i</v>
      </c>
      <c r="N2134" s="57">
        <f t="shared" si="620"/>
        <v>91.699217629117996</v>
      </c>
      <c r="O2134" s="57">
        <f t="shared" si="621"/>
        <v>19.320024274228437</v>
      </c>
      <c r="P2134" s="374">
        <f t="shared" si="622"/>
        <v>19.320024274228437</v>
      </c>
      <c r="Q2134" s="374">
        <f t="shared" si="623"/>
        <v>-88.300782370882004</v>
      </c>
      <c r="R2134" s="12">
        <f t="shared" si="624"/>
        <v>91.699217629117996</v>
      </c>
      <c r="S2134" s="57">
        <f t="shared" si="625"/>
        <v>2.7709578091090279</v>
      </c>
      <c r="T2134" s="12">
        <f t="shared" si="608"/>
        <v>19.320024274228437</v>
      </c>
    </row>
    <row r="2135" spans="1:20" x14ac:dyDescent="0.15">
      <c r="A2135" s="57">
        <f t="shared" si="609"/>
        <v>17476.601070301815</v>
      </c>
      <c r="B2135" s="12">
        <f t="shared" si="626"/>
        <v>2781.4874487836423</v>
      </c>
      <c r="C2135" s="57" t="str">
        <f t="shared" si="610"/>
        <v>0.274394273884063-9.2079758422718i</v>
      </c>
      <c r="D2135" s="57" t="str">
        <f t="shared" si="611"/>
        <v>7.97939071051202-2.3585008784087i</v>
      </c>
      <c r="E2135" s="57" t="str">
        <f t="shared" si="612"/>
        <v>81.122314054127+0.332949681297626i</v>
      </c>
      <c r="F2135" s="57" t="str">
        <f t="shared" si="613"/>
        <v>4.17852054593189-214.813108075759i</v>
      </c>
      <c r="G2135" s="57" t="str">
        <f t="shared" si="614"/>
        <v>0.999962157237025-0.00615153077701533i</v>
      </c>
      <c r="H2135" s="57" t="str">
        <f t="shared" si="615"/>
        <v>185.175287014113+479.623553962645i</v>
      </c>
      <c r="I2135" s="57" t="str">
        <f t="shared" si="616"/>
        <v>585.666220455439-213.123841816568i</v>
      </c>
      <c r="K2135" s="57" t="str">
        <f t="shared" si="617"/>
        <v>0.00840659355149609-0.0259683495678089i</v>
      </c>
      <c r="L2135" s="57" t="str">
        <f t="shared" si="618"/>
        <v>0.00025-0.0794713390379462i</v>
      </c>
      <c r="M2135" s="57" t="str">
        <f t="shared" si="619"/>
        <v>0.0025-0.0447585764293815i</v>
      </c>
      <c r="N2135" s="57">
        <f t="shared" si="620"/>
        <v>91.706887905182853</v>
      </c>
      <c r="O2135" s="57">
        <f t="shared" si="621"/>
        <v>19.287138326073816</v>
      </c>
      <c r="P2135" s="374">
        <f t="shared" si="622"/>
        <v>19.287138326073816</v>
      </c>
      <c r="Q2135" s="374">
        <f t="shared" si="623"/>
        <v>-88.293112094817147</v>
      </c>
      <c r="R2135" s="12">
        <f t="shared" si="624"/>
        <v>91.706887905182853</v>
      </c>
      <c r="S2135" s="57">
        <f t="shared" si="625"/>
        <v>2.7814874487836425</v>
      </c>
      <c r="T2135" s="12">
        <f t="shared" si="608"/>
        <v>19.287138326073816</v>
      </c>
    </row>
    <row r="2136" spans="1:20" x14ac:dyDescent="0.15">
      <c r="A2136" s="57">
        <f t="shared" si="609"/>
        <v>17543.01215436896</v>
      </c>
      <c r="B2136" s="12">
        <f t="shared" si="626"/>
        <v>2792.0571010890203</v>
      </c>
      <c r="C2136" s="57" t="str">
        <f t="shared" si="610"/>
        <v>0.274589496742437-9.17314357630565i</v>
      </c>
      <c r="D2136" s="57" t="str">
        <f t="shared" si="611"/>
        <v>7.97938607147072-2.35010137915714i</v>
      </c>
      <c r="E2136" s="57" t="str">
        <f t="shared" si="612"/>
        <v>81.1224829706936+0.334499191067579i</v>
      </c>
      <c r="F2136" s="57" t="str">
        <f t="shared" si="613"/>
        <v>4.17851934188548-214.00010340659i</v>
      </c>
      <c r="G2136" s="57" t="str">
        <f t="shared" si="614"/>
        <v>0.999961869096564-0.00617490481466021i</v>
      </c>
      <c r="H2136" s="57" t="str">
        <f t="shared" si="615"/>
        <v>185.811644623532+482.021546412255i</v>
      </c>
      <c r="I2136" s="57" t="str">
        <f t="shared" si="616"/>
        <v>586.37652067991-212.986246868559i</v>
      </c>
      <c r="K2136" s="57" t="str">
        <f t="shared" si="617"/>
        <v>0.00835513008340322-0.0258847057655363i</v>
      </c>
      <c r="L2136" s="57" t="str">
        <f t="shared" si="618"/>
        <v>0.00025-0.0791704911714948i</v>
      </c>
      <c r="M2136" s="57" t="str">
        <f t="shared" si="619"/>
        <v>0.0025-0.0445891377060983i</v>
      </c>
      <c r="N2136" s="57">
        <f t="shared" si="620"/>
        <v>91.714583722960683</v>
      </c>
      <c r="O2136" s="57">
        <f t="shared" si="621"/>
        <v>19.254253567354681</v>
      </c>
      <c r="P2136" s="374">
        <f t="shared" si="622"/>
        <v>19.254253567354681</v>
      </c>
      <c r="Q2136" s="374">
        <f t="shared" si="623"/>
        <v>-88.285416277039317</v>
      </c>
      <c r="R2136" s="12">
        <f t="shared" si="624"/>
        <v>91.714583722960683</v>
      </c>
      <c r="S2136" s="57">
        <f t="shared" si="625"/>
        <v>2.7920571010890205</v>
      </c>
      <c r="T2136" s="12">
        <f t="shared" si="608"/>
        <v>19.254253567354681</v>
      </c>
    </row>
    <row r="2137" spans="1:20" x14ac:dyDescent="0.15">
      <c r="A2137" s="57">
        <f t="shared" si="609"/>
        <v>17609.675600555565</v>
      </c>
      <c r="B2137" s="12">
        <f t="shared" si="626"/>
        <v>2802.6669180731587</v>
      </c>
      <c r="C2137" s="57" t="str">
        <f t="shared" si="610"/>
        <v>0.274783447299502-9.13844404340375i</v>
      </c>
      <c r="D2137" s="57" t="str">
        <f t="shared" si="611"/>
        <v>7.97938139711111-2.34173568628328i</v>
      </c>
      <c r="E2137" s="57" t="str">
        <f t="shared" si="612"/>
        <v>81.122654316935+0.336053765122503i</v>
      </c>
      <c r="F2137" s="57" t="str">
        <f t="shared" si="613"/>
        <v>4.17851812867165-213.190177200641i</v>
      </c>
      <c r="G2137" s="57" t="str">
        <f t="shared" si="614"/>
        <v>0.999961578762243-0.00619836765328792i</v>
      </c>
      <c r="H2137" s="57" t="str">
        <f t="shared" si="615"/>
        <v>186.455487176916+484.436531497823i</v>
      </c>
      <c r="I2137" s="57" t="str">
        <f t="shared" si="616"/>
        <v>587.09385119648-212.854654942682i</v>
      </c>
      <c r="K2137" s="57" t="str">
        <f t="shared" si="617"/>
        <v>0.00830399827054271-0.0258012308832292i</v>
      </c>
      <c r="L2137" s="57" t="str">
        <f t="shared" si="618"/>
        <v>0.00025-0.0788707821991378i</v>
      </c>
      <c r="M2137" s="57" t="str">
        <f t="shared" si="619"/>
        <v>0.0025-0.0444203404125307i</v>
      </c>
      <c r="N2137" s="57">
        <f t="shared" si="620"/>
        <v>91.722305174877434</v>
      </c>
      <c r="O2137" s="57">
        <f t="shared" si="621"/>
        <v>19.22137000267783</v>
      </c>
      <c r="P2137" s="374">
        <f t="shared" si="622"/>
        <v>19.22137000267783</v>
      </c>
      <c r="Q2137" s="374">
        <f t="shared" si="623"/>
        <v>-88.277694825122566</v>
      </c>
      <c r="R2137" s="12">
        <f t="shared" si="624"/>
        <v>91.722305174877434</v>
      </c>
      <c r="S2137" s="57">
        <f t="shared" si="625"/>
        <v>2.8026669180731587</v>
      </c>
      <c r="T2137" s="12">
        <f t="shared" si="608"/>
        <v>19.22137000267783</v>
      </c>
    </row>
    <row r="2138" spans="1:20" x14ac:dyDescent="0.15">
      <c r="A2138" s="57">
        <f t="shared" si="609"/>
        <v>17676.592367837675</v>
      </c>
      <c r="B2138" s="12">
        <f t="shared" si="626"/>
        <v>2813.3170523618369</v>
      </c>
      <c r="C2138" s="57" t="str">
        <f t="shared" si="610"/>
        <v>0.274976132146555-9.10387673692091i</v>
      </c>
      <c r="D2138" s="57" t="str">
        <f t="shared" si="611"/>
        <v>7.97937668716451-2.33340367943672i</v>
      </c>
      <c r="E2138" s="57" t="str">
        <f t="shared" si="612"/>
        <v>81.1228281045896+0.337613421935954i</v>
      </c>
      <c r="F2138" s="57" t="str">
        <f t="shared" si="613"/>
        <v>4.1785169062206-212.383317806849i</v>
      </c>
      <c r="G2138" s="57" t="str">
        <f t="shared" si="614"/>
        <v>0.999961286217359-0.00622191963010919i</v>
      </c>
      <c r="H2138" s="57" t="str">
        <f t="shared" si="615"/>
        <v>187.106925887765+486.868692741656i</v>
      </c>
      <c r="I2138" s="57" t="str">
        <f t="shared" si="616"/>
        <v>587.818295418697-212.729113616311i</v>
      </c>
      <c r="K2138" s="57" t="str">
        <f t="shared" si="617"/>
        <v>0.0082531963732128-0.0257179256849149i</v>
      </c>
      <c r="L2138" s="57" t="str">
        <f t="shared" si="618"/>
        <v>0.00025-0.078572207809462i</v>
      </c>
      <c r="M2138" s="57" t="str">
        <f t="shared" si="619"/>
        <v>0.0025-0.0442521821204728i</v>
      </c>
      <c r="N2138" s="57">
        <f t="shared" si="620"/>
        <v>91.730052353787798</v>
      </c>
      <c r="O2138" s="57">
        <f t="shared" si="621"/>
        <v>19.188487636702057</v>
      </c>
      <c r="P2138" s="374">
        <f t="shared" si="622"/>
        <v>19.188487636702057</v>
      </c>
      <c r="Q2138" s="374">
        <f t="shared" si="623"/>
        <v>-88.269947646212202</v>
      </c>
      <c r="R2138" s="12">
        <f t="shared" si="624"/>
        <v>91.730052353787798</v>
      </c>
      <c r="S2138" s="57">
        <f t="shared" si="625"/>
        <v>2.8133170523618367</v>
      </c>
      <c r="T2138" s="12">
        <f t="shared" si="608"/>
        <v>19.188487636702057</v>
      </c>
    </row>
    <row r="2139" spans="1:20" x14ac:dyDescent="0.15">
      <c r="A2139" s="57">
        <f t="shared" si="609"/>
        <v>17743.76341883546</v>
      </c>
      <c r="B2139" s="12">
        <f t="shared" si="626"/>
        <v>2824.007657160812</v>
      </c>
      <c r="C2139" s="57" t="str">
        <f t="shared" si="610"/>
        <v>0.275167557860862-9.06944115217697i</v>
      </c>
      <c r="D2139" s="57" t="str">
        <f t="shared" si="611"/>
        <v>7.97937194135985-2.32510523875155i</v>
      </c>
      <c r="E2139" s="57" t="str">
        <f t="shared" si="612"/>
        <v>81.1230043455103+0.33917818007242i</v>
      </c>
      <c r="F2139" s="57" t="str">
        <f t="shared" si="613"/>
        <v>4.17851567446196-211.57951361827i</v>
      </c>
      <c r="G2139" s="57" t="str">
        <f t="shared" si="614"/>
        <v>0.999960991445084-0.00624556108361353i</v>
      </c>
      <c r="H2139" s="57" t="str">
        <f t="shared" si="615"/>
        <v>187.766074053306+489.318216395808i</v>
      </c>
      <c r="I2139" s="57" t="str">
        <f t="shared" si="616"/>
        <v>588.549937987392-212.609671526002i</v>
      </c>
      <c r="K2139" s="57" t="str">
        <f t="shared" si="617"/>
        <v>0.00820272265522611-0.0256347909204233i</v>
      </c>
      <c r="L2139" s="57" t="str">
        <f t="shared" si="618"/>
        <v>0.00025-0.078274763707374i</v>
      </c>
      <c r="M2139" s="57" t="str">
        <f t="shared" si="619"/>
        <v>0.0025-0.0440846604109113i</v>
      </c>
      <c r="N2139" s="57">
        <f t="shared" si="620"/>
        <v>91.737825352975193</v>
      </c>
      <c r="O2139" s="57">
        <f t="shared" si="621"/>
        <v>19.155606474137659</v>
      </c>
      <c r="P2139" s="374">
        <f t="shared" si="622"/>
        <v>19.155606474137659</v>
      </c>
      <c r="Q2139" s="374">
        <f t="shared" si="623"/>
        <v>-88.262174647024807</v>
      </c>
      <c r="R2139" s="12">
        <f t="shared" si="624"/>
        <v>91.737825352975193</v>
      </c>
      <c r="S2139" s="57">
        <f t="shared" si="625"/>
        <v>2.8240076571608119</v>
      </c>
      <c r="T2139" s="12">
        <f t="shared" si="608"/>
        <v>19.155606474137659</v>
      </c>
    </row>
    <row r="2140" spans="1:20" x14ac:dyDescent="0.15">
      <c r="A2140" s="57">
        <f t="shared" si="609"/>
        <v>17811.189719827034</v>
      </c>
      <c r="B2140" s="12">
        <f t="shared" si="626"/>
        <v>2834.7388862580233</v>
      </c>
      <c r="C2140" s="57" t="str">
        <f t="shared" si="610"/>
        <v>0.275357731005341-9.03513678645004i</v>
      </c>
      <c r="D2140" s="57" t="str">
        <f t="shared" si="611"/>
        <v>7.97936715942427-2.3168402448447i</v>
      </c>
      <c r="E2140" s="57" t="str">
        <f t="shared" si="612"/>
        <v>81.1231830516669+0.340748058186309i</v>
      </c>
      <c r="F2140" s="57" t="str">
        <f t="shared" si="613"/>
        <v>4.17851443332493-210.778753071911i</v>
      </c>
      <c r="G2140" s="57" t="str">
        <f t="shared" si="614"/>
        <v>0.999960694428457-0.00626929235357401i</v>
      </c>
      <c r="H2140" s="57" t="str">
        <f t="shared" si="615"/>
        <v>188.433047102065+491.785291492295i</v>
      </c>
      <c r="I2140" s="57" t="str">
        <f t="shared" si="616"/>
        <v>589.288864792804-212.496378390635i</v>
      </c>
      <c r="K2140" s="57" t="str">
        <f t="shared" si="617"/>
        <v>0.00815257538399043-0.0255518273254982i</v>
      </c>
      <c r="L2140" s="57" t="str">
        <f t="shared" si="618"/>
        <v>0.00025-0.0779784456140402i</v>
      </c>
      <c r="M2140" s="57" t="str">
        <f t="shared" si="619"/>
        <v>0.0025-0.0439177728739902i</v>
      </c>
      <c r="N2140" s="57">
        <f t="shared" si="620"/>
        <v>91.745624266151736</v>
      </c>
      <c r="O2140" s="57">
        <f t="shared" si="621"/>
        <v>19.122726519747694</v>
      </c>
      <c r="P2140" s="374">
        <f t="shared" si="622"/>
        <v>19.122726519747694</v>
      </c>
      <c r="Q2140" s="374">
        <f t="shared" si="623"/>
        <v>-88.254375733848264</v>
      </c>
      <c r="R2140" s="12">
        <f t="shared" si="624"/>
        <v>91.745624266151736</v>
      </c>
      <c r="S2140" s="57">
        <f t="shared" si="625"/>
        <v>2.8347388862580232</v>
      </c>
      <c r="T2140" s="12">
        <f t="shared" si="608"/>
        <v>19.122726519747694</v>
      </c>
    </row>
    <row r="2141" spans="1:20" x14ac:dyDescent="0.15">
      <c r="A2141" s="57">
        <f t="shared" si="609"/>
        <v>17878.872240762379</v>
      </c>
      <c r="B2141" s="12">
        <f t="shared" si="626"/>
        <v>2845.5108940258037</v>
      </c>
      <c r="C2141" s="57" t="str">
        <f t="shared" si="610"/>
        <v>0.275546658128263-9.00096313896838i</v>
      </c>
      <c r="D2141" s="57" t="str">
        <f t="shared" si="611"/>
        <v>7.97936234108272-2.30860857881408i</v>
      </c>
      <c r="E2141" s="57" t="str">
        <f t="shared" si="612"/>
        <v>81.1233642351471+0.34232307502268i</v>
      </c>
      <c r="F2141" s="57" t="str">
        <f t="shared" si="613"/>
        <v>4.17851318273805-209.981024648559i</v>
      </c>
      <c r="G2141" s="57" t="str">
        <f t="shared" si="614"/>
        <v>0.999960395150395-0.00629311378105209i</v>
      </c>
      <c r="H2141" s="57" t="str">
        <f t="shared" si="615"/>
        <v>189.107962642711+494.270109894402i</v>
      </c>
      <c r="I2141" s="57" t="str">
        <f t="shared" si="616"/>
        <v>590.035162997169-212.389285035173i</v>
      </c>
      <c r="K2141" s="57" t="str">
        <f t="shared" si="617"/>
        <v>0.00810275283058778-0.0254690356219086i</v>
      </c>
      <c r="L2141" s="57" t="str">
        <f t="shared" si="618"/>
        <v>0.00025-0.0776832492668266i</v>
      </c>
      <c r="M2141" s="57" t="str">
        <f t="shared" si="619"/>
        <v>0.0025-0.0437515171089762i</v>
      </c>
      <c r="N2141" s="57">
        <f t="shared" si="620"/>
        <v>91.753449187458287</v>
      </c>
      <c r="O2141" s="57">
        <f t="shared" si="621"/>
        <v>19.089847778347966</v>
      </c>
      <c r="P2141" s="374">
        <f t="shared" si="622"/>
        <v>19.089847778347966</v>
      </c>
      <c r="Q2141" s="374">
        <f t="shared" si="623"/>
        <v>-88.246550812541713</v>
      </c>
      <c r="R2141" s="12">
        <f t="shared" si="624"/>
        <v>91.753449187458287</v>
      </c>
      <c r="S2141" s="57">
        <f t="shared" si="625"/>
        <v>2.8455108940258036</v>
      </c>
      <c r="T2141" s="12">
        <f t="shared" si="608"/>
        <v>19.089847778347966</v>
      </c>
    </row>
    <row r="2142" spans="1:20" x14ac:dyDescent="0.15">
      <c r="A2142" s="57">
        <f t="shared" si="609"/>
        <v>17946.811955277277</v>
      </c>
      <c r="B2142" s="12">
        <f t="shared" si="626"/>
        <v>2856.3238354231021</v>
      </c>
      <c r="C2142" s="57" t="str">
        <f t="shared" si="610"/>
        <v>0.275734345763024-8.96691971090311i</v>
      </c>
      <c r="D2142" s="57" t="str">
        <f t="shared" si="611"/>
        <v>7.97935748605808-2.30041012223703i</v>
      </c>
      <c r="E2142" s="57" t="str">
        <f t="shared" si="612"/>
        <v>81.123547908158+0.343903249417307i</v>
      </c>
      <c r="F2142" s="57" t="str">
        <f t="shared" si="613"/>
        <v>4.17851192262945-209.186316872622i</v>
      </c>
      <c r="G2142" s="57" t="str">
        <f t="shared" si="614"/>
        <v>0.999960093593678-0.00631702570840254i</v>
      </c>
      <c r="H2142" s="57" t="str">
        <f t="shared" si="615"/>
        <v>189.790940514228+496.772866349075i</v>
      </c>
      <c r="I2142" s="57" t="str">
        <f t="shared" si="616"/>
        <v>590.788921057799-212.28844341508i</v>
      </c>
      <c r="K2142" s="57" t="str">
        <f t="shared" si="617"/>
        <v>0.00805325326985272-0.0253864165175596i</v>
      </c>
      <c r="L2142" s="57" t="str">
        <f t="shared" si="618"/>
        <v>0.00025-0.0773891704192337i</v>
      </c>
      <c r="M2142" s="57" t="str">
        <f t="shared" si="619"/>
        <v>0.0025-0.043585890724224i</v>
      </c>
      <c r="N2142" s="57">
        <f t="shared" si="620"/>
        <v>91.761300211464928</v>
      </c>
      <c r="O2142" s="57">
        <f t="shared" si="621"/>
        <v>19.056970254807762</v>
      </c>
      <c r="P2142" s="374">
        <f t="shared" si="622"/>
        <v>19.056970254807762</v>
      </c>
      <c r="Q2142" s="374">
        <f t="shared" si="623"/>
        <v>-88.238699788535072</v>
      </c>
      <c r="R2142" s="12">
        <f t="shared" si="624"/>
        <v>91.761300211464928</v>
      </c>
      <c r="S2142" s="57">
        <f t="shared" si="625"/>
        <v>2.856323835423102</v>
      </c>
      <c r="T2142" s="12">
        <f t="shared" si="608"/>
        <v>19.056970254807762</v>
      </c>
    </row>
    <row r="2143" spans="1:20" x14ac:dyDescent="0.15">
      <c r="A2143" s="57">
        <f t="shared" si="609"/>
        <v>18015.009840707331</v>
      </c>
      <c r="B2143" s="12">
        <f t="shared" si="626"/>
        <v>2867.1778659977099</v>
      </c>
      <c r="C2143" s="57" t="str">
        <f t="shared" si="610"/>
        <v>0.275920800427729-8.93300600536041i</v>
      </c>
      <c r="D2143" s="57" t="str">
        <f t="shared" si="611"/>
        <v>7.97935259407118-2.29224475716848i</v>
      </c>
      <c r="E2143" s="57" t="str">
        <f t="shared" si="612"/>
        <v>81.1237340830256+0.345488600296002i</v>
      </c>
      <c r="F2143" s="57" t="str">
        <f t="shared" si="613"/>
        <v>4.17851065292658-208.394618311962i</v>
      </c>
      <c r="G2143" s="57" t="str">
        <f t="shared" si="614"/>
        <v>0.99995978974096-0.00634102847927825i</v>
      </c>
      <c r="H2143" s="57" t="str">
        <f t="shared" si="615"/>
        <v>190.482102837431+499.293758540485i</v>
      </c>
      <c r="I2143" s="57" t="str">
        <f t="shared" si="616"/>
        <v>591.550228750671-212.193906641371i</v>
      </c>
      <c r="K2143" s="57" t="str">
        <f t="shared" si="617"/>
        <v>0.00800407498044805-0.0253039707066034i</v>
      </c>
      <c r="L2143" s="57" t="str">
        <f t="shared" si="618"/>
        <v>0.00025-0.0770962048408381i</v>
      </c>
      <c r="M2143" s="57" t="str">
        <f t="shared" si="619"/>
        <v>0.0025-0.0434208913371428i</v>
      </c>
      <c r="N2143" s="57">
        <f t="shared" si="620"/>
        <v>91.769177433170256</v>
      </c>
      <c r="O2143" s="57">
        <f t="shared" si="621"/>
        <v>19.024093954050045</v>
      </c>
      <c r="P2143" s="374">
        <f t="shared" si="622"/>
        <v>19.024093954050045</v>
      </c>
      <c r="Q2143" s="374">
        <f t="shared" si="623"/>
        <v>-88.230822566829744</v>
      </c>
      <c r="R2143" s="12">
        <f t="shared" si="624"/>
        <v>91.769177433170256</v>
      </c>
      <c r="S2143" s="57">
        <f t="shared" si="625"/>
        <v>2.8671778659977099</v>
      </c>
      <c r="T2143" s="12">
        <f t="shared" si="608"/>
        <v>19.024093954050045</v>
      </c>
    </row>
    <row r="2144" spans="1:20" x14ac:dyDescent="0.15">
      <c r="A2144" s="57">
        <f t="shared" si="609"/>
        <v>18083.466878102019</v>
      </c>
      <c r="B2144" s="12">
        <f t="shared" si="626"/>
        <v>2878.0731418885011</v>
      </c>
      <c r="C2144" s="57" t="str">
        <f t="shared" si="610"/>
        <v>0.276106028624979-8.89922152737415i</v>
      </c>
      <c r="D2144" s="57" t="str">
        <f t="shared" si="611"/>
        <v>7.97934766484053-2.28411236613931i</v>
      </c>
      <c r="E2144" s="57" t="str">
        <f t="shared" si="612"/>
        <v>81.1239227721973+0.347079146675099i</v>
      </c>
      <c r="F2144" s="57" t="str">
        <f t="shared" si="613"/>
        <v>4.17850937355641-207.605917577726i</v>
      </c>
      <c r="G2144" s="57" t="str">
        <f t="shared" si="614"/>
        <v>0.99995948357476-0.0063651224386352i</v>
      </c>
      <c r="H2144" s="57" t="str">
        <f t="shared" si="615"/>
        <v>191.181574067883+501.832987144702i</v>
      </c>
      <c r="I2144" s="57" t="str">
        <f t="shared" si="616"/>
        <v>592.319177194445-212.105729006335i</v>
      </c>
      <c r="K2144" s="57" t="str">
        <f t="shared" si="617"/>
        <v>0.00795521624494029-0.0252216988695507i</v>
      </c>
      <c r="L2144" s="57" t="str">
        <f t="shared" si="618"/>
        <v>0.00025-0.0768043483172325i</v>
      </c>
      <c r="M2144" s="57" t="str">
        <f t="shared" si="619"/>
        <v>0.0025-0.0432565165741612i</v>
      </c>
      <c r="N2144" s="57">
        <f t="shared" si="620"/>
        <v>91.777080948001853</v>
      </c>
      <c r="O2144" s="57">
        <f t="shared" si="621"/>
        <v>18.991218881052092</v>
      </c>
      <c r="P2144" s="374">
        <f t="shared" si="622"/>
        <v>18.991218881052092</v>
      </c>
      <c r="Q2144" s="374">
        <f t="shared" si="623"/>
        <v>-88.222919051998147</v>
      </c>
      <c r="R2144" s="12">
        <f t="shared" si="624"/>
        <v>91.777080948001853</v>
      </c>
      <c r="S2144" s="57">
        <f t="shared" si="625"/>
        <v>2.8780731418885011</v>
      </c>
      <c r="T2144" s="12">
        <f t="shared" si="608"/>
        <v>18.991218881052092</v>
      </c>
    </row>
    <row r="2145" spans="1:20" x14ac:dyDescent="0.15">
      <c r="A2145" s="57">
        <f t="shared" si="609"/>
        <v>18152.184052238805</v>
      </c>
      <c r="B2145" s="12">
        <f t="shared" si="626"/>
        <v>2889.0098198276773</v>
      </c>
      <c r="C2145" s="57" t="str">
        <f t="shared" si="610"/>
        <v>0.27629003684165-8.86556578389812i</v>
      </c>
      <c r="D2145" s="57" t="str">
        <f t="shared" si="611"/>
        <v>7.97934269808271-2.27601283215467i</v>
      </c>
      <c r="E2145" s="57" t="str">
        <f t="shared" si="612"/>
        <v>81.1241139882409+0.348674907661924i</v>
      </c>
      <c r="F2145" s="57" t="str">
        <f t="shared" si="613"/>
        <v>4.17850808444533-206.820203324189i</v>
      </c>
      <c r="G2145" s="57" t="str">
        <f t="shared" si="614"/>
        <v>0.999959175077466-0.00638930793273733i</v>
      </c>
      <c r="H2145" s="57" t="str">
        <f t="shared" si="615"/>
        <v>191.889481050278+504.39075588564i</v>
      </c>
      <c r="I2145" s="57" t="str">
        <f t="shared" si="616"/>
        <v>593.095858875129-212.023966010002i</v>
      </c>
      <c r="K2145" s="57" t="str">
        <f t="shared" si="617"/>
        <v>0.0079066753498723-0.0251396016733802i</v>
      </c>
      <c r="L2145" s="57" t="str">
        <f t="shared" si="618"/>
        <v>0.00025-0.0765135966499631i</v>
      </c>
      <c r="M2145" s="57" t="str">
        <f t="shared" si="619"/>
        <v>0.0025-0.0430927640706925i</v>
      </c>
      <c r="N2145" s="57">
        <f t="shared" si="620"/>
        <v>91.785010851816736</v>
      </c>
      <c r="O2145" s="57">
        <f t="shared" si="621"/>
        <v>18.958345040845664</v>
      </c>
      <c r="P2145" s="374">
        <f t="shared" si="622"/>
        <v>18.958345040845664</v>
      </c>
      <c r="Q2145" s="374">
        <f t="shared" si="623"/>
        <v>-88.214989148183264</v>
      </c>
      <c r="R2145" s="12">
        <f t="shared" si="624"/>
        <v>91.785010851816736</v>
      </c>
      <c r="S2145" s="57">
        <f t="shared" si="625"/>
        <v>2.8890098198276775</v>
      </c>
      <c r="T2145" s="12">
        <f t="shared" si="608"/>
        <v>18.958345040845664</v>
      </c>
    </row>
    <row r="2146" spans="1:20" x14ac:dyDescent="0.15">
      <c r="A2146" s="57">
        <f t="shared" si="609"/>
        <v>18221.162351637315</v>
      </c>
      <c r="B2146" s="12">
        <f t="shared" si="626"/>
        <v>2899.9880571430226</v>
      </c>
      <c r="C2146" s="57" t="str">
        <f t="shared" si="610"/>
        <v>0.276472831548431-8.83203828379909i</v>
      </c>
      <c r="D2146" s="57" t="str">
        <f t="shared" si="611"/>
        <v>7.9793376935121-2.2679460386923i</v>
      </c>
      <c r="E2146" s="57" t="str">
        <f t="shared" si="612"/>
        <v>81.1243077438481+0.35027590245359i</v>
      </c>
      <c r="F2146" s="57" t="str">
        <f t="shared" si="613"/>
        <v>4.1785067855192-206.037464248586i</v>
      </c>
      <c r="G2146" s="57" t="str">
        <f t="shared" si="614"/>
        <v>0.999958864231331-0.00641358530916152i</v>
      </c>
      <c r="H2146" s="57" t="str">
        <f t="shared" si="615"/>
        <v>192.605953074277+506.967271592145i</v>
      </c>
      <c r="I2146" s="57" t="str">
        <f t="shared" si="616"/>
        <v>593.880367671139-211.948674387265i</v>
      </c>
      <c r="K2146" s="57" t="str">
        <f t="shared" si="617"/>
        <v>0.00785845058583563-0.0250576797716505i</v>
      </c>
      <c r="L2146" s="57" t="str">
        <f t="shared" si="618"/>
        <v>0.00025-0.0762239456564681i</v>
      </c>
      <c r="M2146" s="57" t="str">
        <f t="shared" si="619"/>
        <v>0.0025-0.0429296314711024i</v>
      </c>
      <c r="N2146" s="57">
        <f t="shared" si="620"/>
        <v>91.792967240900126</v>
      </c>
      <c r="O2146" s="57">
        <f t="shared" si="621"/>
        <v>18.925472438518</v>
      </c>
      <c r="P2146" s="374">
        <f t="shared" si="622"/>
        <v>18.925472438518</v>
      </c>
      <c r="Q2146" s="374">
        <f t="shared" si="623"/>
        <v>-88.207032759099874</v>
      </c>
      <c r="R2146" s="12">
        <f t="shared" si="624"/>
        <v>91.792967240900126</v>
      </c>
      <c r="S2146" s="57">
        <f t="shared" si="625"/>
        <v>2.8999880571430228</v>
      </c>
      <c r="T2146" s="12">
        <f t="shared" si="608"/>
        <v>18.925472438518</v>
      </c>
    </row>
    <row r="2147" spans="1:20" x14ac:dyDescent="0.15">
      <c r="A2147" s="57">
        <f t="shared" si="609"/>
        <v>18290.402768573535</v>
      </c>
      <c r="B2147" s="12">
        <f t="shared" si="626"/>
        <v>2911.008011760166</v>
      </c>
      <c r="C2147" s="57" t="str">
        <f t="shared" si="610"/>
        <v>0.276654419199793-8.79863853784879i</v>
      </c>
      <c r="D2147" s="57" t="str">
        <f t="shared" si="611"/>
        <v>7.97933265084085-2.2599118697008i</v>
      </c>
      <c r="E2147" s="57" t="str">
        <f t="shared" si="612"/>
        <v>81.1245040518341+0.351882150337889i</v>
      </c>
      <c r="F2147" s="57" t="str">
        <f t="shared" si="613"/>
        <v>4.17850547670329-205.257689090951i</v>
      </c>
      <c r="G2147" s="57" t="str">
        <f t="shared" si="614"/>
        <v>0.999958551018471-0.00643795491680247i</v>
      </c>
      <c r="H2147" s="57" t="str">
        <f t="shared" si="615"/>
        <v>193.331121931913+509.562744256391i</v>
      </c>
      <c r="I2147" s="57" t="str">
        <f t="shared" si="616"/>
        <v>594.672798878996-211.879912135796i</v>
      </c>
      <c r="K2147" s="57" t="str">
        <f t="shared" si="617"/>
        <v>0.00781054024754093-0.0249759338046094i</v>
      </c>
      <c r="L2147" s="57" t="str">
        <f t="shared" si="618"/>
        <v>0.00025-0.0759353911700225i</v>
      </c>
      <c r="M2147" s="57" t="str">
        <f t="shared" si="619"/>
        <v>0.0025-0.0427671164286734i</v>
      </c>
      <c r="N2147" s="57">
        <f t="shared" si="620"/>
        <v>91.800950211967134</v>
      </c>
      <c r="O2147" s="57">
        <f t="shared" si="621"/>
        <v>18.892601079211683</v>
      </c>
      <c r="P2147" s="374">
        <f t="shared" si="622"/>
        <v>18.892601079211683</v>
      </c>
      <c r="Q2147" s="374">
        <f t="shared" si="623"/>
        <v>-88.199049788032866</v>
      </c>
      <c r="R2147" s="12">
        <f t="shared" si="624"/>
        <v>91.800950211967134</v>
      </c>
      <c r="S2147" s="57">
        <f t="shared" si="625"/>
        <v>2.911008011760166</v>
      </c>
      <c r="T2147" s="12">
        <f t="shared" si="608"/>
        <v>18.892601079211683</v>
      </c>
    </row>
    <row r="2148" spans="1:20" x14ac:dyDescent="0.15">
      <c r="A2148" s="57">
        <f t="shared" si="609"/>
        <v>18359.906299094117</v>
      </c>
      <c r="B2148" s="12">
        <f t="shared" si="626"/>
        <v>2922.0698422048549</v>
      </c>
      <c r="C2148" s="57" t="str">
        <f t="shared" si="610"/>
        <v>0.276834806233481-8.76536605871674i</v>
      </c>
      <c r="D2148" s="57" t="str">
        <f t="shared" si="611"/>
        <v>7.97932756977892-2.251910209598i</v>
      </c>
      <c r="E2148" s="57" t="str">
        <f t="shared" si="612"/>
        <v>81.1247029251382+0.353493670693316i</v>
      </c>
      <c r="F2148" s="57" t="str">
        <f t="shared" si="613"/>
        <v>4.17850415792236-204.480866633955i</v>
      </c>
      <c r="G2148" s="57" t="str">
        <f t="shared" si="614"/>
        <v>0.99995823542087-0.0064624171058778i</v>
      </c>
      <c r="H2148" s="57" t="str">
        <f t="shared" si="615"/>
        <v>194.065121976552+512.177387093539i</v>
      </c>
      <c r="I2148" s="57" t="str">
        <f t="shared" si="616"/>
        <v>595.473249239535-211.817738544696i</v>
      </c>
      <c r="K2148" s="57" t="str">
        <f t="shared" si="617"/>
        <v>0.00776294263388647-0.0248943643993049i</v>
      </c>
      <c r="L2148" s="57" t="str">
        <f t="shared" si="618"/>
        <v>0.00025-0.0756479290396713i</v>
      </c>
      <c r="M2148" s="57" t="str">
        <f t="shared" si="619"/>
        <v>0.0025-0.0426052166055722i</v>
      </c>
      <c r="N2148" s="57">
        <f t="shared" si="620"/>
        <v>91.808959862161075</v>
      </c>
      <c r="O2148" s="57">
        <f t="shared" si="621"/>
        <v>18.859730968125398</v>
      </c>
      <c r="P2148" s="374">
        <f t="shared" si="622"/>
        <v>18.859730968125398</v>
      </c>
      <c r="Q2148" s="374">
        <f t="shared" si="623"/>
        <v>-88.191040137838925</v>
      </c>
      <c r="R2148" s="12">
        <f t="shared" si="624"/>
        <v>91.808959862161075</v>
      </c>
      <c r="S2148" s="57">
        <f t="shared" si="625"/>
        <v>2.9220698422048548</v>
      </c>
      <c r="T2148" s="12">
        <f t="shared" si="608"/>
        <v>18.859730968125398</v>
      </c>
    </row>
    <row r="2149" spans="1:20" x14ac:dyDescent="0.15">
      <c r="A2149" s="57">
        <f t="shared" si="609"/>
        <v>18429.673943030677</v>
      </c>
      <c r="B2149" s="12">
        <f t="shared" si="626"/>
        <v>2933.1737076052336</v>
      </c>
      <c r="C2149" s="57" t="str">
        <f t="shared" si="610"/>
        <v>0.277013999070494-8.73222036096284i</v>
      </c>
      <c r="D2149" s="57" t="str">
        <f t="shared" si="611"/>
        <v>7.97932245003409-2.24394094326931i</v>
      </c>
      <c r="E2149" s="57" t="str">
        <f t="shared" si="612"/>
        <v>81.1249043768256+0.355110482988677i</v>
      </c>
      <c r="F2149" s="57" t="str">
        <f t="shared" si="613"/>
        <v>4.17850282910045-203.706985702745i</v>
      </c>
      <c r="G2149" s="57" t="str">
        <f t="shared" si="614"/>
        <v>0.999957917420371-0.00648697222793292i</v>
      </c>
      <c r="H2149" s="57" t="str">
        <f t="shared" si="615"/>
        <v>194.808090183518+514.811416602712i</v>
      </c>
      <c r="I2149" s="57" t="str">
        <f t="shared" si="616"/>
        <v>596.281816964697-211.762214223961i</v>
      </c>
      <c r="K2149" s="57" t="str">
        <f t="shared" si="617"/>
        <v>0.0077156560480264-0.0248129721696946i</v>
      </c>
      <c r="L2149" s="57" t="str">
        <f t="shared" si="618"/>
        <v>0.00025-0.0753615551301767i</v>
      </c>
      <c r="M2149" s="57" t="str">
        <f t="shared" si="619"/>
        <v>0.0025-0.0424439296728155i</v>
      </c>
      <c r="N2149" s="57">
        <f t="shared" si="620"/>
        <v>91.816996289055226</v>
      </c>
      <c r="O2149" s="57">
        <f t="shared" si="621"/>
        <v>18.826862110514309</v>
      </c>
      <c r="P2149" s="374">
        <f t="shared" si="622"/>
        <v>18.826862110514309</v>
      </c>
      <c r="Q2149" s="374">
        <f t="shared" si="623"/>
        <v>-88.183003710944774</v>
      </c>
      <c r="R2149" s="12">
        <f t="shared" si="624"/>
        <v>91.816996289055226</v>
      </c>
      <c r="S2149" s="57">
        <f t="shared" si="625"/>
        <v>2.9331737076052335</v>
      </c>
      <c r="T2149" s="12">
        <f t="shared" si="608"/>
        <v>18.826862110514309</v>
      </c>
    </row>
    <row r="2150" spans="1:20" x14ac:dyDescent="0.15">
      <c r="A2150" s="57">
        <f t="shared" si="609"/>
        <v>18499.706704014192</v>
      </c>
      <c r="B2150" s="12">
        <f t="shared" si="626"/>
        <v>2944.3197676941336</v>
      </c>
      <c r="C2150" s="57" t="str">
        <f t="shared" si="610"/>
        <v>0.277192004114645-8.69920096103002i</v>
      </c>
      <c r="D2150" s="57" t="str">
        <f t="shared" si="611"/>
        <v>7.9793172913119-2.23600395606603i</v>
      </c>
      <c r="E2150" s="57" t="str">
        <f t="shared" si="612"/>
        <v>81.1251084200884+0.356732606783187i</v>
      </c>
      <c r="F2150" s="57" t="str">
        <f t="shared" si="613"/>
        <v>4.17850149016115-202.936035164783i</v>
      </c>
      <c r="G2150" s="57" t="str">
        <f t="shared" si="614"/>
        <v>0.99995759699868-0.0065116206358461i</v>
      </c>
      <c r="H2150" s="57" t="str">
        <f t="shared" si="615"/>
        <v>195.560166212372+517.465052629324i</v>
      </c>
      <c r="I2150" s="57" t="str">
        <f t="shared" si="616"/>
        <v>597.0986017649-211.713401134728i</v>
      </c>
      <c r="K2150" s="57" t="str">
        <f t="shared" si="617"/>
        <v>0.00766867879743636-0.0247317577167559i</v>
      </c>
      <c r="L2150" s="57" t="str">
        <f t="shared" si="618"/>
        <v>0.00025-0.0750762653219535i</v>
      </c>
      <c r="M2150" s="57" t="str">
        <f t="shared" si="619"/>
        <v>0.0025-0.0422832533102366i</v>
      </c>
      <c r="N2150" s="57">
        <f t="shared" si="620"/>
        <v>91.825059590651421</v>
      </c>
      <c r="O2150" s="57">
        <f t="shared" si="621"/>
        <v>18.793994511690578</v>
      </c>
      <c r="P2150" s="374">
        <f t="shared" si="622"/>
        <v>18.793994511690578</v>
      </c>
      <c r="Q2150" s="374">
        <f t="shared" si="623"/>
        <v>-88.174940409348579</v>
      </c>
      <c r="R2150" s="12">
        <f t="shared" si="624"/>
        <v>91.825059590651421</v>
      </c>
      <c r="S2150" s="57">
        <f t="shared" si="625"/>
        <v>2.9443197676941337</v>
      </c>
      <c r="T2150" s="12">
        <f t="shared" si="608"/>
        <v>18.793994511690578</v>
      </c>
    </row>
    <row r="2151" spans="1:20" x14ac:dyDescent="0.15">
      <c r="A2151" s="57">
        <f t="shared" si="609"/>
        <v>18570.005589489447</v>
      </c>
      <c r="B2151" s="12">
        <f t="shared" si="626"/>
        <v>2955.5081828113712</v>
      </c>
      <c r="C2151" s="57" t="str">
        <f t="shared" si="610"/>
        <v>0.27736882775235-8.66630737723687i</v>
      </c>
      <c r="D2151" s="57" t="str">
        <f t="shared" si="611"/>
        <v>7.97931209331571-2.22809913380371i</v>
      </c>
      <c r="E2151" s="57" t="str">
        <f t="shared" si="612"/>
        <v>81.125315068246+0.358360061726476i</v>
      </c>
      <c r="F2151" s="57" t="str">
        <f t="shared" si="613"/>
        <v>4.17850014102747-202.168003929685i</v>
      </c>
      <c r="G2151" s="57" t="str">
        <f t="shared" si="614"/>
        <v>0.999957274137366-0.0065363626838335i</v>
      </c>
      <c r="H2151" s="57" t="str">
        <f t="shared" si="615"/>
        <v>196.321492470958+520.138518428802i</v>
      </c>
      <c r="I2151" s="57" t="str">
        <f t="shared" si="616"/>
        <v>597.923704877021-211.671362620396i</v>
      </c>
      <c r="K2151" s="57" t="str">
        <f t="shared" si="617"/>
        <v>0.00762200919397825-0.0246507216285954i</v>
      </c>
      <c r="L2151" s="57" t="str">
        <f t="shared" si="618"/>
        <v>0.00025-0.0747920555110115i</v>
      </c>
      <c r="M2151" s="57" t="str">
        <f t="shared" si="619"/>
        <v>0.0025-0.0421231852064521i</v>
      </c>
      <c r="N2151" s="57">
        <f t="shared" si="620"/>
        <v>91.83314986538052</v>
      </c>
      <c r="O2151" s="57">
        <f t="shared" si="621"/>
        <v>18.761128177023782</v>
      </c>
      <c r="P2151" s="374">
        <f t="shared" si="622"/>
        <v>18.761128177023782</v>
      </c>
      <c r="Q2151" s="374">
        <f t="shared" si="623"/>
        <v>-88.16685013461948</v>
      </c>
      <c r="R2151" s="12">
        <f t="shared" si="624"/>
        <v>91.83314986538052</v>
      </c>
      <c r="S2151" s="57">
        <f t="shared" si="625"/>
        <v>2.955508182811371</v>
      </c>
      <c r="T2151" s="12">
        <f t="shared" si="608"/>
        <v>18.761128177023782</v>
      </c>
    </row>
    <row r="2152" spans="1:20" x14ac:dyDescent="0.15">
      <c r="A2152" s="57">
        <f t="shared" si="609"/>
        <v>18640.571610729508</v>
      </c>
      <c r="B2152" s="12">
        <f t="shared" si="626"/>
        <v>2966.7391139060546</v>
      </c>
      <c r="C2152" s="57" t="str">
        <f t="shared" si="610"/>
        <v>0.277544476352544-8.63353912977024i</v>
      </c>
      <c r="D2152" s="57" t="str">
        <f t="shared" si="611"/>
        <v>7.97930685574647-2.22022636276052i</v>
      </c>
      <c r="E2152" s="57" t="str">
        <f t="shared" si="612"/>
        <v>81.1255243347465+0.359992867559316i</v>
      </c>
      <c r="F2152" s="57" t="str">
        <f t="shared" si="613"/>
        <v>4.17849878162174-201.402880949061i</v>
      </c>
      <c r="G2152" s="57" t="str">
        <f t="shared" si="614"/>
        <v>0.999956948817855-0.00656119872745421i</v>
      </c>
      <c r="H2152" s="57" t="str">
        <f t="shared" si="615"/>
        <v>197.092214181229+522.832040731686i</v>
      </c>
      <c r="I2152" s="57" t="str">
        <f t="shared" si="616"/>
        <v>598.757229092947-211.636163438591i</v>
      </c>
      <c r="K2152" s="57" t="str">
        <f t="shared" si="617"/>
        <v>0.00757564555396415-0.0245698644805584i</v>
      </c>
      <c r="L2152" s="57" t="str">
        <f t="shared" si="618"/>
        <v>0.00025-0.074508921608898i</v>
      </c>
      <c r="M2152" s="57" t="str">
        <f t="shared" si="619"/>
        <v>0.0025-0.0419637230588285i</v>
      </c>
      <c r="N2152" s="57">
        <f t="shared" si="620"/>
        <v>91.841267212103403</v>
      </c>
      <c r="O2152" s="57">
        <f t="shared" si="621"/>
        <v>18.728263111941281</v>
      </c>
      <c r="P2152" s="374">
        <f t="shared" si="622"/>
        <v>18.728263111941281</v>
      </c>
      <c r="Q2152" s="374">
        <f t="shared" si="623"/>
        <v>-88.158732787896597</v>
      </c>
      <c r="R2152" s="12">
        <f t="shared" si="624"/>
        <v>91.841267212103403</v>
      </c>
      <c r="S2152" s="57">
        <f t="shared" si="625"/>
        <v>2.9667391139060548</v>
      </c>
      <c r="T2152" s="12">
        <f t="shared" si="608"/>
        <v>18.728263111941281</v>
      </c>
    </row>
    <row r="2153" spans="1:20" x14ac:dyDescent="0.15">
      <c r="A2153" s="57">
        <f t="shared" si="609"/>
        <v>18711.405782850281</v>
      </c>
      <c r="B2153" s="12">
        <f t="shared" si="626"/>
        <v>2978.0127225388978</v>
      </c>
      <c r="C2153" s="57" t="str">
        <f t="shared" si="610"/>
        <v>0.277718956266147-8.60089574067825i</v>
      </c>
      <c r="D2153" s="57" t="str">
        <f t="shared" si="611"/>
        <v>7.97930157830305-2.21238552967559i</v>
      </c>
      <c r="E2153" s="57" t="str">
        <f t="shared" si="612"/>
        <v>81.1257362331687+0.361631044111969i</v>
      </c>
      <c r="F2153" s="57" t="str">
        <f t="shared" si="613"/>
        <v>4.1784974118658-200.640655216359i</v>
      </c>
      <c r="G2153" s="57" t="str">
        <f t="shared" si="614"/>
        <v>0.999956621021431-0.0065861291236153i</v>
      </c>
      <c r="H2153" s="57" t="str">
        <f t="shared" si="615"/>
        <v>197.87247944693+525.54584981025i</v>
      </c>
      <c r="I2153" s="57" t="str">
        <f t="shared" si="616"/>
        <v>599.599278788841-211.607869794029i</v>
      </c>
      <c r="K2153" s="57" t="str">
        <f t="shared" si="617"/>
        <v>0.00752958619821747-0.0244891868353377i</v>
      </c>
      <c r="L2153" s="57" t="str">
        <f t="shared" si="618"/>
        <v>0.00025-0.0742268595426357i</v>
      </c>
      <c r="M2153" s="57" t="str">
        <f t="shared" si="619"/>
        <v>0.0025-0.0418048645734494i</v>
      </c>
      <c r="N2153" s="57">
        <f t="shared" si="620"/>
        <v>91.849411730108983</v>
      </c>
      <c r="O2153" s="57">
        <f t="shared" si="621"/>
        <v>18.695399321928988</v>
      </c>
      <c r="P2153" s="374">
        <f t="shared" si="622"/>
        <v>18.695399321928988</v>
      </c>
      <c r="Q2153" s="374">
        <f t="shared" si="623"/>
        <v>-88.150588269891017</v>
      </c>
      <c r="R2153" s="12">
        <f t="shared" si="624"/>
        <v>91.849411730108983</v>
      </c>
      <c r="S2153" s="57">
        <f t="shared" si="625"/>
        <v>2.9780127225388977</v>
      </c>
      <c r="T2153" s="12">
        <f t="shared" si="608"/>
        <v>18.695399321928988</v>
      </c>
    </row>
    <row r="2154" spans="1:20" x14ac:dyDescent="0.15">
      <c r="A2154" s="57">
        <f t="shared" si="609"/>
        <v>18782.509124825112</v>
      </c>
      <c r="B2154" s="12">
        <f t="shared" si="626"/>
        <v>2989.3291708845459</v>
      </c>
      <c r="C2154" s="57" t="str">
        <f t="shared" si="610"/>
        <v>0.277892273826144-8.56837673386262i</v>
      </c>
      <c r="D2154" s="57" t="str">
        <f t="shared" si="611"/>
        <v>7.97929626068196-2.20457652174741i</v>
      </c>
      <c r="E2154" s="57" t="str">
        <f t="shared" si="612"/>
        <v>81.1259507772203+0.363274611306003i</v>
      </c>
      <c r="F2154" s="57" t="str">
        <f t="shared" si="613"/>
        <v>4.17849603168088-199.881315766706i</v>
      </c>
      <c r="G2154" s="57" t="str">
        <f t="shared" si="614"/>
        <v>0.999956290729239-0.00661115423057697i</v>
      </c>
      <c r="H2154" s="57" t="str">
        <f t="shared" si="615"/>
        <v>198.662439323199+528.280179546539i</v>
      </c>
      <c r="I2154" s="57" t="str">
        <f t="shared" si="616"/>
        <v>600.449959954951-211.586549372314i</v>
      </c>
      <c r="K2154" s="57" t="str">
        <f t="shared" si="617"/>
        <v>0.00748382945213442-0.0244086892430828i</v>
      </c>
      <c r="L2154" s="57" t="str">
        <f t="shared" si="618"/>
        <v>0.00025-0.0739458652546678i</v>
      </c>
      <c r="M2154" s="57" t="str">
        <f t="shared" si="619"/>
        <v>0.0025-0.0416466074650821i</v>
      </c>
      <c r="N2154" s="57">
        <f t="shared" si="620"/>
        <v>91.857583519116389</v>
      </c>
      <c r="O2154" s="57">
        <f t="shared" si="621"/>
        <v>18.662536812531403</v>
      </c>
      <c r="P2154" s="374">
        <f t="shared" si="622"/>
        <v>18.662536812531403</v>
      </c>
      <c r="Q2154" s="374">
        <f t="shared" si="623"/>
        <v>-88.142416480883611</v>
      </c>
      <c r="R2154" s="12">
        <f t="shared" si="624"/>
        <v>91.857583519116389</v>
      </c>
      <c r="S2154" s="57">
        <f t="shared" si="625"/>
        <v>2.9893291708845457</v>
      </c>
      <c r="T2154" s="12">
        <f t="shared" si="608"/>
        <v>18.662536812531403</v>
      </c>
    </row>
    <row r="2155" spans="1:20" x14ac:dyDescent="0.15">
      <c r="A2155" s="57">
        <f t="shared" si="609"/>
        <v>18853.88265949945</v>
      </c>
      <c r="B2155" s="12">
        <f t="shared" si="626"/>
        <v>3000.6886217339074</v>
      </c>
      <c r="C2155" s="57" t="str">
        <f t="shared" si="610"/>
        <v>0.278064435347155-8.53598163507164i</v>
      </c>
      <c r="D2155" s="57" t="str">
        <f t="shared" si="611"/>
        <v>7.97929090257734-2.19679922663217i</v>
      </c>
      <c r="E2155" s="57" t="str">
        <f t="shared" si="612"/>
        <v>81.126167980742+0.364923589153353i</v>
      </c>
      <c r="F2155" s="57" t="str">
        <f t="shared" si="613"/>
        <v>4.17849464098755-199.124851676746i</v>
      </c>
      <c r="G2155" s="57" t="str">
        <f t="shared" si="614"/>
        <v>0.999955957922278-0.00663627440795757i</v>
      </c>
      <c r="H2155" s="57" t="str">
        <f t="shared" si="615"/>
        <v>199.462247888145+531.035267501997i</v>
      </c>
      <c r="I2155" s="57" t="str">
        <f t="shared" si="616"/>
        <v>601.309380226151-211.572271374678i</v>
      </c>
      <c r="K2155" s="57" t="str">
        <f t="shared" si="617"/>
        <v>0.00743837364574281-0.0243283722415082i</v>
      </c>
      <c r="L2155" s="57" t="str">
        <f t="shared" si="618"/>
        <v>0.00025-0.0736659347027973i</v>
      </c>
      <c r="M2155" s="57" t="str">
        <f t="shared" si="619"/>
        <v>0.0025-0.0414889494571449i</v>
      </c>
      <c r="N2155" s="57">
        <f t="shared" si="620"/>
        <v>91.865782679273593</v>
      </c>
      <c r="O2155" s="57">
        <f t="shared" si="621"/>
        <v>18.62967558935231</v>
      </c>
      <c r="P2155" s="374">
        <f t="shared" si="622"/>
        <v>18.62967558935231</v>
      </c>
      <c r="Q2155" s="374">
        <f t="shared" si="623"/>
        <v>-88.134217320726407</v>
      </c>
      <c r="R2155" s="12">
        <f t="shared" si="624"/>
        <v>91.865782679273593</v>
      </c>
      <c r="S2155" s="57">
        <f t="shared" si="625"/>
        <v>3.0006886217339073</v>
      </c>
      <c r="T2155" s="12">
        <f t="shared" si="608"/>
        <v>18.62967558935231</v>
      </c>
    </row>
    <row r="2156" spans="1:20" x14ac:dyDescent="0.15">
      <c r="A2156" s="57">
        <f t="shared" si="609"/>
        <v>18925.527413605549</v>
      </c>
      <c r="B2156" s="12">
        <f t="shared" si="626"/>
        <v>3012.0912384964963</v>
      </c>
      <c r="C2156" s="57" t="str">
        <f t="shared" si="610"/>
        <v>0.278235447125219-8.50370997189297i</v>
      </c>
      <c r="D2156" s="57" t="str">
        <f t="shared" si="611"/>
        <v>7.97928550368096-2.18905353244217i</v>
      </c>
      <c r="E2156" s="57" t="str">
        <f t="shared" si="612"/>
        <v>81.1263878577072+0.36657799775594i</v>
      </c>
      <c r="F2156" s="57" t="str">
        <f t="shared" si="613"/>
        <v>4.17849323970574-198.371252064487i</v>
      </c>
      <c r="G2156" s="57" t="str">
        <f t="shared" si="614"/>
        <v>0.999955622581402-0.00666149001673876i</v>
      </c>
      <c r="H2156" s="57" t="str">
        <f t="shared" si="615"/>
        <v>200.272062316445+533.811354988603i</v>
      </c>
      <c r="I2156" s="57" t="str">
        <f t="shared" si="616"/>
        <v>602.177648913103-211.56510655369i</v>
      </c>
      <c r="K2156" s="57" t="str">
        <f t="shared" si="617"/>
        <v>0.00739321711376032-0.024248236356002i</v>
      </c>
      <c r="L2156" s="57" t="str">
        <f t="shared" si="618"/>
        <v>0.00025-0.0733870638601288i</v>
      </c>
      <c r="M2156" s="57" t="str">
        <f t="shared" si="619"/>
        <v>0.0025-0.0413318882816746i</v>
      </c>
      <c r="N2156" s="57">
        <f t="shared" si="620"/>
        <v>91.874009311157593</v>
      </c>
      <c r="O2156" s="57">
        <f t="shared" si="621"/>
        <v>18.596815658055203</v>
      </c>
      <c r="P2156" s="374">
        <f t="shared" si="622"/>
        <v>18.596815658055203</v>
      </c>
      <c r="Q2156" s="374">
        <f t="shared" si="623"/>
        <v>-88.125990688842407</v>
      </c>
      <c r="R2156" s="12">
        <f t="shared" si="624"/>
        <v>91.874009311157593</v>
      </c>
      <c r="S2156" s="57">
        <f t="shared" si="625"/>
        <v>3.0120912384964962</v>
      </c>
      <c r="T2156" s="12">
        <f t="shared" ref="T2156:T2219" si="627">P2156</f>
        <v>18.596815658055203</v>
      </c>
    </row>
    <row r="2157" spans="1:20" x14ac:dyDescent="0.15">
      <c r="A2157" s="57">
        <f t="shared" ref="A2157:A2220" si="628">2*PI()*B2157</f>
        <v>18997.444417777249</v>
      </c>
      <c r="B2157" s="12">
        <f t="shared" si="626"/>
        <v>3023.5371852027829</v>
      </c>
      <c r="C2157" s="57" t="str">
        <f t="shared" ref="C2157:C2220" si="629">IMPRODUCT(D2157,E2157,$C$40,,K2157,$C$41)</f>
        <v>0.278405315437712-8.47156127374656i</v>
      </c>
      <c r="D2157" s="57" t="str">
        <f t="shared" ref="D2157:D2220" si="630">IMDIV(IMPRODUCT($C$37,$C$38,COMPLEX(1,A2157/$C$38)),IMSUM(-1*A2157*A2157/$C$39,COMPLEX(0,1*A2157)))</f>
        <v>7.97928006368246-2.18133932774419i</v>
      </c>
      <c r="E2157" s="57" t="str">
        <f t="shared" ref="E2157:E2220" si="631">IMDIV(IMPRODUCT(IMSUM(F2157,G2157),$C$29,H2157),IMSUM(1,I2157))</f>
        <v>81.1266104222225+0.368237857307036i</v>
      </c>
      <c r="F2157" s="57" t="str">
        <f t="shared" ref="F2157:F2220" si="632">IMDIV(IMPRODUCT($C$14,$C$15,COMPLEX(1,A2157/$C$15)),IMSUM(-1*A2157*A2157/$C$16,COMPLEX(0,A2157)))</f>
        <v>4.17849182775498-197.620506089146i</v>
      </c>
      <c r="G2157" s="57" t="str">
        <f t="shared" ref="G2157:G2220" si="633">IMDIV(1,COMPLEX(1,A2157*$C$9*$C$10))</f>
        <v>0.99995528468732-0.00668680141927072i</v>
      </c>
      <c r="H2157" s="57" t="str">
        <f t="shared" ref="H2157:H2220" si="634">IMDIV($C$3,IMSUM(K2157,COMPLEX(0,$C$28*A2157)))</f>
        <v>201.092042955077+536.608687141676i</v>
      </c>
      <c r="I2157" s="57" t="str">
        <f t="shared" ref="I2157:I2220" si="635">IMPRODUCT(F2157,$C$29,H2157,$C$31)</f>
        <v>603.054877034183-211.565127250018i</v>
      </c>
      <c r="K2157" s="57" t="str">
        <f t="shared" ref="K2157:K2220" si="636">IF($C$26&lt;=0,IMDIV(1,IMSUM(IMDIV(1,L2157),1/$C$18)),IMDIV(1,IMSUM(IMDIV(1,L2157),1/$C$18,IMDIV(1,M2157))))</f>
        <v>0.00734835819565082-0.0241682820997337i</v>
      </c>
      <c r="L2157" s="57" t="str">
        <f t="shared" ref="L2157:L2220" si="637">IMSUM($C$21/$C$22,IMDIV(1,COMPLEX(0,$C$20*$C$22*A2157)))</f>
        <v>0.00025-0.0731092487150119i</v>
      </c>
      <c r="M2157" s="57" t="str">
        <f t="shared" ref="M2157:M2220" si="638">IMSUM($C$25/$C$26,IMDIV(1,COMPLEX(0,$C$24*$C$26*A2157)))</f>
        <v>0.0025-0.0411754216792933i</v>
      </c>
      <c r="N2157" s="57">
        <f t="shared" ref="N2157:N2220" si="639">ABS(R2157)</f>
        <v>91.882263515775065</v>
      </c>
      <c r="O2157" s="57">
        <f t="shared" ref="O2157:O2220" si="640">ABS(P2157)</f>
        <v>18.563957024363901</v>
      </c>
      <c r="P2157" s="374">
        <f t="shared" ref="P2157:P2220" si="641">20*LOG10(IMABS(C2157))</f>
        <v>18.563957024363901</v>
      </c>
      <c r="Q2157" s="374">
        <f t="shared" ref="Q2157:Q2220" si="642">IMARGUMENT(C2157)*180/PI()</f>
        <v>-88.117736484224935</v>
      </c>
      <c r="R2157" s="12">
        <f t="shared" ref="R2157:R2220" si="643">IF(Q2157&lt;0,Q2157+180,Q2157-180)</f>
        <v>91.882263515775065</v>
      </c>
      <c r="S2157" s="57">
        <f t="shared" ref="S2157:S2220" si="644">B2157/1000</f>
        <v>3.023537185202783</v>
      </c>
      <c r="T2157" s="12">
        <f t="shared" si="627"/>
        <v>18.563957024363901</v>
      </c>
    </row>
    <row r="2158" spans="1:20" x14ac:dyDescent="0.15">
      <c r="A2158" s="57">
        <f t="shared" si="628"/>
        <v>19069.634706564801</v>
      </c>
      <c r="B2158" s="12">
        <f t="shared" ref="B2158:B2221" si="645">B2157*(1+B$42)</f>
        <v>3035.0266265065534</v>
      </c>
      <c r="C2158" s="57" t="str">
        <f t="shared" si="629"/>
        <v>0.278574046543009-8.43953507187721i</v>
      </c>
      <c r="D2158" s="57" t="str">
        <f t="shared" si="630"/>
        <v>7.97927458226885-2.1736565015579i</v>
      </c>
      <c r="E2158" s="57" t="str">
        <f t="shared" si="631"/>
        <v>81.1268356885305+0.369903188089667i</v>
      </c>
      <c r="F2158" s="57" t="str">
        <f t="shared" si="632"/>
        <v>4.17849040505391-196.872602950986i</v>
      </c>
      <c r="G2158" s="57" t="str">
        <f t="shared" si="633"/>
        <v>0.999954944220595-0.00671220897927717i</v>
      </c>
      <c r="H2158" s="57" t="str">
        <f t="shared" si="634"/>
        <v>201.922353401217+539.427512994268i</v>
      </c>
      <c r="I2158" s="57" t="str">
        <f t="shared" si="635"/>
        <v>603.941177348028-211.572407430206i</v>
      </c>
      <c r="K2158" s="57" t="str">
        <f t="shared" si="636"/>
        <v>0.00730379523568033-0.0240885099737619i</v>
      </c>
      <c r="L2158" s="57" t="str">
        <f t="shared" si="637"/>
        <v>0.00025-0.0728324852709818i</v>
      </c>
      <c r="M2158" s="57" t="str">
        <f t="shared" si="638"/>
        <v>0.0025-0.0410195473991764i</v>
      </c>
      <c r="N2158" s="57">
        <f t="shared" si="639"/>
        <v>91.890545394561869</v>
      </c>
      <c r="O2158" s="57">
        <f t="shared" si="640"/>
        <v>18.531099694062693</v>
      </c>
      <c r="P2158" s="374">
        <f t="shared" si="641"/>
        <v>18.531099694062693</v>
      </c>
      <c r="Q2158" s="374">
        <f t="shared" si="642"/>
        <v>-88.109454605438131</v>
      </c>
      <c r="R2158" s="12">
        <f t="shared" si="643"/>
        <v>91.890545394561869</v>
      </c>
      <c r="S2158" s="57">
        <f t="shared" si="644"/>
        <v>3.0350266265065535</v>
      </c>
      <c r="T2158" s="12">
        <f t="shared" si="627"/>
        <v>18.531099694062693</v>
      </c>
    </row>
    <row r="2159" spans="1:20" x14ac:dyDescent="0.15">
      <c r="A2159" s="57">
        <f t="shared" si="628"/>
        <v>19142.099318449746</v>
      </c>
      <c r="B2159" s="12">
        <f t="shared" si="645"/>
        <v>3046.5597276872782</v>
      </c>
      <c r="C2159" s="57" t="str">
        <f t="shared" si="629"/>
        <v>0.278741646680261-8.40763089934784i</v>
      </c>
      <c r="D2159" s="57" t="str">
        <f t="shared" si="630"/>
        <v>7.97926905912505-2.1660049433543i</v>
      </c>
      <c r="E2159" s="57" t="str">
        <f t="shared" si="631"/>
        <v>81.1270636710088+0.371574010477765i</v>
      </c>
      <c r="F2159" s="57" t="str">
        <f t="shared" si="632"/>
        <v>4.17848897152082-196.127531891171i</v>
      </c>
      <c r="G2159" s="57" t="str">
        <f t="shared" si="633"/>
        <v>0.999954601161642-0.00673771306186068i</v>
      </c>
      <c r="H2159" s="57" t="str">
        <f t="shared" si="634"/>
        <v>202.763160582358+542.268085553281i</v>
      </c>
      <c r="I2159" s="57" t="str">
        <f t="shared" si="635"/>
        <v>604.83666438689-211.587022725533i</v>
      </c>
      <c r="K2159" s="57" t="str">
        <f t="shared" si="636"/>
        <v>0.00725952658297038-0.0240089204671419i</v>
      </c>
      <c r="L2159" s="57" t="str">
        <f t="shared" si="637"/>
        <v>0.00025-0.0725567695467047i</v>
      </c>
      <c r="M2159" s="57" t="str">
        <f t="shared" si="638"/>
        <v>0.0025-0.04086426319902i</v>
      </c>
      <c r="N2159" s="57">
        <f t="shared" si="639"/>
        <v>91.898855049382703</v>
      </c>
      <c r="O2159" s="57">
        <f t="shared" si="640"/>
        <v>18.498243672997233</v>
      </c>
      <c r="P2159" s="374">
        <f t="shared" si="641"/>
        <v>18.498243672997233</v>
      </c>
      <c r="Q2159" s="374">
        <f t="shared" si="642"/>
        <v>-88.101144950617297</v>
      </c>
      <c r="R2159" s="12">
        <f t="shared" si="643"/>
        <v>91.898855049382703</v>
      </c>
      <c r="S2159" s="57">
        <f t="shared" si="644"/>
        <v>3.0465597276872782</v>
      </c>
      <c r="T2159" s="12">
        <f t="shared" si="627"/>
        <v>18.498243672997233</v>
      </c>
    </row>
    <row r="2160" spans="1:20" x14ac:dyDescent="0.15">
      <c r="A2160" s="57">
        <f t="shared" si="628"/>
        <v>19214.83929585986</v>
      </c>
      <c r="B2160" s="12">
        <f t="shared" si="645"/>
        <v>3058.1366546524901</v>
      </c>
      <c r="C2160" s="57" t="str">
        <f t="shared" si="629"/>
        <v>0.278908122069407-8.37584829103191i</v>
      </c>
      <c r="D2160" s="57" t="str">
        <f t="shared" si="630"/>
        <v>7.97926349393326-2.158384543054i</v>
      </c>
      <c r="E2160" s="57" t="str">
        <f t="shared" si="631"/>
        <v>81.1272943841721+0.37325034493605i</v>
      </c>
      <c r="F2160" s="57" t="str">
        <f t="shared" si="632"/>
        <v>4.17848752707308-195.385282191597i</v>
      </c>
      <c r="G2160" s="57" t="str">
        <f t="shared" si="633"/>
        <v>0.999954255490724-0.00676331403350784i</v>
      </c>
      <c r="H2160" s="57" t="str">
        <f t="shared" si="634"/>
        <v>203.614634838807+545.130661877305i</v>
      </c>
      <c r="I2160" s="57" t="str">
        <f t="shared" si="635"/>
        <v>605.74145449066-211.609050472023i</v>
      </c>
      <c r="K2160" s="57" t="str">
        <f t="shared" si="636"/>
        <v>0.00721555059155171-0.0239295140570329i</v>
      </c>
      <c r="L2160" s="57" t="str">
        <f t="shared" si="637"/>
        <v>0.00025-0.0722820975759161i</v>
      </c>
      <c r="M2160" s="57" t="str">
        <f t="shared" si="638"/>
        <v>0.0025-0.0407095668450091i</v>
      </c>
      <c r="N2160" s="57">
        <f t="shared" si="639"/>
        <v>91.907192582532772</v>
      </c>
      <c r="O2160" s="57">
        <f t="shared" si="640"/>
        <v>18.465388967074489</v>
      </c>
      <c r="P2160" s="374">
        <f t="shared" si="641"/>
        <v>18.465388967074489</v>
      </c>
      <c r="Q2160" s="374">
        <f t="shared" si="642"/>
        <v>-88.092807417467228</v>
      </c>
      <c r="R2160" s="12">
        <f t="shared" si="643"/>
        <v>91.907192582532772</v>
      </c>
      <c r="S2160" s="57">
        <f t="shared" si="644"/>
        <v>3.0581366546524902</v>
      </c>
      <c r="T2160" s="12">
        <f t="shared" si="627"/>
        <v>18.465388967074489</v>
      </c>
    </row>
    <row r="2161" spans="1:20" x14ac:dyDescent="0.15">
      <c r="A2161" s="57">
        <f t="shared" si="628"/>
        <v>19287.855685184124</v>
      </c>
      <c r="B2161" s="12">
        <f t="shared" si="645"/>
        <v>3069.7575739401696</v>
      </c>
      <c r="C2161" s="57" t="str">
        <f t="shared" si="629"/>
        <v>0.279073478910618-8.34418678360676i</v>
      </c>
      <c r="D2161" s="57" t="str">
        <f t="shared" si="630"/>
        <v>7.97925788637356-2.15079519102582i</v>
      </c>
      <c r="E2161" s="57" t="str">
        <f t="shared" si="631"/>
        <v>81.1275278426728+0.374932212019129i</v>
      </c>
      <c r="F2161" s="57" t="str">
        <f t="shared" si="632"/>
        <v>4.17848607162778-194.645843174757i</v>
      </c>
      <c r="G2161" s="57" t="str">
        <f t="shared" si="633"/>
        <v>0.999953907187958-0.00678901226209442i</v>
      </c>
      <c r="H2161" s="57" t="str">
        <f t="shared" si="634"/>
        <v>204.476950008517+548.015503156241i</v>
      </c>
      <c r="I2161" s="57" t="str">
        <f t="shared" si="635"/>
        <v>606.655665841765-211.638569751572i</v>
      </c>
      <c r="K2161" s="57" t="str">
        <f t="shared" si="636"/>
        <v>0.00717186562041489-0.0238502912088042i</v>
      </c>
      <c r="L2161" s="57" t="str">
        <f t="shared" si="637"/>
        <v>0.00025-0.0720084654073679i</v>
      </c>
      <c r="M2161" s="57" t="str">
        <f t="shared" si="638"/>
        <v>0.0025-0.0405554561117843i</v>
      </c>
      <c r="N2161" s="57">
        <f t="shared" si="639"/>
        <v>91.915558096735182</v>
      </c>
      <c r="O2161" s="57">
        <f t="shared" si="640"/>
        <v>18.432535582263675</v>
      </c>
      <c r="P2161" s="374">
        <f t="shared" si="641"/>
        <v>18.432535582263675</v>
      </c>
      <c r="Q2161" s="374">
        <f t="shared" si="642"/>
        <v>-88.084441903264818</v>
      </c>
      <c r="R2161" s="12">
        <f t="shared" si="643"/>
        <v>91.915558096735182</v>
      </c>
      <c r="S2161" s="57">
        <f t="shared" si="644"/>
        <v>3.0697575739401697</v>
      </c>
      <c r="T2161" s="12">
        <f t="shared" si="627"/>
        <v>18.432535582263675</v>
      </c>
    </row>
    <row r="2162" spans="1:20" x14ac:dyDescent="0.15">
      <c r="A2162" s="57">
        <f t="shared" si="628"/>
        <v>19361.149536787827</v>
      </c>
      <c r="B2162" s="12">
        <f t="shared" si="645"/>
        <v>3081.4226527211422</v>
      </c>
      <c r="C2162" s="57" t="str">
        <f t="shared" si="629"/>
        <v>0.27923772338441-8.31264591554647i</v>
      </c>
      <c r="D2162" s="57" t="str">
        <f t="shared" si="630"/>
        <v>7.97925223612341-2.14323677808504i</v>
      </c>
      <c r="E2162" s="57" t="str">
        <f t="shared" si="631"/>
        <v>81.1277640613038+0.376619632372652i</v>
      </c>
      <c r="F2162" s="57" t="str">
        <f t="shared" si="632"/>
        <v>4.17848460510104-193.909204203566i</v>
      </c>
      <c r="G2162" s="57" t="str">
        <f t="shared" si="633"/>
        <v>0.999953556233307-0.00681480811689069i</v>
      </c>
      <c r="H2162" s="57" t="str">
        <f t="shared" si="634"/>
        <v>205.350283514439+550.922874792722i</v>
      </c>
      <c r="I2162" s="57" t="str">
        <f t="shared" si="635"/>
        <v>607.579418500694-211.675661434275i</v>
      </c>
      <c r="K2162" s="57" t="str">
        <f t="shared" si="636"/>
        <v>0.00712847003356133-0.0237712523761425i</v>
      </c>
      <c r="L2162" s="57" t="str">
        <f t="shared" si="637"/>
        <v>0.00025-0.0717358691047701i</v>
      </c>
      <c r="M2162" s="57" t="str">
        <f t="shared" si="638"/>
        <v>0.0025-0.040401928782411i</v>
      </c>
      <c r="N2162" s="57">
        <f t="shared" si="639"/>
        <v>91.923951695143188</v>
      </c>
      <c r="O2162" s="57">
        <f t="shared" si="640"/>
        <v>18.3996835245966</v>
      </c>
      <c r="P2162" s="374">
        <f t="shared" si="641"/>
        <v>18.3996835245966</v>
      </c>
      <c r="Q2162" s="374">
        <f t="shared" si="642"/>
        <v>-88.076048304856812</v>
      </c>
      <c r="R2162" s="12">
        <f t="shared" si="643"/>
        <v>91.923951695143188</v>
      </c>
      <c r="S2162" s="57">
        <f t="shared" si="644"/>
        <v>3.0814226527211424</v>
      </c>
      <c r="T2162" s="12">
        <f t="shared" si="627"/>
        <v>18.3996835245966</v>
      </c>
    </row>
    <row r="2163" spans="1:20" x14ac:dyDescent="0.15">
      <c r="A2163" s="57">
        <f t="shared" si="628"/>
        <v>19434.721905027622</v>
      </c>
      <c r="B2163" s="12">
        <f t="shared" si="645"/>
        <v>3093.1320588014828</v>
      </c>
      <c r="C2163" s="57" t="str">
        <f t="shared" si="629"/>
        <v>0.27940086165132-8.28122522711456i</v>
      </c>
      <c r="D2163" s="57" t="str">
        <f t="shared" si="630"/>
        <v>7.97924654285781-2.13570919549194i</v>
      </c>
      <c r="E2163" s="57" t="str">
        <f t="shared" si="631"/>
        <v>81.1280030549968+0.378312626732723i</v>
      </c>
      <c r="F2163" s="57" t="str">
        <f t="shared" si="632"/>
        <v>4.17848312740859-193.175354681226i</v>
      </c>
      <c r="G2163" s="57" t="str">
        <f t="shared" si="633"/>
        <v>0.999953202606581-0.00684070196856662i</v>
      </c>
      <c r="H2163" s="57" t="str">
        <f t="shared" si="634"/>
        <v>206.234816454429+553.853046485436i</v>
      </c>
      <c r="I2163" s="57" t="str">
        <f t="shared" si="635"/>
        <v>608.512834442489-211.720408222018i</v>
      </c>
      <c r="K2163" s="57" t="str">
        <f t="shared" si="636"/>
        <v>0.00708536220005213-0.0236923980011571i</v>
      </c>
      <c r="L2163" s="57" t="str">
        <f t="shared" si="637"/>
        <v>0.00025-0.0714643047467323i</v>
      </c>
      <c r="M2163" s="57" t="str">
        <f t="shared" si="638"/>
        <v>0.0025-0.0402489826483474i</v>
      </c>
      <c r="N2163" s="57">
        <f t="shared" si="639"/>
        <v>91.932373481339269</v>
      </c>
      <c r="O2163" s="57">
        <f t="shared" si="640"/>
        <v>18.366832800167863</v>
      </c>
      <c r="P2163" s="374">
        <f t="shared" si="641"/>
        <v>18.366832800167863</v>
      </c>
      <c r="Q2163" s="374">
        <f t="shared" si="642"/>
        <v>-88.067626518660731</v>
      </c>
      <c r="R2163" s="12">
        <f t="shared" si="643"/>
        <v>91.932373481339269</v>
      </c>
      <c r="S2163" s="57">
        <f t="shared" si="644"/>
        <v>3.093132058801483</v>
      </c>
      <c r="T2163" s="12">
        <f t="shared" si="627"/>
        <v>18.366832800167863</v>
      </c>
    </row>
    <row r="2164" spans="1:20" x14ac:dyDescent="0.15">
      <c r="A2164" s="57">
        <f t="shared" si="628"/>
        <v>19508.573848266726</v>
      </c>
      <c r="B2164" s="12">
        <f t="shared" si="645"/>
        <v>3104.8859606249284</v>
      </c>
      <c r="C2164" s="57" t="str">
        <f t="shared" si="629"/>
        <v>0.279562899851777-8.24992426035741i</v>
      </c>
      <c r="D2164" s="57" t="str">
        <f t="shared" si="630"/>
        <v>7.97924080624944-2.12821233495019i</v>
      </c>
      <c r="E2164" s="57" t="str">
        <f t="shared" si="631"/>
        <v>81.1282448388248+0.380011215926069i</v>
      </c>
      <c r="F2164" s="57" t="str">
        <f t="shared" si="632"/>
        <v>4.17848163846539-192.444284051063i</v>
      </c>
      <c r="G2164" s="57" t="str">
        <f t="shared" si="633"/>
        <v>0.999952846287439-0.00686669418919722i</v>
      </c>
      <c r="H2164" s="57" t="str">
        <f t="shared" si="634"/>
        <v>207.13073369379+556.806292314338i</v>
      </c>
      <c r="I2164" s="57" t="str">
        <f t="shared" si="635"/>
        <v>609.456037593939-211.772894693296i</v>
      </c>
      <c r="K2164" s="57" t="str">
        <f t="shared" si="636"/>
        <v>0.00704254049405595-0.0236137285144863i</v>
      </c>
      <c r="L2164" s="57" t="str">
        <f t="shared" si="637"/>
        <v>0.00025-0.0711937684267111i</v>
      </c>
      <c r="M2164" s="57" t="str">
        <f t="shared" si="638"/>
        <v>0.0025-0.0400966155094116i</v>
      </c>
      <c r="N2164" s="57">
        <f t="shared" si="639"/>
        <v>91.940823559335399</v>
      </c>
      <c r="O2164" s="57">
        <f t="shared" si="640"/>
        <v>18.333983415135783</v>
      </c>
      <c r="P2164" s="374">
        <f t="shared" si="641"/>
        <v>18.333983415135783</v>
      </c>
      <c r="Q2164" s="374">
        <f t="shared" si="642"/>
        <v>-88.059176440664601</v>
      </c>
      <c r="R2164" s="12">
        <f t="shared" si="643"/>
        <v>91.940823559335399</v>
      </c>
      <c r="S2164" s="57">
        <f t="shared" si="644"/>
        <v>3.1048859606249284</v>
      </c>
      <c r="T2164" s="12">
        <f t="shared" si="627"/>
        <v>18.333983415135783</v>
      </c>
    </row>
    <row r="2165" spans="1:20" x14ac:dyDescent="0.15">
      <c r="A2165" s="57">
        <f t="shared" si="628"/>
        <v>19582.706428890138</v>
      </c>
      <c r="B2165" s="12">
        <f t="shared" si="645"/>
        <v>3116.684527275303</v>
      </c>
      <c r="C2165" s="57" t="str">
        <f t="shared" si="629"/>
        <v>0.279723844105811-8.21874255909695i</v>
      </c>
      <c r="D2165" s="57" t="str">
        <f t="shared" si="630"/>
        <v>7.97923502596832-2.12074608860528i</v>
      </c>
      <c r="E2165" s="57" t="str">
        <f t="shared" si="631"/>
        <v>81.1284894280038+0.381715420869777i</v>
      </c>
      <c r="F2165" s="57" t="str">
        <f t="shared" si="632"/>
        <v>4.1784801381858-191.715981796379i</v>
      </c>
      <c r="G2165" s="57" t="str">
        <f t="shared" si="633"/>
        <v>0.999952487255384-0.00689278515226776i</v>
      </c>
      <c r="H2165" s="57" t="str">
        <f t="shared" si="634"/>
        <v>208.038223960554+559.782890827843i</v>
      </c>
      <c r="I2165" s="57" t="str">
        <f t="shared" si="635"/>
        <v>610.40915387168-211.833207349372i</v>
      </c>
      <c r="K2165" s="57" t="str">
        <f t="shared" si="636"/>
        <v>0.00700000329489559-0.0235352443354024i</v>
      </c>
      <c r="L2165" s="57" t="str">
        <f t="shared" si="637"/>
        <v>0.00025-0.0709242562529497i</v>
      </c>
      <c r="M2165" s="57" t="str">
        <f t="shared" si="638"/>
        <v>0.0025-0.0399448251737513i</v>
      </c>
      <c r="N2165" s="57">
        <f t="shared" si="639"/>
        <v>91.949302033572479</v>
      </c>
      <c r="O2165" s="57">
        <f t="shared" si="640"/>
        <v>18.301135375722474</v>
      </c>
      <c r="P2165" s="374">
        <f t="shared" si="641"/>
        <v>18.301135375722474</v>
      </c>
      <c r="Q2165" s="374">
        <f t="shared" si="642"/>
        <v>-88.050697966427521</v>
      </c>
      <c r="R2165" s="12">
        <f t="shared" si="643"/>
        <v>91.949302033572479</v>
      </c>
      <c r="S2165" s="57">
        <f t="shared" si="644"/>
        <v>3.1166845272753032</v>
      </c>
      <c r="T2165" s="12">
        <f t="shared" si="627"/>
        <v>18.301135375722474</v>
      </c>
    </row>
    <row r="2166" spans="1:20" x14ac:dyDescent="0.15">
      <c r="A2166" s="57">
        <f t="shared" si="628"/>
        <v>19657.120713319924</v>
      </c>
      <c r="B2166" s="12">
        <f t="shared" si="645"/>
        <v>3128.5279284789494</v>
      </c>
      <c r="C2166" s="57" t="str">
        <f t="shared" si="629"/>
        <v>0.279883700513051-8.18767966892416i</v>
      </c>
      <c r="D2166" s="57" t="str">
        <f t="shared" si="630"/>
        <v>7.97922920168207-2.11331034904302i</v>
      </c>
      <c r="E2166" s="57" t="str">
        <f t="shared" si="631"/>
        <v>81.1287368378938+0.383425262571596i</v>
      </c>
      <c r="F2166" s="57" t="str">
        <f t="shared" si="632"/>
        <v>4.17847862648352-190.990437440298i</v>
      </c>
      <c r="G2166" s="57" t="str">
        <f t="shared" si="633"/>
        <v>0.999952125489761-0.00691897523267915i</v>
      </c>
      <c r="H2166" s="57" t="str">
        <f t="shared" si="634"/>
        <v>208.957479943612+562.78312513202i</v>
      </c>
      <c r="I2166" s="57" t="str">
        <f t="shared" si="635"/>
        <v>611.372311221122-211.901434661799i</v>
      </c>
      <c r="K2166" s="57" t="str">
        <f t="shared" si="636"/>
        <v>0.00695774898709392-0.0234569458719171i</v>
      </c>
      <c r="L2166" s="57" t="str">
        <f t="shared" si="637"/>
        <v>0.00025-0.0706557643484259i</v>
      </c>
      <c r="M2166" s="57" t="str">
        <f t="shared" si="638"/>
        <v>0.0025-0.0397936094578117i</v>
      </c>
      <c r="N2166" s="57">
        <f t="shared" si="639"/>
        <v>91.957809008921245</v>
      </c>
      <c r="O2166" s="57">
        <f t="shared" si="640"/>
        <v>18.268288688214824</v>
      </c>
      <c r="P2166" s="374">
        <f t="shared" si="641"/>
        <v>18.268288688214824</v>
      </c>
      <c r="Q2166" s="374">
        <f t="shared" si="642"/>
        <v>-88.042190991078755</v>
      </c>
      <c r="R2166" s="12">
        <f t="shared" si="643"/>
        <v>91.957809008921245</v>
      </c>
      <c r="S2166" s="57">
        <f t="shared" si="644"/>
        <v>3.1285279284789493</v>
      </c>
      <c r="T2166" s="12">
        <f t="shared" si="627"/>
        <v>18.268288688214824</v>
      </c>
    </row>
    <row r="2167" spans="1:20" x14ac:dyDescent="0.15">
      <c r="A2167" s="57">
        <f t="shared" si="628"/>
        <v>19731.817772030539</v>
      </c>
      <c r="B2167" s="12">
        <f t="shared" si="645"/>
        <v>3140.4163346071696</v>
      </c>
      <c r="C2167" s="57" t="str">
        <f t="shared" si="629"/>
        <v>0.280042475152411-8.15673513719149i</v>
      </c>
      <c r="D2167" s="57" t="str">
        <f t="shared" si="630"/>
        <v>7.97922333305576-2.10590500928793i</v>
      </c>
      <c r="E2167" s="57" t="str">
        <f t="shared" si="631"/>
        <v>81.1289870839974+0.385140762129952i</v>
      </c>
      <c r="F2167" s="57" t="str">
        <f t="shared" si="632"/>
        <v>4.17847710327155-190.267640545622i</v>
      </c>
      <c r="G2167" s="57" t="str">
        <f t="shared" si="633"/>
        <v>0.99995176096976-0.00694526480675327i</v>
      </c>
      <c r="H2167" s="57" t="str">
        <f t="shared" si="634"/>
        <v>209.888698393739+565.80728298188i</v>
      </c>
      <c r="I2167" s="57" t="str">
        <f t="shared" si="635"/>
        <v>612.345639656318-211.977667121339i</v>
      </c>
      <c r="K2167" s="57" t="str">
        <f t="shared" si="636"/>
        <v>0.00691577596041753-0.0233788335208855i</v>
      </c>
      <c r="L2167" s="57" t="str">
        <f t="shared" si="637"/>
        <v>0.00025-0.0703882888507926i</v>
      </c>
      <c r="M2167" s="57" t="str">
        <f t="shared" si="638"/>
        <v>0.0025-0.0396429661863038i</v>
      </c>
      <c r="N2167" s="57">
        <f t="shared" si="639"/>
        <v>91.966344590681658</v>
      </c>
      <c r="O2167" s="57">
        <f t="shared" si="640"/>
        <v>18.235443358964275</v>
      </c>
      <c r="P2167" s="374">
        <f t="shared" si="641"/>
        <v>18.235443358964275</v>
      </c>
      <c r="Q2167" s="374">
        <f t="shared" si="642"/>
        <v>-88.033655409318342</v>
      </c>
      <c r="R2167" s="12">
        <f t="shared" si="643"/>
        <v>91.966344590681658</v>
      </c>
      <c r="S2167" s="57">
        <f t="shared" si="644"/>
        <v>3.1404163346071696</v>
      </c>
      <c r="T2167" s="12">
        <f t="shared" si="627"/>
        <v>18.235443358964275</v>
      </c>
    </row>
    <row r="2168" spans="1:20" x14ac:dyDescent="0.15">
      <c r="A2168" s="57">
        <f t="shared" si="628"/>
        <v>19806.798679564257</v>
      </c>
      <c r="B2168" s="12">
        <f t="shared" si="645"/>
        <v>3152.3499166786769</v>
      </c>
      <c r="C2168" s="57" t="str">
        <f t="shared" si="629"/>
        <v>0.280200174081936-8.12590851300655i</v>
      </c>
      <c r="D2168" s="57" t="str">
        <f t="shared" si="630"/>
        <v>7.97921741975186-2.09852996280173i</v>
      </c>
      <c r="E2168" s="57" t="str">
        <f t="shared" si="631"/>
        <v>81.1292401819641+0.386861940733535i</v>
      </c>
      <c r="F2168" s="57" t="str">
        <f t="shared" si="632"/>
        <v>4.17847556846227-189.54758071467i</v>
      </c>
      <c r="G2168" s="57" t="str">
        <f t="shared" si="633"/>
        <v>0.999951393674412-0.0069716542522383i</v>
      </c>
      <c r="H2168" s="57" t="str">
        <f t="shared" si="634"/>
        <v>210.832080227675+568.855656874766i</v>
      </c>
      <c r="I2168" s="57" t="str">
        <f t="shared" si="635"/>
        <v>613.329271300671-212.061997288332i</v>
      </c>
      <c r="K2168" s="57" t="str">
        <f t="shared" si="636"/>
        <v>0.00687408260992033-0.023300907668111i</v>
      </c>
      <c r="L2168" s="57" t="str">
        <f t="shared" si="637"/>
        <v>0.00025-0.0701218259123256i</v>
      </c>
      <c r="M2168" s="57" t="str">
        <f t="shared" si="638"/>
        <v>0.0025-0.0394928931921735i</v>
      </c>
      <c r="N2168" s="57">
        <f t="shared" si="639"/>
        <v>91.974908884582732</v>
      </c>
      <c r="O2168" s="57">
        <f t="shared" si="640"/>
        <v>18.202599394387907</v>
      </c>
      <c r="P2168" s="374">
        <f t="shared" si="641"/>
        <v>18.202599394387907</v>
      </c>
      <c r="Q2168" s="374">
        <f t="shared" si="642"/>
        <v>-88.025091115417268</v>
      </c>
      <c r="R2168" s="12">
        <f t="shared" si="643"/>
        <v>91.974908884582732</v>
      </c>
      <c r="S2168" s="57">
        <f t="shared" si="644"/>
        <v>3.152349916678677</v>
      </c>
      <c r="T2168" s="12">
        <f t="shared" si="627"/>
        <v>18.202599394387907</v>
      </c>
    </row>
    <row r="2169" spans="1:20" x14ac:dyDescent="0.15">
      <c r="A2169" s="57">
        <f t="shared" si="628"/>
        <v>19882.064514546601</v>
      </c>
      <c r="B2169" s="12">
        <f t="shared" si="645"/>
        <v>3164.3288463620561</v>
      </c>
      <c r="C2169" s="57" t="str">
        <f t="shared" si="629"/>
        <v>0.280356803338742-8.09519934722501i</v>
      </c>
      <c r="D2169" s="57" t="str">
        <f t="shared" si="630"/>
        <v>7.97921146143037-2.09118510348183i</v>
      </c>
      <c r="E2169" s="57" t="str">
        <f t="shared" si="631"/>
        <v>81.12949614759+0.388588819662101i</v>
      </c>
      <c r="F2169" s="57" t="str">
        <f t="shared" si="632"/>
        <v>4.17847402196747-188.83024758914i</v>
      </c>
      <c r="G2169" s="57" t="str">
        <f t="shared" si="633"/>
        <v>0.999951023582589-0.00699814394831409i</v>
      </c>
      <c r="H2169" s="57" t="str">
        <f t="shared" si="634"/>
        <v>211.787830635316+571.92854414593i</v>
      </c>
      <c r="I2169" s="57" t="str">
        <f t="shared" si="635"/>
        <v>614.323340428643-212.154519844583i</v>
      </c>
      <c r="K2169" s="57" t="str">
        <f t="shared" si="636"/>
        <v>0.00683266733598538-0.0232231686884485i</v>
      </c>
      <c r="L2169" s="57" t="str">
        <f t="shared" si="637"/>
        <v>0.00025-0.0698563716998661i</v>
      </c>
      <c r="M2169" s="57" t="str">
        <f t="shared" si="638"/>
        <v>0.0025-0.0393433883165705i</v>
      </c>
      <c r="N2169" s="57">
        <f t="shared" si="639"/>
        <v>91.983501996783275</v>
      </c>
      <c r="O2169" s="57">
        <f t="shared" si="640"/>
        <v>18.169756800968667</v>
      </c>
      <c r="P2169" s="374">
        <f t="shared" si="641"/>
        <v>18.169756800968667</v>
      </c>
      <c r="Q2169" s="374">
        <f t="shared" si="642"/>
        <v>-88.016498003216725</v>
      </c>
      <c r="R2169" s="12">
        <f t="shared" si="643"/>
        <v>91.983501996783275</v>
      </c>
      <c r="S2169" s="57">
        <f t="shared" si="644"/>
        <v>3.1643288463620562</v>
      </c>
      <c r="T2169" s="12">
        <f t="shared" si="627"/>
        <v>18.169756800968667</v>
      </c>
    </row>
    <row r="2170" spans="1:20" x14ac:dyDescent="0.15">
      <c r="A2170" s="57">
        <f t="shared" si="628"/>
        <v>19957.616359701879</v>
      </c>
      <c r="B2170" s="12">
        <f t="shared" si="645"/>
        <v>3176.3532959782319</v>
      </c>
      <c r="C2170" s="57" t="str">
        <f t="shared" si="629"/>
        <v>0.280512368938736-8.0646071924439i</v>
      </c>
      <c r="D2170" s="57" t="str">
        <f t="shared" si="630"/>
        <v>7.97920545774855-2.08387032565976i</v>
      </c>
      <c r="E2170" s="57" t="str">
        <f t="shared" si="631"/>
        <v>81.1297549968196+0.390321420285639i</v>
      </c>
      <c r="F2170" s="57" t="str">
        <f t="shared" si="632"/>
        <v>4.17847246369812-188.115630849952i</v>
      </c>
      <c r="G2170" s="57" t="str">
        <f t="shared" si="633"/>
        <v>0.999950650673001-0.00702473427559764i</v>
      </c>
      <c r="H2170" s="57" t="str">
        <f t="shared" si="634"/>
        <v>212.756159190146+575.026247066322i</v>
      </c>
      <c r="I2170" s="57" t="str">
        <f t="shared" si="635"/>
        <v>615.327983508347-212.255331646784i</v>
      </c>
      <c r="K2170" s="57" t="str">
        <f t="shared" si="636"/>
        <v>0.00679152854436596-0.0231456169459087i</v>
      </c>
      <c r="L2170" s="57" t="str">
        <f t="shared" si="637"/>
        <v>0.00025-0.0695919223947659i</v>
      </c>
      <c r="M2170" s="57" t="str">
        <f t="shared" si="638"/>
        <v>0.0025-0.039194449408817i</v>
      </c>
      <c r="N2170" s="57">
        <f t="shared" si="639"/>
        <v>91.992124033871093</v>
      </c>
      <c r="O2170" s="57">
        <f t="shared" si="640"/>
        <v>18.136915585256016</v>
      </c>
      <c r="P2170" s="374">
        <f t="shared" si="641"/>
        <v>18.136915585256016</v>
      </c>
      <c r="Q2170" s="374">
        <f t="shared" si="642"/>
        <v>-88.007875966128907</v>
      </c>
      <c r="R2170" s="12">
        <f t="shared" si="643"/>
        <v>91.992124033871093</v>
      </c>
      <c r="S2170" s="57">
        <f t="shared" si="644"/>
        <v>3.1763532959782319</v>
      </c>
      <c r="T2170" s="12">
        <f t="shared" si="627"/>
        <v>18.136915585256016</v>
      </c>
    </row>
    <row r="2171" spans="1:20" x14ac:dyDescent="0.15">
      <c r="A2171" s="57">
        <f t="shared" si="628"/>
        <v>20033.455301868747</v>
      </c>
      <c r="B2171" s="12">
        <f t="shared" si="645"/>
        <v>3188.4234385029495</v>
      </c>
      <c r="C2171" s="57" t="str">
        <f t="shared" si="629"/>
        <v>0.280666876876597-8.03413160299455i</v>
      </c>
      <c r="D2171" s="57" t="str">
        <f t="shared" si="630"/>
        <v>7.97919940836124-2.07658552409966i</v>
      </c>
      <c r="E2171" s="57" t="str">
        <f t="shared" si="631"/>
        <v>81.1300167457444+0.392059764064967i</v>
      </c>
      <c r="F2171" s="57" t="str">
        <f t="shared" si="632"/>
        <v>4.17847089356462-187.403720217102i</v>
      </c>
      <c r="G2171" s="57" t="str">
        <f t="shared" si="633"/>
        <v>0.999950274924197-0.00705142561614841i</v>
      </c>
      <c r="H2171" s="57" t="str">
        <f t="shared" si="634"/>
        <v>213.737279963036+578.149072942721i</v>
      </c>
      <c r="I2171" s="57" t="str">
        <f t="shared" si="635"/>
        <v>616.343339245198-212.364531781564i</v>
      </c>
      <c r="K2171" s="57" t="str">
        <f t="shared" si="636"/>
        <v>0.00675066464622507-0.0230682527937602i</v>
      </c>
      <c r="L2171" s="57" t="str">
        <f t="shared" si="637"/>
        <v>0.00025-0.0693284741928334i</v>
      </c>
      <c r="M2171" s="57" t="str">
        <f t="shared" si="638"/>
        <v>0.0025-0.0390460743263768i</v>
      </c>
      <c r="N2171" s="57">
        <f t="shared" si="639"/>
        <v>92.00077510286394</v>
      </c>
      <c r="O2171" s="57">
        <f t="shared" si="640"/>
        <v>18.104075753866166</v>
      </c>
      <c r="P2171" s="374">
        <f t="shared" si="641"/>
        <v>18.104075753866166</v>
      </c>
      <c r="Q2171" s="374">
        <f t="shared" si="642"/>
        <v>-87.99922489713606</v>
      </c>
      <c r="R2171" s="12">
        <f t="shared" si="643"/>
        <v>92.00077510286394</v>
      </c>
      <c r="S2171" s="57">
        <f t="shared" si="644"/>
        <v>3.1884234385029493</v>
      </c>
      <c r="T2171" s="12">
        <f t="shared" si="627"/>
        <v>18.104075753866166</v>
      </c>
    </row>
    <row r="2172" spans="1:20" x14ac:dyDescent="0.15">
      <c r="A2172" s="57">
        <f t="shared" si="628"/>
        <v>20109.582432015846</v>
      </c>
      <c r="B2172" s="12">
        <f t="shared" si="645"/>
        <v>3200.5394475692606</v>
      </c>
      <c r="C2172" s="57" t="str">
        <f t="shared" si="629"/>
        <v>0.280820333125432-8.00377213493604i</v>
      </c>
      <c r="D2172" s="57" t="str">
        <f t="shared" si="630"/>
        <v>7.97919331292053-2.06933059399678i</v>
      </c>
      <c r="E2172" s="57" t="str">
        <f t="shared" si="631"/>
        <v>81.1302814106083+0.393803872551251i</v>
      </c>
      <c r="F2172" s="57" t="str">
        <f t="shared" si="632"/>
        <v>4.17846931147663-186.694505449516i</v>
      </c>
      <c r="G2172" s="57" t="str">
        <f t="shared" si="633"/>
        <v>0.999949896314561-0.00707821835347383i</v>
      </c>
      <c r="H2172" s="57" t="str">
        <f t="shared" si="634"/>
        <v>214.731411639478+581.297334220168i</v>
      </c>
      <c r="I2172" s="57" t="str">
        <f t="shared" si="635"/>
        <v>617.36954862651-212.482221622181i</v>
      </c>
      <c r="K2172" s="57" t="str">
        <f t="shared" si="636"/>
        <v>0.00671007405817399-0.0229910765746325i</v>
      </c>
      <c r="L2172" s="57" t="str">
        <f t="shared" si="637"/>
        <v>0.00025-0.0690660233042772i</v>
      </c>
      <c r="M2172" s="57" t="str">
        <f t="shared" si="638"/>
        <v>0.0025-0.0388982609348244i</v>
      </c>
      <c r="N2172" s="57">
        <f t="shared" si="639"/>
        <v>92.009455311208058</v>
      </c>
      <c r="O2172" s="57">
        <f t="shared" si="640"/>
        <v>18.071237313482783</v>
      </c>
      <c r="P2172" s="374">
        <f t="shared" si="641"/>
        <v>18.071237313482783</v>
      </c>
      <c r="Q2172" s="374">
        <f t="shared" si="642"/>
        <v>-87.990544688791942</v>
      </c>
      <c r="R2172" s="12">
        <f t="shared" si="643"/>
        <v>92.009455311208058</v>
      </c>
      <c r="S2172" s="57">
        <f t="shared" si="644"/>
        <v>3.2005394475692608</v>
      </c>
      <c r="T2172" s="12">
        <f t="shared" si="627"/>
        <v>18.071237313482783</v>
      </c>
    </row>
    <row r="2173" spans="1:20" x14ac:dyDescent="0.15">
      <c r="A2173" s="57">
        <f t="shared" si="628"/>
        <v>20185.998845257509</v>
      </c>
      <c r="B2173" s="12">
        <f t="shared" si="645"/>
        <v>3212.7014974700237</v>
      </c>
      <c r="C2173" s="57" t="str">
        <f t="shared" si="629"/>
        <v>0.280972743636807-7.97352834604826i</v>
      </c>
      <c r="D2173" s="57" t="str">
        <f t="shared" si="630"/>
        <v>7.97918717107576-2.06210543097593i</v>
      </c>
      <c r="E2173" s="57" t="str">
        <f t="shared" si="631"/>
        <v>81.1305490078055+0.395553767386432i</v>
      </c>
      <c r="F2173" s="57" t="str">
        <f t="shared" si="632"/>
        <v>4.17846771734308-185.987976344895i</v>
      </c>
      <c r="G2173" s="57" t="str">
        <f t="shared" si="633"/>
        <v>0.999949514822315-0.00710511287253471i</v>
      </c>
      <c r="H2173" s="57" t="str">
        <f t="shared" si="634"/>
        <v>215.738777640435+584.471348586837i</v>
      </c>
      <c r="I2173" s="57" t="str">
        <f t="shared" si="635"/>
        <v>618.406754967133-212.608504886945i</v>
      </c>
      <c r="K2173" s="57" t="str">
        <f t="shared" si="636"/>
        <v>0.00666975520231015-0.0229140886206183i</v>
      </c>
      <c r="L2173" s="57" t="str">
        <f t="shared" si="637"/>
        <v>0.00025-0.0688045659536533i</v>
      </c>
      <c r="M2173" s="57" t="str">
        <f t="shared" si="638"/>
        <v>0.0025-0.0387510071078147i</v>
      </c>
      <c r="N2173" s="57">
        <f t="shared" si="639"/>
        <v>92.018164766779563</v>
      </c>
      <c r="O2173" s="57">
        <f t="shared" si="640"/>
        <v>18.038400270857313</v>
      </c>
      <c r="P2173" s="374">
        <f t="shared" si="641"/>
        <v>18.038400270857313</v>
      </c>
      <c r="Q2173" s="374">
        <f t="shared" si="642"/>
        <v>-87.981835233220437</v>
      </c>
      <c r="R2173" s="12">
        <f t="shared" si="643"/>
        <v>92.018164766779563</v>
      </c>
      <c r="S2173" s="57">
        <f t="shared" si="644"/>
        <v>3.2127014974700239</v>
      </c>
      <c r="T2173" s="12">
        <f t="shared" si="627"/>
        <v>18.038400270857313</v>
      </c>
    </row>
    <row r="2174" spans="1:20" x14ac:dyDescent="0.15">
      <c r="A2174" s="57">
        <f t="shared" si="628"/>
        <v>20262.705640869488</v>
      </c>
      <c r="B2174" s="12">
        <f t="shared" si="645"/>
        <v>3224.90976316041</v>
      </c>
      <c r="C2174" s="57" t="str">
        <f t="shared" si="629"/>
        <v>0.28112411434058-7.94339979582542i</v>
      </c>
      <c r="D2174" s="57" t="str">
        <f t="shared" si="630"/>
        <v>7.97918098247391-2.05490993109007i</v>
      </c>
      <c r="E2174" s="57" t="str">
        <f t="shared" si="631"/>
        <v>81.1308195538818+0.397309470303108i</v>
      </c>
      <c r="F2174" s="57" t="str">
        <f t="shared" si="632"/>
        <v>4.17846611107237-185.284122739583i</v>
      </c>
      <c r="G2174" s="57" t="str">
        <f t="shared" si="633"/>
        <v>0.999949130425514-0.00713210955975077i</v>
      </c>
      <c r="H2174" s="57" t="str">
        <f t="shared" si="634"/>
        <v>216.759606246889+587.671439081379i</v>
      </c>
      <c r="I2174" s="57" t="str">
        <f t="shared" si="635"/>
        <v>619.455103956197-212.743487699437i</v>
      </c>
      <c r="K2174" s="57" t="str">
        <f t="shared" si="636"/>
        <v>0.0066297065062534-0.022837289253375i</v>
      </c>
      <c r="L2174" s="57" t="str">
        <f t="shared" si="637"/>
        <v>0.00025-0.0685440983798101i</v>
      </c>
      <c r="M2174" s="57" t="str">
        <f t="shared" si="638"/>
        <v>0.0025-0.0386043107270519i</v>
      </c>
      <c r="N2174" s="57">
        <f t="shared" si="639"/>
        <v>92.02690357788407</v>
      </c>
      <c r="O2174" s="57">
        <f t="shared" si="640"/>
        <v>18.005564632809751</v>
      </c>
      <c r="P2174" s="374">
        <f t="shared" si="641"/>
        <v>18.005564632809751</v>
      </c>
      <c r="Q2174" s="374">
        <f t="shared" si="642"/>
        <v>-87.97309642211593</v>
      </c>
      <c r="R2174" s="12">
        <f t="shared" si="643"/>
        <v>92.02690357788407</v>
      </c>
      <c r="S2174" s="57">
        <f t="shared" si="644"/>
        <v>3.2249097631604098</v>
      </c>
      <c r="T2174" s="12">
        <f t="shared" si="627"/>
        <v>18.005564632809751</v>
      </c>
    </row>
    <row r="2175" spans="1:20" x14ac:dyDescent="0.15">
      <c r="A2175" s="57">
        <f t="shared" si="628"/>
        <v>20339.703922304794</v>
      </c>
      <c r="B2175" s="12">
        <f t="shared" si="645"/>
        <v>3237.1644202604198</v>
      </c>
      <c r="C2175" s="57" t="str">
        <f t="shared" si="629"/>
        <v>0.281274451144665-7.91338604546913i</v>
      </c>
      <c r="D2175" s="57" t="str">
        <f t="shared" si="630"/>
        <v>7.97917474675901-2.04774399081872i</v>
      </c>
      <c r="E2175" s="57" t="str">
        <f t="shared" si="631"/>
        <v>81.1310930655375+0.399071003124609i</v>
      </c>
      <c r="F2175" s="57" t="str">
        <f t="shared" si="632"/>
        <v>4.17846449257205-184.582934508408i</v>
      </c>
      <c r="G2175" s="57" t="str">
        <f t="shared" si="633"/>
        <v>0.999948743102046-0.0071592088030061i</v>
      </c>
      <c r="H2175" s="57" t="str">
        <f t="shared" si="634"/>
        <v>217.794130728231+590.8979342028i</v>
      </c>
      <c r="I2175" s="57" t="str">
        <f t="shared" si="635"/>
        <v>620.514743704856-212.887278650532i</v>
      </c>
      <c r="K2175" s="57" t="str">
        <f t="shared" si="636"/>
        <v>0.00658992640318136-0.0227606787842263i</v>
      </c>
      <c r="L2175" s="57" t="str">
        <f t="shared" si="637"/>
        <v>0.00025-0.0682846168358336i</v>
      </c>
      <c r="M2175" s="57" t="str">
        <f t="shared" si="638"/>
        <v>0.0025-0.0384581696822593i</v>
      </c>
      <c r="N2175" s="57">
        <f t="shared" si="639"/>
        <v>92.035671853256119</v>
      </c>
      <c r="O2175" s="57">
        <f t="shared" si="640"/>
        <v>17.972730406228877</v>
      </c>
      <c r="P2175" s="374">
        <f t="shared" si="641"/>
        <v>17.972730406228877</v>
      </c>
      <c r="Q2175" s="374">
        <f t="shared" si="642"/>
        <v>-87.964328146743881</v>
      </c>
      <c r="R2175" s="12">
        <f t="shared" si="643"/>
        <v>92.035671853256119</v>
      </c>
      <c r="S2175" s="57">
        <f t="shared" si="644"/>
        <v>3.2371644202604197</v>
      </c>
      <c r="T2175" s="12">
        <f t="shared" si="627"/>
        <v>17.972730406228877</v>
      </c>
    </row>
    <row r="2176" spans="1:20" x14ac:dyDescent="0.15">
      <c r="A2176" s="57">
        <f t="shared" si="628"/>
        <v>20416.994797209551</v>
      </c>
      <c r="B2176" s="12">
        <f t="shared" si="645"/>
        <v>3249.4656450574093</v>
      </c>
      <c r="C2176" s="57" t="str">
        <f t="shared" si="629"/>
        <v>0.281423759934968-7.8834866578819i</v>
      </c>
      <c r="D2176" s="57" t="str">
        <f t="shared" si="630"/>
        <v>7.9791684635725-2.04060750706648i</v>
      </c>
      <c r="E2176" s="57" t="str">
        <f t="shared" si="631"/>
        <v>81.1313695596271+0.400838387764558i</v>
      </c>
      <c r="F2176" s="57" t="str">
        <f t="shared" si="632"/>
        <v>4.17846286174901-183.884401564537i</v>
      </c>
      <c r="G2176" s="57" t="str">
        <f t="shared" si="633"/>
        <v>0.999948352829629-0.00718641099165468i</v>
      </c>
      <c r="H2176" s="57" t="str">
        <f t="shared" si="634"/>
        <v>218.842589474638+594.151168022965i</v>
      </c>
      <c r="I2176" s="57" t="str">
        <f t="shared" si="635"/>
        <v>621.585824795201-213.039988862355i</v>
      </c>
      <c r="K2176" s="57" t="str">
        <f t="shared" si="636"/>
        <v>0.0065504133318638-0.0226842575142631i</v>
      </c>
      <c r="L2176" s="57" t="str">
        <f t="shared" si="637"/>
        <v>0.00025-0.0680261175889955i</v>
      </c>
      <c r="M2176" s="57" t="str">
        <f t="shared" si="638"/>
        <v>0.0025-0.038312581871149i</v>
      </c>
      <c r="N2176" s="57">
        <f t="shared" si="639"/>
        <v>92.044469702059573</v>
      </c>
      <c r="O2176" s="57">
        <f t="shared" si="640"/>
        <v>17.939897598072989</v>
      </c>
      <c r="P2176" s="374">
        <f t="shared" si="641"/>
        <v>17.939897598072989</v>
      </c>
      <c r="Q2176" s="374">
        <f t="shared" si="642"/>
        <v>-87.955530297940427</v>
      </c>
      <c r="R2176" s="12">
        <f t="shared" si="643"/>
        <v>92.044469702059573</v>
      </c>
      <c r="S2176" s="57">
        <f t="shared" si="644"/>
        <v>3.2494656450574095</v>
      </c>
      <c r="T2176" s="12">
        <f t="shared" si="627"/>
        <v>17.939897598072989</v>
      </c>
    </row>
    <row r="2177" spans="1:20" x14ac:dyDescent="0.15">
      <c r="A2177" s="57">
        <f t="shared" si="628"/>
        <v>20494.579377438949</v>
      </c>
      <c r="B2177" s="12">
        <f t="shared" si="645"/>
        <v>3261.8136145086278</v>
      </c>
      <c r="C2177" s="57" t="str">
        <f t="shared" si="629"/>
        <v>0.281572046575268-7.8537011976603i</v>
      </c>
      <c r="D2177" s="57" t="str">
        <f t="shared" si="630"/>
        <v>7.97916213255314-2.03350037716161i</v>
      </c>
      <c r="E2177" s="57" t="str">
        <f t="shared" si="631"/>
        <v>81.1316490531612+0.402611646227247i</v>
      </c>
      <c r="F2177" s="57" t="str">
        <f t="shared" si="632"/>
        <v>4.17846121850949-183.18851385934i</v>
      </c>
      <c r="G2177" s="57" t="str">
        <f t="shared" si="633"/>
        <v>0.999947959585814-0.00721371651652593i</v>
      </c>
      <c r="H2177" s="57" t="str">
        <f t="shared" si="634"/>
        <v>219.905226133571+597.431480301764i</v>
      </c>
      <c r="I2177" s="57" t="str">
        <f t="shared" si="635"/>
        <v>622.668500330322-213.201732054221i</v>
      </c>
      <c r="K2177" s="57" t="str">
        <f t="shared" si="636"/>
        <v>0.00651116573669593-0.0226080257344432i</v>
      </c>
      <c r="L2177" s="57" t="str">
        <f t="shared" si="637"/>
        <v>0.00025-0.0677685969206972i</v>
      </c>
      <c r="M2177" s="57" t="str">
        <f t="shared" si="638"/>
        <v>0.0025-0.0381675451993912i</v>
      </c>
      <c r="N2177" s="57">
        <f t="shared" si="639"/>
        <v>92.053297233887747</v>
      </c>
      <c r="O2177" s="57">
        <f t="shared" si="640"/>
        <v>17.907066215370165</v>
      </c>
      <c r="P2177" s="374">
        <f t="shared" si="641"/>
        <v>17.907066215370165</v>
      </c>
      <c r="Q2177" s="374">
        <f t="shared" si="642"/>
        <v>-87.946702766112253</v>
      </c>
      <c r="R2177" s="12">
        <f t="shared" si="643"/>
        <v>92.053297233887747</v>
      </c>
      <c r="S2177" s="57">
        <f t="shared" si="644"/>
        <v>3.2618136145086276</v>
      </c>
      <c r="T2177" s="12">
        <f t="shared" si="627"/>
        <v>17.907066215370165</v>
      </c>
    </row>
    <row r="2178" spans="1:20" x14ac:dyDescent="0.15">
      <c r="A2178" s="57">
        <f t="shared" si="628"/>
        <v>20572.458779073215</v>
      </c>
      <c r="B2178" s="12">
        <f t="shared" si="645"/>
        <v>3274.2085062437604</v>
      </c>
      <c r="C2178" s="57" t="str">
        <f t="shared" si="629"/>
        <v>0.281719316907074-7.82402923108822i</v>
      </c>
      <c r="D2178" s="57" t="str">
        <f t="shared" si="630"/>
        <v>7.97915575333669-2.02642249885446i</v>
      </c>
      <c r="E2178" s="57" t="str">
        <f t="shared" si="631"/>
        <v>81.1319315633069+0.404390800607927i</v>
      </c>
      <c r="F2178" s="57" t="str">
        <f t="shared" si="632"/>
        <v>4.17845956275892-182.495261382234i</v>
      </c>
      <c r="G2178" s="57" t="str">
        <f t="shared" si="633"/>
        <v>0.999947563347982-0.00724112576993029i</v>
      </c>
      <c r="H2178" s="57" t="str">
        <f t="shared" si="634"/>
        <v>220.982289750537+600.739216605035i</v>
      </c>
      <c r="I2178" s="57" t="str">
        <f t="shared" si="635"/>
        <v>623.762925985481-213.372624610592i</v>
      </c>
      <c r="K2178" s="57" t="str">
        <f t="shared" si="636"/>
        <v>0.00647218206773072-0.0225319837256921i</v>
      </c>
      <c r="L2178" s="57" t="str">
        <f t="shared" si="637"/>
        <v>0.00025-0.0675120511264167i</v>
      </c>
      <c r="M2178" s="57" t="str">
        <f t="shared" si="638"/>
        <v>0.0025-0.0380230575805851i</v>
      </c>
      <c r="N2178" s="57">
        <f t="shared" si="639"/>
        <v>92.062154558763254</v>
      </c>
      <c r="O2178" s="57">
        <f t="shared" si="640"/>
        <v>17.874236265218695</v>
      </c>
      <c r="P2178" s="374">
        <f t="shared" si="641"/>
        <v>17.874236265218695</v>
      </c>
      <c r="Q2178" s="374">
        <f t="shared" si="642"/>
        <v>-87.937845441236746</v>
      </c>
      <c r="R2178" s="12">
        <f t="shared" si="643"/>
        <v>92.062154558763254</v>
      </c>
      <c r="S2178" s="57">
        <f t="shared" si="644"/>
        <v>3.2742085062437605</v>
      </c>
      <c r="T2178" s="12">
        <f t="shared" si="627"/>
        <v>17.874236265218695</v>
      </c>
    </row>
    <row r="2179" spans="1:20" x14ac:dyDescent="0.15">
      <c r="A2179" s="57">
        <f t="shared" si="628"/>
        <v>20650.634122433694</v>
      </c>
      <c r="B2179" s="12">
        <f t="shared" si="645"/>
        <v>3286.6504985674869</v>
      </c>
      <c r="C2179" s="57" t="str">
        <f t="shared" si="629"/>
        <v>0.281865576749467-7.79447032613075i</v>
      </c>
      <c r="D2179" s="57" t="str">
        <f t="shared" si="630"/>
        <v>7.9791493255564-2.01937377031609i</v>
      </c>
      <c r="E2179" s="57" t="str">
        <f t="shared" si="631"/>
        <v>81.1322171073898+0.406175873092466i</v>
      </c>
      <c r="F2179" s="57" t="str">
        <f t="shared" si="632"/>
        <v>4.17845789440203-181.804634160548i</v>
      </c>
      <c r="G2179" s="57" t="str">
        <f t="shared" si="633"/>
        <v>0.999947164093337-0.00726863914566475i</v>
      </c>
      <c r="H2179" s="57" t="str">
        <f t="shared" si="634"/>
        <v>222.074034914252+604.074728425289i</v>
      </c>
      <c r="I2179" s="57" t="str">
        <f t="shared" si="635"/>
        <v>624.869260060542-213.552785651153i</v>
      </c>
      <c r="K2179" s="57" t="str">
        <f t="shared" si="636"/>
        <v>0.00643346078070989-0.0224561317590022i</v>
      </c>
      <c r="L2179" s="57" t="str">
        <f t="shared" si="637"/>
        <v>0.00025-0.0672564765156569i</v>
      </c>
      <c r="M2179" s="57" t="str">
        <f t="shared" si="638"/>
        <v>0.0025-0.0378791169362275i</v>
      </c>
      <c r="N2179" s="57">
        <f t="shared" si="639"/>
        <v>92.071041787137617</v>
      </c>
      <c r="O2179" s="57">
        <f t="shared" si="640"/>
        <v>17.841407754788076</v>
      </c>
      <c r="P2179" s="374">
        <f t="shared" si="641"/>
        <v>17.841407754788076</v>
      </c>
      <c r="Q2179" s="374">
        <f t="shared" si="642"/>
        <v>-87.928958212862383</v>
      </c>
      <c r="R2179" s="12">
        <f t="shared" si="643"/>
        <v>92.071041787137617</v>
      </c>
      <c r="S2179" s="57">
        <f t="shared" si="644"/>
        <v>3.2866504985674867</v>
      </c>
      <c r="T2179" s="12">
        <f t="shared" si="627"/>
        <v>17.841407754788076</v>
      </c>
    </row>
    <row r="2180" spans="1:20" x14ac:dyDescent="0.15">
      <c r="A2180" s="57">
        <f t="shared" si="628"/>
        <v>20729.106532098944</v>
      </c>
      <c r="B2180" s="12">
        <f t="shared" si="645"/>
        <v>3299.1397704620435</v>
      </c>
      <c r="C2180" s="57" t="str">
        <f t="shared" si="629"/>
        <v>0.282010831899031-7.76502405242723i</v>
      </c>
      <c r="D2180" s="57" t="str">
        <f t="shared" si="630"/>
        <v>7.97914284884266-2.01235409013674i</v>
      </c>
      <c r="E2180" s="57" t="str">
        <f t="shared" si="631"/>
        <v>81.1325057028947+0.407966885956926i</v>
      </c>
      <c r="F2180" s="57" t="str">
        <f t="shared" si="632"/>
        <v>4.17845621334291-181.116622259377i</v>
      </c>
      <c r="G2180" s="57" t="str">
        <f t="shared" si="633"/>
        <v>0.999946761798915-0.00729625703901849i</v>
      </c>
      <c r="H2180" s="57" t="str">
        <f t="shared" si="634"/>
        <v>223.18072190643+607.438373305353i</v>
      </c>
      <c r="I2180" s="57" t="str">
        <f t="shared" si="635"/>
        <v>625.987663533602-213.74233710311i</v>
      </c>
      <c r="K2180" s="57" t="str">
        <f t="shared" si="636"/>
        <v>0.0063950003370945-0.0223804700955318i</v>
      </c>
      <c r="L2180" s="57" t="str">
        <f t="shared" si="637"/>
        <v>0.00025-0.0670018694118921i</v>
      </c>
      <c r="M2180" s="57" t="str">
        <f t="shared" si="638"/>
        <v>0.0025-0.0377357211956838i</v>
      </c>
      <c r="N2180" s="57">
        <f t="shared" si="639"/>
        <v>92.079959029891697</v>
      </c>
      <c r="O2180" s="57">
        <f t="shared" si="640"/>
        <v>17.808580691319136</v>
      </c>
      <c r="P2180" s="374">
        <f t="shared" si="641"/>
        <v>17.808580691319136</v>
      </c>
      <c r="Q2180" s="374">
        <f t="shared" si="642"/>
        <v>-87.920040970108303</v>
      </c>
      <c r="R2180" s="12">
        <f t="shared" si="643"/>
        <v>92.079959029891697</v>
      </c>
      <c r="S2180" s="57">
        <f t="shared" si="644"/>
        <v>3.2991397704620438</v>
      </c>
      <c r="T2180" s="12">
        <f t="shared" si="627"/>
        <v>17.808580691319136</v>
      </c>
    </row>
    <row r="2181" spans="1:20" x14ac:dyDescent="0.15">
      <c r="A2181" s="57">
        <f t="shared" si="628"/>
        <v>20807.877136920921</v>
      </c>
      <c r="B2181" s="12">
        <f t="shared" si="645"/>
        <v>3311.6765015897995</v>
      </c>
      <c r="C2181" s="57" t="str">
        <f t="shared" si="629"/>
        <v>0.282155088129776-7.73568998128467i</v>
      </c>
      <c r="D2181" s="57" t="str">
        <f t="shared" si="630"/>
        <v>7.97913632282295-2.00536335732438i</v>
      </c>
      <c r="E2181" s="57" t="str">
        <f t="shared" si="631"/>
        <v>81.1327973674673+0.409763861568792i</v>
      </c>
      <c r="F2181" s="57" t="str">
        <f t="shared" si="632"/>
        <v>4.17845451948483-180.431215781435i</v>
      </c>
      <c r="G2181" s="57" t="str">
        <f t="shared" si="633"/>
        <v>0.999946356441573-0.00732397984677848i</v>
      </c>
      <c r="H2181" s="57" t="str">
        <f t="shared" si="634"/>
        <v>224.302616856274+610.83051496498i</v>
      </c>
      <c r="I2181" s="57" t="str">
        <f t="shared" si="635"/>
        <v>627.118300115884-213.941403775724i</v>
      </c>
      <c r="K2181" s="57" t="str">
        <f t="shared" si="636"/>
        <v>0.00635679920409398-0.0223049989867035i</v>
      </c>
      <c r="L2181" s="57" t="str">
        <f t="shared" si="637"/>
        <v>0.00025-0.0667482261525122i</v>
      </c>
      <c r="M2181" s="57" t="str">
        <f t="shared" si="638"/>
        <v>0.0025-0.0375928682961584i</v>
      </c>
      <c r="N2181" s="57">
        <f t="shared" si="639"/>
        <v>92.088906398335993</v>
      </c>
      <c r="O2181" s="57">
        <f t="shared" si="640"/>
        <v>17.775755082124519</v>
      </c>
      <c r="P2181" s="374">
        <f t="shared" si="641"/>
        <v>17.775755082124519</v>
      </c>
      <c r="Q2181" s="374">
        <f t="shared" si="642"/>
        <v>-87.911093601664007</v>
      </c>
      <c r="R2181" s="12">
        <f t="shared" si="643"/>
        <v>92.088906398335993</v>
      </c>
      <c r="S2181" s="57">
        <f t="shared" si="644"/>
        <v>3.3116765015897993</v>
      </c>
      <c r="T2181" s="12">
        <f t="shared" si="627"/>
        <v>17.775755082124519</v>
      </c>
    </row>
    <row r="2182" spans="1:20" x14ac:dyDescent="0.15">
      <c r="A2182" s="57">
        <f t="shared" si="628"/>
        <v>20886.94707004122</v>
      </c>
      <c r="B2182" s="12">
        <f t="shared" si="645"/>
        <v>3324.2608722958407</v>
      </c>
      <c r="C2182" s="57" t="str">
        <f t="shared" si="629"/>
        <v>0.282298351192926-7.70646768567144i</v>
      </c>
      <c r="D2182" s="57" t="str">
        <f t="shared" si="630"/>
        <v>7.97912974712212-1.99840147130329i</v>
      </c>
      <c r="E2182" s="57" t="str">
        <f t="shared" si="631"/>
        <v>81.1330921189137+0.411566822385557i</v>
      </c>
      <c r="F2182" s="57" t="str">
        <f t="shared" si="632"/>
        <v>4.17845281273037-179.748404866919i</v>
      </c>
      <c r="G2182" s="57" t="str">
        <f t="shared" si="633"/>
        <v>0.999945947997994-0.00735180796723517i</v>
      </c>
      <c r="H2182" s="57" t="str">
        <f t="shared" si="634"/>
        <v>225.439991899896+614.251523430482i</v>
      </c>
      <c r="I2182" s="57" t="str">
        <f t="shared" si="635"/>
        <v>628.26133630793-214.150113437207i</v>
      </c>
      <c r="K2182" s="57" t="str">
        <f t="shared" si="636"/>
        <v>0.00631885585469443-0.0222297186743026i</v>
      </c>
      <c r="L2182" s="57" t="str">
        <f t="shared" si="637"/>
        <v>0.00025-0.0664955430887749i</v>
      </c>
      <c r="M2182" s="57" t="str">
        <f t="shared" si="638"/>
        <v>0.0025-0.0374505561826643i</v>
      </c>
      <c r="N2182" s="57">
        <f t="shared" si="639"/>
        <v>92.09788400420976</v>
      </c>
      <c r="O2182" s="57">
        <f t="shared" si="640"/>
        <v>17.742930934589442</v>
      </c>
      <c r="P2182" s="374">
        <f t="shared" si="641"/>
        <v>17.742930934589442</v>
      </c>
      <c r="Q2182" s="374">
        <f t="shared" si="642"/>
        <v>-87.90211599579024</v>
      </c>
      <c r="R2182" s="12">
        <f t="shared" si="643"/>
        <v>92.09788400420976</v>
      </c>
      <c r="S2182" s="57">
        <f t="shared" si="644"/>
        <v>3.3242608722958407</v>
      </c>
      <c r="T2182" s="12">
        <f t="shared" si="627"/>
        <v>17.742930934589442</v>
      </c>
    </row>
    <row r="2183" spans="1:20" x14ac:dyDescent="0.15">
      <c r="A2183" s="57">
        <f t="shared" si="628"/>
        <v>20966.317468907378</v>
      </c>
      <c r="B2183" s="12">
        <f t="shared" si="645"/>
        <v>3336.8930636105652</v>
      </c>
      <c r="C2183" s="57" t="str">
        <f t="shared" si="629"/>
        <v>0.282440626816826-7.67735674021062i</v>
      </c>
      <c r="D2183" s="57" t="str">
        <f t="shared" si="630"/>
        <v>7.97912312136191-1.99146833191256i</v>
      </c>
      <c r="E2183" s="57" t="str">
        <f t="shared" si="631"/>
        <v>81.1333899752047+0.413375790955473i</v>
      </c>
      <c r="F2183" s="57" t="str">
        <f t="shared" si="632"/>
        <v>4.17845109298133-179.068179693361i</v>
      </c>
      <c r="G2183" s="57" t="str">
        <f t="shared" si="633"/>
        <v>0.999945536444684-0.00737974180018808i</v>
      </c>
      <c r="H2183" s="57" t="str">
        <f t="shared" si="634"/>
        <v>226.593125344834+617.701775167522i</v>
      </c>
      <c r="I2183" s="57" t="str">
        <f t="shared" si="635"/>
        <v>629.416941457099-214.368596894053i</v>
      </c>
      <c r="K2183" s="57" t="str">
        <f t="shared" si="636"/>
        <v>0.00628116876768593-0.0221546293905746i</v>
      </c>
      <c r="L2183" s="57" t="str">
        <f t="shared" si="637"/>
        <v>0.00025-0.0662438165857492i</v>
      </c>
      <c r="M2183" s="57" t="str">
        <f t="shared" si="638"/>
        <v>0.0025-0.0373087828079939i</v>
      </c>
      <c r="N2183" s="57">
        <f t="shared" si="639"/>
        <v>92.106891959681093</v>
      </c>
      <c r="O2183" s="57">
        <f t="shared" si="640"/>
        <v>17.710108256172028</v>
      </c>
      <c r="P2183" s="374">
        <f t="shared" si="641"/>
        <v>17.710108256172028</v>
      </c>
      <c r="Q2183" s="374">
        <f t="shared" si="642"/>
        <v>-87.893108040318907</v>
      </c>
      <c r="R2183" s="12">
        <f t="shared" si="643"/>
        <v>92.106891959681093</v>
      </c>
      <c r="S2183" s="57">
        <f t="shared" si="644"/>
        <v>3.3368930636105651</v>
      </c>
      <c r="T2183" s="12">
        <f t="shared" si="627"/>
        <v>17.710108256172028</v>
      </c>
    </row>
    <row r="2184" spans="1:20" x14ac:dyDescent="0.15">
      <c r="A2184" s="57">
        <f t="shared" si="628"/>
        <v>21045.989475289225</v>
      </c>
      <c r="B2184" s="12">
        <f t="shared" si="645"/>
        <v>3349.5732572522852</v>
      </c>
      <c r="C2184" s="57" t="str">
        <f t="shared" si="629"/>
        <v>0.282581920706951-7.64835672117366i</v>
      </c>
      <c r="D2184" s="57" t="str">
        <f t="shared" si="630"/>
        <v>7.97911644516144-1.98456383940471i</v>
      </c>
      <c r="E2184" s="57" t="str">
        <f t="shared" si="631"/>
        <v>81.133690954474+0.415190789917892i</v>
      </c>
      <c r="F2184" s="57" t="str">
        <f t="shared" si="632"/>
        <v>4.17844936013879-178.390530475493i</v>
      </c>
      <c r="G2184" s="57" t="str">
        <f t="shared" si="633"/>
        <v>0.999945121757968-0.00740778174695152i</v>
      </c>
      <c r="H2184" s="57" t="str">
        <f t="shared" si="634"/>
        <v>227.762301839856+621.181653217112i</v>
      </c>
      <c r="I2184" s="57" t="str">
        <f t="shared" si="635"/>
        <v>630.585287816474-214.596988072909i</v>
      </c>
      <c r="K2184" s="57" t="str">
        <f t="shared" si="636"/>
        <v>0.00624373642768887-0.0220797313583221i</v>
      </c>
      <c r="L2184" s="57" t="str">
        <f t="shared" si="637"/>
        <v>0.00025-0.0659930430222647i</v>
      </c>
      <c r="M2184" s="57" t="str">
        <f t="shared" si="638"/>
        <v>0.0025-0.0371675461326897i</v>
      </c>
      <c r="N2184" s="57">
        <f t="shared" si="639"/>
        <v>92.115930377347723</v>
      </c>
      <c r="O2184" s="57">
        <f t="shared" si="640"/>
        <v>17.677287054404005</v>
      </c>
      <c r="P2184" s="374">
        <f t="shared" si="641"/>
        <v>17.677287054404005</v>
      </c>
      <c r="Q2184" s="374">
        <f t="shared" si="642"/>
        <v>-87.884069622652277</v>
      </c>
      <c r="R2184" s="12">
        <f t="shared" si="643"/>
        <v>92.115930377347723</v>
      </c>
      <c r="S2184" s="57">
        <f t="shared" si="644"/>
        <v>3.3495732572522852</v>
      </c>
      <c r="T2184" s="12">
        <f t="shared" si="627"/>
        <v>17.677287054404005</v>
      </c>
    </row>
    <row r="2185" spans="1:20" x14ac:dyDescent="0.15">
      <c r="A2185" s="57">
        <f t="shared" si="628"/>
        <v>21125.964235295327</v>
      </c>
      <c r="B2185" s="12">
        <f t="shared" si="645"/>
        <v>3362.301635629844</v>
      </c>
      <c r="C2185" s="57" t="str">
        <f t="shared" si="629"/>
        <v>0.282722238545672-7.61946720647358i</v>
      </c>
      <c r="D2185" s="57" t="str">
        <f t="shared" si="630"/>
        <v>7.97910971813673-1.97768789444418i</v>
      </c>
      <c r="E2185" s="57" t="str">
        <f t="shared" si="631"/>
        <v>81.1339950750206+0.417011842002371i</v>
      </c>
      <c r="F2185" s="57" t="str">
        <f t="shared" si="632"/>
        <v>4.17844761410306-177.715447465099i</v>
      </c>
      <c r="G2185" s="57" t="str">
        <f t="shared" si="633"/>
        <v>0.999944703913993-0.00743592821036031i</v>
      </c>
      <c r="H2185" s="57" t="str">
        <f t="shared" si="634"/>
        <v>228.947812550242+624.69154733491i</v>
      </c>
      <c r="I2185" s="57" t="str">
        <f t="shared" si="635"/>
        <v>631.766550605103-214.835424105043i</v>
      </c>
      <c r="K2185" s="57" t="str">
        <f t="shared" si="636"/>
        <v>0.00620655732517937-0.0220050247910015i</v>
      </c>
      <c r="L2185" s="57" t="str">
        <f t="shared" si="637"/>
        <v>0.00025-0.0657432187908594i</v>
      </c>
      <c r="M2185" s="57" t="str">
        <f t="shared" si="638"/>
        <v>0.0025-0.0370268441250147i</v>
      </c>
      <c r="N2185" s="57">
        <f t="shared" si="639"/>
        <v>92.124999370236125</v>
      </c>
      <c r="O2185" s="57">
        <f t="shared" si="640"/>
        <v>17.64446733689082</v>
      </c>
      <c r="P2185" s="374">
        <f t="shared" si="641"/>
        <v>17.64446733689082</v>
      </c>
      <c r="Q2185" s="374">
        <f t="shared" si="642"/>
        <v>-87.875000629763875</v>
      </c>
      <c r="R2185" s="12">
        <f t="shared" si="643"/>
        <v>92.124999370236125</v>
      </c>
      <c r="S2185" s="57">
        <f t="shared" si="644"/>
        <v>3.3623016356298439</v>
      </c>
      <c r="T2185" s="12">
        <f t="shared" si="627"/>
        <v>17.64446733689082</v>
      </c>
    </row>
    <row r="2186" spans="1:20" x14ac:dyDescent="0.15">
      <c r="A2186" s="57">
        <f t="shared" si="628"/>
        <v>21206.24289938945</v>
      </c>
      <c r="B2186" s="12">
        <f t="shared" si="645"/>
        <v>3375.0783818452373</v>
      </c>
      <c r="C2186" s="57" t="str">
        <f t="shared" si="629"/>
        <v>0.28286158599223-7.59068777565895i</v>
      </c>
      <c r="D2186" s="57" t="str">
        <f t="shared" si="630"/>
        <v>7.97910293990092-1.97084039810595i</v>
      </c>
      <c r="E2186" s="57" t="str">
        <f t="shared" si="631"/>
        <v>81.1343023553108+0.41883897002954i</v>
      </c>
      <c r="F2186" s="57" t="str">
        <f t="shared" si="632"/>
        <v>4.17844585477374-177.042920950883i</v>
      </c>
      <c r="G2186" s="57" t="str">
        <f t="shared" si="633"/>
        <v>0.999944282888724-0.00746418159477552i</v>
      </c>
      <c r="H2186" s="57" t="str">
        <f t="shared" si="634"/>
        <v>230.149955338721+628.23185413388i</v>
      </c>
      <c r="I2186" s="57" t="str">
        <f t="shared" si="635"/>
        <v>632.960908069718-215.084045413532i</v>
      </c>
      <c r="K2186" s="57" t="str">
        <f t="shared" si="636"/>
        <v>0.0061696299565137-0.0219305098928192i</v>
      </c>
      <c r="L2186" s="57" t="str">
        <f t="shared" si="637"/>
        <v>0.00025-0.0654943402977279i</v>
      </c>
      <c r="M2186" s="57" t="str">
        <f t="shared" si="638"/>
        <v>0.0025-0.0368866747609231i</v>
      </c>
      <c r="N2186" s="57">
        <f t="shared" si="639"/>
        <v>92.13409905180184</v>
      </c>
      <c r="O2186" s="57">
        <f t="shared" si="640"/>
        <v>17.611649111312644</v>
      </c>
      <c r="P2186" s="374">
        <f t="shared" si="641"/>
        <v>17.611649111312644</v>
      </c>
      <c r="Q2186" s="374">
        <f t="shared" si="642"/>
        <v>-87.86590094819816</v>
      </c>
      <c r="R2186" s="12">
        <f t="shared" si="643"/>
        <v>92.13409905180184</v>
      </c>
      <c r="S2186" s="57">
        <f t="shared" si="644"/>
        <v>3.3750783818452375</v>
      </c>
      <c r="T2186" s="12">
        <f t="shared" si="627"/>
        <v>17.611649111312644</v>
      </c>
    </row>
    <row r="2187" spans="1:20" x14ac:dyDescent="0.15">
      <c r="A2187" s="57">
        <f t="shared" si="628"/>
        <v>21286.826622407127</v>
      </c>
      <c r="B2187" s="12">
        <f t="shared" si="645"/>
        <v>3387.9036796962491</v>
      </c>
      <c r="C2187" s="57" t="str">
        <f t="shared" si="629"/>
        <v>0.282999968682676-7.56201800990739i</v>
      </c>
      <c r="D2187" s="57" t="str">
        <f t="shared" si="630"/>
        <v>7.97909611006432-1.96402125187412i</v>
      </c>
      <c r="E2187" s="57" t="str">
        <f t="shared" si="631"/>
        <v>81.1346128139776+0.420672196910695i</v>
      </c>
      <c r="F2187" s="57" t="str">
        <f t="shared" si="632"/>
        <v>4.17844408204962-176.372941258324i</v>
      </c>
      <c r="G2187" s="57" t="str">
        <f t="shared" si="633"/>
        <v>0.999943858657941-0.00749254230609012i</v>
      </c>
      <c r="H2187" s="57" t="str">
        <f t="shared" si="634"/>
        <v>231.369034952321+631.802977230448i</v>
      </c>
      <c r="I2187" s="57" t="str">
        <f t="shared" si="635"/>
        <v>634.168541547874-215.34299580326i</v>
      </c>
      <c r="K2187" s="57" t="str">
        <f t="shared" si="636"/>
        <v>0.00613295282395207-0.0218561868588274i</v>
      </c>
      <c r="L2187" s="57" t="str">
        <f t="shared" si="637"/>
        <v>0.00025-0.0652464039626699i</v>
      </c>
      <c r="M2187" s="57" t="str">
        <f t="shared" si="638"/>
        <v>0.0025-0.0367470360240318i</v>
      </c>
      <c r="N2187" s="57">
        <f t="shared" si="639"/>
        <v>92.143229535929663</v>
      </c>
      <c r="O2187" s="57">
        <f t="shared" si="640"/>
        <v>17.578832385424771</v>
      </c>
      <c r="P2187" s="374">
        <f t="shared" si="641"/>
        <v>17.578832385424771</v>
      </c>
      <c r="Q2187" s="374">
        <f t="shared" si="642"/>
        <v>-87.856770464070337</v>
      </c>
      <c r="R2187" s="12">
        <f t="shared" si="643"/>
        <v>92.143229535929663</v>
      </c>
      <c r="S2187" s="57">
        <f t="shared" si="644"/>
        <v>3.3879036796962492</v>
      </c>
      <c r="T2187" s="12">
        <f t="shared" si="627"/>
        <v>17.578832385424771</v>
      </c>
    </row>
    <row r="2188" spans="1:20" x14ac:dyDescent="0.15">
      <c r="A2188" s="57">
        <f t="shared" si="628"/>
        <v>21367.716563572278</v>
      </c>
      <c r="B2188" s="12">
        <f t="shared" si="645"/>
        <v>3400.7777136790951</v>
      </c>
      <c r="C2188" s="57" t="str">
        <f t="shared" si="629"/>
        <v>0.283137392229616-7.53345749201906i</v>
      </c>
      <c r="D2188" s="57" t="str">
        <f t="shared" si="630"/>
        <v>7.97908922823414-1.95723035764046i</v>
      </c>
      <c r="E2188" s="57" t="str">
        <f t="shared" si="631"/>
        <v>81.1349264698242+0.422511545647385i</v>
      </c>
      <c r="F2188" s="57" t="str">
        <f t="shared" si="632"/>
        <v>4.17844229582874-175.705498749533i</v>
      </c>
      <c r="G2188" s="57" t="str">
        <f t="shared" si="633"/>
        <v>0.999943431197243-0.00752101075173487i</v>
      </c>
      <c r="H2188" s="57" t="str">
        <f t="shared" si="634"/>
        <v>232.605363215324+635.405327394239i</v>
      </c>
      <c r="I2188" s="57" t="str">
        <f t="shared" si="635"/>
        <v>635.389635532634-215.61242255383i</v>
      </c>
      <c r="K2188" s="57" t="str">
        <f t="shared" si="636"/>
        <v>0.00609652443568087-0.0217820558750188i</v>
      </c>
      <c r="L2188" s="57" t="str">
        <f t="shared" si="637"/>
        <v>0.00025-0.0649994062190376i</v>
      </c>
      <c r="M2188" s="57" t="str">
        <f t="shared" si="638"/>
        <v>0.0025-0.0366079259055905i</v>
      </c>
      <c r="N2188" s="57">
        <f t="shared" si="639"/>
        <v>92.152390936932449</v>
      </c>
      <c r="O2188" s="57">
        <f t="shared" si="640"/>
        <v>17.546017167057993</v>
      </c>
      <c r="P2188" s="374">
        <f t="shared" si="641"/>
        <v>17.546017167057993</v>
      </c>
      <c r="Q2188" s="374">
        <f t="shared" si="642"/>
        <v>-87.847609063067551</v>
      </c>
      <c r="R2188" s="12">
        <f t="shared" si="643"/>
        <v>92.152390936932449</v>
      </c>
      <c r="S2188" s="57">
        <f t="shared" si="644"/>
        <v>3.4007777136790951</v>
      </c>
      <c r="T2188" s="12">
        <f t="shared" si="627"/>
        <v>17.546017167057993</v>
      </c>
    </row>
    <row r="2189" spans="1:20" x14ac:dyDescent="0.15">
      <c r="A2189" s="57">
        <f t="shared" si="628"/>
        <v>21448.913886513852</v>
      </c>
      <c r="B2189" s="12">
        <f t="shared" si="645"/>
        <v>3413.7006689910759</v>
      </c>
      <c r="C2189" s="57" t="str">
        <f t="shared" si="629"/>
        <v>0.283273862222408-7.50500580641038i</v>
      </c>
      <c r="D2189" s="57" t="str">
        <f t="shared" si="630"/>
        <v>7.97908229401472-1.950467617703i</v>
      </c>
      <c r="E2189" s="57" t="str">
        <f t="shared" si="631"/>
        <v>81.135243341823+0.424357039332491i</v>
      </c>
      <c r="F2189" s="57" t="str">
        <f t="shared" si="632"/>
        <v>4.17844049600827-175.040583823127i</v>
      </c>
      <c r="G2189" s="57" t="str">
        <f t="shared" si="633"/>
        <v>0.99994300048204-0.00754958734068407i</v>
      </c>
      <c r="H2189" s="57" t="str">
        <f t="shared" si="634"/>
        <v>233.859259228549+639.039322701434i</v>
      </c>
      <c r="I2189" s="57" t="str">
        <f t="shared" si="635"/>
        <v>636.624377738793-215.892476515523i</v>
      </c>
      <c r="K2189" s="57" t="str">
        <f t="shared" si="636"/>
        <v>0.00606034330583488-0.0217081171184213i</v>
      </c>
      <c r="L2189" s="57" t="str">
        <f t="shared" si="637"/>
        <v>0.00025-0.0647533435136853i</v>
      </c>
      <c r="M2189" s="57" t="str">
        <f t="shared" si="638"/>
        <v>0.0025-0.0364693424044536i</v>
      </c>
      <c r="N2189" s="57">
        <f t="shared" si="639"/>
        <v>92.161583369553256</v>
      </c>
      <c r="O2189" s="57">
        <f t="shared" si="640"/>
        <v>17.513203464119247</v>
      </c>
      <c r="P2189" s="374">
        <f t="shared" si="641"/>
        <v>17.513203464119247</v>
      </c>
      <c r="Q2189" s="374">
        <f t="shared" si="642"/>
        <v>-87.838416630446744</v>
      </c>
      <c r="R2189" s="12">
        <f t="shared" si="643"/>
        <v>92.161583369553256</v>
      </c>
      <c r="S2189" s="57">
        <f t="shared" si="644"/>
        <v>3.4137006689910758</v>
      </c>
      <c r="T2189" s="12">
        <f t="shared" si="627"/>
        <v>17.513203464119247</v>
      </c>
    </row>
    <row r="2190" spans="1:20" x14ac:dyDescent="0.15">
      <c r="A2190" s="57">
        <f t="shared" si="628"/>
        <v>21530.419759282606</v>
      </c>
      <c r="B2190" s="12">
        <f t="shared" si="645"/>
        <v>3426.6727315332419</v>
      </c>
      <c r="C2190" s="57" t="str">
        <f t="shared" si="629"/>
        <v>0.283409384226762-7.47666253910772i</v>
      </c>
      <c r="D2190" s="57" t="str">
        <f t="shared" si="630"/>
        <v>7.9790753070073-1.94373293476467i</v>
      </c>
      <c r="E2190" s="57" t="str">
        <f t="shared" si="631"/>
        <v>81.1355634491179+0.426208701149279i</v>
      </c>
      <c r="F2190" s="57" t="str">
        <f t="shared" si="632"/>
        <v>4.17843868248478-174.378186914078i</v>
      </c>
      <c r="G2190" s="57" t="str">
        <f t="shared" si="633"/>
        <v>0.999942566487558-0.00757827248346132i</v>
      </c>
      <c r="H2190" s="57" t="str">
        <f t="shared" si="634"/>
        <v>235.131049575208+642.705388691923i</v>
      </c>
      <c r="I2190" s="57" t="str">
        <f t="shared" si="635"/>
        <v>637.872959170642-216.183312208346i</v>
      </c>
      <c r="K2190" s="57" t="str">
        <f t="shared" si="636"/>
        <v>0.00602440795451782-0.0216343707571925i</v>
      </c>
      <c r="L2190" s="57" t="str">
        <f t="shared" si="637"/>
        <v>0.00025-0.064508212306919i</v>
      </c>
      <c r="M2190" s="57" t="str">
        <f t="shared" si="638"/>
        <v>0.0025-0.0363312835270508i</v>
      </c>
      <c r="N2190" s="57">
        <f t="shared" si="639"/>
        <v>92.170806948962692</v>
      </c>
      <c r="O2190" s="57">
        <f t="shared" si="640"/>
        <v>17.48039128459213</v>
      </c>
      <c r="P2190" s="374">
        <f t="shared" si="641"/>
        <v>17.48039128459213</v>
      </c>
      <c r="Q2190" s="374">
        <f t="shared" si="642"/>
        <v>-87.829193051037308</v>
      </c>
      <c r="R2190" s="12">
        <f t="shared" si="643"/>
        <v>92.170806948962692</v>
      </c>
      <c r="S2190" s="57">
        <f t="shared" si="644"/>
        <v>3.4266727315332419</v>
      </c>
      <c r="T2190" s="12">
        <f t="shared" si="627"/>
        <v>17.48039128459213</v>
      </c>
    </row>
    <row r="2191" spans="1:20" x14ac:dyDescent="0.15">
      <c r="A2191" s="57">
        <f t="shared" si="628"/>
        <v>21612.23535436788</v>
      </c>
      <c r="B2191" s="12">
        <f t="shared" si="645"/>
        <v>3439.6940879130684</v>
      </c>
      <c r="C2191" s="57" t="str">
        <f t="shared" si="629"/>
        <v>0.283543963784904-7.44842727774104i</v>
      </c>
      <c r="D2191" s="57" t="str">
        <f t="shared" si="630"/>
        <v>7.97906826681007-1.93702621193181i</v>
      </c>
      <c r="E2191" s="57" t="str">
        <f t="shared" si="631"/>
        <v>81.1358868110269+0.428066554371694i</v>
      </c>
      <c r="F2191" s="57" t="str">
        <f t="shared" si="632"/>
        <v>4.17843685515392-173.718298493581i</v>
      </c>
      <c r="G2191" s="57" t="str">
        <f t="shared" si="633"/>
        <v>0.999942129188832-0.00760706659214542i</v>
      </c>
      <c r="H2191" s="57" t="str">
        <f t="shared" si="634"/>
        <v>236.421068533604+646.403958530303i</v>
      </c>
      <c r="I2191" s="57" t="str">
        <f t="shared" si="635"/>
        <v>639.135574191403-216.485087924387i</v>
      </c>
      <c r="K2191" s="57" t="str">
        <f t="shared" si="636"/>
        <v>0.00598871690782253-0.0215608169507125i</v>
      </c>
      <c r="L2191" s="57" t="str">
        <f t="shared" si="637"/>
        <v>0.00025-0.0642640090724437i</v>
      </c>
      <c r="M2191" s="57" t="str">
        <f t="shared" si="638"/>
        <v>0.0025-0.0361937472873589i</v>
      </c>
      <c r="N2191" s="57">
        <f t="shared" si="639"/>
        <v>92.180061790760874</v>
      </c>
      <c r="O2191" s="57">
        <f t="shared" si="640"/>
        <v>17.447580636537406</v>
      </c>
      <c r="P2191" s="374">
        <f t="shared" si="641"/>
        <v>17.447580636537406</v>
      </c>
      <c r="Q2191" s="374">
        <f t="shared" si="642"/>
        <v>-87.819938209239126</v>
      </c>
      <c r="R2191" s="12">
        <f t="shared" si="643"/>
        <v>92.180061790760874</v>
      </c>
      <c r="S2191" s="57">
        <f t="shared" si="644"/>
        <v>3.4396940879130686</v>
      </c>
      <c r="T2191" s="12">
        <f t="shared" si="627"/>
        <v>17.447580636537406</v>
      </c>
    </row>
    <row r="2192" spans="1:20" x14ac:dyDescent="0.15">
      <c r="A2192" s="57">
        <f t="shared" si="628"/>
        <v>21694.361848714478</v>
      </c>
      <c r="B2192" s="12">
        <f t="shared" si="645"/>
        <v>3452.764925447138</v>
      </c>
      <c r="C2192" s="57" t="str">
        <f t="shared" si="629"/>
        <v>0.283677606415344-7.42029961153769i</v>
      </c>
      <c r="D2192" s="57" t="str">
        <f t="shared" si="630"/>
        <v>7.97906117301827-1.93034735271289i</v>
      </c>
      <c r="E2192" s="57" t="str">
        <f t="shared" si="631"/>
        <v>81.1362134470404+0.429930622364474i</v>
      </c>
      <c r="F2192" s="57" t="str">
        <f t="shared" si="632"/>
        <v>4.1784350139106-173.060909068917i</v>
      </c>
      <c r="G2192" s="57" t="str">
        <f t="shared" si="633"/>
        <v>0.999941688560708-0.0076359700803762i</v>
      </c>
      <c r="H2192" s="57" t="str">
        <f t="shared" si="634"/>
        <v>237.729658296877+650.135473170826i</v>
      </c>
      <c r="I2192" s="57" t="str">
        <f t="shared" si="635"/>
        <v>640.41242059429-216.797965833501i</v>
      </c>
      <c r="K2192" s="57" t="str">
        <f t="shared" si="636"/>
        <v>0.00595326869785003-0.0214874558496776i</v>
      </c>
      <c r="L2192" s="57" t="str">
        <f t="shared" si="637"/>
        <v>0.00025-0.0640207302973141i</v>
      </c>
      <c r="M2192" s="57" t="str">
        <f t="shared" si="638"/>
        <v>0.0025-0.0360567317068727i</v>
      </c>
      <c r="N2192" s="57">
        <f t="shared" si="639"/>
        <v>92.189348010976147</v>
      </c>
      <c r="O2192" s="57">
        <f t="shared" si="640"/>
        <v>17.41477152809362</v>
      </c>
      <c r="P2192" s="374">
        <f t="shared" si="641"/>
        <v>17.41477152809362</v>
      </c>
      <c r="Q2192" s="374">
        <f t="shared" si="642"/>
        <v>-87.810651989023853</v>
      </c>
      <c r="R2192" s="12">
        <f t="shared" si="643"/>
        <v>92.189348010976147</v>
      </c>
      <c r="S2192" s="57">
        <f t="shared" si="644"/>
        <v>3.4527649254471382</v>
      </c>
      <c r="T2192" s="12">
        <f t="shared" si="627"/>
        <v>17.41477152809362</v>
      </c>
    </row>
    <row r="2193" spans="1:20" x14ac:dyDescent="0.15">
      <c r="A2193" s="57">
        <f t="shared" si="628"/>
        <v>21776.800423739594</v>
      </c>
      <c r="B2193" s="12">
        <f t="shared" si="645"/>
        <v>3465.8854321638373</v>
      </c>
      <c r="C2193" s="57" t="str">
        <f t="shared" si="629"/>
        <v>0.283810317612938-7.39227913131615i</v>
      </c>
      <c r="D2193" s="57" t="str">
        <f t="shared" si="630"/>
        <v>7.97905402522398-1.923696261017i</v>
      </c>
      <c r="E2193" s="57" t="str">
        <f t="shared" si="631"/>
        <v>81.1365433768247+0.431800928583318i</v>
      </c>
      <c r="F2193" s="57" t="str">
        <f t="shared" si="632"/>
        <v>4.17843315864885-172.406009183317i</v>
      </c>
      <c r="G2193" s="57" t="str">
        <f t="shared" si="633"/>
        <v>0.99994124457784-0.00766498336336037i</v>
      </c>
      <c r="H2193" s="57" t="str">
        <f t="shared" si="634"/>
        <v>239.057169200128+653.900381526419i</v>
      </c>
      <c r="I2193" s="57" t="str">
        <f t="shared" si="635"/>
        <v>641.703699675297-217.122112092532i</v>
      </c>
      <c r="K2193" s="57" t="str">
        <f t="shared" si="636"/>
        <v>0.005918061862728-0.0214142875961928i</v>
      </c>
      <c r="L2193" s="57" t="str">
        <f t="shared" si="637"/>
        <v>0.00025-0.0637783724818829i</v>
      </c>
      <c r="M2193" s="57" t="str">
        <f t="shared" si="638"/>
        <v>0.0025-0.0359202348145773i</v>
      </c>
      <c r="N2193" s="57">
        <f t="shared" si="639"/>
        <v>92.198665726066011</v>
      </c>
      <c r="O2193" s="57">
        <f t="shared" si="640"/>
        <v>17.381963967477645</v>
      </c>
      <c r="P2193" s="374">
        <f t="shared" si="641"/>
        <v>17.381963967477645</v>
      </c>
      <c r="Q2193" s="374">
        <f t="shared" si="642"/>
        <v>-87.801334273933989</v>
      </c>
      <c r="R2193" s="12">
        <f t="shared" si="643"/>
        <v>92.198665726066011</v>
      </c>
      <c r="S2193" s="57">
        <f t="shared" si="644"/>
        <v>3.4658854321638373</v>
      </c>
      <c r="T2193" s="12">
        <f t="shared" si="627"/>
        <v>17.381963967477645</v>
      </c>
    </row>
    <row r="2194" spans="1:20" x14ac:dyDescent="0.15">
      <c r="A2194" s="57">
        <f t="shared" si="628"/>
        <v>21859.552265349805</v>
      </c>
      <c r="B2194" s="12">
        <f t="shared" si="645"/>
        <v>3479.0557968060598</v>
      </c>
      <c r="C2194" s="57" t="str">
        <f t="shared" si="629"/>
        <v>0.283942102848683-7.36436542947964i</v>
      </c>
      <c r="D2194" s="57" t="str">
        <f t="shared" si="630"/>
        <v>7.97904682301615-1.91707284115255i</v>
      </c>
      <c r="E2194" s="57" t="str">
        <f t="shared" si="631"/>
        <v>81.1368766202232+0.433677496574306i</v>
      </c>
      <c r="F2194" s="57" t="str">
        <f t="shared" si="632"/>
        <v>4.17843128926199-171.753589415824i</v>
      </c>
      <c r="G2194" s="57" t="str">
        <f t="shared" si="633"/>
        <v>0.99994079721469-0.00769410685787746i</v>
      </c>
      <c r="H2194" s="57" t="str">
        <f t="shared" si="634"/>
        <v>240.403959955178+657.699140641905i</v>
      </c>
      <c r="I2194" s="57" t="str">
        <f t="shared" si="635"/>
        <v>643.009616307736-217.45769695816i</v>
      </c>
      <c r="K2194" s="57" t="str">
        <f t="shared" si="636"/>
        <v>0.00588309494662803-0.0213413123238631i</v>
      </c>
      <c r="L2194" s="57" t="str">
        <f t="shared" si="637"/>
        <v>0.00025-0.0635369321397517i</v>
      </c>
      <c r="M2194" s="57" t="str">
        <f t="shared" si="638"/>
        <v>0.0025-0.035784254646919i</v>
      </c>
      <c r="N2194" s="57">
        <f t="shared" si="639"/>
        <v>92.208015052916096</v>
      </c>
      <c r="O2194" s="57">
        <f t="shared" si="640"/>
        <v>17.349157962985025</v>
      </c>
      <c r="P2194" s="374">
        <f t="shared" si="641"/>
        <v>17.349157962985025</v>
      </c>
      <c r="Q2194" s="374">
        <f t="shared" si="642"/>
        <v>-87.791984947083904</v>
      </c>
      <c r="R2194" s="12">
        <f t="shared" si="643"/>
        <v>92.208015052916096</v>
      </c>
      <c r="S2194" s="57">
        <f t="shared" si="644"/>
        <v>3.4790557968060596</v>
      </c>
      <c r="T2194" s="12">
        <f t="shared" si="627"/>
        <v>17.349157962985025</v>
      </c>
    </row>
    <row r="2195" spans="1:20" x14ac:dyDescent="0.15">
      <c r="A2195" s="57">
        <f t="shared" si="628"/>
        <v>21942.618563958131</v>
      </c>
      <c r="B2195" s="12">
        <f t="shared" si="645"/>
        <v>3492.2762088339227</v>
      </c>
      <c r="C2195" s="57" t="str">
        <f t="shared" si="629"/>
        <v>0.284072967569758-7.33655810001028i</v>
      </c>
      <c r="D2195" s="57" t="str">
        <f t="shared" si="630"/>
        <v>7.97903956598075-1.91047699782588i</v>
      </c>
      <c r="E2195" s="57" t="str">
        <f t="shared" si="631"/>
        <v>81.1372131972561+0.435560349974522i</v>
      </c>
      <c r="F2195" s="57" t="str">
        <f t="shared" si="632"/>
        <v>4.1784294056425-171.103640381157i</v>
      </c>
      <c r="G2195" s="57" t="str">
        <f t="shared" si="633"/>
        <v>0.999940346445525-0.00772334098228573i</v>
      </c>
      <c r="H2195" s="57" t="str">
        <f t="shared" si="634"/>
        <v>241.770397893218+661.532215871447i</v>
      </c>
      <c r="I2195" s="57" t="str">
        <f t="shared" si="635"/>
        <v>644.330379018523-217.804894903507i</v>
      </c>
      <c r="K2195" s="57" t="str">
        <f t="shared" si="636"/>
        <v>0.00584836649978256-0.0212685301578861i</v>
      </c>
      <c r="L2195" s="57" t="str">
        <f t="shared" si="637"/>
        <v>0.00025-0.0632964057977203i</v>
      </c>
      <c r="M2195" s="57" t="str">
        <f t="shared" si="638"/>
        <v>0.0025-0.0356487892477775i</v>
      </c>
      <c r="N2195" s="57">
        <f t="shared" si="639"/>
        <v>92.21739610884083</v>
      </c>
      <c r="O2195" s="57">
        <f t="shared" si="640"/>
        <v>17.316353522990987</v>
      </c>
      <c r="P2195" s="374">
        <f t="shared" si="641"/>
        <v>17.316353522990987</v>
      </c>
      <c r="Q2195" s="374">
        <f t="shared" si="642"/>
        <v>-87.78260389115917</v>
      </c>
      <c r="R2195" s="12">
        <f t="shared" si="643"/>
        <v>92.21739610884083</v>
      </c>
      <c r="S2195" s="57">
        <f t="shared" si="644"/>
        <v>3.4922762088339225</v>
      </c>
      <c r="T2195" s="12">
        <f t="shared" si="627"/>
        <v>17.316353522990987</v>
      </c>
    </row>
    <row r="2196" spans="1:20" x14ac:dyDescent="0.15">
      <c r="A2196" s="57">
        <f t="shared" si="628"/>
        <v>22026.000514501175</v>
      </c>
      <c r="B2196" s="12">
        <f t="shared" si="645"/>
        <v>3505.5468584274918</v>
      </c>
      <c r="C2196" s="57" t="str">
        <f t="shared" si="629"/>
        <v>0.284202917199412-7.30885673846248i</v>
      </c>
      <c r="D2196" s="57" t="str">
        <f t="shared" si="630"/>
        <v>7.97903225370038-1.90390863613983i</v>
      </c>
      <c r="E2196" s="57" t="str">
        <f t="shared" si="631"/>
        <v>81.1375531281239+0.437449512511801i</v>
      </c>
      <c r="F2196" s="57" t="str">
        <f t="shared" si="632"/>
        <v>4.17842750768197-170.456152729579i</v>
      </c>
      <c r="G2196" s="57" t="str">
        <f t="shared" si="633"/>
        <v>0.999939892244416-0.0077526861565281i</v>
      </c>
      <c r="H2196" s="57" t="str">
        <f t="shared" si="634"/>
        <v>243.156859215735+665.400081060451i</v>
      </c>
      <c r="I2196" s="57" t="str">
        <f t="shared" si="635"/>
        <v>645.666200066372-218.163884738699i</v>
      </c>
      <c r="K2196" s="57" t="str">
        <f t="shared" si="636"/>
        <v>0.00581387507850053-0.0211959412151419i</v>
      </c>
      <c r="L2196" s="57" t="str">
        <f t="shared" si="637"/>
        <v>0.00025-0.0630567899957369i</v>
      </c>
      <c r="M2196" s="57" t="str">
        <f t="shared" si="638"/>
        <v>0.0025-0.0355138366684374i</v>
      </c>
      <c r="N2196" s="57">
        <f t="shared" si="639"/>
        <v>92.226809011583057</v>
      </c>
      <c r="O2196" s="57">
        <f t="shared" si="640"/>
        <v>17.283550655950435</v>
      </c>
      <c r="P2196" s="374">
        <f t="shared" si="641"/>
        <v>17.283550655950435</v>
      </c>
      <c r="Q2196" s="374">
        <f t="shared" si="642"/>
        <v>-87.773190988416943</v>
      </c>
      <c r="R2196" s="12">
        <f t="shared" si="643"/>
        <v>92.226809011583057</v>
      </c>
      <c r="S2196" s="57">
        <f t="shared" si="644"/>
        <v>3.5055468584274916</v>
      </c>
      <c r="T2196" s="12">
        <f t="shared" si="627"/>
        <v>17.283550655950435</v>
      </c>
    </row>
    <row r="2197" spans="1:20" x14ac:dyDescent="0.15">
      <c r="A2197" s="57">
        <f t="shared" si="628"/>
        <v>22109.699316456281</v>
      </c>
      <c r="B2197" s="12">
        <f t="shared" si="645"/>
        <v>3518.8679364895165</v>
      </c>
      <c r="C2197" s="57" t="str">
        <f t="shared" si="629"/>
        <v>0.284331957136855-7.28126094195693i</v>
      </c>
      <c r="D2197" s="57" t="str">
        <f t="shared" si="630"/>
        <v>7.97902488575469-1.89736766159246i</v>
      </c>
      <c r="E2197" s="57" t="str">
        <f t="shared" si="631"/>
        <v>81.137896433206+0.439345008004292i</v>
      </c>
      <c r="F2197" s="57" t="str">
        <f t="shared" si="632"/>
        <v>4.17842559527132-169.81111714676i</v>
      </c>
      <c r="G2197" s="57" t="str">
        <f t="shared" si="633"/>
        <v>0.999939434585238-0.00778214280213811i</v>
      </c>
      <c r="H2197" s="57" t="str">
        <f t="shared" si="634"/>
        <v>244.563729253952+669.303218731951i</v>
      </c>
      <c r="I2197" s="57" t="str">
        <f t="shared" si="635"/>
        <v>647.017295521822-218.534849735457i</v>
      </c>
      <c r="K2197" s="57" t="str">
        <f t="shared" si="636"/>
        <v>0.00577961924518237-0.0211235456042837i</v>
      </c>
      <c r="L2197" s="57" t="str">
        <f t="shared" si="637"/>
        <v>0.00025-0.0628180812868468i</v>
      </c>
      <c r="M2197" s="57" t="str">
        <f t="shared" si="638"/>
        <v>0.0025-0.0353793949675607i</v>
      </c>
      <c r="N2197" s="57">
        <f t="shared" si="639"/>
        <v>92.236253879313622</v>
      </c>
      <c r="O2197" s="57">
        <f t="shared" si="640"/>
        <v>17.25074937039874</v>
      </c>
      <c r="P2197" s="374">
        <f t="shared" si="641"/>
        <v>17.25074937039874</v>
      </c>
      <c r="Q2197" s="374">
        <f t="shared" si="642"/>
        <v>-87.763746120686378</v>
      </c>
      <c r="R2197" s="12">
        <f t="shared" si="643"/>
        <v>92.236253879313622</v>
      </c>
      <c r="S2197" s="57">
        <f t="shared" si="644"/>
        <v>3.5188679364895163</v>
      </c>
      <c r="T2197" s="12">
        <f t="shared" si="627"/>
        <v>17.25074937039874</v>
      </c>
    </row>
    <row r="2198" spans="1:20" x14ac:dyDescent="0.15">
      <c r="A2198" s="57">
        <f t="shared" si="628"/>
        <v>22193.716173858815</v>
      </c>
      <c r="B2198" s="12">
        <f t="shared" si="645"/>
        <v>3532.2396346481769</v>
      </c>
      <c r="C2198" s="57" t="str">
        <f t="shared" si="629"/>
        <v>0.284460092757287-7.25377030917471i</v>
      </c>
      <c r="D2198" s="57" t="str">
        <f t="shared" si="630"/>
        <v>7.97901746171998-1.89085398007563i</v>
      </c>
      <c r="E2198" s="57" t="str">
        <f t="shared" si="631"/>
        <v>81.1382431330654+0.441246860361637i</v>
      </c>
      <c r="F2198" s="57" t="str">
        <f t="shared" si="632"/>
        <v>4.17842366830051-169.168524353645i</v>
      </c>
      <c r="G2198" s="57" t="str">
        <f t="shared" si="633"/>
        <v>0.999938973441665-0.0078117113422459i</v>
      </c>
      <c r="H2198" s="57" t="str">
        <f t="shared" si="634"/>
        <v>245.991402737168+673.242120277618i</v>
      </c>
      <c r="I2198" s="57" t="str">
        <f t="shared" si="635"/>
        <v>648.383885349195-218.917977755945i</v>
      </c>
      <c r="K2198" s="57" t="str">
        <f t="shared" si="636"/>
        <v>0.00574559756833446-0.0210513434258283i</v>
      </c>
      <c r="L2198" s="57" t="str">
        <f t="shared" si="637"/>
        <v>0.00025-0.0625802762371457i</v>
      </c>
      <c r="M2198" s="57" t="str">
        <f t="shared" si="638"/>
        <v>0.0025-0.0352454622111583i</v>
      </c>
      <c r="N2198" s="57">
        <f t="shared" si="639"/>
        <v>92.245730830631885</v>
      </c>
      <c r="O2198" s="57">
        <f t="shared" si="640"/>
        <v>17.217949674952536</v>
      </c>
      <c r="P2198" s="374">
        <f t="shared" si="641"/>
        <v>17.217949674952536</v>
      </c>
      <c r="Q2198" s="374">
        <f t="shared" si="642"/>
        <v>-87.754269169368115</v>
      </c>
      <c r="R2198" s="12">
        <f t="shared" si="643"/>
        <v>92.245730830631885</v>
      </c>
      <c r="S2198" s="57">
        <f t="shared" si="644"/>
        <v>3.5322396346481768</v>
      </c>
      <c r="T2198" s="12">
        <f t="shared" si="627"/>
        <v>17.217949674952536</v>
      </c>
    </row>
    <row r="2199" spans="1:20" x14ac:dyDescent="0.15">
      <c r="A2199" s="57">
        <f t="shared" si="628"/>
        <v>22278.052295319478</v>
      </c>
      <c r="B2199" s="12">
        <f t="shared" si="645"/>
        <v>3545.6621452598401</v>
      </c>
      <c r="C2199" s="57" t="str">
        <f t="shared" si="629"/>
        <v>0.284587329411834-7.22638444035092i</v>
      </c>
      <c r="D2199" s="57" t="str">
        <f t="shared" si="630"/>
        <v>7.97900998116938-1.88436749787364i</v>
      </c>
      <c r="E2199" s="57" t="str">
        <f t="shared" si="631"/>
        <v>81.1385932484475+0.443155093583706i</v>
      </c>
      <c r="F2199" s="57" t="str">
        <f t="shared" si="632"/>
        <v>4.1784217266587-168.528365106316i</v>
      </c>
      <c r="G2199" s="57" t="str">
        <f t="shared" si="633"/>
        <v>0.999938508787172-0.00784139220158427i</v>
      </c>
      <c r="H2199" s="57" t="str">
        <f t="shared" si="634"/>
        <v>247.440284070333+677.217286153544i</v>
      </c>
      <c r="I2199" s="57" t="str">
        <f t="shared" si="635"/>
        <v>649.766193490544-219.313461385991i</v>
      </c>
      <c r="K2199" s="57" t="str">
        <f t="shared" si="636"/>
        <v>0.00571180862258266-0.0209793347722448i</v>
      </c>
      <c r="L2199" s="57" t="str">
        <f t="shared" si="637"/>
        <v>0.00025-0.0623433714257279i</v>
      </c>
      <c r="M2199" s="57" t="str">
        <f t="shared" si="638"/>
        <v>0.0025-0.0351120364725626i</v>
      </c>
      <c r="N2199" s="57">
        <f t="shared" si="639"/>
        <v>92.255239984565563</v>
      </c>
      <c r="O2199" s="57">
        <f t="shared" si="640"/>
        <v>17.185151578310006</v>
      </c>
      <c r="P2199" s="374">
        <f t="shared" si="641"/>
        <v>17.185151578310006</v>
      </c>
      <c r="Q2199" s="374">
        <f t="shared" si="642"/>
        <v>-87.744760015434437</v>
      </c>
      <c r="R2199" s="12">
        <f t="shared" si="643"/>
        <v>92.255239984565563</v>
      </c>
      <c r="S2199" s="57">
        <f t="shared" si="644"/>
        <v>3.5456621452598402</v>
      </c>
      <c r="T2199" s="12">
        <f t="shared" si="627"/>
        <v>17.185151578310006</v>
      </c>
    </row>
    <row r="2200" spans="1:20" x14ac:dyDescent="0.15">
      <c r="A2200" s="57">
        <f t="shared" si="628"/>
        <v>22362.708894041694</v>
      </c>
      <c r="B2200" s="12">
        <f t="shared" si="645"/>
        <v>3559.1356614118276</v>
      </c>
      <c r="C2200" s="57" t="str">
        <f t="shared" si="629"/>
        <v>0.284713672427414-7.19910293726856i</v>
      </c>
      <c r="D2200" s="57" t="str">
        <f t="shared" si="630"/>
        <v>7.97900244367278-1.87790812166193i</v>
      </c>
      <c r="E2200" s="57" t="str">
        <f t="shared" si="631"/>
        <v>81.138946800281+0.44506973176135i</v>
      </c>
      <c r="F2200" s="57" t="str">
        <f t="shared" si="632"/>
        <v>4.17841977023418-167.890630195868i</v>
      </c>
      <c r="G2200" s="57" t="str">
        <f t="shared" si="633"/>
        <v>0.999938040595032-0.00787118580649461i</v>
      </c>
      <c r="H2200" s="57" t="str">
        <f t="shared" si="634"/>
        <v>248.910787621201+681.229226080893i</v>
      </c>
      <c r="I2200" s="57" t="str">
        <f t="shared" si="635"/>
        <v>651.164447951649-219.721498072887i</v>
      </c>
      <c r="K2200" s="57" t="str">
        <f t="shared" si="636"/>
        <v>0.0056782509886848-0.0209075197280435i</v>
      </c>
      <c r="L2200" s="57" t="str">
        <f t="shared" si="637"/>
        <v>0.00025-0.0621073634446382i</v>
      </c>
      <c r="M2200" s="57" t="str">
        <f t="shared" si="638"/>
        <v>0.0025-0.0349791158323994i</v>
      </c>
      <c r="N2200" s="57">
        <f t="shared" si="639"/>
        <v>92.264781460570077</v>
      </c>
      <c r="O2200" s="57">
        <f t="shared" si="640"/>
        <v>17.152355089251376</v>
      </c>
      <c r="P2200" s="374">
        <f t="shared" si="641"/>
        <v>17.152355089251376</v>
      </c>
      <c r="Q2200" s="374">
        <f t="shared" si="642"/>
        <v>-87.735218539429923</v>
      </c>
      <c r="R2200" s="12">
        <f t="shared" si="643"/>
        <v>92.264781460570077</v>
      </c>
      <c r="S2200" s="57">
        <f t="shared" si="644"/>
        <v>3.5591356614118275</v>
      </c>
      <c r="T2200" s="12">
        <f t="shared" si="627"/>
        <v>17.152355089251376</v>
      </c>
    </row>
    <row r="2201" spans="1:20" x14ac:dyDescent="0.15">
      <c r="A2201" s="57">
        <f t="shared" si="628"/>
        <v>22447.687187839056</v>
      </c>
      <c r="B2201" s="12">
        <f t="shared" si="645"/>
        <v>3572.6603769251928</v>
      </c>
      <c r="C2201" s="57" t="str">
        <f t="shared" si="629"/>
        <v>0.284839127106761-7.17192540325267i</v>
      </c>
      <c r="D2201" s="57" t="str">
        <f t="shared" si="630"/>
        <v>7.97899484879669-1.87147575850567i</v>
      </c>
      <c r="E2201" s="57" t="str">
        <f t="shared" si="631"/>
        <v>81.1393038096827+0.446990799075889i</v>
      </c>
      <c r="F2201" s="57" t="str">
        <f t="shared" si="632"/>
        <v>4.17841779891446-167.255310448265i</v>
      </c>
      <c r="G2201" s="57" t="str">
        <f t="shared" si="633"/>
        <v>0.999937568838314-0.00790109258493307i</v>
      </c>
      <c r="H2201" s="57" t="str">
        <f t="shared" si="634"/>
        <v>250.40333801748+685.27845925157i</v>
      </c>
      <c r="I2201" s="57" t="str">
        <f t="shared" si="635"/>
        <v>652.578880890041-220.142290267912i</v>
      </c>
      <c r="K2201" s="57" t="str">
        <f t="shared" si="636"/>
        <v>0.00564492325354291-0.0208358983698642i</v>
      </c>
      <c r="L2201" s="57" t="str">
        <f t="shared" si="637"/>
        <v>0.00025-0.0618722488988227i</v>
      </c>
      <c r="M2201" s="57" t="str">
        <f t="shared" si="638"/>
        <v>0.0025-0.0348466983785608i</v>
      </c>
      <c r="N2201" s="57">
        <f t="shared" si="639"/>
        <v>92.274355378529094</v>
      </c>
      <c r="O2201" s="57">
        <f t="shared" si="640"/>
        <v>17.119560216639748</v>
      </c>
      <c r="P2201" s="374">
        <f t="shared" si="641"/>
        <v>17.119560216639748</v>
      </c>
      <c r="Q2201" s="374">
        <f t="shared" si="642"/>
        <v>-87.725644621470906</v>
      </c>
      <c r="R2201" s="12">
        <f t="shared" si="643"/>
        <v>92.274355378529094</v>
      </c>
      <c r="S2201" s="57">
        <f t="shared" si="644"/>
        <v>3.5726603769251928</v>
      </c>
      <c r="T2201" s="12">
        <f t="shared" si="627"/>
        <v>17.119560216639748</v>
      </c>
    </row>
    <row r="2202" spans="1:20" x14ac:dyDescent="0.15">
      <c r="A2202" s="57">
        <f t="shared" si="628"/>
        <v>22532.98839915284</v>
      </c>
      <c r="B2202" s="12">
        <f t="shared" si="645"/>
        <v>3586.2364863575085</v>
      </c>
      <c r="C2202" s="57" t="str">
        <f t="shared" si="629"/>
        <v>0.284963698728413-7.14485144316426i</v>
      </c>
      <c r="D2202" s="57" t="str">
        <f t="shared" si="630"/>
        <v>7.97898719610461-1.8650703158585i</v>
      </c>
      <c r="E2202" s="57" t="str">
        <f t="shared" si="631"/>
        <v>81.139664297954+0.4489183198i</v>
      </c>
      <c r="F2202" s="57" t="str">
        <f t="shared" si="632"/>
        <v>4.17841581258609-166.622396724218i</v>
      </c>
      <c r="G2202" s="57" t="str">
        <f t="shared" si="633"/>
        <v>0.999937093489884-0.00793111296647654i</v>
      </c>
      <c r="H2202" s="57" t="str">
        <f t="shared" si="634"/>
        <v>251.918370454316+689.365514539004i</v>
      </c>
      <c r="I2202" s="57" t="str">
        <f t="shared" si="635"/>
        <v>654.009728705194-220.576045573792i</v>
      </c>
      <c r="K2202" s="57" t="str">
        <f t="shared" si="636"/>
        <v>0.0056118240102143-0.0207644707665639i</v>
      </c>
      <c r="L2202" s="57" t="str">
        <f t="shared" si="637"/>
        <v>0.00025-0.0616380244060797i</v>
      </c>
      <c r="M2202" s="57" t="str">
        <f t="shared" si="638"/>
        <v>0.0025-0.0347147822061774i</v>
      </c>
      <c r="N2202" s="57">
        <f t="shared" si="639"/>
        <v>92.283961858754409</v>
      </c>
      <c r="O2202" s="57">
        <f t="shared" si="640"/>
        <v>17.086766969421607</v>
      </c>
      <c r="P2202" s="374">
        <f t="shared" si="641"/>
        <v>17.086766969421607</v>
      </c>
      <c r="Q2202" s="374">
        <f t="shared" si="642"/>
        <v>-87.716038141245591</v>
      </c>
      <c r="R2202" s="12">
        <f t="shared" si="643"/>
        <v>92.283961858754409</v>
      </c>
      <c r="S2202" s="57">
        <f t="shared" si="644"/>
        <v>3.5862364863575085</v>
      </c>
      <c r="T2202" s="12">
        <f t="shared" si="627"/>
        <v>17.086766969421607</v>
      </c>
    </row>
    <row r="2203" spans="1:20" x14ac:dyDescent="0.15">
      <c r="A2203" s="57">
        <f t="shared" si="628"/>
        <v>22618.613755069622</v>
      </c>
      <c r="B2203" s="12">
        <f t="shared" si="645"/>
        <v>3599.864185005667</v>
      </c>
      <c r="C2203" s="57" t="str">
        <f t="shared" si="629"/>
        <v>0.285087392546505-7.11788066339405i</v>
      </c>
      <c r="D2203" s="57" t="str">
        <f t="shared" si="630"/>
        <v>7.97897948515633-1.8586917015611i</v>
      </c>
      <c r="E2203" s="57" t="str">
        <f t="shared" si="631"/>
        <v>81.1400282865871+0.450852318296589i</v>
      </c>
      <c r="F2203" s="57" t="str">
        <f t="shared" si="632"/>
        <v>4.17841381113489-165.991879919046i</v>
      </c>
      <c r="G2203" s="57" t="str">
        <f t="shared" si="633"/>
        <v>0.999936614522399-0.0079612473823288i</v>
      </c>
      <c r="H2203" s="57" t="str">
        <f t="shared" si="634"/>
        <v>253.456331012597+693.490930714242i</v>
      </c>
      <c r="I2203" s="57" t="str">
        <f t="shared" si="635"/>
        <v>655.457232130887-221.022976897281i</v>
      </c>
      <c r="K2203" s="57" t="str">
        <f t="shared" si="636"/>
        <v>0.00557895185792203-0.0206932369793038i</v>
      </c>
      <c r="L2203" s="57" t="str">
        <f t="shared" si="637"/>
        <v>0.00025-0.061404686597011i</v>
      </c>
      <c r="M2203" s="57" t="str">
        <f t="shared" si="638"/>
        <v>0.0025-0.0345833654175906i</v>
      </c>
      <c r="N2203" s="57">
        <f t="shared" si="639"/>
        <v>92.293601021984912</v>
      </c>
      <c r="O2203" s="57">
        <f t="shared" si="640"/>
        <v>17.053975356627117</v>
      </c>
      <c r="P2203" s="374">
        <f t="shared" si="641"/>
        <v>17.053975356627117</v>
      </c>
      <c r="Q2203" s="374">
        <f t="shared" si="642"/>
        <v>-87.706398978015088</v>
      </c>
      <c r="R2203" s="12">
        <f t="shared" si="643"/>
        <v>92.293601021984912</v>
      </c>
      <c r="S2203" s="57">
        <f t="shared" si="644"/>
        <v>3.599864185005667</v>
      </c>
      <c r="T2203" s="12">
        <f t="shared" si="627"/>
        <v>17.053975356627117</v>
      </c>
    </row>
    <row r="2204" spans="1:20" x14ac:dyDescent="0.15">
      <c r="A2204" s="57">
        <f t="shared" si="628"/>
        <v>22704.564487338888</v>
      </c>
      <c r="B2204" s="12">
        <f t="shared" si="645"/>
        <v>3613.5436689086887</v>
      </c>
      <c r="C2204" s="57" t="str">
        <f t="shared" si="629"/>
        <v>0.28521021379089-7.09101267185678i</v>
      </c>
      <c r="D2204" s="57" t="str">
        <f t="shared" si="630"/>
        <v>7.97897171550857-1.85233982383996i</v>
      </c>
      <c r="E2204" s="57" t="str">
        <f t="shared" si="631"/>
        <v>81.1403957972623+0.452792819019474i</v>
      </c>
      <c r="F2204" s="57" t="str">
        <f t="shared" si="632"/>
        <v>4.17841179444568-165.363750962552i</v>
      </c>
      <c r="G2204" s="57" t="str">
        <f t="shared" si="633"/>
        <v>0.999936131908308-0.0079914962653266i</v>
      </c>
      <c r="H2204" s="57" t="str">
        <f t="shared" si="634"/>
        <v>255.017676988444+697.655256667413i</v>
      </c>
      <c r="I2204" s="57" t="str">
        <f t="shared" si="635"/>
        <v>656.921636329802-221.48330260707i</v>
      </c>
      <c r="K2204" s="57" t="str">
        <f t="shared" si="636"/>
        <v>0.00554630540206486-0.020622197061636i</v>
      </c>
      <c r="L2204" s="57" t="str">
        <f t="shared" si="637"/>
        <v>0.00025-0.0611722321149739i</v>
      </c>
      <c r="M2204" s="57" t="str">
        <f t="shared" si="638"/>
        <v>0.0025-0.0344524461223258i</v>
      </c>
      <c r="N2204" s="57">
        <f t="shared" si="639"/>
        <v>92.303272989387565</v>
      </c>
      <c r="O2204" s="57">
        <f t="shared" si="640"/>
        <v>17.021185387371052</v>
      </c>
      <c r="P2204" s="374">
        <f t="shared" si="641"/>
        <v>17.021185387371052</v>
      </c>
      <c r="Q2204" s="374">
        <f t="shared" si="642"/>
        <v>-87.696727010612435</v>
      </c>
      <c r="R2204" s="12">
        <f t="shared" si="643"/>
        <v>92.303272989387565</v>
      </c>
      <c r="S2204" s="57">
        <f t="shared" si="644"/>
        <v>3.6135436689086888</v>
      </c>
      <c r="T2204" s="12">
        <f t="shared" si="627"/>
        <v>17.021185387371052</v>
      </c>
    </row>
    <row r="2205" spans="1:20" x14ac:dyDescent="0.15">
      <c r="A2205" s="57">
        <f t="shared" si="628"/>
        <v>22790.841832390775</v>
      </c>
      <c r="B2205" s="12">
        <f t="shared" si="645"/>
        <v>3627.2751348505417</v>
      </c>
      <c r="C2205" s="57" t="str">
        <f t="shared" si="629"/>
        <v>0.285332167667115-7.06424707798516i</v>
      </c>
      <c r="D2205" s="57" t="str">
        <f t="shared" si="630"/>
        <v>7.97896388671461-1.84601459130598i</v>
      </c>
      <c r="E2205" s="57" t="str">
        <f t="shared" si="631"/>
        <v>81.1407668518522+0.454739846513389i</v>
      </c>
      <c r="F2205" s="57" t="str">
        <f t="shared" si="632"/>
        <v>4.17840976240246-164.738000818886i</v>
      </c>
      <c r="G2205" s="57" t="str">
        <f t="shared" si="633"/>
        <v>0.999935645619853-0.00802186004994585i</v>
      </c>
      <c r="H2205" s="57" t="str">
        <f t="shared" si="634"/>
        <v>256.602877234385+701.859051634761i</v>
      </c>
      <c r="I2205" s="57" t="str">
        <f t="shared" si="635"/>
        <v>658.403190990387-221.957246697234i</v>
      </c>
      <c r="K2205" s="57" t="str">
        <f t="shared" si="636"/>
        <v>0.0055138832542264-0.0205513510595895i</v>
      </c>
      <c r="L2205" s="57" t="str">
        <f t="shared" si="637"/>
        <v>0.00025-0.0609406576160329i</v>
      </c>
      <c r="M2205" s="57" t="str">
        <f t="shared" si="638"/>
        <v>0.0025-0.0343220224370649i</v>
      </c>
      <c r="N2205" s="57">
        <f t="shared" si="639"/>
        <v>92.312977882557377</v>
      </c>
      <c r="O2205" s="57">
        <f t="shared" si="640"/>
        <v>16.988397070853264</v>
      </c>
      <c r="P2205" s="374">
        <f t="shared" si="641"/>
        <v>16.988397070853264</v>
      </c>
      <c r="Q2205" s="374">
        <f t="shared" si="642"/>
        <v>-87.687022117442623</v>
      </c>
      <c r="R2205" s="12">
        <f t="shared" si="643"/>
        <v>92.312977882557377</v>
      </c>
      <c r="S2205" s="57">
        <f t="shared" si="644"/>
        <v>3.6272751348505419</v>
      </c>
      <c r="T2205" s="12">
        <f t="shared" si="627"/>
        <v>16.988397070853264</v>
      </c>
    </row>
    <row r="2206" spans="1:20" x14ac:dyDescent="0.15">
      <c r="A2206" s="57">
        <f t="shared" si="628"/>
        <v>22877.447031353862</v>
      </c>
      <c r="B2206" s="12">
        <f t="shared" si="645"/>
        <v>3641.0587803629737</v>
      </c>
      <c r="C2206" s="57" t="str">
        <f t="shared" si="629"/>
        <v>0.2854532593562-7.03758349272389i</v>
      </c>
      <c r="D2206" s="57" t="str">
        <f t="shared" si="630"/>
        <v>7.97895599832433-1.83971591295322i</v>
      </c>
      <c r="E2206" s="57" t="str">
        <f t="shared" si="631"/>
        <v>81.1411414724213+0.456693425413762i</v>
      </c>
      <c r="F2206" s="57" t="str">
        <f t="shared" si="632"/>
        <v>4.1784077148884-164.114620486421i</v>
      </c>
      <c r="G2206" s="57" t="str">
        <f t="shared" si="633"/>
        <v>0.999935155629062-0.00805233917230774i</v>
      </c>
      <c r="H2206" s="57" t="str">
        <f t="shared" si="634"/>
        <v>258.212412512631+706.102885431363i</v>
      </c>
      <c r="I2206" s="57" t="str">
        <f t="shared" si="635"/>
        <v>659.902150426092-222.445038956411i</v>
      </c>
      <c r="K2206" s="57" t="str">
        <f t="shared" si="636"/>
        <v>0.00548168403218316-0.0204806990117559i</v>
      </c>
      <c r="L2206" s="57" t="str">
        <f t="shared" si="637"/>
        <v>0.00025-0.0607099597689111i</v>
      </c>
      <c r="M2206" s="57" t="str">
        <f t="shared" si="638"/>
        <v>0.0025-0.0341920924856195i</v>
      </c>
      <c r="N2206" s="57">
        <f t="shared" si="639"/>
        <v>92.322715823515964</v>
      </c>
      <c r="O2206" s="57">
        <f t="shared" si="640"/>
        <v>16.955610416359249</v>
      </c>
      <c r="P2206" s="374">
        <f t="shared" si="641"/>
        <v>16.955610416359249</v>
      </c>
      <c r="Q2206" s="374">
        <f t="shared" si="642"/>
        <v>-87.677284176484036</v>
      </c>
      <c r="R2206" s="12">
        <f t="shared" si="643"/>
        <v>92.322715823515964</v>
      </c>
      <c r="S2206" s="57">
        <f t="shared" si="644"/>
        <v>3.6410587803629739</v>
      </c>
      <c r="T2206" s="12">
        <f t="shared" si="627"/>
        <v>16.955610416359249</v>
      </c>
    </row>
    <row r="2207" spans="1:20" x14ac:dyDescent="0.15">
      <c r="A2207" s="57">
        <f t="shared" si="628"/>
        <v>22964.381330073007</v>
      </c>
      <c r="B2207" s="12">
        <f t="shared" si="645"/>
        <v>3654.8948037283531</v>
      </c>
      <c r="C2207" s="57" t="str">
        <f t="shared" si="629"/>
        <v>0.285573494014809-7.0110215285237i</v>
      </c>
      <c r="D2207" s="57" t="str">
        <f t="shared" si="630"/>
        <v>7.97894804988414-1.83344369815753i</v>
      </c>
      <c r="E2207" s="57" t="str">
        <f t="shared" si="631"/>
        <v>81.1415196812288+0.458653580447001i</v>
      </c>
      <c r="F2207" s="57" t="str">
        <f t="shared" si="632"/>
        <v>4.17840565178571-163.493600997618i</v>
      </c>
      <c r="G2207" s="57" t="str">
        <f t="shared" si="633"/>
        <v>0.999934661907751-0.00808293407018494i</v>
      </c>
      <c r="H2207" s="57" t="str">
        <f t="shared" si="634"/>
        <v>259.846775861045+710.387338689722i</v>
      </c>
      <c r="I2207" s="57" t="str">
        <f t="shared" si="635"/>
        <v>661.418773677002-222.946915143033i</v>
      </c>
      <c r="K2207" s="57" t="str">
        <f t="shared" si="636"/>
        <v>0.00544970635991256-0.0204102409493738i</v>
      </c>
      <c r="L2207" s="57" t="str">
        <f t="shared" si="637"/>
        <v>0.00025-0.0604801352549423i</v>
      </c>
      <c r="M2207" s="57" t="str">
        <f t="shared" si="638"/>
        <v>0.0025-0.0340626543989038i</v>
      </c>
      <c r="N2207" s="57">
        <f t="shared" si="639"/>
        <v>92.332486934712918</v>
      </c>
      <c r="O2207" s="57">
        <f t="shared" si="640"/>
        <v>16.922825433260645</v>
      </c>
      <c r="P2207" s="374">
        <f t="shared" si="641"/>
        <v>16.922825433260645</v>
      </c>
      <c r="Q2207" s="374">
        <f t="shared" si="642"/>
        <v>-87.667513065287082</v>
      </c>
      <c r="R2207" s="12">
        <f t="shared" si="643"/>
        <v>92.332486934712918</v>
      </c>
      <c r="S2207" s="57">
        <f t="shared" si="644"/>
        <v>3.6548948037283528</v>
      </c>
      <c r="T2207" s="12">
        <f t="shared" si="627"/>
        <v>16.922825433260645</v>
      </c>
    </row>
    <row r="2208" spans="1:20" x14ac:dyDescent="0.15">
      <c r="A2208" s="57">
        <f t="shared" si="628"/>
        <v>23051.645979127283</v>
      </c>
      <c r="B2208" s="12">
        <f t="shared" si="645"/>
        <v>3668.7834039825207</v>
      </c>
      <c r="C2208" s="57" t="str">
        <f t="shared" si="629"/>
        <v>0.285692876775035-6.98456079933547i</v>
      </c>
      <c r="D2208" s="57" t="str">
        <f t="shared" si="630"/>
        <v>7.97894004093703-1.82719785667527i</v>
      </c>
      <c r="E2208" s="57" t="str">
        <f t="shared" si="631"/>
        <v>81.1419015007289+0.46062033642968i</v>
      </c>
      <c r="F2208" s="57" t="str">
        <f t="shared" si="632"/>
        <v>4.17840357297566-162.8749334189i</v>
      </c>
      <c r="G2208" s="57" t="str">
        <f t="shared" si="633"/>
        <v>0.999934164427522-0.00811364518300782i</v>
      </c>
      <c r="H2208" s="57" t="str">
        <f t="shared" si="634"/>
        <v>261.50647297219+714.713003104296i</v>
      </c>
      <c r="I2208" s="57" t="str">
        <f t="shared" si="635"/>
        <v>662.953324613901-223.463117166724i</v>
      </c>
      <c r="K2208" s="57" t="str">
        <f t="shared" si="636"/>
        <v>0.00541794886759971-0.0203399768964135i</v>
      </c>
      <c r="L2208" s="57" t="str">
        <f t="shared" si="637"/>
        <v>0.00025-0.060251180768024i</v>
      </c>
      <c r="M2208" s="57" t="str">
        <f t="shared" si="638"/>
        <v>0.0025-0.0339337063149071i</v>
      </c>
      <c r="N2208" s="57">
        <f t="shared" si="639"/>
        <v>92.342291339024342</v>
      </c>
      <c r="O2208" s="57">
        <f t="shared" si="640"/>
        <v>16.890042131015871</v>
      </c>
      <c r="P2208" s="374">
        <f t="shared" si="641"/>
        <v>16.890042131015871</v>
      </c>
      <c r="Q2208" s="374">
        <f t="shared" si="642"/>
        <v>-87.657708660975658</v>
      </c>
      <c r="R2208" s="12">
        <f t="shared" si="643"/>
        <v>92.342291339024342</v>
      </c>
      <c r="S2208" s="57">
        <f t="shared" si="644"/>
        <v>3.6687834039825207</v>
      </c>
      <c r="T2208" s="12">
        <f t="shared" si="627"/>
        <v>16.890042131015871</v>
      </c>
    </row>
    <row r="2209" spans="1:20" x14ac:dyDescent="0.15">
      <c r="A2209" s="57">
        <f t="shared" si="628"/>
        <v>23139.242233847966</v>
      </c>
      <c r="B2209" s="12">
        <f t="shared" si="645"/>
        <v>3682.7247809176542</v>
      </c>
      <c r="C2209" s="57" t="str">
        <f t="shared" si="629"/>
        <v>0.285811412744605-6.95820092060452i</v>
      </c>
      <c r="D2209" s="57" t="str">
        <f t="shared" si="630"/>
        <v>7.97893197102257-1.82097829864201i</v>
      </c>
      <c r="E2209" s="57" t="str">
        <f t="shared" si="631"/>
        <v>81.1422869535727+0.462593718269872i</v>
      </c>
      <c r="F2209" s="57" t="str">
        <f t="shared" si="632"/>
        <v>4.17840147833876-162.258608850523i</v>
      </c>
      <c r="G2209" s="57" t="str">
        <f t="shared" si="633"/>
        <v>0.99993366315976-0.00814447295187068i</v>
      </c>
      <c r="H2209" s="57" t="str">
        <f t="shared" si="634"/>
        <v>263.192022586107+719.080481682201i</v>
      </c>
      <c r="I2209" s="57" t="str">
        <f t="shared" si="635"/>
        <v>664.506072044867-223.993893276239i</v>
      </c>
      <c r="K2209" s="57" t="str">
        <f t="shared" si="636"/>
        <v>0.00538641019164412-0.0202699068696609i</v>
      </c>
      <c r="L2209" s="57" t="str">
        <f t="shared" si="637"/>
        <v>0.00025-0.0600230930145687i</v>
      </c>
      <c r="M2209" s="57" t="str">
        <f t="shared" si="638"/>
        <v>0.0025-0.0338052463786682i</v>
      </c>
      <c r="N2209" s="57">
        <f t="shared" si="639"/>
        <v>92.352129159754455</v>
      </c>
      <c r="O2209" s="57">
        <f t="shared" si="640"/>
        <v>16.857260519170907</v>
      </c>
      <c r="P2209" s="374">
        <f t="shared" si="641"/>
        <v>16.857260519170907</v>
      </c>
      <c r="Q2209" s="374">
        <f t="shared" si="642"/>
        <v>-87.647870840245545</v>
      </c>
      <c r="R2209" s="12">
        <f t="shared" si="643"/>
        <v>92.352129159754455</v>
      </c>
      <c r="S2209" s="57">
        <f t="shared" si="644"/>
        <v>3.6827247809176544</v>
      </c>
      <c r="T2209" s="12">
        <f t="shared" si="627"/>
        <v>16.857260519170907</v>
      </c>
    </row>
    <row r="2210" spans="1:20" x14ac:dyDescent="0.15">
      <c r="A2210" s="57">
        <f t="shared" si="628"/>
        <v>23227.171354336588</v>
      </c>
      <c r="B2210" s="12">
        <f t="shared" si="645"/>
        <v>3696.7191350851413</v>
      </c>
      <c r="C2210" s="57" t="str">
        <f t="shared" si="629"/>
        <v>0.285929107006559-6.93194150926455i</v>
      </c>
      <c r="D2210" s="57" t="str">
        <f t="shared" si="630"/>
        <v>7.97892383967673-1.81478493457126i</v>
      </c>
      <c r="E2210" s="57" t="str">
        <f t="shared" si="631"/>
        <v>81.1426760626098+0.464573750966101i</v>
      </c>
      <c r="F2210" s="57" t="str">
        <f t="shared" si="632"/>
        <v>4.17839936775448-161.644618426449i</v>
      </c>
      <c r="G2210" s="57" t="str">
        <f t="shared" si="633"/>
        <v>0.999933158075633-0.00817541781953799i</v>
      </c>
      <c r="H2210" s="57" t="str">
        <f t="shared" si="634"/>
        <v>264.903956897304+723.490389000217i</v>
      </c>
      <c r="I2210" s="57" t="str">
        <f t="shared" si="635"/>
        <v>666.077289824449-224.539498254107i</v>
      </c>
      <c r="K2210" s="57" t="str">
        <f t="shared" si="636"/>
        <v>0.00535508897466491-0.0202000308788006i</v>
      </c>
      <c r="L2210" s="57" t="str">
        <f t="shared" si="637"/>
        <v>0.00025-0.0597958687134575i</v>
      </c>
      <c r="M2210" s="57" t="str">
        <f t="shared" si="638"/>
        <v>0.0025-0.0336772727422476i</v>
      </c>
      <c r="N2210" s="57">
        <f t="shared" si="639"/>
        <v>92.362000520633089</v>
      </c>
      <c r="O2210" s="57">
        <f t="shared" si="640"/>
        <v>16.824480607359636</v>
      </c>
      <c r="P2210" s="374">
        <f t="shared" si="641"/>
        <v>16.824480607359636</v>
      </c>
      <c r="Q2210" s="374">
        <f t="shared" si="642"/>
        <v>-87.637999479366911</v>
      </c>
      <c r="R2210" s="12">
        <f t="shared" si="643"/>
        <v>92.362000520633089</v>
      </c>
      <c r="S2210" s="57">
        <f t="shared" si="644"/>
        <v>3.6967191350851412</v>
      </c>
      <c r="T2210" s="12">
        <f t="shared" si="627"/>
        <v>16.824480607359636</v>
      </c>
    </row>
    <row r="2211" spans="1:20" x14ac:dyDescent="0.15">
      <c r="A2211" s="57">
        <f t="shared" si="628"/>
        <v>23315.434605483068</v>
      </c>
      <c r="B2211" s="12">
        <f t="shared" si="645"/>
        <v>3710.7666677984648</v>
      </c>
      <c r="C2211" s="57" t="str">
        <f t="shared" si="629"/>
        <v>0.286045964619492-6.9057821837318i</v>
      </c>
      <c r="D2211" s="57" t="str">
        <f t="shared" si="630"/>
        <v>7.97891564643196-1.80861767535311i</v>
      </c>
      <c r="E2211" s="57" t="str">
        <f t="shared" si="631"/>
        <v>81.1430688508884+0.466560459607383i</v>
      </c>
      <c r="F2211" s="57" t="str">
        <f t="shared" si="632"/>
        <v>4.17839724110146-161.032953314216i</v>
      </c>
      <c r="G2211" s="57" t="str">
        <f t="shared" si="633"/>
        <v>0.99993264914609-0.00820648023045069i</v>
      </c>
      <c r="H2211" s="57" t="str">
        <f t="shared" si="634"/>
        <v>266.642821976627+727.94335146823i</v>
      </c>
      <c r="I2211" s="57" t="str">
        <f t="shared" si="635"/>
        <v>667.667256965443-225.100193618354i</v>
      </c>
      <c r="K2211" s="57" t="str">
        <f t="shared" si="636"/>
        <v>0.00532398386550642-0.0201303489264985i</v>
      </c>
      <c r="L2211" s="57" t="str">
        <f t="shared" si="637"/>
        <v>0.00025-0.0595695045959926i</v>
      </c>
      <c r="M2211" s="57" t="str">
        <f t="shared" si="638"/>
        <v>0.0025-0.0335497835647017i</v>
      </c>
      <c r="N2211" s="57">
        <f t="shared" si="639"/>
        <v>92.371905545817867</v>
      </c>
      <c r="O2211" s="57">
        <f t="shared" si="640"/>
        <v>16.791702405304406</v>
      </c>
      <c r="P2211" s="374">
        <f t="shared" si="641"/>
        <v>16.791702405304406</v>
      </c>
      <c r="Q2211" s="374">
        <f t="shared" si="642"/>
        <v>-87.628094454182133</v>
      </c>
      <c r="R2211" s="12">
        <f t="shared" si="643"/>
        <v>92.371905545817867</v>
      </c>
      <c r="S2211" s="57">
        <f t="shared" si="644"/>
        <v>3.710766667798465</v>
      </c>
      <c r="T2211" s="12">
        <f t="shared" si="627"/>
        <v>16.791702405304406</v>
      </c>
    </row>
    <row r="2212" spans="1:20" x14ac:dyDescent="0.15">
      <c r="A2212" s="57">
        <f t="shared" si="628"/>
        <v>23404.033256983901</v>
      </c>
      <c r="B2212" s="12">
        <f t="shared" si="645"/>
        <v>3724.867581136099</v>
      </c>
      <c r="C2212" s="57" t="str">
        <f t="shared" si="629"/>
        <v>0.286161990617435-6.87972256389969i</v>
      </c>
      <c r="D2212" s="57" t="str">
        <f t="shared" si="630"/>
        <v>7.9789073908173-1.80247643225303i</v>
      </c>
      <c r="E2212" s="57" t="str">
        <f t="shared" si="631"/>
        <v>81.1434653416604+0.468553869374404i</v>
      </c>
      <c r="F2212" s="57" t="str">
        <f t="shared" si="632"/>
        <v>4.17839509825732-160.423604714814i</v>
      </c>
      <c r="G2212" s="57" t="str">
        <f t="shared" si="633"/>
        <v>0.999932136341857-0.00823766063073246i</v>
      </c>
      <c r="H2212" s="57" t="str">
        <f t="shared" si="634"/>
        <v>268.409178208547+732.440007599335i</v>
      </c>
      <c r="I2212" s="57" t="str">
        <f t="shared" si="635"/>
        <v>669.276257753411-225.676247831507i</v>
      </c>
      <c r="K2212" s="57" t="str">
        <f t="shared" si="636"/>
        <v>0.00529309351924213-0.0200608610084841i</v>
      </c>
      <c r="L2212" s="57" t="str">
        <f t="shared" si="637"/>
        <v>0.00025-0.0593439974058504i</v>
      </c>
      <c r="M2212" s="57" t="str">
        <f t="shared" si="638"/>
        <v>0.0025-0.0334227770120559i</v>
      </c>
      <c r="N2212" s="57">
        <f t="shared" si="639"/>
        <v>92.381844359892966</v>
      </c>
      <c r="O2212" s="57">
        <f t="shared" si="640"/>
        <v>16.758925922817227</v>
      </c>
      <c r="P2212" s="374">
        <f t="shared" si="641"/>
        <v>16.758925922817227</v>
      </c>
      <c r="Q2212" s="374">
        <f t="shared" si="642"/>
        <v>-87.618155640107034</v>
      </c>
      <c r="R2212" s="12">
        <f t="shared" si="643"/>
        <v>92.381844359892966</v>
      </c>
      <c r="S2212" s="57">
        <f t="shared" si="644"/>
        <v>3.7248675811360989</v>
      </c>
      <c r="T2212" s="12">
        <f t="shared" si="627"/>
        <v>16.758925922817227</v>
      </c>
    </row>
    <row r="2213" spans="1:20" x14ac:dyDescent="0.15">
      <c r="A2213" s="57">
        <f t="shared" si="628"/>
        <v>23492.968583360442</v>
      </c>
      <c r="B2213" s="12">
        <f t="shared" si="645"/>
        <v>3739.0220779444162</v>
      </c>
      <c r="C2213" s="57" t="str">
        <f t="shared" si="629"/>
        <v>0.286277190009711-6.85376227113236i</v>
      </c>
      <c r="D2213" s="57" t="str">
        <f t="shared" si="630"/>
        <v>7.97889907235806-1.79636111691054i</v>
      </c>
      <c r="E2213" s="57" t="str">
        <f t="shared" si="631"/>
        <v>81.1438655583774+0.470554005537524i</v>
      </c>
      <c r="F2213" s="57" t="str">
        <f t="shared" si="632"/>
        <v>4.17839293909888-159.816563862555i</v>
      </c>
      <c r="G2213" s="57" t="str">
        <f t="shared" si="633"/>
        <v>0.999931619633439-0.0082689594681961i</v>
      </c>
      <c r="H2213" s="57" t="str">
        <f t="shared" si="634"/>
        <v>270.203600744564+736.981008286671i</v>
      </c>
      <c r="I2213" s="57" t="str">
        <f t="shared" si="635"/>
        <v>670.904581863892-226.267936517225i</v>
      </c>
      <c r="K2213" s="57" t="str">
        <f t="shared" si="636"/>
        <v>0.00526241659717875-0.0199915671136321i</v>
      </c>
      <c r="L2213" s="57" t="str">
        <f t="shared" si="637"/>
        <v>0.00025-0.0591193438990341i</v>
      </c>
      <c r="M2213" s="57" t="str">
        <f t="shared" si="638"/>
        <v>0.0025-0.0332962512572782i</v>
      </c>
      <c r="N2213" s="57">
        <f t="shared" si="639"/>
        <v>92.391817087868219</v>
      </c>
      <c r="O2213" s="57">
        <f t="shared" si="640"/>
        <v>16.726151169799483</v>
      </c>
      <c r="P2213" s="374">
        <f t="shared" si="641"/>
        <v>16.726151169799483</v>
      </c>
      <c r="Q2213" s="374">
        <f t="shared" si="642"/>
        <v>-87.608182912131781</v>
      </c>
      <c r="R2213" s="12">
        <f t="shared" si="643"/>
        <v>92.391817087868219</v>
      </c>
      <c r="S2213" s="57">
        <f t="shared" si="644"/>
        <v>3.7390220779444161</v>
      </c>
      <c r="T2213" s="12">
        <f t="shared" si="627"/>
        <v>16.726151169799483</v>
      </c>
    </row>
    <row r="2214" spans="1:20" x14ac:dyDescent="0.15">
      <c r="A2214" s="57">
        <f t="shared" si="628"/>
        <v>23582.241863977211</v>
      </c>
      <c r="B2214" s="12">
        <f t="shared" si="645"/>
        <v>3753.2303618406049</v>
      </c>
      <c r="C2214" s="57" t="str">
        <f t="shared" si="629"/>
        <v>0.28639156778113-6.82790092825929i</v>
      </c>
      <c r="D2214" s="57" t="str">
        <f t="shared" si="630"/>
        <v>7.97889069057589-1.79027164133793i</v>
      </c>
      <c r="E2214" s="57" t="str">
        <f t="shared" si="631"/>
        <v>81.1442695246965+0.472560893458569i</v>
      </c>
      <c r="F2214" s="57" t="str">
        <f t="shared" si="632"/>
        <v>4.17839076350193-159.211822024949i</v>
      </c>
      <c r="G2214" s="57" t="str">
        <f t="shared" si="633"/>
        <v>0.999931098991116-0.0083003771923498i</v>
      </c>
      <c r="H2214" s="57" t="str">
        <f t="shared" si="634"/>
        <v>272.026679973396+741.567017087253i</v>
      </c>
      <c r="I2214" s="57" t="str">
        <f t="shared" si="635"/>
        <v>672.552524482474-226.875542684895i</v>
      </c>
      <c r="K2214" s="57" t="str">
        <f t="shared" si="636"/>
        <v>0.00523195176685937-0.0199224672240431i</v>
      </c>
      <c r="L2214" s="57" t="str">
        <f t="shared" si="637"/>
        <v>0.00025-0.0588955408438275i</v>
      </c>
      <c r="M2214" s="57" t="str">
        <f t="shared" si="638"/>
        <v>0.0025-0.0331702044802533i</v>
      </c>
      <c r="N2214" s="57">
        <f t="shared" si="639"/>
        <v>92.401823855180567</v>
      </c>
      <c r="O2214" s="57">
        <f t="shared" si="640"/>
        <v>16.693378156243032</v>
      </c>
      <c r="P2214" s="374">
        <f t="shared" si="641"/>
        <v>16.693378156243032</v>
      </c>
      <c r="Q2214" s="374">
        <f t="shared" si="642"/>
        <v>-87.598176144819433</v>
      </c>
      <c r="R2214" s="12">
        <f t="shared" si="643"/>
        <v>92.401823855180567</v>
      </c>
      <c r="S2214" s="57">
        <f t="shared" si="644"/>
        <v>3.7532303618406049</v>
      </c>
      <c r="T2214" s="12">
        <f t="shared" si="627"/>
        <v>16.693378156243032</v>
      </c>
    </row>
    <row r="2215" spans="1:20" x14ac:dyDescent="0.15">
      <c r="A2215" s="57">
        <f t="shared" si="628"/>
        <v>23671.854383060323</v>
      </c>
      <c r="B2215" s="12">
        <f t="shared" si="645"/>
        <v>3767.4926372155992</v>
      </c>
      <c r="C2215" s="57" t="str">
        <f t="shared" si="629"/>
        <v>0.286505128891848-6.80213815956977i</v>
      </c>
      <c r="D2215" s="57" t="str">
        <f t="shared" si="630"/>
        <v>7.97888224498894-1.78420791791905i</v>
      </c>
      <c r="E2215" s="57" t="str">
        <f t="shared" si="631"/>
        <v>81.1446772644808+0.474574558590025i</v>
      </c>
      <c r="F2215" s="57" t="str">
        <f t="shared" si="632"/>
        <v>4.17838857134129-158.609370502579i</v>
      </c>
      <c r="G2215" s="57" t="str">
        <f t="shared" si="633"/>
        <v>0.999930574384941-0.00833191425440358i</v>
      </c>
      <c r="H2215" s="57" t="str">
        <f t="shared" si="634"/>
        <v>273.879022008641+746.198710512913i</v>
      </c>
      <c r="I2215" s="57" t="str">
        <f t="shared" si="635"/>
        <v>674.220386427727-227.499356962471i</v>
      </c>
      <c r="K2215" s="57" t="str">
        <f t="shared" si="636"/>
        <v>0.005201697702066-0.0198535613151245i</v>
      </c>
      <c r="L2215" s="57" t="str">
        <f t="shared" si="637"/>
        <v>0.00025-0.0586725850207488i</v>
      </c>
      <c r="M2215" s="57" t="str">
        <f t="shared" si="638"/>
        <v>0.0025-0.0330446348677558i</v>
      </c>
      <c r="N2215" s="57">
        <f t="shared" si="639"/>
        <v>92.411864787692735</v>
      </c>
      <c r="O2215" s="57">
        <f t="shared" si="640"/>
        <v>16.66060689223109</v>
      </c>
      <c r="P2215" s="374">
        <f t="shared" si="641"/>
        <v>16.66060689223109</v>
      </c>
      <c r="Q2215" s="374">
        <f t="shared" si="642"/>
        <v>-87.588135212307265</v>
      </c>
      <c r="R2215" s="12">
        <f t="shared" si="643"/>
        <v>92.411864787692735</v>
      </c>
      <c r="S2215" s="57">
        <f t="shared" si="644"/>
        <v>3.7674926372155992</v>
      </c>
      <c r="T2215" s="12">
        <f t="shared" si="627"/>
        <v>16.66060689223109</v>
      </c>
    </row>
    <row r="2216" spans="1:20" x14ac:dyDescent="0.15">
      <c r="A2216" s="57">
        <f t="shared" si="628"/>
        <v>23761.807429715955</v>
      </c>
      <c r="B2216" s="12">
        <f t="shared" si="645"/>
        <v>3781.8091092370187</v>
      </c>
      <c r="C2216" s="57" t="str">
        <f t="shared" si="629"/>
        <v>0.286617878277391-6.77647359080672i</v>
      </c>
      <c r="D2216" s="57" t="str">
        <f t="shared" si="630"/>
        <v>7.97887373511171-1.77816985940796i</v>
      </c>
      <c r="E2216" s="57" t="str">
        <f t="shared" si="631"/>
        <v>81.1450888017992+0.47659502647482i</v>
      </c>
      <c r="F2216" s="57" t="str">
        <f t="shared" si="632"/>
        <v>4.1783863624909-158.009200628974i</v>
      </c>
      <c r="G2216" s="57" t="str">
        <f t="shared" si="633"/>
        <v>0.999930045784741-0.00836357110727568i</v>
      </c>
      <c r="H2216" s="57" t="str">
        <f t="shared" si="634"/>
        <v>275.761249194669+750.876778328542i</v>
      </c>
      <c r="I2216" s="57" t="str">
        <f t="shared" si="635"/>
        <v>675.908474277076-228.139677837945i</v>
      </c>
      <c r="K2216" s="57" t="str">
        <f t="shared" si="636"/>
        <v>0.00517165308282148-0.0197848493556698i</v>
      </c>
      <c r="L2216" s="57" t="str">
        <f t="shared" si="637"/>
        <v>0.00025-0.0584504732225031i</v>
      </c>
      <c r="M2216" s="57" t="str">
        <f t="shared" si="638"/>
        <v>0.0025-0.0329195406134248i</v>
      </c>
      <c r="N2216" s="57">
        <f t="shared" si="639"/>
        <v>92.421940011693579</v>
      </c>
      <c r="O2216" s="57">
        <f t="shared" si="640"/>
        <v>16.627837387938239</v>
      </c>
      <c r="P2216" s="374">
        <f t="shared" si="641"/>
        <v>16.627837387938239</v>
      </c>
      <c r="Q2216" s="374">
        <f t="shared" si="642"/>
        <v>-87.578059988306421</v>
      </c>
      <c r="R2216" s="12">
        <f t="shared" si="643"/>
        <v>92.421940011693579</v>
      </c>
      <c r="S2216" s="57">
        <f t="shared" si="644"/>
        <v>3.7818091092370185</v>
      </c>
      <c r="T2216" s="12">
        <f t="shared" si="627"/>
        <v>16.627837387938239</v>
      </c>
    </row>
    <row r="2217" spans="1:20" x14ac:dyDescent="0.15">
      <c r="A2217" s="57">
        <f t="shared" si="628"/>
        <v>23852.102297948873</v>
      </c>
      <c r="B2217" s="12">
        <f t="shared" si="645"/>
        <v>3796.1799838521192</v>
      </c>
      <c r="C2217" s="57" t="str">
        <f t="shared" si="629"/>
        <v>0.286729820848622-6.75090684916134i</v>
      </c>
      <c r="D2217" s="57" t="str">
        <f t="shared" si="630"/>
        <v>7.97886516045487-1.77215737892777i</v>
      </c>
      <c r="E2217" s="57" t="str">
        <f t="shared" si="631"/>
        <v>81.1455041609304+0.478622322747278i</v>
      </c>
      <c r="F2217" s="57" t="str">
        <f t="shared" si="632"/>
        <v>4.17838413682372-157.411303770488i</v>
      </c>
      <c r="G2217" s="57" t="str">
        <f t="shared" si="633"/>
        <v>0.999929513160112-0.00839534820559889i</v>
      </c>
      <c r="H2217" s="57" t="str">
        <f t="shared" si="634"/>
        <v>277.67400063153+755.601923857803i</v>
      </c>
      <c r="I2217" s="57" t="str">
        <f t="shared" si="635"/>
        <v>677.617100495677-228.796811909811i</v>
      </c>
      <c r="K2217" s="57" t="str">
        <f t="shared" si="636"/>
        <v>0.005141816595391-0.0197163313079385i</v>
      </c>
      <c r="L2217" s="57" t="str">
        <f t="shared" si="637"/>
        <v>0.00025-0.0582292022539381i</v>
      </c>
      <c r="M2217" s="57" t="str">
        <f t="shared" si="638"/>
        <v>0.0025-0.0327949199177374i</v>
      </c>
      <c r="N2217" s="57">
        <f t="shared" si="639"/>
        <v>92.432049653897579</v>
      </c>
      <c r="O2217" s="57">
        <f t="shared" si="640"/>
        <v>16.595069653631484</v>
      </c>
      <c r="P2217" s="374">
        <f t="shared" si="641"/>
        <v>16.595069653631484</v>
      </c>
      <c r="Q2217" s="374">
        <f t="shared" si="642"/>
        <v>-87.567950346102421</v>
      </c>
      <c r="R2217" s="12">
        <f t="shared" si="643"/>
        <v>92.432049653897579</v>
      </c>
      <c r="S2217" s="57">
        <f t="shared" si="644"/>
        <v>3.7961799838521193</v>
      </c>
      <c r="T2217" s="12">
        <f t="shared" si="627"/>
        <v>16.595069653631484</v>
      </c>
    </row>
    <row r="2218" spans="1:20" x14ac:dyDescent="0.15">
      <c r="A2218" s="57">
        <f t="shared" si="628"/>
        <v>23942.740286681081</v>
      </c>
      <c r="B2218" s="12">
        <f t="shared" si="645"/>
        <v>3810.6054677907573</v>
      </c>
      <c r="C2218" s="57" t="str">
        <f t="shared" si="629"/>
        <v>0.286840961491738-6.72543756326724i</v>
      </c>
      <c r="D2218" s="57" t="str">
        <f t="shared" si="630"/>
        <v>7.97885652052548-1.76617038996932i</v>
      </c>
      <c r="E2218" s="57" t="str">
        <f t="shared" si="631"/>
        <v>81.1459233663612+0.480656473131644i</v>
      </c>
      <c r="F2218" s="57" t="str">
        <f t="shared" si="632"/>
        <v>4.17838189421172-156.815671326168i</v>
      </c>
      <c r="G2218" s="57" t="str">
        <f t="shared" si="633"/>
        <v>0.999928976480419-0.00842724600572712i</v>
      </c>
      <c r="H2218" s="57" t="str">
        <f t="shared" si="634"/>
        <v>279.617932719662+760.374864296498i</v>
      </c>
      <c r="I2218" s="57" t="str">
        <f t="shared" si="635"/>
        <v>679.346583568332-229.471074146864i</v>
      </c>
      <c r="K2218" s="57" t="str">
        <f t="shared" si="636"/>
        <v>0.00511218693228294-0.0196480071277345i</v>
      </c>
      <c r="L2218" s="57" t="str">
        <f t="shared" si="637"/>
        <v>0.00025-0.0580087689319965i</v>
      </c>
      <c r="M2218" s="57" t="str">
        <f t="shared" si="638"/>
        <v>0.0025-0.0326707709879831i</v>
      </c>
      <c r="N2218" s="57">
        <f t="shared" si="639"/>
        <v>92.442193841444706</v>
      </c>
      <c r="O2218" s="57">
        <f t="shared" si="640"/>
        <v>16.562303699670611</v>
      </c>
      <c r="P2218" s="374">
        <f t="shared" si="641"/>
        <v>16.562303699670611</v>
      </c>
      <c r="Q2218" s="374">
        <f t="shared" si="642"/>
        <v>-87.557806158555294</v>
      </c>
      <c r="R2218" s="12">
        <f t="shared" si="643"/>
        <v>92.442193841444706</v>
      </c>
      <c r="S2218" s="57">
        <f t="shared" si="644"/>
        <v>3.8106054677907575</v>
      </c>
      <c r="T2218" s="12">
        <f t="shared" si="627"/>
        <v>16.562303699670611</v>
      </c>
    </row>
    <row r="2219" spans="1:20" x14ac:dyDescent="0.15">
      <c r="A2219" s="57">
        <f t="shared" si="628"/>
        <v>24033.722699770467</v>
      </c>
      <c r="B2219" s="12">
        <f t="shared" si="645"/>
        <v>3825.0857685683623</v>
      </c>
      <c r="C2219" s="57" t="str">
        <f t="shared" si="629"/>
        <v>0.286951305068301-6.70006536319503i</v>
      </c>
      <c r="D2219" s="57" t="str">
        <f t="shared" si="630"/>
        <v>7.97884781482677-1.76020880638993i</v>
      </c>
      <c r="E2219" s="57" t="str">
        <f t="shared" si="631"/>
        <v>81.1463464427923+0.482697503443464i</v>
      </c>
      <c r="F2219" s="57" t="str">
        <f t="shared" si="632"/>
        <v>4.17837963452594-156.222294727639i</v>
      </c>
      <c r="G2219" s="57" t="str">
        <f t="shared" si="633"/>
        <v>0.999928435714792-0.00845926496574178i</v>
      </c>
      <c r="H2219" s="57" t="str">
        <f t="shared" si="634"/>
        <v>281.593719725275+765.196331033764i</v>
      </c>
      <c r="I2219" s="57" t="str">
        <f t="shared" si="635"/>
        <v>681.097248134574-230.162788157792i</v>
      </c>
      <c r="K2219" s="57" t="str">
        <f t="shared" si="636"/>
        <v>0.00508276279224899-0.0195798767644844i</v>
      </c>
      <c r="L2219" s="57" t="str">
        <f t="shared" si="637"/>
        <v>0.00025-0.0577891700856712i</v>
      </c>
      <c r="M2219" s="57" t="str">
        <f t="shared" si="638"/>
        <v>0.0025-0.0325470920382377i</v>
      </c>
      <c r="N2219" s="57">
        <f t="shared" si="639"/>
        <v>92.452372701900501</v>
      </c>
      <c r="O2219" s="57">
        <f t="shared" si="640"/>
        <v>16.529539536509127</v>
      </c>
      <c r="P2219" s="374">
        <f t="shared" si="641"/>
        <v>16.529539536509127</v>
      </c>
      <c r="Q2219" s="374">
        <f t="shared" si="642"/>
        <v>-87.547627298099499</v>
      </c>
      <c r="R2219" s="12">
        <f t="shared" si="643"/>
        <v>92.452372701900501</v>
      </c>
      <c r="S2219" s="57">
        <f t="shared" si="644"/>
        <v>3.8250857685683624</v>
      </c>
      <c r="T2219" s="12">
        <f t="shared" si="627"/>
        <v>16.529539536509127</v>
      </c>
    </row>
    <row r="2220" spans="1:20" x14ac:dyDescent="0.15">
      <c r="A2220" s="57">
        <f t="shared" si="628"/>
        <v>24125.050846029597</v>
      </c>
      <c r="B2220" s="12">
        <f t="shared" si="645"/>
        <v>3839.6210944889222</v>
      </c>
      <c r="C2220" s="57" t="str">
        <f t="shared" si="629"/>
        <v>0.287060856415201-6.67478988044642i</v>
      </c>
      <c r="D2220" s="57" t="str">
        <f t="shared" si="630"/>
        <v>7.97883904285826-1.75427254241222i</v>
      </c>
      <c r="E2220" s="57" t="str">
        <f t="shared" si="631"/>
        <v>81.1467734151353+0.48474543958905i</v>
      </c>
      <c r="F2220" s="57" t="str">
        <f t="shared" si="632"/>
        <v>4.17837735763637-155.631165438976i</v>
      </c>
      <c r="G2220" s="57" t="str">
        <f t="shared" si="633"/>
        <v>0.999927890832131-0.00849140554545828i</v>
      </c>
      <c r="H2220" s="57" t="str">
        <f t="shared" si="634"/>
        <v>283.602054367323+770.067069981313i</v>
      </c>
      <c r="I2220" s="57" t="str">
        <f t="shared" si="635"/>
        <v>682.869425126935-230.872286470956i</v>
      </c>
      <c r="K2220" s="57" t="str">
        <f t="shared" si="636"/>
        <v>0.00505354288028398-0.0195119401613151i</v>
      </c>
      <c r="L2220" s="57" t="str">
        <f t="shared" si="637"/>
        <v>0.00025-0.0575704025559584i</v>
      </c>
      <c r="M2220" s="57" t="str">
        <f t="shared" si="638"/>
        <v>0.0025-0.0324238812893383i</v>
      </c>
      <c r="N2220" s="57">
        <f t="shared" si="639"/>
        <v>92.462586363255681</v>
      </c>
      <c r="O2220" s="57">
        <f t="shared" si="640"/>
        <v>16.496777174694525</v>
      </c>
      <c r="P2220" s="374">
        <f t="shared" si="641"/>
        <v>16.496777174694525</v>
      </c>
      <c r="Q2220" s="374">
        <f t="shared" si="642"/>
        <v>-87.537413636744319</v>
      </c>
      <c r="R2220" s="12">
        <f t="shared" si="643"/>
        <v>92.462586363255681</v>
      </c>
      <c r="S2220" s="57">
        <f t="shared" si="644"/>
        <v>3.8396210944889222</v>
      </c>
      <c r="T2220" s="12">
        <f t="shared" ref="T2220:T2283" si="646">P2220</f>
        <v>16.496777174694525</v>
      </c>
    </row>
    <row r="2221" spans="1:20" x14ac:dyDescent="0.15">
      <c r="A2221" s="57">
        <f t="shared" ref="A2221:A2284" si="647">2*PI()*B2221</f>
        <v>24216.72603924451</v>
      </c>
      <c r="B2221" s="12">
        <f t="shared" si="645"/>
        <v>3854.2116546479801</v>
      </c>
      <c r="C2221" s="57" t="str">
        <f t="shared" ref="C2221:C2284" si="648">IMPRODUCT(D2221,E2221,$C$40,,K2221,$C$41)</f>
        <v>0.287169620344618-6.64961074794897i</v>
      </c>
      <c r="D2221" s="57" t="str">
        <f t="shared" ref="D2221:D2284" si="649">IMDIV(IMPRODUCT($C$37,$C$38,COMPLEX(1,A2221/$C$38)),IMSUM(-1*A2221*A2221/$C$39,COMPLEX(0,1*A2221)))</f>
        <v>7.97883020411563-1.74836151262281i</v>
      </c>
      <c r="E2221" s="57" t="str">
        <f t="shared" ref="E2221:E2284" si="650">IMDIV(IMPRODUCT(IMSUM(F2221,G2221),$C$29,H2221),IMSUM(1,I2221))</f>
        <v>81.1472043085186+0.486800307564925i</v>
      </c>
      <c r="F2221" s="57" t="str">
        <f t="shared" ref="F2221:F2284" si="651">IMDIV(IMPRODUCT($C$14,$C$15,COMPLEX(1,A2221/$C$15)),IMSUM(-1*A2221*A2221/$C$16,COMPLEX(0,A2221)))</f>
        <v>4.17837506341208-155.042274956583i</v>
      </c>
      <c r="G2221" s="57" t="str">
        <f t="shared" ref="G2221:G2284" si="652">IMDIV(1,COMPLEX(1,A2221*$C$9*$C$10))</f>
        <v>0.999927341801093-0.00852366820643257i</v>
      </c>
      <c r="H2221" s="57" t="str">
        <f t="shared" ref="H2221:H2284" si="653">IMDIV($C$3,IMSUM(K2221,COMPLEX(0,$C$28*A2221)))</f>
        <v>285.643648426935+774.987841910827i</v>
      </c>
      <c r="I2221" s="57" t="str">
        <f t="shared" ref="I2221:I2284" si="654">IMPRODUCT(F2221,$C$29,H2221,$C$31)</f>
        <v>684.663451912429-231.599910824749i</v>
      </c>
      <c r="K2221" s="57" t="str">
        <f t="shared" ref="K2221:K2284" si="655">IF($C$26&lt;=0,IMDIV(1,IMSUM(IMDIV(1,L2221),1/$C$18)),IMDIV(1,IMSUM(IMDIV(1,L2221),1/$C$18,IMDIV(1,M2221))))</f>
        <v>0.00502452590762494-0.0194441972551309i</v>
      </c>
      <c r="L2221" s="57" t="str">
        <f t="shared" ref="L2221:L2284" si="656">IMSUM($C$21/$C$22,IMDIV(1,COMPLEX(0,$C$20*$C$22*A2221)))</f>
        <v>0.00025-0.0573524631958145i</v>
      </c>
      <c r="M2221" s="57" t="str">
        <f t="shared" ref="M2221:M2284" si="657">IMSUM($C$25/$C$26,IMDIV(1,COMPLEX(0,$C$24*$C$26*A2221)))</f>
        <v>0.0025-0.0323011369688566i</v>
      </c>
      <c r="N2221" s="57">
        <f t="shared" ref="N2221:N2284" si="658">ABS(R2221)</f>
        <v>92.472834953925513</v>
      </c>
      <c r="O2221" s="57">
        <f t="shared" ref="O2221:O2284" si="659">ABS(P2221)</f>
        <v>16.46401662486937</v>
      </c>
      <c r="P2221" s="374">
        <f t="shared" ref="P2221:P2284" si="660">20*LOG10(IMABS(C2221))</f>
        <v>16.46401662486937</v>
      </c>
      <c r="Q2221" s="374">
        <f t="shared" ref="Q2221:Q2284" si="661">IMARGUMENT(C2221)*180/PI()</f>
        <v>-87.527165046074487</v>
      </c>
      <c r="R2221" s="12">
        <f t="shared" ref="R2221:R2284" si="662">IF(Q2221&lt;0,Q2221+180,Q2221-180)</f>
        <v>92.472834953925513</v>
      </c>
      <c r="S2221" s="57">
        <f t="shared" ref="S2221:S2284" si="663">B2221/1000</f>
        <v>3.8542116546479801</v>
      </c>
      <c r="T2221" s="12">
        <f t="shared" si="646"/>
        <v>16.46401662486937</v>
      </c>
    </row>
    <row r="2222" spans="1:20" x14ac:dyDescent="0.15">
      <c r="A2222" s="57">
        <f t="shared" si="647"/>
        <v>24308.749598193641</v>
      </c>
      <c r="B2222" s="12">
        <f t="shared" ref="B2222:B2285" si="664">B2221*(1+B$42)</f>
        <v>3868.8576589356426</v>
      </c>
      <c r="C2222" s="57" t="str">
        <f t="shared" si="648"/>
        <v>0.28727760164414-6.62452760005007i</v>
      </c>
      <c r="D2222" s="57" t="str">
        <f t="shared" si="649"/>
        <v>7.97882129809074-1.74247563197112i</v>
      </c>
      <c r="E2222" s="57" t="str">
        <f t="shared" si="650"/>
        <v>81.1476391482852+0.488862133459011i</v>
      </c>
      <c r="F2222" s="57" t="str">
        <f t="shared" si="651"/>
        <v>4.1783727517211-154.455614809069i</v>
      </c>
      <c r="G2222" s="57" t="str">
        <f t="shared" si="652"/>
        <v>0.999926788590101-0.00855605341196766i</v>
      </c>
      <c r="H2222" s="57" t="str">
        <f t="shared" si="653"/>
        <v>287.719233380379+779.959422799785i</v>
      </c>
      <c r="I2222" s="57" t="str">
        <f t="shared" si="654"/>
        <v>686.479672437399-232.346012469092i</v>
      </c>
      <c r="K2222" s="57" t="str">
        <f t="shared" si="655"/>
        <v>0.00499571059174979-0.0193766479766897i</v>
      </c>
      <c r="L2222" s="57" t="str">
        <f t="shared" si="656"/>
        <v>0.00025-0.057135348870108i</v>
      </c>
      <c r="M2222" s="57" t="str">
        <f t="shared" si="657"/>
        <v>0.0025-0.0321788573110745i</v>
      </c>
      <c r="N2222" s="57">
        <f t="shared" si="658"/>
        <v>92.483118602750721</v>
      </c>
      <c r="O2222" s="57">
        <f t="shared" si="659"/>
        <v>16.431257897771363</v>
      </c>
      <c r="P2222" s="374">
        <f t="shared" si="660"/>
        <v>16.431257897771363</v>
      </c>
      <c r="Q2222" s="374">
        <f t="shared" si="661"/>
        <v>-87.516881397249279</v>
      </c>
      <c r="R2222" s="12">
        <f t="shared" si="662"/>
        <v>92.483118602750721</v>
      </c>
      <c r="S2222" s="57">
        <f t="shared" si="663"/>
        <v>3.8688576589356427</v>
      </c>
      <c r="T2222" s="12">
        <f t="shared" si="646"/>
        <v>16.431257897771363</v>
      </c>
    </row>
    <row r="2223" spans="1:20" x14ac:dyDescent="0.15">
      <c r="A2223" s="57">
        <f t="shared" si="647"/>
        <v>24401.122846666778</v>
      </c>
      <c r="B2223" s="12">
        <f t="shared" si="664"/>
        <v>3883.5593180395981</v>
      </c>
      <c r="C2223" s="57" t="str">
        <f t="shared" si="648"/>
        <v>0.287384805076608-6.59954007251179i</v>
      </c>
      <c r="D2223" s="57" t="str">
        <f t="shared" si="649"/>
        <v>7.97881232427153-1.73661481576813i</v>
      </c>
      <c r="E2223" s="57" t="str">
        <f t="shared" si="650"/>
        <v>81.1480779599955+0.490930943449407i</v>
      </c>
      <c r="F2223" s="57" t="str">
        <f t="shared" si="651"/>
        <v>4.17837042243047-153.871176557126i</v>
      </c>
      <c r="G2223" s="57" t="str">
        <f t="shared" si="652"/>
        <v>0.999926231167336-0.00858856162712019i</v>
      </c>
      <c r="H2223" s="57" t="str">
        <f t="shared" si="653"/>
        <v>289.829561056484+784.982604185799i</v>
      </c>
      <c r="I2223" s="57" t="str">
        <f t="shared" si="654"/>
        <v>688.318437375675-233.110952478427i</v>
      </c>
      <c r="K2223" s="57" t="str">
        <f t="shared" si="655"/>
        <v>0.00496709565637544-0.0193092922506798i</v>
      </c>
      <c r="L2223" s="57" t="str">
        <f t="shared" si="656"/>
        <v>0.00025-0.0569190564555766i</v>
      </c>
      <c r="M2223" s="57" t="str">
        <f t="shared" si="657"/>
        <v>0.0025-0.0320570405569581i</v>
      </c>
      <c r="N2223" s="57">
        <f t="shared" si="658"/>
        <v>92.49343743899577</v>
      </c>
      <c r="O2223" s="57">
        <f t="shared" si="659"/>
        <v>16.398501004234518</v>
      </c>
      <c r="P2223" s="374">
        <f t="shared" si="660"/>
        <v>16.398501004234518</v>
      </c>
      <c r="Q2223" s="374">
        <f t="shared" si="661"/>
        <v>-87.50656256100423</v>
      </c>
      <c r="R2223" s="12">
        <f t="shared" si="662"/>
        <v>92.49343743899577</v>
      </c>
      <c r="S2223" s="57">
        <f t="shared" si="663"/>
        <v>3.8835593180395982</v>
      </c>
      <c r="T2223" s="12">
        <f t="shared" si="646"/>
        <v>16.398501004234518</v>
      </c>
    </row>
    <row r="2224" spans="1:20" x14ac:dyDescent="0.15">
      <c r="A2224" s="57">
        <f t="shared" si="647"/>
        <v>24493.847113484109</v>
      </c>
      <c r="B2224" s="12">
        <f t="shared" si="664"/>
        <v>3898.3168434481486</v>
      </c>
      <c r="C2224" s="57" t="str">
        <f t="shared" si="648"/>
        <v>0.287491235380295-6.5746478025052i</v>
      </c>
      <c r="D2224" s="57" t="str">
        <f t="shared" si="649"/>
        <v>7.97880328214219-1.73077897968519i</v>
      </c>
      <c r="E2224" s="57" t="str">
        <f t="shared" si="650"/>
        <v>81.1485207694307+0.493006763805125i</v>
      </c>
      <c r="F2224" s="57" t="str">
        <f t="shared" si="651"/>
        <v>4.17836807540626-153.288951793413i</v>
      </c>
      <c r="G2224" s="57" t="str">
        <f t="shared" si="652"/>
        <v>0.999925669500738-0.00862119331870697i</v>
      </c>
      <c r="H2224" s="57" t="str">
        <f t="shared" si="653"/>
        <v>291.975404319751+790.058193529822i</v>
      </c>
      <c r="I2224" s="57" t="str">
        <f t="shared" si="654"/>
        <v>690.180104280301-233.89510207688i</v>
      </c>
      <c r="K2224" s="57" t="str">
        <f t="shared" si="655"/>
        <v>0.00493867983145537-0.019242129995794i</v>
      </c>
      <c r="L2224" s="57" t="str">
        <f t="shared" si="656"/>
        <v>0.00025-0.0567035828407816i</v>
      </c>
      <c r="M2224" s="57" t="str">
        <f t="shared" si="657"/>
        <v>0.0025-0.0319356849541324i</v>
      </c>
      <c r="N2224" s="57">
        <f t="shared" si="658"/>
        <v>92.503791592350254</v>
      </c>
      <c r="O2224" s="57">
        <f t="shared" si="659"/>
        <v>16.365745955189606</v>
      </c>
      <c r="P2224" s="374">
        <f t="shared" si="660"/>
        <v>16.365745955189606</v>
      </c>
      <c r="Q2224" s="374">
        <f t="shared" si="661"/>
        <v>-87.496208407649746</v>
      </c>
      <c r="R2224" s="12">
        <f t="shared" si="662"/>
        <v>92.503791592350254</v>
      </c>
      <c r="S2224" s="57">
        <f t="shared" si="663"/>
        <v>3.8983168434481485</v>
      </c>
      <c r="T2224" s="12">
        <f t="shared" si="646"/>
        <v>16.365745955189606</v>
      </c>
    </row>
    <row r="2225" spans="1:20" x14ac:dyDescent="0.15">
      <c r="A2225" s="57">
        <f t="shared" si="647"/>
        <v>24586.923732515352</v>
      </c>
      <c r="B2225" s="12">
        <f t="shared" si="664"/>
        <v>3913.1304474532517</v>
      </c>
      <c r="C2225" s="57" t="str">
        <f t="shared" si="648"/>
        <v>0.287596897268726-6.5498504286047i</v>
      </c>
      <c r="D2225" s="57" t="str">
        <f t="shared" si="649"/>
        <v>7.97879417118278-1.72496803975276i</v>
      </c>
      <c r="E2225" s="57" t="str">
        <f t="shared" si="650"/>
        <v>81.1489676025912+0.495089620885931i</v>
      </c>
      <c r="F2225" s="57" t="str">
        <f t="shared" si="651"/>
        <v>4.17836571051337-152.708932142425i</v>
      </c>
      <c r="G2225" s="57" t="str">
        <f t="shared" si="652"/>
        <v>0.999925103558002-0.00865394895531166i</v>
      </c>
      <c r="H2225" s="57" t="str">
        <f t="shared" si="653"/>
        <v>294.157557780067+795.187014588165i</v>
      </c>
      <c r="I2225" s="57" t="str">
        <f t="shared" si="654"/>
        <v>692.065037738562-234.698842975877i</v>
      </c>
      <c r="K2225" s="57" t="str">
        <f t="shared" si="655"/>
        <v>0.00491046185317656-0.0191751611248056i</v>
      </c>
      <c r="L2225" s="57" t="str">
        <f t="shared" si="656"/>
        <v>0.00025-0.0564889249260625i</v>
      </c>
      <c r="M2225" s="57" t="str">
        <f t="shared" si="657"/>
        <v>0.0025-0.0318147887568564i</v>
      </c>
      <c r="N2225" s="57">
        <f t="shared" si="658"/>
        <v>92.514181192927012</v>
      </c>
      <c r="O2225" s="57">
        <f t="shared" si="659"/>
        <v>16.332992761664599</v>
      </c>
      <c r="P2225" s="374">
        <f t="shared" si="660"/>
        <v>16.332992761664599</v>
      </c>
      <c r="Q2225" s="374">
        <f t="shared" si="661"/>
        <v>-87.485818807072988</v>
      </c>
      <c r="R2225" s="12">
        <f t="shared" si="662"/>
        <v>92.514181192927012</v>
      </c>
      <c r="S2225" s="57">
        <f t="shared" si="663"/>
        <v>3.9131304474532516</v>
      </c>
      <c r="T2225" s="12">
        <f t="shared" si="646"/>
        <v>16.332992761664599</v>
      </c>
    </row>
    <row r="2226" spans="1:20" x14ac:dyDescent="0.15">
      <c r="A2226" s="57">
        <f t="shared" si="647"/>
        <v>24680.354042698909</v>
      </c>
      <c r="B2226" s="12">
        <f t="shared" si="664"/>
        <v>3928.0003431535742</v>
      </c>
      <c r="C2226" s="57" t="str">
        <f t="shared" si="648"/>
        <v>0.287701795430823-6.52514759078285i</v>
      </c>
      <c r="D2226" s="57" t="str">
        <f t="shared" si="649"/>
        <v>7.97878499086958-1.71918191235923i</v>
      </c>
      <c r="E2226" s="57" t="str">
        <f t="shared" si="650"/>
        <v>81.1494184857012+0.497179541142003i</v>
      </c>
      <c r="F2226" s="57" t="str">
        <f t="shared" si="651"/>
        <v>4.17836332761592-152.131109260383i</v>
      </c>
      <c r="G2226" s="57" t="str">
        <f t="shared" si="652"/>
        <v>0.999924533306576-0.00868682900729135i</v>
      </c>
      <c r="H2226" s="57" t="str">
        <f t="shared" si="653"/>
        <v>296.376838530469+800.369907793773i</v>
      </c>
      <c r="I2226" s="57" t="str">
        <f t="shared" si="654"/>
        <v>693.973609530771-235.522567725065i</v>
      </c>
      <c r="K2226" s="57" t="str">
        <f t="shared" si="655"/>
        <v>0.00488244046395617-0.0191083855446418i</v>
      </c>
      <c r="L2226" s="57" t="str">
        <f t="shared" si="656"/>
        <v>0.00025-0.0562750796234935i</v>
      </c>
      <c r="M2226" s="57" t="str">
        <f t="shared" si="657"/>
        <v>0.0025-0.0316943502259975i</v>
      </c>
      <c r="N2226" s="57">
        <f t="shared" si="658"/>
        <v>92.52460637126299</v>
      </c>
      <c r="O2226" s="57">
        <f t="shared" si="659"/>
        <v>16.300241434785747</v>
      </c>
      <c r="P2226" s="374">
        <f t="shared" si="660"/>
        <v>16.300241434785747</v>
      </c>
      <c r="Q2226" s="374">
        <f t="shared" si="661"/>
        <v>-87.47539362873701</v>
      </c>
      <c r="R2226" s="12">
        <f t="shared" si="662"/>
        <v>92.52460637126299</v>
      </c>
      <c r="S2226" s="57">
        <f t="shared" si="663"/>
        <v>3.9280003431535744</v>
      </c>
      <c r="T2226" s="12">
        <f t="shared" si="646"/>
        <v>16.300241434785747</v>
      </c>
    </row>
    <row r="2227" spans="1:20" x14ac:dyDescent="0.15">
      <c r="A2227" s="57">
        <f t="shared" si="647"/>
        <v>24774.139388061169</v>
      </c>
      <c r="B2227" s="12">
        <f t="shared" si="664"/>
        <v>3942.926744457558</v>
      </c>
      <c r="C2227" s="57" t="str">
        <f t="shared" si="648"/>
        <v>0.287805934530854-6.50053893040468i</v>
      </c>
      <c r="D2227" s="57" t="str">
        <f t="shared" si="649"/>
        <v>7.97877574067478-1.71342051424969i</v>
      </c>
      <c r="E2227" s="57" t="str">
        <f t="shared" si="650"/>
        <v>81.1498734452087+0.49927655111433i</v>
      </c>
      <c r="F2227" s="57" t="str">
        <f t="shared" si="651"/>
        <v>4.17836092657674-151.555474835107i</v>
      </c>
      <c r="G2227" s="57" t="str">
        <f t="shared" si="652"/>
        <v>0.999923958713663-0.00871983394678324i</v>
      </c>
      <c r="H2227" s="57" t="str">
        <f t="shared" si="653"/>
        <v>298.634086914005+805.607730646759i</v>
      </c>
      <c r="I2227" s="57" t="str">
        <f t="shared" si="654"/>
        <v>695.906198792529-236.36668007687i</v>
      </c>
      <c r="K2227" s="57" t="str">
        <f t="shared" si="655"/>
        <v>0.00485461441243756-0.0190418031564579i</v>
      </c>
      <c r="L2227" s="57" t="str">
        <f t="shared" si="656"/>
        <v>0.00025-0.0560620438568376i</v>
      </c>
      <c r="M2227" s="57" t="str">
        <f t="shared" si="657"/>
        <v>0.0025-0.0315743676290073i</v>
      </c>
      <c r="N2227" s="57">
        <f t="shared" si="658"/>
        <v>92.535067258318577</v>
      </c>
      <c r="O2227" s="57">
        <f t="shared" si="659"/>
        <v>16.267491985777941</v>
      </c>
      <c r="P2227" s="374">
        <f t="shared" si="660"/>
        <v>16.267491985777941</v>
      </c>
      <c r="Q2227" s="374">
        <f t="shared" si="661"/>
        <v>-87.464932741681423</v>
      </c>
      <c r="R2227" s="12">
        <f t="shared" si="662"/>
        <v>92.535067258318577</v>
      </c>
      <c r="S2227" s="57">
        <f t="shared" si="663"/>
        <v>3.9429267444575582</v>
      </c>
      <c r="T2227" s="12">
        <f t="shared" si="646"/>
        <v>16.267491985777941</v>
      </c>
    </row>
    <row r="2228" spans="1:20" x14ac:dyDescent="0.15">
      <c r="A2228" s="57">
        <f t="shared" si="647"/>
        <v>24868.281117735802</v>
      </c>
      <c r="B2228" s="12">
        <f t="shared" si="664"/>
        <v>3957.909866086497</v>
      </c>
      <c r="C2228" s="57" t="str">
        <f t="shared" si="648"/>
        <v>0.287909319208473-6.47602409022225i</v>
      </c>
      <c r="D2228" s="57" t="str">
        <f t="shared" si="649"/>
        <v>7.97876642006665-1.70768376252479i</v>
      </c>
      <c r="E2228" s="57" t="str">
        <f t="shared" si="650"/>
        <v>81.1503325077861+0.501380677434541i</v>
      </c>
      <c r="F2228" s="57" t="str">
        <f t="shared" si="651"/>
        <v>4.17835850725784-150.982020585898i</v>
      </c>
      <c r="G2228" s="57" t="str">
        <f t="shared" si="652"/>
        <v>0.999923379746215-0.00875296424771133i</v>
      </c>
      <c r="H2228" s="57" t="str">
        <f t="shared" si="653"/>
        <v>300.930167321098+810.901358114438i</v>
      </c>
      <c r="I2228" s="57" t="str">
        <f t="shared" si="654"/>
        <v>697.863192180684-237.23159536544i</v>
      </c>
      <c r="K2228" s="57" t="str">
        <f t="shared" si="655"/>
        <v>0.00482698245348599-0.0189754138557102i</v>
      </c>
      <c r="L2228" s="57" t="str">
        <f t="shared" si="656"/>
        <v>0.00025-0.0558498145615036i</v>
      </c>
      <c r="M2228" s="57" t="str">
        <f t="shared" si="657"/>
        <v>0.0025-0.0314548392398958i</v>
      </c>
      <c r="N2228" s="57">
        <f t="shared" si="658"/>
        <v>92.5455639854775</v>
      </c>
      <c r="O2228" s="57">
        <f t="shared" si="659"/>
        <v>16.234744425965371</v>
      </c>
      <c r="P2228" s="374">
        <f t="shared" si="660"/>
        <v>16.234744425965371</v>
      </c>
      <c r="Q2228" s="374">
        <f t="shared" si="661"/>
        <v>-87.4544360145225</v>
      </c>
      <c r="R2228" s="12">
        <f t="shared" si="662"/>
        <v>92.5455639854775</v>
      </c>
      <c r="S2228" s="57">
        <f t="shared" si="663"/>
        <v>3.9579098660864971</v>
      </c>
      <c r="T2228" s="12">
        <f t="shared" si="646"/>
        <v>16.234744425965371</v>
      </c>
    </row>
    <row r="2229" spans="1:20" x14ac:dyDescent="0.15">
      <c r="A2229" s="57">
        <f t="shared" si="647"/>
        <v>24962.780585983197</v>
      </c>
      <c r="B2229" s="12">
        <f t="shared" si="664"/>
        <v>3972.9499235776257</v>
      </c>
      <c r="C2229" s="57" t="str">
        <f t="shared" si="648"/>
        <v>0.288011954078729-6.45160271436939i</v>
      </c>
      <c r="D2229" s="57" t="str">
        <f t="shared" si="649"/>
        <v>7.97875702850936-1.70197157463945i</v>
      </c>
      <c r="E2229" s="57" t="str">
        <f t="shared" si="650"/>
        <v>81.1507957003344+0.503491946824996i</v>
      </c>
      <c r="F2229" s="57" t="str">
        <f t="shared" si="651"/>
        <v>4.17835606951999-150.410738263421i</v>
      </c>
      <c r="G2229" s="57" t="str">
        <f t="shared" si="652"/>
        <v>0.999922796370932-0.00878622038579308i</v>
      </c>
      <c r="H2229" s="57" t="str">
        <f t="shared" si="653"/>
        <v>303.265969018789+816.251683041114i</v>
      </c>
      <c r="I2229" s="57" t="str">
        <f t="shared" si="654"/>
        <v>699.844984043055-238.117740900594i</v>
      </c>
      <c r="K2229" s="57" t="str">
        <f t="shared" si="655"/>
        <v>0.00479954334818356-0.0189092175322287i</v>
      </c>
      <c r="L2229" s="57" t="str">
        <f t="shared" si="656"/>
        <v>0.00025-0.0556383886845026i</v>
      </c>
      <c r="M2229" s="57" t="str">
        <f t="shared" si="657"/>
        <v>0.0025-0.0313357633392067i</v>
      </c>
      <c r="N2229" s="57">
        <f t="shared" si="658"/>
        <v>92.55609668454656</v>
      </c>
      <c r="O2229" s="57">
        <f t="shared" si="659"/>
        <v>16.201998766772434</v>
      </c>
      <c r="P2229" s="374">
        <f t="shared" si="660"/>
        <v>16.201998766772434</v>
      </c>
      <c r="Q2229" s="374">
        <f t="shared" si="661"/>
        <v>-87.44390331545344</v>
      </c>
      <c r="R2229" s="12">
        <f t="shared" si="662"/>
        <v>92.55609668454656</v>
      </c>
      <c r="S2229" s="57">
        <f t="shared" si="663"/>
        <v>3.9729499235776258</v>
      </c>
      <c r="T2229" s="12">
        <f t="shared" si="646"/>
        <v>16.201998766772434</v>
      </c>
    </row>
    <row r="2230" spans="1:20" x14ac:dyDescent="0.15">
      <c r="A2230" s="57">
        <f t="shared" si="647"/>
        <v>25057.639152209933</v>
      </c>
      <c r="B2230" s="12">
        <f t="shared" si="664"/>
        <v>3988.0471332872207</v>
      </c>
      <c r="C2230" s="57" t="str">
        <f t="shared" si="648"/>
        <v>0.288113843732026-6.42727444835609i</v>
      </c>
      <c r="D2230" s="57" t="str">
        <f t="shared" si="649"/>
        <v>7.97874756546297-1.69628386840175i</v>
      </c>
      <c r="E2230" s="57" t="str">
        <f t="shared" si="650"/>
        <v>81.1512630499834+0.505610386098213i</v>
      </c>
      <c r="F2230" s="57" t="str">
        <f t="shared" si="651"/>
        <v>4.17835361322301-149.841619649584i</v>
      </c>
      <c r="G2230" s="57" t="str">
        <f t="shared" si="652"/>
        <v>0.999922208554261-0.00881960283854619i</v>
      </c>
      <c r="H2230" s="57" t="str">
        <f t="shared" si="653"/>
        <v>305.64240701328+821.659616567695i</v>
      </c>
      <c r="I2230" s="57" t="str">
        <f t="shared" si="654"/>
        <v>701.851976591873-239.025556377417i</v>
      </c>
      <c r="K2230" s="57" t="str">
        <f t="shared" si="655"/>
        <v>0.00477229586382394-0.0188432140702888i</v>
      </c>
      <c r="L2230" s="57" t="str">
        <f t="shared" si="656"/>
        <v>0.00025-0.0554277631844017i</v>
      </c>
      <c r="M2230" s="57" t="str">
        <f t="shared" si="657"/>
        <v>0.0025-0.0312171382139935i</v>
      </c>
      <c r="N2230" s="57">
        <f t="shared" si="658"/>
        <v>92.56666548775479</v>
      </c>
      <c r="O2230" s="57">
        <f t="shared" si="659"/>
        <v>16.169255019724091</v>
      </c>
      <c r="P2230" s="374">
        <f t="shared" si="660"/>
        <v>16.169255019724091</v>
      </c>
      <c r="Q2230" s="374">
        <f t="shared" si="661"/>
        <v>-87.43333451224521</v>
      </c>
      <c r="R2230" s="12">
        <f t="shared" si="662"/>
        <v>92.56666548775479</v>
      </c>
      <c r="S2230" s="57">
        <f t="shared" si="663"/>
        <v>3.9880471332872207</v>
      </c>
      <c r="T2230" s="12">
        <f t="shared" si="646"/>
        <v>16.169255019724091</v>
      </c>
    </row>
    <row r="2231" spans="1:20" x14ac:dyDescent="0.15">
      <c r="A2231" s="57">
        <f t="shared" si="647"/>
        <v>25152.858180988333</v>
      </c>
      <c r="B2231" s="12">
        <f t="shared" si="664"/>
        <v>4003.2017123937121</v>
      </c>
      <c r="C2231" s="57" t="str">
        <f t="shared" si="648"/>
        <v>0.288214992734249-6.40303893906323i</v>
      </c>
      <c r="D2231" s="57" t="str">
        <f t="shared" si="649"/>
        <v>7.97873803038346-1.6906205619717i</v>
      </c>
      <c r="E2231" s="57" t="str">
        <f t="shared" si="650"/>
        <v>81.1517345840925+0.507736022157959i</v>
      </c>
      <c r="F2231" s="57" t="str">
        <f t="shared" si="651"/>
        <v>4.1783511382256-149.274656557422i</v>
      </c>
      <c r="G2231" s="57" t="str">
        <f t="shared" si="652"/>
        <v>0.999921616262395-0.00885311208529533i</v>
      </c>
      <c r="H2231" s="57" t="str">
        <f t="shared" si="653"/>
        <v>308.060422947315+827.126088561367i</v>
      </c>
      <c r="I2231" s="57" t="str">
        <f t="shared" si="654"/>
        <v>703.884580081055-239.955494302253i</v>
      </c>
      <c r="K2231" s="57" t="str">
        <f t="shared" si="655"/>
        <v>0.00474523877390659-0.0187774033486832i</v>
      </c>
      <c r="L2231" s="57" t="str">
        <f t="shared" si="656"/>
        <v>0.00025-0.055217935031283i</v>
      </c>
      <c r="M2231" s="57" t="str">
        <f t="shared" si="657"/>
        <v>0.0025-0.0310989621577939i</v>
      </c>
      <c r="N2231" s="57">
        <f t="shared" si="658"/>
        <v>92.577270527754223</v>
      </c>
      <c r="O2231" s="57">
        <f t="shared" si="659"/>
        <v>16.136513196446721</v>
      </c>
      <c r="P2231" s="374">
        <f t="shared" si="660"/>
        <v>16.136513196446721</v>
      </c>
      <c r="Q2231" s="374">
        <f t="shared" si="661"/>
        <v>-87.422729472245777</v>
      </c>
      <c r="R2231" s="12">
        <f t="shared" si="662"/>
        <v>92.577270527754223</v>
      </c>
      <c r="S2231" s="57">
        <f t="shared" si="663"/>
        <v>4.0032017123937118</v>
      </c>
      <c r="T2231" s="12">
        <f t="shared" si="646"/>
        <v>16.136513196446721</v>
      </c>
    </row>
    <row r="2232" spans="1:20" x14ac:dyDescent="0.15">
      <c r="A2232" s="57">
        <f t="shared" si="647"/>
        <v>25248.43904207609</v>
      </c>
      <c r="B2232" s="12">
        <f t="shared" si="664"/>
        <v>4018.4138789008084</v>
      </c>
      <c r="C2232" s="57" t="str">
        <f t="shared" si="648"/>
        <v>0.288315405626662-6.37889583473732i</v>
      </c>
      <c r="D2232" s="57" t="str">
        <f t="shared" si="649"/>
        <v>7.97872842272269-1.68498157386009i</v>
      </c>
      <c r="E2232" s="57" t="str">
        <f t="shared" si="650"/>
        <v>81.1522103302548+0.509868881998042i</v>
      </c>
      <c r="F2232" s="57" t="str">
        <f t="shared" si="651"/>
        <v>4.17834864438547-148.709840830975i</v>
      </c>
      <c r="G2232" s="57" t="str">
        <f t="shared" si="652"/>
        <v>0.999921019461267-0.00888674860717895i</v>
      </c>
      <c r="H2232" s="57" t="str">
        <f t="shared" si="653"/>
        <v>310.520986033995+832.652048055512i</v>
      </c>
      <c r="I2232" s="57" t="str">
        <f t="shared" si="654"/>
        <v>705.943212987314-240.908020435796i</v>
      </c>
      <c r="K2232" s="57" t="str">
        <f t="shared" si="655"/>
        <v>0.00471837085813039-0.0187117852407925i</v>
      </c>
      <c r="L2232" s="57" t="str">
        <f t="shared" si="656"/>
        <v>0.00025-0.0550089012066975i</v>
      </c>
      <c r="M2232" s="57" t="str">
        <f t="shared" si="657"/>
        <v>0.0025-0.0309812334706056i</v>
      </c>
      <c r="N2232" s="57">
        <f t="shared" si="658"/>
        <v>92.587911937618458</v>
      </c>
      <c r="O2232" s="57">
        <f t="shared" si="659"/>
        <v>16.103773308668913</v>
      </c>
      <c r="P2232" s="374">
        <f t="shared" si="660"/>
        <v>16.103773308668913</v>
      </c>
      <c r="Q2232" s="374">
        <f t="shared" si="661"/>
        <v>-87.412088062381542</v>
      </c>
      <c r="R2232" s="12">
        <f t="shared" si="662"/>
        <v>92.587911937618458</v>
      </c>
      <c r="S2232" s="57">
        <f t="shared" si="663"/>
        <v>4.0184138789008088</v>
      </c>
      <c r="T2232" s="12">
        <f t="shared" si="646"/>
        <v>16.103773308668913</v>
      </c>
    </row>
    <row r="2233" spans="1:20" x14ac:dyDescent="0.15">
      <c r="A2233" s="57">
        <f t="shared" si="647"/>
        <v>25344.383110435978</v>
      </c>
      <c r="B2233" s="12">
        <f t="shared" si="664"/>
        <v>4033.6838516406315</v>
      </c>
      <c r="C2233" s="57" t="str">
        <f t="shared" si="648"/>
        <v>0.288415086926017-6.35484478498505i</v>
      </c>
      <c r="D2233" s="57" t="str">
        <f t="shared" si="649"/>
        <v>7.97871874192839-1.67936682292729i</v>
      </c>
      <c r="E2233" s="57" t="str">
        <f t="shared" si="650"/>
        <v>81.1526903162964+0.51200899270298i</v>
      </c>
      <c r="F2233" s="57" t="str">
        <f t="shared" si="651"/>
        <v>4.17834613155912-148.147164345177i</v>
      </c>
      <c r="G2233" s="57" t="str">
        <f t="shared" si="652"/>
        <v>0.999920418116554-0.00892051288715603i</v>
      </c>
      <c r="H2233" s="57" t="str">
        <f t="shared" si="653"/>
        <v>313.025094028705+838.23846369999i</v>
      </c>
      <c r="I2233" s="57" t="str">
        <f t="shared" si="654"/>
        <v>708.028302195193-241.883614254116i</v>
      </c>
      <c r="K2233" s="57" t="str">
        <f t="shared" si="655"/>
        <v>0.00469169090238704-0.0186463596146556i</v>
      </c>
      <c r="L2233" s="57" t="str">
        <f t="shared" si="656"/>
        <v>0.00025-0.0548006587036238i</v>
      </c>
      <c r="M2233" s="57" t="str">
        <f t="shared" si="657"/>
        <v>0.0025-0.0308639504588619i</v>
      </c>
      <c r="N2233" s="57">
        <f t="shared" si="658"/>
        <v>92.598589850843098</v>
      </c>
      <c r="O2233" s="57">
        <f t="shared" si="659"/>
        <v>16.071035368222006</v>
      </c>
      <c r="P2233" s="374">
        <f t="shared" si="660"/>
        <v>16.071035368222006</v>
      </c>
      <c r="Q2233" s="374">
        <f t="shared" si="661"/>
        <v>-87.401410149156902</v>
      </c>
      <c r="R2233" s="12">
        <f t="shared" si="662"/>
        <v>92.598589850843098</v>
      </c>
      <c r="S2233" s="57">
        <f t="shared" si="663"/>
        <v>4.0336838516406317</v>
      </c>
      <c r="T2233" s="12">
        <f t="shared" si="646"/>
        <v>16.071035368222006</v>
      </c>
    </row>
    <row r="2234" spans="1:20" x14ac:dyDescent="0.15">
      <c r="A2234" s="57">
        <f t="shared" si="647"/>
        <v>25440.691766255633</v>
      </c>
      <c r="B2234" s="12">
        <f t="shared" si="664"/>
        <v>4049.011850276866</v>
      </c>
      <c r="C2234" s="57" t="str">
        <f t="shared" si="648"/>
        <v>0.288514041124522-6.33088544076792i</v>
      </c>
      <c r="D2234" s="57" t="str">
        <f t="shared" si="649"/>
        <v>7.97870898744403-1.6737762283821i</v>
      </c>
      <c r="E2234" s="57" t="str">
        <f t="shared" si="650"/>
        <v>81.1531745702788+0.514156381447758i</v>
      </c>
      <c r="F2234" s="57" t="str">
        <f t="shared" si="651"/>
        <v>4.17834359960208-147.586619005733i</v>
      </c>
      <c r="G2234" s="57" t="str">
        <f t="shared" si="652"/>
        <v>0.999919812193669-0.00895440541001295i</v>
      </c>
      <c r="H2234" s="57" t="str">
        <f t="shared" si="653"/>
        <v>315.573774240954+843.886324222035i</v>
      </c>
      <c r="I2234" s="57" t="str">
        <f t="shared" si="654"/>
        <v>710.140283186004-242.882769428409i</v>
      </c>
      <c r="K2234" s="57" t="str">
        <f t="shared" si="655"/>
        <v>0.00466519769875388-0.0185811263330395i</v>
      </c>
      <c r="L2234" s="57" t="str">
        <f t="shared" si="656"/>
        <v>0.00025-0.0545932045264232i</v>
      </c>
      <c r="M2234" s="57" t="str">
        <f t="shared" si="657"/>
        <v>0.0025-0.0307471114354074i</v>
      </c>
      <c r="N2234" s="57">
        <f t="shared" si="658"/>
        <v>92.609304401345028</v>
      </c>
      <c r="O2234" s="57">
        <f t="shared" si="659"/>
        <v>16.038299387040681</v>
      </c>
      <c r="P2234" s="374">
        <f t="shared" si="660"/>
        <v>16.038299387040681</v>
      </c>
      <c r="Q2234" s="374">
        <f t="shared" si="661"/>
        <v>-87.390695598654972</v>
      </c>
      <c r="R2234" s="12">
        <f t="shared" si="662"/>
        <v>92.609304401345028</v>
      </c>
      <c r="S2234" s="57">
        <f t="shared" si="663"/>
        <v>4.0490118502768659</v>
      </c>
      <c r="T2234" s="12">
        <f t="shared" si="646"/>
        <v>16.038299387040681</v>
      </c>
    </row>
    <row r="2235" spans="1:20" x14ac:dyDescent="0.15">
      <c r="A2235" s="57">
        <f t="shared" si="647"/>
        <v>25537.366394967408</v>
      </c>
      <c r="B2235" s="12">
        <f t="shared" si="664"/>
        <v>4064.3980953079181</v>
      </c>
      <c r="C2235" s="57" t="str">
        <f t="shared" si="648"/>
        <v>0.288612272689909-6.30701745439703i</v>
      </c>
      <c r="D2235" s="57" t="str">
        <f t="shared" si="649"/>
        <v>7.97869915870884-1.66820970978058i</v>
      </c>
      <c r="E2235" s="57" t="str">
        <f t="shared" si="650"/>
        <v>81.153663120501+0.516311075498157i</v>
      </c>
      <c r="F2235" s="57" t="str">
        <f t="shared" si="651"/>
        <v>4.17834104836871-147.028196749006i</v>
      </c>
      <c r="G2235" s="57" t="str">
        <f t="shared" si="652"/>
        <v>0.999919201657763-0.00898842666237036i</v>
      </c>
      <c r="H2235" s="57" t="str">
        <f t="shared" si="653"/>
        <v>318.168084587897+849.596638897772i</v>
      </c>
      <c r="I2235" s="57" t="str">
        <f t="shared" si="654"/>
        <v>712.279600230695-243.905994324309i</v>
      </c>
      <c r="K2235" s="57" t="str">
        <f t="shared" si="655"/>
        <v>0.00463889004548634-0.0185160852535085i</v>
      </c>
      <c r="L2235" s="57" t="str">
        <f t="shared" si="656"/>
        <v>0.00025-0.0543865356907984i</v>
      </c>
      <c r="M2235" s="57" t="str">
        <f t="shared" si="657"/>
        <v>0.0025-0.0306307147194734i</v>
      </c>
      <c r="N2235" s="57">
        <f t="shared" si="658"/>
        <v>92.620055723462514</v>
      </c>
      <c r="O2235" s="57">
        <f t="shared" si="659"/>
        <v>16.005565377163808</v>
      </c>
      <c r="P2235" s="374">
        <f t="shared" si="660"/>
        <v>16.005565377163808</v>
      </c>
      <c r="Q2235" s="374">
        <f t="shared" si="661"/>
        <v>-87.379944276537486</v>
      </c>
      <c r="R2235" s="12">
        <f t="shared" si="662"/>
        <v>92.620055723462514</v>
      </c>
      <c r="S2235" s="57">
        <f t="shared" si="663"/>
        <v>4.0643980953079177</v>
      </c>
      <c r="T2235" s="12">
        <f t="shared" si="646"/>
        <v>16.005565377163808</v>
      </c>
    </row>
    <row r="2236" spans="1:20" x14ac:dyDescent="0.15">
      <c r="A2236" s="57">
        <f t="shared" si="647"/>
        <v>25634.408387268282</v>
      </c>
      <c r="B2236" s="12">
        <f t="shared" si="664"/>
        <v>4079.8428080700883</v>
      </c>
      <c r="C2236" s="57" t="str">
        <f t="shared" si="648"/>
        <v>0.288709786065405-6.2832404795279i</v>
      </c>
      <c r="D2236" s="57" t="str">
        <f t="shared" si="649"/>
        <v>7.97868925515783-1.66266718702486i</v>
      </c>
      <c r="E2236" s="57" t="str">
        <f t="shared" si="650"/>
        <v>81.1541559955017+0.518473102209724i</v>
      </c>
      <c r="F2236" s="57" t="str">
        <f t="shared" si="651"/>
        <v>4.17833847771228-146.471889541902i</v>
      </c>
      <c r="G2236" s="57" t="str">
        <f t="shared" si="652"/>
        <v>0.999918586473722-0.00902257713268998i</v>
      </c>
      <c r="H2236" s="57" t="str">
        <f t="shared" si="653"/>
        <v>320.809114691628+855.370438034684i</v>
      </c>
      <c r="I2236" s="57" t="str">
        <f t="shared" si="654"/>
        <v>714.44670658675-244.953812521756i</v>
      </c>
      <c r="K2236" s="57" t="str">
        <f t="shared" si="655"/>
        <v>0.00461276674700996-0.0184512362284929i</v>
      </c>
      <c r="L2236" s="57" t="str">
        <f t="shared" si="656"/>
        <v>0.00025-0.054180649223748i</v>
      </c>
      <c r="M2236" s="57" t="str">
        <f t="shared" si="657"/>
        <v>0.0025-0.0305147586366541i</v>
      </c>
      <c r="N2236" s="57">
        <f t="shared" si="658"/>
        <v>92.630843951954205</v>
      </c>
      <c r="O2236" s="57">
        <f t="shared" si="659"/>
        <v>15.97283335073522</v>
      </c>
      <c r="P2236" s="374">
        <f t="shared" si="660"/>
        <v>15.97283335073522</v>
      </c>
      <c r="Q2236" s="374">
        <f t="shared" si="661"/>
        <v>-87.369156048045795</v>
      </c>
      <c r="R2236" s="12">
        <f t="shared" si="662"/>
        <v>92.630843951954205</v>
      </c>
      <c r="S2236" s="57">
        <f t="shared" si="663"/>
        <v>4.0798428080700884</v>
      </c>
      <c r="T2236" s="12">
        <f t="shared" si="646"/>
        <v>15.97283335073522</v>
      </c>
    </row>
    <row r="2237" spans="1:20" x14ac:dyDescent="0.15">
      <c r="A2237" s="57">
        <f t="shared" si="647"/>
        <v>25731.819139139901</v>
      </c>
      <c r="B2237" s="12">
        <f t="shared" si="664"/>
        <v>4095.3462107407545</v>
      </c>
      <c r="C2237" s="57" t="str">
        <f t="shared" si="648"/>
        <v>0.288806585669817-6.25955417115493i</v>
      </c>
      <c r="D2237" s="57" t="str">
        <f t="shared" si="649"/>
        <v>7.97867927622171-1.65714858036204i</v>
      </c>
      <c r="E2237" s="57" t="str">
        <f t="shared" si="650"/>
        <v>81.1546532240586+0.520642489029302i</v>
      </c>
      <c r="F2237" s="57" t="str">
        <f t="shared" si="651"/>
        <v>4.17833588748495-145.91768938175i</v>
      </c>
      <c r="G2237" s="57" t="str">
        <f t="shared" si="652"/>
        <v>0.999917966606165-0.00905685731128161i</v>
      </c>
      <c r="H2237" s="57" t="str">
        <f t="shared" si="653"/>
        <v>323.497987022182+861.208773465008i</v>
      </c>
      <c r="I2237" s="57" t="str">
        <f t="shared" si="654"/>
        <v>716.642064698995-246.026763356281i</v>
      </c>
      <c r="K2237" s="57" t="str">
        <f t="shared" si="655"/>
        <v>0.00458682661391193-0.018386579105357i</v>
      </c>
      <c r="L2237" s="57" t="str">
        <f t="shared" si="656"/>
        <v>0.00025-0.0539755421635268i</v>
      </c>
      <c r="M2237" s="57" t="str">
        <f t="shared" si="657"/>
        <v>0.0025-0.0303992415188823i</v>
      </c>
      <c r="N2237" s="57">
        <f t="shared" si="658"/>
        <v>92.641669221999564</v>
      </c>
      <c r="O2237" s="57">
        <f t="shared" si="659"/>
        <v>15.940103320004058</v>
      </c>
      <c r="P2237" s="374">
        <f t="shared" si="660"/>
        <v>15.940103320004058</v>
      </c>
      <c r="Q2237" s="374">
        <f t="shared" si="661"/>
        <v>-87.358330778000436</v>
      </c>
      <c r="R2237" s="12">
        <f t="shared" si="662"/>
        <v>92.641669221999564</v>
      </c>
      <c r="S2237" s="57">
        <f t="shared" si="663"/>
        <v>4.0953462107407548</v>
      </c>
      <c r="T2237" s="12">
        <f t="shared" si="646"/>
        <v>15.940103320004058</v>
      </c>
    </row>
    <row r="2238" spans="1:20" x14ac:dyDescent="0.15">
      <c r="A2238" s="57">
        <f t="shared" si="647"/>
        <v>25829.600051868631</v>
      </c>
      <c r="B2238" s="12">
        <f t="shared" si="664"/>
        <v>4110.9085263415691</v>
      </c>
      <c r="C2238" s="57" t="str">
        <f t="shared" si="648"/>
        <v>0.288902675897503-6.23595818560661i</v>
      </c>
      <c r="D2238" s="57" t="str">
        <f t="shared" si="649"/>
        <v>7.97866922132684-1.651653810383i</v>
      </c>
      <c r="E2238" s="57" t="str">
        <f t="shared" si="650"/>
        <v>81.1551548351938+0.522819263493537i</v>
      </c>
      <c r="F2238" s="57" t="str">
        <f t="shared" si="651"/>
        <v>4.17833327753768-145.36558829619i</v>
      </c>
      <c r="G2238" s="57" t="str">
        <f t="shared" si="652"/>
        <v>0.999917342019441-0.00909126769030998i</v>
      </c>
      <c r="H2238" s="57" t="str">
        <f t="shared" si="653"/>
        <v>326.235858088463+867.112719050228i</v>
      </c>
      <c r="I2238" s="57" t="str">
        <f t="shared" si="654"/>
        <v>718.86614640442-247.125402482765i</v>
      </c>
      <c r="K2238" s="57" t="str">
        <f t="shared" si="655"/>
        <v>0.00456106846293248-0.0183221137264671i</v>
      </c>
      <c r="L2238" s="57" t="str">
        <f t="shared" si="656"/>
        <v>0.00025-0.0537712115596003i</v>
      </c>
      <c r="M2238" s="57" t="str">
        <f t="shared" si="657"/>
        <v>0.0025-0.0302841617044056i</v>
      </c>
      <c r="N2238" s="57">
        <f t="shared" si="658"/>
        <v>92.652531669197671</v>
      </c>
      <c r="O2238" s="57">
        <f t="shared" si="659"/>
        <v>15.907375297326054</v>
      </c>
      <c r="P2238" s="374">
        <f t="shared" si="660"/>
        <v>15.907375297326054</v>
      </c>
      <c r="Q2238" s="374">
        <f t="shared" si="661"/>
        <v>-87.347468330802329</v>
      </c>
      <c r="R2238" s="12">
        <f t="shared" si="662"/>
        <v>92.652531669197671</v>
      </c>
      <c r="S2238" s="57">
        <f t="shared" si="663"/>
        <v>4.1109085263415688</v>
      </c>
      <c r="T2238" s="12">
        <f t="shared" si="646"/>
        <v>15.907375297326054</v>
      </c>
    </row>
    <row r="2239" spans="1:20" x14ac:dyDescent="0.15">
      <c r="A2239" s="57">
        <f t="shared" si="647"/>
        <v>25927.752532065733</v>
      </c>
      <c r="B2239" s="12">
        <f t="shared" si="664"/>
        <v>4126.529978741667</v>
      </c>
      <c r="C2239" s="57" t="str">
        <f t="shared" si="648"/>
        <v>0.28899806111844-6.21245218053984i</v>
      </c>
      <c r="D2239" s="57" t="str">
        <f t="shared" si="649"/>
        <v>7.9786590898952-1.64618279802127i</v>
      </c>
      <c r="E2239" s="57" t="str">
        <f t="shared" si="650"/>
        <v>81.1556608581726+0.525003453229817i</v>
      </c>
      <c r="F2239" s="57" t="str">
        <f t="shared" si="651"/>
        <v>4.17833064772047-144.815578343059i</v>
      </c>
      <c r="G2239" s="57" t="str">
        <f t="shared" si="652"/>
        <v>0.999916712677629-0.00912580876380174i</v>
      </c>
      <c r="H2239" s="57" t="str">
        <f t="shared" si="653"/>
        <v>329.023919679411+873.083371196866i</v>
      </c>
      <c r="I2239" s="57" t="str">
        <f t="shared" si="654"/>
        <v>721.119433141035-248.250302462751i</v>
      </c>
      <c r="K2239" s="57" t="str">
        <f t="shared" si="655"/>
        <v>0.00453549111695548-0.0182578399292578i</v>
      </c>
      <c r="L2239" s="57" t="str">
        <f t="shared" si="656"/>
        <v>0.00025-0.0535676544726044i</v>
      </c>
      <c r="M2239" s="57" t="str">
        <f t="shared" si="657"/>
        <v>0.0025-0.0301695175377622i</v>
      </c>
      <c r="N2239" s="57">
        <f t="shared" si="658"/>
        <v>92.663431429567495</v>
      </c>
      <c r="O2239" s="57">
        <f t="shared" si="659"/>
        <v>15.874649295163605</v>
      </c>
      <c r="P2239" s="374">
        <f t="shared" si="660"/>
        <v>15.874649295163605</v>
      </c>
      <c r="Q2239" s="374">
        <f t="shared" si="661"/>
        <v>-87.336568570432505</v>
      </c>
      <c r="R2239" s="12">
        <f t="shared" si="662"/>
        <v>92.663431429567495</v>
      </c>
      <c r="S2239" s="57">
        <f t="shared" si="663"/>
        <v>4.1265299787416669</v>
      </c>
      <c r="T2239" s="12">
        <f t="shared" si="646"/>
        <v>15.874649295163605</v>
      </c>
    </row>
    <row r="2240" spans="1:20" x14ac:dyDescent="0.15">
      <c r="A2240" s="57">
        <f t="shared" si="647"/>
        <v>26026.277991687581</v>
      </c>
      <c r="B2240" s="12">
        <f t="shared" si="664"/>
        <v>4142.2107926608851</v>
      </c>
      <c r="C2240" s="57" t="str">
        <f t="shared" si="648"/>
        <v>0.289092745678232-6.18903581493509i</v>
      </c>
      <c r="D2240" s="57" t="str">
        <f t="shared" si="649"/>
        <v>7.97864888134438-1.64073546455186i</v>
      </c>
      <c r="E2240" s="57" t="str">
        <f t="shared" si="650"/>
        <v>81.1561713225059+0.527195085955403i</v>
      </c>
      <c r="F2240" s="57" t="str">
        <f t="shared" si="651"/>
        <v>4.17832799788204-144.267651610275i</v>
      </c>
      <c r="G2240" s="57" t="str">
        <f t="shared" si="652"/>
        <v>0.999916078544531-0.00916048102765245i</v>
      </c>
      <c r="H2240" s="57" t="str">
        <f t="shared" si="653"/>
        <v>331.863400157724+879.121849383463i</v>
      </c>
      <c r="I2240" s="57" t="str">
        <f t="shared" si="654"/>
        <v>723.402416160574-249.402053376353i</v>
      </c>
      <c r="K2240" s="57" t="str">
        <f t="shared" si="655"/>
        <v>0.0045100934049991-0.0181937575462993i</v>
      </c>
      <c r="L2240" s="57" t="str">
        <f t="shared" si="656"/>
        <v>0.00025-0.0533648679743019i</v>
      </c>
      <c r="M2240" s="57" t="str">
        <f t="shared" si="657"/>
        <v>0.0025-0.0300553073697571i</v>
      </c>
      <c r="N2240" s="57">
        <f t="shared" si="658"/>
        <v>92.67436863954714</v>
      </c>
      <c r="O2240" s="57">
        <f t="shared" si="659"/>
        <v>15.841925326086965</v>
      </c>
      <c r="P2240" s="374">
        <f t="shared" si="660"/>
        <v>15.841925326086965</v>
      </c>
      <c r="Q2240" s="374">
        <f t="shared" si="661"/>
        <v>-87.32563136045286</v>
      </c>
      <c r="R2240" s="12">
        <f t="shared" si="662"/>
        <v>92.67436863954714</v>
      </c>
      <c r="S2240" s="57">
        <f t="shared" si="663"/>
        <v>4.1422107926608849</v>
      </c>
      <c r="T2240" s="12">
        <f t="shared" si="646"/>
        <v>15.841925326086965</v>
      </c>
    </row>
    <row r="2241" spans="1:20" x14ac:dyDescent="0.15">
      <c r="A2241" s="57">
        <f t="shared" si="647"/>
        <v>26125.177848055995</v>
      </c>
      <c r="B2241" s="12">
        <f t="shared" si="664"/>
        <v>4157.9511936729969</v>
      </c>
      <c r="C2241" s="57" t="str">
        <f t="shared" si="648"/>
        <v>0.289186733898156-6.16570874909112i</v>
      </c>
      <c r="D2241" s="57" t="str">
        <f t="shared" si="649"/>
        <v>7.9786385950876-1.6353117315902i</v>
      </c>
      <c r="E2241" s="57" t="str">
        <f t="shared" si="650"/>
        <v>81.156686257953+0.529394189478576i</v>
      </c>
      <c r="F2241" s="57" t="str">
        <f t="shared" si="651"/>
        <v>4.17832532786994-143.721800215725i</v>
      </c>
      <c r="G2241" s="57" t="str">
        <f t="shared" si="652"/>
        <v>0.999915439583679-0.00919528497963353i</v>
      </c>
      <c r="H2241" s="57" t="str">
        <f t="shared" si="653"/>
        <v>334.755565808756+885.229296699061i</v>
      </c>
      <c r="I2241" s="57" t="str">
        <f t="shared" si="654"/>
        <v>725.715596745265-250.581263460015i</v>
      </c>
      <c r="K2241" s="57" t="str">
        <f t="shared" si="655"/>
        <v>0.00448487416220562-0.0181298664053627i</v>
      </c>
      <c r="L2241" s="57" t="str">
        <f t="shared" si="656"/>
        <v>0.00025-0.0531628491475414i</v>
      </c>
      <c r="M2241" s="57" t="str">
        <f t="shared" si="657"/>
        <v>0.0025-0.0299415295574388i</v>
      </c>
      <c r="N2241" s="57">
        <f t="shared" si="658"/>
        <v>92.685343435993659</v>
      </c>
      <c r="O2241" s="57">
        <f t="shared" si="659"/>
        <v>15.809203402774807</v>
      </c>
      <c r="P2241" s="374">
        <f t="shared" si="660"/>
        <v>15.809203402774807</v>
      </c>
      <c r="Q2241" s="374">
        <f t="shared" si="661"/>
        <v>-87.314656564006341</v>
      </c>
      <c r="R2241" s="12">
        <f t="shared" si="662"/>
        <v>92.685343435993659</v>
      </c>
      <c r="S2241" s="57">
        <f t="shared" si="663"/>
        <v>4.1579511936729965</v>
      </c>
      <c r="T2241" s="12">
        <f t="shared" si="646"/>
        <v>15.809203402774807</v>
      </c>
    </row>
    <row r="2242" spans="1:20" x14ac:dyDescent="0.15">
      <c r="A2242" s="57">
        <f t="shared" si="647"/>
        <v>26224.453523878612</v>
      </c>
      <c r="B2242" s="12">
        <f t="shared" si="664"/>
        <v>4173.7514082089547</v>
      </c>
      <c r="C2242" s="57" t="str">
        <f t="shared" si="648"/>
        <v>0.289280030075195-6.14247064461968i</v>
      </c>
      <c r="D2242" s="57" t="str">
        <f t="shared" si="649"/>
        <v>7.97862823053357-1.62991152109092i</v>
      </c>
      <c r="E2242" s="57" t="str">
        <f t="shared" si="650"/>
        <v>81.1572056945216+0.531600791697203i</v>
      </c>
      <c r="F2242" s="57" t="str">
        <f t="shared" si="651"/>
        <v>4.17832263753065-143.178016307147i</v>
      </c>
      <c r="G2242" s="57" t="str">
        <f t="shared" si="652"/>
        <v>0.999914795758324-0.00923022111939936i</v>
      </c>
      <c r="H2242" s="57" t="str">
        <f t="shared" si="653"/>
        <v>337.701722247196+891.406880393029i</v>
      </c>
      <c r="I2242" s="57" t="str">
        <f t="shared" si="654"/>
        <v>728.059486428386-251.788559771292i</v>
      </c>
      <c r="K2242" s="57" t="str">
        <f t="shared" si="655"/>
        <v>0.00445983222983136-0.0180661663294855i</v>
      </c>
      <c r="L2242" s="57" t="str">
        <f t="shared" si="656"/>
        <v>0.00025-0.0529615950862137i</v>
      </c>
      <c r="M2242" s="57" t="str">
        <f t="shared" si="657"/>
        <v>0.0025-0.0298281824640753i</v>
      </c>
      <c r="N2242" s="57">
        <f t="shared" si="658"/>
        <v>92.696355956182529</v>
      </c>
      <c r="O2242" s="57">
        <f t="shared" si="659"/>
        <v>15.77648353801473</v>
      </c>
      <c r="P2242" s="374">
        <f t="shared" si="660"/>
        <v>15.77648353801473</v>
      </c>
      <c r="Q2242" s="374">
        <f t="shared" si="661"/>
        <v>-87.303644043817471</v>
      </c>
      <c r="R2242" s="12">
        <f t="shared" si="662"/>
        <v>92.696355956182529</v>
      </c>
      <c r="S2242" s="57">
        <f t="shared" si="663"/>
        <v>4.1737514082089548</v>
      </c>
      <c r="T2242" s="12">
        <f t="shared" si="646"/>
        <v>15.77648353801473</v>
      </c>
    </row>
    <row r="2243" spans="1:20" x14ac:dyDescent="0.15">
      <c r="A2243" s="57">
        <f t="shared" si="647"/>
        <v>26324.106447269347</v>
      </c>
      <c r="B2243" s="12">
        <f t="shared" si="664"/>
        <v>4189.6116635601484</v>
      </c>
      <c r="C2243" s="57" t="str">
        <f t="shared" si="648"/>
        <v>0.289372638482045-6.11932116444084i</v>
      </c>
      <c r="D2243" s="57" t="str">
        <f t="shared" si="649"/>
        <v>7.9786177870865-1.62453475534678i</v>
      </c>
      <c r="E2243" s="57" t="str">
        <f t="shared" si="650"/>
        <v>81.1577296624733+0.533814920599703i</v>
      </c>
      <c r="F2243" s="57" t="str">
        <f t="shared" si="651"/>
        <v>4.17831992670944-142.636292062024i</v>
      </c>
      <c r="G2243" s="57" t="str">
        <f t="shared" si="652"/>
        <v>0.999914147031438-0.00926528994849431i</v>
      </c>
      <c r="H2243" s="57" t="str">
        <f t="shared" si="653"/>
        <v>340.703215884304+897.655792436342i</v>
      </c>
      <c r="I2243" s="57" t="str">
        <f t="shared" si="654"/>
        <v>730.434607218711-253.024588881967i</v>
      </c>
      <c r="K2243" s="57" t="str">
        <f t="shared" si="655"/>
        <v>0.00443496645523582-0.0180026571370369i</v>
      </c>
      <c r="L2243" s="57" t="str">
        <f t="shared" si="656"/>
        <v>0.00025-0.052761102895212i</v>
      </c>
      <c r="M2243" s="57" t="str">
        <f t="shared" si="657"/>
        <v>0.0025-0.0297152644591306i</v>
      </c>
      <c r="N2243" s="57">
        <f t="shared" si="658"/>
        <v>92.707406337807072</v>
      </c>
      <c r="O2243" s="57">
        <f t="shared" si="659"/>
        <v>15.743765744704628</v>
      </c>
      <c r="P2243" s="374">
        <f t="shared" si="660"/>
        <v>15.743765744704628</v>
      </c>
      <c r="Q2243" s="374">
        <f t="shared" si="661"/>
        <v>-87.292593662192928</v>
      </c>
      <c r="R2243" s="12">
        <f t="shared" si="662"/>
        <v>92.707406337807072</v>
      </c>
      <c r="S2243" s="57">
        <f t="shared" si="663"/>
        <v>4.1896116635601484</v>
      </c>
      <c r="T2243" s="12">
        <f t="shared" si="646"/>
        <v>15.743765744704628</v>
      </c>
    </row>
    <row r="2244" spans="1:20" x14ac:dyDescent="0.15">
      <c r="A2244" s="57">
        <f t="shared" si="647"/>
        <v>26424.138051768969</v>
      </c>
      <c r="B2244" s="12">
        <f t="shared" si="664"/>
        <v>4205.5321878816767</v>
      </c>
      <c r="C2244" s="57" t="str">
        <f t="shared" si="648"/>
        <v>0.289464563367209-6.09625997277714i</v>
      </c>
      <c r="D2244" s="57" t="str">
        <f t="shared" si="649"/>
        <v>7.97860726414606-1.61918135698751i</v>
      </c>
      <c r="E2244" s="57" t="str">
        <f t="shared" si="650"/>
        <v>81.1582581923189+0.53603660426489i</v>
      </c>
      <c r="F2244" s="57" t="str">
        <f t="shared" si="651"/>
        <v>4.1783171952504-142.096619687466i</v>
      </c>
      <c r="G2244" s="57" t="str">
        <f t="shared" si="652"/>
        <v>0.999913493365711-0.0093004919703598i</v>
      </c>
      <c r="H2244" s="57" t="str">
        <f t="shared" si="653"/>
        <v>343.761435458824+903.977250094422i</v>
      </c>
      <c r="I2244" s="57" t="str">
        <f t="shared" si="654"/>
        <v>732.841491828758-254.290017600953i</v>
      </c>
      <c r="K2244" s="57" t="str">
        <f t="shared" si="655"/>
        <v>0.00441027569187072-0.0179393386417814i</v>
      </c>
      <c r="L2244" s="57" t="str">
        <f t="shared" si="656"/>
        <v>0.00025-0.0525613696903883i</v>
      </c>
      <c r="M2244" s="57" t="str">
        <f t="shared" si="657"/>
        <v>0.0025-0.0296027739182413i</v>
      </c>
      <c r="N2244" s="57">
        <f t="shared" si="658"/>
        <v>92.718494718978576</v>
      </c>
      <c r="O2244" s="57">
        <f t="shared" si="659"/>
        <v>15.711050035852377</v>
      </c>
      <c r="P2244" s="374">
        <f t="shared" si="660"/>
        <v>15.711050035852377</v>
      </c>
      <c r="Q2244" s="374">
        <f t="shared" si="661"/>
        <v>-87.281505281021424</v>
      </c>
      <c r="R2244" s="12">
        <f t="shared" si="662"/>
        <v>92.718494718978576</v>
      </c>
      <c r="S2244" s="57">
        <f t="shared" si="663"/>
        <v>4.2055321878816763</v>
      </c>
      <c r="T2244" s="12">
        <f t="shared" si="646"/>
        <v>15.711050035852377</v>
      </c>
    </row>
    <row r="2245" spans="1:20" x14ac:dyDescent="0.15">
      <c r="A2245" s="57">
        <f t="shared" si="647"/>
        <v>26524.549776365693</v>
      </c>
      <c r="B2245" s="12">
        <f t="shared" si="664"/>
        <v>4221.5132101956269</v>
      </c>
      <c r="C2245" s="57" t="str">
        <f t="shared" si="648"/>
        <v>0.289555808954979-6.07328673514941i</v>
      </c>
      <c r="D2245" s="57" t="str">
        <f t="shared" si="649"/>
        <v>7.97859666110742-1.61385124897875i</v>
      </c>
      <c r="E2245" s="57" t="str">
        <f t="shared" si="650"/>
        <v>81.1587913148279+0.538265870861487i</v>
      </c>
      <c r="F2245" s="57" t="str">
        <f t="shared" si="651"/>
        <v>4.17831444299645-141.558991420101i</v>
      </c>
      <c r="G2245" s="57" t="str">
        <f t="shared" si="652"/>
        <v>0.999912834723551-0.00933582769034141i</v>
      </c>
      <c r="H2245" s="57" t="str">
        <f t="shared" si="653"/>
        <v>346.877813634446+910.372496511254i</v>
      </c>
      <c r="I2245" s="57" t="str">
        <f t="shared" si="654"/>
        <v>735.280683906628-255.585533728263i</v>
      </c>
      <c r="K2245" s="57" t="str">
        <f t="shared" si="655"/>
        <v>0.00438575879926866-0.0178762106529432i</v>
      </c>
      <c r="L2245" s="57" t="str">
        <f t="shared" si="656"/>
        <v>0.00025-0.0523623925985141i</v>
      </c>
      <c r="M2245" s="57" t="str">
        <f t="shared" si="657"/>
        <v>0.0025-0.0294907092231932i</v>
      </c>
      <c r="N2245" s="57">
        <f t="shared" si="658"/>
        <v>92.729621238225207</v>
      </c>
      <c r="O2245" s="57">
        <f t="shared" si="659"/>
        <v>15.678336424577843</v>
      </c>
      <c r="P2245" s="374">
        <f t="shared" si="660"/>
        <v>15.678336424577843</v>
      </c>
      <c r="Q2245" s="374">
        <f t="shared" si="661"/>
        <v>-87.270378761774793</v>
      </c>
      <c r="R2245" s="12">
        <f t="shared" si="662"/>
        <v>92.729621238225207</v>
      </c>
      <c r="S2245" s="57">
        <f t="shared" si="663"/>
        <v>4.221513210195627</v>
      </c>
      <c r="T2245" s="12">
        <f t="shared" si="646"/>
        <v>15.678336424577843</v>
      </c>
    </row>
    <row r="2246" spans="1:20" x14ac:dyDescent="0.15">
      <c r="A2246" s="57">
        <f t="shared" si="647"/>
        <v>26625.343065515881</v>
      </c>
      <c r="B2246" s="12">
        <f t="shared" si="664"/>
        <v>4237.55496039437</v>
      </c>
      <c r="C2246" s="57" t="str">
        <f t="shared" si="648"/>
        <v>0.289646379445453-6.05040111837091i</v>
      </c>
      <c r="D2246" s="57" t="str">
        <f t="shared" si="649"/>
        <v>7.97858597736105-1.60854435462089i</v>
      </c>
      <c r="E2246" s="57" t="str">
        <f t="shared" si="650"/>
        <v>81.1593290610243+0.540502748648243i</v>
      </c>
      <c r="F2246" s="57" t="str">
        <f t="shared" si="651"/>
        <v>4.17831166978929-141.023399525961i</v>
      </c>
      <c r="G2246" s="57" t="str">
        <f t="shared" si="652"/>
        <v>0.999912171067077-0.00937129761569609i</v>
      </c>
      <c r="H2246" s="57" t="str">
        <f t="shared" si="653"/>
        <v>350.053828667302+916.842801304964i</v>
      </c>
      <c r="I2246" s="57" t="str">
        <f t="shared" si="654"/>
        <v>737.752738271473-256.911846841714i</v>
      </c>
      <c r="K2246" s="57" t="str">
        <f t="shared" si="655"/>
        <v>0.00436141464303128-0.017813272975269i</v>
      </c>
      <c r="L2246" s="57" t="str">
        <f t="shared" si="656"/>
        <v>0.00025-0.0521641687572367i</v>
      </c>
      <c r="M2246" s="57" t="str">
        <f t="shared" si="657"/>
        <v>0.0025-0.0293790687618979i</v>
      </c>
      <c r="N2246" s="57">
        <f t="shared" si="658"/>
        <v>92.740786034491492</v>
      </c>
      <c r="O2246" s="57">
        <f t="shared" si="659"/>
        <v>15.645624924112498</v>
      </c>
      <c r="P2246" s="374">
        <f t="shared" si="660"/>
        <v>15.645624924112498</v>
      </c>
      <c r="Q2246" s="374">
        <f t="shared" si="661"/>
        <v>-87.259213965508508</v>
      </c>
      <c r="R2246" s="12">
        <f t="shared" si="662"/>
        <v>92.740786034491492</v>
      </c>
      <c r="S2246" s="57">
        <f t="shared" si="663"/>
        <v>4.2375549603943696</v>
      </c>
      <c r="T2246" s="12">
        <f t="shared" si="646"/>
        <v>15.645624924112498</v>
      </c>
    </row>
    <row r="2247" spans="1:20" x14ac:dyDescent="0.15">
      <c r="A2247" s="57">
        <f t="shared" si="647"/>
        <v>26726.519369164838</v>
      </c>
      <c r="B2247" s="12">
        <f t="shared" si="664"/>
        <v>4253.6576692438684</v>
      </c>
      <c r="C2247" s="57" t="str">
        <f t="shared" si="648"/>
        <v>0.289736279014691-6.02760279054279i</v>
      </c>
      <c r="D2247" s="57" t="str">
        <f t="shared" si="649"/>
        <v>7.97857521229293-1.60326059754798i</v>
      </c>
      <c r="E2247" s="57" t="str">
        <f t="shared" si="650"/>
        <v>81.1598714621909+0.542747265974322i</v>
      </c>
      <c r="F2247" s="57" t="str">
        <f t="shared" si="651"/>
        <v>4.17830887546947-140.489836300373i</v>
      </c>
      <c r="G2247" s="57" t="str">
        <f t="shared" si="652"/>
        <v>0.999911502358121-0.00940690225559921i</v>
      </c>
      <c r="H2247" s="57" t="str">
        <f t="shared" si="653"/>
        <v>353.291006146934+923.389461174638i</v>
      </c>
      <c r="I2247" s="57" t="str">
        <f t="shared" si="654"/>
        <v>740.258221152406-258.269689117949i</v>
      </c>
      <c r="K2247" s="57" t="str">
        <f t="shared" si="655"/>
        <v>0.00433724209481736-0.0177505254090909i</v>
      </c>
      <c r="L2247" s="57" t="str">
        <f t="shared" si="656"/>
        <v>0.00025-0.0519666953150394i</v>
      </c>
      <c r="M2247" s="57" t="str">
        <f t="shared" si="657"/>
        <v>0.0025-0.0292678509283702i</v>
      </c>
      <c r="N2247" s="57">
        <f t="shared" si="658"/>
        <v>92.751989247138852</v>
      </c>
      <c r="O2247" s="57">
        <f t="shared" si="659"/>
        <v>15.612915547800883</v>
      </c>
      <c r="P2247" s="374">
        <f t="shared" si="660"/>
        <v>15.612915547800883</v>
      </c>
      <c r="Q2247" s="374">
        <f t="shared" si="661"/>
        <v>-87.248010752861148</v>
      </c>
      <c r="R2247" s="12">
        <f t="shared" si="662"/>
        <v>92.751989247138852</v>
      </c>
      <c r="S2247" s="57">
        <f t="shared" si="663"/>
        <v>4.2536576692438688</v>
      </c>
      <c r="T2247" s="12">
        <f t="shared" si="646"/>
        <v>15.612915547800883</v>
      </c>
    </row>
    <row r="2248" spans="1:20" x14ac:dyDescent="0.15">
      <c r="A2248" s="57">
        <f t="shared" si="647"/>
        <v>26828.080142767663</v>
      </c>
      <c r="B2248" s="12">
        <f t="shared" si="664"/>
        <v>4269.8215683869948</v>
      </c>
      <c r="C2248" s="57" t="str">
        <f t="shared" si="648"/>
        <v>0.289825511814612-6.00489142104875i</v>
      </c>
      <c r="D2248" s="57" t="str">
        <f t="shared" si="649"/>
        <v>7.97856436528415-1.59799990172662i</v>
      </c>
      <c r="E2248" s="57" t="str">
        <f t="shared" si="650"/>
        <v>81.1604185498716+0.544999451278592i</v>
      </c>
      <c r="F2248" s="57" t="str">
        <f t="shared" si="651"/>
        <v>4.17830605987618-139.958294067845i</v>
      </c>
      <c r="G2248" s="57" t="str">
        <f t="shared" si="652"/>
        <v>0.999910828558226-0.00944264212115182i</v>
      </c>
      <c r="H2248" s="57" t="str">
        <f t="shared" si="653"/>
        <v>356.590920814257+930.013800518195i</v>
      </c>
      <c r="I2248" s="57" t="str">
        <f t="shared" si="654"/>
        <v>742.797710430625-259.659816189345i</v>
      </c>
      <c r="K2248" s="57" t="str">
        <f t="shared" si="655"/>
        <v>0.00431324003233034-0.0176879677503885i</v>
      </c>
      <c r="L2248" s="57" t="str">
        <f t="shared" si="656"/>
        <v>0.00025-0.0517699694312009i</v>
      </c>
      <c r="M2248" s="57" t="str">
        <f t="shared" si="657"/>
        <v>0.0025-0.0291570541227039i</v>
      </c>
      <c r="N2248" s="57">
        <f t="shared" si="658"/>
        <v>92.76323101594383</v>
      </c>
      <c r="O2248" s="57">
        <f t="shared" si="659"/>
        <v>15.580208309100907</v>
      </c>
      <c r="P2248" s="374">
        <f t="shared" si="660"/>
        <v>15.580208309100907</v>
      </c>
      <c r="Q2248" s="374">
        <f t="shared" si="661"/>
        <v>-87.23676898405617</v>
      </c>
      <c r="R2248" s="12">
        <f t="shared" si="662"/>
        <v>92.76323101594383</v>
      </c>
      <c r="S2248" s="57">
        <f t="shared" si="663"/>
        <v>4.2698215683869947</v>
      </c>
      <c r="T2248" s="12">
        <f t="shared" si="646"/>
        <v>15.580208309100907</v>
      </c>
    </row>
    <row r="2249" spans="1:20" x14ac:dyDescent="0.15">
      <c r="A2249" s="57">
        <f t="shared" si="647"/>
        <v>26930.026847310179</v>
      </c>
      <c r="B2249" s="12">
        <f t="shared" si="664"/>
        <v>4286.0468903468654</v>
      </c>
      <c r="C2249" s="57" t="str">
        <f t="shared" si="648"/>
        <v>0.289914081973131-5.9822666805504i</v>
      </c>
      <c r="D2249" s="57" t="str">
        <f t="shared" si="649"/>
        <v>7.97855343571138-1.59276219145489i</v>
      </c>
      <c r="E2249" s="57" t="str">
        <f t="shared" si="650"/>
        <v>81.1609703558723+0.547259333090099i</v>
      </c>
      <c r="F2249" s="57" t="str">
        <f t="shared" si="651"/>
        <v>4.17830322284761-139.428765181959i</v>
      </c>
      <c r="G2249" s="57" t="str">
        <f t="shared" si="652"/>
        <v>0.99991014962864-0.00947851772538782i</v>
      </c>
      <c r="H2249" s="57" t="str">
        <f t="shared" si="653"/>
        <v>359.955198460588+936.71717206126i</v>
      </c>
      <c r="I2249" s="57" t="str">
        <f t="shared" si="654"/>
        <v>745.371795884735-261.083008038788i</v>
      </c>
      <c r="K2249" s="57" t="str">
        <f t="shared" si="655"/>
        <v>0.00428940733930555-0.0176255997908505i</v>
      </c>
      <c r="L2249" s="57" t="str">
        <f t="shared" si="656"/>
        <v>0.00025-0.0515739882757531i</v>
      </c>
      <c r="M2249" s="57" t="str">
        <f t="shared" si="657"/>
        <v>0.0025-0.0290466767510499i</v>
      </c>
      <c r="N2249" s="57">
        <f t="shared" si="658"/>
        <v>92.774511481098386</v>
      </c>
      <c r="O2249" s="57">
        <f t="shared" si="659"/>
        <v>15.547503221585128</v>
      </c>
      <c r="P2249" s="374">
        <f t="shared" si="660"/>
        <v>15.547503221585128</v>
      </c>
      <c r="Q2249" s="374">
        <f t="shared" si="661"/>
        <v>-87.225488518901614</v>
      </c>
      <c r="R2249" s="12">
        <f t="shared" si="662"/>
        <v>92.774511481098386</v>
      </c>
      <c r="S2249" s="57">
        <f t="shared" si="663"/>
        <v>4.2860468903468654</v>
      </c>
      <c r="T2249" s="12">
        <f t="shared" si="646"/>
        <v>15.547503221585128</v>
      </c>
    </row>
    <row r="2250" spans="1:20" x14ac:dyDescent="0.15">
      <c r="A2250" s="57">
        <f t="shared" si="647"/>
        <v>27032.360949329955</v>
      </c>
      <c r="B2250" s="12">
        <f t="shared" si="664"/>
        <v>4302.3338685301833</v>
      </c>
      <c r="C2250" s="57" t="str">
        <f t="shared" si="648"/>
        <v>0.290001993594192-5.95972824098187i</v>
      </c>
      <c r="D2250" s="57" t="str">
        <f t="shared" si="649"/>
        <v>7.97854242294628-1.58754739136121i</v>
      </c>
      <c r="E2250" s="57" t="str">
        <f t="shared" si="650"/>
        <v>81.1615269122637+0.549526940027871i</v>
      </c>
      <c r="F2250" s="57" t="str">
        <f t="shared" si="651"/>
        <v>4.17830036422054-138.901242025261i</v>
      </c>
      <c r="G2250" s="57" t="str">
        <f t="shared" si="652"/>
        <v>0.999909465530319-0.00951452958328125i</v>
      </c>
      <c r="H2250" s="57" t="str">
        <f t="shared" si="653"/>
        <v>363.385517911635+943.500957496608i</v>
      </c>
      <c r="I2250" s="57" t="str">
        <f t="shared" si="654"/>
        <v>747.981079438853-262.540069934022i</v>
      </c>
      <c r="K2250" s="57" t="str">
        <f t="shared" si="655"/>
        <v>0.00426574290549742-0.0175634213179358i</v>
      </c>
      <c r="L2250" s="57" t="str">
        <f t="shared" si="656"/>
        <v>0.00025-0.051378749029441i</v>
      </c>
      <c r="M2250" s="57" t="str">
        <f t="shared" si="657"/>
        <v>0.0025-0.0289367172255926i</v>
      </c>
      <c r="N2250" s="57">
        <f t="shared" si="658"/>
        <v>92.785830783209448</v>
      </c>
      <c r="O2250" s="57">
        <f t="shared" si="659"/>
        <v>15.514800298940919</v>
      </c>
      <c r="P2250" s="374">
        <f t="shared" si="660"/>
        <v>15.514800298940919</v>
      </c>
      <c r="Q2250" s="374">
        <f t="shared" si="661"/>
        <v>-87.214169216790552</v>
      </c>
      <c r="R2250" s="12">
        <f t="shared" si="662"/>
        <v>92.785830783209448</v>
      </c>
      <c r="S2250" s="57">
        <f t="shared" si="663"/>
        <v>4.3023338685301828</v>
      </c>
      <c r="T2250" s="12">
        <f t="shared" si="646"/>
        <v>15.514800298940919</v>
      </c>
    </row>
    <row r="2251" spans="1:20" x14ac:dyDescent="0.15">
      <c r="A2251" s="57">
        <f t="shared" si="647"/>
        <v>27135.08392093741</v>
      </c>
      <c r="B2251" s="12">
        <f t="shared" si="664"/>
        <v>4318.6827372305979</v>
      </c>
      <c r="C2251" s="57" t="str">
        <f t="shared" si="648"/>
        <v>0.290089250757723-5.93727577554523i</v>
      </c>
      <c r="D2251" s="57" t="str">
        <f t="shared" si="649"/>
        <v>7.97853132635589-1.58235542640332i</v>
      </c>
      <c r="E2251" s="57" t="str">
        <f t="shared" si="650"/>
        <v>81.162088251382+0.551802300800631i</v>
      </c>
      <c r="F2251" s="57" t="str">
        <f t="shared" si="651"/>
        <v>4.17829748383059-138.375717009149i</v>
      </c>
      <c r="G2251" s="57" t="str">
        <f t="shared" si="652"/>
        <v>0.999908776223918-0.00955067821175348i</v>
      </c>
      <c r="H2251" s="57" t="str">
        <f t="shared" si="653"/>
        <v>366.883613100809+950.366568134i</v>
      </c>
      <c r="I2251" s="57" t="str">
        <f t="shared" si="654"/>
        <v>750.626175413373-264.031833403615i</v>
      </c>
      <c r="K2251" s="57" t="str">
        <f t="shared" si="655"/>
        <v>0.00424224562666589-0.0175014321149344i</v>
      </c>
      <c r="L2251" s="57" t="str">
        <f t="shared" si="656"/>
        <v>0.00025-0.0511842488836832i</v>
      </c>
      <c r="M2251" s="57" t="str">
        <f t="shared" si="657"/>
        <v>0.0025-0.0288271739645274i</v>
      </c>
      <c r="N2251" s="57">
        <f t="shared" si="658"/>
        <v>92.79718906329731</v>
      </c>
      <c r="O2251" s="57">
        <f t="shared" si="659"/>
        <v>15.482099554971798</v>
      </c>
      <c r="P2251" s="374">
        <f t="shared" si="660"/>
        <v>15.482099554971798</v>
      </c>
      <c r="Q2251" s="374">
        <f t="shared" si="661"/>
        <v>-87.20281093670269</v>
      </c>
      <c r="R2251" s="12">
        <f t="shared" si="662"/>
        <v>92.79718906329731</v>
      </c>
      <c r="S2251" s="57">
        <f t="shared" si="663"/>
        <v>4.3186827372305983</v>
      </c>
      <c r="T2251" s="12">
        <f t="shared" si="646"/>
        <v>15.482099554971798</v>
      </c>
    </row>
    <row r="2252" spans="1:20" x14ac:dyDescent="0.15">
      <c r="A2252" s="57">
        <f t="shared" si="647"/>
        <v>27238.197239836973</v>
      </c>
      <c r="B2252" s="12">
        <f t="shared" si="664"/>
        <v>4335.0937316320742</v>
      </c>
      <c r="C2252" s="57" t="str">
        <f t="shared" si="648"/>
        <v>0.290175857519817-5.91490895870518i</v>
      </c>
      <c r="D2252" s="57" t="str">
        <f t="shared" si="649"/>
        <v>7.97852014530241-1.57718622186712i</v>
      </c>
      <c r="E2252" s="57" t="str">
        <f t="shared" si="650"/>
        <v>81.1626544058312+0.554085444207009i</v>
      </c>
      <c r="F2252" s="57" t="str">
        <f t="shared" si="651"/>
        <v>4.17829458151207-137.852182573761i</v>
      </c>
      <c r="G2252" s="57" t="str">
        <f t="shared" si="652"/>
        <v>0.999908081669797-0.00958696412968059i</v>
      </c>
      <c r="H2252" s="57" t="str">
        <f t="shared" si="653"/>
        <v>370.451275236519+957.315445560057i</v>
      </c>
      <c r="I2252" s="57" t="str">
        <f t="shared" si="654"/>
        <v>753.30771077812-265.55915725673i</v>
      </c>
      <c r="K2252" s="57" t="str">
        <f t="shared" si="655"/>
        <v>0.00421891440456297-0.0174396319610267i</v>
      </c>
      <c r="L2252" s="57" t="str">
        <f t="shared" si="656"/>
        <v>0.00025-0.0509904850405292i</v>
      </c>
      <c r="M2252" s="57" t="str">
        <f t="shared" si="657"/>
        <v>0.0025-0.0287180453920377i</v>
      </c>
      <c r="N2252" s="57">
        <f t="shared" si="658"/>
        <v>92.808586462796669</v>
      </c>
      <c r="O2252" s="57">
        <f t="shared" si="659"/>
        <v>15.449401003597647</v>
      </c>
      <c r="P2252" s="374">
        <f t="shared" si="660"/>
        <v>15.449401003597647</v>
      </c>
      <c r="Q2252" s="374">
        <f t="shared" si="661"/>
        <v>-87.191413537203331</v>
      </c>
      <c r="R2252" s="12">
        <f t="shared" si="662"/>
        <v>92.808586462796669</v>
      </c>
      <c r="S2252" s="57">
        <f t="shared" si="663"/>
        <v>4.3350937316320746</v>
      </c>
      <c r="T2252" s="12">
        <f t="shared" si="646"/>
        <v>15.449401003597647</v>
      </c>
    </row>
    <row r="2253" spans="1:20" x14ac:dyDescent="0.15">
      <c r="A2253" s="57">
        <f t="shared" si="647"/>
        <v>27341.702389348357</v>
      </c>
      <c r="B2253" s="12">
        <f t="shared" si="664"/>
        <v>4351.5670878122764</v>
      </c>
      <c r="C2253" s="57" t="str">
        <f t="shared" si="648"/>
        <v>0.290261817912686-5.89262746618436i</v>
      </c>
      <c r="D2253" s="57" t="str">
        <f t="shared" si="649"/>
        <v>7.97850887914316-1.57203970336564i</v>
      </c>
      <c r="E2253" s="57" t="str">
        <f t="shared" si="650"/>
        <v>81.1632254084858+0.556376399135464i</v>
      </c>
      <c r="F2253" s="57" t="str">
        <f t="shared" si="651"/>
        <v>4.17829165709812-137.330631187877i</v>
      </c>
      <c r="G2253" s="57" t="str">
        <f t="shared" si="652"/>
        <v>0.999907381828011-0.0096233878579006i</v>
      </c>
      <c r="H2253" s="57" t="str">
        <f t="shared" si="653"/>
        <v>374.090355068019+964.349062307566i</v>
      </c>
      <c r="I2253" s="57" t="str">
        <f t="shared" si="654"/>
        <v>756.026325407529-267.122928648764i</v>
      </c>
      <c r="K2253" s="57" t="str">
        <f t="shared" si="655"/>
        <v>0.00419574814691873-0.0173780206313436i</v>
      </c>
      <c r="L2253" s="57" t="str">
        <f t="shared" si="656"/>
        <v>0.00025-0.0507974547126212i</v>
      </c>
      <c r="M2253" s="57" t="str">
        <f t="shared" si="657"/>
        <v>0.0025-0.0286093299382723i</v>
      </c>
      <c r="N2253" s="57">
        <f t="shared" si="658"/>
        <v>92.820023123554961</v>
      </c>
      <c r="O2253" s="57">
        <f t="shared" si="659"/>
        <v>15.416704658855851</v>
      </c>
      <c r="P2253" s="374">
        <f t="shared" si="660"/>
        <v>15.416704658855851</v>
      </c>
      <c r="Q2253" s="374">
        <f t="shared" si="661"/>
        <v>-87.179976876445039</v>
      </c>
      <c r="R2253" s="12">
        <f t="shared" si="662"/>
        <v>92.820023123554961</v>
      </c>
      <c r="S2253" s="57">
        <f t="shared" si="663"/>
        <v>4.3515670878122767</v>
      </c>
      <c r="T2253" s="12">
        <f t="shared" si="646"/>
        <v>15.416704658855851</v>
      </c>
    </row>
    <row r="2254" spans="1:20" x14ac:dyDescent="0.15">
      <c r="A2254" s="57">
        <f t="shared" si="647"/>
        <v>27445.600858427882</v>
      </c>
      <c r="B2254" s="12">
        <f t="shared" si="664"/>
        <v>4368.1030427459636</v>
      </c>
      <c r="C2254" s="57" t="str">
        <f t="shared" si="648"/>
        <v>0.290347135944729-5.87043097495852i</v>
      </c>
      <c r="D2254" s="57" t="str">
        <f t="shared" si="649"/>
        <v>7.9784975272306-1.56691579683797i</v>
      </c>
      <c r="E2254" s="57" t="str">
        <f t="shared" si="650"/>
        <v>81.1638012924921+0.558675194564137i</v>
      </c>
      <c r="F2254" s="57" t="str">
        <f t="shared" si="651"/>
        <v>4.17828871042053-136.8110553488i</v>
      </c>
      <c r="G2254" s="57" t="str">
        <f t="shared" si="652"/>
        <v>0.999906676658312-0.00965994991922089i</v>
      </c>
      <c r="H2254" s="57" t="str">
        <f t="shared" si="653"/>
        <v>377.802765255062+971.468922533824i</v>
      </c>
      <c r="I2254" s="57" t="str">
        <f t="shared" si="654"/>
        <v>758.78267233739-268.724064195256i</v>
      </c>
      <c r="K2254" s="57" t="str">
        <f t="shared" si="655"/>
        <v>0.0041727457674272-0.0173165978970256i</v>
      </c>
      <c r="L2254" s="57" t="str">
        <f t="shared" si="656"/>
        <v>0.00025-0.0506051551231531i</v>
      </c>
      <c r="M2254" s="57" t="str">
        <f t="shared" si="657"/>
        <v>0.0025-0.0285010260393228i</v>
      </c>
      <c r="N2254" s="57">
        <f t="shared" si="658"/>
        <v>92.83149918783208</v>
      </c>
      <c r="O2254" s="57">
        <f t="shared" si="659"/>
        <v>15.384010534902171</v>
      </c>
      <c r="P2254" s="374">
        <f t="shared" si="660"/>
        <v>15.384010534902171</v>
      </c>
      <c r="Q2254" s="374">
        <f t="shared" si="661"/>
        <v>-87.16850081216792</v>
      </c>
      <c r="R2254" s="12">
        <f t="shared" si="662"/>
        <v>92.83149918783208</v>
      </c>
      <c r="S2254" s="57">
        <f t="shared" si="663"/>
        <v>4.3681030427459637</v>
      </c>
      <c r="T2254" s="12">
        <f t="shared" si="646"/>
        <v>15.384010534902171</v>
      </c>
    </row>
    <row r="2255" spans="1:20" x14ac:dyDescent="0.15">
      <c r="A2255" s="57">
        <f t="shared" si="647"/>
        <v>27549.894141689907</v>
      </c>
      <c r="B2255" s="12">
        <f t="shared" si="664"/>
        <v>4384.7018343083982</v>
      </c>
      <c r="C2255" s="57" t="str">
        <f t="shared" si="648"/>
        <v>0.290431815600607-5.84831916325139i</v>
      </c>
      <c r="D2255" s="57" t="str">
        <f t="shared" si="649"/>
        <v>7.97848608891226-1.56181442854817i</v>
      </c>
      <c r="E2255" s="57" t="str">
        <f t="shared" si="650"/>
        <v>81.1643820912706+0.560981859560941i</v>
      </c>
      <c r="F2255" s="57" t="str">
        <f t="shared" si="651"/>
        <v>4.17828574130985-136.293447582251i</v>
      </c>
      <c r="G2255" s="57" t="str">
        <f t="shared" si="652"/>
        <v>0.999905966120147-0.00969665083842549i</v>
      </c>
      <c r="H2255" s="57" t="str">
        <f t="shared" si="653"/>
        <v>381.590482846667+978.676562707394i</v>
      </c>
      <c r="I2255" s="57" t="str">
        <f t="shared" si="654"/>
        <v>761.577418022944-270.363511136573i</v>
      </c>
      <c r="K2255" s="57" t="str">
        <f t="shared" si="655"/>
        <v>0.00414990618573179-0.0172553635252807i</v>
      </c>
      <c r="L2255" s="57" t="str">
        <f t="shared" si="656"/>
        <v>0.00025-0.0504135835058311i</v>
      </c>
      <c r="M2255" s="57" t="str">
        <f t="shared" si="657"/>
        <v>0.0025-0.0283931321372014i</v>
      </c>
      <c r="N2255" s="57">
        <f t="shared" si="658"/>
        <v>92.843014798300047</v>
      </c>
      <c r="O2255" s="57">
        <f t="shared" si="659"/>
        <v>15.351318646011167</v>
      </c>
      <c r="P2255" s="374">
        <f t="shared" si="660"/>
        <v>15.351318646011167</v>
      </c>
      <c r="Q2255" s="374">
        <f t="shared" si="661"/>
        <v>-87.156985201699953</v>
      </c>
      <c r="R2255" s="12">
        <f t="shared" si="662"/>
        <v>92.843014798300047</v>
      </c>
      <c r="S2255" s="57">
        <f t="shared" si="663"/>
        <v>4.3847018343083981</v>
      </c>
      <c r="T2255" s="12">
        <f t="shared" si="646"/>
        <v>15.351318646011167</v>
      </c>
    </row>
    <row r="2256" spans="1:20" x14ac:dyDescent="0.15">
      <c r="A2256" s="57">
        <f t="shared" si="647"/>
        <v>27654.58373942833</v>
      </c>
      <c r="B2256" s="12">
        <f t="shared" si="664"/>
        <v>4401.3637012787703</v>
      </c>
      <c r="C2256" s="57" t="str">
        <f t="shared" si="648"/>
        <v>0.290515860841199-5.82629171053003i</v>
      </c>
      <c r="D2256" s="57" t="str">
        <f t="shared" si="649"/>
        <v>7.97847456353073-1.55673552508421i</v>
      </c>
      <c r="E2256" s="57" t="str">
        <f t="shared" si="650"/>
        <v>81.1649678385174+0.563296423282734i</v>
      </c>
      <c r="F2256" s="57" t="str">
        <f t="shared" si="651"/>
        <v>4.17828274959535-135.777800442264i</v>
      </c>
      <c r="G2256" s="57" t="str">
        <f t="shared" si="652"/>
        <v>0.999905250172653-0.00973349114228257i</v>
      </c>
      <c r="H2256" s="57" t="str">
        <f t="shared" si="653"/>
        <v>385.455551874612+985.973552302456i</v>
      </c>
      <c r="I2256" s="57" t="str">
        <f t="shared" si="654"/>
        <v>764.41124259769-272.042248555906i</v>
      </c>
      <c r="K2256" s="57" t="str">
        <f t="shared" si="655"/>
        <v>0.00412722832741052-0.0171943172794429i</v>
      </c>
      <c r="L2256" s="57" t="str">
        <f t="shared" si="656"/>
        <v>0.00025-0.0502227371048326i</v>
      </c>
      <c r="M2256" s="57" t="str">
        <f t="shared" si="657"/>
        <v>0.0025-0.0282856466798181i</v>
      </c>
      <c r="N2256" s="57">
        <f t="shared" si="658"/>
        <v>92.854570098041492</v>
      </c>
      <c r="O2256" s="57">
        <f t="shared" si="659"/>
        <v>15.318629006577302</v>
      </c>
      <c r="P2256" s="374">
        <f t="shared" si="660"/>
        <v>15.318629006577302</v>
      </c>
      <c r="Q2256" s="374">
        <f t="shared" si="661"/>
        <v>-87.145429901958508</v>
      </c>
      <c r="R2256" s="12">
        <f t="shared" si="662"/>
        <v>92.854570098041492</v>
      </c>
      <c r="S2256" s="57">
        <f t="shared" si="663"/>
        <v>4.4013637012787701</v>
      </c>
      <c r="T2256" s="12">
        <f t="shared" si="646"/>
        <v>15.318629006577302</v>
      </c>
    </row>
    <row r="2257" spans="1:20" x14ac:dyDescent="0.15">
      <c r="A2257" s="57">
        <f t="shared" si="647"/>
        <v>27759.67115763816</v>
      </c>
      <c r="B2257" s="12">
        <f t="shared" si="664"/>
        <v>4418.0888833436302</v>
      </c>
      <c r="C2257" s="57" t="str">
        <f t="shared" si="648"/>
        <v>0.290599275603826-5.80434829749985i</v>
      </c>
      <c r="D2257" s="57" t="str">
        <f t="shared" si="649"/>
        <v>7.97846295042348-1.55167901335691i</v>
      </c>
      <c r="E2257" s="57" t="str">
        <f t="shared" si="650"/>
        <v>81.1655585682068+0.565618914977031i</v>
      </c>
      <c r="F2257" s="57" t="str">
        <f t="shared" si="651"/>
        <v>4.17827973510491-135.264106511076i</v>
      </c>
      <c r="G2257" s="57" t="str">
        <f t="shared" si="652"/>
        <v>0.999904528774657-0.0097704713595518i</v>
      </c>
      <c r="H2257" s="57" t="str">
        <f t="shared" si="653"/>
        <v>389.400086067733+993.361494500018i</v>
      </c>
      <c r="I2257" s="57" t="str">
        <f t="shared" si="654"/>
        <v>767.284840132435-273.761288653384i</v>
      </c>
      <c r="K2257" s="57" t="str">
        <f t="shared" si="655"/>
        <v>0.00410471112396115-0.0171334589190294i</v>
      </c>
      <c r="L2257" s="57" t="str">
        <f t="shared" si="656"/>
        <v>0.00025-0.0500326131747685i</v>
      </c>
      <c r="M2257" s="57" t="str">
        <f t="shared" si="657"/>
        <v>0.0025-0.0281785681209585i</v>
      </c>
      <c r="N2257" s="57">
        <f t="shared" si="658"/>
        <v>92.866165230550763</v>
      </c>
      <c r="O2257" s="57">
        <f t="shared" si="659"/>
        <v>15.285941631115548</v>
      </c>
      <c r="P2257" s="374">
        <f t="shared" si="660"/>
        <v>15.285941631115548</v>
      </c>
      <c r="Q2257" s="374">
        <f t="shared" si="661"/>
        <v>-87.133834769449237</v>
      </c>
      <c r="R2257" s="12">
        <f t="shared" si="662"/>
        <v>92.866165230550763</v>
      </c>
      <c r="S2257" s="57">
        <f t="shared" si="663"/>
        <v>4.4180888833436303</v>
      </c>
      <c r="T2257" s="12">
        <f t="shared" si="646"/>
        <v>15.285941631115548</v>
      </c>
    </row>
    <row r="2258" spans="1:20" x14ac:dyDescent="0.15">
      <c r="A2258" s="57">
        <f t="shared" si="647"/>
        <v>27865.157908037188</v>
      </c>
      <c r="B2258" s="12">
        <f t="shared" si="664"/>
        <v>4434.877621100336</v>
      </c>
      <c r="C2258" s="57" t="str">
        <f t="shared" si="648"/>
        <v>0.290682063802125-5.78248860609984i</v>
      </c>
      <c r="D2258" s="57" t="str">
        <f t="shared" si="649"/>
        <v>7.9784512489232-1.5466448205989i</v>
      </c>
      <c r="E2258" s="57" t="str">
        <f t="shared" si="650"/>
        <v>81.1661543145913+0.567949363979905i</v>
      </c>
      <c r="F2258" s="57" t="str">
        <f t="shared" si="651"/>
        <v>4.17827669766525-134.752358399024i</v>
      </c>
      <c r="G2258" s="57" t="str">
        <f t="shared" si="652"/>
        <v>0.999903801884672-0.00980759202099182i</v>
      </c>
      <c r="H2258" s="57" t="str">
        <f t="shared" si="653"/>
        <v>393.426271693245+1000.84202689495i</v>
      </c>
      <c r="I2258" s="57" t="str">
        <f t="shared" si="654"/>
        <v>770.198918893991-275.521678079166i</v>
      </c>
      <c r="K2258" s="57" t="str">
        <f t="shared" si="655"/>
        <v>0.00408235351278567-0.0170727881997975i</v>
      </c>
      <c r="L2258" s="57" t="str">
        <f t="shared" si="656"/>
        <v>0.00025-0.049843208980642i</v>
      </c>
      <c r="M2258" s="57" t="str">
        <f t="shared" si="657"/>
        <v>0.0025-0.0280718949202615i</v>
      </c>
      <c r="N2258" s="57">
        <f t="shared" si="658"/>
        <v>92.877800339731564</v>
      </c>
      <c r="O2258" s="57">
        <f t="shared" si="659"/>
        <v>15.253256534262258</v>
      </c>
      <c r="P2258" s="374">
        <f t="shared" si="660"/>
        <v>15.253256534262258</v>
      </c>
      <c r="Q2258" s="374">
        <f t="shared" si="661"/>
        <v>-87.122199660268436</v>
      </c>
      <c r="R2258" s="12">
        <f t="shared" si="662"/>
        <v>92.877800339731564</v>
      </c>
      <c r="S2258" s="57">
        <f t="shared" si="663"/>
        <v>4.4348776211003358</v>
      </c>
      <c r="T2258" s="12">
        <f t="shared" si="646"/>
        <v>15.253256534262258</v>
      </c>
    </row>
    <row r="2259" spans="1:20" x14ac:dyDescent="0.15">
      <c r="A2259" s="57">
        <f t="shared" si="647"/>
        <v>27971.045508087729</v>
      </c>
      <c r="B2259" s="12">
        <f t="shared" si="664"/>
        <v>4451.7301560605174</v>
      </c>
      <c r="C2259" s="57" t="str">
        <f t="shared" si="648"/>
        <v>0.290764229326165-5.76071231949778i</v>
      </c>
      <c r="D2259" s="57" t="str">
        <f t="shared" si="649"/>
        <v>7.97843945835722-1.54163287436356i</v>
      </c>
      <c r="E2259" s="57" t="str">
        <f t="shared" si="650"/>
        <v>81.1667551122074+0.570287799717173i</v>
      </c>
      <c r="F2259" s="57" t="str">
        <f t="shared" si="651"/>
        <v>4.1782736371016-134.242548744434i</v>
      </c>
      <c r="G2259" s="57" t="str">
        <f t="shared" si="652"/>
        <v>0.999903069460896-0.0098448536593677i</v>
      </c>
      <c r="H2259" s="57" t="str">
        <f t="shared" si="653"/>
        <v>397.536370531916+1008.41682220784i</v>
      </c>
      <c r="I2259" s="57" t="str">
        <f t="shared" si="654"/>
        <v>773.154201602839-277.324499328649i</v>
      </c>
      <c r="K2259" s="57" t="str">
        <f t="shared" si="655"/>
        <v>0.00406015443717491-0.0170123048738012i</v>
      </c>
      <c r="L2259" s="57" t="str">
        <f t="shared" si="656"/>
        <v>0.00025-0.0496545217978103i</v>
      </c>
      <c r="M2259" s="57" t="str">
        <f t="shared" si="657"/>
        <v>0.0025-0.0279656255431973i</v>
      </c>
      <c r="N2259" s="57">
        <f t="shared" si="658"/>
        <v>92.889475569896845</v>
      </c>
      <c r="O2259" s="57">
        <f t="shared" si="659"/>
        <v>15.220573730775989</v>
      </c>
      <c r="P2259" s="374">
        <f t="shared" si="660"/>
        <v>15.220573730775989</v>
      </c>
      <c r="Q2259" s="374">
        <f t="shared" si="661"/>
        <v>-87.110524430103155</v>
      </c>
      <c r="R2259" s="12">
        <f t="shared" si="662"/>
        <v>92.889475569896845</v>
      </c>
      <c r="S2259" s="57">
        <f t="shared" si="663"/>
        <v>4.4517301560605178</v>
      </c>
      <c r="T2259" s="12">
        <f t="shared" si="646"/>
        <v>15.220573730775989</v>
      </c>
    </row>
    <row r="2260" spans="1:20" x14ac:dyDescent="0.15">
      <c r="A2260" s="57">
        <f t="shared" si="647"/>
        <v>28077.335481018465</v>
      </c>
      <c r="B2260" s="12">
        <f t="shared" si="664"/>
        <v>4468.6467306535478</v>
      </c>
      <c r="C2260" s="57" t="str">
        <f t="shared" si="648"/>
        <v>0.290845776042578-5.73901912208548i</v>
      </c>
      <c r="D2260" s="57" t="str">
        <f t="shared" si="649"/>
        <v>7.97842757804792-1.53664310252394i</v>
      </c>
      <c r="E2260" s="57" t="str">
        <f t="shared" si="650"/>
        <v>81.167360995875+0.572634251703857i</v>
      </c>
      <c r="F2260" s="57" t="str">
        <f t="shared" si="651"/>
        <v>4.17827055323807-133.734670213516i</v>
      </c>
      <c r="G2260" s="57" t="str">
        <f t="shared" si="652"/>
        <v>0.999902331461208-0.00988225680945848i</v>
      </c>
      <c r="H2260" s="57" t="str">
        <f t="shared" si="653"/>
        <v>401.732722994057+1016.08758900028i</v>
      </c>
      <c r="I2260" s="57" t="str">
        <f t="shared" si="654"/>
        <v>776.151425688976-279.170872202973i</v>
      </c>
      <c r="K2260" s="57" t="str">
        <f t="shared" si="655"/>
        <v>0.0040381128462928-0.0169520086894469i</v>
      </c>
      <c r="L2260" s="57" t="str">
        <f t="shared" si="656"/>
        <v>0.00025-0.049466548911945i</v>
      </c>
      <c r="M2260" s="57" t="str">
        <f t="shared" si="657"/>
        <v>0.0025-0.0278597584610454i</v>
      </c>
      <c r="N2260" s="57">
        <f t="shared" si="658"/>
        <v>92.901191065769055</v>
      </c>
      <c r="O2260" s="57">
        <f t="shared" si="659"/>
        <v>15.187893235538359</v>
      </c>
      <c r="P2260" s="374">
        <f t="shared" si="660"/>
        <v>15.187893235538359</v>
      </c>
      <c r="Q2260" s="374">
        <f t="shared" si="661"/>
        <v>-87.098808934230945</v>
      </c>
      <c r="R2260" s="12">
        <f t="shared" si="662"/>
        <v>92.901191065769055</v>
      </c>
      <c r="S2260" s="57">
        <f t="shared" si="663"/>
        <v>4.468646730653548</v>
      </c>
      <c r="T2260" s="12">
        <f t="shared" si="646"/>
        <v>15.187893235538359</v>
      </c>
    </row>
    <row r="2261" spans="1:20" x14ac:dyDescent="0.15">
      <c r="A2261" s="57">
        <f t="shared" si="647"/>
        <v>28184.029355846338</v>
      </c>
      <c r="B2261" s="12">
        <f t="shared" si="664"/>
        <v>4485.6275882300315</v>
      </c>
      <c r="C2261" s="57" t="str">
        <f t="shared" si="648"/>
        <v>0.290926707794455-5.717408699474i</v>
      </c>
      <c r="D2261" s="57" t="str">
        <f t="shared" si="649"/>
        <v>7.97841560731254-1.53167543327181i</v>
      </c>
      <c r="E2261" s="57" t="str">
        <f t="shared" si="650"/>
        <v>81.1679720006996+0.57498874954416i</v>
      </c>
      <c r="F2261" s="57" t="str">
        <f t="shared" si="651"/>
        <v>4.17826744589721-133.228715500264i</v>
      </c>
      <c r="G2261" s="57" t="str">
        <f t="shared" si="652"/>
        <v>0.999901587843168-0.00991980200806468i</v>
      </c>
      <c r="H2261" s="57" t="str">
        <f t="shared" si="653"/>
        <v>406.01775138387+1023.85607239231i</v>
      </c>
      <c r="I2261" s="57" t="str">
        <f t="shared" si="654"/>
        <v>779.19134354522-281.061955338314i</v>
      </c>
      <c r="K2261" s="57" t="str">
        <f t="shared" si="655"/>
        <v>0.00401622769516012-0.016891899391549i</v>
      </c>
      <c r="L2261" s="57" t="str">
        <f t="shared" si="656"/>
        <v>0.00025-0.0492792876189927i</v>
      </c>
      <c r="M2261" s="57" t="str">
        <f t="shared" si="657"/>
        <v>0.0025-0.027754292150872i</v>
      </c>
      <c r="N2261" s="57">
        <f t="shared" si="658"/>
        <v>92.912946972477712</v>
      </c>
      <c r="O2261" s="57">
        <f t="shared" si="659"/>
        <v>15.155215063554845</v>
      </c>
      <c r="P2261" s="374">
        <f t="shared" si="660"/>
        <v>15.155215063554845</v>
      </c>
      <c r="Q2261" s="374">
        <f t="shared" si="661"/>
        <v>-87.087053027522288</v>
      </c>
      <c r="R2261" s="12">
        <f t="shared" si="662"/>
        <v>92.912946972477712</v>
      </c>
      <c r="S2261" s="57">
        <f t="shared" si="663"/>
        <v>4.4856275882300318</v>
      </c>
      <c r="T2261" s="12">
        <f t="shared" si="646"/>
        <v>15.155215063554845</v>
      </c>
    </row>
    <row r="2262" spans="1:20" x14ac:dyDescent="0.15">
      <c r="A2262" s="57">
        <f t="shared" si="647"/>
        <v>28291.128667398556</v>
      </c>
      <c r="B2262" s="12">
        <f t="shared" si="664"/>
        <v>4502.672973065306</v>
      </c>
      <c r="C2262" s="57" t="str">
        <f t="shared" si="648"/>
        <v>0.291007028401529-5.6958807384888i</v>
      </c>
      <c r="D2262" s="57" t="str">
        <f t="shared" si="649"/>
        <v>7.97840354546298-1.52672979511651i</v>
      </c>
      <c r="E2262" s="57" t="str">
        <f t="shared" si="650"/>
        <v>81.1685881620744+0.577351322931658i</v>
      </c>
      <c r="F2262" s="57" t="str">
        <f t="shared" si="651"/>
        <v>4.17826431490036-132.724677326342i</v>
      </c>
      <c r="G2262" s="57" t="str">
        <f t="shared" si="652"/>
        <v>0.999900838564012-0.00995748979401587i</v>
      </c>
      <c r="H2262" s="57" t="str">
        <f t="shared" si="653"/>
        <v>410.393963320128+1031.72405478033i</v>
      </c>
      <c r="I2262" s="57" t="str">
        <f t="shared" si="654"/>
        <v>782.274722776851-282.998947807565i</v>
      </c>
      <c r="K2262" s="57" t="str">
        <f t="shared" si="655"/>
        <v>0.00399449794463845-0.0168319767213849i</v>
      </c>
      <c r="L2262" s="57" t="str">
        <f t="shared" si="656"/>
        <v>0.00025-0.0490927352251372i</v>
      </c>
      <c r="M2262" s="57" t="str">
        <f t="shared" si="657"/>
        <v>0.0025-0.0276492250955091i</v>
      </c>
      <c r="N2262" s="57">
        <f t="shared" si="658"/>
        <v>92.924743435560202</v>
      </c>
      <c r="O2262" s="57">
        <f t="shared" si="659"/>
        <v>15.122539229955436</v>
      </c>
      <c r="P2262" s="374">
        <f t="shared" si="660"/>
        <v>15.122539229955436</v>
      </c>
      <c r="Q2262" s="374">
        <f t="shared" si="661"/>
        <v>-87.075256564439798</v>
      </c>
      <c r="R2262" s="12">
        <f t="shared" si="662"/>
        <v>92.924743435560202</v>
      </c>
      <c r="S2262" s="57">
        <f t="shared" si="663"/>
        <v>4.5026729730653061</v>
      </c>
      <c r="T2262" s="12">
        <f t="shared" si="646"/>
        <v>15.122539229955436</v>
      </c>
    </row>
    <row r="2263" spans="1:20" x14ac:dyDescent="0.15">
      <c r="A2263" s="57">
        <f t="shared" si="647"/>
        <v>28398.634956334674</v>
      </c>
      <c r="B2263" s="12">
        <f t="shared" si="664"/>
        <v>4519.7831303629546</v>
      </c>
      <c r="C2263" s="57" t="str">
        <f t="shared" si="648"/>
        <v>0.291086741660208-5.67443492716512i</v>
      </c>
      <c r="D2263" s="57" t="str">
        <f t="shared" si="649"/>
        <v>7.97839139180613-1.52180611688401i</v>
      </c>
      <c r="E2263" s="57" t="str">
        <f t="shared" si="650"/>
        <v>81.169209515683+0.579722001648842i</v>
      </c>
      <c r="F2263" s="57" t="str">
        <f t="shared" si="651"/>
        <v>4.1782611600675-132.222548440988i</v>
      </c>
      <c r="G2263" s="57" t="str">
        <f t="shared" si="652"/>
        <v>0.99990008358065-0.00999532070817822i</v>
      </c>
      <c r="H2263" s="57" t="str">
        <f t="shared" si="653"/>
        <v>414.863955321592+1039.69335655383i</v>
      </c>
      <c r="I2263" s="57" t="str">
        <f t="shared" si="654"/>
        <v>785.402346446866-284.983090798343i</v>
      </c>
      <c r="K2263" s="57" t="str">
        <f t="shared" si="655"/>
        <v>0.00397292256141353-0.0167722404167487i</v>
      </c>
      <c r="L2263" s="57" t="str">
        <f t="shared" si="656"/>
        <v>0.00025-0.0489068890467595i</v>
      </c>
      <c r="M2263" s="57" t="str">
        <f t="shared" si="657"/>
        <v>0.0025-0.0275445557835317i</v>
      </c>
      <c r="N2263" s="57">
        <f t="shared" si="658"/>
        <v>92.936580600960724</v>
      </c>
      <c r="O2263" s="57">
        <f t="shared" si="659"/>
        <v>15.089865749995647</v>
      </c>
      <c r="P2263" s="374">
        <f t="shared" si="660"/>
        <v>15.089865749995647</v>
      </c>
      <c r="Q2263" s="374">
        <f t="shared" si="661"/>
        <v>-87.063419399039276</v>
      </c>
      <c r="R2263" s="12">
        <f t="shared" si="662"/>
        <v>92.936580600960724</v>
      </c>
      <c r="S2263" s="57">
        <f t="shared" si="663"/>
        <v>4.5197831303629545</v>
      </c>
      <c r="T2263" s="12">
        <f t="shared" si="646"/>
        <v>15.089865749995647</v>
      </c>
    </row>
    <row r="2264" spans="1:20" x14ac:dyDescent="0.15">
      <c r="A2264" s="57">
        <f t="shared" si="647"/>
        <v>28506.549769168749</v>
      </c>
      <c r="B2264" s="12">
        <f t="shared" si="664"/>
        <v>4536.9583062583342</v>
      </c>
      <c r="C2264" s="57" t="str">
        <f t="shared" si="648"/>
        <v>0.291165851343584-5.65307095474334i</v>
      </c>
      <c r="D2264" s="57" t="str">
        <f t="shared" si="649"/>
        <v>7.97837914564346-1.51690432771582i</v>
      </c>
      <c r="E2264" s="57" t="str">
        <f t="shared" si="650"/>
        <v>81.1698360975015+0.582100815567223i</v>
      </c>
      <c r="F2264" s="57" t="str">
        <f t="shared" si="651"/>
        <v>4.17825798121715-131.722321620904i</v>
      </c>
      <c r="G2264" s="57" t="str">
        <f t="shared" si="652"/>
        <v>0.999899322849666-0.0100332952934622i</v>
      </c>
      <c r="H2264" s="57" t="str">
        <f t="shared" si="653"/>
        <v>419.430416565882+1047.76583680849i</v>
      </c>
      <c r="I2264" s="57" t="str">
        <f t="shared" si="654"/>
        <v>788.57501331517-287.015669371186i</v>
      </c>
      <c r="K2264" s="57" t="str">
        <f t="shared" si="655"/>
        <v>0.00395150051797862-0.0167126902120062i</v>
      </c>
      <c r="L2264" s="57" t="str">
        <f t="shared" si="656"/>
        <v>0.00025-0.0487217464104001i</v>
      </c>
      <c r="M2264" s="57" t="str">
        <f t="shared" si="657"/>
        <v>0.0025-0.0274402827092366i</v>
      </c>
      <c r="N2264" s="57">
        <f t="shared" si="658"/>
        <v>92.94845861502904</v>
      </c>
      <c r="O2264" s="57">
        <f t="shared" si="659"/>
        <v>15.057194639057423</v>
      </c>
      <c r="P2264" s="374">
        <f t="shared" si="660"/>
        <v>15.057194639057423</v>
      </c>
      <c r="Q2264" s="374">
        <f t="shared" si="661"/>
        <v>-87.05154138497096</v>
      </c>
      <c r="R2264" s="12">
        <f t="shared" si="662"/>
        <v>92.94845861502904</v>
      </c>
      <c r="S2264" s="57">
        <f t="shared" si="663"/>
        <v>4.5369583062583345</v>
      </c>
      <c r="T2264" s="12">
        <f t="shared" si="646"/>
        <v>15.057194639057423</v>
      </c>
    </row>
    <row r="2265" spans="1:20" x14ac:dyDescent="0.15">
      <c r="A2265" s="57">
        <f t="shared" si="647"/>
        <v>28614.874658291592</v>
      </c>
      <c r="B2265" s="12">
        <f t="shared" si="664"/>
        <v>4554.1987478221163</v>
      </c>
      <c r="C2265" s="57" t="str">
        <f t="shared" si="648"/>
        <v>0.291244361201504-5.63178851166414i</v>
      </c>
      <c r="D2265" s="57" t="str">
        <f t="shared" si="649"/>
        <v>7.97836680627112-1.51202435706799i</v>
      </c>
      <c r="E2265" s="57" t="str">
        <f t="shared" si="650"/>
        <v>81.1704679438008+0.584487794647203i</v>
      </c>
      <c r="F2265" s="57" t="str">
        <f t="shared" si="651"/>
        <v>4.17825477816654-131.223989670152i</v>
      </c>
      <c r="G2265" s="57" t="str">
        <f t="shared" si="652"/>
        <v>0.999898556327312-0.01007141409483i</v>
      </c>
      <c r="H2265" s="57" t="str">
        <f t="shared" si="653"/>
        <v>424.096132831544+1055.94339405405i</v>
      </c>
      <c r="I2265" s="57" t="str">
        <f t="shared" si="654"/>
        <v>791.79353807107-289.098014302518i</v>
      </c>
      <c r="K2265" s="57" t="str">
        <f t="shared" si="655"/>
        <v>0.0039302307926174-0.0166533258381474i</v>
      </c>
      <c r="L2265" s="57" t="str">
        <f t="shared" si="656"/>
        <v>0.00025-0.0485373046527199i</v>
      </c>
      <c r="M2265" s="57" t="str">
        <f t="shared" si="657"/>
        <v>0.0025-0.0273364043726206i</v>
      </c>
      <c r="N2265" s="57">
        <f t="shared" si="658"/>
        <v>92.960377624519893</v>
      </c>
      <c r="O2265" s="57">
        <f t="shared" si="659"/>
        <v>15.024525912649768</v>
      </c>
      <c r="P2265" s="374">
        <f t="shared" si="660"/>
        <v>15.024525912649768</v>
      </c>
      <c r="Q2265" s="374">
        <f t="shared" si="661"/>
        <v>-87.039622375480107</v>
      </c>
      <c r="R2265" s="12">
        <f t="shared" si="662"/>
        <v>92.960377624519893</v>
      </c>
      <c r="S2265" s="57">
        <f t="shared" si="663"/>
        <v>4.5541987478221166</v>
      </c>
      <c r="T2265" s="12">
        <f t="shared" si="646"/>
        <v>15.024525912649768</v>
      </c>
    </row>
    <row r="2266" spans="1:20" x14ac:dyDescent="0.15">
      <c r="A2266" s="57">
        <f t="shared" si="647"/>
        <v>28723.611181993099</v>
      </c>
      <c r="B2266" s="12">
        <f t="shared" si="664"/>
        <v>4571.5047030638407</v>
      </c>
      <c r="C2266" s="57" t="str">
        <f t="shared" si="648"/>
        <v>0.291322274960684-5.61058728956379i</v>
      </c>
      <c r="D2266" s="57" t="str">
        <f t="shared" si="649"/>
        <v>7.97835437297997-1.50716613471012i</v>
      </c>
      <c r="E2266" s="57" t="str">
        <f t="shared" si="650"/>
        <v>81.1711050911462+0.586882968938323i</v>
      </c>
      <c r="F2266" s="57" t="str">
        <f t="shared" si="651"/>
        <v>4.17825155073144-130.727545420056i</v>
      </c>
      <c r="G2266" s="57" t="str">
        <f t="shared" si="652"/>
        <v>0.999897783969508-0.0101096776593038i</v>
      </c>
      <c r="H2266" s="57" t="str">
        <f t="shared" si="653"/>
        <v>428.86399063301+1064.22796691367i</v>
      </c>
      <c r="I2266" s="57" t="str">
        <f t="shared" si="654"/>
        <v>795.05875155709-291.231504016756i</v>
      </c>
      <c r="K2266" s="57" t="str">
        <f t="shared" si="655"/>
        <v>0.00390911236938704-0.0165941470228398i</v>
      </c>
      <c r="L2266" s="57" t="str">
        <f t="shared" si="656"/>
        <v>0.00025-0.0483535611204621i</v>
      </c>
      <c r="M2266" s="57" t="str">
        <f t="shared" si="657"/>
        <v>0.0025-0.0272329192793591i</v>
      </c>
      <c r="N2266" s="57">
        <f t="shared" si="658"/>
        <v>92.972337776592994</v>
      </c>
      <c r="O2266" s="57">
        <f t="shared" si="659"/>
        <v>14.991859586409529</v>
      </c>
      <c r="P2266" s="374">
        <f t="shared" si="660"/>
        <v>14.991859586409529</v>
      </c>
      <c r="Q2266" s="374">
        <f t="shared" si="661"/>
        <v>-87.027662223407006</v>
      </c>
      <c r="R2266" s="12">
        <f t="shared" si="662"/>
        <v>92.972337776592994</v>
      </c>
      <c r="S2266" s="57">
        <f t="shared" si="663"/>
        <v>4.5715047030638409</v>
      </c>
      <c r="T2266" s="12">
        <f t="shared" si="646"/>
        <v>14.991859586409529</v>
      </c>
    </row>
    <row r="2267" spans="1:20" x14ac:dyDescent="0.15">
      <c r="A2267" s="57">
        <f t="shared" si="647"/>
        <v>28832.760904484672</v>
      </c>
      <c r="B2267" s="12">
        <f t="shared" si="664"/>
        <v>4588.8764209354831</v>
      </c>
      <c r="C2267" s="57" t="str">
        <f t="shared" si="648"/>
        <v>0.291399596324655-5.58946698126981i</v>
      </c>
      <c r="D2267" s="57" t="str">
        <f t="shared" si="649"/>
        <v>7.97834184505544-1.5023295907243i</v>
      </c>
      <c r="E2267" s="57" t="str">
        <f t="shared" si="650"/>
        <v>81.1717475764039+0.589286368578211i</v>
      </c>
      <c r="F2267" s="57" t="str">
        <f t="shared" si="651"/>
        <v>4.1782482987263-130.232981729092i</v>
      </c>
      <c r="G2267" s="57" t="str">
        <f t="shared" si="652"/>
        <v>0.999897005731839-0.0101480865359724i</v>
      </c>
      <c r="H2267" s="57" t="str">
        <f t="shared" si="653"/>
        <v>433.736981559151+1072.62153481248i</v>
      </c>
      <c r="I2267" s="57" t="str">
        <f t="shared" si="654"/>
        <v>798.371500982842-293.417566612411i</v>
      </c>
      <c r="K2267" s="57" t="str">
        <f t="shared" si="655"/>
        <v>0.00388814423810059-0.0165351534904809i</v>
      </c>
      <c r="L2267" s="57" t="str">
        <f t="shared" si="656"/>
        <v>0.00025-0.0481705131704143i</v>
      </c>
      <c r="M2267" s="57" t="str">
        <f t="shared" si="657"/>
        <v>0.0025-0.0271298259407841i</v>
      </c>
      <c r="N2267" s="57">
        <f t="shared" si="658"/>
        <v>92.984339218810774</v>
      </c>
      <c r="O2267" s="57">
        <f t="shared" si="659"/>
        <v>14.959195676102707</v>
      </c>
      <c r="P2267" s="374">
        <f t="shared" si="660"/>
        <v>14.959195676102707</v>
      </c>
      <c r="Q2267" s="374">
        <f t="shared" si="661"/>
        <v>-87.015660781189226</v>
      </c>
      <c r="R2267" s="12">
        <f t="shared" si="662"/>
        <v>92.984339218810774</v>
      </c>
      <c r="S2267" s="57">
        <f t="shared" si="663"/>
        <v>4.5888764209354829</v>
      </c>
      <c r="T2267" s="12">
        <f t="shared" si="646"/>
        <v>14.959195676102707</v>
      </c>
    </row>
    <row r="2268" spans="1:20" x14ac:dyDescent="0.15">
      <c r="A2268" s="57">
        <f t="shared" si="647"/>
        <v>28942.325395921718</v>
      </c>
      <c r="B2268" s="12">
        <f t="shared" si="664"/>
        <v>4606.3141513350383</v>
      </c>
      <c r="C2268" s="57" t="str">
        <f t="shared" si="648"/>
        <v>0.291476328973967-5.56842728079605i</v>
      </c>
      <c r="D2268" s="57" t="str">
        <f t="shared" si="649"/>
        <v>7.97832922177763-1.49751465550412i</v>
      </c>
      <c r="E2268" s="57" t="str">
        <f t="shared" si="650"/>
        <v>81.1723954367394+0.591698023793515i</v>
      </c>
      <c r="F2268" s="57" t="str">
        <f t="shared" si="651"/>
        <v>4.17824502196405-129.740291482791i</v>
      </c>
      <c r="G2268" s="57" t="str">
        <f t="shared" si="652"/>
        <v>0.999896221569551-0.0101866412760001i</v>
      </c>
      <c r="H2268" s="57" t="str">
        <f t="shared" si="653"/>
        <v>438.718206826654+1081.1261186518i</v>
      </c>
      <c r="I2268" s="57" t="str">
        <f t="shared" si="654"/>
        <v>801.732650127103-295.657681987402i</v>
      </c>
      <c r="K2268" s="57" t="str">
        <f t="shared" si="655"/>
        <v>0.00386732539430962-0.0164763449622499i</v>
      </c>
      <c r="L2268" s="57" t="str">
        <f t="shared" si="656"/>
        <v>0.00025-0.0479881581693709i</v>
      </c>
      <c r="M2268" s="57" t="str">
        <f t="shared" si="657"/>
        <v>0.0025-0.0270271228738634i</v>
      </c>
      <c r="N2268" s="57">
        <f t="shared" si="658"/>
        <v>92.996382099139296</v>
      </c>
      <c r="O2268" s="57">
        <f t="shared" si="659"/>
        <v>14.926534197624887</v>
      </c>
      <c r="P2268" s="374">
        <f t="shared" si="660"/>
        <v>14.926534197624887</v>
      </c>
      <c r="Q2268" s="374">
        <f t="shared" si="661"/>
        <v>-87.003617900860704</v>
      </c>
      <c r="R2268" s="12">
        <f t="shared" si="662"/>
        <v>92.996382099139296</v>
      </c>
      <c r="S2268" s="57">
        <f t="shared" si="663"/>
        <v>4.6063141513350381</v>
      </c>
      <c r="T2268" s="12">
        <f t="shared" si="646"/>
        <v>14.926534197624887</v>
      </c>
    </row>
    <row r="2269" spans="1:20" x14ac:dyDescent="0.15">
      <c r="A2269" s="57">
        <f t="shared" si="647"/>
        <v>29052.306232426221</v>
      </c>
      <c r="B2269" s="12">
        <f t="shared" si="664"/>
        <v>4623.8181451101118</v>
      </c>
      <c r="C2269" s="57" t="str">
        <f t="shared" si="648"/>
        <v>0.291552476566115-5.54746788333811i</v>
      </c>
      <c r="D2269" s="57" t="str">
        <f t="shared" si="649"/>
        <v>7.97831650242101-1.49272125975366i</v>
      </c>
      <c r="E2269" s="57" t="str">
        <f t="shared" si="650"/>
        <v>81.1730487096218+0.594117964899588i</v>
      </c>
      <c r="F2269" s="57" t="str">
        <f t="shared" si="651"/>
        <v>4.17824172025631-129.24946759363i</v>
      </c>
      <c r="G2269" s="57" t="str">
        <f t="shared" si="652"/>
        <v>0.999895431437551-0.0102253424326337i</v>
      </c>
      <c r="H2269" s="57" t="str">
        <f t="shared" si="653"/>
        <v>443.810882060022+1089.74378146561i</v>
      </c>
      <c r="I2269" s="57" t="str">
        <f t="shared" si="654"/>
        <v>805.14307952613-297.953384068853i</v>
      </c>
      <c r="K2269" s="57" t="str">
        <f t="shared" si="655"/>
        <v>0.00384665483928618-0.0164177211561593i</v>
      </c>
      <c r="L2269" s="57" t="str">
        <f t="shared" si="656"/>
        <v>0.00025-0.0478064934940932i</v>
      </c>
      <c r="M2269" s="57" t="str">
        <f t="shared" si="657"/>
        <v>0.0025-0.0269248086011789i</v>
      </c>
      <c r="N2269" s="57">
        <f t="shared" si="658"/>
        <v>93.008466565945966</v>
      </c>
      <c r="O2269" s="57">
        <f t="shared" si="659"/>
        <v>14.893875167002136</v>
      </c>
      <c r="P2269" s="374">
        <f t="shared" si="660"/>
        <v>14.893875167002136</v>
      </c>
      <c r="Q2269" s="374">
        <f t="shared" si="661"/>
        <v>-86.991533434054034</v>
      </c>
      <c r="R2269" s="12">
        <f t="shared" si="662"/>
        <v>93.008466565945966</v>
      </c>
      <c r="S2269" s="57">
        <f t="shared" si="663"/>
        <v>4.6238181451101115</v>
      </c>
      <c r="T2269" s="12">
        <f t="shared" si="646"/>
        <v>14.893875167002136</v>
      </c>
    </row>
    <row r="2270" spans="1:20" x14ac:dyDescent="0.15">
      <c r="A2270" s="57">
        <f t="shared" si="647"/>
        <v>29162.704996109442</v>
      </c>
      <c r="B2270" s="12">
        <f t="shared" si="664"/>
        <v>4641.3886540615304</v>
      </c>
      <c r="C2270" s="57" t="str">
        <f t="shared" si="648"/>
        <v>0.291628042735664-5.52658848526882i</v>
      </c>
      <c r="D2270" s="57" t="str">
        <f t="shared" si="649"/>
        <v>7.97830368625463-1.48794933448651i</v>
      </c>
      <c r="E2270" s="57" t="str">
        <f t="shared" si="650"/>
        <v>81.1737074328245+0.596546222299895i</v>
      </c>
      <c r="F2270" s="57" t="str">
        <f t="shared" si="651"/>
        <v>4.1782383934132-128.76050300094i</v>
      </c>
      <c r="G2270" s="57" t="str">
        <f t="shared" si="652"/>
        <v>0.999894635290401-0.0102641905612106i</v>
      </c>
      <c r="H2270" s="57" t="str">
        <f t="shared" si="653"/>
        <v>449.018342310884+1098.47662905525i</v>
      </c>
      <c r="I2270" s="57" t="str">
        <f t="shared" si="654"/>
        <v>808.603686646195-300.306263153258i</v>
      </c>
      <c r="K2270" s="57" t="str">
        <f t="shared" si="655"/>
        <v>0.00382613158000507-0.0163592817871058i</v>
      </c>
      <c r="L2270" s="57" t="str">
        <f t="shared" si="656"/>
        <v>0.00025-0.0476255165312744i</v>
      </c>
      <c r="M2270" s="57" t="str">
        <f t="shared" si="657"/>
        <v>0.0025-0.0268228816509055i</v>
      </c>
      <c r="N2270" s="57">
        <f t="shared" si="658"/>
        <v>93.020592767999403</v>
      </c>
      <c r="O2270" s="57">
        <f t="shared" si="659"/>
        <v>14.861218600391981</v>
      </c>
      <c r="P2270" s="374">
        <f t="shared" si="660"/>
        <v>14.861218600391981</v>
      </c>
      <c r="Q2270" s="374">
        <f t="shared" si="661"/>
        <v>-86.979407232000597</v>
      </c>
      <c r="R2270" s="12">
        <f t="shared" si="662"/>
        <v>93.020592767999403</v>
      </c>
      <c r="S2270" s="57">
        <f t="shared" si="663"/>
        <v>4.6413886540615303</v>
      </c>
      <c r="T2270" s="12">
        <f t="shared" si="646"/>
        <v>14.861218600391981</v>
      </c>
    </row>
    <row r="2271" spans="1:20" x14ac:dyDescent="0.15">
      <c r="A2271" s="57">
        <f t="shared" si="647"/>
        <v>29273.523275094656</v>
      </c>
      <c r="B2271" s="12">
        <f t="shared" si="664"/>
        <v>4659.0259309469639</v>
      </c>
      <c r="C2271" s="57" t="str">
        <f t="shared" si="648"/>
        <v>0.291703031094321-5.50578878413364i</v>
      </c>
      <c r="D2271" s="57" t="str">
        <f t="shared" si="649"/>
        <v>7.97829077254192-1.48319881102473i</v>
      </c>
      <c r="E2271" s="57" t="str">
        <f t="shared" si="650"/>
        <v>81.1743716444294+0.598982826486347i</v>
      </c>
      <c r="F2271" s="57" t="str">
        <f t="shared" si="651"/>
        <v>4.17823504124339-128.273390670792i</v>
      </c>
      <c r="G2271" s="57" t="str">
        <f t="shared" si="652"/>
        <v>0.999893833082319-0.0103031862191663i</v>
      </c>
      <c r="H2271" s="57" t="str">
        <f t="shared" si="653"/>
        <v>454.344047329901+1107.32681059794i</v>
      </c>
      <c r="I2271" s="57" t="str">
        <f t="shared" si="654"/>
        <v>812.115386037746-302.71796836296i</v>
      </c>
      <c r="K2271" s="57" t="str">
        <f t="shared" si="655"/>
        <v>0.00380575462912557-0.0163010265669207i</v>
      </c>
      <c r="L2271" s="57" t="str">
        <f t="shared" si="656"/>
        <v>0.00025-0.0474452246774998i</v>
      </c>
      <c r="M2271" s="57" t="str">
        <f t="shared" si="657"/>
        <v>0.0025-0.0267213405567897i</v>
      </c>
      <c r="N2271" s="57">
        <f t="shared" si="658"/>
        <v>93.032760854468663</v>
      </c>
      <c r="O2271" s="57">
        <f t="shared" si="659"/>
        <v>14.82856451408427</v>
      </c>
      <c r="P2271" s="374">
        <f t="shared" si="660"/>
        <v>14.82856451408427</v>
      </c>
      <c r="Q2271" s="374">
        <f t="shared" si="661"/>
        <v>-86.967239145531337</v>
      </c>
      <c r="R2271" s="12">
        <f t="shared" si="662"/>
        <v>93.032760854468663</v>
      </c>
      <c r="S2271" s="57">
        <f t="shared" si="663"/>
        <v>4.6590259309469637</v>
      </c>
      <c r="T2271" s="12">
        <f t="shared" si="646"/>
        <v>14.82856451408427</v>
      </c>
    </row>
    <row r="2272" spans="1:20" x14ac:dyDescent="0.15">
      <c r="A2272" s="57">
        <f t="shared" si="647"/>
        <v>29384.762663540016</v>
      </c>
      <c r="B2272" s="12">
        <f t="shared" si="664"/>
        <v>4676.7302294845622</v>
      </c>
      <c r="C2272" s="57" t="str">
        <f t="shared" si="648"/>
        <v>0.291777445230983-5.48506847864626i</v>
      </c>
      <c r="D2272" s="57" t="str">
        <f t="shared" si="649"/>
        <v>7.97827776054086-1.47846962099792i</v>
      </c>
      <c r="E2272" s="57" t="str">
        <f t="shared" si="650"/>
        <v>81.1750413828272+0.601427808039208i</v>
      </c>
      <c r="F2272" s="57" t="str">
        <f t="shared" si="651"/>
        <v>4.17823166355412-127.788123595909i</v>
      </c>
      <c r="G2272" s="57" t="str">
        <f t="shared" si="652"/>
        <v>0.999893024767173-0.0103423299660428i</v>
      </c>
      <c r="H2272" s="57" t="str">
        <f t="shared" si="653"/>
        <v>459.791587105451+1116.29651922415i</v>
      </c>
      <c r="I2272" s="57" t="str">
        <f t="shared" si="654"/>
        <v>815.67910946883-305.190210225487i</v>
      </c>
      <c r="K2272" s="57" t="str">
        <f t="shared" si="655"/>
        <v>0.00378552300497317-0.0162429552044203i</v>
      </c>
      <c r="L2272" s="57" t="str">
        <f t="shared" si="656"/>
        <v>0.00025-0.0472656153392109i</v>
      </c>
      <c r="M2272" s="57" t="str">
        <f t="shared" si="657"/>
        <v>0.0025-0.0266201838581288i</v>
      </c>
      <c r="N2272" s="57">
        <f t="shared" si="658"/>
        <v>93.044970974922094</v>
      </c>
      <c r="O2272" s="57">
        <f t="shared" si="659"/>
        <v>14.795912924502266</v>
      </c>
      <c r="P2272" s="374">
        <f t="shared" si="660"/>
        <v>14.795912924502266</v>
      </c>
      <c r="Q2272" s="374">
        <f t="shared" si="661"/>
        <v>-86.955029025077906</v>
      </c>
      <c r="R2272" s="12">
        <f t="shared" si="662"/>
        <v>93.044970974922094</v>
      </c>
      <c r="S2272" s="57">
        <f t="shared" si="663"/>
        <v>4.6767302294845621</v>
      </c>
      <c r="T2272" s="12">
        <f t="shared" si="646"/>
        <v>14.795912924502266</v>
      </c>
    </row>
    <row r="2273" spans="1:20" x14ac:dyDescent="0.15">
      <c r="A2273" s="57">
        <f t="shared" si="647"/>
        <v>29496.424761661467</v>
      </c>
      <c r="B2273" s="12">
        <f t="shared" si="664"/>
        <v>4694.5018043566033</v>
      </c>
      <c r="C2273" s="57" t="str">
        <f t="shared" si="648"/>
        <v>0.291851288711738-5.46442726868364i</v>
      </c>
      <c r="D2273" s="57" t="str">
        <f t="shared" si="649"/>
        <v>7.97826464950361-1.47376169634215i</v>
      </c>
      <c r="E2273" s="57" t="str">
        <f t="shared" si="650"/>
        <v>81.17571668672+0.603881197626505i</v>
      </c>
      <c r="F2273" s="57" t="str">
        <f t="shared" si="651"/>
        <v>4.17822826015116-127.304694795552i</v>
      </c>
      <c r="G2273" s="57" t="str">
        <f t="shared" si="652"/>
        <v>0.999892210298482-0.0103816223634958i</v>
      </c>
      <c r="H2273" s="57" t="str">
        <f t="shared" si="653"/>
        <v>465.364687684178+1125.38799255852i</v>
      </c>
      <c r="I2273" s="57" t="str">
        <f t="shared" si="654"/>
        <v>819.295806034687-307.724763382512i</v>
      </c>
      <c r="K2273" s="57" t="str">
        <f t="shared" si="655"/>
        <v>0.00376543573152083-0.0161850674054548i</v>
      </c>
      <c r="L2273" s="57" t="str">
        <f t="shared" si="656"/>
        <v>0.00025-0.0470866859326667i</v>
      </c>
      <c r="M2273" s="57" t="str">
        <f t="shared" si="657"/>
        <v>0.0025-0.0265194100997498i</v>
      </c>
      <c r="N2273" s="57">
        <f t="shared" si="658"/>
        <v>93.057223279326109</v>
      </c>
      <c r="O2273" s="57">
        <f t="shared" si="659"/>
        <v>14.763263848202879</v>
      </c>
      <c r="P2273" s="374">
        <f t="shared" si="660"/>
        <v>14.763263848202879</v>
      </c>
      <c r="Q2273" s="374">
        <f t="shared" si="661"/>
        <v>-86.942776720673891</v>
      </c>
      <c r="R2273" s="12">
        <f t="shared" si="662"/>
        <v>93.057223279326109</v>
      </c>
      <c r="S2273" s="57">
        <f t="shared" si="663"/>
        <v>4.6945018043566034</v>
      </c>
      <c r="T2273" s="12">
        <f t="shared" si="646"/>
        <v>14.763263848202879</v>
      </c>
    </row>
    <row r="2274" spans="1:20" x14ac:dyDescent="0.15">
      <c r="A2274" s="57">
        <f t="shared" si="647"/>
        <v>29608.511175755779</v>
      </c>
      <c r="B2274" s="12">
        <f t="shared" si="664"/>
        <v>4712.3409112131585</v>
      </c>
      <c r="C2274" s="57" t="str">
        <f t="shared" si="648"/>
        <v>0.291924565080034-5.443864855282i</v>
      </c>
      <c r="D2274" s="57" t="str">
        <f t="shared" si="649"/>
        <v>7.97825143867673-1.46907496929907i</v>
      </c>
      <c r="E2274" s="57" t="str">
        <f t="shared" si="650"/>
        <v>81.176397595125+0.60634302600467i</v>
      </c>
      <c r="F2274" s="57" t="str">
        <f t="shared" si="651"/>
        <v>4.17822483083882-126.823097315432i</v>
      </c>
      <c r="G2274" s="57" t="str">
        <f t="shared" si="652"/>
        <v>0.99989138962941-0.0104210639753033i</v>
      </c>
      <c r="H2274" s="57" t="str">
        <f t="shared" si="653"/>
        <v>471.06721728925+1134.60351321795i</v>
      </c>
      <c r="I2274" s="57" t="str">
        <f t="shared" si="654"/>
        <v>822.966442240404-310.32346943573i</v>
      </c>
      <c r="K2274" s="57" t="str">
        <f t="shared" si="655"/>
        <v>0.00374549183837063-0.016127362872958i</v>
      </c>
      <c r="L2274" s="57" t="str">
        <f t="shared" si="656"/>
        <v>0.00025-0.0469084338839078i</v>
      </c>
      <c r="M2274" s="57" t="str">
        <f t="shared" si="657"/>
        <v>0.0025-0.0264190178319882i</v>
      </c>
      <c r="N2274" s="57">
        <f t="shared" si="658"/>
        <v>93.069517918044966</v>
      </c>
      <c r="O2274" s="57">
        <f t="shared" si="659"/>
        <v>14.730617301878366</v>
      </c>
      <c r="P2274" s="374">
        <f t="shared" si="660"/>
        <v>14.730617301878366</v>
      </c>
      <c r="Q2274" s="374">
        <f t="shared" si="661"/>
        <v>-86.930482081955034</v>
      </c>
      <c r="R2274" s="12">
        <f t="shared" si="662"/>
        <v>93.069517918044966</v>
      </c>
      <c r="S2274" s="57">
        <f t="shared" si="663"/>
        <v>4.7123409112131585</v>
      </c>
      <c r="T2274" s="12">
        <f t="shared" si="646"/>
        <v>14.730617301878366</v>
      </c>
    </row>
    <row r="2275" spans="1:20" x14ac:dyDescent="0.15">
      <c r="A2275" s="57">
        <f t="shared" si="647"/>
        <v>29721.023518223654</v>
      </c>
      <c r="B2275" s="12">
        <f t="shared" si="664"/>
        <v>4730.2478066757685</v>
      </c>
      <c r="C2275" s="57" t="str">
        <f t="shared" si="648"/>
        <v>0.291997277856674-5.4233809406319i</v>
      </c>
      <c r="D2275" s="57" t="str">
        <f t="shared" si="649"/>
        <v>7.97823812730106-1.46440937241485i</v>
      </c>
      <c r="E2275" s="57" t="str">
        <f t="shared" si="650"/>
        <v>81.1770841473746+0.608813324017613i</v>
      </c>
      <c r="F2275" s="57" t="str">
        <f t="shared" si="651"/>
        <v>4.17822137541985-126.343324227599i</v>
      </c>
      <c r="G2275" s="57" t="str">
        <f t="shared" si="652"/>
        <v>0.999890562712765-0.0104606553673726i</v>
      </c>
      <c r="H2275" s="57" t="str">
        <f t="shared" si="653"/>
        <v>476.903192753351+1143.94540926051i</v>
      </c>
      <c r="I2275" s="57" t="str">
        <f t="shared" si="654"/>
        <v>826.69200205309-312.988239937255i</v>
      </c>
      <c r="K2275" s="57" t="str">
        <f t="shared" si="655"/>
        <v>0.00372569036073465-0.0160698413069953i</v>
      </c>
      <c r="L2275" s="57" t="str">
        <f t="shared" si="656"/>
        <v>0.00025-0.0467308566287189i</v>
      </c>
      <c r="M2275" s="57" t="str">
        <f t="shared" si="657"/>
        <v>0.0025-0.0263190056106677i</v>
      </c>
      <c r="N2275" s="57">
        <f t="shared" si="658"/>
        <v>93.081855041839489</v>
      </c>
      <c r="O2275" s="57">
        <f t="shared" si="659"/>
        <v>14.697973302356559</v>
      </c>
      <c r="P2275" s="374">
        <f t="shared" si="660"/>
        <v>14.697973302356559</v>
      </c>
      <c r="Q2275" s="374">
        <f t="shared" si="661"/>
        <v>-86.918144958160511</v>
      </c>
      <c r="R2275" s="12">
        <f t="shared" si="662"/>
        <v>93.081855041839489</v>
      </c>
      <c r="S2275" s="57">
        <f t="shared" si="663"/>
        <v>4.7302478066757683</v>
      </c>
      <c r="T2275" s="12">
        <f t="shared" si="646"/>
        <v>14.697973302356559</v>
      </c>
    </row>
    <row r="2276" spans="1:20" x14ac:dyDescent="0.15">
      <c r="A2276" s="57">
        <f t="shared" si="647"/>
        <v>29833.963407592899</v>
      </c>
      <c r="B2276" s="12">
        <f t="shared" si="664"/>
        <v>4748.2227483411361</v>
      </c>
      <c r="C2276" s="57" t="str">
        <f t="shared" si="648"/>
        <v>0.292069430539872-5.4029752280741i</v>
      </c>
      <c r="D2276" s="57" t="str">
        <f t="shared" si="649"/>
        <v>7.97822471461166-1.45976483853926i</v>
      </c>
      <c r="E2276" s="57" t="str">
        <f t="shared" si="650"/>
        <v>81.1777763831209+0.611292122597328i</v>
      </c>
      <c r="F2276" s="57" t="str">
        <f t="shared" si="651"/>
        <v>4.17821789369561-125.865368630352i</v>
      </c>
      <c r="G2276" s="57" t="str">
        <f t="shared" si="652"/>
        <v>0.999889729500997-0.0105003971077494i</v>
      </c>
      <c r="H2276" s="57" t="str">
        <f t="shared" si="653"/>
        <v>482.876786284221+1153.41605457733i</v>
      </c>
      <c r="I2276" s="57" t="str">
        <f t="shared" si="654"/>
        <v>830.473486919677-315.721059532721i</v>
      </c>
      <c r="K2276" s="57" t="str">
        <f t="shared" si="655"/>
        <v>0.00370603033941595-0.0160125024048123i</v>
      </c>
      <c r="L2276" s="57" t="str">
        <f t="shared" si="656"/>
        <v>0.00025-0.0465539516125909i</v>
      </c>
      <c r="M2276" s="57" t="str">
        <f t="shared" si="657"/>
        <v>0.0025-0.0262193719970787i</v>
      </c>
      <c r="N2276" s="57">
        <f t="shared" si="658"/>
        <v>93.094234801865724</v>
      </c>
      <c r="O2276" s="57">
        <f t="shared" si="659"/>
        <v>14.665331866602306</v>
      </c>
      <c r="P2276" s="374">
        <f t="shared" si="660"/>
        <v>14.665331866602306</v>
      </c>
      <c r="Q2276" s="374">
        <f t="shared" si="661"/>
        <v>-86.905765198134276</v>
      </c>
      <c r="R2276" s="12">
        <f t="shared" si="662"/>
        <v>93.094234801865724</v>
      </c>
      <c r="S2276" s="57">
        <f t="shared" si="663"/>
        <v>4.7482227483411359</v>
      </c>
      <c r="T2276" s="12">
        <f t="shared" si="646"/>
        <v>14.665331866602306</v>
      </c>
    </row>
    <row r="2277" spans="1:20" x14ac:dyDescent="0.15">
      <c r="A2277" s="57">
        <f t="shared" si="647"/>
        <v>29947.332468541754</v>
      </c>
      <c r="B2277" s="12">
        <f t="shared" si="664"/>
        <v>4766.2659947848324</v>
      </c>
      <c r="C2277" s="57" t="str">
        <f t="shared" si="648"/>
        <v>0.292141026605388-5.38264742209472i</v>
      </c>
      <c r="D2277" s="57" t="str">
        <f t="shared" si="649"/>
        <v>7.97821119983773-1.45514130082466i</v>
      </c>
      <c r="E2277" s="57" t="str">
        <f t="shared" si="650"/>
        <v>81.1784743423354+0.613779452763372i</v>
      </c>
      <c r="F2277" s="57" t="str">
        <f t="shared" si="651"/>
        <v>4.17821438546585-125.389223648132i</v>
      </c>
      <c r="G2277" s="57" t="str">
        <f t="shared" si="652"/>
        <v>0.999888889946192-0.0105402897666246i</v>
      </c>
      <c r="H2277" s="57" t="str">
        <f t="shared" si="653"/>
        <v>488.992332581992+1163.01786921941i</v>
      </c>
      <c r="I2277" s="57" t="str">
        <f t="shared" si="654"/>
        <v>834.311915745979-318.523989265724i</v>
      </c>
      <c r="K2277" s="57" t="str">
        <f t="shared" si="655"/>
        <v>0.0036865108207896-0.0159553458608821i</v>
      </c>
      <c r="L2277" s="57" t="str">
        <f t="shared" si="656"/>
        <v>0.00025-0.0463777162906863i</v>
      </c>
      <c r="M2277" s="57" t="str">
        <f t="shared" si="657"/>
        <v>0.0025-0.0261201155579585i</v>
      </c>
      <c r="N2277" s="57">
        <f t="shared" si="658"/>
        <v>93.10665734967489</v>
      </c>
      <c r="O2277" s="57">
        <f t="shared" si="659"/>
        <v>14.632693011717793</v>
      </c>
      <c r="P2277" s="374">
        <f t="shared" si="660"/>
        <v>14.632693011717793</v>
      </c>
      <c r="Q2277" s="374">
        <f t="shared" si="661"/>
        <v>-86.89334265032511</v>
      </c>
      <c r="R2277" s="12">
        <f t="shared" si="662"/>
        <v>93.10665734967489</v>
      </c>
      <c r="S2277" s="57">
        <f t="shared" si="663"/>
        <v>4.766265994784832</v>
      </c>
      <c r="T2277" s="12">
        <f t="shared" si="646"/>
        <v>14.632693011717793</v>
      </c>
    </row>
    <row r="2278" spans="1:20" x14ac:dyDescent="0.15">
      <c r="A2278" s="57">
        <f t="shared" si="647"/>
        <v>30061.13233192221</v>
      </c>
      <c r="B2278" s="12">
        <f t="shared" si="664"/>
        <v>4784.3778055650146</v>
      </c>
      <c r="C2278" s="57" t="str">
        <f t="shared" si="648"/>
        <v>0.292212069506511-5.36239722832121i</v>
      </c>
      <c r="D2278" s="57" t="str">
        <f t="shared" si="649"/>
        <v>7.97819758220272-1.45053869272507i</v>
      </c>
      <c r="E2278" s="57" t="str">
        <f t="shared" si="650"/>
        <v>81.1791780653134+0.616275345622727i</v>
      </c>
      <c r="F2278" s="57" t="str">
        <f t="shared" si="651"/>
        <v>4.17821085052883-124.914882431427i</v>
      </c>
      <c r="G2278" s="57" t="str">
        <f t="shared" si="652"/>
        <v>0.999888044000073-0.0105803339163431i</v>
      </c>
      <c r="H2278" s="57" t="str">
        <f t="shared" si="653"/>
        <v>495.254336328295+1172.75331965003i</v>
      </c>
      <c r="I2278" s="57" t="str">
        <f t="shared" si="654"/>
        <v>838.208324832345-321.399170052661i</v>
      </c>
      <c r="K2278" s="57" t="str">
        <f t="shared" si="655"/>
        <v>0.00366713085678312-0.0158983713669529i</v>
      </c>
      <c r="L2278" s="57" t="str">
        <f t="shared" si="656"/>
        <v>0.00025-0.0462021481278007i</v>
      </c>
      <c r="M2278" s="57" t="str">
        <f t="shared" si="657"/>
        <v>0.0025-0.0260212348654697i</v>
      </c>
      <c r="N2278" s="57">
        <f t="shared" si="658"/>
        <v>93.11912283721135</v>
      </c>
      <c r="O2278" s="57">
        <f t="shared" si="659"/>
        <v>14.600056754944116</v>
      </c>
      <c r="P2278" s="374">
        <f t="shared" si="660"/>
        <v>14.600056754944116</v>
      </c>
      <c r="Q2278" s="374">
        <f t="shared" si="661"/>
        <v>-86.88087716278865</v>
      </c>
      <c r="R2278" s="12">
        <f t="shared" si="662"/>
        <v>93.11912283721135</v>
      </c>
      <c r="S2278" s="57">
        <f t="shared" si="663"/>
        <v>4.7843778055650148</v>
      </c>
      <c r="T2278" s="12">
        <f t="shared" si="646"/>
        <v>14.600056754944116</v>
      </c>
    </row>
    <row r="2279" spans="1:20" x14ac:dyDescent="0.15">
      <c r="A2279" s="57">
        <f t="shared" si="647"/>
        <v>30175.364634783513</v>
      </c>
      <c r="B2279" s="12">
        <f t="shared" si="664"/>
        <v>4802.5584412261614</v>
      </c>
      <c r="C2279" s="57" t="str">
        <f t="shared" si="648"/>
        <v>0.292282562674159-5.34222435351758i</v>
      </c>
      <c r="D2279" s="57" t="str">
        <f t="shared" si="649"/>
        <v>7.97818386092402-1.44595694799518i</v>
      </c>
      <c r="E2279" s="57" t="str">
        <f t="shared" si="650"/>
        <v>81.179887592677+0.618779832369565i</v>
      </c>
      <c r="F2279" s="57" t="str">
        <f t="shared" si="651"/>
        <v>4.1782072886813-124.442338156673i</v>
      </c>
      <c r="G2279" s="57" t="str">
        <f t="shared" si="652"/>
        <v>0.999887191613996-0.0106205301314119i</v>
      </c>
      <c r="H2279" s="57" t="str">
        <f t="shared" si="653"/>
        <v>501.667480068895+1182.6249189128i</v>
      </c>
      <c r="I2279" s="57" t="str">
        <f t="shared" si="654"/>
        <v>842.163767760738-324.348826337818i</v>
      </c>
      <c r="K2279" s="57" t="str">
        <f t="shared" si="655"/>
        <v>0.0036478895048571-0.0158415786120941i</v>
      </c>
      <c r="L2279" s="57" t="str">
        <f t="shared" si="656"/>
        <v>0.00025-0.0460272445983271i</v>
      </c>
      <c r="M2279" s="57" t="str">
        <f t="shared" si="657"/>
        <v>0.0025-0.0259227284971805i</v>
      </c>
      <c r="N2279" s="57">
        <f t="shared" si="658"/>
        <v>93.131631416812098</v>
      </c>
      <c r="O2279" s="57">
        <f t="shared" si="659"/>
        <v>14.567423113661652</v>
      </c>
      <c r="P2279" s="374">
        <f t="shared" si="660"/>
        <v>14.567423113661652</v>
      </c>
      <c r="Q2279" s="374">
        <f t="shared" si="661"/>
        <v>-86.868368583187902</v>
      </c>
      <c r="R2279" s="12">
        <f t="shared" si="662"/>
        <v>93.131631416812098</v>
      </c>
      <c r="S2279" s="57">
        <f t="shared" si="663"/>
        <v>4.8025584412261617</v>
      </c>
      <c r="T2279" s="12">
        <f t="shared" si="646"/>
        <v>14.567423113661652</v>
      </c>
    </row>
    <row r="2280" spans="1:20" x14ac:dyDescent="0.15">
      <c r="A2280" s="57">
        <f t="shared" si="647"/>
        <v>30290.031020395694</v>
      </c>
      <c r="B2280" s="12">
        <f t="shared" si="664"/>
        <v>4820.8081633028214</v>
      </c>
      <c r="C2280" s="57" t="str">
        <f t="shared" si="648"/>
        <v>0.292352509516956-5.32212850558017i</v>
      </c>
      <c r="D2280" s="57" t="str">
        <f t="shared" si="649"/>
        <v>7.97817003521323-1.44139600068942i</v>
      </c>
      <c r="E2280" s="57" t="str">
        <f t="shared" si="650"/>
        <v>81.1806029653749+0.62129294428582i</v>
      </c>
      <c r="F2280" s="57" t="str">
        <f t="shared" si="651"/>
        <v>4.17820369971844-123.971584026156i</v>
      </c>
      <c r="G2280" s="57" t="str">
        <f t="shared" si="652"/>
        <v>0.999886332738946-0.0106608789885074i</v>
      </c>
      <c r="H2280" s="57" t="str">
        <f t="shared" si="653"/>
        <v>508.236632512351+1192.63522670376i</v>
      </c>
      <c r="I2280" s="57" t="str">
        <f t="shared" si="654"/>
        <v>846.179315227253-327.375269938815i</v>
      </c>
      <c r="K2280" s="57" t="str">
        <f t="shared" si="655"/>
        <v>0.00362878582798547-0.0157849672827431i</v>
      </c>
      <c r="L2280" s="57" t="str">
        <f t="shared" si="656"/>
        <v>0.00025-0.0458530031862194i</v>
      </c>
      <c r="M2280" s="57" t="str">
        <f t="shared" si="657"/>
        <v>0.0025-0.0258245950360434i</v>
      </c>
      <c r="N2280" s="57">
        <f t="shared" si="658"/>
        <v>93.144183241205667</v>
      </c>
      <c r="O2280" s="57">
        <f t="shared" si="659"/>
        <v>14.534792105391274</v>
      </c>
      <c r="P2280" s="374">
        <f t="shared" si="660"/>
        <v>14.534792105391274</v>
      </c>
      <c r="Q2280" s="374">
        <f t="shared" si="661"/>
        <v>-86.855816758794333</v>
      </c>
      <c r="R2280" s="12">
        <f t="shared" si="662"/>
        <v>93.144183241205667</v>
      </c>
      <c r="S2280" s="57">
        <f t="shared" si="663"/>
        <v>4.8208081633028215</v>
      </c>
      <c r="T2280" s="12">
        <f t="shared" si="646"/>
        <v>14.534792105391274</v>
      </c>
    </row>
    <row r="2281" spans="1:20" x14ac:dyDescent="0.15">
      <c r="A2281" s="57">
        <f t="shared" si="647"/>
        <v>30405.133138273199</v>
      </c>
      <c r="B2281" s="12">
        <f t="shared" si="664"/>
        <v>4839.1272343233722</v>
      </c>
      <c r="C2281" s="57" t="str">
        <f t="shared" si="648"/>
        <v>0.292421913421261-5.30210939353327i</v>
      </c>
      <c r="D2281" s="57" t="str">
        <f t="shared" si="649"/>
        <v>7.97815610427585-1.43685578516097i</v>
      </c>
      <c r="E2281" s="57" t="str">
        <f t="shared" si="650"/>
        <v>81.1813242246864+0.623814712739779i</v>
      </c>
      <c r="F2281" s="57" t="str">
        <f t="shared" si="651"/>
        <v>4.1782000834339-123.502613267913i</v>
      </c>
      <c r="G2281" s="57" t="str">
        <f t="shared" si="652"/>
        <v>0.999885467325536-0.0107013810664843i</v>
      </c>
      <c r="H2281" s="57" t="str">
        <f t="shared" si="653"/>
        <v>514.96685726911+1202.78684933526i</v>
      </c>
      <c r="I2281" s="57" t="str">
        <f t="shared" si="654"/>
        <v>850.256054813866-330.480904093426i</v>
      </c>
      <c r="K2281" s="57" t="str">
        <f t="shared" si="655"/>
        <v>0.00360981889463591-0.0157285370627512i</v>
      </c>
      <c r="L2281" s="57" t="str">
        <f t="shared" si="656"/>
        <v>0.00025-0.0456794213849566i</v>
      </c>
      <c r="M2281" s="57" t="str">
        <f t="shared" si="657"/>
        <v>0.0025-0.025726833070376i</v>
      </c>
      <c r="N2281" s="57">
        <f t="shared" si="658"/>
        <v>93.156778463510733</v>
      </c>
      <c r="O2281" s="57">
        <f t="shared" si="659"/>
        <v>14.502163747795315</v>
      </c>
      <c r="P2281" s="374">
        <f t="shared" si="660"/>
        <v>14.502163747795315</v>
      </c>
      <c r="Q2281" s="374">
        <f t="shared" si="661"/>
        <v>-86.843221536489267</v>
      </c>
      <c r="R2281" s="12">
        <f t="shared" si="662"/>
        <v>93.156778463510733</v>
      </c>
      <c r="S2281" s="57">
        <f t="shared" si="663"/>
        <v>4.8391272343233727</v>
      </c>
      <c r="T2281" s="12">
        <f t="shared" si="646"/>
        <v>14.502163747795315</v>
      </c>
    </row>
    <row r="2282" spans="1:20" x14ac:dyDescent="0.15">
      <c r="A2282" s="57">
        <f t="shared" si="647"/>
        <v>30520.672644198636</v>
      </c>
      <c r="B2282" s="12">
        <f t="shared" si="664"/>
        <v>4857.515917813801</v>
      </c>
      <c r="C2282" s="57" t="str">
        <f t="shared" si="648"/>
        <v>0.292490777751316-5.28216672752457i</v>
      </c>
      <c r="D2282" s="57" t="str">
        <f t="shared" si="649"/>
        <v>7.97814206731139-1.43233623606084i</v>
      </c>
      <c r="E2282" s="57" t="str">
        <f t="shared" si="650"/>
        <v>81.1820514122234+0.626345169187607i</v>
      </c>
      <c r="F2282" s="57" t="str">
        <f t="shared" si="651"/>
        <v>4.17819643961966-123.035419135635i</v>
      </c>
      <c r="G2282" s="57" t="str">
        <f t="shared" si="652"/>
        <v>0.999884595324003-0.010742036946383i</v>
      </c>
      <c r="H2282" s="57" t="str">
        <f t="shared" si="653"/>
        <v>521.863422056702+1213.08243957789i</v>
      </c>
      <c r="I2282" s="57" t="str">
        <f t="shared" si="654"/>
        <v>854.395090692446-333.668227719363i</v>
      </c>
      <c r="K2282" s="57" t="str">
        <f t="shared" si="655"/>
        <v>0.00359098777874977-0.0156722876334284i</v>
      </c>
      <c r="L2282" s="57" t="str">
        <f t="shared" si="656"/>
        <v>0.00025-0.0455064966975061i</v>
      </c>
      <c r="M2282" s="57" t="str">
        <f t="shared" si="657"/>
        <v>0.0025-0.0256294411938395i</v>
      </c>
      <c r="N2282" s="57">
        <f t="shared" si="658"/>
        <v>93.169417237235891</v>
      </c>
      <c r="O2282" s="57">
        <f t="shared" si="659"/>
        <v>14.469538058678214</v>
      </c>
      <c r="P2282" s="374">
        <f t="shared" si="660"/>
        <v>14.469538058678214</v>
      </c>
      <c r="Q2282" s="374">
        <f t="shared" si="661"/>
        <v>-86.830582762764109</v>
      </c>
      <c r="R2282" s="12">
        <f t="shared" si="662"/>
        <v>93.169417237235891</v>
      </c>
      <c r="S2282" s="57">
        <f t="shared" si="663"/>
        <v>4.8575159178138012</v>
      </c>
      <c r="T2282" s="12">
        <f t="shared" si="646"/>
        <v>14.469538058678214</v>
      </c>
    </row>
    <row r="2283" spans="1:20" x14ac:dyDescent="0.15">
      <c r="A2283" s="57">
        <f t="shared" si="647"/>
        <v>30636.651200246593</v>
      </c>
      <c r="B2283" s="12">
        <f t="shared" si="664"/>
        <v>4875.9744783014939</v>
      </c>
      <c r="C2283" s="57" t="str">
        <f t="shared" si="648"/>
        <v>0.292559105849179-5.26230021882095i</v>
      </c>
      <c r="D2283" s="57" t="str">
        <f t="shared" si="649"/>
        <v>7.97812792351326-1.42783728833691i</v>
      </c>
      <c r="E2283" s="57" t="str">
        <f t="shared" si="650"/>
        <v>81.182784569933+0.628884345171251i</v>
      </c>
      <c r="F2283" s="57" t="str">
        <f t="shared" si="651"/>
        <v>4.17819276806627-122.569994908571i</v>
      </c>
      <c r="G2283" s="57" t="str">
        <f t="shared" si="652"/>
        <v>0.999883716684205-0.0107828472114388i</v>
      </c>
      <c r="H2283" s="57" t="str">
        <f t="shared" si="653"/>
        <v>528.93180839818+1223.52469636499i</v>
      </c>
      <c r="I2283" s="57" t="str">
        <f t="shared" si="654"/>
        <v>858.597543253174-336.939839899162i</v>
      </c>
      <c r="K2283" s="57" t="str">
        <f t="shared" si="655"/>
        <v>0.00357229155972205-0.0156162186735887i</v>
      </c>
      <c r="L2283" s="57" t="str">
        <f t="shared" si="656"/>
        <v>0.00025-0.0453342266362883i</v>
      </c>
      <c r="M2283" s="57" t="str">
        <f t="shared" si="657"/>
        <v>0.0025-0.0255324180054189i</v>
      </c>
      <c r="N2283" s="57">
        <f t="shared" si="658"/>
        <v>93.182099716277122</v>
      </c>
      <c r="O2283" s="57">
        <f t="shared" si="659"/>
        <v>14.436915055987685</v>
      </c>
      <c r="P2283" s="374">
        <f t="shared" si="660"/>
        <v>14.436915055987685</v>
      </c>
      <c r="Q2283" s="374">
        <f t="shared" si="661"/>
        <v>-86.817900283722878</v>
      </c>
      <c r="R2283" s="12">
        <f t="shared" si="662"/>
        <v>93.182099716277122</v>
      </c>
      <c r="S2283" s="57">
        <f t="shared" si="663"/>
        <v>4.8759744783014938</v>
      </c>
      <c r="T2283" s="12">
        <f t="shared" si="646"/>
        <v>14.436915055987685</v>
      </c>
    </row>
    <row r="2284" spans="1:20" x14ac:dyDescent="0.15">
      <c r="A2284" s="57">
        <f t="shared" si="647"/>
        <v>30753.070474807533</v>
      </c>
      <c r="B2284" s="12">
        <f t="shared" si="664"/>
        <v>4894.5031813190399</v>
      </c>
      <c r="C2284" s="57" t="str">
        <f t="shared" si="648"/>
        <v>0.292626901034924-5.24250957980415i</v>
      </c>
      <c r="D2284" s="57" t="str">
        <f t="shared" si="649"/>
        <v>7.97811367206876-1.42335887723302i</v>
      </c>
      <c r="E2284" s="57" t="str">
        <f t="shared" si="650"/>
        <v>81.1835237401002+0.6314322723201i</v>
      </c>
      <c r="F2284" s="57" t="str">
        <f t="shared" si="651"/>
        <v>4.17818906856258-122.10633389143i</v>
      </c>
      <c r="G2284" s="57" t="str">
        <f t="shared" si="652"/>
        <v>0.999882831355619-0.0108238124470888i</v>
      </c>
      <c r="H2284" s="57" t="str">
        <f t="shared" si="653"/>
        <v>536.177721842918+1234.11636434292i</v>
      </c>
      <c r="I2284" s="57" t="str">
        <f t="shared" si="654"/>
        <v>862.864548648859-340.298444603309i</v>
      </c>
      <c r="K2284" s="57" t="str">
        <f t="shared" si="655"/>
        <v>0.00355372932238134-0.0155603298595946i</v>
      </c>
      <c r="L2284" s="57" t="str">
        <f t="shared" si="656"/>
        <v>0.00025-0.0451626087231403i</v>
      </c>
      <c r="M2284" s="57" t="str">
        <f t="shared" si="657"/>
        <v>0.0025-0.0254357621094031i</v>
      </c>
      <c r="N2284" s="57">
        <f t="shared" si="658"/>
        <v>93.194826054917925</v>
      </c>
      <c r="O2284" s="57">
        <f t="shared" si="659"/>
        <v>14.404294757815702</v>
      </c>
      <c r="P2284" s="374">
        <f t="shared" si="660"/>
        <v>14.404294757815702</v>
      </c>
      <c r="Q2284" s="374">
        <f t="shared" si="661"/>
        <v>-86.805173945082075</v>
      </c>
      <c r="R2284" s="12">
        <f t="shared" si="662"/>
        <v>93.194826054917925</v>
      </c>
      <c r="S2284" s="57">
        <f t="shared" si="663"/>
        <v>4.8945031813190401</v>
      </c>
      <c r="T2284" s="12">
        <f t="shared" ref="T2284:T2347" si="665">P2284</f>
        <v>14.404294757815702</v>
      </c>
    </row>
    <row r="2285" spans="1:20" x14ac:dyDescent="0.15">
      <c r="A2285" s="57">
        <f t="shared" ref="A2285:A2348" si="666">2*PI()*B2285</f>
        <v>30869.9321426118</v>
      </c>
      <c r="B2285" s="12">
        <f t="shared" si="664"/>
        <v>4913.102293408052</v>
      </c>
      <c r="C2285" s="57" t="str">
        <f t="shared" ref="C2285:C2348" si="667">IMPRODUCT(D2285,E2285,$C$40,,K2285,$C$41)</f>
        <v>0.292694166606632-5.22279452396638i</v>
      </c>
      <c r="D2285" s="57" t="str">
        <f t="shared" ref="D2285:D2348" si="668">IMDIV(IMPRODUCT($C$37,$C$38,COMPLEX(1,A2285/$C$38)),IMSUM(-1*A2285*A2285/$C$39,COMPLEX(0,1*A2285)))</f>
        <v>7.97809931215897-1.41890093828797i</v>
      </c>
      <c r="E2285" s="57" t="str">
        <f t="shared" ref="E2285:E2348" si="669">IMDIV(IMPRODUCT(IMSUM(F2285,G2285),$C$29,H2285),IMSUM(1,I2285))</f>
        <v>81.1842689653489+0.633988982349661i</v>
      </c>
      <c r="F2285" s="57" t="str">
        <f t="shared" ref="F2285:F2348" si="670">IMDIV(IMPRODUCT($C$14,$C$15,COMPLEX(1,A2285/$C$15)),IMSUM(-1*A2285*A2285/$C$16,COMPLEX(0,A2285)))</f>
        <v>4.17818534089589-121.644429414287i</v>
      </c>
      <c r="G2285" s="57" t="str">
        <f t="shared" ref="G2285:G2348" si="671">IMDIV(1,COMPLEX(1,A2285*$C$9*$C$10))</f>
        <v>0.999881939287337-0.010864933240981i</v>
      </c>
      <c r="H2285" s="57" t="str">
        <f t="shared" ref="H2285:H2348" si="672">IMDIV($C$3,IMSUM(K2285,COMPLEX(0,$C$28*A2285)))</f>
        <v>543.607102740419+1244.86023324841i</v>
      </c>
      <c r="I2285" s="57" t="str">
        <f t="shared" ref="I2285:I2348" si="673">IMPRODUCT(F2285,$C$29,H2285,$C$31)</f>
        <v>867.19725824581-343.746855665304i</v>
      </c>
      <c r="K2285" s="57" t="str">
        <f t="shared" ref="K2285:K2348" si="674">IF($C$26&lt;=0,IMDIV(1,IMSUM(IMDIV(1,L2285),1/$C$18)),IMDIV(1,IMSUM(IMDIV(1,L2285),1/$C$18,IMDIV(1,M2285))))</f>
        <v>0.00353530015696946-0.0155046208654012i</v>
      </c>
      <c r="L2285" s="57" t="str">
        <f t="shared" ref="L2285:L2348" si="675">IMSUM($C$21/$C$22,IMDIV(1,COMPLEX(0,$C$20*$C$22*A2285)))</f>
        <v>0.00025-0.044991640489281i</v>
      </c>
      <c r="M2285" s="57" t="str">
        <f t="shared" ref="M2285:M2348" si="676">IMSUM($C$25/$C$26,IMDIV(1,COMPLEX(0,$C$24*$C$26*A2285)))</f>
        <v>0.0025-0.0253394721153648i</v>
      </c>
      <c r="N2285" s="57">
        <f t="shared" ref="N2285:N2348" si="677">ABS(R2285)</f>
        <v>93.207596407827452</v>
      </c>
      <c r="O2285" s="57">
        <f t="shared" ref="O2285:O2348" si="678">ABS(P2285)</f>
        <v>14.37167718239934</v>
      </c>
      <c r="P2285" s="374">
        <f t="shared" ref="P2285:P2348" si="679">20*LOG10(IMABS(C2285))</f>
        <v>14.37167718239934</v>
      </c>
      <c r="Q2285" s="374">
        <f t="shared" ref="Q2285:Q2348" si="680">IMARGUMENT(C2285)*180/PI()</f>
        <v>-86.792403592172548</v>
      </c>
      <c r="R2285" s="12">
        <f t="shared" ref="R2285:R2348" si="681">IF(Q2285&lt;0,Q2285+180,Q2285-180)</f>
        <v>93.207596407827452</v>
      </c>
      <c r="S2285" s="57">
        <f t="shared" ref="S2285:S2348" si="682">B2285/1000</f>
        <v>4.9131022934080519</v>
      </c>
      <c r="T2285" s="12">
        <f t="shared" si="665"/>
        <v>14.37167718239934</v>
      </c>
    </row>
    <row r="2286" spans="1:20" x14ac:dyDescent="0.15">
      <c r="A2286" s="57">
        <f t="shared" si="666"/>
        <v>30987.237884753722</v>
      </c>
      <c r="B2286" s="12">
        <f t="shared" ref="B2286:B2349" si="683">B2285*(1+B$42)</f>
        <v>4931.7720821230023</v>
      </c>
      <c r="C2286" s="57" t="str">
        <f t="shared" si="667"/>
        <v>0.292760905840474-5.20315476590605i</v>
      </c>
      <c r="D2286" s="57" t="str">
        <f t="shared" si="668"/>
        <v>7.97808484295883-1.41446340733468i</v>
      </c>
      <c r="E2286" s="57" t="str">
        <f t="shared" si="669"/>
        <v>81.1850202886467+0.636554507061814i</v>
      </c>
      <c r="F2286" s="57" t="str">
        <f t="shared" si="670"/>
        <v>4.17818158485183-121.184274832484i</v>
      </c>
      <c r="G2286" s="57" t="str">
        <f t="shared" si="671"/>
        <v>0.999881040428065-0.0109062101829822i</v>
      </c>
      <c r="H2286" s="57" t="str">
        <f t="shared" si="672"/>
        <v>551.226137599904+1255.75913709242i</v>
      </c>
      <c r="I2286" s="57" t="str">
        <f t="shared" si="673"/>
        <v>871.596837970898-347.288002023381i</v>
      </c>
      <c r="K2286" s="57" t="str">
        <f t="shared" si="674"/>
        <v>0.00351700315912101-0.0154490913625993i</v>
      </c>
      <c r="L2286" s="57" t="str">
        <f t="shared" si="675"/>
        <v>0.00025-0.0448213194752749i</v>
      </c>
      <c r="M2286" s="57" t="str">
        <f t="shared" si="676"/>
        <v>0.0025-0.0252435466381398i</v>
      </c>
      <c r="N2286" s="57">
        <f t="shared" si="677"/>
        <v>93.220410930059401</v>
      </c>
      <c r="O2286" s="57">
        <f t="shared" si="678"/>
        <v>14.339062348121786</v>
      </c>
      <c r="P2286" s="374">
        <f t="shared" si="679"/>
        <v>14.339062348121786</v>
      </c>
      <c r="Q2286" s="374">
        <f t="shared" si="680"/>
        <v>-86.779589069940599</v>
      </c>
      <c r="R2286" s="12">
        <f t="shared" si="681"/>
        <v>93.220410930059401</v>
      </c>
      <c r="S2286" s="57">
        <f t="shared" si="682"/>
        <v>4.9317720821230022</v>
      </c>
      <c r="T2286" s="12">
        <f t="shared" si="665"/>
        <v>14.339062348121786</v>
      </c>
    </row>
    <row r="2287" spans="1:20" x14ac:dyDescent="0.15">
      <c r="A2287" s="57">
        <f t="shared" si="666"/>
        <v>31104.989388715789</v>
      </c>
      <c r="B2287" s="12">
        <f t="shared" si="683"/>
        <v>4950.5128160350696</v>
      </c>
      <c r="C2287" s="57" t="str">
        <f t="shared" si="667"/>
        <v>0.29282712199083-5.1835900213234i</v>
      </c>
      <c r="D2287" s="57" t="str">
        <f t="shared" si="668"/>
        <v>7.97807026363687-1.41004622049914i</v>
      </c>
      <c r="E2287" s="57" t="str">
        <f t="shared" si="669"/>
        <v>81.1857777533051+0.639128878344864i</v>
      </c>
      <c r="F2287" s="57" t="str">
        <f t="shared" si="670"/>
        <v>4.17817780021439-120.725863526534i</v>
      </c>
      <c r="G2287" s="57" t="str">
        <f t="shared" si="671"/>
        <v>0.999880134726117-0.0109476438651866i</v>
      </c>
      <c r="H2287" s="57" t="str">
        <f t="shared" si="672"/>
        <v>559.041271070139+1266.81595312735i</v>
      </c>
      <c r="I2287" s="57" t="str">
        <f t="shared" si="673"/>
        <v>876.064467543246-350.924933244243i</v>
      </c>
      <c r="K2287" s="57" t="str">
        <f t="shared" si="674"/>
        <v>0.00349883742984297-0.0153937410204591i</v>
      </c>
      <c r="L2287" s="57" t="str">
        <f t="shared" si="675"/>
        <v>0.00025-0.0446516432309971i</v>
      </c>
      <c r="M2287" s="57" t="str">
        <f t="shared" si="676"/>
        <v>0.0025-0.0251479842978081i</v>
      </c>
      <c r="N2287" s="57">
        <f t="shared" si="677"/>
        <v>93.233269777051419</v>
      </c>
      <c r="O2287" s="57">
        <f t="shared" si="678"/>
        <v>14.306450273513171</v>
      </c>
      <c r="P2287" s="374">
        <f t="shared" si="679"/>
        <v>14.306450273513171</v>
      </c>
      <c r="Q2287" s="374">
        <f t="shared" si="680"/>
        <v>-86.766730222948581</v>
      </c>
      <c r="R2287" s="12">
        <f t="shared" si="681"/>
        <v>93.233269777051419</v>
      </c>
      <c r="S2287" s="57">
        <f t="shared" si="682"/>
        <v>4.9505128160350695</v>
      </c>
      <c r="T2287" s="12">
        <f t="shared" si="665"/>
        <v>14.306450273513171</v>
      </c>
    </row>
    <row r="2288" spans="1:20" x14ac:dyDescent="0.15">
      <c r="A2288" s="57">
        <f t="shared" si="666"/>
        <v>31223.188348392909</v>
      </c>
      <c r="B2288" s="12">
        <f t="shared" si="683"/>
        <v>4969.3247647360031</v>
      </c>
      <c r="C2288" s="57" t="str">
        <f t="shared" si="667"/>
        <v>0.292892818290241-5.16410000701647i</v>
      </c>
      <c r="D2288" s="57" t="str">
        <f t="shared" si="668"/>
        <v>7.97805557335547-1.40564931419963i</v>
      </c>
      <c r="E2288" s="57" t="str">
        <f t="shared" si="669"/>
        <v>81.1865414029841+0.641712128172653i</v>
      </c>
      <c r="F2288" s="57" t="str">
        <f t="shared" si="670"/>
        <v>4.17817398676601-120.269188902031i</v>
      </c>
      <c r="G2288" s="57" t="str">
        <f t="shared" si="671"/>
        <v>0.999879222129416-0.0109892348819233i</v>
      </c>
      <c r="H2288" s="57" t="str">
        <f t="shared" si="672"/>
        <v>567.059218576444+1278.03360057265i</v>
      </c>
      <c r="I2288" s="57" t="str">
        <f t="shared" si="673"/>
        <v>880.601339578177-354.660825345372i</v>
      </c>
      <c r="K2288" s="57" t="str">
        <f t="shared" si="674"/>
        <v>0.00348080207549393-0.0153385695059728i</v>
      </c>
      <c r="L2288" s="57" t="str">
        <f t="shared" si="675"/>
        <v>0.00025-0.0444826093155978i</v>
      </c>
      <c r="M2288" s="57" t="str">
        <f t="shared" si="676"/>
        <v>0.0025-0.0250527837196734i</v>
      </c>
      <c r="N2288" s="57">
        <f t="shared" si="677"/>
        <v>93.246173104622315</v>
      </c>
      <c r="O2288" s="57">
        <f t="shared" si="678"/>
        <v>14.273840977251949</v>
      </c>
      <c r="P2288" s="374">
        <f t="shared" si="679"/>
        <v>14.273840977251949</v>
      </c>
      <c r="Q2288" s="374">
        <f t="shared" si="680"/>
        <v>-86.753826895377685</v>
      </c>
      <c r="R2288" s="12">
        <f t="shared" si="681"/>
        <v>93.246173104622315</v>
      </c>
      <c r="S2288" s="57">
        <f t="shared" si="682"/>
        <v>4.9693247647360028</v>
      </c>
      <c r="T2288" s="12">
        <f t="shared" si="665"/>
        <v>14.273840977251949</v>
      </c>
    </row>
    <row r="2289" spans="1:20" x14ac:dyDescent="0.15">
      <c r="A2289" s="57">
        <f t="shared" si="666"/>
        <v>31341.836464116805</v>
      </c>
      <c r="B2289" s="12">
        <f t="shared" si="683"/>
        <v>4988.2081988420005</v>
      </c>
      <c r="C2289" s="57" t="str">
        <f t="shared" si="667"/>
        <v>0.2929579979496-5.14468444087652i</v>
      </c>
      <c r="D2289" s="57" t="str">
        <f t="shared" si="668"/>
        <v>7.97804077127051-1.40127262514567i</v>
      </c>
      <c r="E2289" s="57" t="str">
        <f t="shared" si="669"/>
        <v>81.1873112816928+0.644304288605151i</v>
      </c>
      <c r="F2289" s="57" t="str">
        <f t="shared" si="670"/>
        <v>4.17817014428739-119.814244389549i</v>
      </c>
      <c r="G2289" s="57" t="str">
        <f t="shared" si="671"/>
        <v>0.999878302585487-0.0110309838297658i</v>
      </c>
      <c r="H2289" s="57" t="str">
        <f t="shared" si="672"/>
        <v>575.286979653924+1289.41503907065i</v>
      </c>
      <c r="I2289" s="57" t="str">
        <f t="shared" si="673"/>
        <v>885.208658549279-358.498986933264i</v>
      </c>
      <c r="K2289" s="57" t="str">
        <f t="shared" si="674"/>
        <v>0.00346289620776342-0.0152835764838966i</v>
      </c>
      <c r="L2289" s="57" t="str">
        <f t="shared" si="675"/>
        <v>0.00025-0.0443142152974675i</v>
      </c>
      <c r="M2289" s="57" t="str">
        <f t="shared" si="676"/>
        <v>0.0025-0.0249579435342433i</v>
      </c>
      <c r="N2289" s="57">
        <f t="shared" si="677"/>
        <v>93.259121068972505</v>
      </c>
      <c r="O2289" s="57">
        <f t="shared" si="678"/>
        <v>14.241234478165314</v>
      </c>
      <c r="P2289" s="374">
        <f t="shared" si="679"/>
        <v>14.241234478165314</v>
      </c>
      <c r="Q2289" s="374">
        <f t="shared" si="680"/>
        <v>-86.740878931027495</v>
      </c>
      <c r="R2289" s="12">
        <f t="shared" si="681"/>
        <v>93.259121068972505</v>
      </c>
      <c r="S2289" s="57">
        <f t="shared" si="682"/>
        <v>4.9882081988420008</v>
      </c>
      <c r="T2289" s="12">
        <f t="shared" si="665"/>
        <v>14.241234478165314</v>
      </c>
    </row>
    <row r="2290" spans="1:20" x14ac:dyDescent="0.15">
      <c r="A2290" s="57">
        <f t="shared" si="666"/>
        <v>31460.935442680453</v>
      </c>
      <c r="B2290" s="12">
        <f t="shared" si="683"/>
        <v>5007.1633899976005</v>
      </c>
      <c r="C2290" s="57" t="str">
        <f t="shared" si="667"/>
        <v>0.293022664158165-5.12534304188401i</v>
      </c>
      <c r="D2290" s="57" t="str">
        <f t="shared" si="668"/>
        <v>7.97802585653153-1.39691609033719i</v>
      </c>
      <c r="E2290" s="57" t="str">
        <f t="shared" si="669"/>
        <v>81.1880874337928+0.646905391787995i</v>
      </c>
      <c r="F2290" s="57" t="str">
        <f t="shared" si="670"/>
        <v>4.1781662725576-119.361023444552i</v>
      </c>
      <c r="G2290" s="57" t="str">
        <f t="shared" si="671"/>
        <v>0.999877376041456-0.0110728913075394i</v>
      </c>
      <c r="H2290" s="57" t="str">
        <f t="shared" si="672"/>
        <v>583.73185201821+1300.96326684177i</v>
      </c>
      <c r="I2290" s="57" t="str">
        <f t="shared" si="673"/>
        <v>889.887639593452-362.442865676007i</v>
      </c>
      <c r="K2290" s="57" t="str">
        <f t="shared" si="674"/>
        <v>0.00344511894365109-0.0152287616167928i</v>
      </c>
      <c r="L2290" s="57" t="str">
        <f t="shared" si="675"/>
        <v>0.00025-0.0441464587542016i</v>
      </c>
      <c r="M2290" s="57" t="str">
        <f t="shared" si="676"/>
        <v>0.0025-0.0248634623772099i</v>
      </c>
      <c r="N2290" s="57">
        <f t="shared" si="677"/>
        <v>93.272113826681803</v>
      </c>
      <c r="O2290" s="57">
        <f t="shared" si="678"/>
        <v>14.208630795230576</v>
      </c>
      <c r="P2290" s="374">
        <f t="shared" si="679"/>
        <v>14.208630795230576</v>
      </c>
      <c r="Q2290" s="374">
        <f t="shared" si="680"/>
        <v>-86.727886173318197</v>
      </c>
      <c r="R2290" s="12">
        <f t="shared" si="681"/>
        <v>93.272113826681803</v>
      </c>
      <c r="S2290" s="57">
        <f t="shared" si="682"/>
        <v>5.0071633899976007</v>
      </c>
      <c r="T2290" s="12">
        <f t="shared" si="665"/>
        <v>14.208630795230576</v>
      </c>
    </row>
    <row r="2291" spans="1:20" x14ac:dyDescent="0.15">
      <c r="A2291" s="57">
        <f t="shared" si="666"/>
        <v>31580.486997362637</v>
      </c>
      <c r="B2291" s="12">
        <f t="shared" si="683"/>
        <v>5026.1906108795911</v>
      </c>
      <c r="C2291" s="57" t="str">
        <f t="shared" si="667"/>
        <v>0.293086820083624-5.10607553010427i</v>
      </c>
      <c r="D2291" s="57" t="str">
        <f t="shared" si="668"/>
        <v>7.97801082828156-1.39257964706358i</v>
      </c>
      <c r="E2291" s="57" t="str">
        <f t="shared" si="669"/>
        <v>81.1888699040009+0.649515469952197i</v>
      </c>
      <c r="F2291" s="57" t="str">
        <f t="shared" si="670"/>
        <v>4.17816237135402-118.909519547297i</v>
      </c>
      <c r="G2291" s="57" t="str">
        <f t="shared" si="671"/>
        <v>0.999876442444048-0.0111149579163298i</v>
      </c>
      <c r="H2291" s="57" t="str">
        <f t="shared" si="672"/>
        <v>592.401446417752+1312.68131850493i</v>
      </c>
      <c r="I2291" s="57" t="str">
        <f t="shared" si="673"/>
        <v>894.639507141936-366.496055129726i</v>
      </c>
      <c r="K2291" s="57" t="str">
        <f t="shared" si="674"/>
        <v>0.00342746940544569-0.0151741245650711i</v>
      </c>
      <c r="L2291" s="57" t="str">
        <f t="shared" si="675"/>
        <v>0.00025-0.0439793372725658i</v>
      </c>
      <c r="M2291" s="57" t="str">
        <f t="shared" si="676"/>
        <v>0.0025-0.02476933888943i</v>
      </c>
      <c r="N2291" s="57">
        <f t="shared" si="677"/>
        <v>93.285151534708206</v>
      </c>
      <c r="O2291" s="57">
        <f t="shared" si="678"/>
        <v>14.17602994757593</v>
      </c>
      <c r="P2291" s="374">
        <f t="shared" si="679"/>
        <v>14.17602994757593</v>
      </c>
      <c r="Q2291" s="374">
        <f t="shared" si="680"/>
        <v>-86.714848465291794</v>
      </c>
      <c r="R2291" s="12">
        <f t="shared" si="681"/>
        <v>93.285151534708206</v>
      </c>
      <c r="S2291" s="57">
        <f t="shared" si="682"/>
        <v>5.0261906108795911</v>
      </c>
      <c r="T2291" s="12">
        <f t="shared" si="665"/>
        <v>14.17602994757593</v>
      </c>
    </row>
    <row r="2292" spans="1:20" x14ac:dyDescent="0.15">
      <c r="A2292" s="57">
        <f t="shared" si="666"/>
        <v>31700.492847952617</v>
      </c>
      <c r="B2292" s="12">
        <f t="shared" si="683"/>
        <v>5045.2901352009339</v>
      </c>
      <c r="C2292" s="57" t="str">
        <f t="shared" si="667"/>
        <v>0.293150468872184-5.08688162668346i</v>
      </c>
      <c r="D2292" s="57" t="str">
        <f t="shared" si="668"/>
        <v>7.97799568565715-1.38826323290278i</v>
      </c>
      <c r="E2292" s="57" t="str">
        <f t="shared" si="669"/>
        <v>81.189658737392+0.65213455541406i</v>
      </c>
      <c r="F2292" s="57" t="str">
        <f t="shared" si="670"/>
        <v>4.17815844045233-118.45972620274i</v>
      </c>
      <c r="G2292" s="57" t="str">
        <f t="shared" si="671"/>
        <v>0.999875501739583-0.011157184259492i</v>
      </c>
      <c r="H2292" s="57" t="str">
        <f t="shared" si="672"/>
        <v>601.303702314186+1324.57226252515i</v>
      </c>
      <c r="I2292" s="57" t="str">
        <f t="shared" si="673"/>
        <v>899.46549335861-370.662301939582i</v>
      </c>
      <c r="K2292" s="57" t="str">
        <f t="shared" si="674"/>
        <v>0.00340994672070411-0.0151196649870299i</v>
      </c>
      <c r="L2292" s="57" t="str">
        <f t="shared" si="675"/>
        <v>0.00025-0.0438128484484616i</v>
      </c>
      <c r="M2292" s="57" t="str">
        <f t="shared" si="676"/>
        <v>0.0025-0.0246755717169058i</v>
      </c>
      <c r="N2292" s="57">
        <f t="shared" si="677"/>
        <v>93.298234350386537</v>
      </c>
      <c r="O2292" s="57">
        <f t="shared" si="678"/>
        <v>14.143431954481755</v>
      </c>
      <c r="P2292" s="374">
        <f t="shared" si="679"/>
        <v>14.143431954481755</v>
      </c>
      <c r="Q2292" s="374">
        <f t="shared" si="680"/>
        <v>-86.701765649613463</v>
      </c>
      <c r="R2292" s="12">
        <f t="shared" si="681"/>
        <v>93.298234350386537</v>
      </c>
      <c r="S2292" s="57">
        <f t="shared" si="682"/>
        <v>5.0452901352009336</v>
      </c>
      <c r="T2292" s="12">
        <f t="shared" si="665"/>
        <v>14.143431954481755</v>
      </c>
    </row>
    <row r="2293" spans="1:20" x14ac:dyDescent="0.15">
      <c r="A2293" s="57">
        <f t="shared" si="666"/>
        <v>31820.95472077484</v>
      </c>
      <c r="B2293" s="12">
        <f t="shared" si="683"/>
        <v>5064.4622377146979</v>
      </c>
      <c r="C2293" s="57" t="str">
        <f t="shared" si="667"/>
        <v>0.293213613648632-5.06776105384434i</v>
      </c>
      <c r="D2293" s="57" t="str">
        <f t="shared" si="668"/>
        <v>7.97798042778829-1.38396678572041i</v>
      </c>
      <c r="E2293" s="57" t="str">
        <f t="shared" si="669"/>
        <v>81.1904539794018+0.654762680574938i</v>
      </c>
      <c r="F2293" s="57" t="str">
        <f t="shared" si="670"/>
        <v>4.17815447962653-118.011636940447i</v>
      </c>
      <c r="G2293" s="57" t="str">
        <f t="shared" si="671"/>
        <v>0.99987455387397-0.011199570942658i</v>
      </c>
      <c r="H2293" s="57" t="str">
        <f t="shared" si="672"/>
        <v>610.446904440241+1336.63919824688i</v>
      </c>
      <c r="I2293" s="57" t="str">
        <f t="shared" si="673"/>
        <v>904.366836365254-374.945513437199i</v>
      </c>
      <c r="K2293" s="57" t="str">
        <f t="shared" si="674"/>
        <v>0.00339255002223025-0.0150653825388966i</v>
      </c>
      <c r="L2293" s="57" t="str">
        <f t="shared" si="675"/>
        <v>0.00025-0.0436469898868914i</v>
      </c>
      <c r="M2293" s="57" t="str">
        <f t="shared" si="676"/>
        <v>0.0025-0.0245821595107648i</v>
      </c>
      <c r="N2293" s="57">
        <f t="shared" si="677"/>
        <v>93.311362431427014</v>
      </c>
      <c r="O2293" s="57">
        <f t="shared" si="678"/>
        <v>14.110836835381523</v>
      </c>
      <c r="P2293" s="374">
        <f t="shared" si="679"/>
        <v>14.110836835381523</v>
      </c>
      <c r="Q2293" s="374">
        <f t="shared" si="680"/>
        <v>-86.688637568572986</v>
      </c>
      <c r="R2293" s="12">
        <f t="shared" si="681"/>
        <v>93.311362431427014</v>
      </c>
      <c r="S2293" s="57">
        <f t="shared" si="682"/>
        <v>5.0644622377146984</v>
      </c>
      <c r="T2293" s="12">
        <f t="shared" si="665"/>
        <v>14.110836835381523</v>
      </c>
    </row>
    <row r="2294" spans="1:20" x14ac:dyDescent="0.15">
      <c r="A2294" s="57">
        <f t="shared" si="666"/>
        <v>31941.874348713784</v>
      </c>
      <c r="B2294" s="12">
        <f t="shared" si="683"/>
        <v>5083.7071942180137</v>
      </c>
      <c r="C2294" s="57" t="str">
        <f t="shared" si="667"/>
        <v>0.2932762575164-5.04871353488175i</v>
      </c>
      <c r="D2294" s="57" t="str">
        <f t="shared" si="668"/>
        <v>7.97796505379828-1.37969024366884i</v>
      </c>
      <c r="E2294" s="57" t="str">
        <f t="shared" si="669"/>
        <v>81.1912556758263+0.657399877921233i</v>
      </c>
      <c r="F2294" s="57" t="str">
        <f t="shared" si="670"/>
        <v>4.17815048864882-117.565245314495i</v>
      </c>
      <c r="G2294" s="57" t="str">
        <f t="shared" si="671"/>
        <v>0.999873598792709-0.011242118573746i</v>
      </c>
      <c r="H2294" s="57" t="str">
        <f t="shared" si="672"/>
        <v>619.839700287435+1348.88525246645i</v>
      </c>
      <c r="I2294" s="57" t="str">
        <f t="shared" si="673"/>
        <v>909.344778230753-379.349765657582i</v>
      </c>
      <c r="K2294" s="57" t="str">
        <f t="shared" si="674"/>
        <v>0.00337527844805375-0.0150112768748677i</v>
      </c>
      <c r="L2294" s="57" t="str">
        <f t="shared" si="675"/>
        <v>0.00025-0.0434817592019241i</v>
      </c>
      <c r="M2294" s="57" t="str">
        <f t="shared" si="676"/>
        <v>0.0025-0.0244891009272414i</v>
      </c>
      <c r="N2294" s="57">
        <f t="shared" si="677"/>
        <v>93.324535935914113</v>
      </c>
      <c r="O2294" s="57">
        <f t="shared" si="678"/>
        <v>14.078244609862224</v>
      </c>
      <c r="P2294" s="374">
        <f t="shared" si="679"/>
        <v>14.078244609862224</v>
      </c>
      <c r="Q2294" s="374">
        <f t="shared" si="680"/>
        <v>-86.675464064085887</v>
      </c>
      <c r="R2294" s="12">
        <f t="shared" si="681"/>
        <v>93.324535935914113</v>
      </c>
      <c r="S2294" s="57">
        <f t="shared" si="682"/>
        <v>5.0837071942180136</v>
      </c>
      <c r="T2294" s="12">
        <f t="shared" si="665"/>
        <v>14.078244609862224</v>
      </c>
    </row>
    <row r="2295" spans="1:20" x14ac:dyDescent="0.15">
      <c r="A2295" s="57">
        <f t="shared" si="666"/>
        <v>32063.253471238899</v>
      </c>
      <c r="B2295" s="12">
        <f t="shared" si="683"/>
        <v>5103.0252815560425</v>
      </c>
      <c r="C2295" s="57" t="str">
        <f t="shared" si="667"/>
        <v>0.293338403557647-5.02973879415905i</v>
      </c>
      <c r="D2295" s="57" t="str">
        <f t="shared" si="668"/>
        <v>7.97794956280392-1.3754335451863i</v>
      </c>
      <c r="E2295" s="57" t="str">
        <f t="shared" si="669"/>
        <v>81.1920638728291+0.66004618002378i</v>
      </c>
      <c r="F2295" s="57" t="str">
        <f t="shared" si="670"/>
        <v>4.17814646728976-117.120544903384i</v>
      </c>
      <c r="G2295" s="57" t="str">
        <f t="shared" si="671"/>
        <v>0.999872636440884-0.0112848277629683i</v>
      </c>
      <c r="H2295" s="57" t="str">
        <f t="shared" si="672"/>
        <v>629.491118578929+1361.31357549257i</v>
      </c>
      <c r="I2295" s="57" t="str">
        <f t="shared" si="673"/>
        <v>914.400562699402-383.87931179997i</v>
      </c>
      <c r="K2295" s="57" t="str">
        <f t="shared" si="674"/>
        <v>0.0033581311414087-0.0149573476471488i</v>
      </c>
      <c r="L2295" s="57" t="str">
        <f t="shared" si="675"/>
        <v>0.00025-0.0433171540166608i</v>
      </c>
      <c r="M2295" s="57" t="str">
        <f t="shared" si="676"/>
        <v>0.0025-0.0243963946276563i</v>
      </c>
      <c r="N2295" s="57">
        <f t="shared" si="677"/>
        <v>93.337755022304719</v>
      </c>
      <c r="O2295" s="57">
        <f t="shared" si="678"/>
        <v>14.045655297666373</v>
      </c>
      <c r="P2295" s="374">
        <f t="shared" si="679"/>
        <v>14.045655297666373</v>
      </c>
      <c r="Q2295" s="374">
        <f t="shared" si="680"/>
        <v>-86.662244977695281</v>
      </c>
      <c r="R2295" s="12">
        <f t="shared" si="681"/>
        <v>93.337755022304719</v>
      </c>
      <c r="S2295" s="57">
        <f t="shared" si="682"/>
        <v>5.1030252815560422</v>
      </c>
      <c r="T2295" s="12">
        <f t="shared" si="665"/>
        <v>14.045655297666373</v>
      </c>
    </row>
    <row r="2296" spans="1:20" x14ac:dyDescent="0.15">
      <c r="A2296" s="57">
        <f t="shared" si="666"/>
        <v>32185.093834429605</v>
      </c>
      <c r="B2296" s="12">
        <f t="shared" si="683"/>
        <v>5122.4167776259555</v>
      </c>
      <c r="C2296" s="57" t="str">
        <f t="shared" si="667"/>
        <v>0.293400054833318-5.01083655710361i</v>
      </c>
      <c r="D2296" s="57" t="str">
        <f t="shared" si="668"/>
        <v>7.97793395391516-1.371196628996i</v>
      </c>
      <c r="E2296" s="57" t="str">
        <f t="shared" si="669"/>
        <v>81.1928786169422+0.662701619538043i</v>
      </c>
      <c r="F2296" s="57" t="str">
        <f t="shared" si="670"/>
        <v>4.17814241531815-116.67752930994i</v>
      </c>
      <c r="G2296" s="57" t="str">
        <f t="shared" si="671"/>
        <v>0.999871666763163-0.0113276991228403i</v>
      </c>
      <c r="H2296" s="57" t="str">
        <f t="shared" si="672"/>
        <v>639.410588786307+1373.92733663836i</v>
      </c>
      <c r="I2296" s="57" t="str">
        <f t="shared" si="673"/>
        <v>919.535432630609-388.538591158428i</v>
      </c>
      <c r="K2296" s="57" t="str">
        <f t="shared" si="674"/>
        <v>0.00334110725071232-0.0149035945059939i</v>
      </c>
      <c r="L2296" s="57" t="str">
        <f t="shared" si="675"/>
        <v>0.00025-0.0431531719632007i</v>
      </c>
      <c r="M2296" s="57" t="str">
        <f t="shared" si="676"/>
        <v>0.0025-0.0243040392783984i</v>
      </c>
      <c r="N2296" s="57">
        <f t="shared" si="677"/>
        <v>93.351019849426777</v>
      </c>
      <c r="O2296" s="57">
        <f t="shared" si="678"/>
        <v>14.013068918692406</v>
      </c>
      <c r="P2296" s="374">
        <f t="shared" si="679"/>
        <v>14.013068918692406</v>
      </c>
      <c r="Q2296" s="374">
        <f t="shared" si="680"/>
        <v>-86.648980150573223</v>
      </c>
      <c r="R2296" s="12">
        <f t="shared" si="681"/>
        <v>93.351019849426777</v>
      </c>
      <c r="S2296" s="57">
        <f t="shared" si="682"/>
        <v>5.1224167776259559</v>
      </c>
      <c r="T2296" s="12">
        <f t="shared" si="665"/>
        <v>14.013068918692406</v>
      </c>
    </row>
    <row r="2297" spans="1:20" x14ac:dyDescent="0.15">
      <c r="A2297" s="57">
        <f t="shared" si="666"/>
        <v>32307.39719100044</v>
      </c>
      <c r="B2297" s="12">
        <f t="shared" si="683"/>
        <v>5141.8819613809346</v>
      </c>
      <c r="C2297" s="57" t="str">
        <f t="shared" si="667"/>
        <v>0.29346121438325-4.99200655020266i</v>
      </c>
      <c r="D2297" s="57" t="str">
        <f t="shared" si="668"/>
        <v>7.97791822623524-1.36697943410523i</v>
      </c>
      <c r="E2297" s="57" t="str">
        <f t="shared" si="669"/>
        <v>81.1936999550666+0.66536622920394i</v>
      </c>
      <c r="F2297" s="57" t="str">
        <f t="shared" si="670"/>
        <v>4.17813833250097-116.236192161227i</v>
      </c>
      <c r="G2297" s="57" t="str">
        <f t="shared" si="671"/>
        <v>0.999870689703791-0.0113707332681888i</v>
      </c>
      <c r="H2297" s="57" t="str">
        <f t="shared" si="672"/>
        <v>649.607961752251+1386.72971908212i</v>
      </c>
      <c r="I2297" s="57" t="str">
        <f t="shared" si="673"/>
        <v>924.750627119502-393.332238549442i</v>
      </c>
      <c r="K2297" s="57" t="str">
        <f t="shared" si="674"/>
        <v>0.00332420592954345-0.014850017099744i</v>
      </c>
      <c r="L2297" s="57" t="str">
        <f t="shared" si="675"/>
        <v>0.00025-0.0429898106826067i</v>
      </c>
      <c r="M2297" s="57" t="str">
        <f t="shared" si="676"/>
        <v>0.0025-0.0242120335509049i</v>
      </c>
      <c r="N2297" s="57">
        <f t="shared" si="677"/>
        <v>93.36433057647838</v>
      </c>
      <c r="O2297" s="57">
        <f t="shared" si="678"/>
        <v>13.980485492995655</v>
      </c>
      <c r="P2297" s="374">
        <f t="shared" si="679"/>
        <v>13.980485492995655</v>
      </c>
      <c r="Q2297" s="374">
        <f t="shared" si="680"/>
        <v>-86.63566942352162</v>
      </c>
      <c r="R2297" s="12">
        <f t="shared" si="681"/>
        <v>93.36433057647838</v>
      </c>
      <c r="S2297" s="57">
        <f t="shared" si="682"/>
        <v>5.1418819613809346</v>
      </c>
      <c r="T2297" s="12">
        <f t="shared" si="665"/>
        <v>13.980485492995655</v>
      </c>
    </row>
    <row r="2298" spans="1:20" x14ac:dyDescent="0.15">
      <c r="A2298" s="57">
        <f t="shared" si="666"/>
        <v>32430.165300326244</v>
      </c>
      <c r="B2298" s="12">
        <f t="shared" si="683"/>
        <v>5161.4211128341822</v>
      </c>
      <c r="C2298" s="57" t="str">
        <f t="shared" si="667"/>
        <v>0.293521885226183-4.97324850099942i</v>
      </c>
      <c r="D2298" s="57" t="str">
        <f t="shared" si="668"/>
        <v>7.97790237886054-1.36278189980448i</v>
      </c>
      <c r="E2298" s="57" t="str">
        <f t="shared" si="669"/>
        <v>81.1945279344789+0.668040041845032i</v>
      </c>
      <c r="F2298" s="57" t="str">
        <f t="shared" si="670"/>
        <v>4.17813421860351-115.796527108456i</v>
      </c>
      <c r="G2298" s="57" t="str">
        <f t="shared" si="671"/>
        <v>0.999869705206591-0.0114139308161606i</v>
      </c>
      <c r="H2298" s="57" t="str">
        <f t="shared" si="672"/>
        <v>660.093531484551+1399.72391402757i</v>
      </c>
      <c r="I2298" s="57" t="str">
        <f t="shared" si="673"/>
        <v>930.047378264701-398.265094265052i</v>
      </c>
      <c r="K2298" s="57" t="str">
        <f t="shared" si="674"/>
        <v>0.00330742633662106-0.0147966150748661i</v>
      </c>
      <c r="L2298" s="57" t="str">
        <f t="shared" si="675"/>
        <v>0.00025-0.0428270678248722i</v>
      </c>
      <c r="M2298" s="57" t="str">
        <f t="shared" si="676"/>
        <v>0.0025-0.0241203761216426i</v>
      </c>
      <c r="N2298" s="57">
        <f t="shared" si="677"/>
        <v>93.377687363025132</v>
      </c>
      <c r="O2298" s="57">
        <f t="shared" si="678"/>
        <v>13.947905040789756</v>
      </c>
      <c r="P2298" s="374">
        <f t="shared" si="679"/>
        <v>13.947905040789756</v>
      </c>
      <c r="Q2298" s="374">
        <f t="shared" si="680"/>
        <v>-86.622312636974868</v>
      </c>
      <c r="R2298" s="12">
        <f t="shared" si="681"/>
        <v>93.377687363025132</v>
      </c>
      <c r="S2298" s="57">
        <f t="shared" si="682"/>
        <v>5.1614211128341818</v>
      </c>
      <c r="T2298" s="12">
        <f t="shared" si="665"/>
        <v>13.947905040789756</v>
      </c>
    </row>
    <row r="2299" spans="1:20" x14ac:dyDescent="0.15">
      <c r="A2299" s="57">
        <f t="shared" si="666"/>
        <v>32553.399928467483</v>
      </c>
      <c r="B2299" s="12">
        <f t="shared" si="683"/>
        <v>5181.0345130629521</v>
      </c>
      <c r="C2299" s="57" t="str">
        <f t="shared" si="667"/>
        <v>0.293582070359885-4.95456213808893i</v>
      </c>
      <c r="D2299" s="57" t="str">
        <f t="shared" si="668"/>
        <v>7.97788641088063-1.35860396566657i</v>
      </c>
      <c r="E2299" s="57" t="str">
        <f t="shared" si="669"/>
        <v>81.1953626028307+0.670723090369095i</v>
      </c>
      <c r="F2299" s="57" t="str">
        <f t="shared" si="670"/>
        <v>4.17813007338922-115.358527826886i</v>
      </c>
      <c r="G2299" s="57" t="str">
        <f t="shared" si="671"/>
        <v>0.999868713214956-0.0114572923862316i</v>
      </c>
      <c r="H2299" s="57" t="str">
        <f t="shared" si="672"/>
        <v>670.878058190815+1412.91311408689i</v>
      </c>
      <c r="I2299" s="57" t="str">
        <f t="shared" si="673"/>
        <v>935.426907546025-403.342214581841i</v>
      </c>
      <c r="K2299" s="57" t="str">
        <f t="shared" si="674"/>
        <v>0.00329076763578262-0.0147433880759912i</v>
      </c>
      <c r="L2299" s="57" t="str">
        <f t="shared" si="675"/>
        <v>0.00025-0.0426649410488864i</v>
      </c>
      <c r="M2299" s="57" t="str">
        <f t="shared" si="676"/>
        <v>0.0025-0.0240290656720887i</v>
      </c>
      <c r="N2299" s="57">
        <f t="shared" si="677"/>
        <v>93.391090368999471</v>
      </c>
      <c r="O2299" s="57">
        <f t="shared" si="678"/>
        <v>13.915327582447578</v>
      </c>
      <c r="P2299" s="374">
        <f t="shared" si="679"/>
        <v>13.915327582447578</v>
      </c>
      <c r="Q2299" s="374">
        <f t="shared" si="680"/>
        <v>-86.608909631000529</v>
      </c>
      <c r="R2299" s="12">
        <f t="shared" si="681"/>
        <v>93.391090368999471</v>
      </c>
      <c r="S2299" s="57">
        <f t="shared" si="682"/>
        <v>5.1810345130629525</v>
      </c>
      <c r="T2299" s="12">
        <f t="shared" si="665"/>
        <v>13.915327582447578</v>
      </c>
    </row>
    <row r="2300" spans="1:20" x14ac:dyDescent="0.15">
      <c r="A2300" s="57">
        <f t="shared" si="666"/>
        <v>32677.10284819566</v>
      </c>
      <c r="B2300" s="12">
        <f t="shared" si="683"/>
        <v>5200.7224442125917</v>
      </c>
      <c r="C2300" s="57" t="str">
        <f t="shared" si="667"/>
        <v>0.293641772761164-4.93594719111385i</v>
      </c>
      <c r="D2300" s="57" t="str">
        <f t="shared" si="668"/>
        <v>7.97787032137814-1.35444557154578i</v>
      </c>
      <c r="E2300" s="57" t="str">
        <f t="shared" si="669"/>
        <v>81.1962040081528+0.673415407767176i</v>
      </c>
      <c r="F2300" s="57" t="str">
        <f t="shared" si="670"/>
        <v>4.17812589661976-114.922188015746i</v>
      </c>
      <c r="G2300" s="57" t="str">
        <f t="shared" si="671"/>
        <v>0.999867713671852-0.0115008186002144i</v>
      </c>
      <c r="H2300" s="57" t="str">
        <f t="shared" si="672"/>
        <v>681.972792626877+1426.30050580165i</v>
      </c>
      <c r="I2300" s="57" t="str">
        <f t="shared" si="673"/>
        <v>940.890421771288-408.568882857614i</v>
      </c>
      <c r="K2300" s="57" t="str">
        <f t="shared" si="674"/>
        <v>0.00327422899596239-0.0146903357459517i</v>
      </c>
      <c r="L2300" s="57" t="str">
        <f t="shared" si="675"/>
        <v>0.00025-0.0425034280224013i</v>
      </c>
      <c r="M2300" s="57" t="str">
        <f t="shared" si="676"/>
        <v>0.0025-0.0239381008887116i</v>
      </c>
      <c r="N2300" s="57">
        <f t="shared" si="677"/>
        <v>93.404539754698376</v>
      </c>
      <c r="O2300" s="57">
        <f t="shared" si="678"/>
        <v>13.882753138502018</v>
      </c>
      <c r="P2300" s="374">
        <f t="shared" si="679"/>
        <v>13.882753138502018</v>
      </c>
      <c r="Q2300" s="374">
        <f t="shared" si="680"/>
        <v>-86.595460245301624</v>
      </c>
      <c r="R2300" s="12">
        <f t="shared" si="681"/>
        <v>93.404539754698376</v>
      </c>
      <c r="S2300" s="57">
        <f t="shared" si="682"/>
        <v>5.2007224442125919</v>
      </c>
      <c r="T2300" s="12">
        <f t="shared" si="665"/>
        <v>13.882753138502018</v>
      </c>
    </row>
    <row r="2301" spans="1:20" x14ac:dyDescent="0.15">
      <c r="A2301" s="57">
        <f t="shared" si="666"/>
        <v>32801.275839018803</v>
      </c>
      <c r="B2301" s="12">
        <f t="shared" si="683"/>
        <v>5220.4851895005995</v>
      </c>
      <c r="C2301" s="57" t="str">
        <f t="shared" si="667"/>
        <v>0.293700995386036-4.91740339076062i</v>
      </c>
      <c r="D2301" s="57" t="str">
        <f t="shared" si="668"/>
        <v>7.97785410942877-1.35030665757695i</v>
      </c>
      <c r="E2301" s="57" t="str">
        <f t="shared" si="669"/>
        <v>81.1970521988577+0.676117027113949i</v>
      </c>
      <c r="F2301" s="57" t="str">
        <f t="shared" si="670"/>
        <v>4.17812168805499-114.48750139813i</v>
      </c>
      <c r="G2301" s="57" t="str">
        <f t="shared" si="671"/>
        <v>0.999866706519808-0.0115445100822682i</v>
      </c>
      <c r="H2301" s="57" t="str">
        <f t="shared" si="672"/>
        <v>693.389501835629+1439.88926120745i</v>
      </c>
      <c r="I2301" s="57" t="str">
        <f t="shared" si="673"/>
        <v>946.439108546262-413.950621248838i</v>
      </c>
      <c r="K2301" s="57" t="str">
        <f t="shared" si="674"/>
        <v>0.00325780959116985-0.0146374577258191i</v>
      </c>
      <c r="L2301" s="57" t="str">
        <f t="shared" si="675"/>
        <v>0.00025-0.0423425264219978i</v>
      </c>
      <c r="M2301" s="57" t="str">
        <f t="shared" si="676"/>
        <v>0.0025-0.0238474804629524i</v>
      </c>
      <c r="N2301" s="57">
        <f t="shared" si="677"/>
        <v>93.418035680782737</v>
      </c>
      <c r="O2301" s="57">
        <f t="shared" si="678"/>
        <v>13.850181729647424</v>
      </c>
      <c r="P2301" s="374">
        <f t="shared" si="679"/>
        <v>13.850181729647424</v>
      </c>
      <c r="Q2301" s="374">
        <f t="shared" si="680"/>
        <v>-86.581964319217263</v>
      </c>
      <c r="R2301" s="12">
        <f t="shared" si="681"/>
        <v>93.418035680782737</v>
      </c>
      <c r="S2301" s="57">
        <f t="shared" si="682"/>
        <v>5.2204851895005993</v>
      </c>
      <c r="T2301" s="12">
        <f t="shared" si="665"/>
        <v>13.850181729647424</v>
      </c>
    </row>
    <row r="2302" spans="1:20" x14ac:dyDescent="0.15">
      <c r="A2302" s="57">
        <f t="shared" si="666"/>
        <v>32925.920687207079</v>
      </c>
      <c r="B2302" s="12">
        <f t="shared" si="683"/>
        <v>5240.3230332207022</v>
      </c>
      <c r="C2302" s="57" t="str">
        <f t="shared" si="667"/>
        <v>0.293759741169703-4.89893046875524i</v>
      </c>
      <c r="D2302" s="57" t="str">
        <f t="shared" si="668"/>
        <v>7.97783777410113-1.34618716417463i</v>
      </c>
      <c r="E2302" s="57" t="str">
        <f t="shared" si="669"/>
        <v>81.1979072237431+0.67882798156712i</v>
      </c>
      <c r="F2302" s="57" t="str">
        <f t="shared" si="670"/>
        <v>4.17811744745294-114.054461720919i</v>
      </c>
      <c r="G2302" s="57" t="str">
        <f t="shared" si="671"/>
        <v>0.999865691700918-0.011588367458907i</v>
      </c>
      <c r="H2302" s="57" t="str">
        <f t="shared" si="672"/>
        <v>705.140496357388+1453.68252833846i</v>
      </c>
      <c r="I2302" s="57" t="str">
        <f t="shared" si="673"/>
        <v>952.074131218278-419.493203084128i</v>
      </c>
      <c r="K2302" s="57" t="str">
        <f t="shared" si="674"/>
        <v>0.0032415086004677-0.0145847536549406i</v>
      </c>
      <c r="L2302" s="57" t="str">
        <f t="shared" si="675"/>
        <v>0.00025-0.0421822339330521i</v>
      </c>
      <c r="M2302" s="57" t="str">
        <f t="shared" si="676"/>
        <v>0.0025-0.0237572030912058i</v>
      </c>
      <c r="N2302" s="57">
        <f t="shared" si="677"/>
        <v>93.431578308274723</v>
      </c>
      <c r="O2302" s="57">
        <f t="shared" si="678"/>
        <v>13.817613376740347</v>
      </c>
      <c r="P2302" s="374">
        <f t="shared" si="679"/>
        <v>13.817613376740347</v>
      </c>
      <c r="Q2302" s="374">
        <f t="shared" si="680"/>
        <v>-86.568421691725277</v>
      </c>
      <c r="R2302" s="12">
        <f t="shared" si="681"/>
        <v>93.431578308274723</v>
      </c>
      <c r="S2302" s="57">
        <f t="shared" si="682"/>
        <v>5.2403230332207018</v>
      </c>
      <c r="T2302" s="12">
        <f t="shared" si="665"/>
        <v>13.817613376740347</v>
      </c>
    </row>
    <row r="2303" spans="1:20" x14ac:dyDescent="0.15">
      <c r="A2303" s="57">
        <f t="shared" si="666"/>
        <v>33051.039185818467</v>
      </c>
      <c r="B2303" s="12">
        <f t="shared" si="683"/>
        <v>5260.2362607469413</v>
      </c>
      <c r="C2303" s="57" t="str">
        <f t="shared" si="667"/>
        <v>0.293818013026649-4.8805281578593i</v>
      </c>
      <c r="D2303" s="57" t="str">
        <f t="shared" si="668"/>
        <v>7.97782131445676-1.34208703203224i</v>
      </c>
      <c r="E2303" s="57" t="str">
        <f t="shared" si="669"/>
        <v>81.1987691319926+0.681548304367242i</v>
      </c>
      <c r="F2303" s="57" t="str">
        <f t="shared" si="670"/>
        <v>4.17811317456975-113.623062754681i</v>
      </c>
      <c r="G2303" s="57" t="str">
        <f t="shared" si="671"/>
        <v>0.999864669156834-0.0116323913590079i</v>
      </c>
      <c r="H2303" s="57" t="str">
        <f t="shared" si="672"/>
        <v>717.238658996599+1467.68342055631i</v>
      </c>
      <c r="I2303" s="57" t="str">
        <f t="shared" si="673"/>
        <v>957.796623237415-425.202665930045i</v>
      </c>
      <c r="K2303" s="57" t="str">
        <f t="shared" si="674"/>
        <v>0.00322532520795018-0.014532223170976i</v>
      </c>
      <c r="L2303" s="57" t="str">
        <f t="shared" si="675"/>
        <v>0.00025-0.0420225482497032i</v>
      </c>
      <c r="M2303" s="57" t="str">
        <f t="shared" si="676"/>
        <v>0.0025-0.0236672674748016i</v>
      </c>
      <c r="N2303" s="57">
        <f t="shared" si="677"/>
        <v>93.445167798556369</v>
      </c>
      <c r="O2303" s="57">
        <f t="shared" si="678"/>
        <v>13.785048100800687</v>
      </c>
      <c r="P2303" s="374">
        <f t="shared" si="679"/>
        <v>13.785048100800687</v>
      </c>
      <c r="Q2303" s="374">
        <f t="shared" si="680"/>
        <v>-86.554832201443631</v>
      </c>
      <c r="R2303" s="12">
        <f t="shared" si="681"/>
        <v>93.445167798556369</v>
      </c>
      <c r="S2303" s="57">
        <f t="shared" si="682"/>
        <v>5.2602362607469413</v>
      </c>
      <c r="T2303" s="12">
        <f t="shared" si="665"/>
        <v>13.785048100800687</v>
      </c>
    </row>
    <row r="2304" spans="1:20" x14ac:dyDescent="0.15">
      <c r="A2304" s="57">
        <f t="shared" si="666"/>
        <v>33176.63313472458</v>
      </c>
      <c r="B2304" s="12">
        <f t="shared" si="683"/>
        <v>5280.2251585377799</v>
      </c>
      <c r="C2304" s="57" t="str">
        <f t="shared" si="667"/>
        <v>0.293875813850761-4.86219619186616i</v>
      </c>
      <c r="D2304" s="57" t="str">
        <f t="shared" si="668"/>
        <v>7.97780472955013-1.33800620212116i</v>
      </c>
      <c r="E2304" s="57" t="str">
        <f t="shared" si="669"/>
        <v>81.1996379731813+0.684278028837571i</v>
      </c>
      <c r="F2304" s="57" t="str">
        <f t="shared" si="670"/>
        <v>4.17810886915983-113.193298293591i</v>
      </c>
      <c r="G2304" s="57" t="str">
        <f t="shared" si="671"/>
        <v>0.999863638828764-0.0116765824138208i</v>
      </c>
      <c r="H2304" s="57" t="str">
        <f t="shared" si="672"/>
        <v>729.697475234153+1481.89500457596i</v>
      </c>
      <c r="I2304" s="57" t="str">
        <f t="shared" si="673"/>
        <v>963.607681874543-431.085325387674i</v>
      </c>
      <c r="K2304" s="57" t="str">
        <f t="shared" si="674"/>
        <v>0.00320925860272111-0.0144798659099336i</v>
      </c>
      <c r="L2304" s="57" t="str">
        <f t="shared" si="675"/>
        <v>0.00025-0.0418634670748189i</v>
      </c>
      <c r="M2304" s="57" t="str">
        <f t="shared" si="676"/>
        <v>0.0025-0.0235776723199856i</v>
      </c>
      <c r="N2304" s="57">
        <f t="shared" si="677"/>
        <v>93.458804313368262</v>
      </c>
      <c r="O2304" s="57">
        <f t="shared" si="678"/>
        <v>13.75248592301309</v>
      </c>
      <c r="P2304" s="374">
        <f t="shared" si="679"/>
        <v>13.75248592301309</v>
      </c>
      <c r="Q2304" s="374">
        <f t="shared" si="680"/>
        <v>-86.541195686631738</v>
      </c>
      <c r="R2304" s="12">
        <f t="shared" si="681"/>
        <v>93.458804313368262</v>
      </c>
      <c r="S2304" s="57">
        <f t="shared" si="682"/>
        <v>5.28022515853778</v>
      </c>
      <c r="T2304" s="12">
        <f t="shared" si="665"/>
        <v>13.75248592301309</v>
      </c>
    </row>
    <row r="2305" spans="1:20" x14ac:dyDescent="0.15">
      <c r="A2305" s="57">
        <f t="shared" si="666"/>
        <v>33302.704340636534</v>
      </c>
      <c r="B2305" s="12">
        <f t="shared" si="683"/>
        <v>5300.2900141402233</v>
      </c>
      <c r="C2305" s="57" t="str">
        <f t="shared" si="667"/>
        <v>0.293933146515326-4.84393430559671i</v>
      </c>
      <c r="D2305" s="57" t="str">
        <f t="shared" si="668"/>
        <v>7.97778801842847-1.33394461568994i</v>
      </c>
      <c r="E2305" s="57" t="str">
        <f t="shared" si="669"/>
        <v>81.2005137972765+0.687017188383779i</v>
      </c>
      <c r="F2305" s="57" t="str">
        <f t="shared" si="670"/>
        <v>4.1781045309756-112.765162155333i</v>
      </c>
      <c r="G2305" s="57" t="str">
        <f t="shared" si="671"/>
        <v>0.999862600657471-0.0117209412569764i</v>
      </c>
      <c r="H2305" s="57" t="str">
        <f t="shared" si="672"/>
        <v>742.531065378359+1496.32028704691i</v>
      </c>
      <c r="I2305" s="57" t="str">
        <f t="shared" si="673"/>
        <v>969.508361227982-437.147789659466i</v>
      </c>
      <c r="K2305" s="57" t="str">
        <f t="shared" si="674"/>
        <v>0.00319330797887194-0.0144276815062061i</v>
      </c>
      <c r="L2305" s="57" t="str">
        <f t="shared" si="675"/>
        <v>0.00025-0.0417049881199631i</v>
      </c>
      <c r="M2305" s="57" t="str">
        <f t="shared" si="676"/>
        <v>0.0025-0.0234884163379016i</v>
      </c>
      <c r="N2305" s="57">
        <f t="shared" si="677"/>
        <v>93.472488014807098</v>
      </c>
      <c r="O2305" s="57">
        <f t="shared" si="678"/>
        <v>13.719926864727574</v>
      </c>
      <c r="P2305" s="374">
        <f t="shared" si="679"/>
        <v>13.719926864727574</v>
      </c>
      <c r="Q2305" s="374">
        <f t="shared" si="680"/>
        <v>-86.527511985192902</v>
      </c>
      <c r="R2305" s="12">
        <f t="shared" si="681"/>
        <v>93.472488014807098</v>
      </c>
      <c r="S2305" s="57">
        <f t="shared" si="682"/>
        <v>5.3002900141402236</v>
      </c>
      <c r="T2305" s="12">
        <f t="shared" si="665"/>
        <v>13.719926864727574</v>
      </c>
    </row>
    <row r="2306" spans="1:20" x14ac:dyDescent="0.15">
      <c r="A2306" s="57">
        <f t="shared" si="666"/>
        <v>33429.254617130951</v>
      </c>
      <c r="B2306" s="12">
        <f t="shared" si="683"/>
        <v>5320.4311161939559</v>
      </c>
      <c r="C2306" s="57" t="str">
        <f t="shared" si="667"/>
        <v>0.293990013873184-4.82574223489547i</v>
      </c>
      <c r="D2306" s="57" t="str">
        <f t="shared" si="668"/>
        <v>7.97777118013175-1.32990221426336i</v>
      </c>
      <c r="E2306" s="57" t="str">
        <f t="shared" si="669"/>
        <v>81.2013966546417+0.689765816493549i</v>
      </c>
      <c r="F2306" s="57" t="str">
        <f t="shared" si="670"/>
        <v>4.1781001597676-112.338648181016i</v>
      </c>
      <c r="G2306" s="57" t="str">
        <f t="shared" si="671"/>
        <v>0.999861554583266-0.0117654685244956i</v>
      </c>
      <c r="H2306" s="57" t="str">
        <f t="shared" si="672"/>
        <v>755.75421855206+1510.96219953327i</v>
      </c>
      <c r="I2306" s="57" t="str">
        <f t="shared" si="673"/>
        <v>975.499664444271-443.396974927866i</v>
      </c>
      <c r="K2306" s="57" t="str">
        <f t="shared" si="674"/>
        <v>0.00317747253545976-0.0143756695926056i</v>
      </c>
      <c r="L2306" s="57" t="str">
        <f t="shared" si="675"/>
        <v>0.00025-0.0415471091053627i</v>
      </c>
      <c r="M2306" s="57" t="str">
        <f t="shared" si="676"/>
        <v>0.0025-0.0233994982445722i</v>
      </c>
      <c r="N2306" s="57">
        <f t="shared" si="677"/>
        <v>93.48621906532486</v>
      </c>
      <c r="O2306" s="57">
        <f t="shared" si="678"/>
        <v>13.687370947460755</v>
      </c>
      <c r="P2306" s="374">
        <f t="shared" si="679"/>
        <v>13.687370947460755</v>
      </c>
      <c r="Q2306" s="374">
        <f t="shared" si="680"/>
        <v>-86.51378093467514</v>
      </c>
      <c r="R2306" s="12">
        <f t="shared" si="681"/>
        <v>93.48621906532486</v>
      </c>
      <c r="S2306" s="57">
        <f t="shared" si="682"/>
        <v>5.3204311161939559</v>
      </c>
      <c r="T2306" s="12">
        <f t="shared" si="665"/>
        <v>13.687370947460755</v>
      </c>
    </row>
    <row r="2307" spans="1:20" x14ac:dyDescent="0.15">
      <c r="A2307" s="57">
        <f t="shared" si="666"/>
        <v>33556.285784676045</v>
      </c>
      <c r="B2307" s="12">
        <f t="shared" si="683"/>
        <v>5340.6487544354932</v>
      </c>
      <c r="C2307" s="57" t="str">
        <f t="shared" si="667"/>
        <v>0.2940464187567-4.80761971662689i</v>
      </c>
      <c r="D2307" s="57" t="str">
        <f t="shared" si="668"/>
        <v>7.97775421369275-1.3258789396417i</v>
      </c>
      <c r="E2307" s="57" t="str">
        <f t="shared" si="669"/>
        <v>81.2022865960401+0.69252394673641i</v>
      </c>
      <c r="F2307" s="57" t="str">
        <f t="shared" si="670"/>
        <v>4.17809575528458-111.913750235084i</v>
      </c>
      <c r="G2307" s="57" t="str">
        <f t="shared" si="671"/>
        <v>0.999860500546005-0.0118101648547981i</v>
      </c>
      <c r="H2307" s="57" t="str">
        <f t="shared" si="672"/>
        <v>769.38242861683+1525.82358171883i</v>
      </c>
      <c r="I2307" s="57" t="str">
        <f t="shared" si="673"/>
        <v>981.582535069827-449.840121588163i</v>
      </c>
      <c r="K2307" s="57" t="str">
        <f t="shared" si="674"/>
        <v>0.00316175147648521-0.0143238298003993i</v>
      </c>
      <c r="L2307" s="57" t="str">
        <f t="shared" si="675"/>
        <v>0.00025-0.0413898277598753i</v>
      </c>
      <c r="M2307" s="57" t="str">
        <f t="shared" si="676"/>
        <v>0.0025-0.0233109167608809i</v>
      </c>
      <c r="N2307" s="57">
        <f t="shared" si="677"/>
        <v>93.499997627725477</v>
      </c>
      <c r="O2307" s="57">
        <f t="shared" si="678"/>
        <v>13.654818192897382</v>
      </c>
      <c r="P2307" s="374">
        <f t="shared" si="679"/>
        <v>13.654818192897382</v>
      </c>
      <c r="Q2307" s="374">
        <f t="shared" si="680"/>
        <v>-86.500002372274523</v>
      </c>
      <c r="R2307" s="12">
        <f t="shared" si="681"/>
        <v>93.499997627725477</v>
      </c>
      <c r="S2307" s="57">
        <f t="shared" si="682"/>
        <v>5.3406487544354935</v>
      </c>
      <c r="T2307" s="12">
        <f t="shared" si="665"/>
        <v>13.654818192897382</v>
      </c>
    </row>
    <row r="2308" spans="1:20" x14ac:dyDescent="0.15">
      <c r="A2308" s="57">
        <f t="shared" si="666"/>
        <v>33683.79967065782</v>
      </c>
      <c r="B2308" s="12">
        <f t="shared" si="683"/>
        <v>5360.943219702348</v>
      </c>
      <c r="C2308" s="57" t="str">
        <f t="shared" si="667"/>
        <v>0.294102363977957-4.7895664886709i</v>
      </c>
      <c r="D2308" s="57" t="str">
        <f t="shared" si="668"/>
        <v>7.9777371181368-1.32187473389977i</v>
      </c>
      <c r="E2308" s="57" t="str">
        <f t="shared" si="669"/>
        <v>81.2031836726343+0.695291612763778i</v>
      </c>
      <c r="F2308" s="57" t="str">
        <f t="shared" si="670"/>
        <v>4.17809131727328-111.49046220523i</v>
      </c>
      <c r="G2308" s="57" t="str">
        <f t="shared" si="671"/>
        <v>0.999859438485088-0.0118550308887114i</v>
      </c>
      <c r="H2308" s="57" t="str">
        <f t="shared" si="672"/>
        <v>783.431932139801+1540.90716264522i</v>
      </c>
      <c r="I2308" s="57" t="str">
        <f t="shared" si="673"/>
        <v>987.757847442245-456.484811379893i</v>
      </c>
      <c r="K2308" s="57" t="str">
        <f t="shared" si="674"/>
        <v>0.00314614401087048-0.0142721617593433i</v>
      </c>
      <c r="L2308" s="57" t="str">
        <f t="shared" si="675"/>
        <v>0.00025-0.0412331418209556i</v>
      </c>
      <c r="M2308" s="57" t="str">
        <f t="shared" si="676"/>
        <v>0.0025-0.0232226706125532i</v>
      </c>
      <c r="N2308" s="57">
        <f t="shared" si="677"/>
        <v>93.513823865164923</v>
      </c>
      <c r="O2308" s="57">
        <f t="shared" si="678"/>
        <v>13.622268622890534</v>
      </c>
      <c r="P2308" s="374">
        <f t="shared" si="679"/>
        <v>13.622268622890534</v>
      </c>
      <c r="Q2308" s="374">
        <f t="shared" si="680"/>
        <v>-86.486176134835077</v>
      </c>
      <c r="R2308" s="12">
        <f t="shared" si="681"/>
        <v>93.513823865164923</v>
      </c>
      <c r="S2308" s="57">
        <f t="shared" si="682"/>
        <v>5.3609432197023477</v>
      </c>
      <c r="T2308" s="12">
        <f t="shared" si="665"/>
        <v>13.622268622890534</v>
      </c>
    </row>
    <row r="2309" spans="1:20" x14ac:dyDescent="0.15">
      <c r="A2309" s="57">
        <f t="shared" si="666"/>
        <v>33811.798109406322</v>
      </c>
      <c r="B2309" s="12">
        <f t="shared" si="683"/>
        <v>5381.3148039372172</v>
      </c>
      <c r="C2309" s="57" t="str">
        <f t="shared" si="667"/>
        <v>0.29415785232871-4.77158228991946i</v>
      </c>
      <c r="D2309" s="57" t="str">
        <f t="shared" si="668"/>
        <v>7.97771989248188-1.31788953938617i</v>
      </c>
      <c r="E2309" s="57" t="str">
        <f t="shared" si="669"/>
        <v>81.2040879359924+0.698068848307834i</v>
      </c>
      <c r="F2309" s="57" t="str">
        <f t="shared" si="670"/>
        <v>4.17808684547854-111.068778002303i</v>
      </c>
      <c r="G2309" s="57" t="str">
        <f t="shared" si="671"/>
        <v>0.999858368339455-0.0119000672694795i</v>
      </c>
      <c r="H2309" s="57" t="str">
        <f t="shared" si="672"/>
        <v>797.919748511081+1556.21553976933i</v>
      </c>
      <c r="I2309" s="57" t="str">
        <f t="shared" si="673"/>
        <v>994.026396019375-463.338985461517i</v>
      </c>
      <c r="K2309" s="57" t="str">
        <f t="shared" si="674"/>
        <v>0.00313064935243714-0.0142206650977175i</v>
      </c>
      <c r="L2309" s="57" t="str">
        <f t="shared" si="675"/>
        <v>0.00025-0.041077049034624i</v>
      </c>
      <c r="M2309" s="57" t="str">
        <f t="shared" si="676"/>
        <v>0.0025-0.0231347585301387i</v>
      </c>
      <c r="N2309" s="57">
        <f t="shared" si="677"/>
        <v>93.527697941147551</v>
      </c>
      <c r="O2309" s="57">
        <f t="shared" si="678"/>
        <v>13.589722259463565</v>
      </c>
      <c r="P2309" s="374">
        <f t="shared" si="679"/>
        <v>13.589722259463565</v>
      </c>
      <c r="Q2309" s="374">
        <f t="shared" si="680"/>
        <v>-86.472302058852449</v>
      </c>
      <c r="R2309" s="12">
        <f t="shared" si="681"/>
        <v>93.527697941147551</v>
      </c>
      <c r="S2309" s="57">
        <f t="shared" si="682"/>
        <v>5.381314803937217</v>
      </c>
      <c r="T2309" s="12">
        <f t="shared" si="665"/>
        <v>13.589722259463565</v>
      </c>
    </row>
    <row r="2310" spans="1:20" x14ac:dyDescent="0.15">
      <c r="A2310" s="57">
        <f t="shared" si="666"/>
        <v>33940.28294222206</v>
      </c>
      <c r="B2310" s="12">
        <f t="shared" si="683"/>
        <v>5401.7638001921787</v>
      </c>
      <c r="C2310" s="57" t="str">
        <f t="shared" si="667"/>
        <v>0.29421288658054-4.75366686027261i</v>
      </c>
      <c r="D2310" s="57" t="str">
        <f t="shared" si="668"/>
        <v>7.97770253573847-1.3139232987224i</v>
      </c>
      <c r="E2310" s="57" t="str">
        <f t="shared" si="669"/>
        <v>81.2049994380923+0.700855687182152i</v>
      </c>
      <c r="F2310" s="57" t="str">
        <f t="shared" si="670"/>
        <v>4.17808233964324-110.648691560226i</v>
      </c>
      <c r="G2310" s="57" t="str">
        <f t="shared" si="671"/>
        <v>0.999857290047578-0.0119452746427725i</v>
      </c>
      <c r="H2310" s="57" t="str">
        <f t="shared" si="672"/>
        <v>812.863722323868+1571.75115560421i</v>
      </c>
      <c r="I2310" s="57" t="str">
        <f t="shared" si="673"/>
        <v>1000.3888835345-470.410963474732i</v>
      </c>
      <c r="K2310" s="57" t="str">
        <f t="shared" si="674"/>
        <v>0.00311526671988399-0.0141693394423593i</v>
      </c>
      <c r="L2310" s="57" t="str">
        <f t="shared" si="675"/>
        <v>0.00025-0.0409215471554333i</v>
      </c>
      <c r="M2310" s="57" t="str">
        <f t="shared" si="676"/>
        <v>0.0025-0.0230471792489925i</v>
      </c>
      <c r="N2310" s="57">
        <f t="shared" si="677"/>
        <v>93.54162001952507</v>
      </c>
      <c r="O2310" s="57">
        <f t="shared" si="678"/>
        <v>13.55717912481115</v>
      </c>
      <c r="P2310" s="374">
        <f t="shared" si="679"/>
        <v>13.55717912481115</v>
      </c>
      <c r="Q2310" s="374">
        <f t="shared" si="680"/>
        <v>-86.45837998047493</v>
      </c>
      <c r="R2310" s="12">
        <f t="shared" si="681"/>
        <v>93.54162001952507</v>
      </c>
      <c r="S2310" s="57">
        <f t="shared" si="682"/>
        <v>5.4017638001921791</v>
      </c>
      <c r="T2310" s="12">
        <f t="shared" si="665"/>
        <v>13.55717912481115</v>
      </c>
    </row>
    <row r="2311" spans="1:20" x14ac:dyDescent="0.15">
      <c r="A2311" s="57">
        <f t="shared" si="666"/>
        <v>34069.256017402506</v>
      </c>
      <c r="B2311" s="12">
        <f t="shared" si="683"/>
        <v>5422.290502632909</v>
      </c>
      <c r="C2311" s="57" t="str">
        <f t="shared" si="667"/>
        <v>0.294267469484913-4.73581994063414i</v>
      </c>
      <c r="D2311" s="57" t="str">
        <f t="shared" si="668"/>
        <v>7.9776850469096-1.30997595480206i</v>
      </c>
      <c r="E2311" s="57" t="str">
        <f t="shared" si="669"/>
        <v>81.2059182313185+0.703652163280925i</v>
      </c>
      <c r="F2311" s="57" t="str">
        <f t="shared" si="670"/>
        <v>4.17807779950841-110.230196835905i</v>
      </c>
      <c r="G2311" s="57" t="str">
        <f t="shared" si="671"/>
        <v>0.999856203547466-0.0119906536566949i</v>
      </c>
      <c r="H2311" s="57" t="str">
        <f t="shared" si="672"/>
        <v>828.282568131429+1587.51627168118i</v>
      </c>
      <c r="I2311" s="57" t="str">
        <f t="shared" si="673"/>
        <v>1006.84590785319-477.709463644839i</v>
      </c>
      <c r="K2311" s="57" t="str">
        <f t="shared" si="674"/>
        <v>0.00309999533676489-0.0141181844186966i</v>
      </c>
      <c r="L2311" s="57" t="str">
        <f t="shared" si="675"/>
        <v>0.00025-0.0407666339464369i</v>
      </c>
      <c r="M2311" s="57" t="str">
        <f t="shared" si="676"/>
        <v>0.0025-0.0229599315092573i</v>
      </c>
      <c r="N2311" s="57">
        <f t="shared" si="677"/>
        <v>93.555590264494825</v>
      </c>
      <c r="O2311" s="57">
        <f t="shared" si="678"/>
        <v>13.52463924129961</v>
      </c>
      <c r="P2311" s="374">
        <f t="shared" si="679"/>
        <v>13.52463924129961</v>
      </c>
      <c r="Q2311" s="374">
        <f t="shared" si="680"/>
        <v>-86.444409735505175</v>
      </c>
      <c r="R2311" s="12">
        <f t="shared" si="681"/>
        <v>93.555590264494825</v>
      </c>
      <c r="S2311" s="57">
        <f t="shared" si="682"/>
        <v>5.4222905026329089</v>
      </c>
      <c r="T2311" s="12">
        <f t="shared" si="665"/>
        <v>13.52463924129961</v>
      </c>
    </row>
    <row r="2312" spans="1:20" x14ac:dyDescent="0.15">
      <c r="A2312" s="57">
        <f t="shared" si="666"/>
        <v>34198.719190268639</v>
      </c>
      <c r="B2312" s="12">
        <f t="shared" si="683"/>
        <v>5442.8952065429139</v>
      </c>
      <c r="C2312" s="57" t="str">
        <f t="shared" si="667"/>
        <v>0.294321603773195-4.7180412729083i</v>
      </c>
      <c r="D2312" s="57" t="str">
        <f t="shared" si="668"/>
        <v>7.97766742499064-1.30604745079i</v>
      </c>
      <c r="E2312" s="57" t="str">
        <f t="shared" si="669"/>
        <v>81.2068443684715+0.706458310578814i</v>
      </c>
      <c r="F2312" s="57" t="str">
        <f t="shared" si="670"/>
        <v>4.17807322481293-109.813287809144i</v>
      </c>
      <c r="G2312" s="57" t="str">
        <f t="shared" si="671"/>
        <v>0.999855108776651-0.0120362049617949i</v>
      </c>
      <c r="H2312" s="57" t="str">
        <f t="shared" si="672"/>
        <v>844.195917696626+1603.51293954249i</v>
      </c>
      <c r="I2312" s="57" t="str">
        <f t="shared" si="673"/>
        <v>1013.39794739444-485.243623963748i</v>
      </c>
      <c r="K2312" s="57" t="str">
        <f t="shared" si="674"/>
        <v>0.00308483443146646-0.0140671996507818i</v>
      </c>
      <c r="L2312" s="57" t="str">
        <f t="shared" si="675"/>
        <v>0.00025-0.0406123071791561i</v>
      </c>
      <c r="M2312" s="57" t="str">
        <f t="shared" si="676"/>
        <v>0.0025-0.0228730140558451i</v>
      </c>
      <c r="N2312" s="57">
        <f t="shared" si="677"/>
        <v>93.569608840596715</v>
      </c>
      <c r="O2312" s="57">
        <f t="shared" si="678"/>
        <v>13.492102631469095</v>
      </c>
      <c r="P2312" s="374">
        <f t="shared" si="679"/>
        <v>13.492102631469095</v>
      </c>
      <c r="Q2312" s="374">
        <f t="shared" si="680"/>
        <v>-86.430391159403285</v>
      </c>
      <c r="R2312" s="12">
        <f t="shared" si="681"/>
        <v>93.569608840596715</v>
      </c>
      <c r="S2312" s="57">
        <f t="shared" si="682"/>
        <v>5.4428952065429135</v>
      </c>
      <c r="T2312" s="12">
        <f t="shared" si="665"/>
        <v>13.492102631469095</v>
      </c>
    </row>
    <row r="2313" spans="1:20" x14ac:dyDescent="0.15">
      <c r="A2313" s="57">
        <f t="shared" si="666"/>
        <v>34328.674323191655</v>
      </c>
      <c r="B2313" s="12">
        <f t="shared" si="683"/>
        <v>5463.5782083277772</v>
      </c>
      <c r="C2313" s="57" t="str">
        <f t="shared" si="667"/>
        <v>0.294375292156815-4.70033059999555i</v>
      </c>
      <c r="D2313" s="57" t="str">
        <f t="shared" si="668"/>
        <v>7.97764966896934-1.30213773012148i</v>
      </c>
      <c r="E2313" s="57" t="str">
        <f t="shared" si="669"/>
        <v>81.207777902768+0.709274163130538i</v>
      </c>
      <c r="F2313" s="57" t="str">
        <f t="shared" si="670"/>
        <v>4.17806861529387-109.397958482555i</v>
      </c>
      <c r="G2313" s="57" t="str">
        <f t="shared" si="671"/>
        <v>0.999854005672195-0.0120819292110737i</v>
      </c>
      <c r="H2313" s="57" t="str">
        <f t="shared" si="672"/>
        <v>860.624369851771+1619.74296844293i</v>
      </c>
      <c r="I2313" s="57" t="str">
        <f t="shared" si="673"/>
        <v>1020.04534496435-493.023024502412i</v>
      </c>
      <c r="K2313" s="57" t="str">
        <f t="shared" si="674"/>
        <v>0.00306978323718595-0.0140163847613239i</v>
      </c>
      <c r="L2313" s="57" t="str">
        <f t="shared" si="675"/>
        <v>0.00025-0.0404585646335486i</v>
      </c>
      <c r="M2313" s="57" t="str">
        <f t="shared" si="676"/>
        <v>0.0025-0.0227864256384191i</v>
      </c>
      <c r="N2313" s="57">
        <f t="shared" si="677"/>
        <v>93.583675912712479</v>
      </c>
      <c r="O2313" s="57">
        <f t="shared" si="678"/>
        <v>13.459569318034019</v>
      </c>
      <c r="P2313" s="374">
        <f t="shared" si="679"/>
        <v>13.459569318034019</v>
      </c>
      <c r="Q2313" s="374">
        <f t="shared" si="680"/>
        <v>-86.416324087287521</v>
      </c>
      <c r="R2313" s="12">
        <f t="shared" si="681"/>
        <v>93.583675912712479</v>
      </c>
      <c r="S2313" s="57">
        <f t="shared" si="682"/>
        <v>5.4635782083277773</v>
      </c>
      <c r="T2313" s="12">
        <f t="shared" si="665"/>
        <v>13.459569318034019</v>
      </c>
    </row>
    <row r="2314" spans="1:20" x14ac:dyDescent="0.15">
      <c r="A2314" s="57">
        <f t="shared" si="666"/>
        <v>34459.123285619789</v>
      </c>
      <c r="B2314" s="12">
        <f t="shared" si="683"/>
        <v>5484.339805519423</v>
      </c>
      <c r="C2314" s="57" t="str">
        <f t="shared" si="667"/>
        <v>0.294428537327263-4.68268766578893i</v>
      </c>
      <c r="D2314" s="57" t="str">
        <f t="shared" si="668"/>
        <v>7.97763177782586-1.29824673650141i</v>
      </c>
      <c r="E2314" s="57" t="str">
        <f t="shared" si="669"/>
        <v>81.2087188878441+0.712099755070683i</v>
      </c>
      <c r="F2314" s="57" t="str">
        <f t="shared" si="670"/>
        <v>4.17806397068618-108.984202881479i</v>
      </c>
      <c r="G2314" s="57" t="str">
        <f t="shared" si="671"/>
        <v>0.999852894170678-0.0121278270599944i</v>
      </c>
      <c r="H2314" s="57" t="str">
        <f t="shared" si="672"/>
        <v>877.589543085059+1636.20788940284i</v>
      </c>
      <c r="I2314" s="57" t="str">
        <f t="shared" si="673"/>
        <v>1026.78828983394-501.057710897904i</v>
      </c>
      <c r="K2314" s="57" t="str">
        <f t="shared" si="674"/>
        <v>0.00305484099190884-0.0139657393717211i</v>
      </c>
      <c r="L2314" s="57" t="str">
        <f t="shared" si="675"/>
        <v>0.00025-0.0403054040979763i</v>
      </c>
      <c r="M2314" s="57" t="str">
        <f t="shared" si="676"/>
        <v>0.0025-0.0227001650113759i</v>
      </c>
      <c r="N2314" s="57">
        <f t="shared" si="677"/>
        <v>93.597791646062532</v>
      </c>
      <c r="O2314" s="57">
        <f t="shared" si="678"/>
        <v>13.427039323884591</v>
      </c>
      <c r="P2314" s="374">
        <f t="shared" si="679"/>
        <v>13.427039323884591</v>
      </c>
      <c r="Q2314" s="374">
        <f t="shared" si="680"/>
        <v>-86.402208353937468</v>
      </c>
      <c r="R2314" s="12">
        <f t="shared" si="681"/>
        <v>93.597791646062532</v>
      </c>
      <c r="S2314" s="57">
        <f t="shared" si="682"/>
        <v>5.484339805519423</v>
      </c>
      <c r="T2314" s="12">
        <f t="shared" si="665"/>
        <v>13.427039323884591</v>
      </c>
    </row>
    <row r="2315" spans="1:20" x14ac:dyDescent="0.15">
      <c r="A2315" s="57">
        <f t="shared" si="666"/>
        <v>34590.067954105143</v>
      </c>
      <c r="B2315" s="12">
        <f t="shared" si="683"/>
        <v>5505.1802967803969</v>
      </c>
      <c r="C2315" s="57" t="str">
        <f t="shared" si="667"/>
        <v>0.294481341956198-4.66511221517002i</v>
      </c>
      <c r="D2315" s="57" t="str">
        <f t="shared" si="668"/>
        <v>7.97761375053252-1.29437441390346i</v>
      </c>
      <c r="E2315" s="57" t="str">
        <f t="shared" si="669"/>
        <v>81.2096673777575+0.71493512061302i</v>
      </c>
      <c r="F2315" s="57" t="str">
        <f t="shared" si="670"/>
        <v>4.17805929072285-108.572015053893i</v>
      </c>
      <c r="G2315" s="57" t="str">
        <f t="shared" si="671"/>
        <v>0.999851774208199-0.0121738991664907i</v>
      </c>
      <c r="H2315" s="57" t="str">
        <f t="shared" si="672"/>
        <v>895.114130969137+1652.9089152168i</v>
      </c>
      <c r="I2315" s="57" t="str">
        <f t="shared" si="673"/>
        <v>1033.62679787484-509.358219058986i</v>
      </c>
      <c r="K2315" s="57" t="str">
        <f t="shared" si="674"/>
        <v>0.00304000693838667-0.0139152631020929i</v>
      </c>
      <c r="L2315" s="57" t="str">
        <f t="shared" si="675"/>
        <v>0.00025-0.0401528233691734i</v>
      </c>
      <c r="M2315" s="57" t="str">
        <f t="shared" si="676"/>
        <v>0.0025-0.0226142309338273i</v>
      </c>
      <c r="N2315" s="57">
        <f t="shared" si="677"/>
        <v>93.611956206204553</v>
      </c>
      <c r="O2315" s="57">
        <f t="shared" si="678"/>
        <v>13.394512672087565</v>
      </c>
      <c r="P2315" s="374">
        <f t="shared" si="679"/>
        <v>13.394512672087565</v>
      </c>
      <c r="Q2315" s="374">
        <f t="shared" si="680"/>
        <v>-86.388043793795447</v>
      </c>
      <c r="R2315" s="12">
        <f t="shared" si="681"/>
        <v>93.611956206204553</v>
      </c>
      <c r="S2315" s="57">
        <f t="shared" si="682"/>
        <v>5.5051802967803969</v>
      </c>
      <c r="T2315" s="12">
        <f t="shared" si="665"/>
        <v>13.394512672087565</v>
      </c>
    </row>
    <row r="2316" spans="1:20" x14ac:dyDescent="0.15">
      <c r="A2316" s="57">
        <f t="shared" si="666"/>
        <v>34721.510212330744</v>
      </c>
      <c r="B2316" s="12">
        <f t="shared" si="683"/>
        <v>5526.0999819081626</v>
      </c>
      <c r="C2316" s="57" t="str">
        <f t="shared" si="667"/>
        <v>0.294533708695538-4.64760399400546i</v>
      </c>
      <c r="D2316" s="57" t="str">
        <f t="shared" si="668"/>
        <v>7.97759558605383-1.2905207065693i</v>
      </c>
      <c r="E2316" s="57" t="str">
        <f t="shared" si="669"/>
        <v>81.2106234269948+0.717780294051173i</v>
      </c>
      <c r="F2316" s="57" t="str">
        <f t="shared" si="670"/>
        <v>4.17805457513482-108.161389070325i</v>
      </c>
      <c r="G2316" s="57" t="str">
        <f t="shared" si="671"/>
        <v>0.99985064572037-0.0122201461909772i</v>
      </c>
      <c r="H2316" s="57" t="str">
        <f t="shared" si="672"/>
        <v>913.221960543474+1669.84689597899i</v>
      </c>
      <c r="I2316" s="57" t="str">
        <f t="shared" si="673"/>
        <v>1040.56068954697-517.935601131371i</v>
      </c>
      <c r="K2316" s="57" t="str">
        <f t="shared" si="674"/>
        <v>0.00302528032411463-0.0138649555713118i</v>
      </c>
      <c r="L2316" s="57" t="str">
        <f t="shared" si="675"/>
        <v>0.00025-0.040000820252215i</v>
      </c>
      <c r="M2316" s="57" t="str">
        <f t="shared" si="676"/>
        <v>0.0025-0.0225286221695829i</v>
      </c>
      <c r="N2316" s="57">
        <f t="shared" si="677"/>
        <v>93.626169759031256</v>
      </c>
      <c r="O2316" s="57">
        <f t="shared" si="678"/>
        <v>13.36198938588803</v>
      </c>
      <c r="P2316" s="374">
        <f t="shared" si="679"/>
        <v>13.36198938588803</v>
      </c>
      <c r="Q2316" s="374">
        <f t="shared" si="680"/>
        <v>-86.373830240968744</v>
      </c>
      <c r="R2316" s="12">
        <f t="shared" si="681"/>
        <v>93.626169759031256</v>
      </c>
      <c r="S2316" s="57">
        <f t="shared" si="682"/>
        <v>5.5260999819081622</v>
      </c>
      <c r="T2316" s="12">
        <f t="shared" si="665"/>
        <v>13.36198938588803</v>
      </c>
    </row>
    <row r="2317" spans="1:20" x14ac:dyDescent="0.15">
      <c r="A2317" s="57">
        <f t="shared" si="666"/>
        <v>34853.451951137598</v>
      </c>
      <c r="B2317" s="12">
        <f t="shared" si="683"/>
        <v>5547.0991618394137</v>
      </c>
      <c r="C2317" s="57" t="str">
        <f t="shared" si="667"/>
        <v>0.294585640177435-4.63016274914268i</v>
      </c>
      <c r="D2317" s="57" t="str">
        <f t="shared" si="668"/>
        <v>7.97757728334646-1.28668555900777i</v>
      </c>
      <c r="E2317" s="57" t="str">
        <f t="shared" si="669"/>
        <v>81.2115870904662+0.720635309756647i</v>
      </c>
      <c r="F2317" s="57" t="str">
        <f t="shared" si="670"/>
        <v>4.178049823651-107.752319023774i</v>
      </c>
      <c r="G2317" s="57" t="str">
        <f t="shared" si="671"/>
        <v>0.999849508642315-0.0122665687963573i</v>
      </c>
      <c r="H2317" s="57" t="str">
        <f t="shared" si="672"/>
        <v>931.93805375666+1687.02226963847i</v>
      </c>
      <c r="I2317" s="57" t="str">
        <f t="shared" si="673"/>
        <v>1047.58956551031-526.801452760049i</v>
      </c>
      <c r="K2317" s="57" t="str">
        <f t="shared" si="674"/>
        <v>0.00301066040130922-0.0138148163970346i</v>
      </c>
      <c r="L2317" s="57" t="str">
        <f t="shared" si="675"/>
        <v>0.00025-0.0398493925604851i</v>
      </c>
      <c r="M2317" s="57" t="str">
        <f t="shared" si="676"/>
        <v>0.0025-0.0224433374871318i</v>
      </c>
      <c r="N2317" s="57">
        <f t="shared" si="677"/>
        <v>93.640432470767308</v>
      </c>
      <c r="O2317" s="57">
        <f t="shared" si="678"/>
        <v>13.329469488709677</v>
      </c>
      <c r="P2317" s="374">
        <f t="shared" si="679"/>
        <v>13.329469488709677</v>
      </c>
      <c r="Q2317" s="374">
        <f t="shared" si="680"/>
        <v>-86.359567529232692</v>
      </c>
      <c r="R2317" s="12">
        <f t="shared" si="681"/>
        <v>93.640432470767308</v>
      </c>
      <c r="S2317" s="57">
        <f t="shared" si="682"/>
        <v>5.5470991618394141</v>
      </c>
      <c r="T2317" s="12">
        <f t="shared" si="665"/>
        <v>13.329469488709677</v>
      </c>
    </row>
    <row r="2318" spans="1:20" x14ac:dyDescent="0.15">
      <c r="A2318" s="57">
        <f t="shared" si="666"/>
        <v>34985.895068551923</v>
      </c>
      <c r="B2318" s="12">
        <f t="shared" si="683"/>
        <v>5568.1781386544035</v>
      </c>
      <c r="C2318" s="57" t="str">
        <f t="shared" si="667"/>
        <v>0.294637139014509-4.61278822840668i</v>
      </c>
      <c r="D2318" s="57" t="str">
        <f t="shared" si="668"/>
        <v>7.97755884135916-1.28286891599409i</v>
      </c>
      <c r="E2318" s="57" t="str">
        <f t="shared" si="669"/>
        <v>81.2125584235196+0.723500202180511i</v>
      </c>
      <c r="F2318" s="57" t="str">
        <f t="shared" si="670"/>
        <v>4.17804503599823-107.34479902962i</v>
      </c>
      <c r="G2318" s="57" t="str">
        <f t="shared" si="671"/>
        <v>0.999848362908664-0.0123131676480335i</v>
      </c>
      <c r="H2318" s="57" t="str">
        <f t="shared" si="672"/>
        <v>951.28869206637+1704.43500704492i</v>
      </c>
      <c r="I2318" s="57" t="str">
        <f t="shared" si="673"/>
        <v>1054.71277960811-535.967941680815i</v>
      </c>
      <c r="K2318" s="57" t="str">
        <f t="shared" si="674"/>
        <v>0.00299614642688598-0.0137648451957333i</v>
      </c>
      <c r="L2318" s="57" t="str">
        <f t="shared" si="675"/>
        <v>0.00025-0.0396985381156457i</v>
      </c>
      <c r="M2318" s="57" t="str">
        <f t="shared" si="676"/>
        <v>0.0025-0.0223583756596252i</v>
      </c>
      <c r="N2318" s="57">
        <f t="shared" si="677"/>
        <v>93.654744507968758</v>
      </c>
      <c r="O2318" s="57">
        <f t="shared" si="678"/>
        <v>13.296953004157036</v>
      </c>
      <c r="P2318" s="374">
        <f t="shared" si="679"/>
        <v>13.296953004157036</v>
      </c>
      <c r="Q2318" s="374">
        <f t="shared" si="680"/>
        <v>-86.345255492031242</v>
      </c>
      <c r="R2318" s="12">
        <f t="shared" si="681"/>
        <v>93.654744507968758</v>
      </c>
      <c r="S2318" s="57">
        <f t="shared" si="682"/>
        <v>5.5681781386544031</v>
      </c>
      <c r="T2318" s="12">
        <f t="shared" si="665"/>
        <v>13.296953004157036</v>
      </c>
    </row>
    <row r="2319" spans="1:20" x14ac:dyDescent="0.15">
      <c r="A2319" s="57">
        <f t="shared" si="666"/>
        <v>35118.841469812425</v>
      </c>
      <c r="B2319" s="12">
        <f t="shared" si="683"/>
        <v>5589.3372155812904</v>
      </c>
      <c r="C2319" s="57" t="str">
        <f t="shared" si="667"/>
        <v>0.294688207799766-4.59548018059579i</v>
      </c>
      <c r="D2319" s="57" t="str">
        <f t="shared" si="668"/>
        <v>7.97754025903273-1.27907072256903i</v>
      </c>
      <c r="E2319" s="57" t="str">
        <f t="shared" si="669"/>
        <v>81.2135374819332+0.726375005850754i</v>
      </c>
      <c r="F2319" s="57" t="str">
        <f t="shared" si="670"/>
        <v>4.17804021190123-106.93882322554i</v>
      </c>
      <c r="G2319" s="57" t="str">
        <f t="shared" si="671"/>
        <v>0.999847208453548-0.0123599434139156i</v>
      </c>
      <c r="H2319" s="57" t="str">
        <f t="shared" si="672"/>
        <v>971.301484282698+1722.08455088686i</v>
      </c>
      <c r="I2319" s="57" t="str">
        <f t="shared" si="673"/>
        <v>1061.929408943-545.447837666304i</v>
      </c>
      <c r="K2319" s="57" t="str">
        <f t="shared" si="674"/>
        <v>0.00298173766243713-0.013715041582726i</v>
      </c>
      <c r="L2319" s="57" t="str">
        <f t="shared" si="675"/>
        <v>0.00025-0.0395482547476049i</v>
      </c>
      <c r="M2319" s="57" t="str">
        <f t="shared" si="676"/>
        <v>0.0025-0.0222737354648588i</v>
      </c>
      <c r="N2319" s="57">
        <f t="shared" si="677"/>
        <v>93.669106037519185</v>
      </c>
      <c r="O2319" s="57">
        <f t="shared" si="678"/>
        <v>13.264439956015742</v>
      </c>
      <c r="P2319" s="374">
        <f t="shared" si="679"/>
        <v>13.264439956015742</v>
      </c>
      <c r="Q2319" s="374">
        <f t="shared" si="680"/>
        <v>-86.330893962480815</v>
      </c>
      <c r="R2319" s="12">
        <f t="shared" si="681"/>
        <v>93.669106037519185</v>
      </c>
      <c r="S2319" s="57">
        <f t="shared" si="682"/>
        <v>5.5893372155812902</v>
      </c>
      <c r="T2319" s="12">
        <f t="shared" si="665"/>
        <v>13.264439956015742</v>
      </c>
    </row>
    <row r="2320" spans="1:20" x14ac:dyDescent="0.15">
      <c r="A2320" s="57">
        <f t="shared" si="666"/>
        <v>35252.29306739771</v>
      </c>
      <c r="B2320" s="12">
        <f t="shared" si="683"/>
        <v>5610.5766970004997</v>
      </c>
      <c r="C2320" s="57" t="str">
        <f t="shared" si="667"/>
        <v>0.294738849106786-4.57823835547808i</v>
      </c>
      <c r="D2320" s="57" t="str">
        <f t="shared" si="668"/>
        <v>7.97752153529982-1.27529092403812i</v>
      </c>
      <c r="E2320" s="57" t="str">
        <f t="shared" si="669"/>
        <v>81.2145243219264+0.729259755374537i</v>
      </c>
      <c r="F2320" s="57" t="str">
        <f t="shared" si="670"/>
        <v>4.17803535108272-106.534385771426i</v>
      </c>
      <c r="G2320" s="57" t="str">
        <f t="shared" si="671"/>
        <v>0.9998460452106-0.012406896764431i</v>
      </c>
      <c r="H2320" s="57" t="str">
        <f t="shared" si="672"/>
        <v>992.005437725291+1739.96974785999i</v>
      </c>
      <c r="I2320" s="57" t="str">
        <f t="shared" si="673"/>
        <v>1069.23822073713-555.254543843119i</v>
      </c>
      <c r="K2320" s="57" t="str">
        <f t="shared" si="674"/>
        <v>0.00296743337420901-0.0136654051722067i</v>
      </c>
      <c r="L2320" s="57" t="str">
        <f t="shared" si="675"/>
        <v>0.00025-0.0393985402944858i</v>
      </c>
      <c r="M2320" s="57" t="str">
        <f t="shared" si="676"/>
        <v>0.0025-0.0221894156852548i</v>
      </c>
      <c r="N2320" s="57">
        <f t="shared" si="677"/>
        <v>93.683517226628737</v>
      </c>
      <c r="O2320" s="57">
        <f t="shared" si="678"/>
        <v>13.231930368254059</v>
      </c>
      <c r="P2320" s="374">
        <f t="shared" si="679"/>
        <v>13.231930368254059</v>
      </c>
      <c r="Q2320" s="374">
        <f t="shared" si="680"/>
        <v>-86.316482773371263</v>
      </c>
      <c r="R2320" s="12">
        <f t="shared" si="681"/>
        <v>93.683517226628737</v>
      </c>
      <c r="S2320" s="57">
        <f t="shared" si="682"/>
        <v>5.6105766970005</v>
      </c>
      <c r="T2320" s="12">
        <f t="shared" si="665"/>
        <v>13.231930368254059</v>
      </c>
    </row>
    <row r="2321" spans="1:20" x14ac:dyDescent="0.15">
      <c r="A2321" s="57">
        <f t="shared" si="666"/>
        <v>35386.251781053827</v>
      </c>
      <c r="B2321" s="12">
        <f t="shared" si="683"/>
        <v>5631.8968884491014</v>
      </c>
      <c r="C2321" s="57" t="str">
        <f t="shared" si="667"/>
        <v>0.294789065489667-4.56106250378791i</v>
      </c>
      <c r="D2321" s="57" t="str">
        <f t="shared" si="668"/>
        <v>7.97750266908508-1.2715294659709i</v>
      </c>
      <c r="E2321" s="57" t="str">
        <f t="shared" si="669"/>
        <v>81.2155190001598+0.732154485434877i</v>
      </c>
      <c r="F2321" s="57" t="str">
        <f t="shared" si="670"/>
        <v>4.17803045326325-106.131480849299i</v>
      </c>
      <c r="G2321" s="57" t="str">
        <f t="shared" si="671"/>
        <v>0.999844873112945-0.0124540283725336i</v>
      </c>
      <c r="H2321" s="57" t="str">
        <f t="shared" si="672"/>
        <v>1013.43103274318+1758.08877333135i</v>
      </c>
      <c r="I2321" s="57" t="str">
        <f t="shared" si="673"/>
        <v>1076.63763563525-565.402129384872i</v>
      </c>
      <c r="K2321" s="57" t="str">
        <f t="shared" si="674"/>
        <v>0.00295323283307998-0.0136159355772761i</v>
      </c>
      <c r="L2321" s="57" t="str">
        <f t="shared" si="675"/>
        <v>0.00025-0.0392493926025958i</v>
      </c>
      <c r="M2321" s="57" t="str">
        <f t="shared" si="676"/>
        <v>0.0025-0.022105415107845i</v>
      </c>
      <c r="N2321" s="57">
        <f t="shared" si="677"/>
        <v>93.697978242829933</v>
      </c>
      <c r="O2321" s="57">
        <f t="shared" si="678"/>
        <v>13.199424265024573</v>
      </c>
      <c r="P2321" s="374">
        <f t="shared" si="679"/>
        <v>13.199424265024573</v>
      </c>
      <c r="Q2321" s="374">
        <f t="shared" si="680"/>
        <v>-86.302021757170067</v>
      </c>
      <c r="R2321" s="12">
        <f t="shared" si="681"/>
        <v>93.697978242829933</v>
      </c>
      <c r="S2321" s="57">
        <f t="shared" si="682"/>
        <v>5.6318968884491012</v>
      </c>
      <c r="T2321" s="12">
        <f t="shared" si="665"/>
        <v>13.199424265024573</v>
      </c>
    </row>
    <row r="2322" spans="1:20" x14ac:dyDescent="0.15">
      <c r="A2322" s="57">
        <f t="shared" si="666"/>
        <v>35520.719537821831</v>
      </c>
      <c r="B2322" s="12">
        <f t="shared" si="683"/>
        <v>5653.298096625208</v>
      </c>
      <c r="C2322" s="57" t="str">
        <f t="shared" si="667"/>
        <v>0.29483885948325-4.5439523772216i</v>
      </c>
      <c r="D2322" s="57" t="str">
        <f t="shared" si="668"/>
        <v>7.97748365930493-1.26778629420006i</v>
      </c>
      <c r="E2322" s="57" t="str">
        <f t="shared" si="669"/>
        <v>81.2165215737365+0.735059230793112i</v>
      </c>
      <c r="F2322" s="57" t="str">
        <f t="shared" si="670"/>
        <v>4.17802551816124-105.730102663227i</v>
      </c>
      <c r="G2322" s="57" t="str">
        <f t="shared" si="671"/>
        <v>0.999843692093203-0.0125013389137131i</v>
      </c>
      <c r="H2322" s="57" t="str">
        <f t="shared" si="672"/>
        <v>1035.61030062077+1776.43904768727i</v>
      </c>
      <c r="I2322" s="57" t="str">
        <f t="shared" si="673"/>
        <v>1084.12568707396-575.905363572471i</v>
      </c>
      <c r="K2322" s="57" t="str">
        <f t="shared" si="674"/>
        <v>0.00293913531453783-0.0135666324099702i</v>
      </c>
      <c r="L2322" s="57" t="str">
        <f t="shared" si="675"/>
        <v>0.00025-0.0391008095263956i</v>
      </c>
      <c r="M2322" s="57" t="str">
        <f t="shared" si="676"/>
        <v>0.0025-0.0220217325242528i</v>
      </c>
      <c r="N2322" s="57">
        <f t="shared" si="677"/>
        <v>93.712489253977665</v>
      </c>
      <c r="O2322" s="57">
        <f t="shared" si="678"/>
        <v>13.166921670664273</v>
      </c>
      <c r="P2322" s="374">
        <f t="shared" si="679"/>
        <v>13.166921670664273</v>
      </c>
      <c r="Q2322" s="374">
        <f t="shared" si="680"/>
        <v>-86.287510746022335</v>
      </c>
      <c r="R2322" s="12">
        <f t="shared" si="681"/>
        <v>93.712489253977665</v>
      </c>
      <c r="S2322" s="57">
        <f t="shared" si="682"/>
        <v>5.6532980966252078</v>
      </c>
      <c r="T2322" s="12">
        <f t="shared" si="665"/>
        <v>13.166921670664273</v>
      </c>
    </row>
    <row r="2323" spans="1:20" x14ac:dyDescent="0.15">
      <c r="A2323" s="57">
        <f t="shared" si="666"/>
        <v>35655.698272065551</v>
      </c>
      <c r="B2323" s="12">
        <f t="shared" si="683"/>
        <v>5674.7806293923841</v>
      </c>
      <c r="C2323" s="57" t="str">
        <f t="shared" si="667"/>
        <v>0.2948882336031-4.52690772843438i</v>
      </c>
      <c r="D2323" s="57" t="str">
        <f t="shared" si="668"/>
        <v>7.97746450486754-1.26406135482069i</v>
      </c>
      <c r="E2323" s="57" t="str">
        <f t="shared" si="669"/>
        <v>81.2175321002105+0.737974026287033i</v>
      </c>
      <c r="F2323" s="57" t="str">
        <f t="shared" si="670"/>
        <v>4.17802054549296-105.330245439237i</v>
      </c>
      <c r="G2323" s="57" t="str">
        <f t="shared" si="671"/>
        <v>0.999842502083478-0.0125488290660042i</v>
      </c>
      <c r="H2323" s="57" t="str">
        <f t="shared" si="672"/>
        <v>1058.57690485816+1795.0171434651i</v>
      </c>
      <c r="I2323" s="57" t="str">
        <f t="shared" si="673"/>
        <v>1091.69997630051-586.779751194238i</v>
      </c>
      <c r="K2323" s="57" t="str">
        <f t="shared" si="674"/>
        <v>0.00292514009865749-0.0135174952812905i</v>
      </c>
      <c r="L2323" s="57" t="str">
        <f t="shared" si="675"/>
        <v>0.00025-0.0389527889284674i</v>
      </c>
      <c r="M2323" s="57" t="str">
        <f t="shared" si="676"/>
        <v>0.0025-0.0219383667306763i</v>
      </c>
      <c r="N2323" s="57">
        <f t="shared" si="677"/>
        <v>93.72705042824515</v>
      </c>
      <c r="O2323" s="57">
        <f t="shared" si="678"/>
        <v>13.134422609696992</v>
      </c>
      <c r="P2323" s="374">
        <f t="shared" si="679"/>
        <v>13.134422609696992</v>
      </c>
      <c r="Q2323" s="374">
        <f t="shared" si="680"/>
        <v>-86.27294957175485</v>
      </c>
      <c r="R2323" s="12">
        <f t="shared" si="681"/>
        <v>93.72705042824515</v>
      </c>
      <c r="S2323" s="57">
        <f t="shared" si="682"/>
        <v>5.6747806293923837</v>
      </c>
      <c r="T2323" s="12">
        <f t="shared" si="665"/>
        <v>13.134422609696992</v>
      </c>
    </row>
    <row r="2324" spans="1:20" x14ac:dyDescent="0.15">
      <c r="A2324" s="57">
        <f t="shared" si="666"/>
        <v>35791.189925499406</v>
      </c>
      <c r="B2324" s="12">
        <f t="shared" si="683"/>
        <v>5696.3447957840754</v>
      </c>
      <c r="C2324" s="57" t="str">
        <f t="shared" si="667"/>
        <v>0.29493719034554-4.50992831103633i</v>
      </c>
      <c r="D2324" s="57" t="str">
        <f t="shared" si="668"/>
        <v>7.97744520467294-1.26035459418954i</v>
      </c>
      <c r="E2324" s="57" t="str">
        <f t="shared" si="669"/>
        <v>81.2185506375854+0.740898906829997i</v>
      </c>
      <c r="F2324" s="57" t="str">
        <f t="shared" si="670"/>
        <v>4.17801553497261-104.93190342524i</v>
      </c>
      <c r="G2324" s="57" t="str">
        <f t="shared" si="671"/>
        <v>0.999841303015362-0.0125964995099967i</v>
      </c>
      <c r="H2324" s="57" t="str">
        <f t="shared" si="672"/>
        <v>1082.36622577338+1813.81868227459i</v>
      </c>
      <c r="I2324" s="57" t="str">
        <f t="shared" si="673"/>
        <v>1099.35762258223-598.041569237735i</v>
      </c>
      <c r="K2324" s="57" t="str">
        <f t="shared" si="674"/>
        <v>0.00291124647007857-0.0134685238012323i</v>
      </c>
      <c r="L2324" s="57" t="str">
        <f t="shared" si="675"/>
        <v>0.00025-0.0388053286794853i</v>
      </c>
      <c r="M2324" s="57" t="str">
        <f t="shared" si="676"/>
        <v>0.0025-0.0218553165278704i</v>
      </c>
      <c r="N2324" s="57">
        <f t="shared" si="677"/>
        <v>93.741661934121254</v>
      </c>
      <c r="O2324" s="57">
        <f t="shared" si="678"/>
        <v>13.1019271068339</v>
      </c>
      <c r="P2324" s="374">
        <f t="shared" si="679"/>
        <v>13.1019271068339</v>
      </c>
      <c r="Q2324" s="374">
        <f t="shared" si="680"/>
        <v>-86.258338065878746</v>
      </c>
      <c r="R2324" s="12">
        <f t="shared" si="681"/>
        <v>93.741661934121254</v>
      </c>
      <c r="S2324" s="57">
        <f t="shared" si="682"/>
        <v>5.6963447957840749</v>
      </c>
      <c r="T2324" s="12">
        <f t="shared" si="665"/>
        <v>13.1019271068339</v>
      </c>
    </row>
    <row r="2325" spans="1:20" x14ac:dyDescent="0.15">
      <c r="A2325" s="57">
        <f t="shared" si="666"/>
        <v>35927.196447216302</v>
      </c>
      <c r="B2325" s="12">
        <f t="shared" si="683"/>
        <v>5717.9909060080554</v>
      </c>
      <c r="C2325" s="57" t="str">
        <f t="shared" si="667"/>
        <v>0.29498573218785-4.49301387958869i</v>
      </c>
      <c r="D2325" s="57" t="str">
        <f t="shared" si="668"/>
        <v>7.97742575761259-1.25666595892412i</v>
      </c>
      <c r="E2325" s="57" t="str">
        <f t="shared" si="669"/>
        <v>81.21957724432+0.743833907412074i</v>
      </c>
      <c r="F2325" s="57" t="str">
        <f t="shared" si="670"/>
        <v>4.17801048631209-104.535070890941i</v>
      </c>
      <c r="G2325" s="57" t="str">
        <f t="shared" si="671"/>
        <v>0.999840094819922-0.0126443509288443i</v>
      </c>
      <c r="H2325" s="57" t="str">
        <f t="shared" si="672"/>
        <v>1107.01544832042+1832.83822040886i</v>
      </c>
      <c r="I2325" s="57" t="str">
        <f t="shared" si="673"/>
        <v>1107.09520809916-609.70790479731i</v>
      </c>
      <c r="K2325" s="57" t="str">
        <f t="shared" si="674"/>
        <v>0.00289745371798307-0.0134197175788136i</v>
      </c>
      <c r="L2325" s="57" t="str">
        <f t="shared" si="675"/>
        <v>0.00025-0.0386584266581843i</v>
      </c>
      <c r="M2325" s="57" t="str">
        <f t="shared" si="676"/>
        <v>0.0025-0.0217725807211301i</v>
      </c>
      <c r="N2325" s="57">
        <f t="shared" si="677"/>
        <v>93.756323940409601</v>
      </c>
      <c r="O2325" s="57">
        <f t="shared" si="678"/>
        <v>13.069435186974728</v>
      </c>
      <c r="P2325" s="374">
        <f t="shared" si="679"/>
        <v>13.069435186974728</v>
      </c>
      <c r="Q2325" s="374">
        <f t="shared" si="680"/>
        <v>-86.243676059590399</v>
      </c>
      <c r="R2325" s="12">
        <f t="shared" si="681"/>
        <v>93.756323940409601</v>
      </c>
      <c r="S2325" s="57">
        <f t="shared" si="682"/>
        <v>5.7179909060080556</v>
      </c>
      <c r="T2325" s="12">
        <f t="shared" si="665"/>
        <v>13.069435186974728</v>
      </c>
    </row>
    <row r="2326" spans="1:20" x14ac:dyDescent="0.15">
      <c r="A2326" s="57">
        <f t="shared" si="666"/>
        <v>36063.719793715733</v>
      </c>
      <c r="B2326" s="12">
        <f t="shared" si="683"/>
        <v>5739.7192714508865</v>
      </c>
      <c r="C2326" s="57" t="str">
        <f t="shared" si="667"/>
        <v>0.295033861588197-4.4761641896003i</v>
      </c>
      <c r="D2326" s="57" t="str">
        <f t="shared" si="668"/>
        <v>7.9774061625697-1.25299539590207i</v>
      </c>
      <c r="E2326" s="57" t="str">
        <f t="shared" si="669"/>
        <v>81.2206119793298+0.746779063098283i</v>
      </c>
      <c r="F2326" s="57" t="str">
        <f t="shared" si="670"/>
        <v>4.17800539922118-104.139742127759i</v>
      </c>
      <c r="G2326" s="57" t="str">
        <f t="shared" si="671"/>
        <v>0.999838877427703-0.0126923840082744i</v>
      </c>
      <c r="H2326" s="57" t="str">
        <f t="shared" si="672"/>
        <v>1132.56365295337+1852.06912193105i</v>
      </c>
      <c r="I2326" s="57" t="str">
        <f t="shared" si="673"/>
        <v>1114.9087169622-621.796694089562i</v>
      </c>
      <c r="K2326" s="57" t="str">
        <f t="shared" si="674"/>
        <v>0.00288376113607286-0.0133710762221032i</v>
      </c>
      <c r="L2326" s="57" t="str">
        <f t="shared" si="675"/>
        <v>0.00025-0.0385120807513292i</v>
      </c>
      <c r="M2326" s="57" t="str">
        <f t="shared" si="676"/>
        <v>0.0025-0.021690158120273i</v>
      </c>
      <c r="N2326" s="57">
        <f t="shared" si="677"/>
        <v>93.771036616224151</v>
      </c>
      <c r="O2326" s="57">
        <f t="shared" si="678"/>
        <v>13.036946875209171</v>
      </c>
      <c r="P2326" s="374">
        <f t="shared" si="679"/>
        <v>13.036946875209171</v>
      </c>
      <c r="Q2326" s="374">
        <f t="shared" si="680"/>
        <v>-86.228963383775849</v>
      </c>
      <c r="R2326" s="12">
        <f t="shared" si="681"/>
        <v>93.771036616224151</v>
      </c>
      <c r="S2326" s="57">
        <f t="shared" si="682"/>
        <v>5.7397192714508867</v>
      </c>
      <c r="T2326" s="12">
        <f t="shared" si="665"/>
        <v>13.036946875209171</v>
      </c>
    </row>
    <row r="2327" spans="1:20" x14ac:dyDescent="0.15">
      <c r="A2327" s="57">
        <f t="shared" si="666"/>
        <v>36200.761928931846</v>
      </c>
      <c r="B2327" s="12">
        <f t="shared" si="683"/>
        <v>5761.5302046823999</v>
      </c>
      <c r="C2327" s="57" t="str">
        <f t="shared" si="667"/>
        <v>0.295081580985815-4.45937899752413i</v>
      </c>
      <c r="D2327" s="57" t="str">
        <f t="shared" si="668"/>
        <v>7.97738641841887-1.24934285226027i</v>
      </c>
      <c r="E2327" s="57" t="str">
        <f t="shared" si="669"/>
        <v>81.2216549019941+0.749734409029145i</v>
      </c>
      <c r="F2327" s="57" t="str">
        <f t="shared" si="670"/>
        <v>4.17800027340744-103.745911448747i</v>
      </c>
      <c r="G2327" s="57" t="str">
        <f t="shared" si="671"/>
        <v>0.999837650768723-0.0127405994365975i</v>
      </c>
      <c r="H2327" s="57" t="str">
        <f t="shared" si="672"/>
        <v>1159.05190928728+1871.50341789669i</v>
      </c>
      <c r="I2327" s="57" t="str">
        <f t="shared" si="673"/>
        <v>1122.79346774189-634.326762428716i</v>
      </c>
      <c r="K2327" s="57" t="str">
        <f t="shared" si="674"/>
        <v>0.00287016802254744-0.0133225993382492i</v>
      </c>
      <c r="L2327" s="57" t="str">
        <f t="shared" si="675"/>
        <v>0.00025-0.0383662888536852i</v>
      </c>
      <c r="M2327" s="57" t="str">
        <f t="shared" si="676"/>
        <v>0.0025-0.0216080475396224i</v>
      </c>
      <c r="N2327" s="57">
        <f t="shared" si="677"/>
        <v>93.785800130987823</v>
      </c>
      <c r="O2327" s="57">
        <f t="shared" si="678"/>
        <v>13.004462196818485</v>
      </c>
      <c r="P2327" s="374">
        <f t="shared" si="679"/>
        <v>13.004462196818485</v>
      </c>
      <c r="Q2327" s="374">
        <f t="shared" si="680"/>
        <v>-86.214199869012177</v>
      </c>
      <c r="R2327" s="12">
        <f t="shared" si="681"/>
        <v>93.785800130987823</v>
      </c>
      <c r="S2327" s="57">
        <f t="shared" si="682"/>
        <v>5.7615302046823995</v>
      </c>
      <c r="T2327" s="12">
        <f t="shared" si="665"/>
        <v>13.004462196818485</v>
      </c>
    </row>
    <row r="2328" spans="1:20" x14ac:dyDescent="0.15">
      <c r="A2328" s="57">
        <f t="shared" si="666"/>
        <v>36338.324824261792</v>
      </c>
      <c r="B2328" s="12">
        <f t="shared" si="683"/>
        <v>5783.4240194601934</v>
      </c>
      <c r="C2328" s="57" t="str">
        <f t="shared" si="667"/>
        <v>0.295128892801041-4.44265806075322i</v>
      </c>
      <c r="D2328" s="57" t="str">
        <f t="shared" si="668"/>
        <v>7.97736652402622-1.24570827539415i</v>
      </c>
      <c r="E2328" s="57" t="str">
        <f t="shared" si="669"/>
        <v>81.222706072154+0.752699980419956i</v>
      </c>
      <c r="F2328" s="57" t="str">
        <f t="shared" si="670"/>
        <v>4.17799510857624-103.353573188506i</v>
      </c>
      <c r="G2328" s="57" t="str">
        <f t="shared" si="671"/>
        <v>0.999836414772466-0.0127889979047168i</v>
      </c>
      <c r="H2328" s="57" t="str">
        <f t="shared" si="672"/>
        <v>1186.52337221168+1891.13165023585i</v>
      </c>
      <c r="I2328" s="57" t="str">
        <f t="shared" si="673"/>
        <v>1130.74403883262-647.317864966849i</v>
      </c>
      <c r="K2328" s="57" t="str">
        <f t="shared" si="674"/>
        <v>0.0028566736800815-0.0132742865335058i</v>
      </c>
      <c r="L2328" s="57" t="str">
        <f t="shared" si="675"/>
        <v>0.00025-0.0382210488679868i</v>
      </c>
      <c r="M2328" s="57" t="str">
        <f t="shared" si="676"/>
        <v>0.0025-0.0215262477979901i</v>
      </c>
      <c r="N2328" s="57">
        <f t="shared" si="677"/>
        <v>93.800614654429765</v>
      </c>
      <c r="O2328" s="57">
        <f t="shared" si="678"/>
        <v>12.971981177275872</v>
      </c>
      <c r="P2328" s="374">
        <f t="shared" si="679"/>
        <v>12.971981177275872</v>
      </c>
      <c r="Q2328" s="374">
        <f t="shared" si="680"/>
        <v>-86.199385345570235</v>
      </c>
      <c r="R2328" s="12">
        <f t="shared" si="681"/>
        <v>93.800614654429765</v>
      </c>
      <c r="S2328" s="57">
        <f t="shared" si="682"/>
        <v>5.7834240194601936</v>
      </c>
      <c r="T2328" s="12">
        <f t="shared" si="665"/>
        <v>12.971981177275872</v>
      </c>
    </row>
    <row r="2329" spans="1:20" x14ac:dyDescent="0.15">
      <c r="A2329" s="57">
        <f t="shared" si="666"/>
        <v>36476.410458593986</v>
      </c>
      <c r="B2329" s="12">
        <f t="shared" si="683"/>
        <v>5805.4010307341423</v>
      </c>
      <c r="C2329" s="57" t="str">
        <f t="shared" si="667"/>
        <v>0.295175799435302-4.42600113761743i</v>
      </c>
      <c r="D2329" s="57" t="str">
        <f t="shared" si="668"/>
        <v>7.9773464782493-1.24209161295688i</v>
      </c>
      <c r="E2329" s="57" t="str">
        <f t="shared" si="669"/>
        <v>81.223765550119+0.755675812559141i</v>
      </c>
      <c r="F2329" s="57" t="str">
        <f t="shared" si="670"/>
        <v>4.17798990443065-102.962721703108i</v>
      </c>
      <c r="G2329" s="57" t="str">
        <f t="shared" si="671"/>
        <v>0.999835169367881-0.0128375801061379i</v>
      </c>
      <c r="H2329" s="57" t="str">
        <f t="shared" si="672"/>
        <v>1215.02337999478+1910.94269867015i</v>
      </c>
      <c r="I2329" s="57" t="str">
        <f t="shared" si="673"/>
        <v>1138.75418591088-660.790727945696i</v>
      </c>
      <c r="K2329" s="57" t="str">
        <f t="shared" si="674"/>
        <v>0.00284327741580249-0.0132261374132613i</v>
      </c>
      <c r="L2329" s="57" t="str">
        <f t="shared" si="675"/>
        <v>0.00025-0.0380763587049081i</v>
      </c>
      <c r="M2329" s="57" t="str">
        <f t="shared" si="676"/>
        <v>0.0025-0.0214447577186592i</v>
      </c>
      <c r="N2329" s="57">
        <f t="shared" si="677"/>
        <v>93.815480356581276</v>
      </c>
      <c r="O2329" s="57">
        <f t="shared" si="678"/>
        <v>12.939503842248465</v>
      </c>
      <c r="P2329" s="374">
        <f t="shared" si="679"/>
        <v>12.939503842248465</v>
      </c>
      <c r="Q2329" s="374">
        <f t="shared" si="680"/>
        <v>-86.184519643418724</v>
      </c>
      <c r="R2329" s="12">
        <f t="shared" si="681"/>
        <v>93.815480356581276</v>
      </c>
      <c r="S2329" s="57">
        <f t="shared" si="682"/>
        <v>5.8054010307341422</v>
      </c>
      <c r="T2329" s="12">
        <f t="shared" si="665"/>
        <v>12.939503842248465</v>
      </c>
    </row>
    <row r="2330" spans="1:20" x14ac:dyDescent="0.15">
      <c r="A2330" s="57">
        <f t="shared" si="666"/>
        <v>36615.020818336649</v>
      </c>
      <c r="B2330" s="12">
        <f t="shared" si="683"/>
        <v>5827.4615546509322</v>
      </c>
      <c r="C2330" s="57" t="str">
        <f t="shared" si="667"/>
        <v>0.29522230327138-4.40940798737985i</v>
      </c>
      <c r="D2330" s="57" t="str">
        <f t="shared" si="668"/>
        <v>7.97732627993692-1.23849281285862i</v>
      </c>
      <c r="E2330" s="57" t="str">
        <f t="shared" si="669"/>
        <v>81.2248333966729+0.758661940810697i</v>
      </c>
      <c r="F2330" s="57" t="str">
        <f t="shared" si="670"/>
        <v>4.17798466067154-102.573351370012i</v>
      </c>
      <c r="G2330" s="57" t="str">
        <f t="shared" si="671"/>
        <v>0.999833914483376-0.0128863467369781i</v>
      </c>
      <c r="H2330" s="57" t="str">
        <f t="shared" si="672"/>
        <v>1244.59955377812+1930.92358888007i</v>
      </c>
      <c r="I2330" s="57" t="str">
        <f t="shared" si="673"/>
        <v>1146.81675067527-674.767090138803i</v>
      </c>
      <c r="K2330" s="57" t="str">
        <f t="shared" si="674"/>
        <v>0.00282997854126841-0.0131781515820649i</v>
      </c>
      <c r="L2330" s="57" t="str">
        <f t="shared" si="675"/>
        <v>0.00025-0.0379322162830326i</v>
      </c>
      <c r="M2330" s="57" t="str">
        <f t="shared" si="676"/>
        <v>0.0025-0.0213635761293676i</v>
      </c>
      <c r="N2330" s="57">
        <f t="shared" si="677"/>
        <v>93.83039740777555</v>
      </c>
      <c r="O2330" s="57">
        <f t="shared" si="678"/>
        <v>12.907030217598617</v>
      </c>
      <c r="P2330" s="374">
        <f t="shared" si="679"/>
        <v>12.907030217598617</v>
      </c>
      <c r="Q2330" s="374">
        <f t="shared" si="680"/>
        <v>-86.16960259222445</v>
      </c>
      <c r="R2330" s="12">
        <f t="shared" si="681"/>
        <v>93.83039740777555</v>
      </c>
      <c r="S2330" s="57">
        <f t="shared" si="682"/>
        <v>5.8274615546509319</v>
      </c>
      <c r="T2330" s="12">
        <f t="shared" si="665"/>
        <v>12.907030217598617</v>
      </c>
    </row>
    <row r="2331" spans="1:20" x14ac:dyDescent="0.15">
      <c r="A2331" s="57">
        <f t="shared" si="666"/>
        <v>36754.157897446326</v>
      </c>
      <c r="B2331" s="12">
        <f t="shared" si="683"/>
        <v>5849.6059085586057</v>
      </c>
      <c r="C2331" s="57" t="str">
        <f t="shared" si="667"/>
        <v>0.295268406673272-4.39287837023286i</v>
      </c>
      <c r="D2331" s="57" t="str">
        <f t="shared" si="668"/>
        <v>7.97730592792912-1.23491182326578i</v>
      </c>
      <c r="E2331" s="57" t="str">
        <f t="shared" si="669"/>
        <v>81.225909673071+0.761658400610541i</v>
      </c>
      <c r="F2331" s="57" t="str">
        <f t="shared" si="670"/>
        <v>4.17797937699743-102.185456587982i</v>
      </c>
      <c r="G2331" s="57" t="str">
        <f t="shared" si="671"/>
        <v>0.999832650046813-0.0129352984959766i</v>
      </c>
      <c r="H2331" s="57" t="str">
        <f t="shared" si="672"/>
        <v>1275.30189769228+1951.0592799656i</v>
      </c>
      <c r="I2331" s="57" t="str">
        <f t="shared" si="673"/>
        <v>1154.92355998083-689.269744080345i</v>
      </c>
      <c r="K2331" s="57" t="str">
        <f t="shared" si="674"/>
        <v>0.00281677637244539-0.0131303286436532i</v>
      </c>
      <c r="L2331" s="57" t="str">
        <f t="shared" si="675"/>
        <v>0.00025-0.0377886195288231i</v>
      </c>
      <c r="M2331" s="57" t="str">
        <f t="shared" si="676"/>
        <v>0.0025-0.0212827018622909i</v>
      </c>
      <c r="N2331" s="57">
        <f t="shared" si="677"/>
        <v>93.845365978642505</v>
      </c>
      <c r="O2331" s="57">
        <f t="shared" si="678"/>
        <v>12.874560329384453</v>
      </c>
      <c r="P2331" s="374">
        <f t="shared" si="679"/>
        <v>12.874560329384453</v>
      </c>
      <c r="Q2331" s="374">
        <f t="shared" si="680"/>
        <v>-86.154634021357495</v>
      </c>
      <c r="R2331" s="12">
        <f t="shared" si="681"/>
        <v>93.845365978642505</v>
      </c>
      <c r="S2331" s="57">
        <f t="shared" si="682"/>
        <v>5.8496059085586056</v>
      </c>
      <c r="T2331" s="12">
        <f t="shared" si="665"/>
        <v>12.874560329384453</v>
      </c>
    </row>
    <row r="2332" spans="1:20" x14ac:dyDescent="0.15">
      <c r="A2332" s="57">
        <f t="shared" si="666"/>
        <v>36893.823697456624</v>
      </c>
      <c r="B2332" s="12">
        <f t="shared" si="683"/>
        <v>5871.8344110111284</v>
      </c>
      <c r="C2332" s="57" t="str">
        <f t="shared" si="667"/>
        <v>0.295314111986379-4.37641204729493i</v>
      </c>
      <c r="D2332" s="57" t="str">
        <f t="shared" si="668"/>
        <v>7.97728542105725-1.23134859260024i</v>
      </c>
      <c r="E2332" s="57" t="str">
        <f t="shared" si="669"/>
        <v>81.2269944410482+0.764665227467845i</v>
      </c>
      <c r="F2332" s="57" t="str">
        <f t="shared" si="670"/>
        <v>4.1779740531046-101.79903177701i</v>
      </c>
      <c r="G2332" s="57" t="str">
        <f t="shared" si="671"/>
        <v>0.999831375985509-0.0129844360845038i</v>
      </c>
      <c r="H2332" s="57" t="str">
        <f t="shared" si="672"/>
        <v>1307.18289862312+1971.33242905892i</v>
      </c>
      <c r="I2332" s="57" t="str">
        <f t="shared" si="673"/>
        <v>1163.06531439906-704.322576579292i</v>
      </c>
      <c r="K2332" s="57" t="str">
        <f t="shared" si="674"/>
        <v>0.00280367022968533-0.0130826682009768i</v>
      </c>
      <c r="L2332" s="57" t="str">
        <f t="shared" si="675"/>
        <v>0.00025-0.037645566376592i</v>
      </c>
      <c r="M2332" s="57" t="str">
        <f t="shared" si="676"/>
        <v>0.0025-0.0212021337540256i</v>
      </c>
      <c r="N2332" s="57">
        <f t="shared" si="677"/>
        <v>93.860386240107118</v>
      </c>
      <c r="O2332" s="57">
        <f t="shared" si="678"/>
        <v>12.842094203861903</v>
      </c>
      <c r="P2332" s="374">
        <f t="shared" si="679"/>
        <v>12.842094203861903</v>
      </c>
      <c r="Q2332" s="374">
        <f t="shared" si="680"/>
        <v>-86.139613759892882</v>
      </c>
      <c r="R2332" s="12">
        <f t="shared" si="681"/>
        <v>93.860386240107118</v>
      </c>
      <c r="S2332" s="57">
        <f t="shared" si="682"/>
        <v>5.871834411011128</v>
      </c>
      <c r="T2332" s="12">
        <f t="shared" si="665"/>
        <v>12.842094203861903</v>
      </c>
    </row>
    <row r="2333" spans="1:20" x14ac:dyDescent="0.15">
      <c r="A2333" s="57">
        <f t="shared" si="666"/>
        <v>37034.020227506961</v>
      </c>
      <c r="B2333" s="12">
        <f t="shared" si="683"/>
        <v>5894.1473817729711</v>
      </c>
      <c r="C2333" s="57" t="str">
        <f t="shared" si="667"/>
        <v>0.295359421537588-4.36000878060685i</v>
      </c>
      <c r="D2333" s="57" t="str">
        <f t="shared" si="668"/>
        <v>7.97726475814365-1.22780306953862i</v>
      </c>
      <c r="E2333" s="57" t="str">
        <f t="shared" si="669"/>
        <v>81.2280877628217+0.767682456965i</v>
      </c>
      <c r="F2333" s="57" t="str">
        <f t="shared" si="670"/>
        <v>4.17796868868706-101.414071378234i</v>
      </c>
      <c r="G2333" s="57" t="str">
        <f t="shared" si="671"/>
        <v>0.999830092226226-0.0130337602065708i</v>
      </c>
      <c r="H2333" s="57" t="str">
        <f t="shared" si="672"/>
        <v>1340.29762441847+1991.72313075315i</v>
      </c>
      <c r="I2333" s="57" t="str">
        <f t="shared" si="673"/>
        <v>1171.23146515104-719.95060790186i</v>
      </c>
      <c r="K2333" s="57" t="str">
        <f t="shared" si="674"/>
        <v>0.00279065943770368-0.0130351698562263i</v>
      </c>
      <c r="L2333" s="57" t="str">
        <f t="shared" si="675"/>
        <v>0.00025-0.0375030547684719i</v>
      </c>
      <c r="M2333" s="57" t="str">
        <f t="shared" si="676"/>
        <v>0.0025-0.0211218706455724i</v>
      </c>
      <c r="N2333" s="57">
        <f t="shared" si="677"/>
        <v>93.875458363386912</v>
      </c>
      <c r="O2333" s="57">
        <f t="shared" si="678"/>
        <v>12.80963186748555</v>
      </c>
      <c r="P2333" s="374">
        <f t="shared" si="679"/>
        <v>12.80963186748555</v>
      </c>
      <c r="Q2333" s="374">
        <f t="shared" si="680"/>
        <v>-86.124541636613088</v>
      </c>
      <c r="R2333" s="12">
        <f t="shared" si="681"/>
        <v>93.875458363386912</v>
      </c>
      <c r="S2333" s="57">
        <f t="shared" si="682"/>
        <v>5.8941473817729708</v>
      </c>
      <c r="T2333" s="12">
        <f t="shared" si="665"/>
        <v>12.80963186748555</v>
      </c>
    </row>
    <row r="2334" spans="1:20" x14ac:dyDescent="0.15">
      <c r="A2334" s="57">
        <f t="shared" si="666"/>
        <v>37174.749504371488</v>
      </c>
      <c r="B2334" s="12">
        <f t="shared" si="683"/>
        <v>5916.5451418237089</v>
      </c>
      <c r="C2334" s="57" t="str">
        <f t="shared" si="667"/>
        <v>0.295404337635252-4.34366833312833i</v>
      </c>
      <c r="D2334" s="57" t="str">
        <f t="shared" si="668"/>
        <v>7.97724393800182-1.22427520301154i</v>
      </c>
      <c r="E2334" s="57" t="str">
        <f t="shared" si="669"/>
        <v>81.2291897010935+0.770710124755461i</v>
      </c>
      <c r="F2334" s="57" t="str">
        <f t="shared" si="670"/>
        <v>4.17796328343642-101.030569853858i</v>
      </c>
      <c r="G2334" s="57" t="str">
        <f t="shared" si="671"/>
        <v>0.999828798695169-0.0130832715688399i</v>
      </c>
      <c r="H2334" s="57" t="str">
        <f t="shared" si="672"/>
        <v>1374.70381903919+2012.20862880598i</v>
      </c>
      <c r="I2334" s="57" t="str">
        <f t="shared" si="673"/>
        <v>1179.41007827294-736.180028867873i</v>
      </c>
      <c r="K2334" s="57" t="str">
        <f t="shared" si="674"/>
        <v>0.00277774332555709-0.012987833210858i</v>
      </c>
      <c r="L2334" s="57" t="str">
        <f t="shared" si="675"/>
        <v>0.00025-0.0373610826543852i</v>
      </c>
      <c r="M2334" s="57" t="str">
        <f t="shared" si="676"/>
        <v>0.0025-0.0210419113823196i</v>
      </c>
      <c r="N2334" s="57">
        <f t="shared" si="677"/>
        <v>93.890582519987746</v>
      </c>
      <c r="O2334" s="57">
        <f t="shared" si="678"/>
        <v>12.777173346910208</v>
      </c>
      <c r="P2334" s="374">
        <f t="shared" si="679"/>
        <v>12.777173346910208</v>
      </c>
      <c r="Q2334" s="374">
        <f t="shared" si="680"/>
        <v>-86.109417480012254</v>
      </c>
      <c r="R2334" s="12">
        <f t="shared" si="681"/>
        <v>93.890582519987746</v>
      </c>
      <c r="S2334" s="57">
        <f t="shared" si="682"/>
        <v>5.9165451418237094</v>
      </c>
      <c r="T2334" s="12">
        <f t="shared" si="665"/>
        <v>12.777173346910208</v>
      </c>
    </row>
    <row r="2335" spans="1:20" x14ac:dyDescent="0.15">
      <c r="A2335" s="57">
        <f t="shared" si="666"/>
        <v>37316.013552488104</v>
      </c>
      <c r="B2335" s="12">
        <f t="shared" si="683"/>
        <v>5939.0280133626393</v>
      </c>
      <c r="C2335" s="57" t="str">
        <f t="shared" si="667"/>
        <v>0.29544886256934-4.32739046873438i</v>
      </c>
      <c r="D2335" s="57" t="str">
        <f t="shared" si="668"/>
        <v>7.97722295943618-1.22076494220282i</v>
      </c>
      <c r="E2335" s="57" t="str">
        <f t="shared" si="669"/>
        <v>81.2303003190552+0.773748266564459i</v>
      </c>
      <c r="F2335" s="57" t="str">
        <f t="shared" si="670"/>
        <v>4.17795783704198-100.64852168707i</v>
      </c>
      <c r="G2335" s="57" t="str">
        <f t="shared" si="671"/>
        <v>0.999827495317983-0.0131329708806335i</v>
      </c>
      <c r="H2335" s="57" t="str">
        <f t="shared" si="672"/>
        <v>1410.46199282024+2032.76299736438i</v>
      </c>
      <c r="I2335" s="57" t="str">
        <f t="shared" si="673"/>
        <v>1187.58768478257-753.038234944708i</v>
      </c>
      <c r="K2335" s="57" t="str">
        <f t="shared" si="674"/>
        <v>0.00276492122662117-0.0129406578656196i</v>
      </c>
      <c r="L2335" s="57" t="str">
        <f t="shared" si="675"/>
        <v>0.00025-0.0372196479920156i</v>
      </c>
      <c r="M2335" s="57" t="str">
        <f t="shared" si="676"/>
        <v>0.0025-0.0209622548140263i</v>
      </c>
      <c r="N2335" s="57">
        <f t="shared" si="677"/>
        <v>93.905758881701942</v>
      </c>
      <c r="O2335" s="57">
        <f t="shared" si="678"/>
        <v>12.744718668992048</v>
      </c>
      <c r="P2335" s="374">
        <f t="shared" si="679"/>
        <v>12.744718668992048</v>
      </c>
      <c r="Q2335" s="374">
        <f t="shared" si="680"/>
        <v>-86.094241118298058</v>
      </c>
      <c r="R2335" s="12">
        <f t="shared" si="681"/>
        <v>93.905758881701942</v>
      </c>
      <c r="S2335" s="57">
        <f t="shared" si="682"/>
        <v>5.9390280133626394</v>
      </c>
      <c r="T2335" s="12">
        <f t="shared" si="665"/>
        <v>12.744718668992048</v>
      </c>
    </row>
    <row r="2336" spans="1:20" x14ac:dyDescent="0.15">
      <c r="A2336" s="57">
        <f t="shared" si="666"/>
        <v>37457.814403987562</v>
      </c>
      <c r="B2336" s="12">
        <f t="shared" si="683"/>
        <v>5961.5963198134177</v>
      </c>
      <c r="C2336" s="57" t="str">
        <f t="shared" si="667"/>
        <v>0.295492998611478-4.31117495221176i</v>
      </c>
      <c r="D2336" s="57" t="str">
        <f t="shared" si="668"/>
        <v>7.97720182124209-1.21727223654882i</v>
      </c>
      <c r="E2336" s="57" t="str">
        <f t="shared" si="669"/>
        <v>81.2314196803899+0.776796918188476i</v>
      </c>
      <c r="F2336" s="57" t="str">
        <f t="shared" si="670"/>
        <v>4.17795234919063-100.267921381968i</v>
      </c>
      <c r="G2336" s="57" t="str">
        <f t="shared" si="671"/>
        <v>0.999826182019747-0.0131828588539448i</v>
      </c>
      <c r="H2336" s="57" t="str">
        <f t="shared" si="672"/>
        <v>1447.63550560743+2053.35678873959i</v>
      </c>
      <c r="I2336" s="57" t="str">
        <f t="shared" si="673"/>
        <v>1195.74911552532-770.553856232185i</v>
      </c>
      <c r="K2336" s="57" t="str">
        <f t="shared" si="674"/>
        <v>0.00275219247856822-0.0128936434205749i</v>
      </c>
      <c r="L2336" s="57" t="str">
        <f t="shared" si="675"/>
        <v>0.00025-0.0370787487467778i</v>
      </c>
      <c r="M2336" s="57" t="str">
        <f t="shared" si="676"/>
        <v>0.0025-0.020882899794806i</v>
      </c>
      <c r="N2336" s="57">
        <f t="shared" si="677"/>
        <v>93.920987620604905</v>
      </c>
      <c r="O2336" s="57">
        <f t="shared" si="678"/>
        <v>12.712267860789826</v>
      </c>
      <c r="P2336" s="374">
        <f t="shared" si="679"/>
        <v>12.712267860789826</v>
      </c>
      <c r="Q2336" s="374">
        <f t="shared" si="680"/>
        <v>-86.079012379395095</v>
      </c>
      <c r="R2336" s="12">
        <f t="shared" si="681"/>
        <v>93.920987620604905</v>
      </c>
      <c r="S2336" s="57">
        <f t="shared" si="682"/>
        <v>5.9615963198134176</v>
      </c>
      <c r="T2336" s="12">
        <f t="shared" si="665"/>
        <v>12.712267860789826</v>
      </c>
    </row>
    <row r="2337" spans="1:20" x14ac:dyDescent="0.15">
      <c r="A2337" s="57">
        <f t="shared" si="666"/>
        <v>37600.154098722713</v>
      </c>
      <c r="B2337" s="12">
        <f t="shared" si="683"/>
        <v>5984.2503858287091</v>
      </c>
      <c r="C2337" s="57" t="str">
        <f t="shared" si="667"/>
        <v>0.295536748015018-4.29502154925567i</v>
      </c>
      <c r="D2337" s="57" t="str">
        <f t="shared" si="668"/>
        <v>7.97718052220586-1.21379703573766i</v>
      </c>
      <c r="E2337" s="57" t="str">
        <f t="shared" si="669"/>
        <v>81.2325478492782+0.77985611549422i</v>
      </c>
      <c r="F2337" s="57" t="str">
        <f t="shared" si="670"/>
        <v>4.17794681956696-99.888763463475i</v>
      </c>
      <c r="G2337" s="57" t="str">
        <f t="shared" si="671"/>
        <v>0.999824858724969-0.013232936203447i</v>
      </c>
      <c r="H2337" s="57" t="str">
        <f t="shared" si="672"/>
        <v>1486.29064006294+2073.95664454344i</v>
      </c>
      <c r="I2337" s="57" t="str">
        <f t="shared" si="673"/>
        <v>1203.87731928762-788.756782007259i</v>
      </c>
      <c r="K2337" s="57" t="str">
        <f t="shared" si="674"/>
        <v>0.00273955642334504-0.0128467894751291i</v>
      </c>
      <c r="L2337" s="57" t="str">
        <f t="shared" si="675"/>
        <v>0.00025-0.0369383828917889i</v>
      </c>
      <c r="M2337" s="57" t="str">
        <f t="shared" si="676"/>
        <v>0.0025-0.0208038451831102i</v>
      </c>
      <c r="N2337" s="57">
        <f t="shared" si="677"/>
        <v>93.936268909051918</v>
      </c>
      <c r="O2337" s="57">
        <f t="shared" si="678"/>
        <v>12.679820949566576</v>
      </c>
      <c r="P2337" s="374">
        <f t="shared" si="679"/>
        <v>12.679820949566576</v>
      </c>
      <c r="Q2337" s="374">
        <f t="shared" si="680"/>
        <v>-86.063731090948082</v>
      </c>
      <c r="R2337" s="12">
        <f t="shared" si="681"/>
        <v>93.936268909051918</v>
      </c>
      <c r="S2337" s="57">
        <f t="shared" si="682"/>
        <v>5.9842503858287088</v>
      </c>
      <c r="T2337" s="12">
        <f t="shared" si="665"/>
        <v>12.679820949566576</v>
      </c>
    </row>
    <row r="2338" spans="1:20" x14ac:dyDescent="0.15">
      <c r="A2338" s="57">
        <f t="shared" si="666"/>
        <v>37743.034684297862</v>
      </c>
      <c r="B2338" s="12">
        <f t="shared" si="683"/>
        <v>6006.9905372948588</v>
      </c>
      <c r="C2338" s="57" t="str">
        <f t="shared" si="667"/>
        <v>0.295580113015116-4.27893002646598i</v>
      </c>
      <c r="D2338" s="57" t="str">
        <f t="shared" si="668"/>
        <v>7.97715906110438-1.21033928970848i</v>
      </c>
      <c r="E2338" s="57" t="str">
        <f t="shared" si="669"/>
        <v>81.2336848903993+0.782925894418623i</v>
      </c>
      <c r="F2338" s="57" t="str">
        <f t="shared" si="670"/>
        <v>4.17794124785309-99.5110424772652i</v>
      </c>
      <c r="G2338" s="57" t="str">
        <f t="shared" si="671"/>
        <v>0.999823525357586-0.0132832036465034i</v>
      </c>
      <c r="H2338" s="57" t="str">
        <f t="shared" si="672"/>
        <v>1526.49666187899+2094.52486678616i</v>
      </c>
      <c r="I2338" s="57" t="str">
        <f t="shared" si="673"/>
        <v>1211.95316268238-807.678178236233i</v>
      </c>
      <c r="K2338" s="57" t="str">
        <f t="shared" si="674"/>
        <v>0.00272701240715075-0.0128000956280531i</v>
      </c>
      <c r="L2338" s="57" t="str">
        <f t="shared" si="675"/>
        <v>0.00025-0.0367985484078392i</v>
      </c>
      <c r="M2338" s="57" t="str">
        <f t="shared" si="676"/>
        <v>0.0025-0.0207250898417117i</v>
      </c>
      <c r="N2338" s="57">
        <f t="shared" si="677"/>
        <v>93.951602919675366</v>
      </c>
      <c r="O2338" s="57">
        <f t="shared" si="678"/>
        <v>12.64737796279038</v>
      </c>
      <c r="P2338" s="374">
        <f t="shared" si="679"/>
        <v>12.64737796279038</v>
      </c>
      <c r="Q2338" s="374">
        <f t="shared" si="680"/>
        <v>-86.048397080324634</v>
      </c>
      <c r="R2338" s="12">
        <f t="shared" si="681"/>
        <v>93.951602919675366</v>
      </c>
      <c r="S2338" s="57">
        <f t="shared" si="682"/>
        <v>6.0069905372948584</v>
      </c>
      <c r="T2338" s="12">
        <f t="shared" si="665"/>
        <v>12.64737796279038</v>
      </c>
    </row>
    <row r="2339" spans="1:20" x14ac:dyDescent="0.15">
      <c r="A2339" s="57">
        <f t="shared" si="666"/>
        <v>37886.458216098195</v>
      </c>
      <c r="B2339" s="12">
        <f t="shared" si="683"/>
        <v>6029.8171013365791</v>
      </c>
      <c r="C2339" s="57" t="str">
        <f t="shared" si="667"/>
        <v>0.295623095828812-4.26290015134402i</v>
      </c>
      <c r="D2339" s="57" t="str">
        <f t="shared" si="668"/>
        <v>7.97713743670546-1.20689894865074i</v>
      </c>
      <c r="E2339" s="57" t="str">
        <f t="shared" si="669"/>
        <v>81.2348308689372+0.786006290968363i</v>
      </c>
      <c r="F2339" s="57" t="str">
        <f t="shared" si="670"/>
        <v>4.17793563372879-99.1347529896829i</v>
      </c>
      <c r="G2339" s="57" t="str">
        <f t="shared" si="671"/>
        <v>0.999822181840954-0.0133336619031776i</v>
      </c>
      <c r="H2339" s="57" t="str">
        <f t="shared" si="672"/>
        <v>1568.32586298865+2115.01894533758i</v>
      </c>
      <c r="I2339" s="57" t="str">
        <f t="shared" si="673"/>
        <v>1219.95521023425-827.350496155767i</v>
      </c>
      <c r="K2339" s="57" t="str">
        <f t="shared" si="674"/>
        <v>0.00271455978041452-0.0127535614775077i</v>
      </c>
      <c r="L2339" s="57" t="str">
        <f t="shared" si="675"/>
        <v>0.00025-0.0366592432833624i</v>
      </c>
      <c r="M2339" s="57" t="str">
        <f t="shared" si="676"/>
        <v>0.0025-0.0206466326376885i</v>
      </c>
      <c r="N2339" s="57">
        <f t="shared" si="677"/>
        <v>93.966989825381418</v>
      </c>
      <c r="O2339" s="57">
        <f t="shared" si="678"/>
        <v>12.614938928136199</v>
      </c>
      <c r="P2339" s="374">
        <f t="shared" si="679"/>
        <v>12.614938928136199</v>
      </c>
      <c r="Q2339" s="374">
        <f t="shared" si="680"/>
        <v>-86.033010174618582</v>
      </c>
      <c r="R2339" s="12">
        <f t="shared" si="681"/>
        <v>93.966989825381418</v>
      </c>
      <c r="S2339" s="57">
        <f t="shared" si="682"/>
        <v>6.0298171013365787</v>
      </c>
      <c r="T2339" s="12">
        <f t="shared" si="665"/>
        <v>12.614938928136199</v>
      </c>
    </row>
    <row r="2340" spans="1:20" x14ac:dyDescent="0.15">
      <c r="A2340" s="57">
        <f t="shared" si="666"/>
        <v>38030.426757319365</v>
      </c>
      <c r="B2340" s="12">
        <f t="shared" si="683"/>
        <v>6052.7304063216579</v>
      </c>
      <c r="C2340" s="57" t="str">
        <f t="shared" si="667"/>
        <v>0.295665698654998-4.24693169228899i</v>
      </c>
      <c r="D2340" s="57" t="str">
        <f t="shared" si="668"/>
        <v>7.97711564776739-1.20347596300348i</v>
      </c>
      <c r="E2340" s="57" t="str">
        <f t="shared" si="669"/>
        <v>81.2359858505811+0.789097341218146i</v>
      </c>
      <c r="F2340" s="57" t="str">
        <f t="shared" si="670"/>
        <v>4.17792997687132-98.7598895876642i</v>
      </c>
      <c r="G2340" s="57" t="str">
        <f t="shared" si="671"/>
        <v>0.999820828097847-0.013384311696243i</v>
      </c>
      <c r="H2340" s="57" t="str">
        <f t="shared" si="672"/>
        <v>1611.8535831036+2135.39103798079i</v>
      </c>
      <c r="I2340" s="57" t="str">
        <f t="shared" si="673"/>
        <v>1227.85948303121-847.807469668404i</v>
      </c>
      <c r="K2340" s="57" t="str">
        <f t="shared" si="674"/>
        <v>0.00270219789777354-0.0127071866210681i</v>
      </c>
      <c r="L2340" s="57" t="str">
        <f t="shared" si="675"/>
        <v>0.00025-0.0365204655144077i</v>
      </c>
      <c r="M2340" s="57" t="str">
        <f t="shared" si="676"/>
        <v>0.0025-0.0205684724424073i</v>
      </c>
      <c r="N2340" s="57">
        <f t="shared" si="677"/>
        <v>93.982429799345681</v>
      </c>
      <c r="O2340" s="57">
        <f t="shared" si="678"/>
        <v>12.582503873486958</v>
      </c>
      <c r="P2340" s="374">
        <f t="shared" si="679"/>
        <v>12.582503873486958</v>
      </c>
      <c r="Q2340" s="374">
        <f t="shared" si="680"/>
        <v>-86.017570200654319</v>
      </c>
      <c r="R2340" s="12">
        <f t="shared" si="681"/>
        <v>93.982429799345681</v>
      </c>
      <c r="S2340" s="57">
        <f t="shared" si="682"/>
        <v>6.0527304063216576</v>
      </c>
      <c r="T2340" s="12">
        <f t="shared" si="665"/>
        <v>12.582503873486958</v>
      </c>
    </row>
    <row r="2341" spans="1:20" x14ac:dyDescent="0.15">
      <c r="A2341" s="57">
        <f t="shared" si="666"/>
        <v>38174.942378997177</v>
      </c>
      <c r="B2341" s="12">
        <f t="shared" si="683"/>
        <v>6075.73078186568</v>
      </c>
      <c r="C2341" s="57" t="str">
        <f t="shared" si="667"/>
        <v>0.295707923674713-4.23102441859461i</v>
      </c>
      <c r="D2341" s="57" t="str">
        <f t="shared" si="668"/>
        <v>7.9770936930392-1.20007028345459i</v>
      </c>
      <c r="E2341" s="57" t="str">
        <f t="shared" si="669"/>
        <v>81.237149901534+0.79219908131279i</v>
      </c>
      <c r="F2341" s="57" t="str">
        <f t="shared" si="670"/>
        <v>4.17792427695558-98.3864468786603i</v>
      </c>
      <c r="G2341" s="57" t="str">
        <f t="shared" si="671"/>
        <v>0.999819464050453-0.0134351537511931i</v>
      </c>
      <c r="H2341" s="57" t="str">
        <f t="shared" si="672"/>
        <v>1657.15820402676+2155.58739915482i</v>
      </c>
      <c r="I2341" s="57" t="str">
        <f t="shared" si="673"/>
        <v>1235.63919426881-869.084098886608i</v>
      </c>
      <c r="K2341" s="57" t="str">
        <f t="shared" si="674"/>
        <v>0.00268992611805088-0.0126609706557468i</v>
      </c>
      <c r="L2341" s="57" t="str">
        <f t="shared" si="675"/>
        <v>0.00025-0.0363822131046101i</v>
      </c>
      <c r="M2341" s="57" t="str">
        <f t="shared" si="676"/>
        <v>0.0025-0.0204906081315076i</v>
      </c>
      <c r="N2341" s="57">
        <f t="shared" si="677"/>
        <v>93.997923015012759</v>
      </c>
      <c r="O2341" s="57">
        <f t="shared" si="678"/>
        <v>12.550072826935102</v>
      </c>
      <c r="P2341" s="374">
        <f t="shared" si="679"/>
        <v>12.550072826935102</v>
      </c>
      <c r="Q2341" s="374">
        <f t="shared" si="680"/>
        <v>-86.002076984987241</v>
      </c>
      <c r="R2341" s="12">
        <f t="shared" si="681"/>
        <v>93.997923015012759</v>
      </c>
      <c r="S2341" s="57">
        <f t="shared" si="682"/>
        <v>6.0757307818656798</v>
      </c>
      <c r="T2341" s="12">
        <f t="shared" si="665"/>
        <v>12.550072826935102</v>
      </c>
    </row>
    <row r="2342" spans="1:20" x14ac:dyDescent="0.15">
      <c r="A2342" s="57">
        <f t="shared" si="666"/>
        <v>38320.00716003737</v>
      </c>
      <c r="B2342" s="12">
        <f t="shared" si="683"/>
        <v>6098.8185588367696</v>
      </c>
      <c r="C2342" s="57" t="str">
        <f t="shared" si="667"/>
        <v>0.29574977305092-4.21517810044541i</v>
      </c>
      <c r="D2342" s="57" t="str">
        <f t="shared" si="668"/>
        <v>7.97707157126024-1.19668186094009i</v>
      </c>
      <c r="E2342" s="57" t="str">
        <f t="shared" si="669"/>
        <v>81.2383230885096+0.795311547462911i</v>
      </c>
      <c r="F2342" s="57" t="str">
        <f t="shared" si="670"/>
        <v>4.17791853365386-98.0144194905592i</v>
      </c>
      <c r="G2342" s="57" t="str">
        <f t="shared" si="671"/>
        <v>0.999818089620366-0.0134861887962516i</v>
      </c>
      <c r="H2342" s="57" t="str">
        <f t="shared" si="672"/>
        <v>1704.32111016144+2175.54775340553i</v>
      </c>
      <c r="I2342" s="57" t="str">
        <f t="shared" si="673"/>
        <v>1243.26446000245-891.216616681948i</v>
      </c>
      <c r="K2342" s="57" t="str">
        <f t="shared" si="674"/>
        <v>0.00267774380423339-0.0126149131780175i</v>
      </c>
      <c r="L2342" s="57" t="str">
        <f t="shared" si="675"/>
        <v>0.00025-0.0362444840651625i</v>
      </c>
      <c r="M2342" s="57" t="str">
        <f t="shared" si="676"/>
        <v>0.0025-0.020413038584885i</v>
      </c>
      <c r="N2342" s="57">
        <f t="shared" si="677"/>
        <v>94.013469646089376</v>
      </c>
      <c r="O2342" s="57">
        <f t="shared" si="678"/>
        <v>12.517645816783336</v>
      </c>
      <c r="P2342" s="374">
        <f t="shared" si="679"/>
        <v>12.517645816783336</v>
      </c>
      <c r="Q2342" s="374">
        <f t="shared" si="680"/>
        <v>-85.986530353910624</v>
      </c>
      <c r="R2342" s="12">
        <f t="shared" si="681"/>
        <v>94.013469646089376</v>
      </c>
      <c r="S2342" s="57">
        <f t="shared" si="682"/>
        <v>6.0988185588367694</v>
      </c>
      <c r="T2342" s="12">
        <f t="shared" si="665"/>
        <v>12.517645816783336</v>
      </c>
    </row>
    <row r="2343" spans="1:20" x14ac:dyDescent="0.15">
      <c r="A2343" s="57">
        <f t="shared" si="666"/>
        <v>38465.62318724551</v>
      </c>
      <c r="B2343" s="12">
        <f t="shared" si="683"/>
        <v>6121.9940693603494</v>
      </c>
      <c r="C2343" s="57" t="str">
        <f t="shared" si="667"/>
        <v>0.295791248928819-4.1993925089138i</v>
      </c>
      <c r="D2343" s="57" t="str">
        <f t="shared" si="668"/>
        <v>7.97704928116044-1.19331064664345i</v>
      </c>
      <c r="E2343" s="57" t="str">
        <f t="shared" si="669"/>
        <v>81.2395054787434+0.798434775948033i</v>
      </c>
      <c r="F2343" s="57" t="str">
        <f t="shared" si="670"/>
        <v>4.17791274663611-97.6438020716089i</v>
      </c>
      <c r="G2343" s="57" t="str">
        <f t="shared" si="671"/>
        <v>0.999816704728585-0.0135374175623819i</v>
      </c>
      <c r="H2343" s="57" t="str">
        <f t="shared" si="672"/>
        <v>1753.42660745907+2195.20460957022i</v>
      </c>
      <c r="I2343" s="57" t="str">
        <f t="shared" si="673"/>
        <v>1250.70198345434-914.242434550046i</v>
      </c>
      <c r="K2343" s="57" t="str">
        <f t="shared" si="674"/>
        <v>0.00266565032344969-0.0125690137838382i</v>
      </c>
      <c r="L2343" s="57" t="str">
        <f t="shared" si="675"/>
        <v>0.00025-0.0361072764147863i</v>
      </c>
      <c r="M2343" s="57" t="str">
        <f t="shared" si="676"/>
        <v>0.0025-0.0203357626866757i</v>
      </c>
      <c r="N2343" s="57">
        <f t="shared" si="677"/>
        <v>94.029069866543765</v>
      </c>
      <c r="O2343" s="57">
        <f t="shared" si="678"/>
        <v>12.485222871547005</v>
      </c>
      <c r="P2343" s="374">
        <f t="shared" si="679"/>
        <v>12.485222871547005</v>
      </c>
      <c r="Q2343" s="374">
        <f t="shared" si="680"/>
        <v>-85.970930133456235</v>
      </c>
      <c r="R2343" s="12">
        <f t="shared" si="681"/>
        <v>94.029069866543765</v>
      </c>
      <c r="S2343" s="57">
        <f t="shared" si="682"/>
        <v>6.1219940693603494</v>
      </c>
      <c r="T2343" s="12">
        <f t="shared" si="665"/>
        <v>12.485222871547005</v>
      </c>
    </row>
    <row r="2344" spans="1:20" x14ac:dyDescent="0.15">
      <c r="A2344" s="57">
        <f t="shared" si="666"/>
        <v>38611.792555357046</v>
      </c>
      <c r="B2344" s="12">
        <f t="shared" si="683"/>
        <v>6145.2576468239185</v>
      </c>
      <c r="C2344" s="57" t="str">
        <f t="shared" si="667"/>
        <v>0.295832353435791-4.18366741595629i</v>
      </c>
      <c r="D2344" s="57" t="str">
        <f t="shared" si="668"/>
        <v>7.97702682146001-1.18995659199483i</v>
      </c>
      <c r="E2344" s="57" t="str">
        <f t="shared" si="669"/>
        <v>81.2406971399919+0.801568803114053i</v>
      </c>
      <c r="F2344" s="57" t="str">
        <f t="shared" si="670"/>
        <v>4.17790691556969-97.2745892903396i</v>
      </c>
      <c r="G2344" s="57" t="str">
        <f t="shared" si="671"/>
        <v>0.99981530929551-0.0135888407832983i</v>
      </c>
      <c r="H2344" s="57" t="str">
        <f t="shared" si="672"/>
        <v>1804.56179168905+2214.4825118374i</v>
      </c>
      <c r="I2344" s="57" t="str">
        <f t="shared" si="673"/>
        <v>1257.9147113088-938.200063475391i</v>
      </c>
      <c r="K2344" s="57" t="str">
        <f t="shared" si="674"/>
        <v>0.00265364504694812-0.0125232720686739i</v>
      </c>
      <c r="L2344" s="57" t="str">
        <f t="shared" si="675"/>
        <v>0.00025-0.0359705881797034i</v>
      </c>
      <c r="M2344" s="57" t="str">
        <f t="shared" si="676"/>
        <v>0.0025-0.0202587793252398i</v>
      </c>
      <c r="N2344" s="57">
        <f t="shared" si="677"/>
        <v>94.044723850600832</v>
      </c>
      <c r="O2344" s="57">
        <f t="shared" si="678"/>
        <v>12.452804019954712</v>
      </c>
      <c r="P2344" s="374">
        <f t="shared" si="679"/>
        <v>12.452804019954712</v>
      </c>
      <c r="Q2344" s="374">
        <f t="shared" si="680"/>
        <v>-85.955276149399168</v>
      </c>
      <c r="R2344" s="12">
        <f t="shared" si="681"/>
        <v>94.044723850600832</v>
      </c>
      <c r="S2344" s="57">
        <f t="shared" si="682"/>
        <v>6.1452576468239188</v>
      </c>
      <c r="T2344" s="12">
        <f t="shared" si="665"/>
        <v>12.452804019954712</v>
      </c>
    </row>
    <row r="2345" spans="1:20" x14ac:dyDescent="0.15">
      <c r="A2345" s="57">
        <f t="shared" si="666"/>
        <v>38758.517367067405</v>
      </c>
      <c r="B2345" s="12">
        <f t="shared" si="683"/>
        <v>6168.6096258818498</v>
      </c>
      <c r="C2345" s="57" t="str">
        <f t="shared" si="667"/>
        <v>0.295873088681445-4.1680025944101i</v>
      </c>
      <c r="D2345" s="57" t="str">
        <f t="shared" si="668"/>
        <v>7.97700419086945-1.1866196486704i</v>
      </c>
      <c r="E2345" s="57" t="str">
        <f t="shared" si="669"/>
        <v>81.2418981405362+0.804713665372072i</v>
      </c>
      <c r="F2345" s="57" t="str">
        <f t="shared" si="670"/>
        <v>4.1779010401194-96.9067758354879i</v>
      </c>
      <c r="G2345" s="57" t="str">
        <f t="shared" si="671"/>
        <v>0.999813903240933-0.0136404591954749i</v>
      </c>
      <c r="H2345" s="57" t="str">
        <f t="shared" si="672"/>
        <v>1857.81635536319+2233.29722408748i</v>
      </c>
      <c r="I2345" s="57" t="str">
        <f t="shared" si="673"/>
        <v>1264.861460589-963.129004768072i</v>
      </c>
      <c r="K2345" s="57" t="str">
        <f t="shared" si="674"/>
        <v>0.00264172735007481-0.0124776876275191i</v>
      </c>
      <c r="L2345" s="57" t="str">
        <f t="shared" si="675"/>
        <v>0.00025-0.0358344173936078i</v>
      </c>
      <c r="M2345" s="57" t="str">
        <f t="shared" si="676"/>
        <v>0.0025-0.0201820873931458i</v>
      </c>
      <c r="N2345" s="57">
        <f t="shared" si="677"/>
        <v>94.060431772738596</v>
      </c>
      <c r="O2345" s="57">
        <f t="shared" si="678"/>
        <v>12.420389290949633</v>
      </c>
      <c r="P2345" s="374">
        <f t="shared" si="679"/>
        <v>12.420389290949633</v>
      </c>
      <c r="Q2345" s="374">
        <f t="shared" si="680"/>
        <v>-85.939568227261404</v>
      </c>
      <c r="R2345" s="12">
        <f t="shared" si="681"/>
        <v>94.060431772738596</v>
      </c>
      <c r="S2345" s="57">
        <f t="shared" si="682"/>
        <v>6.1686096258818495</v>
      </c>
      <c r="T2345" s="12">
        <f t="shared" si="665"/>
        <v>12.420389290949633</v>
      </c>
    </row>
    <row r="2346" spans="1:20" x14ac:dyDescent="0.15">
      <c r="A2346" s="57">
        <f t="shared" si="666"/>
        <v>38905.79973306226</v>
      </c>
      <c r="B2346" s="12">
        <f t="shared" si="683"/>
        <v>6192.0503424602011</v>
      </c>
      <c r="C2346" s="57" t="str">
        <f t="shared" si="667"/>
        <v>0.295913456757867-4.15239781799015i</v>
      </c>
      <c r="D2346" s="57" t="str">
        <f t="shared" si="668"/>
        <v>7.97698138808949-1.18329976859162i</v>
      </c>
      <c r="E2346" s="57" t="str">
        <f t="shared" si="669"/>
        <v>81.2431085491911+0.807869399201284i</v>
      </c>
      <c r="F2346" s="57" t="str">
        <f t="shared" si="670"/>
        <v>4.17789511994755-96.54035641592i</v>
      </c>
      <c r="G2346" s="57" t="str">
        <f t="shared" si="671"/>
        <v>0.999812486484038-0.0136922735381566i</v>
      </c>
      <c r="H2346" s="57" t="str">
        <f t="shared" si="672"/>
        <v>1913.28232088744+2251.55484437955i</v>
      </c>
      <c r="I2346" s="57" t="str">
        <f t="shared" si="673"/>
        <v>1271.49651496389-989.069605040546i</v>
      </c>
      <c r="K2346" s="57" t="str">
        <f t="shared" si="674"/>
        <v>0.00262989661225169-0.0124322600549202i</v>
      </c>
      <c r="L2346" s="57" t="str">
        <f t="shared" si="675"/>
        <v>0.00025-0.0356987620976368i</v>
      </c>
      <c r="M2346" s="57" t="str">
        <f t="shared" si="676"/>
        <v>0.0025-0.0201056857871546i</v>
      </c>
      <c r="N2346" s="57">
        <f t="shared" si="677"/>
        <v>94.076193807686607</v>
      </c>
      <c r="O2346" s="57">
        <f t="shared" si="678"/>
        <v>12.387978713691719</v>
      </c>
      <c r="P2346" s="374">
        <f t="shared" si="679"/>
        <v>12.387978713691719</v>
      </c>
      <c r="Q2346" s="374">
        <f t="shared" si="680"/>
        <v>-85.923806192313393</v>
      </c>
      <c r="R2346" s="12">
        <f t="shared" si="681"/>
        <v>94.076193807686607</v>
      </c>
      <c r="S2346" s="57">
        <f t="shared" si="682"/>
        <v>6.1920503424602007</v>
      </c>
      <c r="T2346" s="12">
        <f t="shared" si="665"/>
        <v>12.387978713691719</v>
      </c>
    </row>
    <row r="2347" spans="1:20" x14ac:dyDescent="0.15">
      <c r="A2347" s="57">
        <f t="shared" si="666"/>
        <v>39053.6417720479</v>
      </c>
      <c r="B2347" s="12">
        <f t="shared" si="683"/>
        <v>6215.5801337615503</v>
      </c>
      <c r="C2347" s="57" t="str">
        <f t="shared" si="667"/>
        <v>0.295953459739364-4.13685286128519i</v>
      </c>
      <c r="D2347" s="57" t="str">
        <f t="shared" si="668"/>
        <v>7.976958411811-1.17999690392459i</v>
      </c>
      <c r="E2347" s="57" t="str">
        <f t="shared" si="669"/>
        <v>81.2443284353005+0.811036041142657i</v>
      </c>
      <c r="F2347" s="57" t="str">
        <f t="shared" si="670"/>
        <v>4.1778891547139-96.1753257605558i</v>
      </c>
      <c r="G2347" s="57" t="str">
        <f t="shared" si="671"/>
        <v>0.999811058943393-0.013744284553369i</v>
      </c>
      <c r="H2347" s="57" t="str">
        <f t="shared" si="672"/>
        <v>1971.05368553055+2269.15084716099i</v>
      </c>
      <c r="I2347" s="57" t="str">
        <f t="shared" si="673"/>
        <v>1277.76918971174-1016.06286859128i</v>
      </c>
      <c r="K2347" s="57" t="str">
        <f t="shared" si="674"/>
        <v>0.00261815221695469-0.0123869889449975i</v>
      </c>
      <c r="L2347" s="57" t="str">
        <f t="shared" si="675"/>
        <v>0.00025-0.0355636203403434i</v>
      </c>
      <c r="M2347" s="57" t="str">
        <f t="shared" si="676"/>
        <v>0.0025-0.0200295734082035i</v>
      </c>
      <c r="N2347" s="57">
        <f t="shared" si="677"/>
        <v>94.09201013041843</v>
      </c>
      <c r="O2347" s="57">
        <f t="shared" si="678"/>
        <v>12.355572317557979</v>
      </c>
      <c r="P2347" s="374">
        <f t="shared" si="679"/>
        <v>12.355572317557979</v>
      </c>
      <c r="Q2347" s="374">
        <f t="shared" si="680"/>
        <v>-85.90798986958157</v>
      </c>
      <c r="R2347" s="12">
        <f t="shared" si="681"/>
        <v>94.09201013041843</v>
      </c>
      <c r="S2347" s="57">
        <f t="shared" si="682"/>
        <v>6.2155801337615504</v>
      </c>
      <c r="T2347" s="12">
        <f t="shared" si="665"/>
        <v>12.355572317557979</v>
      </c>
    </row>
    <row r="2348" spans="1:20" x14ac:dyDescent="0.15">
      <c r="A2348" s="57">
        <f t="shared" si="666"/>
        <v>39202.045610781686</v>
      </c>
      <c r="B2348" s="12">
        <f t="shared" si="683"/>
        <v>6239.1993382698447</v>
      </c>
      <c r="C2348" s="57" t="str">
        <f t="shared" si="667"/>
        <v>0.295993099682912-4.12136749975488i</v>
      </c>
      <c r="D2348" s="57" t="str">
        <f t="shared" si="668"/>
        <v>7.97693526071489-1.17671100707925i</v>
      </c>
      <c r="E2348" s="57" t="str">
        <f t="shared" si="669"/>
        <v>81.2455578687498+0.81421362780472i</v>
      </c>
      <c r="F2348" s="57" t="str">
        <f t="shared" si="670"/>
        <v>4.17788314407556-95.8116786182923i</v>
      </c>
      <c r="G2348" s="57" t="str">
        <f t="shared" si="671"/>
        <v>0.999809620536949-0.0137964929859286i</v>
      </c>
      <c r="H2348" s="57" t="str">
        <f t="shared" si="672"/>
        <v>2031.22596158485+2285.96905180967i</v>
      </c>
      <c r="I2348" s="57" t="str">
        <f t="shared" si="673"/>
        <v>1283.62336509829-1044.1502194614i</v>
      </c>
      <c r="K2348" s="57" t="str">
        <f t="shared" si="674"/>
        <v>0.00260649355169177-0.0123418738914668i</v>
      </c>
      <c r="L2348" s="57" t="str">
        <f t="shared" si="675"/>
        <v>0.00025-0.0354289901776683i</v>
      </c>
      <c r="M2348" s="57" t="str">
        <f t="shared" si="676"/>
        <v>0.0025-0.0199537491613902i</v>
      </c>
      <c r="N2348" s="57">
        <f t="shared" si="677"/>
        <v>94.107880916152837</v>
      </c>
      <c r="O2348" s="57">
        <f t="shared" si="678"/>
        <v>12.323170132144828</v>
      </c>
      <c r="P2348" s="374">
        <f t="shared" si="679"/>
        <v>12.323170132144828</v>
      </c>
      <c r="Q2348" s="374">
        <f t="shared" si="680"/>
        <v>-85.892119083847163</v>
      </c>
      <c r="R2348" s="12">
        <f t="shared" si="681"/>
        <v>94.107880916152837</v>
      </c>
      <c r="S2348" s="57">
        <f t="shared" si="682"/>
        <v>6.2391993382698443</v>
      </c>
      <c r="T2348" s="12">
        <f t="shared" ref="T2348:T2411" si="684">P2348</f>
        <v>12.323170132144828</v>
      </c>
    </row>
    <row r="2349" spans="1:20" x14ac:dyDescent="0.15">
      <c r="A2349" s="57">
        <f t="shared" ref="A2349:A2412" si="685">2*PI()*B2349</f>
        <v>39351.013384102655</v>
      </c>
      <c r="B2349" s="12">
        <f t="shared" si="683"/>
        <v>6262.90829575527</v>
      </c>
      <c r="C2349" s="57" t="str">
        <f t="shared" ref="C2349:C2412" si="686">IMPRODUCT(D2349,E2349,$C$40,,K2349,$C$41)</f>
        <v>0.29603237862787-4.10594150972623i</v>
      </c>
      <c r="D2349" s="57" t="str">
        <f t="shared" ref="D2349:D2412" si="687">IMDIV(IMPRODUCT($C$37,$C$38,COMPLEX(1,A2349/$C$38)),IMSUM(-1*A2349*A2349/$C$39,COMPLEX(0,1*A2349)))</f>
        <v>7.97691193347204-1.17344203070878i</v>
      </c>
      <c r="E2349" s="57" t="str">
        <f t="shared" ref="E2349:E2412" si="688">IMDIV(IMPRODUCT(IMSUM(F2349,G2349),$C$29,H2349),IMSUM(1,I2349))</f>
        <v>81.2467969199634+0.817402195857118i</v>
      </c>
      <c r="F2349" s="57" t="str">
        <f t="shared" ref="F2349:F2412" si="689">IMDIV(IMPRODUCT($C$14,$C$15,COMPLEX(1,A2349/$C$15)),IMSUM(-1*A2349*A2349/$C$16,COMPLEX(0,A2349)))</f>
        <v>4.17787708768709-95.4494097579292i</v>
      </c>
      <c r="G2349" s="57" t="str">
        <f t="shared" ref="G2349:G2412" si="690">IMDIV(1,COMPLEX(1,A2349*$C$9*$C$10))</f>
        <v>0.999808171182032-0.0138488995834532i</v>
      </c>
      <c r="H2349" s="57" t="str">
        <f t="shared" ref="H2349:H2412" si="691">IMDIV($C$3,IMSUM(K2349,COMPLEX(0,$C$28*A2349)))</f>
        <v>2093.89559264741+2301.88051755755i</v>
      </c>
      <c r="I2349" s="57" t="str">
        <f t="shared" ref="I2349:I2412" si="692">IMPRODUCT(F2349,$C$29,H2349,$C$31)</f>
        <v>1288.99698865394-1073.37320433188i</v>
      </c>
      <c r="K2349" s="57" t="str">
        <f t="shared" ref="K2349:K2412" si="693">IF($C$26&lt;=0,IMDIV(1,IMSUM(IMDIV(1,L2349),1/$C$18)),IMDIV(1,IMSUM(IMDIV(1,L2349),1/$C$18,IMDIV(1,M2349))))</f>
        <v>0.00259492000798122-0.0122969144876612i</v>
      </c>
      <c r="L2349" s="57" t="str">
        <f t="shared" ref="L2349:L2412" si="694">IMSUM($C$21/$C$22,IMDIV(1,COMPLEX(0,$C$20*$C$22*A2349)))</f>
        <v>0.00025-0.0352948696729112i</v>
      </c>
      <c r="M2349" s="57" t="str">
        <f t="shared" ref="M2349:M2412" si="695">IMSUM($C$25/$C$26,IMDIV(1,COMPLEX(0,$C$24*$C$26*A2349)))</f>
        <v>0.0025-0.0198782119559575i</v>
      </c>
      <c r="N2349" s="57">
        <f t="shared" ref="N2349:N2412" si="696">ABS(R2349)</f>
        <v>94.123806340345425</v>
      </c>
      <c r="O2349" s="57">
        <f t="shared" ref="O2349:O2412" si="697">ABS(P2349)</f>
        <v>12.29077218726896</v>
      </c>
      <c r="P2349" s="374">
        <f t="shared" ref="P2349:P2412" si="698">20*LOG10(IMABS(C2349))</f>
        <v>12.29077218726896</v>
      </c>
      <c r="Q2349" s="374">
        <f t="shared" ref="Q2349:Q2412" si="699">IMARGUMENT(C2349)*180/PI()</f>
        <v>-85.876193659654575</v>
      </c>
      <c r="R2349" s="12">
        <f t="shared" ref="R2349:R2412" si="700">IF(Q2349&lt;0,Q2349+180,Q2349-180)</f>
        <v>94.123806340345425</v>
      </c>
      <c r="S2349" s="57">
        <f t="shared" ref="S2349:S2412" si="701">B2349/1000</f>
        <v>6.2629082957552704</v>
      </c>
      <c r="T2349" s="12">
        <f t="shared" si="684"/>
        <v>12.29077218726896</v>
      </c>
    </row>
    <row r="2350" spans="1:20" x14ac:dyDescent="0.15">
      <c r="A2350" s="57">
        <f t="shared" si="685"/>
        <v>39500.547234962243</v>
      </c>
      <c r="B2350" s="12">
        <f t="shared" ref="B2350:B2413" si="702">B2349*(1+B$42)</f>
        <v>6286.7073472791399</v>
      </c>
      <c r="C2350" s="57" t="str">
        <f t="shared" si="686"/>
        <v>0.296071298596285-4.09057466839038i</v>
      </c>
      <c r="D2350" s="57" t="str">
        <f t="shared" si="687"/>
        <v>7.97688842874334-1.17018992770887i</v>
      </c>
      <c r="E2350" s="57" t="str">
        <f t="shared" si="688"/>
        <v>81.2480456599129+0.820601782033963i</v>
      </c>
      <c r="F2350" s="57" t="str">
        <f t="shared" si="689"/>
        <v>4.17787098520034-95.0885139680931i</v>
      </c>
      <c r="G2350" s="57" t="str">
        <f t="shared" si="690"/>
        <v>0.999806710795339-0.0139015050963724i</v>
      </c>
      <c r="H2350" s="57" t="str">
        <f t="shared" si="691"/>
        <v>2159.15922428407+2316.74236679113i</v>
      </c>
      <c r="I2350" s="57" t="str">
        <f t="shared" si="692"/>
        <v>1293.82154779986-1103.77312624135i</v>
      </c>
      <c r="K2350" s="57" t="str">
        <f t="shared" si="693"/>
        <v>0.00258343098132978-0.0122521103265518i</v>
      </c>
      <c r="L2350" s="57" t="str">
        <f t="shared" si="694"/>
        <v>0.00025-0.0351612568967038i</v>
      </c>
      <c r="M2350" s="57" t="str">
        <f t="shared" si="695"/>
        <v>0.0025-0.0198029607052775i</v>
      </c>
      <c r="N2350" s="57">
        <f t="shared" si="696"/>
        <v>94.139786578688074</v>
      </c>
      <c r="O2350" s="57">
        <f t="shared" si="697"/>
        <v>12.258378512969031</v>
      </c>
      <c r="P2350" s="374">
        <f t="shared" si="698"/>
        <v>12.258378512969031</v>
      </c>
      <c r="Q2350" s="374">
        <f t="shared" si="699"/>
        <v>-85.860213421311926</v>
      </c>
      <c r="R2350" s="12">
        <f t="shared" si="700"/>
        <v>94.139786578688074</v>
      </c>
      <c r="S2350" s="57">
        <f t="shared" si="701"/>
        <v>6.2867073472791395</v>
      </c>
      <c r="T2350" s="12">
        <f t="shared" si="684"/>
        <v>12.258378512969031</v>
      </c>
    </row>
    <row r="2351" spans="1:20" x14ac:dyDescent="0.15">
      <c r="A2351" s="57">
        <f t="shared" si="685"/>
        <v>39650.649314455099</v>
      </c>
      <c r="B2351" s="12">
        <f t="shared" si="702"/>
        <v>6310.5968351988004</v>
      </c>
      <c r="C2351" s="57" t="str">
        <f t="shared" si="686"/>
        <v>0.29610986159288-4.07526675379916i</v>
      </c>
      <c r="D2351" s="57" t="str">
        <f t="shared" si="687"/>
        <v>7.97686474517937-1.16695465121703i</v>
      </c>
      <c r="E2351" s="57" t="str">
        <f t="shared" si="688"/>
        <v>81.249304160119+0.823812423131856i</v>
      </c>
      <c r="F2351" s="57" t="str">
        <f t="shared" si="689"/>
        <v>4.17786483626462-94.7289860571616i</v>
      </c>
      <c r="G2351" s="57" t="str">
        <f t="shared" si="690"/>
        <v>0.999805239292934-0.0139543102779376i</v>
      </c>
      <c r="H2351" s="57" t="str">
        <f t="shared" si="691"/>
        <v>2227.11280447577+2330.39654129472i</v>
      </c>
      <c r="I2351" s="57" t="str">
        <f t="shared" si="692"/>
        <v>1298.02151553324-1135.39059784046i</v>
      </c>
      <c r="K2351" s="57" t="str">
        <f t="shared" si="693"/>
        <v>0.00257202587121102-0.0122074610007689i</v>
      </c>
      <c r="L2351" s="57" t="str">
        <f t="shared" si="694"/>
        <v>0.00025-0.0350281499269812i</v>
      </c>
      <c r="M2351" s="57" t="str">
        <f t="shared" si="695"/>
        <v>0.0025-0.0197279943268355i</v>
      </c>
      <c r="N2351" s="57">
        <f t="shared" si="696"/>
        <v>94.155821807104132</v>
      </c>
      <c r="O2351" s="57">
        <f t="shared" si="697"/>
        <v>12.225989139506776</v>
      </c>
      <c r="P2351" s="374">
        <f t="shared" si="698"/>
        <v>12.225989139506776</v>
      </c>
      <c r="Q2351" s="374">
        <f t="shared" si="699"/>
        <v>-85.844178192895868</v>
      </c>
      <c r="R2351" s="12">
        <f t="shared" si="700"/>
        <v>94.155821807104132</v>
      </c>
      <c r="S2351" s="57">
        <f t="shared" si="701"/>
        <v>6.3105968351988002</v>
      </c>
      <c r="T2351" s="12">
        <f t="shared" si="684"/>
        <v>12.225989139506776</v>
      </c>
    </row>
    <row r="2352" spans="1:20" x14ac:dyDescent="0.15">
      <c r="A2352" s="57">
        <f t="shared" si="685"/>
        <v>39801.321781850034</v>
      </c>
      <c r="B2352" s="12">
        <f t="shared" si="702"/>
        <v>6334.5771031725562</v>
      </c>
      <c r="C2352" s="57" t="str">
        <f t="shared" si="686"/>
        <v>0.296148069605123-4.06001754486206i</v>
      </c>
      <c r="D2352" s="57" t="str">
        <f t="shared" si="687"/>
        <v>7.97684088142056-1.16373615461193i</v>
      </c>
      <c r="E2352" s="57" t="str">
        <f t="shared" si="688"/>
        <v>81.2505724926573+0.827034156009814i</v>
      </c>
      <c r="F2352" s="57" t="str">
        <f t="shared" si="689"/>
        <v>4.1778586405265-94.3708208531909i</v>
      </c>
      <c r="G2352" s="57" t="str">
        <f t="shared" si="690"/>
        <v>0.999803756590243-0.0140073158842323i</v>
      </c>
      <c r="H2352" s="57" t="str">
        <f t="shared" si="691"/>
        <v>2297.8504862453+2342.66849933752i</v>
      </c>
      <c r="I2352" s="57" t="str">
        <f t="shared" si="692"/>
        <v>1301.51377349908-1168.26500158947i</v>
      </c>
      <c r="K2352" s="57" t="str">
        <f t="shared" si="693"/>
        <v>0.00256070408104355-0.0121629661026228i</v>
      </c>
      <c r="L2352" s="57" t="str">
        <f t="shared" si="694"/>
        <v>0.00025-0.0348955468489552i</v>
      </c>
      <c r="M2352" s="57" t="str">
        <f t="shared" si="695"/>
        <v>0.0025-0.0196533117422151i</v>
      </c>
      <c r="N2352" s="57">
        <f t="shared" si="696"/>
        <v>94.17191220174432</v>
      </c>
      <c r="O2352" s="57">
        <f t="shared" si="697"/>
        <v>12.193604097369013</v>
      </c>
      <c r="P2352" s="374">
        <f t="shared" si="698"/>
        <v>12.193604097369013</v>
      </c>
      <c r="Q2352" s="374">
        <f t="shared" si="699"/>
        <v>-85.82808779825568</v>
      </c>
      <c r="R2352" s="12">
        <f t="shared" si="700"/>
        <v>94.17191220174432</v>
      </c>
      <c r="S2352" s="57">
        <f t="shared" si="701"/>
        <v>6.3345771031725562</v>
      </c>
      <c r="T2352" s="12">
        <f t="shared" si="684"/>
        <v>12.193604097369013</v>
      </c>
    </row>
    <row r="2353" spans="1:20" x14ac:dyDescent="0.15">
      <c r="A2353" s="57">
        <f t="shared" si="685"/>
        <v>39952.566804621063</v>
      </c>
      <c r="B2353" s="12">
        <f t="shared" si="702"/>
        <v>6358.648496164612</v>
      </c>
      <c r="C2353" s="57" t="str">
        <f t="shared" si="686"/>
        <v>0.2961859246032-4.04482682134256i</v>
      </c>
      <c r="D2353" s="57" t="str">
        <f t="shared" si="687"/>
        <v>7.97681683609699-1.16053439151267i</v>
      </c>
      <c r="E2353" s="57" t="str">
        <f t="shared" si="688"/>
        <v>81.2518507301583+0.83026701758577i</v>
      </c>
      <c r="F2353" s="57" t="str">
        <f t="shared" si="689"/>
        <v>4.17785239762989-94.0140132038389i</v>
      </c>
      <c r="G2353" s="57" t="str">
        <f t="shared" si="690"/>
        <v>0.99980226260205-0.0140605226741829i</v>
      </c>
      <c r="H2353" s="57" t="str">
        <f t="shared" si="691"/>
        <v>2371.46330179913+2353.3658657588i</v>
      </c>
      <c r="I2353" s="57" t="str">
        <f t="shared" si="692"/>
        <v>1304.20701881999-1202.43384298966i</v>
      </c>
      <c r="K2353" s="57" t="str">
        <f t="shared" si="693"/>
        <v>0.0025494650181695-0.0121186252241239i</v>
      </c>
      <c r="L2353" s="57" t="str">
        <f t="shared" si="694"/>
        <v>0.00025-0.0347634457550858i</v>
      </c>
      <c r="M2353" s="57" t="str">
        <f t="shared" si="695"/>
        <v>0.0025-0.0195789118770821i</v>
      </c>
      <c r="N2353" s="57">
        <f t="shared" si="696"/>
        <v>94.188057938981871</v>
      </c>
      <c r="O2353" s="57">
        <f t="shared" si="697"/>
        <v>12.161223417268229</v>
      </c>
      <c r="P2353" s="374">
        <f t="shared" si="698"/>
        <v>12.161223417268229</v>
      </c>
      <c r="Q2353" s="374">
        <f t="shared" si="699"/>
        <v>-85.811942061018129</v>
      </c>
      <c r="R2353" s="12">
        <f t="shared" si="700"/>
        <v>94.188057938981871</v>
      </c>
      <c r="S2353" s="57">
        <f t="shared" si="701"/>
        <v>6.3586484961646121</v>
      </c>
      <c r="T2353" s="12">
        <f t="shared" si="684"/>
        <v>12.161223417268229</v>
      </c>
    </row>
    <row r="2354" spans="1:20" x14ac:dyDescent="0.15">
      <c r="A2354" s="57">
        <f t="shared" si="685"/>
        <v>40104.386558478625</v>
      </c>
      <c r="B2354" s="12">
        <f t="shared" si="702"/>
        <v>6382.8113604500377</v>
      </c>
      <c r="C2354" s="57" t="str">
        <f t="shared" si="686"/>
        <v>0.296223428540304-4.02969436385534i</v>
      </c>
      <c r="D2354" s="57" t="str">
        <f t="shared" si="687"/>
        <v>7.97679260782842-1.15734931577816i</v>
      </c>
      <c r="E2354" s="57" t="str">
        <f t="shared" si="688"/>
        <v>81.2531389458168+0.833511044840941i</v>
      </c>
      <c r="F2354" s="57" t="str">
        <f t="shared" si="689"/>
        <v>4.17784610721598-93.6585579762931i</v>
      </c>
      <c r="G2354" s="57" t="str">
        <f t="shared" si="690"/>
        <v>0.99980075724249-0.0141139314095692i</v>
      </c>
      <c r="H2354" s="57" t="str">
        <f t="shared" si="691"/>
        <v>2448.03757451821+2362.27705255452i</v>
      </c>
      <c r="I2354" s="57" t="str">
        <f t="shared" si="692"/>
        <v>1306.00116360571-1237.93198167868i</v>
      </c>
      <c r="K2354" s="57" t="str">
        <f t="shared" si="693"/>
        <v>0.0025383080938329-0.0120744379570033i</v>
      </c>
      <c r="L2354" s="57" t="str">
        <f t="shared" si="694"/>
        <v>0.00025-0.0346318447450547i</v>
      </c>
      <c r="M2354" s="57" t="str">
        <f t="shared" si="695"/>
        <v>0.0025-0.0195047936611697i</v>
      </c>
      <c r="N2354" s="57">
        <f t="shared" si="696"/>
        <v>94.204259195411154</v>
      </c>
      <c r="O2354" s="57">
        <f t="shared" si="697"/>
        <v>12.128847130145093</v>
      </c>
      <c r="P2354" s="374">
        <f t="shared" si="698"/>
        <v>12.128847130145093</v>
      </c>
      <c r="Q2354" s="374">
        <f t="shared" si="699"/>
        <v>-85.795740804588846</v>
      </c>
      <c r="R2354" s="12">
        <f t="shared" si="700"/>
        <v>94.204259195411154</v>
      </c>
      <c r="S2354" s="57">
        <f t="shared" si="701"/>
        <v>6.3828113604500381</v>
      </c>
      <c r="T2354" s="12">
        <f t="shared" si="684"/>
        <v>12.128847130145093</v>
      </c>
    </row>
    <row r="2355" spans="1:20" x14ac:dyDescent="0.15">
      <c r="A2355" s="57">
        <f t="shared" si="685"/>
        <v>40256.78322740084</v>
      </c>
      <c r="B2355" s="12">
        <f t="shared" si="702"/>
        <v>6407.0660436197477</v>
      </c>
      <c r="C2355" s="57" t="str">
        <f t="shared" si="686"/>
        <v>0.296260583352464-4.01461995386262i</v>
      </c>
      <c r="D2355" s="57" t="str">
        <f t="shared" si="687"/>
        <v>7.97676819522401-1.1541808815064i</v>
      </c>
      <c r="E2355" s="57" t="str">
        <f t="shared" si="688"/>
        <v>81.2544372133934+0.836766274814794i</v>
      </c>
      <c r="F2355" s="57" t="str">
        <f t="shared" si="689"/>
        <v>4.17783976892328-93.3044500571951i</v>
      </c>
      <c r="G2355" s="57" t="str">
        <f t="shared" si="690"/>
        <v>0.999799240425044-0.0141675428550343i</v>
      </c>
      <c r="H2355" s="57" t="str">
        <f t="shared" si="691"/>
        <v>2527.6530323762+2369.16987410028i</v>
      </c>
      <c r="I2355" s="57" t="str">
        <f t="shared" si="692"/>
        <v>1306.7867392024-1274.79072410412i</v>
      </c>
      <c r="K2355" s="57" t="str">
        <f t="shared" si="693"/>
        <v>0.00252723272315805-0.0120304038927321i</v>
      </c>
      <c r="L2355" s="57" t="str">
        <f t="shared" si="694"/>
        <v>0.00025-0.0345007419257369i</v>
      </c>
      <c r="M2355" s="57" t="str">
        <f t="shared" si="695"/>
        <v>0.0025-0.0194309560282623i</v>
      </c>
      <c r="N2355" s="57">
        <f t="shared" si="696"/>
        <v>94.220516147840726</v>
      </c>
      <c r="O2355" s="57">
        <f t="shared" si="697"/>
        <v>12.096475267169009</v>
      </c>
      <c r="P2355" s="374">
        <f t="shared" si="698"/>
        <v>12.096475267169009</v>
      </c>
      <c r="Q2355" s="374">
        <f t="shared" si="699"/>
        <v>-85.779483852159274</v>
      </c>
      <c r="R2355" s="12">
        <f t="shared" si="700"/>
        <v>94.220516147840726</v>
      </c>
      <c r="S2355" s="57">
        <f t="shared" si="701"/>
        <v>6.4070660436197473</v>
      </c>
      <c r="T2355" s="12">
        <f t="shared" si="684"/>
        <v>12.096475267169009</v>
      </c>
    </row>
    <row r="2356" spans="1:20" x14ac:dyDescent="0.15">
      <c r="A2356" s="57">
        <f t="shared" si="685"/>
        <v>40409.759003664964</v>
      </c>
      <c r="B2356" s="12">
        <f t="shared" si="702"/>
        <v>6431.4128945855027</v>
      </c>
      <c r="C2356" s="57" t="str">
        <f t="shared" si="686"/>
        <v>0.29629739095873-3.99960337367102i</v>
      </c>
      <c r="D2356" s="57" t="str">
        <f t="shared" si="687"/>
        <v>7.97674359688239-1.15102904303384i</v>
      </c>
      <c r="E2356" s="57" t="str">
        <f t="shared" si="688"/>
        <v>81.2557456072177+0.840032744606122i</v>
      </c>
      <c r="F2356" s="57" t="str">
        <f t="shared" si="689"/>
        <v>4.17783338238744-92.9516843525679i</v>
      </c>
      <c r="G2356" s="57" t="str">
        <f t="shared" si="690"/>
        <v>0.999797712062538-0.0142213577780957i</v>
      </c>
      <c r="H2356" s="57" t="str">
        <f t="shared" si="691"/>
        <v>2610.3805840911+2373.79018925576i</v>
      </c>
      <c r="I2356" s="57" t="str">
        <f t="shared" si="692"/>
        <v>1306.44432105304-1313.03676063345i</v>
      </c>
      <c r="K2356" s="57" t="str">
        <f t="shared" si="693"/>
        <v>0.00251623832512817-0.0119865226225414i</v>
      </c>
      <c r="L2356" s="57" t="str">
        <f t="shared" si="694"/>
        <v>0.00025-0.0343701354111744i</v>
      </c>
      <c r="M2356" s="57" t="str">
        <f t="shared" si="695"/>
        <v>0.0025-0.0193573979161808i</v>
      </c>
      <c r="N2356" s="57">
        <f t="shared" si="696"/>
        <v>94.236828973290741</v>
      </c>
      <c r="O2356" s="57">
        <f t="shared" si="697"/>
        <v>12.06410785973981</v>
      </c>
      <c r="P2356" s="374">
        <f t="shared" si="698"/>
        <v>12.06410785973981</v>
      </c>
      <c r="Q2356" s="374">
        <f t="shared" si="699"/>
        <v>-85.763171026709259</v>
      </c>
      <c r="R2356" s="12">
        <f t="shared" si="700"/>
        <v>94.236828973290741</v>
      </c>
      <c r="S2356" s="57">
        <f t="shared" si="701"/>
        <v>6.4314128945855025</v>
      </c>
      <c r="T2356" s="12">
        <f t="shared" si="684"/>
        <v>12.06410785973981</v>
      </c>
    </row>
    <row r="2357" spans="1:20" x14ac:dyDescent="0.15">
      <c r="A2357" s="57">
        <f t="shared" si="685"/>
        <v>40563.316087878891</v>
      </c>
      <c r="B2357" s="12">
        <f t="shared" si="702"/>
        <v>6455.8522635849276</v>
      </c>
      <c r="C2357" s="57" t="str">
        <f t="shared" si="686"/>
        <v>0.296333853261212-3.98464440642856i</v>
      </c>
      <c r="D2357" s="57" t="str">
        <f t="shared" si="687"/>
        <v>7.97671881139164-1.14789375493471i</v>
      </c>
      <c r="E2357" s="57" t="str">
        <f t="shared" si="688"/>
        <v>81.2570642021935+0.843310491372265i</v>
      </c>
      <c r="F2357" s="57" t="str">
        <f t="shared" si="689"/>
        <v>4.17782694724149-92.6002557877434i</v>
      </c>
      <c r="G2357" s="57" t="str">
        <f t="shared" si="690"/>
        <v>0.999796172067133-0.0142753769491557i</v>
      </c>
      <c r="H2357" s="57" t="str">
        <f t="shared" si="691"/>
        <v>2696.27971786715+2375.86061237791i</v>
      </c>
      <c r="I2357" s="57" t="str">
        <f t="shared" si="692"/>
        <v>1304.84399460626-1352.69092952355i</v>
      </c>
      <c r="K2357" s="57" t="str">
        <f t="shared" si="693"/>
        <v>0.00250532432256392-0.011942793737442i</v>
      </c>
      <c r="L2357" s="57" t="str">
        <f t="shared" si="694"/>
        <v>0.00025-0.0342400233225487i</v>
      </c>
      <c r="M2357" s="57" t="str">
        <f t="shared" si="695"/>
        <v>0.0025-0.0192841182667671i</v>
      </c>
      <c r="N2357" s="57">
        <f t="shared" si="696"/>
        <v>94.253197848988307</v>
      </c>
      <c r="O2357" s="57">
        <f t="shared" si="697"/>
        <v>12.031744939489712</v>
      </c>
      <c r="P2357" s="374">
        <f t="shared" si="698"/>
        <v>12.031744939489712</v>
      </c>
      <c r="Q2357" s="374">
        <f t="shared" si="699"/>
        <v>-85.746802151011693</v>
      </c>
      <c r="R2357" s="12">
        <f t="shared" si="700"/>
        <v>94.253197848988307</v>
      </c>
      <c r="S2357" s="57">
        <f t="shared" si="701"/>
        <v>6.4558522635849274</v>
      </c>
      <c r="T2357" s="12">
        <f t="shared" si="684"/>
        <v>12.031744939489712</v>
      </c>
    </row>
    <row r="2358" spans="1:20" x14ac:dyDescent="0.15">
      <c r="A2358" s="57">
        <f t="shared" si="685"/>
        <v>40717.456689012834</v>
      </c>
      <c r="B2358" s="12">
        <f t="shared" si="702"/>
        <v>6480.3845021865509</v>
      </c>
      <c r="C2358" s="57" t="str">
        <f t="shared" si="686"/>
        <v>0.296369972145143-3.96974283612116i</v>
      </c>
      <c r="D2358" s="57" t="str">
        <f t="shared" si="687"/>
        <v>7.97669383732906-1.14477497202031i</v>
      </c>
      <c r="E2358" s="57" t="str">
        <f t="shared" si="688"/>
        <v>81.2583930738053+0.846599552327751i</v>
      </c>
      <c r="F2358" s="57" t="str">
        <f t="shared" si="689"/>
        <v>4.17782046311556-92.2501593072876i</v>
      </c>
      <c r="G2358" s="57" t="str">
        <f t="shared" si="690"/>
        <v>0.999794620350325-0.0143296011415119i</v>
      </c>
      <c r="H2358" s="57" t="str">
        <f t="shared" si="691"/>
        <v>2785.39548238689+2375.0793468883i</v>
      </c>
      <c r="I2358" s="57" t="str">
        <f t="shared" si="692"/>
        <v>1301.84488809705-1393.76679036349i</v>
      </c>
      <c r="K2358" s="57" t="str">
        <f t="shared" si="693"/>
        <v>0.00249449014210196-0.0118992168282427i</v>
      </c>
      <c r="L2358" s="57" t="str">
        <f t="shared" si="694"/>
        <v>0.00025-0.0341104037881538i</v>
      </c>
      <c r="M2358" s="57" t="str">
        <f t="shared" si="695"/>
        <v>0.0025-0.0192111160258688i</v>
      </c>
      <c r="N2358" s="57">
        <f t="shared" si="696"/>
        <v>94.269622952363221</v>
      </c>
      <c r="O2358" s="57">
        <f t="shared" si="697"/>
        <v>11.999386538284202</v>
      </c>
      <c r="P2358" s="374">
        <f t="shared" si="698"/>
        <v>11.999386538284202</v>
      </c>
      <c r="Q2358" s="374">
        <f t="shared" si="699"/>
        <v>-85.730377047636779</v>
      </c>
      <c r="R2358" s="12">
        <f t="shared" si="700"/>
        <v>94.269622952363221</v>
      </c>
      <c r="S2358" s="57">
        <f t="shared" si="701"/>
        <v>6.4803845021865509</v>
      </c>
      <c r="T2358" s="12">
        <f t="shared" si="684"/>
        <v>11.999386538284202</v>
      </c>
    </row>
    <row r="2359" spans="1:20" x14ac:dyDescent="0.15">
      <c r="A2359" s="57">
        <f t="shared" si="685"/>
        <v>40872.183024431084</v>
      </c>
      <c r="B2359" s="12">
        <f t="shared" si="702"/>
        <v>6505.0099632948595</v>
      </c>
      <c r="C2359" s="57" t="str">
        <f t="shared" si="686"/>
        <v>0.296405749478965-3.95489844756955i</v>
      </c>
      <c r="D2359" s="57" t="str">
        <f t="shared" si="687"/>
        <v>7.97666867326113-1.14167264933841i</v>
      </c>
      <c r="E2359" s="57" t="str">
        <f t="shared" si="688"/>
        <v>81.259732298118+0.849899964744905i</v>
      </c>
      <c r="F2359" s="57" t="str">
        <f t="shared" si="689"/>
        <v>4.17781392963697-91.9013898749288i</v>
      </c>
      <c r="G2359" s="57" t="str">
        <f t="shared" si="690"/>
        <v>0.999793056822933-0.0143840311313678i</v>
      </c>
      <c r="H2359" s="57" t="str">
        <f t="shared" si="691"/>
        <v>2877.7550113164+2371.11920861548i</v>
      </c>
      <c r="I2359" s="57" t="str">
        <f t="shared" si="692"/>
        <v>1297.29480427167-1436.26899067461i</v>
      </c>
      <c r="K2359" s="57" t="str">
        <f t="shared" si="693"/>
        <v>0.0024837352141737-0.01185579148557i</v>
      </c>
      <c r="L2359" s="57" t="str">
        <f t="shared" si="694"/>
        <v>0.00025-0.0339812749433689i</v>
      </c>
      <c r="M2359" s="57" t="str">
        <f t="shared" si="695"/>
        <v>0.0025-0.0191383901433242i</v>
      </c>
      <c r="N2359" s="57">
        <f t="shared" si="696"/>
        <v>94.286104461044118</v>
      </c>
      <c r="O2359" s="57">
        <f t="shared" si="697"/>
        <v>11.967032688223751</v>
      </c>
      <c r="P2359" s="374">
        <f t="shared" si="698"/>
        <v>11.967032688223751</v>
      </c>
      <c r="Q2359" s="374">
        <f t="shared" si="699"/>
        <v>-85.713895538955882</v>
      </c>
      <c r="R2359" s="12">
        <f t="shared" si="700"/>
        <v>94.286104461044118</v>
      </c>
      <c r="S2359" s="57">
        <f t="shared" si="701"/>
        <v>6.5050099632948593</v>
      </c>
      <c r="T2359" s="12">
        <f t="shared" si="684"/>
        <v>11.967032688223751</v>
      </c>
    </row>
    <row r="2360" spans="1:20" x14ac:dyDescent="0.15">
      <c r="A2360" s="57">
        <f t="shared" si="685"/>
        <v>41027.497319923925</v>
      </c>
      <c r="B2360" s="12">
        <f t="shared" si="702"/>
        <v>6529.7290011553805</v>
      </c>
      <c r="C2360" s="57" t="str">
        <f t="shared" si="686"/>
        <v>0.29644118711439-3.94011102642618i</v>
      </c>
      <c r="D2360" s="57" t="str">
        <f t="shared" si="687"/>
        <v>7.9766433177435-1.13858674217257i</v>
      </c>
      <c r="E2360" s="57" t="str">
        <f t="shared" si="688"/>
        <v>81.2610819517845+0.853211765952447i</v>
      </c>
      <c r="F2360" s="57" t="str">
        <f t="shared" si="689"/>
        <v>4.17780734643028-91.5539424734859i</v>
      </c>
      <c r="G2360" s="57" t="str">
        <f t="shared" si="690"/>
        <v>0.999791481395103-0.0144386676978439i</v>
      </c>
      <c r="H2360" s="57" t="str">
        <f t="shared" si="691"/>
        <v>2973.36355669716+2363.62692169523i</v>
      </c>
      <c r="I2360" s="57" t="str">
        <f t="shared" si="692"/>
        <v>1291.0299902377-1480.19141163287i</v>
      </c>
      <c r="K2360" s="57" t="str">
        <f t="shared" si="693"/>
        <v>0.00247305897298404-0.0118125172998866i</v>
      </c>
      <c r="L2360" s="57" t="str">
        <f t="shared" si="694"/>
        <v>0.00025-0.0338526349306326i</v>
      </c>
      <c r="M2360" s="57" t="str">
        <f t="shared" si="695"/>
        <v>0.0025-0.019065939572947i</v>
      </c>
      <c r="N2360" s="57">
        <f t="shared" si="696"/>
        <v>94.30264255285384</v>
      </c>
      <c r="O2360" s="57">
        <f t="shared" si="697"/>
        <v>11.93468342164554</v>
      </c>
      <c r="P2360" s="374">
        <f t="shared" si="698"/>
        <v>11.93468342164554</v>
      </c>
      <c r="Q2360" s="374">
        <f t="shared" si="699"/>
        <v>-85.69735744714616</v>
      </c>
      <c r="R2360" s="12">
        <f t="shared" si="700"/>
        <v>94.30264255285384</v>
      </c>
      <c r="S2360" s="57">
        <f t="shared" si="701"/>
        <v>6.5297290011553804</v>
      </c>
      <c r="T2360" s="12">
        <f t="shared" si="684"/>
        <v>11.93468342164554</v>
      </c>
    </row>
    <row r="2361" spans="1:20" x14ac:dyDescent="0.15">
      <c r="A2361" s="57">
        <f t="shared" si="685"/>
        <v>41183.401809739633</v>
      </c>
      <c r="B2361" s="12">
        <f t="shared" si="702"/>
        <v>6554.5419713597712</v>
      </c>
      <c r="C2361" s="57" t="str">
        <f t="shared" si="686"/>
        <v>0.296476286886355-3.92538035917184i</v>
      </c>
      <c r="D2361" s="57" t="str">
        <f t="shared" si="687"/>
        <v>7.97661776932087-1.13551720604147i</v>
      </c>
      <c r="E2361" s="57" t="str">
        <f t="shared" si="688"/>
        <v>81.2624421120492+0.856534993332778i</v>
      </c>
      <c r="F2361" s="57" t="str">
        <f t="shared" si="689"/>
        <v>4.17780071311716-91.2078121047948i</v>
      </c>
      <c r="G2361" s="57" t="str">
        <f t="shared" si="690"/>
        <v>0.999789893976293-0.0144935116229879i</v>
      </c>
      <c r="H2361" s="57" t="str">
        <f t="shared" si="691"/>
        <v>3072.20000403027+2352.22278725356i</v>
      </c>
      <c r="I2361" s="57" t="str">
        <f t="shared" si="692"/>
        <v>1282.87509251916-1525.51508274252i</v>
      </c>
      <c r="K2361" s="57" t="str">
        <f t="shared" si="693"/>
        <v>0.00246246085649002-0.0117693938615093i</v>
      </c>
      <c r="L2361" s="57" t="str">
        <f t="shared" si="694"/>
        <v>0.00025-0.0337244818994148i</v>
      </c>
      <c r="M2361" s="57" t="str">
        <f t="shared" si="695"/>
        <v>0.0025-0.0189937632725114i</v>
      </c>
      <c r="N2361" s="57">
        <f t="shared" si="696"/>
        <v>94.319237405803605</v>
      </c>
      <c r="O2361" s="57">
        <f t="shared" si="697"/>
        <v>11.902338771124501</v>
      </c>
      <c r="P2361" s="374">
        <f t="shared" si="698"/>
        <v>11.902338771124501</v>
      </c>
      <c r="Q2361" s="374">
        <f t="shared" si="699"/>
        <v>-85.680762594196395</v>
      </c>
      <c r="R2361" s="12">
        <f t="shared" si="700"/>
        <v>94.319237405803605</v>
      </c>
      <c r="S2361" s="57">
        <f t="shared" si="701"/>
        <v>6.5545419713597708</v>
      </c>
      <c r="T2361" s="12">
        <f t="shared" si="684"/>
        <v>11.902338771124501</v>
      </c>
    </row>
    <row r="2362" spans="1:20" x14ac:dyDescent="0.15">
      <c r="A2362" s="57">
        <f t="shared" si="685"/>
        <v>41339.898736616648</v>
      </c>
      <c r="B2362" s="12">
        <f t="shared" si="702"/>
        <v>6579.4492308509389</v>
      </c>
      <c r="C2362" s="57" t="str">
        <f t="shared" si="686"/>
        <v>0.29651105061322-3.91070623311273i</v>
      </c>
      <c r="D2362" s="57" t="str">
        <f t="shared" si="687"/>
        <v>7.97659202652684-1.13246399669827i</v>
      </c>
      <c r="E2362" s="57" t="str">
        <f t="shared" si="688"/>
        <v>81.2638128567525+0.85986968432395i</v>
      </c>
      <c r="F2362" s="57" t="str">
        <f t="shared" si="689"/>
        <v>4.17779402931636-90.8629937896375i</v>
      </c>
      <c r="G2362" s="57" t="str">
        <f t="shared" si="690"/>
        <v>0.999788294475277-0.0145485636917853i</v>
      </c>
      <c r="H2362" s="57" t="str">
        <f t="shared" si="691"/>
        <v>3174.2118536074+2336.50084411081i</v>
      </c>
      <c r="I2362" s="57" t="str">
        <f t="shared" si="692"/>
        <v>1272.64335291867-1572.20586119203i</v>
      </c>
      <c r="K2362" s="57" t="str">
        <f t="shared" si="693"/>
        <v>0.00245194030637982-0.011726420760628i</v>
      </c>
      <c r="L2362" s="57" t="str">
        <f t="shared" si="694"/>
        <v>0.00025-0.0335968140061912i</v>
      </c>
      <c r="M2362" s="57" t="str">
        <f t="shared" si="695"/>
        <v>0.0025-0.0189218602037372i</v>
      </c>
      <c r="N2362" s="57">
        <f t="shared" si="696"/>
        <v>94.335889198090229</v>
      </c>
      <c r="O2362" s="57">
        <f t="shared" si="697"/>
        <v>11.869998769475352</v>
      </c>
      <c r="P2362" s="374">
        <f t="shared" si="698"/>
        <v>11.869998769475352</v>
      </c>
      <c r="Q2362" s="374">
        <f t="shared" si="699"/>
        <v>-85.664110801909771</v>
      </c>
      <c r="R2362" s="12">
        <f t="shared" si="700"/>
        <v>94.335889198090229</v>
      </c>
      <c r="S2362" s="57">
        <f t="shared" si="701"/>
        <v>6.5794492308509387</v>
      </c>
      <c r="T2362" s="12">
        <f t="shared" si="684"/>
        <v>11.869998769475352</v>
      </c>
    </row>
    <row r="2363" spans="1:20" x14ac:dyDescent="0.15">
      <c r="A2363" s="57">
        <f t="shared" si="685"/>
        <v>41496.990351815795</v>
      </c>
      <c r="B2363" s="12">
        <f t="shared" si="702"/>
        <v>6604.451137928173</v>
      </c>
      <c r="C2363" s="57" t="str">
        <f t="shared" si="686"/>
        <v>0.296545480096845-3.89608843637706i</v>
      </c>
      <c r="D2363" s="57" t="str">
        <f t="shared" si="687"/>
        <v>7.97656608788386-1.12942707012996i</v>
      </c>
      <c r="E2363" s="57" t="str">
        <f t="shared" si="688"/>
        <v>81.2651942643341+0.863215876419071i</v>
      </c>
      <c r="F2363" s="57" t="str">
        <f t="shared" si="689"/>
        <v>4.1777872946438-90.5194825676694i</v>
      </c>
      <c r="G2363" s="57" t="str">
        <f t="shared" si="690"/>
        <v>0.999786682800132-0.014603824692171i</v>
      </c>
      <c r="H2363" s="57" t="str">
        <f t="shared" si="691"/>
        <v>3279.30966982236+2316.0296607386i</v>
      </c>
      <c r="I2363" s="57" t="str">
        <f t="shared" si="692"/>
        <v>1260.13710963385-1620.21188006431i</v>
      </c>
      <c r="K2363" s="57" t="str">
        <f t="shared" si="693"/>
        <v>0.00244149676805157-0.0116835975873229i</v>
      </c>
      <c r="L2363" s="57" t="str">
        <f t="shared" si="694"/>
        <v>0.00025-0.0334696294144164i</v>
      </c>
      <c r="M2363" s="57" t="str">
        <f t="shared" si="695"/>
        <v>0.0025-0.0188502293322746i</v>
      </c>
      <c r="N2363" s="57">
        <f t="shared" si="696"/>
        <v>94.352598108091968</v>
      </c>
      <c r="O2363" s="57">
        <f t="shared" si="697"/>
        <v>11.837663449753604</v>
      </c>
      <c r="P2363" s="374">
        <f t="shared" si="698"/>
        <v>11.837663449753604</v>
      </c>
      <c r="Q2363" s="374">
        <f t="shared" si="699"/>
        <v>-85.647401891908032</v>
      </c>
      <c r="R2363" s="12">
        <f t="shared" si="700"/>
        <v>94.352598108091968</v>
      </c>
      <c r="S2363" s="57">
        <f t="shared" si="701"/>
        <v>6.604451137928173</v>
      </c>
      <c r="T2363" s="12">
        <f t="shared" si="684"/>
        <v>11.837663449753604</v>
      </c>
    </row>
    <row r="2364" spans="1:20" x14ac:dyDescent="0.15">
      <c r="A2364" s="57">
        <f t="shared" si="685"/>
        <v>41654.678915152697</v>
      </c>
      <c r="B2364" s="12">
        <f t="shared" si="702"/>
        <v>6629.5480522523003</v>
      </c>
      <c r="C2364" s="57" t="str">
        <f t="shared" si="686"/>
        <v>0.296579577122477-3.88152675791213i</v>
      </c>
      <c r="D2364" s="57" t="str">
        <f t="shared" si="687"/>
        <v>7.97653995190332-1.12640638255673i</v>
      </c>
      <c r="E2364" s="57" t="str">
        <f t="shared" si="688"/>
        <v>81.2665864138385+0.86657360716199i</v>
      </c>
      <c r="F2364" s="57" t="str">
        <f t="shared" si="689"/>
        <v>4.17778050871244-90.1772734973502i</v>
      </c>
      <c r="G2364" s="57" t="str">
        <f t="shared" si="690"/>
        <v>0.99978505885824-0.0146592954150393i</v>
      </c>
      <c r="H2364" s="57" t="str">
        <f t="shared" si="691"/>
        <v>3387.36102398454+2290.35391770821i</v>
      </c>
      <c r="I2364" s="57" t="str">
        <f t="shared" si="692"/>
        <v>1245.14867676605-1669.4607810746i</v>
      </c>
      <c r="K2364" s="57" t="str">
        <f t="shared" si="693"/>
        <v>0.0024311296905923-0.0116409239315826i</v>
      </c>
      <c r="L2364" s="57" t="str">
        <f t="shared" si="694"/>
        <v>0.00025-0.0333429262944974i</v>
      </c>
      <c r="M2364" s="57" t="str">
        <f t="shared" si="695"/>
        <v>0.0025-0.0187788696276894i</v>
      </c>
      <c r="N2364" s="57">
        <f t="shared" si="696"/>
        <v>94.369364314361206</v>
      </c>
      <c r="O2364" s="57">
        <f t="shared" si="697"/>
        <v>11.805332845257507</v>
      </c>
      <c r="P2364" s="374">
        <f t="shared" si="698"/>
        <v>11.805332845257507</v>
      </c>
      <c r="Q2364" s="374">
        <f t="shared" si="699"/>
        <v>-85.630635685638794</v>
      </c>
      <c r="R2364" s="12">
        <f t="shared" si="700"/>
        <v>94.369364314361206</v>
      </c>
      <c r="S2364" s="57">
        <f t="shared" si="701"/>
        <v>6.6295480522523</v>
      </c>
      <c r="T2364" s="12">
        <f t="shared" si="684"/>
        <v>11.805332845257507</v>
      </c>
    </row>
    <row r="2365" spans="1:20" x14ac:dyDescent="0.15">
      <c r="A2365" s="57">
        <f t="shared" si="685"/>
        <v>41812.966695030278</v>
      </c>
      <c r="B2365" s="12">
        <f t="shared" si="702"/>
        <v>6654.7403348508597</v>
      </c>
      <c r="C2365" s="57" t="str">
        <f t="shared" si="686"/>
        <v>0.296613343458994-3.86702098748112i</v>
      </c>
      <c r="D2365" s="57" t="str">
        <f t="shared" si="687"/>
        <v>7.97651361708512-1.12340189043131i</v>
      </c>
      <c r="E2365" s="57" t="str">
        <f t="shared" si="688"/>
        <v>81.2679893849195+0.869942914150778i</v>
      </c>
      <c r="F2365" s="57" t="str">
        <f t="shared" si="689"/>
        <v>4.17777367113232-89.8363616558699i</v>
      </c>
      <c r="G2365" s="57" t="str">
        <f t="shared" si="690"/>
        <v>0.999783422556276-0.0147149766542553i</v>
      </c>
      <c r="H2365" s="57" t="str">
        <f t="shared" si="691"/>
        <v>3498.18398777482+2258.99695843784i</v>
      </c>
      <c r="I2365" s="57" t="str">
        <f t="shared" si="692"/>
        <v>1227.46168319509-1719.85676260456i</v>
      </c>
      <c r="K2365" s="57" t="str">
        <f t="shared" si="693"/>
        <v>0.00242083852675699-0.0115983993833217i</v>
      </c>
      <c r="L2365" s="57" t="str">
        <f t="shared" si="694"/>
        <v>0.00025-0.033216702823767i</v>
      </c>
      <c r="M2365" s="57" t="str">
        <f t="shared" si="695"/>
        <v>0.0025-0.0187077800634483i</v>
      </c>
      <c r="N2365" s="57">
        <f t="shared" si="696"/>
        <v>94.386187995622294</v>
      </c>
      <c r="O2365" s="57">
        <f t="shared" si="697"/>
        <v>11.773006989529453</v>
      </c>
      <c r="P2365" s="374">
        <f t="shared" si="698"/>
        <v>11.773006989529453</v>
      </c>
      <c r="Q2365" s="374">
        <f t="shared" si="699"/>
        <v>-85.613812004377706</v>
      </c>
      <c r="R2365" s="12">
        <f t="shared" si="700"/>
        <v>94.386187995622294</v>
      </c>
      <c r="S2365" s="57">
        <f t="shared" si="701"/>
        <v>6.6547403348508594</v>
      </c>
      <c r="T2365" s="12">
        <f t="shared" si="684"/>
        <v>11.773006989529453</v>
      </c>
    </row>
    <row r="2366" spans="1:20" x14ac:dyDescent="0.15">
      <c r="A2366" s="57">
        <f t="shared" si="685"/>
        <v>41971.855968471398</v>
      </c>
      <c r="B2366" s="12">
        <f t="shared" si="702"/>
        <v>6680.0283481232927</v>
      </c>
      <c r="C2366" s="57" t="str">
        <f t="shared" si="686"/>
        <v>0.296646780858854-3.85257091565998i</v>
      </c>
      <c r="D2366" s="57" t="str">
        <f t="shared" si="687"/>
        <v>7.97648708191793-1.12041355043832i</v>
      </c>
      <c r="E2366" s="57" t="str">
        <f t="shared" si="688"/>
        <v>81.2694032578443+0.873323835033091i</v>
      </c>
      <c r="F2366" s="57" t="str">
        <f t="shared" si="689"/>
        <v>4.17776678151048-89.4967421390801i</v>
      </c>
      <c r="G2366" s="57" t="str">
        <f t="shared" si="690"/>
        <v>0.999781773800205-0.0147708692066654i</v>
      </c>
      <c r="H2366" s="57" t="str">
        <f t="shared" si="691"/>
        <v>3611.54027499228+2221.46450114581i</v>
      </c>
      <c r="I2366" s="57" t="str">
        <f t="shared" si="692"/>
        <v>1206.85295780773-1771.2774929284i</v>
      </c>
      <c r="K2366" s="57" t="str">
        <f t="shared" si="693"/>
        <v>0.00241062273294766-0.0115560235323976i</v>
      </c>
      <c r="L2366" s="57" t="str">
        <f t="shared" si="694"/>
        <v>0.00025-0.0330909571864585i</v>
      </c>
      <c r="M2366" s="57" t="str">
        <f t="shared" si="695"/>
        <v>0.0025-0.018636959616904i</v>
      </c>
      <c r="N2366" s="57">
        <f t="shared" si="696"/>
        <v>94.403069330765248</v>
      </c>
      <c r="O2366" s="57">
        <f t="shared" si="697"/>
        <v>11.740685916357512</v>
      </c>
      <c r="P2366" s="374">
        <f t="shared" si="698"/>
        <v>11.740685916357512</v>
      </c>
      <c r="Q2366" s="374">
        <f t="shared" si="699"/>
        <v>-85.596930669234752</v>
      </c>
      <c r="R2366" s="12">
        <f t="shared" si="700"/>
        <v>94.403069330765248</v>
      </c>
      <c r="S2366" s="57">
        <f t="shared" si="701"/>
        <v>6.6800283481232929</v>
      </c>
      <c r="T2366" s="12">
        <f t="shared" si="684"/>
        <v>11.740685916357512</v>
      </c>
    </row>
    <row r="2367" spans="1:20" x14ac:dyDescent="0.15">
      <c r="A2367" s="57">
        <f t="shared" si="685"/>
        <v>42131.349021151589</v>
      </c>
      <c r="B2367" s="12">
        <f t="shared" si="702"/>
        <v>6705.4124558461617</v>
      </c>
      <c r="C2367" s="57" t="str">
        <f t="shared" si="686"/>
        <v>0.296679891058232-3.83817633383431i</v>
      </c>
      <c r="D2367" s="57" t="str">
        <f t="shared" si="687"/>
        <v>7.97646034487888-1.11744131949367i</v>
      </c>
      <c r="E2367" s="57" t="str">
        <f t="shared" si="688"/>
        <v>81.2708281134985+0.876716407508611i</v>
      </c>
      <c r="F2367" s="57" t="str">
        <f t="shared" si="689"/>
        <v>4.17775983945101-89.1584100614224i</v>
      </c>
      <c r="G2367" s="57" t="str">
        <f t="shared" si="690"/>
        <v>0.999780112495281-0.0148269738721086i</v>
      </c>
      <c r="H2367" s="57" t="str">
        <f t="shared" si="691"/>
        <v>3727.12817940084+2177.24971383774i</v>
      </c>
      <c r="I2367" s="57" t="str">
        <f t="shared" si="692"/>
        <v>1183.09505098555-1823.5709619761i</v>
      </c>
      <c r="K2367" s="57" t="str">
        <f t="shared" si="693"/>
        <v>0.00240048176919243-0.0115137959686278i</v>
      </c>
      <c r="L2367" s="57" t="str">
        <f t="shared" si="694"/>
        <v>0.00025-0.0329656875736785i</v>
      </c>
      <c r="M2367" s="57" t="str">
        <f t="shared" si="695"/>
        <v>0.0025-0.0185664072692808i</v>
      </c>
      <c r="N2367" s="57">
        <f t="shared" si="696"/>
        <v>94.420008498841995</v>
      </c>
      <c r="O2367" s="57">
        <f t="shared" si="697"/>
        <v>11.708369659776947</v>
      </c>
      <c r="P2367" s="374">
        <f t="shared" si="698"/>
        <v>11.708369659776947</v>
      </c>
      <c r="Q2367" s="374">
        <f t="shared" si="699"/>
        <v>-85.579991501158005</v>
      </c>
      <c r="R2367" s="12">
        <f t="shared" si="700"/>
        <v>94.420008498841995</v>
      </c>
      <c r="S2367" s="57">
        <f t="shared" si="701"/>
        <v>6.7054124558461616</v>
      </c>
      <c r="T2367" s="12">
        <f t="shared" si="684"/>
        <v>11.708369659776947</v>
      </c>
    </row>
    <row r="2368" spans="1:20" x14ac:dyDescent="0.15">
      <c r="A2368" s="57">
        <f t="shared" si="685"/>
        <v>42291.448147431962</v>
      </c>
      <c r="B2368" s="12">
        <f t="shared" si="702"/>
        <v>6730.893023178377</v>
      </c>
      <c r="C2368" s="57" t="str">
        <f t="shared" si="686"/>
        <v>0.296712675776998-3.82383703419628i</v>
      </c>
      <c r="D2368" s="57" t="str">
        <f t="shared" si="687"/>
        <v>7.97643340443353-1.11448515474391i</v>
      </c>
      <c r="E2368" s="57" t="str">
        <f t="shared" si="688"/>
        <v>81.2722640333882+0.88012066932605i</v>
      </c>
      <c r="F2368" s="57" t="str">
        <f t="shared" si="689"/>
        <v>4.17775284455498-88.8213605558585i</v>
      </c>
      <c r="G2368" s="57" t="str">
        <f t="shared" si="690"/>
        <v>0.999778438546034-0.014883291453427i</v>
      </c>
      <c r="H2368" s="57" t="str">
        <f t="shared" si="691"/>
        <v>3844.57551647366+2125.83985346636i</v>
      </c>
      <c r="I2368" s="57" t="str">
        <f t="shared" si="692"/>
        <v>1155.95948048734-1876.55237274741i</v>
      </c>
      <c r="K2368" s="57" t="str">
        <f t="shared" si="693"/>
        <v>0.00239041509912478-0.0114717162818069i</v>
      </c>
      <c r="L2368" s="57" t="str">
        <f t="shared" si="694"/>
        <v>0.00025-0.0328408921833817i</v>
      </c>
      <c r="M2368" s="57" t="str">
        <f t="shared" si="695"/>
        <v>0.0025-0.0184961220056593i</v>
      </c>
      <c r="N2368" s="57">
        <f t="shared" si="696"/>
        <v>94.437005679060135</v>
      </c>
      <c r="O2368" s="57">
        <f t="shared" si="697"/>
        <v>11.676058254071787</v>
      </c>
      <c r="P2368" s="374">
        <f t="shared" si="698"/>
        <v>11.676058254071787</v>
      </c>
      <c r="Q2368" s="374">
        <f t="shared" si="699"/>
        <v>-85.562994320939865</v>
      </c>
      <c r="R2368" s="12">
        <f t="shared" si="700"/>
        <v>94.437005679060135</v>
      </c>
      <c r="S2368" s="57">
        <f t="shared" si="701"/>
        <v>6.7308930231783766</v>
      </c>
      <c r="T2368" s="12">
        <f t="shared" si="684"/>
        <v>11.676058254071787</v>
      </c>
    </row>
    <row r="2369" spans="1:20" x14ac:dyDescent="0.15">
      <c r="A2369" s="57">
        <f t="shared" si="685"/>
        <v>42452.155650392211</v>
      </c>
      <c r="B2369" s="12">
        <f t="shared" si="702"/>
        <v>6756.4704166664551</v>
      </c>
      <c r="C2369" s="57" t="str">
        <f t="shared" si="686"/>
        <v>0.296745136718844-3.80955280974165i</v>
      </c>
      <c r="D2369" s="57" t="str">
        <f t="shared" si="687"/>
        <v>7.97640625903586-1.11154501356559i</v>
      </c>
      <c r="E2369" s="57" t="str">
        <f t="shared" si="688"/>
        <v>81.2737110996496+0.883536658282825i</v>
      </c>
      <c r="F2369" s="57" t="str">
        <f t="shared" si="689"/>
        <v>4.17774579642042-88.4855887738004i</v>
      </c>
      <c r="G2369" s="57" t="str">
        <f t="shared" si="690"/>
        <v>0.999776751856271-0.014939822756477i</v>
      </c>
      <c r="H2369" s="57" t="str">
        <f t="shared" si="691"/>
        <v>3963.43284591221+2066.72465597481i</v>
      </c>
      <c r="I2369" s="57" t="str">
        <f t="shared" si="692"/>
        <v>1125.22078150711-1930.00120513741i</v>
      </c>
      <c r="K2369" s="57" t="str">
        <f t="shared" si="693"/>
        <v>0.00238042218996278-0.0114297840617227i</v>
      </c>
      <c r="L2369" s="57" t="str">
        <f t="shared" si="694"/>
        <v>0.00025-0.0327165692203443i</v>
      </c>
      <c r="M2369" s="57" t="str">
        <f t="shared" si="695"/>
        <v>0.0025-0.0184261028149624i</v>
      </c>
      <c r="N2369" s="57">
        <f t="shared" si="696"/>
        <v>94.45406105077889</v>
      </c>
      <c r="O2369" s="57">
        <f t="shared" si="697"/>
        <v>11.643751733776606</v>
      </c>
      <c r="P2369" s="374">
        <f t="shared" si="698"/>
        <v>11.643751733776606</v>
      </c>
      <c r="Q2369" s="374">
        <f t="shared" si="699"/>
        <v>-85.54593894922111</v>
      </c>
      <c r="R2369" s="12">
        <f t="shared" si="700"/>
        <v>94.45406105077889</v>
      </c>
      <c r="S2369" s="57">
        <f t="shared" si="701"/>
        <v>6.7564704166664553</v>
      </c>
      <c r="T2369" s="12">
        <f t="shared" si="684"/>
        <v>11.643751733776606</v>
      </c>
    </row>
    <row r="2370" spans="1:20" x14ac:dyDescent="0.15">
      <c r="A2370" s="57">
        <f t="shared" si="685"/>
        <v>42613.473841863699</v>
      </c>
      <c r="B2370" s="12">
        <f t="shared" si="702"/>
        <v>6782.1450042497881</v>
      </c>
      <c r="C2370" s="57" t="str">
        <f t="shared" si="686"/>
        <v>0.296777275571306-3.79532345426651i</v>
      </c>
      <c r="D2370" s="57" t="str">
        <f t="shared" si="687"/>
        <v>7.97637890712805-1.10862085356465i</v>
      </c>
      <c r="E2370" s="57" t="str">
        <f t="shared" si="688"/>
        <v>81.2751693950484+0.886964412224363i</v>
      </c>
      <c r="F2370" s="57" t="str">
        <f t="shared" si="689"/>
        <v>4.17773869464232-88.1510898850398i</v>
      </c>
      <c r="G2370" s="57" t="str">
        <f t="shared" si="690"/>
        <v>0.999775052329066-0.0149965685901407i</v>
      </c>
      <c r="H2370" s="57" t="str">
        <f t="shared" si="691"/>
        <v>4083.16732790056+1999.40663110498i</v>
      </c>
      <c r="I2370" s="57" t="str">
        <f t="shared" si="692"/>
        <v>1090.66142364222-1983.65861937986i</v>
      </c>
      <c r="K2370" s="57" t="str">
        <f t="shared" si="693"/>
        <v>0.00237050251248843-0.0113879988981728i</v>
      </c>
      <c r="L2370" s="57" t="str">
        <f t="shared" si="694"/>
        <v>0.00025-0.032592716896139i</v>
      </c>
      <c r="M2370" s="57" t="str">
        <f t="shared" si="695"/>
        <v>0.0025-0.0183563486899406i</v>
      </c>
      <c r="N2370" s="57">
        <f t="shared" si="696"/>
        <v>94.471174793503664</v>
      </c>
      <c r="O2370" s="57">
        <f t="shared" si="697"/>
        <v>11.611450133677685</v>
      </c>
      <c r="P2370" s="374">
        <f t="shared" si="698"/>
        <v>11.611450133677685</v>
      </c>
      <c r="Q2370" s="374">
        <f t="shared" si="699"/>
        <v>-85.528825206496336</v>
      </c>
      <c r="R2370" s="12">
        <f t="shared" si="700"/>
        <v>94.471174793503664</v>
      </c>
      <c r="S2370" s="57">
        <f t="shared" si="701"/>
        <v>6.7821450042497879</v>
      </c>
      <c r="T2370" s="12">
        <f t="shared" si="684"/>
        <v>11.611450133677685</v>
      </c>
    </row>
    <row r="2371" spans="1:20" x14ac:dyDescent="0.15">
      <c r="A2371" s="57">
        <f t="shared" si="685"/>
        <v>42775.405042462786</v>
      </c>
      <c r="B2371" s="12">
        <f t="shared" si="702"/>
        <v>6807.9171552659373</v>
      </c>
      <c r="C2371" s="57" t="str">
        <f t="shared" si="686"/>
        <v>0.296809094005845-3.7811487623645i</v>
      </c>
      <c r="D2371" s="57" t="str">
        <f t="shared" si="687"/>
        <v>7.97635134714049-1.10571263257579i</v>
      </c>
      <c r="E2371" s="57" t="str">
        <f t="shared" si="688"/>
        <v>81.2766390029875+0.890403969043186i</v>
      </c>
      <c r="F2371" s="57" t="str">
        <f t="shared" si="689"/>
        <v>4.17773153881259-87.8178590776798i</v>
      </c>
      <c r="G2371" s="57" t="str">
        <f t="shared" si="690"/>
        <v>0.999773339866758-0.0150535297663366i</v>
      </c>
      <c r="H2371" s="57" t="str">
        <f t="shared" si="691"/>
        <v>4203.15764534626+1923.41335971281i</v>
      </c>
      <c r="I2371" s="57" t="str">
        <f t="shared" si="692"/>
        <v>1052.07762958484-2037.22540168206i</v>
      </c>
      <c r="K2371" s="57" t="str">
        <f t="shared" si="693"/>
        <v>0.00236065554102708-0.011346360380981i</v>
      </c>
      <c r="L2371" s="57" t="str">
        <f t="shared" si="694"/>
        <v>0.00025-0.0324693334291084i</v>
      </c>
      <c r="M2371" s="57" t="str">
        <f t="shared" si="695"/>
        <v>0.0025-0.0182868586271574i</v>
      </c>
      <c r="N2371" s="57">
        <f t="shared" si="696"/>
        <v>94.488347086880864</v>
      </c>
      <c r="O2371" s="57">
        <f t="shared" si="697"/>
        <v>11.579153488815191</v>
      </c>
      <c r="P2371" s="374">
        <f t="shared" si="698"/>
        <v>11.579153488815191</v>
      </c>
      <c r="Q2371" s="374">
        <f t="shared" si="699"/>
        <v>-85.511652913119136</v>
      </c>
      <c r="R2371" s="12">
        <f t="shared" si="700"/>
        <v>94.488347086880864</v>
      </c>
      <c r="S2371" s="57">
        <f t="shared" si="701"/>
        <v>6.8079171552659377</v>
      </c>
      <c r="T2371" s="12">
        <f t="shared" si="684"/>
        <v>11.579153488815191</v>
      </c>
    </row>
    <row r="2372" spans="1:20" x14ac:dyDescent="0.15">
      <c r="A2372" s="57">
        <f t="shared" si="685"/>
        <v>42937.95158162414</v>
      </c>
      <c r="B2372" s="12">
        <f t="shared" si="702"/>
        <v>6833.7872404559475</v>
      </c>
      <c r="C2372" s="57" t="str">
        <f t="shared" si="686"/>
        <v>0.296840593677877-3.76702852942353i</v>
      </c>
      <c r="D2372" s="57" t="str">
        <f t="shared" si="687"/>
        <v>7.97632357749173-1.10282030866184i</v>
      </c>
      <c r="E2372" s="57" t="str">
        <f t="shared" si="688"/>
        <v>81.2781200075102+0.893855366677525i</v>
      </c>
      <c r="F2372" s="57" t="str">
        <f t="shared" si="689"/>
        <v>4.17772432852003-87.4858915580649i</v>
      </c>
      <c r="G2372" s="57" t="str">
        <f t="shared" si="690"/>
        <v>0.999771614370942-0.0151107071000307i</v>
      </c>
      <c r="H2372" s="57" t="str">
        <f t="shared" si="691"/>
        <v>4322.69050085133+1838.31180731153i</v>
      </c>
      <c r="I2372" s="57" t="str">
        <f t="shared" si="692"/>
        <v>1009.28608958307-2090.36068802185i</v>
      </c>
      <c r="K2372" s="57" t="str">
        <f t="shared" si="693"/>
        <v>0.00235088075342677-0.0113048681000127i</v>
      </c>
      <c r="L2372" s="57" t="str">
        <f t="shared" si="694"/>
        <v>0.00025-0.0323464170443399i</v>
      </c>
      <c r="M2372" s="57" t="str">
        <f t="shared" si="695"/>
        <v>0.0025-0.0182176316269749i</v>
      </c>
      <c r="N2372" s="57">
        <f t="shared" si="696"/>
        <v>94.505578110692596</v>
      </c>
      <c r="O2372" s="57">
        <f t="shared" si="697"/>
        <v>11.546861834484224</v>
      </c>
      <c r="P2372" s="374">
        <f t="shared" si="698"/>
        <v>11.546861834484224</v>
      </c>
      <c r="Q2372" s="374">
        <f t="shared" si="699"/>
        <v>-85.494421889307404</v>
      </c>
      <c r="R2372" s="12">
        <f t="shared" si="700"/>
        <v>94.505578110692596</v>
      </c>
      <c r="S2372" s="57">
        <f t="shared" si="701"/>
        <v>6.8337872404559477</v>
      </c>
      <c r="T2372" s="12">
        <f t="shared" si="684"/>
        <v>11.546861834484224</v>
      </c>
    </row>
    <row r="2373" spans="1:20" x14ac:dyDescent="0.15">
      <c r="A2373" s="57">
        <f t="shared" si="685"/>
        <v>43101.115797634317</v>
      </c>
      <c r="B2373" s="12">
        <f t="shared" si="702"/>
        <v>6859.7556319696805</v>
      </c>
      <c r="C2373" s="57" t="str">
        <f t="shared" si="686"/>
        <v>0.296871776226867-3.75296255162287i</v>
      </c>
      <c r="D2373" s="57" t="str">
        <f t="shared" si="687"/>
        <v>7.97629559658818-1.09994384011319i</v>
      </c>
      <c r="E2373" s="57" t="str">
        <f t="shared" si="688"/>
        <v>81.2796124933065+0.897318643111541i</v>
      </c>
      <c r="F2373" s="57" t="str">
        <f t="shared" si="689"/>
        <v>4.17771706335028-87.1551825507118i</v>
      </c>
      <c r="G2373" s="57" t="str">
        <f t="shared" si="690"/>
        <v>0.999769875742465-0.0151681014092476i</v>
      </c>
      <c r="H2373" s="57" t="str">
        <f t="shared" si="691"/>
        <v>4440.95926239916+1743.72455221864i</v>
      </c>
      <c r="I2373" s="57" t="str">
        <f t="shared" si="692"/>
        <v>962.131510713697-2142.6817295046i</v>
      </c>
      <c r="K2373" s="57" t="str">
        <f t="shared" si="693"/>
        <v>0.00234117763103787-0.0112635216451909i</v>
      </c>
      <c r="L2373" s="57" t="str">
        <f t="shared" si="694"/>
        <v>0.00025-0.0322239659736401i</v>
      </c>
      <c r="M2373" s="57" t="str">
        <f t="shared" si="695"/>
        <v>0.0025-0.0181486666935395i</v>
      </c>
      <c r="N2373" s="57">
        <f t="shared" si="696"/>
        <v>94.52286804485162</v>
      </c>
      <c r="O2373" s="57">
        <f t="shared" si="697"/>
        <v>11.514575206236701</v>
      </c>
      <c r="P2373" s="374">
        <f t="shared" si="698"/>
        <v>11.514575206236701</v>
      </c>
      <c r="Q2373" s="374">
        <f t="shared" si="699"/>
        <v>-85.47713195514838</v>
      </c>
      <c r="R2373" s="12">
        <f t="shared" si="700"/>
        <v>94.52286804485162</v>
      </c>
      <c r="S2373" s="57">
        <f t="shared" si="701"/>
        <v>6.8597556319696809</v>
      </c>
      <c r="T2373" s="12">
        <f t="shared" si="684"/>
        <v>11.514575206236701</v>
      </c>
    </row>
    <row r="2374" spans="1:20" x14ac:dyDescent="0.15">
      <c r="A2374" s="57">
        <f t="shared" si="685"/>
        <v>43264.900037665328</v>
      </c>
      <c r="B2374" s="12">
        <f t="shared" si="702"/>
        <v>6885.8227033711655</v>
      </c>
      <c r="C2374" s="57" t="str">
        <f t="shared" si="686"/>
        <v>0.296902643276363-3.73895062593014i</v>
      </c>
      <c r="D2374" s="57" t="str">
        <f t="shared" si="687"/>
        <v>7.97626740282433-1.09708318544711i</v>
      </c>
      <c r="E2374" s="57" t="str">
        <f t="shared" si="688"/>
        <v>81.2811165457163+0.900793836372581i</v>
      </c>
      <c r="F2374" s="57" t="str">
        <f t="shared" si="689"/>
        <v>4.17770974288588-86.8257272982416i</v>
      </c>
      <c r="G2374" s="57" t="str">
        <f t="shared" si="690"/>
        <v>0.999768123881422-0.015225713515082i</v>
      </c>
      <c r="H2374" s="57" t="str">
        <f t="shared" si="691"/>
        <v>4557.06537483433+1639.3476787462i</v>
      </c>
      <c r="I2374" s="57" t="str">
        <f t="shared" si="692"/>
        <v>910.494870445957-2193.76497905817i</v>
      </c>
      <c r="K2374" s="57" t="str">
        <f t="shared" si="693"/>
        <v>0.00233154565869264-0.0112223206065116i</v>
      </c>
      <c r="L2374" s="57" t="str">
        <f t="shared" si="694"/>
        <v>0.00025-0.0321019784555092i</v>
      </c>
      <c r="M2374" s="57" t="str">
        <f t="shared" si="695"/>
        <v>0.0025-0.0180799628347673i</v>
      </c>
      <c r="N2374" s="57">
        <f t="shared" si="696"/>
        <v>94.540217069395709</v>
      </c>
      <c r="O2374" s="57">
        <f t="shared" si="697"/>
        <v>11.482293639882968</v>
      </c>
      <c r="P2374" s="374">
        <f t="shared" si="698"/>
        <v>11.482293639882968</v>
      </c>
      <c r="Q2374" s="374">
        <f t="shared" si="699"/>
        <v>-85.459782930604291</v>
      </c>
      <c r="R2374" s="12">
        <f t="shared" si="700"/>
        <v>94.540217069395709</v>
      </c>
      <c r="S2374" s="57">
        <f t="shared" si="701"/>
        <v>6.8858227033711659</v>
      </c>
      <c r="T2374" s="12">
        <f t="shared" si="684"/>
        <v>11.482293639882968</v>
      </c>
    </row>
    <row r="2375" spans="1:20" x14ac:dyDescent="0.15">
      <c r="A2375" s="57">
        <f t="shared" si="685"/>
        <v>43429.306657808454</v>
      </c>
      <c r="B2375" s="12">
        <f t="shared" si="702"/>
        <v>6911.9888296439758</v>
      </c>
      <c r="C2375" s="57" t="str">
        <f t="shared" si="686"/>
        <v>0.296933196434039-3.72499255009824i</v>
      </c>
      <c r="D2375" s="57" t="str">
        <f t="shared" si="687"/>
        <v>7.9762389945823-1.09423830340717i</v>
      </c>
      <c r="E2375" s="57" t="str">
        <f t="shared" si="688"/>
        <v>81.2826322507345+0.904280984531878i</v>
      </c>
      <c r="F2375" s="57" t="str">
        <f t="shared" si="689"/>
        <v>4.1777023667062-86.4975210613106i</v>
      </c>
      <c r="G2375" s="57" t="str">
        <f t="shared" si="690"/>
        <v>0.999766358687149-0.0152835442417098i</v>
      </c>
      <c r="H2375" s="57" t="str">
        <f t="shared" si="691"/>
        <v>4670.02316210578+1524.9699075775i</v>
      </c>
      <c r="I2375" s="57" t="str">
        <f t="shared" si="692"/>
        <v>854.302161201138-2243.14877858551i</v>
      </c>
      <c r="K2375" s="57" t="str">
        <f t="shared" si="693"/>
        <v>0.00232198432468478-0.0111812645740592i</v>
      </c>
      <c r="L2375" s="57" t="str">
        <f t="shared" si="694"/>
        <v>0.00025-0.0319804527351157i</v>
      </c>
      <c r="M2375" s="57" t="str">
        <f t="shared" si="695"/>
        <v>0.0025-0.0180115190623305i</v>
      </c>
      <c r="N2375" s="57">
        <f t="shared" si="696"/>
        <v>94.557625364482035</v>
      </c>
      <c r="O2375" s="57">
        <f t="shared" si="697"/>
        <v>11.450017171493251</v>
      </c>
      <c r="P2375" s="374">
        <f t="shared" si="698"/>
        <v>11.450017171493251</v>
      </c>
      <c r="Q2375" s="374">
        <f t="shared" si="699"/>
        <v>-85.442374635517965</v>
      </c>
      <c r="R2375" s="12">
        <f t="shared" si="700"/>
        <v>94.557625364482035</v>
      </c>
      <c r="S2375" s="57">
        <f t="shared" si="701"/>
        <v>6.9119888296439758</v>
      </c>
      <c r="T2375" s="12">
        <f t="shared" si="684"/>
        <v>11.450017171493251</v>
      </c>
    </row>
    <row r="2376" spans="1:20" x14ac:dyDescent="0.15">
      <c r="A2376" s="57">
        <f t="shared" si="685"/>
        <v>43594.338023108125</v>
      </c>
      <c r="B2376" s="12">
        <f t="shared" si="702"/>
        <v>6938.2543871966227</v>
      </c>
      <c r="C2376" s="57" t="str">
        <f t="shared" si="686"/>
        <v>0.296963437291764-3.7110881226625i</v>
      </c>
      <c r="D2376" s="57" t="str">
        <f t="shared" si="687"/>
        <v>7.97621037023212-1.09140915296268i</v>
      </c>
      <c r="E2376" s="57" t="str">
        <f t="shared" si="688"/>
        <v>81.2841596950168+0.907780125702552i</v>
      </c>
      <c r="F2376" s="57" t="str">
        <f t="shared" si="689"/>
        <v>4.17769493438741-86.1705591185427i</v>
      </c>
      <c r="G2376" s="57" t="str">
        <f t="shared" si="690"/>
        <v>0.999764580058214-0.0153415944163992i</v>
      </c>
      <c r="H2376" s="57" t="str">
        <f t="shared" si="691"/>
        <v>4778.76860381812+1400.49233383209i</v>
      </c>
      <c r="I2376" s="57" t="str">
        <f t="shared" si="692"/>
        <v>793.533320220279-2290.33790162883i</v>
      </c>
      <c r="K2376" s="57" t="str">
        <f t="shared" si="693"/>
        <v>0.00231249312074927-0.0111403531380215i</v>
      </c>
      <c r="L2376" s="57" t="str">
        <f t="shared" si="694"/>
        <v>0.00025-0.0318593870642715i</v>
      </c>
      <c r="M2376" s="57" t="str">
        <f t="shared" si="695"/>
        <v>0.0025-0.0179433343916423i</v>
      </c>
      <c r="N2376" s="57">
        <f t="shared" si="696"/>
        <v>94.575093110381559</v>
      </c>
      <c r="O2376" s="57">
        <f t="shared" si="697"/>
        <v>11.417745837399632</v>
      </c>
      <c r="P2376" s="374">
        <f t="shared" si="698"/>
        <v>11.417745837399632</v>
      </c>
      <c r="Q2376" s="374">
        <f t="shared" si="699"/>
        <v>-85.424906889618441</v>
      </c>
      <c r="R2376" s="12">
        <f t="shared" si="700"/>
        <v>94.575093110381559</v>
      </c>
      <c r="S2376" s="57">
        <f t="shared" si="701"/>
        <v>6.9382543871966229</v>
      </c>
      <c r="T2376" s="12">
        <f t="shared" si="684"/>
        <v>11.417745837399632</v>
      </c>
    </row>
    <row r="2377" spans="1:20" x14ac:dyDescent="0.15">
      <c r="A2377" s="57">
        <f t="shared" si="685"/>
        <v>43759.996507595934</v>
      </c>
      <c r="B2377" s="12">
        <f t="shared" si="702"/>
        <v>6964.6197538679698</v>
      </c>
      <c r="C2377" s="57" t="str">
        <f t="shared" si="686"/>
        <v>0.296993367425693-3.69723714293757i</v>
      </c>
      <c r="D2377" s="57" t="str">
        <f t="shared" si="687"/>
        <v>7.97618152813135-1.08859569330799i</v>
      </c>
      <c r="E2377" s="57" t="str">
        <f t="shared" si="688"/>
        <v>81.2856989658834+0.911291298039117i</v>
      </c>
      <c r="F2377" s="57" t="str">
        <f t="shared" si="689"/>
        <v>4.17768744550241-85.8448367664608i</v>
      </c>
      <c r="G2377" s="57" t="str">
        <f t="shared" si="690"/>
        <v>0.999762787892416-0.015399864869522i</v>
      </c>
      <c r="H2377" s="57" t="str">
        <f t="shared" si="691"/>
        <v>4882.17256530336+1265.94793132606i</v>
      </c>
      <c r="I2377" s="57" t="str">
        <f t="shared" si="692"/>
        <v>728.230943384842-2334.81015314506i</v>
      </c>
      <c r="K2377" s="57" t="str">
        <f t="shared" si="693"/>
        <v>0.00230307154204213-0.0110995858887045i</v>
      </c>
      <c r="L2377" s="57" t="str">
        <f t="shared" si="694"/>
        <v>0.00025-0.0317387797014061i</v>
      </c>
      <c r="M2377" s="57" t="str">
        <f t="shared" si="695"/>
        <v>0.0025-0.0178754078418433i</v>
      </c>
      <c r="N2377" s="57">
        <f t="shared" si="696"/>
        <v>94.592620487474207</v>
      </c>
      <c r="O2377" s="57">
        <f t="shared" si="697"/>
        <v>11.385479674197384</v>
      </c>
      <c r="P2377" s="374">
        <f t="shared" si="698"/>
        <v>11.385479674197384</v>
      </c>
      <c r="Q2377" s="374">
        <f t="shared" si="699"/>
        <v>-85.407379512525793</v>
      </c>
      <c r="R2377" s="12">
        <f t="shared" si="700"/>
        <v>94.592620487474207</v>
      </c>
      <c r="S2377" s="57">
        <f t="shared" si="701"/>
        <v>6.9646197538679697</v>
      </c>
      <c r="T2377" s="12">
        <f t="shared" si="684"/>
        <v>11.385479674197384</v>
      </c>
    </row>
    <row r="2378" spans="1:20" x14ac:dyDescent="0.15">
      <c r="A2378" s="57">
        <f t="shared" si="685"/>
        <v>43926.284494324798</v>
      </c>
      <c r="B2378" s="12">
        <f t="shared" si="702"/>
        <v>6991.0853089326683</v>
      </c>
      <c r="C2378" s="57" t="str">
        <f t="shared" si="686"/>
        <v>0.297022988396258-3.68343941101448i</v>
      </c>
      <c r="D2378" s="57" t="str">
        <f t="shared" si="687"/>
        <v>7.97615246662506-1.08579788386196i</v>
      </c>
      <c r="E2378" s="57" t="str">
        <f t="shared" si="688"/>
        <v>81.2872501513248+0.914814539736171i</v>
      </c>
      <c r="F2378" s="57" t="str">
        <f t="shared" si="689"/>
        <v>4.17767989962087-85.5203493194196i</v>
      </c>
      <c r="G2378" s="57" t="str">
        <f t="shared" si="690"/>
        <v>0.999760982086779-0.0154583564345652i</v>
      </c>
      <c r="H2378" s="57" t="str">
        <f t="shared" si="691"/>
        <v>4979.0587826245+1121.51977867758i</v>
      </c>
      <c r="I2378" s="57" t="str">
        <f t="shared" si="692"/>
        <v>658.508291978817-2376.02514073136i</v>
      </c>
      <c r="K2378" s="57" t="str">
        <f t="shared" si="693"/>
        <v>0.00229371908712021-0.0110589624165471i</v>
      </c>
      <c r="L2378" s="57" t="str">
        <f t="shared" si="694"/>
        <v>0.00025-0.0316186289115422i</v>
      </c>
      <c r="M2378" s="57" t="str">
        <f t="shared" si="695"/>
        <v>0.0025-0.0178077384357873i</v>
      </c>
      <c r="N2378" s="57">
        <f t="shared" si="696"/>
        <v>94.610207676242027</v>
      </c>
      <c r="O2378" s="57">
        <f t="shared" si="697"/>
        <v>11.353218718746636</v>
      </c>
      <c r="P2378" s="374">
        <f t="shared" si="698"/>
        <v>11.353218718746636</v>
      </c>
      <c r="Q2378" s="374">
        <f t="shared" si="699"/>
        <v>-85.389792323757973</v>
      </c>
      <c r="R2378" s="12">
        <f t="shared" si="700"/>
        <v>94.610207676242027</v>
      </c>
      <c r="S2378" s="57">
        <f t="shared" si="701"/>
        <v>6.9910853089326688</v>
      </c>
      <c r="T2378" s="12">
        <f t="shared" si="684"/>
        <v>11.353218718746636</v>
      </c>
    </row>
    <row r="2379" spans="1:20" x14ac:dyDescent="0.15">
      <c r="A2379" s="57">
        <f t="shared" si="685"/>
        <v>44093.204375403235</v>
      </c>
      <c r="B2379" s="12">
        <f t="shared" si="702"/>
        <v>7017.6514331066128</v>
      </c>
      <c r="C2379" s="57" t="str">
        <f t="shared" si="686"/>
        <v>0.297052301748288-3.66969472775781i</v>
      </c>
      <c r="D2379" s="57" t="str">
        <f t="shared" si="687"/>
        <v>7.97612318404593-1.08301568426735i</v>
      </c>
      <c r="E2379" s="57" t="str">
        <f t="shared" si="688"/>
        <v>81.2888133400054+0.918349889027712i</v>
      </c>
      <c r="F2379" s="57" t="str">
        <f t="shared" si="689"/>
        <v>4.17767229630928-85.1970921095382i</v>
      </c>
      <c r="G2379" s="57" t="str">
        <f t="shared" si="690"/>
        <v>0.999759162537541-0.0155170699481423i</v>
      </c>
      <c r="H2379" s="57" t="str">
        <f t="shared" si="691"/>
        <v>5068.22664806761+967.556794869551i</v>
      </c>
      <c r="I2379" s="57" t="str">
        <f t="shared" si="692"/>
        <v>584.55602973958-2413.4352090674i</v>
      </c>
      <c r="K2379" s="57" t="str">
        <f t="shared" si="693"/>
        <v>0.00228443525792122-0.0110184823121357i</v>
      </c>
      <c r="L2379" s="57" t="str">
        <f t="shared" si="694"/>
        <v>0.00025-0.0314989329662705i</v>
      </c>
      <c r="M2379" s="57" t="str">
        <f t="shared" si="695"/>
        <v>0.0025-0.0177403252000272i</v>
      </c>
      <c r="N2379" s="57">
        <f t="shared" si="696"/>
        <v>94.627854857264296</v>
      </c>
      <c r="O2379" s="57">
        <f t="shared" si="697"/>
        <v>11.320963008174367</v>
      </c>
      <c r="P2379" s="374">
        <f t="shared" si="698"/>
        <v>11.320963008174367</v>
      </c>
      <c r="Q2379" s="374">
        <f t="shared" si="699"/>
        <v>-85.372145142735704</v>
      </c>
      <c r="R2379" s="12">
        <f t="shared" si="700"/>
        <v>94.627854857264296</v>
      </c>
      <c r="S2379" s="57">
        <f t="shared" si="701"/>
        <v>7.0176514331066127</v>
      </c>
      <c r="T2379" s="12">
        <f t="shared" si="684"/>
        <v>11.320963008174367</v>
      </c>
    </row>
    <row r="2380" spans="1:20" x14ac:dyDescent="0.15">
      <c r="A2380" s="57">
        <f t="shared" si="685"/>
        <v>44260.758552029773</v>
      </c>
      <c r="B2380" s="12">
        <f t="shared" si="702"/>
        <v>7044.3185085524183</v>
      </c>
      <c r="C2380" s="57" t="str">
        <f t="shared" si="686"/>
        <v>0.297081309010977-3.65600289480251i</v>
      </c>
      <c r="D2380" s="57" t="str">
        <f t="shared" si="687"/>
        <v>7.97609367871378-1.08024905439022i</v>
      </c>
      <c r="E2380" s="57" t="str">
        <f t="shared" si="688"/>
        <v>81.2903886212706+0.921897384185498i</v>
      </c>
      <c r="F2380" s="57" t="str">
        <f t="shared" si="689"/>
        <v>4.17766463513071-84.8750604866327i</v>
      </c>
      <c r="G2380" s="57" t="str">
        <f t="shared" si="690"/>
        <v>0.999757329140154-0.0155760062500045i</v>
      </c>
      <c r="H2380" s="57" t="str">
        <f t="shared" si="691"/>
        <v>5148.47851242257+804.585668672976i</v>
      </c>
      <c r="I2380" s="57" t="str">
        <f t="shared" si="692"/>
        <v>506.647087707715-2446.49837434007i</v>
      </c>
      <c r="K2380" s="57" t="str">
        <f t="shared" si="693"/>
        <v>0.00227521955974357-0.0109781451662181i</v>
      </c>
      <c r="L2380" s="57" t="str">
        <f t="shared" si="694"/>
        <v>0.00025-0.0313796901437243i</v>
      </c>
      <c r="M2380" s="57" t="str">
        <f t="shared" si="695"/>
        <v>0.0025-0.0176731671648009i</v>
      </c>
      <c r="N2380" s="57">
        <f t="shared" si="696"/>
        <v>94.645562211210645</v>
      </c>
      <c r="O2380" s="57">
        <f t="shared" si="697"/>
        <v>11.288712579875472</v>
      </c>
      <c r="P2380" s="374">
        <f t="shared" si="698"/>
        <v>11.288712579875472</v>
      </c>
      <c r="Q2380" s="374">
        <f t="shared" si="699"/>
        <v>-85.354437788789355</v>
      </c>
      <c r="R2380" s="12">
        <f t="shared" si="700"/>
        <v>94.645562211210645</v>
      </c>
      <c r="S2380" s="57">
        <f t="shared" si="701"/>
        <v>7.0443185085524185</v>
      </c>
      <c r="T2380" s="12">
        <f t="shared" si="684"/>
        <v>11.288712579875472</v>
      </c>
    </row>
    <row r="2381" spans="1:20" x14ac:dyDescent="0.15">
      <c r="A2381" s="57">
        <f t="shared" si="685"/>
        <v>44428.949434527487</v>
      </c>
      <c r="B2381" s="12">
        <f t="shared" si="702"/>
        <v>7071.0869188849174</v>
      </c>
      <c r="C2381" s="57" t="str">
        <f t="shared" si="686"/>
        <v>0.297110011698073-3.64236371455119i</v>
      </c>
      <c r="D2381" s="57" t="str">
        <f t="shared" si="687"/>
        <v>7.97606394893587-1.07749795431932i</v>
      </c>
      <c r="E2381" s="57" t="str">
        <f t="shared" si="688"/>
        <v>81.291976085149+0.925457063518844i</v>
      </c>
      <c r="F2381" s="57" t="str">
        <f t="shared" si="689"/>
        <v>4.17765691564496-84.5542498181498i</v>
      </c>
      <c r="G2381" s="57" t="str">
        <f t="shared" si="690"/>
        <v>0.999755481789273-0.0156351661830522i</v>
      </c>
      <c r="H2381" s="57" t="str">
        <f t="shared" si="691"/>
        <v>5218.65083427205+633.317658930556i</v>
      </c>
      <c r="I2381" s="57" t="str">
        <f t="shared" si="692"/>
        <v>425.13906029776-2474.69291641318i</v>
      </c>
      <c r="K2381" s="57" t="str">
        <f t="shared" si="693"/>
        <v>0.00226607150122667-0.0109379505697179i</v>
      </c>
      <c r="L2381" s="57" t="str">
        <f t="shared" si="694"/>
        <v>0.00025-0.0312608987285558i</v>
      </c>
      <c r="M2381" s="57" t="str">
        <f t="shared" si="695"/>
        <v>0.0025-0.0176062633640177i</v>
      </c>
      <c r="N2381" s="57">
        <f t="shared" si="696"/>
        <v>94.663329918836823</v>
      </c>
      <c r="O2381" s="57">
        <f t="shared" si="697"/>
        <v>11.256467471514979</v>
      </c>
      <c r="P2381" s="374">
        <f t="shared" si="698"/>
        <v>11.256467471514979</v>
      </c>
      <c r="Q2381" s="374">
        <f t="shared" si="699"/>
        <v>-85.336670081163177</v>
      </c>
      <c r="R2381" s="12">
        <f t="shared" si="700"/>
        <v>94.663329918836823</v>
      </c>
      <c r="S2381" s="57">
        <f t="shared" si="701"/>
        <v>7.0710869188849177</v>
      </c>
      <c r="T2381" s="12">
        <f t="shared" si="684"/>
        <v>11.256467471514979</v>
      </c>
    </row>
    <row r="2382" spans="1:20" x14ac:dyDescent="0.15">
      <c r="A2382" s="57">
        <f t="shared" si="685"/>
        <v>44597.779442378684</v>
      </c>
      <c r="B2382" s="12">
        <f t="shared" si="702"/>
        <v>7097.9570491766799</v>
      </c>
      <c r="C2382" s="57" t="str">
        <f t="shared" si="686"/>
        <v>0.297138411307765-3.6287769901712i</v>
      </c>
      <c r="D2382" s="57" t="str">
        <f t="shared" si="687"/>
        <v>7.97603399300652-1.07476234436553i</v>
      </c>
      <c r="E2382" s="57" t="str">
        <f t="shared" si="688"/>
        <v>81.2935758223604+0.929028965372443i</v>
      </c>
      <c r="F2382" s="57" t="str">
        <f t="shared" si="689"/>
        <v>4.17764913740853-84.2346554890993i</v>
      </c>
      <c r="G2382" s="57" t="str">
        <f t="shared" si="690"/>
        <v>0.999753620378755-0.0156945505933467i</v>
      </c>
      <c r="H2382" s="57" t="str">
        <f t="shared" si="691"/>
        <v>5277.64809357079+454.64905797829i</v>
      </c>
      <c r="I2382" s="57" t="str">
        <f t="shared" si="692"/>
        <v>340.473599397414-2497.53309803114i</v>
      </c>
      <c r="K2382" s="57" t="str">
        <f t="shared" si="693"/>
        <v>0.0022569905943308-0.0108978981137484i</v>
      </c>
      <c r="L2382" s="57" t="str">
        <f t="shared" si="694"/>
        <v>0.00025-0.0311425570119106i</v>
      </c>
      <c r="M2382" s="57" t="str">
        <f t="shared" si="695"/>
        <v>0.0025-0.0175396128352437i</v>
      </c>
      <c r="N2382" s="57">
        <f t="shared" si="696"/>
        <v>94.681158160976139</v>
      </c>
      <c r="O2382" s="57">
        <f t="shared" si="697"/>
        <v>11.224227721029695</v>
      </c>
      <c r="P2382" s="374">
        <f t="shared" si="698"/>
        <v>11.224227721029695</v>
      </c>
      <c r="Q2382" s="374">
        <f t="shared" si="699"/>
        <v>-85.318841839023861</v>
      </c>
      <c r="R2382" s="12">
        <f t="shared" si="700"/>
        <v>94.681158160976139</v>
      </c>
      <c r="S2382" s="57">
        <f t="shared" si="701"/>
        <v>7.0979570491766797</v>
      </c>
      <c r="T2382" s="12">
        <f t="shared" si="684"/>
        <v>11.224227721029695</v>
      </c>
    </row>
    <row r="2383" spans="1:20" x14ac:dyDescent="0.15">
      <c r="A2383" s="57">
        <f t="shared" si="685"/>
        <v>44767.251004259728</v>
      </c>
      <c r="B2383" s="12">
        <f t="shared" si="702"/>
        <v>7124.9292859635516</v>
      </c>
      <c r="C2383" s="57" t="str">
        <f t="shared" si="686"/>
        <v>0.297166509322873-3.61524252559153i</v>
      </c>
      <c r="D2383" s="57" t="str">
        <f t="shared" si="687"/>
        <v>7.97600380920711-1.07204218506127i</v>
      </c>
      <c r="E2383" s="57" t="str">
        <f t="shared" si="688"/>
        <v>81.2951879243194+0.932613128126312i</v>
      </c>
      <c r="F2383" s="57" t="str">
        <f t="shared" si="689"/>
        <v>4.17764129997445-83.9162729019886i</v>
      </c>
      <c r="G2383" s="57" t="str">
        <f t="shared" si="690"/>
        <v>0.999751744801649-0.0157541603301217i</v>
      </c>
      <c r="H2383" s="57" t="str">
        <f t="shared" si="691"/>
        <v>5324.47798946824+269.65436524224i</v>
      </c>
      <c r="I2383" s="57" t="str">
        <f t="shared" si="692"/>
        <v>253.17240091464-2514.58530247577i</v>
      </c>
      <c r="K2383" s="57" t="str">
        <f t="shared" si="693"/>
        <v>0.00224797635431752-0.0108579873896258i</v>
      </c>
      <c r="L2383" s="57" t="str">
        <f t="shared" si="694"/>
        <v>0.00025-0.0310246632914032i</v>
      </c>
      <c r="M2383" s="57" t="str">
        <f t="shared" si="695"/>
        <v>0.0025-0.0174732146196889i</v>
      </c>
      <c r="N2383" s="57">
        <f t="shared" si="696"/>
        <v>94.69904711853566</v>
      </c>
      <c r="O2383" s="57">
        <f t="shared" si="697"/>
        <v>11.191993366629472</v>
      </c>
      <c r="P2383" s="374">
        <f t="shared" si="698"/>
        <v>11.191993366629472</v>
      </c>
      <c r="Q2383" s="374">
        <f t="shared" si="699"/>
        <v>-85.30095288146434</v>
      </c>
      <c r="R2383" s="12">
        <f t="shared" si="700"/>
        <v>94.69904711853566</v>
      </c>
      <c r="S2383" s="57">
        <f t="shared" si="701"/>
        <v>7.1249292859635514</v>
      </c>
      <c r="T2383" s="12">
        <f t="shared" si="684"/>
        <v>11.191993366629472</v>
      </c>
    </row>
    <row r="2384" spans="1:20" x14ac:dyDescent="0.15">
      <c r="A2384" s="57">
        <f t="shared" si="685"/>
        <v>44937.366558075912</v>
      </c>
      <c r="B2384" s="12">
        <f t="shared" si="702"/>
        <v>7152.0040172502131</v>
      </c>
      <c r="C2384" s="57" t="str">
        <f t="shared" si="686"/>
        <v>0.297194307210834-3.60176012550012i</v>
      </c>
      <c r="D2384" s="57" t="str">
        <f t="shared" si="687"/>
        <v>7.97597339580603-1.06933743715988i</v>
      </c>
      <c r="E2384" s="57" t="str">
        <f t="shared" si="688"/>
        <v>81.2968124831388+0.93620959019404i</v>
      </c>
      <c r="F2384" s="57" t="str">
        <f t="shared" si="689"/>
        <v>4.17763340289246-83.599097476756i</v>
      </c>
      <c r="G2384" s="57" t="str">
        <f t="shared" si="690"/>
        <v>0.999749854950192-0.0158139962457945i</v>
      </c>
      <c r="H2384" s="57" t="str">
        <f t="shared" si="691"/>
        <v>5358.28611193832+79.5716129734049i</v>
      </c>
      <c r="I2384" s="57" t="str">
        <f t="shared" si="692"/>
        <v>163.829569106773-2525.48373762168i</v>
      </c>
      <c r="K2384" s="57" t="str">
        <f t="shared" si="693"/>
        <v>0.00223902829972987-0.0108182179888834i</v>
      </c>
      <c r="L2384" s="57" t="str">
        <f t="shared" si="694"/>
        <v>0.00025-0.030907215871093i</v>
      </c>
      <c r="M2384" s="57" t="str">
        <f t="shared" si="695"/>
        <v>0.0025-0.0174070677621926i</v>
      </c>
      <c r="N2384" s="57">
        <f t="shared" si="696"/>
        <v>94.71699697248873</v>
      </c>
      <c r="O2384" s="57">
        <f t="shared" si="697"/>
        <v>11.159764446799352</v>
      </c>
      <c r="P2384" s="374">
        <f t="shared" si="698"/>
        <v>11.159764446799352</v>
      </c>
      <c r="Q2384" s="374">
        <f t="shared" si="699"/>
        <v>-85.28300302751127</v>
      </c>
      <c r="R2384" s="12">
        <f t="shared" si="700"/>
        <v>94.71699697248873</v>
      </c>
      <c r="S2384" s="57">
        <f t="shared" si="701"/>
        <v>7.1520040172502135</v>
      </c>
      <c r="T2384" s="12">
        <f t="shared" si="684"/>
        <v>11.159764446799352</v>
      </c>
    </row>
    <row r="2385" spans="1:20" x14ac:dyDescent="0.15">
      <c r="A2385" s="57">
        <f t="shared" si="685"/>
        <v>45108.128550996604</v>
      </c>
      <c r="B2385" s="12">
        <f t="shared" si="702"/>
        <v>7179.1816325157642</v>
      </c>
      <c r="C2385" s="57" t="str">
        <f t="shared" si="686"/>
        <v>0.297221806423783-3.58832959534086i</v>
      </c>
      <c r="D2385" s="57" t="str">
        <f t="shared" si="687"/>
        <v>7.97594275105855-1.0666480616351i</v>
      </c>
      <c r="E2385" s="57" t="str">
        <f t="shared" si="688"/>
        <v>81.2984495916389+0.939818390021875i</v>
      </c>
      <c r="F2385" s="57" t="str">
        <f t="shared" si="689"/>
        <v>4.17762544570881-83.2831246507048i</v>
      </c>
      <c r="G2385" s="57" t="str">
        <f t="shared" si="690"/>
        <v>0.999747950715801-0.0158740591959783i</v>
      </c>
      <c r="H2385" s="57" t="str">
        <f t="shared" si="691"/>
        <v>5378.38806672953-114.220198805307i</v>
      </c>
      <c r="I2385" s="57" t="str">
        <f t="shared" si="692"/>
        <v>73.1003876953353-2529.94476950869i</v>
      </c>
      <c r="K2385" s="57" t="str">
        <f t="shared" si="693"/>
        <v>0.00223014595237273-0.010778589503284i</v>
      </c>
      <c r="L2385" s="57" t="str">
        <f t="shared" si="694"/>
        <v>0.00025-0.0307902130614594i</v>
      </c>
      <c r="M2385" s="57" t="str">
        <f t="shared" si="695"/>
        <v>0.0025-0.01734117131121i</v>
      </c>
      <c r="N2385" s="57">
        <f t="shared" si="696"/>
        <v>94.735007903869274</v>
      </c>
      <c r="O2385" s="57">
        <f t="shared" si="697"/>
        <v>11.127541000301024</v>
      </c>
      <c r="P2385" s="374">
        <f t="shared" si="698"/>
        <v>11.127541000301024</v>
      </c>
      <c r="Q2385" s="374">
        <f t="shared" si="699"/>
        <v>-85.264992096130726</v>
      </c>
      <c r="R2385" s="12">
        <f t="shared" si="700"/>
        <v>94.735007903869274</v>
      </c>
      <c r="S2385" s="57">
        <f t="shared" si="701"/>
        <v>7.179181632515764</v>
      </c>
      <c r="T2385" s="12">
        <f t="shared" si="684"/>
        <v>11.127541000301024</v>
      </c>
    </row>
    <row r="2386" spans="1:20" x14ac:dyDescent="0.15">
      <c r="A2386" s="57">
        <f t="shared" si="685"/>
        <v>45279.539439490392</v>
      </c>
      <c r="B2386" s="12">
        <f t="shared" si="702"/>
        <v>7206.4625227193246</v>
      </c>
      <c r="C2386" s="57" t="str">
        <f t="shared" si="686"/>
        <v>0.297249008398554-3.57495074131081i</v>
      </c>
      <c r="D2386" s="57" t="str">
        <f t="shared" si="687"/>
        <v>7.97591187320664-1.06397401968046i</v>
      </c>
      <c r="E2386" s="57" t="str">
        <f t="shared" si="688"/>
        <v>81.3000993433485+0.943439566087464i</v>
      </c>
      <c r="F2386" s="57" t="str">
        <f t="shared" si="689"/>
        <v>4.17761742796633-82.9683498784384i</v>
      </c>
      <c r="G2386" s="57" t="str">
        <f t="shared" si="690"/>
        <v>0.999746031989068-0.0159343500394929i</v>
      </c>
      <c r="H2386" s="57" t="str">
        <f t="shared" si="691"/>
        <v>5384.29698989505-310.231007666117i</v>
      </c>
      <c r="I2386" s="57" t="str">
        <f t="shared" si="692"/>
        <v>-18.3131973338014-2527.77894287298i</v>
      </c>
      <c r="K2386" s="57" t="str">
        <f t="shared" si="693"/>
        <v>0.00222132883729322-0.0107391015248339i</v>
      </c>
      <c r="L2386" s="57" t="str">
        <f t="shared" si="694"/>
        <v>0.00025-0.0306736531793778i</v>
      </c>
      <c r="M2386" s="57" t="str">
        <f t="shared" si="695"/>
        <v>0.0025-0.0172755243187985i</v>
      </c>
      <c r="N2386" s="57">
        <f t="shared" si="696"/>
        <v>94.753080093764467</v>
      </c>
      <c r="O2386" s="57">
        <f t="shared" si="697"/>
        <v>11.095323066174736</v>
      </c>
      <c r="P2386" s="374">
        <f t="shared" si="698"/>
        <v>11.095323066174736</v>
      </c>
      <c r="Q2386" s="374">
        <f t="shared" si="699"/>
        <v>-85.246919906235533</v>
      </c>
      <c r="R2386" s="12">
        <f t="shared" si="700"/>
        <v>94.753080093764467</v>
      </c>
      <c r="S2386" s="57">
        <f t="shared" si="701"/>
        <v>7.2064625227193249</v>
      </c>
      <c r="T2386" s="12">
        <f t="shared" si="684"/>
        <v>11.095323066174736</v>
      </c>
    </row>
    <row r="2387" spans="1:20" x14ac:dyDescent="0.15">
      <c r="A2387" s="57">
        <f t="shared" si="685"/>
        <v>45451.601689360461</v>
      </c>
      <c r="B2387" s="12">
        <f t="shared" si="702"/>
        <v>7233.847080305658</v>
      </c>
      <c r="C2387" s="57" t="str">
        <f t="shared" si="686"/>
        <v>0.297275914556802-3.56162337035731i</v>
      </c>
      <c r="D2387" s="57" t="str">
        <f t="shared" si="687"/>
        <v>7.975880760479-1.0613152727087i</v>
      </c>
      <c r="E2387" s="57" t="str">
        <f t="shared" si="688"/>
        <v>81.3017618325133+0.94707315689878i</v>
      </c>
      <c r="F2387" s="57" t="str">
        <f t="shared" si="689"/>
        <v>4.17760934920434-82.6547686317938i</v>
      </c>
      <c r="G2387" s="57" t="str">
        <f t="shared" si="690"/>
        <v>0.999744098659755-0.0159948696383773i</v>
      </c>
      <c r="H2387" s="57" t="str">
        <f t="shared" si="691"/>
        <v>5375.74454144678-506.895773371478i</v>
      </c>
      <c r="I2387" s="57" t="str">
        <f t="shared" si="692"/>
        <v>-109.679799232731-2518.89983185027i</v>
      </c>
      <c r="K2387" s="57" t="str">
        <f t="shared" si="693"/>
        <v>0.00221257648276129-0.0106997536457953i</v>
      </c>
      <c r="L2387" s="57" t="str">
        <f t="shared" si="694"/>
        <v>0.00025-0.0305575345480951i</v>
      </c>
      <c r="M2387" s="57" t="str">
        <f t="shared" si="695"/>
        <v>0.0025-0.0172101258406042i</v>
      </c>
      <c r="N2387" s="57">
        <f t="shared" si="696"/>
        <v>94.771213723309415</v>
      </c>
      <c r="O2387" s="57">
        <f t="shared" si="697"/>
        <v>11.063110683740954</v>
      </c>
      <c r="P2387" s="374">
        <f t="shared" si="698"/>
        <v>11.063110683740954</v>
      </c>
      <c r="Q2387" s="374">
        <f t="shared" si="699"/>
        <v>-85.228786276690585</v>
      </c>
      <c r="R2387" s="12">
        <f t="shared" si="700"/>
        <v>94.771213723309415</v>
      </c>
      <c r="S2387" s="57">
        <f t="shared" si="701"/>
        <v>7.233847080305658</v>
      </c>
      <c r="T2387" s="12">
        <f t="shared" si="684"/>
        <v>11.063110683740954</v>
      </c>
    </row>
    <row r="2388" spans="1:20" x14ac:dyDescent="0.15">
      <c r="A2388" s="57">
        <f t="shared" si="685"/>
        <v>45624.317775780029</v>
      </c>
      <c r="B2388" s="12">
        <f t="shared" si="702"/>
        <v>7261.3356992108193</v>
      </c>
      <c r="C2388" s="57" t="str">
        <f t="shared" si="686"/>
        <v>0.29730252630501-3.54834729017498i</v>
      </c>
      <c r="D2388" s="57" t="str">
        <f t="shared" si="687"/>
        <v>7.97584941109088-1.05867178235121i</v>
      </c>
      <c r="E2388" s="57" t="str">
        <f t="shared" si="688"/>
        <v>81.3034371540985+0.95071920099291i</v>
      </c>
      <c r="F2388" s="57" t="str">
        <f t="shared" si="689"/>
        <v>4.17760120895873-82.3423763997774i</v>
      </c>
      <c r="G2388" s="57" t="str">
        <f t="shared" si="690"/>
        <v>0.999742150616785-0.0160556188579009i</v>
      </c>
      <c r="H2388" s="57" t="str">
        <f t="shared" si="691"/>
        <v>5352.69382224376-702.615025264888i</v>
      </c>
      <c r="I2388" s="57" t="str">
        <f t="shared" si="692"/>
        <v>-200.257683639052-2503.32904172843i</v>
      </c>
      <c r="K2388" s="57" t="str">
        <f t="shared" si="693"/>
        <v>0.00220388842025017-0.0106605454586988i</v>
      </c>
      <c r="L2388" s="57" t="str">
        <f t="shared" si="694"/>
        <v>0.00025-0.0304418554972057i</v>
      </c>
      <c r="M2388" s="57" t="str">
        <f t="shared" si="695"/>
        <v>0.0025-0.017144974935848i</v>
      </c>
      <c r="N2388" s="57">
        <f t="shared" si="696"/>
        <v>94.789408973680153</v>
      </c>
      <c r="O2388" s="57">
        <f t="shared" si="697"/>
        <v>11.030903892601724</v>
      </c>
      <c r="P2388" s="374">
        <f t="shared" si="698"/>
        <v>11.030903892601724</v>
      </c>
      <c r="Q2388" s="374">
        <f t="shared" si="699"/>
        <v>-85.210591026319847</v>
      </c>
      <c r="R2388" s="12">
        <f t="shared" si="700"/>
        <v>94.789408973680153</v>
      </c>
      <c r="S2388" s="57">
        <f t="shared" si="701"/>
        <v>7.2613356992108189</v>
      </c>
      <c r="T2388" s="12">
        <f t="shared" si="684"/>
        <v>11.030903892601724</v>
      </c>
    </row>
    <row r="2389" spans="1:20" x14ac:dyDescent="0.15">
      <c r="A2389" s="57">
        <f t="shared" si="685"/>
        <v>45797.690183327992</v>
      </c>
      <c r="B2389" s="12">
        <f t="shared" si="702"/>
        <v>7288.9287748678207</v>
      </c>
      <c r="C2389" s="57" t="str">
        <f t="shared" si="686"/>
        <v>0.297328845034538-3.53512230920321i</v>
      </c>
      <c r="D2389" s="57" t="str">
        <f t="shared" si="687"/>
        <v>7.97581782324399-1.05604351045748i</v>
      </c>
      <c r="E2389" s="57" t="str">
        <f t="shared" si="688"/>
        <v>81.3051254037968+0.95437773693477i</v>
      </c>
      <c r="F2389" s="57" t="str">
        <f t="shared" si="689"/>
        <v>4.17759300676179-82.0311686884996i</v>
      </c>
      <c r="G2389" s="57" t="str">
        <f t="shared" si="690"/>
        <v>0.999740187748238-0.0161165985665753i</v>
      </c>
      <c r="H2389" s="57" t="str">
        <f t="shared" si="691"/>
        <v>5315.34318941216-895.797728697339i</v>
      </c>
      <c r="I2389" s="57" t="str">
        <f t="shared" si="692"/>
        <v>-289.314715635309-2481.19693899897i</v>
      </c>
      <c r="K2389" s="57" t="str">
        <f t="shared" si="693"/>
        <v>0.00219526418441712-0.0106214765563566i</v>
      </c>
      <c r="L2389" s="57" t="str">
        <f t="shared" si="694"/>
        <v>0.00025-0.0303266143626278i</v>
      </c>
      <c r="M2389" s="57" t="str">
        <f t="shared" si="695"/>
        <v>0.0025-0.0170800706673122i</v>
      </c>
      <c r="N2389" s="57">
        <f t="shared" si="696"/>
        <v>94.807666026086423</v>
      </c>
      <c r="O2389" s="57">
        <f t="shared" si="697"/>
        <v>10.998702732643199</v>
      </c>
      <c r="P2389" s="374">
        <f t="shared" si="698"/>
        <v>10.998702732643199</v>
      </c>
      <c r="Q2389" s="374">
        <f t="shared" si="699"/>
        <v>-85.192333973913577</v>
      </c>
      <c r="R2389" s="12">
        <f t="shared" si="700"/>
        <v>94.807666026086423</v>
      </c>
      <c r="S2389" s="57">
        <f t="shared" si="701"/>
        <v>7.2889287748678209</v>
      </c>
      <c r="T2389" s="12">
        <f t="shared" si="684"/>
        <v>10.998702732643199</v>
      </c>
    </row>
    <row r="2390" spans="1:20" x14ac:dyDescent="0.15">
      <c r="A2390" s="57">
        <f t="shared" si="685"/>
        <v>45971.721406024641</v>
      </c>
      <c r="B2390" s="12">
        <f t="shared" si="702"/>
        <v>7316.6267042123191</v>
      </c>
      <c r="C2390" s="57" t="str">
        <f t="shared" si="686"/>
        <v>0.297354872121692-3.52194823662305i</v>
      </c>
      <c r="D2390" s="57" t="str">
        <f t="shared" si="687"/>
        <v>7.97578599512638-1.05343041909448i</v>
      </c>
      <c r="E2390" s="57" t="str">
        <f t="shared" si="688"/>
        <v>81.3068266780312+0.9580488033159i</v>
      </c>
      <c r="F2390" s="57" t="str">
        <f t="shared" si="689"/>
        <v>4.17758474214226-81.7211410211098i</v>
      </c>
      <c r="G2390" s="57" t="str">
        <f t="shared" si="690"/>
        <v>0.999738209941341-0.0161778096361662i</v>
      </c>
      <c r="H2390" s="57" t="str">
        <f t="shared" si="691"/>
        <v>5264.12060048374-1084.90408741939i</v>
      </c>
      <c r="I2390" s="57" t="str">
        <f t="shared" si="692"/>
        <v>-376.148047989321-2452.73899607809i</v>
      </c>
      <c r="K2390" s="57" t="str">
        <f t="shared" si="693"/>
        <v>0.00218670331308412-0.0105825465318745i</v>
      </c>
      <c r="L2390" s="57" t="str">
        <f t="shared" si="694"/>
        <v>0.00025-0.0302118094865787i</v>
      </c>
      <c r="M2390" s="57" t="str">
        <f t="shared" si="695"/>
        <v>0.0025-0.0170154121013272i</v>
      </c>
      <c r="N2390" s="57">
        <f t="shared" si="696"/>
        <v>94.825985061765749</v>
      </c>
      <c r="O2390" s="57">
        <f t="shared" si="697"/>
        <v>10.966507244036706</v>
      </c>
      <c r="P2390" s="374">
        <f t="shared" si="698"/>
        <v>10.966507244036706</v>
      </c>
      <c r="Q2390" s="374">
        <f t="shared" si="699"/>
        <v>-85.174014938234251</v>
      </c>
      <c r="R2390" s="12">
        <f t="shared" si="700"/>
        <v>94.825985061765749</v>
      </c>
      <c r="S2390" s="57">
        <f t="shared" si="701"/>
        <v>7.316626704212319</v>
      </c>
      <c r="T2390" s="12">
        <f t="shared" si="684"/>
        <v>10.966507244036706</v>
      </c>
    </row>
    <row r="2391" spans="1:20" x14ac:dyDescent="0.15">
      <c r="A2391" s="57">
        <f t="shared" si="685"/>
        <v>46146.413947367539</v>
      </c>
      <c r="B2391" s="12">
        <f t="shared" si="702"/>
        <v>7344.4298856883261</v>
      </c>
      <c r="C2391" s="57" t="str">
        <f t="shared" si="686"/>
        <v>0.297380608927759-3.50882488235448i</v>
      </c>
      <c r="D2391" s="57" t="str">
        <f t="shared" si="687"/>
        <v>7.97575392491242-1.05083247054617i</v>
      </c>
      <c r="E2391" s="57" t="str">
        <f t="shared" si="688"/>
        <v>81.3085410739614+0.961732438753318i</v>
      </c>
      <c r="F2391" s="57" t="str">
        <f t="shared" si="689"/>
        <v>4.17757641462538-81.4122889377333i</v>
      </c>
      <c r="G2391" s="57" t="str">
        <f t="shared" si="690"/>
        <v>0.999736217082468-0.0162392529417053i</v>
      </c>
      <c r="H2391" s="57" t="str">
        <f t="shared" si="691"/>
        <v>5199.66882100588-1268.48588332122i</v>
      </c>
      <c r="I2391" s="57" t="str">
        <f t="shared" si="692"/>
        <v>-460.102447690213-2418.28796378184i</v>
      </c>
      <c r="K2391" s="57" t="str">
        <f t="shared" si="693"/>
        <v>0.00217820534721864-0.0105437549786639i</v>
      </c>
      <c r="L2391" s="57" t="str">
        <f t="shared" si="694"/>
        <v>0.00025-0.030097439217552i</v>
      </c>
      <c r="M2391" s="57" t="str">
        <f t="shared" si="695"/>
        <v>0.0025-0.0169509983077577i</v>
      </c>
      <c r="N2391" s="57">
        <f t="shared" si="696"/>
        <v>94.844366261976148</v>
      </c>
      <c r="O2391" s="57">
        <f t="shared" si="697"/>
        <v>10.93431746724068</v>
      </c>
      <c r="P2391" s="374">
        <f t="shared" si="698"/>
        <v>10.93431746724068</v>
      </c>
      <c r="Q2391" s="374">
        <f t="shared" si="699"/>
        <v>-85.155633738023852</v>
      </c>
      <c r="R2391" s="12">
        <f t="shared" si="700"/>
        <v>94.844366261976148</v>
      </c>
      <c r="S2391" s="57">
        <f t="shared" si="701"/>
        <v>7.3444298856883261</v>
      </c>
      <c r="T2391" s="12">
        <f t="shared" si="684"/>
        <v>10.93431746724068</v>
      </c>
    </row>
    <row r="2392" spans="1:20" x14ac:dyDescent="0.15">
      <c r="A2392" s="57">
        <f t="shared" si="685"/>
        <v>46321.770320367541</v>
      </c>
      <c r="B2392" s="12">
        <f t="shared" si="702"/>
        <v>7372.3387192539421</v>
      </c>
      <c r="C2392" s="57" t="str">
        <f t="shared" si="686"/>
        <v>0.297406056799076-3.49575205705366i</v>
      </c>
      <c r="D2392" s="57" t="str">
        <f t="shared" si="687"/>
        <v>7.9757216107626-1.0482496273129i</v>
      </c>
      <c r="E2392" s="57" t="str">
        <f t="shared" si="688"/>
        <v>81.3102686894908+0.965428681888172i</v>
      </c>
      <c r="F2392" s="57" t="str">
        <f t="shared" si="689"/>
        <v>4.1775680237327-81.1046079954058i</v>
      </c>
      <c r="G2392" s="57" t="str">
        <f t="shared" si="690"/>
        <v>0.999734209057126-0.0163009293615022i</v>
      </c>
      <c r="H2392" s="57" t="str">
        <f t="shared" si="691"/>
        <v>5122.82250144758-1445.22216735111i</v>
      </c>
      <c r="I2392" s="57" t="str">
        <f t="shared" si="692"/>
        <v>-540.586272532751-2378.26239032519i</v>
      </c>
      <c r="K2392" s="57" t="str">
        <f t="shared" si="693"/>
        <v>0.00216976983091457-0.010505101490454i</v>
      </c>
      <c r="L2392" s="57" t="str">
        <f t="shared" si="694"/>
        <v>0.00025-0.0299835019102929i</v>
      </c>
      <c r="M2392" s="57" t="str">
        <f t="shared" si="695"/>
        <v>0.0025-0.0168868283599897i</v>
      </c>
      <c r="N2392" s="57">
        <f t="shared" si="696"/>
        <v>94.862809807989535</v>
      </c>
      <c r="O2392" s="57">
        <f t="shared" si="697"/>
        <v>10.902133443002588</v>
      </c>
      <c r="P2392" s="374">
        <f t="shared" si="698"/>
        <v>10.902133443002588</v>
      </c>
      <c r="Q2392" s="374">
        <f t="shared" si="699"/>
        <v>-85.137190192010465</v>
      </c>
      <c r="R2392" s="12">
        <f t="shared" si="700"/>
        <v>94.862809807989535</v>
      </c>
      <c r="S2392" s="57">
        <f t="shared" si="701"/>
        <v>7.3723387192539418</v>
      </c>
      <c r="T2392" s="12">
        <f t="shared" si="684"/>
        <v>10.902133443002588</v>
      </c>
    </row>
    <row r="2393" spans="1:20" x14ac:dyDescent="0.15">
      <c r="A2393" s="57">
        <f t="shared" si="685"/>
        <v>46497.793047584935</v>
      </c>
      <c r="B2393" s="12">
        <f t="shared" si="702"/>
        <v>7400.353606387107</v>
      </c>
      <c r="C2393" s="57" t="str">
        <f t="shared" si="686"/>
        <v>0.297431217067033-3.48272957211021i</v>
      </c>
      <c r="D2393" s="57" t="str">
        <f t="shared" si="687"/>
        <v>7.97568905082348-1.04568185211086i</v>
      </c>
      <c r="E2393" s="57" t="str">
        <f t="shared" si="688"/>
        <v>81.3120096232697+0.96913757138445i</v>
      </c>
      <c r="F2393" s="57" t="str">
        <f t="shared" si="689"/>
        <v>4.17755956898217-80.7980937680101i</v>
      </c>
      <c r="G2393" s="57" t="str">
        <f t="shared" si="690"/>
        <v>0.999732185749955-0.0163628397771559i</v>
      </c>
      <c r="H2393" s="57" t="str">
        <f t="shared" si="691"/>
        <v>5034.57868866864-1613.94852740222i</v>
      </c>
      <c r="I2393" s="57" t="str">
        <f t="shared" si="692"/>
        <v>-617.084313848592-2333.15225476834i</v>
      </c>
      <c r="K2393" s="57" t="str">
        <f t="shared" si="693"/>
        <v>0.00216139631137311-0.010466585661304i</v>
      </c>
      <c r="L2393" s="57" t="str">
        <f t="shared" si="694"/>
        <v>0.00025-0.0298699959257749i</v>
      </c>
      <c r="M2393" s="57" t="str">
        <f t="shared" si="695"/>
        <v>0.0025-0.0168229013349171i</v>
      </c>
      <c r="N2393" s="57">
        <f t="shared" si="696"/>
        <v>94.881315881083822</v>
      </c>
      <c r="O2393" s="57">
        <f t="shared" si="697"/>
        <v>10.869955212360855</v>
      </c>
      <c r="P2393" s="374">
        <f t="shared" si="698"/>
        <v>10.869955212360855</v>
      </c>
      <c r="Q2393" s="374">
        <f t="shared" si="699"/>
        <v>-85.118684118916178</v>
      </c>
      <c r="R2393" s="12">
        <f t="shared" si="700"/>
        <v>94.881315881083822</v>
      </c>
      <c r="S2393" s="57">
        <f t="shared" si="701"/>
        <v>7.4003536063871067</v>
      </c>
      <c r="T2393" s="12">
        <f t="shared" si="684"/>
        <v>10.869955212360855</v>
      </c>
    </row>
    <row r="2394" spans="1:20" x14ac:dyDescent="0.15">
      <c r="A2394" s="57">
        <f t="shared" si="685"/>
        <v>46674.484661165763</v>
      </c>
      <c r="B2394" s="12">
        <f t="shared" si="702"/>
        <v>7428.4749500913786</v>
      </c>
      <c r="C2394" s="57" t="str">
        <f t="shared" si="686"/>
        <v>0.297456091048176-3.46975723964412i</v>
      </c>
      <c r="D2394" s="57" t="str">
        <f t="shared" si="687"/>
        <v>7.97565624322751-1.04312910787151i</v>
      </c>
      <c r="E2394" s="57" t="str">
        <f t="shared" si="688"/>
        <v>81.3137639747011+0.972859145927574i</v>
      </c>
      <c r="F2394" s="57" t="str">
        <f t="shared" si="689"/>
        <v>4.17755104988806-80.4927418462122i</v>
      </c>
      <c r="G2394" s="57" t="str">
        <f t="shared" si="690"/>
        <v>0.999730147044716-0.0164249850735673i</v>
      </c>
      <c r="H2394" s="57" t="str">
        <f t="shared" si="691"/>
        <v>4936.06272506283-1773.67871471502i</v>
      </c>
      <c r="I2394" s="57" t="str">
        <f t="shared" si="692"/>
        <v>-689.166988281219-2283.50264902705i</v>
      </c>
      <c r="K2394" s="57" t="str">
        <f t="shared" si="693"/>
        <v>0.00215308433888385-0.0104282070856139i</v>
      </c>
      <c r="L2394" s="57" t="str">
        <f t="shared" si="694"/>
        <v>0.00025-0.0297569196311765i</v>
      </c>
      <c r="M2394" s="57" t="str">
        <f t="shared" si="695"/>
        <v>0.0025-0.0167592163129279i</v>
      </c>
      <c r="N2394" s="57">
        <f t="shared" si="696"/>
        <v>94.89988466253709</v>
      </c>
      <c r="O2394" s="57">
        <f t="shared" si="697"/>
        <v>10.837782816645898</v>
      </c>
      <c r="P2394" s="374">
        <f t="shared" si="698"/>
        <v>10.837782816645898</v>
      </c>
      <c r="Q2394" s="374">
        <f t="shared" si="699"/>
        <v>-85.10011533746291</v>
      </c>
      <c r="R2394" s="12">
        <f t="shared" si="700"/>
        <v>94.89988466253709</v>
      </c>
      <c r="S2394" s="57">
        <f t="shared" si="701"/>
        <v>7.4284749500913785</v>
      </c>
      <c r="T2394" s="12">
        <f t="shared" si="684"/>
        <v>10.837782816645898</v>
      </c>
    </row>
    <row r="2395" spans="1:20" x14ac:dyDescent="0.15">
      <c r="A2395" s="57">
        <f t="shared" si="685"/>
        <v>46851.847702878185</v>
      </c>
      <c r="B2395" s="12">
        <f t="shared" si="702"/>
        <v>7456.7031549017256</v>
      </c>
      <c r="C2395" s="57" t="str">
        <f t="shared" si="686"/>
        <v>0.297480680044218-3.45683487250336i</v>
      </c>
      <c r="D2395" s="57" t="str">
        <f t="shared" si="687"/>
        <v>7.9756231860931-1.04059135774107i</v>
      </c>
      <c r="E2395" s="57" t="str">
        <f t="shared" si="688"/>
        <v>81.3155318439468+0.976593444223171i</v>
      </c>
      <c r="F2395" s="57" t="str">
        <f t="shared" si="689"/>
        <v>4.17754246596095-80.1885478373983i</v>
      </c>
      <c r="G2395" s="57" t="str">
        <f t="shared" si="690"/>
        <v>0.999728092824288-0.0164873661389509i</v>
      </c>
      <c r="H2395" s="57" t="str">
        <f t="shared" si="691"/>
        <v>4828.49167203088-1923.61803749601i</v>
      </c>
      <c r="I2395" s="57" t="str">
        <f t="shared" si="692"/>
        <v>-756.495656425023-2229.89651240347i</v>
      </c>
      <c r="K2395" s="57" t="str">
        <f t="shared" si="693"/>
        <v>0.00214483346680585-0.0103899653581368i</v>
      </c>
      <c r="L2395" s="57" t="str">
        <f t="shared" si="694"/>
        <v>0.00025-0.029644271399857i</v>
      </c>
      <c r="M2395" s="57" t="str">
        <f t="shared" si="695"/>
        <v>0.0025-0.0166957723778919i</v>
      </c>
      <c r="N2395" s="57">
        <f t="shared" si="696"/>
        <v>94.918516333619323</v>
      </c>
      <c r="O2395" s="57">
        <f t="shared" si="697"/>
        <v>10.805616297482825</v>
      </c>
      <c r="P2395" s="374">
        <f t="shared" si="698"/>
        <v>10.805616297482825</v>
      </c>
      <c r="Q2395" s="374">
        <f t="shared" si="699"/>
        <v>-85.081483666380677</v>
      </c>
      <c r="R2395" s="12">
        <f t="shared" si="700"/>
        <v>94.918516333619323</v>
      </c>
      <c r="S2395" s="57">
        <f t="shared" si="701"/>
        <v>7.4567031549017253</v>
      </c>
      <c r="T2395" s="12">
        <f t="shared" si="684"/>
        <v>10.805616297482825</v>
      </c>
    </row>
    <row r="2396" spans="1:20" x14ac:dyDescent="0.15">
      <c r="A2396" s="57">
        <f t="shared" si="685"/>
        <v>47029.884724149124</v>
      </c>
      <c r="B2396" s="12">
        <f t="shared" si="702"/>
        <v>7485.0386268903521</v>
      </c>
      <c r="C2396" s="57" t="str">
        <f t="shared" si="686"/>
        <v>0.297504985342102-3.4439622842609i</v>
      </c>
      <c r="D2396" s="57" t="str">
        <f t="shared" si="687"/>
        <v>7.97558987752427-1.03806856507995i</v>
      </c>
      <c r="E2396" s="57" t="str">
        <f t="shared" si="688"/>
        <v>81.3173133319343+0.980340504995881i</v>
      </c>
      <c r="F2396" s="57" t="str">
        <f t="shared" si="689"/>
        <v>4.17753381670773-79.885507365611i</v>
      </c>
      <c r="G2396" s="57" t="str">
        <f t="shared" si="690"/>
        <v>0.999726022970661-0.0165499838648469i</v>
      </c>
      <c r="H2396" s="57" t="str">
        <f t="shared" si="691"/>
        <v>4713.13737143471-2063.16855303649i</v>
      </c>
      <c r="I2396" s="57" t="str">
        <f t="shared" si="692"/>
        <v>-818.824133958854-2172.93739687538i</v>
      </c>
      <c r="K2396" s="57" t="str">
        <f t="shared" si="693"/>
        <v>0.00213664325154883-0.0103518600739897i</v>
      </c>
      <c r="L2396" s="57" t="str">
        <f t="shared" si="694"/>
        <v>0.00025-0.0295320496113339i</v>
      </c>
      <c r="M2396" s="57" t="str">
        <f t="shared" si="695"/>
        <v>0.0025-0.0166325686171468i</v>
      </c>
      <c r="N2396" s="57">
        <f t="shared" si="696"/>
        <v>94.937211075585637</v>
      </c>
      <c r="O2396" s="57">
        <f t="shared" si="697"/>
        <v>10.773455696792711</v>
      </c>
      <c r="P2396" s="374">
        <f t="shared" si="698"/>
        <v>10.773455696792711</v>
      </c>
      <c r="Q2396" s="374">
        <f t="shared" si="699"/>
        <v>-85.062788924414363</v>
      </c>
      <c r="R2396" s="12">
        <f t="shared" si="700"/>
        <v>94.937211075585637</v>
      </c>
      <c r="S2396" s="57">
        <f t="shared" si="701"/>
        <v>7.4850386268903524</v>
      </c>
      <c r="T2396" s="12">
        <f t="shared" si="684"/>
        <v>10.773455696792711</v>
      </c>
    </row>
    <row r="2397" spans="1:20" x14ac:dyDescent="0.15">
      <c r="A2397" s="57">
        <f t="shared" si="685"/>
        <v>47208.598286100889</v>
      </c>
      <c r="B2397" s="12">
        <f t="shared" si="702"/>
        <v>7513.4817736725354</v>
      </c>
      <c r="C2397" s="57" t="str">
        <f t="shared" si="686"/>
        <v>0.297529008214033-3.43113928921205i</v>
      </c>
      <c r="D2397" s="57" t="str">
        <f t="shared" si="687"/>
        <v>7.97555631561073-1.03556069346218i</v>
      </c>
      <c r="E2397" s="57" t="str">
        <f t="shared" si="688"/>
        <v>81.3191085403596+0.984100366987747i</v>
      </c>
      <c r="F2397" s="57" t="str">
        <f t="shared" si="689"/>
        <v>4.17752510163152-79.5836160714867i</v>
      </c>
      <c r="G2397" s="57" t="str">
        <f t="shared" si="690"/>
        <v>0.999723937364926-0.0166128391461331i</v>
      </c>
      <c r="H2397" s="57" t="str">
        <f t="shared" si="691"/>
        <v>4591.29105458692-2191.92664048495i</v>
      </c>
      <c r="I2397" s="57" t="str">
        <f t="shared" si="692"/>
        <v>-875.996711116262-2113.2331335202i</v>
      </c>
      <c r="K2397" s="57" t="str">
        <f t="shared" si="693"/>
        <v>0.00212851325255438-0.010313890828665i</v>
      </c>
      <c r="L2397" s="57" t="str">
        <f t="shared" si="694"/>
        <v>0.00025-0.0294202526512592i</v>
      </c>
      <c r="M2397" s="57" t="str">
        <f t="shared" si="695"/>
        <v>0.0025-0.0165696041214851i</v>
      </c>
      <c r="N2397" s="57">
        <f t="shared" si="696"/>
        <v>94.955969069668527</v>
      </c>
      <c r="O2397" s="57">
        <f t="shared" si="697"/>
        <v>10.741301056794597</v>
      </c>
      <c r="P2397" s="374">
        <f t="shared" si="698"/>
        <v>10.741301056794597</v>
      </c>
      <c r="Q2397" s="374">
        <f t="shared" si="699"/>
        <v>-85.044030930331473</v>
      </c>
      <c r="R2397" s="12">
        <f t="shared" si="700"/>
        <v>94.955969069668527</v>
      </c>
      <c r="S2397" s="57">
        <f t="shared" si="701"/>
        <v>7.5134817736725354</v>
      </c>
      <c r="T2397" s="12">
        <f t="shared" si="684"/>
        <v>10.741301056794597</v>
      </c>
    </row>
    <row r="2398" spans="1:20" x14ac:dyDescent="0.15">
      <c r="A2398" s="57">
        <f t="shared" si="685"/>
        <v>47387.990959588074</v>
      </c>
      <c r="B2398" s="12">
        <f t="shared" si="702"/>
        <v>7542.0330044124912</v>
      </c>
      <c r="C2398" s="57" t="str">
        <f t="shared" si="686"/>
        <v>0.29755274991753-3.41836570237172i</v>
      </c>
      <c r="D2398" s="57" t="str">
        <f t="shared" si="687"/>
        <v>7.97552249842771-1.03306770667494i</v>
      </c>
      <c r="E2398" s="57" t="str">
        <f t="shared" si="688"/>
        <v>81.3209175716949+0.987873068956728i</v>
      </c>
      <c r="F2398" s="57" t="str">
        <f t="shared" si="689"/>
        <v>4.17751632023165-79.2828696121928i</v>
      </c>
      <c r="G2398" s="57" t="str">
        <f t="shared" si="690"/>
        <v>0.999721835887274-0.0166759328810374i</v>
      </c>
      <c r="H2398" s="57" t="str">
        <f t="shared" si="691"/>
        <v>4464.23106865645-2309.67396666602i</v>
      </c>
      <c r="I2398" s="57" t="str">
        <f t="shared" si="692"/>
        <v>-927.943187393245-2051.38110271124i</v>
      </c>
      <c r="K2398" s="57" t="str">
        <f t="shared" si="693"/>
        <v>0.0021204430322774-0.0102760572180413i</v>
      </c>
      <c r="L2398" s="57" t="str">
        <f t="shared" si="694"/>
        <v>0.00025-0.0293088789113959i</v>
      </c>
      <c r="M2398" s="57" t="str">
        <f t="shared" si="695"/>
        <v>0.0025-0.0165068779851416i</v>
      </c>
      <c r="N2398" s="57">
        <f t="shared" si="696"/>
        <v>94.97479049707043</v>
      </c>
      <c r="O2398" s="57">
        <f t="shared" si="697"/>
        <v>10.70915242000731</v>
      </c>
      <c r="P2398" s="374">
        <f t="shared" si="698"/>
        <v>10.70915242000731</v>
      </c>
      <c r="Q2398" s="374">
        <f t="shared" si="699"/>
        <v>-85.02520950292957</v>
      </c>
      <c r="R2398" s="12">
        <f t="shared" si="700"/>
        <v>94.97479049707043</v>
      </c>
      <c r="S2398" s="57">
        <f t="shared" si="701"/>
        <v>7.5420330044124908</v>
      </c>
      <c r="T2398" s="12">
        <f t="shared" si="684"/>
        <v>10.70915242000731</v>
      </c>
    </row>
    <row r="2399" spans="1:20" x14ac:dyDescent="0.15">
      <c r="A2399" s="57">
        <f t="shared" si="685"/>
        <v>47568.065325234507</v>
      </c>
      <c r="B2399" s="12">
        <f t="shared" si="702"/>
        <v>7570.6927298292585</v>
      </c>
      <c r="C2399" s="57" t="str">
        <f t="shared" si="686"/>
        <v>0.297576211695497-3.40564133947159i</v>
      </c>
      <c r="D2399" s="57" t="str">
        <f t="shared" si="687"/>
        <v>7.97548842403586-1.03058956871794i</v>
      </c>
      <c r="E2399" s="57" t="str">
        <f t="shared" si="688"/>
        <v>81.3227405291943+0.991658649676006i</v>
      </c>
      <c r="F2399" s="57" t="str">
        <f t="shared" si="689"/>
        <v>4.1775074720037-78.9832636613655i</v>
      </c>
      <c r="G2399" s="57" t="str">
        <f t="shared" si="690"/>
        <v>0.999719718416981-0.0167392659711495i</v>
      </c>
      <c r="H2399" s="57" t="str">
        <f t="shared" si="691"/>
        <v>4333.19487077767-2416.36314076047i</v>
      </c>
      <c r="I2399" s="57" t="str">
        <f t="shared" si="692"/>
        <v>-974.671549516491-1987.95560952052i</v>
      </c>
      <c r="K2399" s="57" t="str">
        <f t="shared" si="693"/>
        <v>0.00211243215616737-0.0102383588383939i</v>
      </c>
      <c r="L2399" s="57" t="str">
        <f t="shared" si="694"/>
        <v>0.00025-0.0291979267895954i</v>
      </c>
      <c r="M2399" s="57" t="str">
        <f t="shared" si="695"/>
        <v>0.0025-0.0164443893057796i</v>
      </c>
      <c r="N2399" s="57">
        <f t="shared" si="696"/>
        <v>94.993675538956708</v>
      </c>
      <c r="O2399" s="57">
        <f t="shared" si="697"/>
        <v>10.677009829251009</v>
      </c>
      <c r="P2399" s="374">
        <f t="shared" si="698"/>
        <v>10.677009829251009</v>
      </c>
      <c r="Q2399" s="374">
        <f t="shared" si="699"/>
        <v>-85.006324461043292</v>
      </c>
      <c r="R2399" s="12">
        <f t="shared" si="700"/>
        <v>94.993675538956708</v>
      </c>
      <c r="S2399" s="57">
        <f t="shared" si="701"/>
        <v>7.5706927298292586</v>
      </c>
      <c r="T2399" s="12">
        <f t="shared" si="684"/>
        <v>10.677009829251009</v>
      </c>
    </row>
    <row r="2400" spans="1:20" x14ac:dyDescent="0.15">
      <c r="A2400" s="57">
        <f t="shared" si="685"/>
        <v>47748.823973470404</v>
      </c>
      <c r="B2400" s="12">
        <f t="shared" si="702"/>
        <v>7599.46136220261</v>
      </c>
      <c r="C2400" s="57" t="str">
        <f t="shared" si="686"/>
        <v>0.297599394776204-3.39296601695754i</v>
      </c>
      <c r="D2400" s="57" t="str">
        <f t="shared" si="687"/>
        <v>7.97545409048107-1.02812624380294i</v>
      </c>
      <c r="E2400" s="57" t="str">
        <f t="shared" si="688"/>
        <v>81.3245775168971+0.995457147931137i</v>
      </c>
      <c r="F2400" s="57" t="str">
        <f t="shared" si="689"/>
        <v>4.17749855643934-78.6847939090468i</v>
      </c>
      <c r="G2400" s="57" t="str">
        <f t="shared" si="690"/>
        <v>0.999717584832411-0.0168028393214337i</v>
      </c>
      <c r="H2400" s="57" t="str">
        <f t="shared" si="691"/>
        <v>4199.35599638603-2512.09948670339i</v>
      </c>
      <c r="I2400" s="57" t="str">
        <f t="shared" si="692"/>
        <v>-1016.25897158033-1923.49765700173i</v>
      </c>
      <c r="K2400" s="57" t="str">
        <f t="shared" si="693"/>
        <v>0.00210448019265001-0.0102007952864062i</v>
      </c>
      <c r="L2400" s="57" t="str">
        <f t="shared" si="694"/>
        <v>0.00025-0.0290873946897743i</v>
      </c>
      <c r="M2400" s="57" t="str">
        <f t="shared" si="695"/>
        <v>0.0025-0.0163821371844786i</v>
      </c>
      <c r="N2400" s="57">
        <f t="shared" si="696"/>
        <v>95.012624376446738</v>
      </c>
      <c r="O2400" s="57">
        <f t="shared" si="697"/>
        <v>10.644873327649375</v>
      </c>
      <c r="P2400" s="374">
        <f t="shared" si="698"/>
        <v>10.644873327649375</v>
      </c>
      <c r="Q2400" s="374">
        <f t="shared" si="699"/>
        <v>-84.987375623553262</v>
      </c>
      <c r="R2400" s="12">
        <f t="shared" si="700"/>
        <v>95.012624376446738</v>
      </c>
      <c r="S2400" s="57">
        <f t="shared" si="701"/>
        <v>7.5994613622026099</v>
      </c>
      <c r="T2400" s="12">
        <f t="shared" si="684"/>
        <v>10.644873327649375</v>
      </c>
    </row>
    <row r="2401" spans="1:20" x14ac:dyDescent="0.15">
      <c r="A2401" s="57">
        <f t="shared" si="685"/>
        <v>47930.269504569595</v>
      </c>
      <c r="B2401" s="12">
        <f t="shared" si="702"/>
        <v>7628.3393153789802</v>
      </c>
      <c r="C2401" s="57" t="str">
        <f t="shared" si="686"/>
        <v>0.29762230037341-3.38033955198697i</v>
      </c>
      <c r="D2401" s="57" t="str">
        <f t="shared" si="687"/>
        <v>7.97541949579449-1.02567769635318i</v>
      </c>
      <c r="E2401" s="57" t="str">
        <f t="shared" si="688"/>
        <v>81.3264286396381+0.999268602520059i</v>
      </c>
      <c r="F2401" s="57" t="str">
        <f t="shared" si="689"/>
        <v>4.17748957302646-78.3874560616235i</v>
      </c>
      <c r="G2401" s="57" t="str">
        <f t="shared" si="690"/>
        <v>0.999715435011001-0.0168666538402403i</v>
      </c>
      <c r="H2401" s="57" t="str">
        <f t="shared" si="691"/>
        <v>4063.80628821253-2597.12035991113i</v>
      </c>
      <c r="I2401" s="57" t="str">
        <f t="shared" si="692"/>
        <v>-1052.84180505614-1858.50721550519i</v>
      </c>
      <c r="K2401" s="57" t="str">
        <f t="shared" si="693"/>
        <v>0.00209658671310871-0.0101633661591795i</v>
      </c>
      <c r="L2401" s="57" t="str">
        <f t="shared" si="694"/>
        <v>0.00025-0.0289772810218911i</v>
      </c>
      <c r="M2401" s="57" t="str">
        <f t="shared" si="695"/>
        <v>0.0025-0.0163201207257209i</v>
      </c>
      <c r="N2401" s="57">
        <f t="shared" si="696"/>
        <v>95.031637190607228</v>
      </c>
      <c r="O2401" s="57">
        <f t="shared" si="697"/>
        <v>10.61274295863152</v>
      </c>
      <c r="P2401" s="374">
        <f t="shared" si="698"/>
        <v>10.61274295863152</v>
      </c>
      <c r="Q2401" s="374">
        <f t="shared" si="699"/>
        <v>-84.968362809392772</v>
      </c>
      <c r="R2401" s="12">
        <f t="shared" si="700"/>
        <v>95.031637190607228</v>
      </c>
      <c r="S2401" s="57">
        <f t="shared" si="701"/>
        <v>7.6283393153789802</v>
      </c>
      <c r="T2401" s="12">
        <f t="shared" si="684"/>
        <v>10.61274295863152</v>
      </c>
    </row>
    <row r="2402" spans="1:20" x14ac:dyDescent="0.15">
      <c r="A2402" s="57">
        <f t="shared" si="685"/>
        <v>48112.404528686959</v>
      </c>
      <c r="B2402" s="12">
        <f t="shared" si="702"/>
        <v>7657.3270047774204</v>
      </c>
      <c r="C2402" s="57" t="str">
        <f t="shared" si="686"/>
        <v>0.297644929686341-3.36776176242589i</v>
      </c>
      <c r="D2402" s="57" t="str">
        <f t="shared" si="687"/>
        <v>7.97538463799228-1.02324389100288i</v>
      </c>
      <c r="E2402" s="57" t="str">
        <f t="shared" si="688"/>
        <v>81.3282940030483+1.00309305225105i</v>
      </c>
      <c r="F2402" s="57" t="str">
        <f t="shared" si="689"/>
        <v>4.17748052124897-78.0912458417647i</v>
      </c>
      <c r="G2402" s="57" t="str">
        <f t="shared" si="690"/>
        <v>0.999713268829256-0.0169307104393184i</v>
      </c>
      <c r="H2402" s="57" t="str">
        <f t="shared" si="691"/>
        <v>3927.54331100633-2671.77332495261i</v>
      </c>
      <c r="I2402" s="57" t="str">
        <f t="shared" si="692"/>
        <v>-1084.60516668719-1793.43792146268i</v>
      </c>
      <c r="K2402" s="57" t="str">
        <f t="shared" si="693"/>
        <v>0.00208875129186622-0.0101260710542437i</v>
      </c>
      <c r="L2402" s="57" t="str">
        <f t="shared" si="694"/>
        <v>0.00025-0.0288675842019238i</v>
      </c>
      <c r="M2402" s="57" t="str">
        <f t="shared" si="695"/>
        <v>0.0025-0.0162583390373788i</v>
      </c>
      <c r="N2402" s="57">
        <f t="shared" si="696"/>
        <v>95.050714162443697</v>
      </c>
      <c r="O2402" s="57">
        <f t="shared" si="697"/>
        <v>10.580618765933265</v>
      </c>
      <c r="P2402" s="374">
        <f t="shared" si="698"/>
        <v>10.580618765933265</v>
      </c>
      <c r="Q2402" s="374">
        <f t="shared" si="699"/>
        <v>-84.949285837556303</v>
      </c>
      <c r="R2402" s="12">
        <f t="shared" si="700"/>
        <v>95.050714162443697</v>
      </c>
      <c r="S2402" s="57">
        <f t="shared" si="701"/>
        <v>7.6573270047774207</v>
      </c>
      <c r="T2402" s="12">
        <f t="shared" si="684"/>
        <v>10.580618765933265</v>
      </c>
    </row>
    <row r="2403" spans="1:20" x14ac:dyDescent="0.15">
      <c r="A2403" s="57">
        <f t="shared" si="685"/>
        <v>48295.231665895968</v>
      </c>
      <c r="B2403" s="12">
        <f t="shared" si="702"/>
        <v>7686.4248473955749</v>
      </c>
      <c r="C2403" s="57" t="str">
        <f t="shared" si="686"/>
        <v>0.297667283899758-3.35523246684648i</v>
      </c>
      <c r="D2403" s="57" t="str">
        <f t="shared" si="687"/>
        <v>7.97534951507563-1.02082479259672i</v>
      </c>
      <c r="E2403" s="57" t="str">
        <f t="shared" si="688"/>
        <v>81.3301737135651+1.00693053594055i</v>
      </c>
      <c r="F2403" s="57" t="str">
        <f t="shared" si="689"/>
        <v>4.17747140058697-77.7961589883607i</v>
      </c>
      <c r="G2403" s="57" t="str">
        <f t="shared" si="690"/>
        <v>0.999711086162745-0.0169950100338284i</v>
      </c>
      <c r="H2403" s="57" t="str">
        <f t="shared" si="691"/>
        <v>3791.46259486651-2736.49432648632i</v>
      </c>
      <c r="I2403" s="57" t="str">
        <f t="shared" si="692"/>
        <v>-1111.77264009358-1728.69401283602i</v>
      </c>
      <c r="K2403" s="57" t="str">
        <f t="shared" si="693"/>
        <v>0.00208097350616643-0.0100889095695672i</v>
      </c>
      <c r="L2403" s="57" t="str">
        <f t="shared" si="694"/>
        <v>0.00025-0.0287583026518467i</v>
      </c>
      <c r="M2403" s="57" t="str">
        <f t="shared" si="695"/>
        <v>0.0025-0.0161967912307022i</v>
      </c>
      <c r="N2403" s="57">
        <f t="shared" si="696"/>
        <v>95.069855472892385</v>
      </c>
      <c r="O2403" s="57">
        <f t="shared" si="697"/>
        <v>10.54850079359962</v>
      </c>
      <c r="P2403" s="374">
        <f t="shared" si="698"/>
        <v>10.54850079359962</v>
      </c>
      <c r="Q2403" s="374">
        <f t="shared" si="699"/>
        <v>-84.930144527107615</v>
      </c>
      <c r="R2403" s="12">
        <f t="shared" si="700"/>
        <v>95.069855472892385</v>
      </c>
      <c r="S2403" s="57">
        <f t="shared" si="701"/>
        <v>7.6864248473955747</v>
      </c>
      <c r="T2403" s="12">
        <f t="shared" si="684"/>
        <v>10.54850079359962</v>
      </c>
    </row>
    <row r="2404" spans="1:20" x14ac:dyDescent="0.15">
      <c r="A2404" s="57">
        <f t="shared" si="685"/>
        <v>48478.753546226377</v>
      </c>
      <c r="B2404" s="12">
        <f t="shared" si="702"/>
        <v>7715.6332618156785</v>
      </c>
      <c r="C2404" s="57" t="str">
        <f t="shared" si="686"/>
        <v>0.297689364184055-3.34275148452437i</v>
      </c>
      <c r="D2404" s="57" t="str">
        <f t="shared" si="687"/>
        <v>7.97531412503052-1.01842036618926i</v>
      </c>
      <c r="E2404" s="57" t="str">
        <f t="shared" si="688"/>
        <v>81.3320678784361+1.01078109241395i</v>
      </c>
      <c r="F2404" s="57" t="str">
        <f t="shared" si="689"/>
        <v>4.1774622105165-77.5021912564611i</v>
      </c>
      <c r="G2404" s="57" t="str">
        <f t="shared" si="690"/>
        <v>0.99970888688609-0.0170595535423537i</v>
      </c>
      <c r="H2404" s="57" t="str">
        <f t="shared" si="691"/>
        <v>3656.35415402777-2791.78676058643i</v>
      </c>
      <c r="I2404" s="57" t="str">
        <f t="shared" si="692"/>
        <v>-1134.59649786247-1664.62922307271i</v>
      </c>
      <c r="K2404" s="57" t="str">
        <f t="shared" si="693"/>
        <v>0.00207325293615609-0.0100518813035673i</v>
      </c>
      <c r="L2404" s="57" t="str">
        <f t="shared" si="694"/>
        <v>0.00025-0.0286494347996082i</v>
      </c>
      <c r="M2404" s="57" t="str">
        <f t="shared" si="695"/>
        <v>0.0025-0.016135476420305i</v>
      </c>
      <c r="N2404" s="57">
        <f t="shared" si="696"/>
        <v>95.089061302813235</v>
      </c>
      <c r="O2404" s="57">
        <f t="shared" si="697"/>
        <v>10.516389085986528</v>
      </c>
      <c r="P2404" s="374">
        <f t="shared" si="698"/>
        <v>10.516389085986528</v>
      </c>
      <c r="Q2404" s="374">
        <f t="shared" si="699"/>
        <v>-84.910938697186765</v>
      </c>
      <c r="R2404" s="12">
        <f t="shared" si="700"/>
        <v>95.089061302813235</v>
      </c>
      <c r="S2404" s="57">
        <f t="shared" si="701"/>
        <v>7.7156332618156789</v>
      </c>
      <c r="T2404" s="12">
        <f t="shared" si="684"/>
        <v>10.516389085986528</v>
      </c>
    </row>
    <row r="2405" spans="1:20" x14ac:dyDescent="0.15">
      <c r="A2405" s="57">
        <f t="shared" si="685"/>
        <v>48662.972809702034</v>
      </c>
      <c r="B2405" s="12">
        <f t="shared" si="702"/>
        <v>7744.9526682105779</v>
      </c>
      <c r="C2405" s="57" t="str">
        <f t="shared" si="686"/>
        <v>0.297711171695148-3.33031863543585i</v>
      </c>
      <c r="D2405" s="57" t="str">
        <f t="shared" si="687"/>
        <v>7.97527846582773-1.01603057704449i</v>
      </c>
      <c r="E2405" s="57" t="str">
        <f t="shared" si="688"/>
        <v>81.3339766057243+1.01464476049988i</v>
      </c>
      <c r="F2405" s="57" t="str">
        <f t="shared" si="689"/>
        <v>4.17745295050969-77.2093384172147i</v>
      </c>
      <c r="G2405" s="57" t="str">
        <f t="shared" si="690"/>
        <v>0.999706670872963-0.0171243418869138i</v>
      </c>
      <c r="H2405" s="57" t="str">
        <f t="shared" si="691"/>
        <v>3522.90261415219-2838.20211671747i</v>
      </c>
      <c r="I2405" s="57" t="str">
        <f t="shared" si="692"/>
        <v>-1153.34873843516-1601.54730843649i</v>
      </c>
      <c r="K2405" s="57" t="str">
        <f t="shared" si="693"/>
        <v>0.00206558916486677-0.0100149858551197i</v>
      </c>
      <c r="L2405" s="57" t="str">
        <f t="shared" si="694"/>
        <v>0.00025-0.0285409790791076i</v>
      </c>
      <c r="M2405" s="57" t="str">
        <f t="shared" si="695"/>
        <v>0.0025-0.0160743937241532i</v>
      </c>
      <c r="N2405" s="57">
        <f t="shared" si="696"/>
        <v>95.108331832979147</v>
      </c>
      <c r="O2405" s="57">
        <f t="shared" si="697"/>
        <v>10.484283687762364</v>
      </c>
      <c r="P2405" s="374">
        <f t="shared" si="698"/>
        <v>10.484283687762364</v>
      </c>
      <c r="Q2405" s="374">
        <f t="shared" si="699"/>
        <v>-84.891668167020853</v>
      </c>
      <c r="R2405" s="12">
        <f t="shared" si="700"/>
        <v>95.108331832979147</v>
      </c>
      <c r="S2405" s="57">
        <f t="shared" si="701"/>
        <v>7.744952668210578</v>
      </c>
      <c r="T2405" s="12">
        <f t="shared" si="684"/>
        <v>10.484283687762364</v>
      </c>
    </row>
    <row r="2406" spans="1:20" x14ac:dyDescent="0.15">
      <c r="A2406" s="57">
        <f t="shared" si="685"/>
        <v>48847.892106378902</v>
      </c>
      <c r="B2406" s="12">
        <f t="shared" si="702"/>
        <v>7774.3834883497784</v>
      </c>
      <c r="C2406" s="57" t="str">
        <f t="shared" si="686"/>
        <v>0.297732707574696-3.31793374025539i</v>
      </c>
      <c r="D2406" s="57" t="str">
        <f t="shared" si="687"/>
        <v>7.9752425354226-1.01365539063525i</v>
      </c>
      <c r="E2406" s="57" t="str">
        <f t="shared" si="688"/>
        <v>81.3359000043163+1.01852157903289i</v>
      </c>
      <c r="F2406" s="57" t="str">
        <f t="shared" si="689"/>
        <v>4.17744362003465-76.9175962578074i</v>
      </c>
      <c r="G2406" s="57" t="str">
        <f t="shared" si="690"/>
        <v>0.999704437996074-0.0171893759929762i</v>
      </c>
      <c r="H2406" s="57" t="str">
        <f t="shared" si="691"/>
        <v>3391.69023843226-2876.32263471015i</v>
      </c>
      <c r="I2406" s="57" t="str">
        <f t="shared" si="692"/>
        <v>-1168.31312643397-1539.70386924717i</v>
      </c>
      <c r="K2406" s="57" t="str">
        <f t="shared" si="693"/>
        <v>0.0020579817781968-0.00997822282356836i</v>
      </c>
      <c r="L2406" s="57" t="str">
        <f t="shared" si="694"/>
        <v>0.00025-0.028432933930173i</v>
      </c>
      <c r="M2406" s="57" t="str">
        <f t="shared" si="695"/>
        <v>0.0025-0.0160135422635517i</v>
      </c>
      <c r="N2406" s="57">
        <f t="shared" si="696"/>
        <v>95.12766724407048</v>
      </c>
      <c r="O2406" s="57">
        <f t="shared" si="697"/>
        <v>10.452184643910298</v>
      </c>
      <c r="P2406" s="374">
        <f t="shared" si="698"/>
        <v>10.452184643910298</v>
      </c>
      <c r="Q2406" s="374">
        <f t="shared" si="699"/>
        <v>-84.87233275592952</v>
      </c>
      <c r="R2406" s="12">
        <f t="shared" si="700"/>
        <v>95.12766724407048</v>
      </c>
      <c r="S2406" s="57">
        <f t="shared" si="701"/>
        <v>7.7743834883497787</v>
      </c>
      <c r="T2406" s="12">
        <f t="shared" si="684"/>
        <v>10.452184643910298</v>
      </c>
    </row>
    <row r="2407" spans="1:20" x14ac:dyDescent="0.15">
      <c r="A2407" s="57">
        <f t="shared" si="685"/>
        <v>49033.514096383144</v>
      </c>
      <c r="B2407" s="12">
        <f t="shared" si="702"/>
        <v>7803.9261456055074</v>
      </c>
      <c r="C2407" s="57" t="str">
        <f t="shared" si="686"/>
        <v>0.29775397295003-3.30559662035285i</v>
      </c>
      <c r="D2407" s="57" t="str">
        <f t="shared" si="687"/>
        <v>7.97520633175502-1.01129477264275i</v>
      </c>
      <c r="E2407" s="57" t="str">
        <f t="shared" si="688"/>
        <v>81.3378381839265+1.02241158684956i</v>
      </c>
      <c r="F2407" s="57" t="str">
        <f t="shared" si="689"/>
        <v>4.17743421855541-76.626960581403i</v>
      </c>
      <c r="G2407" s="57" t="str">
        <f t="shared" si="690"/>
        <v>0.999702188127166-0.0172546567894689i</v>
      </c>
      <c r="H2407" s="57" t="str">
        <f t="shared" si="691"/>
        <v>3263.20215602703-2906.74622142639i</v>
      </c>
      <c r="I2407" s="57" t="str">
        <f t="shared" si="692"/>
        <v>-1179.7783329112-1479.30913651708i</v>
      </c>
      <c r="K2407" s="57" t="str">
        <f t="shared" si="693"/>
        <v>0.00205043036489328-0.00994159180873493i</v>
      </c>
      <c r="L2407" s="57" t="str">
        <f t="shared" si="694"/>
        <v>0.00025-0.0283252977985385i</v>
      </c>
      <c r="M2407" s="57" t="str">
        <f t="shared" si="695"/>
        <v>0.0025-0.0159529211631318i</v>
      </c>
      <c r="N2407" s="57">
        <f t="shared" si="696"/>
        <v>95.147067716665063</v>
      </c>
      <c r="O2407" s="57">
        <f t="shared" si="697"/>
        <v>10.42009199972976</v>
      </c>
      <c r="P2407" s="374">
        <f t="shared" si="698"/>
        <v>10.42009199972976</v>
      </c>
      <c r="Q2407" s="374">
        <f t="shared" si="699"/>
        <v>-84.852932283334937</v>
      </c>
      <c r="R2407" s="12">
        <f t="shared" si="700"/>
        <v>95.147067716665063</v>
      </c>
      <c r="S2407" s="57">
        <f t="shared" si="701"/>
        <v>7.8039261456055078</v>
      </c>
      <c r="T2407" s="12">
        <f t="shared" si="684"/>
        <v>10.42009199972976</v>
      </c>
    </row>
    <row r="2408" spans="1:20" x14ac:dyDescent="0.15">
      <c r="A2408" s="57">
        <f t="shared" si="685"/>
        <v>49219.841449949403</v>
      </c>
      <c r="B2408" s="12">
        <f t="shared" si="702"/>
        <v>7833.5810649588084</v>
      </c>
      <c r="C2408" s="57" t="str">
        <f t="shared" si="686"/>
        <v>0.297774968934251-3.29330709779103i</v>
      </c>
      <c r="D2408" s="57" t="str">
        <f t="shared" si="687"/>
        <v>7.97516985274922-1.00894868895605i</v>
      </c>
      <c r="E2408" s="57" t="str">
        <f t="shared" si="688"/>
        <v>81.339791255105+1.02631482278793i</v>
      </c>
      <c r="F2408" s="57" t="str">
        <f t="shared" si="689"/>
        <v>4.17742474553198-76.3374272070816i</v>
      </c>
      <c r="G2408" s="57" t="str">
        <f t="shared" si="690"/>
        <v>0.999699921137009-0.0173201852087935i</v>
      </c>
      <c r="H2408" s="57" t="str">
        <f t="shared" si="691"/>
        <v>3137.83314947351-2930.07370680724i</v>
      </c>
      <c r="I2408" s="57" t="str">
        <f t="shared" si="692"/>
        <v>-1188.0321968662-1420.53142406695i</v>
      </c>
      <c r="K2408" s="57" t="str">
        <f t="shared" si="693"/>
        <v>0.00204293451653427-0.00990509241092842i</v>
      </c>
      <c r="L2408" s="57" t="str">
        <f t="shared" si="694"/>
        <v>0.00025-0.0282180691358224i</v>
      </c>
      <c r="M2408" s="57" t="str">
        <f t="shared" si="695"/>
        <v>0.0025-0.0158925295508386i</v>
      </c>
      <c r="N2408" s="57">
        <f t="shared" si="696"/>
        <v>95.166533431230093</v>
      </c>
      <c r="O2408" s="57">
        <f t="shared" si="697"/>
        <v>10.388005800838805</v>
      </c>
      <c r="P2408" s="374">
        <f t="shared" si="698"/>
        <v>10.388005800838805</v>
      </c>
      <c r="Q2408" s="374">
        <f t="shared" si="699"/>
        <v>-84.833466568769907</v>
      </c>
      <c r="R2408" s="12">
        <f t="shared" si="700"/>
        <v>95.166533431230093</v>
      </c>
      <c r="S2408" s="57">
        <f t="shared" si="701"/>
        <v>7.8335810649588087</v>
      </c>
      <c r="T2408" s="12">
        <f t="shared" si="684"/>
        <v>10.388005800838805</v>
      </c>
    </row>
    <row r="2409" spans="1:20" x14ac:dyDescent="0.15">
      <c r="A2409" s="57">
        <f t="shared" si="685"/>
        <v>49406.876847459207</v>
      </c>
      <c r="B2409" s="12">
        <f t="shared" si="702"/>
        <v>7863.348673005652</v>
      </c>
      <c r="C2409" s="57" t="str">
        <f t="shared" si="686"/>
        <v>0.297795696626206-3.28106499532288i</v>
      </c>
      <c r="D2409" s="57" t="str">
        <f t="shared" si="687"/>
        <v>7.97513309631378-1.00661710567156i</v>
      </c>
      <c r="E2409" s="57" t="str">
        <f t="shared" si="688"/>
        <v>81.3417593292405+1.03023132568459i</v>
      </c>
      <c r="F2409" s="57" t="str">
        <f t="shared" si="689"/>
        <v>4.17741520042022-76.0489919697802i</v>
      </c>
      <c r="G2409" s="57" t="str">
        <f t="shared" si="690"/>
        <v>0.999697636895391-0.0173859621868368i</v>
      </c>
      <c r="H2409" s="57" t="str">
        <f t="shared" si="691"/>
        <v>3015.8954357354-2946.89839145088i</v>
      </c>
      <c r="I2409" s="57" t="str">
        <f t="shared" si="692"/>
        <v>-1193.357072188-1363.5009854278i</v>
      </c>
      <c r="K2409" s="57" t="str">
        <f t="shared" si="693"/>
        <v>0.00203549382751095-0.0098687242309542i</v>
      </c>
      <c r="L2409" s="57" t="str">
        <f t="shared" si="694"/>
        <v>0.00025-0.0281112463995043i</v>
      </c>
      <c r="M2409" s="57" t="str">
        <f t="shared" si="695"/>
        <v>0.0025-0.0158323665579185i</v>
      </c>
      <c r="N2409" s="57">
        <f t="shared" si="696"/>
        <v>95.186064568112883</v>
      </c>
      <c r="O2409" s="57">
        <f t="shared" si="697"/>
        <v>10.355926093175562</v>
      </c>
      <c r="P2409" s="374">
        <f t="shared" si="698"/>
        <v>10.355926093175562</v>
      </c>
      <c r="Q2409" s="374">
        <f t="shared" si="699"/>
        <v>-84.813935431887117</v>
      </c>
      <c r="R2409" s="12">
        <f t="shared" si="700"/>
        <v>95.186064568112883</v>
      </c>
      <c r="S2409" s="57">
        <f t="shared" si="701"/>
        <v>7.8633486730056523</v>
      </c>
      <c r="T2409" s="12">
        <f t="shared" si="684"/>
        <v>10.355926093175562</v>
      </c>
    </row>
    <row r="2410" spans="1:20" x14ac:dyDescent="0.15">
      <c r="A2410" s="57">
        <f t="shared" si="685"/>
        <v>49594.622979479558</v>
      </c>
      <c r="B2410" s="12">
        <f t="shared" si="702"/>
        <v>7893.229397963074</v>
      </c>
      <c r="C2410" s="57" t="str">
        <f t="shared" si="686"/>
        <v>0.297816157110555-3.26887013638903i</v>
      </c>
      <c r="D2410" s="57" t="str">
        <f t="shared" si="687"/>
        <v>7.97509606034131-1.00429998909249i</v>
      </c>
      <c r="E2410" s="57" t="str">
        <f t="shared" si="688"/>
        <v>81.3437425185713+1.03416113437361i</v>
      </c>
      <c r="F2410" s="57" t="str">
        <f t="shared" si="689"/>
        <v>4.17740558267193-75.7616507202325i</v>
      </c>
      <c r="G2410" s="57" t="str">
        <f t="shared" si="690"/>
        <v>0.99969533527111-0.0174519886629845i</v>
      </c>
      <c r="H2410" s="57" t="str">
        <f t="shared" si="691"/>
        <v>2897.62696584306-2957.79774639769i</v>
      </c>
      <c r="I2410" s="57" t="str">
        <f t="shared" si="692"/>
        <v>-1196.02618399812-1308.31405886919i</v>
      </c>
      <c r="K2410" s="57" t="str">
        <f t="shared" si="693"/>
        <v>0.00202810789500987-0.0098324868701232i</v>
      </c>
      <c r="L2410" s="57" t="str">
        <f t="shared" si="694"/>
        <v>0.00025-0.0280048280529032i</v>
      </c>
      <c r="M2410" s="57" t="str">
        <f t="shared" si="695"/>
        <v>0.0025-0.0157724313189067i</v>
      </c>
      <c r="N2410" s="57">
        <f t="shared" si="696"/>
        <v>95.205661307532168</v>
      </c>
      <c r="O2410" s="57">
        <f t="shared" si="697"/>
        <v>10.323852923000505</v>
      </c>
      <c r="P2410" s="374">
        <f t="shared" si="698"/>
        <v>10.323852923000505</v>
      </c>
      <c r="Q2410" s="374">
        <f t="shared" si="699"/>
        <v>-84.794338692467832</v>
      </c>
      <c r="R2410" s="12">
        <f t="shared" si="700"/>
        <v>95.205661307532168</v>
      </c>
      <c r="S2410" s="57">
        <f t="shared" si="701"/>
        <v>7.8932293979630739</v>
      </c>
      <c r="T2410" s="12">
        <f t="shared" si="684"/>
        <v>10.323852923000505</v>
      </c>
    </row>
    <row r="2411" spans="1:20" x14ac:dyDescent="0.15">
      <c r="A2411" s="57">
        <f t="shared" si="685"/>
        <v>49783.082546801576</v>
      </c>
      <c r="B2411" s="12">
        <f t="shared" si="702"/>
        <v>7923.2236696753334</v>
      </c>
      <c r="C2411" s="57" t="str">
        <f t="shared" si="686"/>
        <v>0.29783635145789-3.25672234511512i</v>
      </c>
      <c r="D2411" s="57" t="str">
        <f t="shared" si="687"/>
        <v>7.97505874270861-1.00199730572841i</v>
      </c>
      <c r="E2411" s="57" t="str">
        <f t="shared" si="688"/>
        <v>81.3457409361861+1.03810428768626i</v>
      </c>
      <c r="F2411" s="57" t="str">
        <f t="shared" si="689"/>
        <v>4.17739589173465-75.4753993249093i</v>
      </c>
      <c r="G2411" s="57" t="str">
        <f t="shared" si="690"/>
        <v>0.999693016131969-0.0175182655801328i</v>
      </c>
      <c r="H2411" s="57" t="str">
        <f t="shared" si="691"/>
        <v>2783.19986079936-2963.32706640095i</v>
      </c>
      <c r="I2411" s="57" t="str">
        <f t="shared" si="692"/>
        <v>-1196.30089310019-1255.03692827765i</v>
      </c>
      <c r="K2411" s="57" t="str">
        <f t="shared" si="693"/>
        <v>0.00202077631899546-0.00979637993026092i</v>
      </c>
      <c r="L2411" s="57" t="str">
        <f t="shared" si="694"/>
        <v>0.00025-0.0278988125651557i</v>
      </c>
      <c r="M2411" s="57" t="str">
        <f t="shared" si="695"/>
        <v>0.0025-0.0157127229716146i</v>
      </c>
      <c r="N2411" s="57">
        <f t="shared" si="696"/>
        <v>95.225323829570783</v>
      </c>
      <c r="O2411" s="57">
        <f t="shared" si="697"/>
        <v>10.291786336898186</v>
      </c>
      <c r="P2411" s="374">
        <f t="shared" si="698"/>
        <v>10.291786336898186</v>
      </c>
      <c r="Q2411" s="374">
        <f t="shared" si="699"/>
        <v>-84.774676170429217</v>
      </c>
      <c r="R2411" s="12">
        <f t="shared" si="700"/>
        <v>95.225323829570783</v>
      </c>
      <c r="S2411" s="57">
        <f t="shared" si="701"/>
        <v>7.9232236696753331</v>
      </c>
      <c r="T2411" s="12">
        <f t="shared" si="684"/>
        <v>10.291786336898186</v>
      </c>
    </row>
    <row r="2412" spans="1:20" x14ac:dyDescent="0.15">
      <c r="A2412" s="57">
        <f t="shared" si="685"/>
        <v>49972.25826047943</v>
      </c>
      <c r="B2412" s="12">
        <f t="shared" si="702"/>
        <v>7953.3319196201001</v>
      </c>
      <c r="C2412" s="57" t="str">
        <f t="shared" si="686"/>
        <v>0.297856280724644-3.24462144630927i</v>
      </c>
      <c r="D2412" s="57" t="str">
        <f t="shared" si="687"/>
        <v>7.97502114127628-0.999709022294684i</v>
      </c>
      <c r="E2412" s="57" t="str">
        <f t="shared" si="688"/>
        <v>81.3477546960363+1.04206082444713i</v>
      </c>
      <c r="F2412" s="57" t="str">
        <f t="shared" si="689"/>
        <v>4.17738612705178-75.190233665959i</v>
      </c>
      <c r="G2412" s="57" t="str">
        <f t="shared" si="690"/>
        <v>0.999690679344765-0.0175847938847014i</v>
      </c>
      <c r="H2412" s="57" t="str">
        <f t="shared" si="691"/>
        <v>2672.72868966505-2964.01484524545i</v>
      </c>
      <c r="I2412" s="57" t="str">
        <f t="shared" si="692"/>
        <v>-1194.42875422394-1203.70986927093i</v>
      </c>
      <c r="K2412" s="57" t="str">
        <f t="shared" si="693"/>
        <v>0.00201349870219225-0.00976040301371606i</v>
      </c>
      <c r="L2412" s="57" t="str">
        <f t="shared" si="694"/>
        <v>0.00025-0.0277931984111931i</v>
      </c>
      <c r="M2412" s="57" t="str">
        <f t="shared" si="695"/>
        <v>0.0025-0.0156532406571175i</v>
      </c>
      <c r="N2412" s="57">
        <f t="shared" si="696"/>
        <v>95.245052314164354</v>
      </c>
      <c r="O2412" s="57">
        <f t="shared" si="697"/>
        <v>10.259726381779302</v>
      </c>
      <c r="P2412" s="374">
        <f t="shared" si="698"/>
        <v>10.259726381779302</v>
      </c>
      <c r="Q2412" s="374">
        <f t="shared" si="699"/>
        <v>-84.754947685835646</v>
      </c>
      <c r="R2412" s="12">
        <f t="shared" si="700"/>
        <v>95.245052314164354</v>
      </c>
      <c r="S2412" s="57">
        <f t="shared" si="701"/>
        <v>7.9533319196201004</v>
      </c>
      <c r="T2412" s="12">
        <f t="shared" ref="T2412:T2475" si="703">P2412</f>
        <v>10.259726381779302</v>
      </c>
    </row>
    <row r="2413" spans="1:20" x14ac:dyDescent="0.15">
      <c r="A2413" s="57">
        <f t="shared" ref="A2413:A2476" si="704">2*PI()*B2413</f>
        <v>50162.152841869254</v>
      </c>
      <c r="B2413" s="12">
        <f t="shared" si="702"/>
        <v>7983.554580914657</v>
      </c>
      <c r="C2413" s="57" t="str">
        <f t="shared" ref="C2413:C2476" si="705">IMPRODUCT(D2413,E2413,$C$40,,K2413,$C$41)</f>
        <v>0.297875945953193-3.23256726545943i</v>
      </c>
      <c r="D2413" s="57" t="str">
        <f t="shared" ref="D2413:D2476" si="706">IMDIV(IMPRODUCT($C$37,$C$38,COMPLEX(1,A2413/$C$38)),IMSUM(-1*A2413*A2413/$C$39,COMPLEX(0,1*A2413)))</f>
        <v>7.97498325388875-0.99743510571201i</v>
      </c>
      <c r="E2413" s="57" t="str">
        <f t="shared" ref="E2413:E2476" si="707">IMDIV(IMPRODUCT(IMSUM(F2413,G2413),$C$29,H2413),IMSUM(1,I2413))</f>
        <v>81.3497839129356+1.04603078347312i</v>
      </c>
      <c r="F2413" s="57" t="str">
        <f t="shared" ref="F2413:F2476" si="708">IMDIV(IMPRODUCT($C$14,$C$15,COMPLEX(1,A2413/$C$15)),IMSUM(-1*A2413*A2413/$C$16,COMPLEX(0,A2413)))</f>
        <v>4.17737628806249-74.906149641148i</v>
      </c>
      <c r="G2413" s="57" t="str">
        <f t="shared" ref="G2413:G2476" si="709">IMDIV(1,COMPLEX(1,A2413*$C$9*$C$10))</f>
        <v>0.999688324775285-0.0176515745266468i</v>
      </c>
      <c r="H2413" s="57" t="str">
        <f t="shared" ref="H2413:H2476" si="710">IMDIV($C$3,IMSUM(K2413,COMPLEX(0,$C$28*A2413)))</f>
        <v>2566.27837511421-2960.35962985745i</v>
      </c>
      <c r="I2413" s="57" t="str">
        <f t="shared" ref="I2413:I2476" si="711">IMPRODUCT(F2413,$C$29,H2413,$C$31)</f>
        <v>-1190.64225019812-1154.35088698528i</v>
      </c>
      <c r="K2413" s="57" t="str">
        <f t="shared" ref="K2413:K2476" si="712">IF($C$26&lt;=0,IMDIV(1,IMSUM(IMDIV(1,L2413),1/$C$18)),IMDIV(1,IMSUM(IMDIV(1,L2413),1/$C$18,IMDIV(1,M2413))))</f>
        <v>0.00200627465006763-0.00972455572336956i</v>
      </c>
      <c r="L2413" s="57" t="str">
        <f t="shared" ref="L2413:L2476" si="713">IMSUM($C$21/$C$22,IMDIV(1,COMPLEX(0,$C$20*$C$22*A2413)))</f>
        <v>0.00025-0.0276879840717205i</v>
      </c>
      <c r="M2413" s="57" t="str">
        <f t="shared" ref="M2413:M2476" si="714">IMSUM($C$25/$C$26,IMDIV(1,COMPLEX(0,$C$24*$C$26*A2413)))</f>
        <v>0.0025-0.0155939835197425i</v>
      </c>
      <c r="N2413" s="57">
        <f t="shared" ref="N2413:N2476" si="715">ABS(R2413)</f>
        <v>95.264846941093381</v>
      </c>
      <c r="O2413" s="57">
        <f t="shared" ref="O2413:O2476" si="716">ABS(P2413)</f>
        <v>10.227673104882422</v>
      </c>
      <c r="P2413" s="374">
        <f t="shared" ref="P2413:P2476" si="717">20*LOG10(IMABS(C2413))</f>
        <v>10.227673104882422</v>
      </c>
      <c r="Q2413" s="374">
        <f t="shared" ref="Q2413:Q2476" si="718">IMARGUMENT(C2413)*180/PI()</f>
        <v>-84.735153058906619</v>
      </c>
      <c r="R2413" s="12">
        <f t="shared" ref="R2413:R2476" si="719">IF(Q2413&lt;0,Q2413+180,Q2413-180)</f>
        <v>95.264846941093381</v>
      </c>
      <c r="S2413" s="57">
        <f t="shared" ref="S2413:S2476" si="720">B2413/1000</f>
        <v>7.9835545809146566</v>
      </c>
      <c r="T2413" s="12">
        <f t="shared" si="703"/>
        <v>10.227673104882422</v>
      </c>
    </row>
    <row r="2414" spans="1:20" x14ac:dyDescent="0.15">
      <c r="A2414" s="57">
        <f t="shared" si="704"/>
        <v>50352.769022668355</v>
      </c>
      <c r="B2414" s="12">
        <f t="shared" ref="B2414:B2477" si="721">B2413*(1+B$42)</f>
        <v>8013.8920883221326</v>
      </c>
      <c r="C2414" s="57" t="str">
        <f t="shared" si="705"/>
        <v>0.297895348171895-3.22055962873088i</v>
      </c>
      <c r="D2414" s="57" t="str">
        <f t="shared" si="706"/>
        <v>7.97494507837403-0.995175523105915i</v>
      </c>
      <c r="E2414" s="57" t="str">
        <f t="shared" si="707"/>
        <v>81.3518287025722+1.05001420357228i</v>
      </c>
      <c r="F2414" s="57" t="str">
        <f t="shared" si="708"/>
        <v>4.17736637420169-74.6231431638027i</v>
      </c>
      <c r="G2414" s="57" t="str">
        <f t="shared" si="709"/>
        <v>0.999685952288295-0.0177186084594742i</v>
      </c>
      <c r="H2414" s="57" t="str">
        <f t="shared" si="710"/>
        <v>2463.87157995764-2952.82811351838i</v>
      </c>
      <c r="I2414" s="57" t="str">
        <f t="shared" si="711"/>
        <v>-1185.1580874896-1106.95918347856i</v>
      </c>
      <c r="K2414" s="57" t="str">
        <f t="shared" si="712"/>
        <v>0.00199910377081429-0.00968883766264276i</v>
      </c>
      <c r="L2414" s="57" t="str">
        <f t="shared" si="713"/>
        <v>0.00025-0.0275831680331944i</v>
      </c>
      <c r="M2414" s="57" t="str">
        <f t="shared" si="714"/>
        <v>0.0025-0.0155349507070557i</v>
      </c>
      <c r="N2414" s="57">
        <f t="shared" si="715"/>
        <v>95.284707889973944</v>
      </c>
      <c r="O2414" s="57">
        <f t="shared" si="716"/>
        <v>10.19562655377613</v>
      </c>
      <c r="P2414" s="374">
        <f t="shared" si="717"/>
        <v>10.19562655377613</v>
      </c>
      <c r="Q2414" s="374">
        <f t="shared" si="718"/>
        <v>-84.715292110026056</v>
      </c>
      <c r="R2414" s="12">
        <f t="shared" si="719"/>
        <v>95.284707889973944</v>
      </c>
      <c r="S2414" s="57">
        <f t="shared" si="720"/>
        <v>8.0138920883221321</v>
      </c>
      <c r="T2414" s="12">
        <f t="shared" si="703"/>
        <v>10.19562655377613</v>
      </c>
    </row>
    <row r="2415" spans="1:20" x14ac:dyDescent="0.15">
      <c r="A2415" s="57">
        <f t="shared" si="704"/>
        <v>50544.109544954496</v>
      </c>
      <c r="B2415" s="12">
        <f t="shared" si="721"/>
        <v>8044.344878257757</v>
      </c>
      <c r="C2415" s="57" t="str">
        <f t="shared" si="705"/>
        <v>0.297914488395136-3.20859836296368i</v>
      </c>
      <c r="D2415" s="57" t="str">
        <f t="shared" si="706"/>
        <v>7.97490661254382-0.992930241806261i</v>
      </c>
      <c r="E2415" s="57" t="str">
        <f t="shared" si="707"/>
        <v>81.353889181512+1.05401112354171i</v>
      </c>
      <c r="F2415" s="57" t="str">
        <f t="shared" si="708"/>
        <v>4.17735638489999-74.3412101627495i</v>
      </c>
      <c r="G2415" s="57" t="str">
        <f t="shared" si="709"/>
        <v>0.999683561747535-0.0177858966402507i</v>
      </c>
      <c r="H2415" s="57" t="str">
        <f t="shared" si="710"/>
        <v>2365.49548446017-2941.85424258879i</v>
      </c>
      <c r="I2415" s="57" t="str">
        <f t="shared" si="711"/>
        <v>-1178.17694643729-1061.51831844097i</v>
      </c>
      <c r="K2415" s="57" t="str">
        <f t="shared" si="712"/>
        <v>0.00199198567533299-0.00965324843550598i</v>
      </c>
      <c r="L2415" s="57" t="str">
        <f t="shared" si="713"/>
        <v>0.00025-0.0274787487878008i</v>
      </c>
      <c r="M2415" s="57" t="str">
        <f t="shared" si="714"/>
        <v>0.0025-0.0154761413698503i</v>
      </c>
      <c r="N2415" s="57">
        <f t="shared" si="715"/>
        <v>95.304635340248453</v>
      </c>
      <c r="O2415" s="57">
        <f t="shared" si="716"/>
        <v>10.163586776360962</v>
      </c>
      <c r="P2415" s="374">
        <f t="shared" si="717"/>
        <v>10.163586776360962</v>
      </c>
      <c r="Q2415" s="374">
        <f t="shared" si="718"/>
        <v>-84.695364659751547</v>
      </c>
      <c r="R2415" s="12">
        <f t="shared" si="719"/>
        <v>95.304635340248453</v>
      </c>
      <c r="S2415" s="57">
        <f t="shared" si="720"/>
        <v>8.0443448782577569</v>
      </c>
      <c r="T2415" s="12">
        <f t="shared" si="703"/>
        <v>10.163586776360962</v>
      </c>
    </row>
    <row r="2416" spans="1:20" x14ac:dyDescent="0.15">
      <c r="A2416" s="57">
        <f t="shared" si="704"/>
        <v>50736.177161225321</v>
      </c>
      <c r="B2416" s="12">
        <f t="shared" si="721"/>
        <v>8074.9133887951366</v>
      </c>
      <c r="C2416" s="57" t="str">
        <f t="shared" si="705"/>
        <v>0.297933367623323-3.1966832956701i</v>
      </c>
      <c r="D2416" s="57" t="str">
        <f t="shared" si="706"/>
        <v>7.97486785419322-0.990699229346746i</v>
      </c>
      <c r="E2416" s="57" t="str">
        <f t="shared" si="707"/>
        <v>81.3559654672052+1.05802158216516i</v>
      </c>
      <c r="F2416" s="57" t="str">
        <f t="shared" si="708"/>
        <v>4.17734631958366-74.060346582257i</v>
      </c>
      <c r="G2416" s="57" t="str">
        <f t="shared" si="709"/>
        <v>0.999681153015709-0.0178534400296183i</v>
      </c>
      <c r="H2416" s="57" t="str">
        <f t="shared" si="710"/>
        <v>2271.10790905257-2927.83913176052i</v>
      </c>
      <c r="I2416" s="57" t="str">
        <f t="shared" si="711"/>
        <v>-1169.88359013944-1017.99904714509i</v>
      </c>
      <c r="K2416" s="57" t="str">
        <f t="shared" si="712"/>
        <v>0.00198491997721528-0.00961778764648678i</v>
      </c>
      <c r="L2416" s="57" t="str">
        <f t="shared" si="713"/>
        <v>0.00025-0.0273747248334338i</v>
      </c>
      <c r="M2416" s="57" t="str">
        <f t="shared" si="714"/>
        <v>0.0025-0.0154175546621342i</v>
      </c>
      <c r="N2416" s="57">
        <f t="shared" si="715"/>
        <v>95.324629471175541</v>
      </c>
      <c r="O2416" s="57">
        <f t="shared" si="716"/>
        <v>10.131553820871314</v>
      </c>
      <c r="P2416" s="374">
        <f t="shared" si="717"/>
        <v>10.131553820871314</v>
      </c>
      <c r="Q2416" s="374">
        <f t="shared" si="718"/>
        <v>-84.675370528824459</v>
      </c>
      <c r="R2416" s="12">
        <f t="shared" si="719"/>
        <v>95.324629471175541</v>
      </c>
      <c r="S2416" s="57">
        <f t="shared" si="720"/>
        <v>8.074913388795137</v>
      </c>
      <c r="T2416" s="12">
        <f t="shared" si="703"/>
        <v>10.131553820871314</v>
      </c>
    </row>
    <row r="2417" spans="1:20" x14ac:dyDescent="0.15">
      <c r="A2417" s="57">
        <f t="shared" si="704"/>
        <v>50928.974634437982</v>
      </c>
      <c r="B2417" s="12">
        <f t="shared" si="721"/>
        <v>8105.5980596725585</v>
      </c>
      <c r="C2417" s="57" t="str">
        <f t="shared" si="705"/>
        <v>0.297951986842922-3.18481425503207i</v>
      </c>
      <c r="D2417" s="57" t="str">
        <f t="shared" si="706"/>
        <v>7.97482880110046-0.98848245346442i</v>
      </c>
      <c r="E2417" s="57" t="str">
        <f t="shared" si="707"/>
        <v>81.358057677995+1.06204561821125i</v>
      </c>
      <c r="F2417" s="57" t="str">
        <f t="shared" si="708"/>
        <v>4.17733617767466-73.7805483819771i</v>
      </c>
      <c r="G2417" s="57" t="str">
        <f t="shared" si="709"/>
        <v>0.999678725954481-0.0179212395918065i</v>
      </c>
      <c r="H2417" s="57" t="str">
        <f t="shared" si="710"/>
        <v>2180.6427713047-2911.15160684265i</v>
      </c>
      <c r="I2417" s="57" t="str">
        <f t="shared" si="711"/>
        <v>-1160.44724789245-976.36183485764i</v>
      </c>
      <c r="K2417" s="57" t="str">
        <f t="shared" si="712"/>
        <v>0.00197790629272637-0.00958245490067802i</v>
      </c>
      <c r="L2417" s="57" t="str">
        <f t="shared" si="713"/>
        <v>0.00025-0.0272710946736738i</v>
      </c>
      <c r="M2417" s="57" t="str">
        <f t="shared" si="714"/>
        <v>0.0025-0.0153591897411179i</v>
      </c>
      <c r="N2417" s="57">
        <f t="shared" si="715"/>
        <v>95.344690461820477</v>
      </c>
      <c r="O2417" s="57">
        <f t="shared" si="716"/>
        <v>10.099527735877349</v>
      </c>
      <c r="P2417" s="374">
        <f t="shared" si="717"/>
        <v>10.099527735877349</v>
      </c>
      <c r="Q2417" s="374">
        <f t="shared" si="718"/>
        <v>-84.655309538179523</v>
      </c>
      <c r="R2417" s="12">
        <f t="shared" si="719"/>
        <v>95.344690461820477</v>
      </c>
      <c r="S2417" s="57">
        <f t="shared" si="720"/>
        <v>8.105598059672559</v>
      </c>
      <c r="T2417" s="12">
        <f t="shared" si="703"/>
        <v>10.099527735877349</v>
      </c>
    </row>
    <row r="2418" spans="1:20" x14ac:dyDescent="0.15">
      <c r="A2418" s="57">
        <f t="shared" si="704"/>
        <v>51122.504738048847</v>
      </c>
      <c r="B2418" s="12">
        <f t="shared" si="721"/>
        <v>8136.3993322993147</v>
      </c>
      <c r="C2418" s="57" t="str">
        <f t="shared" si="705"/>
        <v>0.297970347026591-3.17299106989875i</v>
      </c>
      <c r="D2418" s="57" t="str">
        <f t="shared" si="706"/>
        <v>7.9747894510272-0.986279882099209i</v>
      </c>
      <c r="E2418" s="57" t="str">
        <f t="shared" si="707"/>
        <v>81.3601659331213+1.0660832704335i</v>
      </c>
      <c r="F2418" s="57" t="str">
        <f t="shared" si="708"/>
        <v>4.17732595859051-73.5018115368878i</v>
      </c>
      <c r="G2418" s="57" t="str">
        <f t="shared" si="709"/>
        <v>0.99967628042446-0.0179892962946451i</v>
      </c>
      <c r="H2418" s="57" t="str">
        <f t="shared" si="710"/>
        <v>2094.01489114379-2892.12921912884i</v>
      </c>
      <c r="I2418" s="57" t="str">
        <f t="shared" si="711"/>
        <v>-1150.02220128607-936.559057963368i</v>
      </c>
      <c r="K2418" s="57" t="str">
        <f t="shared" si="712"/>
        <v>0.00197094424078806-0.00954724980374587i</v>
      </c>
      <c r="L2418" s="57" t="str">
        <f t="shared" si="713"/>
        <v>0.00025-0.0271678568177663i</v>
      </c>
      <c r="M2418" s="57" t="str">
        <f t="shared" si="714"/>
        <v>0.0025-0.0153010457672025i</v>
      </c>
      <c r="N2418" s="57">
        <f t="shared" si="715"/>
        <v>95.364818491047089</v>
      </c>
      <c r="O2418" s="57">
        <f t="shared" si="716"/>
        <v>10.067508570287249</v>
      </c>
      <c r="P2418" s="374">
        <f t="shared" si="717"/>
        <v>10.067508570287249</v>
      </c>
      <c r="Q2418" s="374">
        <f t="shared" si="718"/>
        <v>-84.635181508952911</v>
      </c>
      <c r="R2418" s="12">
        <f t="shared" si="719"/>
        <v>95.364818491047089</v>
      </c>
      <c r="S2418" s="57">
        <f t="shared" si="720"/>
        <v>8.1363993322993142</v>
      </c>
      <c r="T2418" s="12">
        <f t="shared" si="703"/>
        <v>10.067508570287249</v>
      </c>
    </row>
    <row r="2419" spans="1:20" x14ac:dyDescent="0.15">
      <c r="A2419" s="57">
        <f t="shared" si="704"/>
        <v>51316.770256053438</v>
      </c>
      <c r="B2419" s="12">
        <f t="shared" si="721"/>
        <v>8167.3176497620525</v>
      </c>
      <c r="C2419" s="57" t="str">
        <f t="shared" si="705"/>
        <v>0.297988449133086-3.16121356978392i</v>
      </c>
      <c r="D2419" s="57" t="str">
        <f t="shared" si="706"/>
        <v>7.9747498017179-0.984091483393414i</v>
      </c>
      <c r="E2419" s="57" t="str">
        <f t="shared" si="707"/>
        <v>81.362290352729+1.07013457756573i</v>
      </c>
      <c r="F2419" s="57" t="str">
        <f t="shared" si="708"/>
        <v>4.17731566174431-73.2241320372341i</v>
      </c>
      <c r="G2419" s="57" t="str">
        <f t="shared" si="709"/>
        <v>0.999673816285199-0.0180576111095775i</v>
      </c>
      <c r="H2419" s="57" t="str">
        <f t="shared" si="710"/>
        <v>2011.12417577874-2871.07959986573i</v>
      </c>
      <c r="I2419" s="57" t="str">
        <f t="shared" si="711"/>
        <v>-1138.74851281729-898.536909554161i</v>
      </c>
      <c r="K2419" s="57" t="str">
        <f t="shared" si="712"/>
        <v>0.00196403344296181-0.00951217196193792i</v>
      </c>
      <c r="L2419" s="57" t="str">
        <f t="shared" si="713"/>
        <v>0.00025-0.0270650097806i</v>
      </c>
      <c r="M2419" s="57" t="str">
        <f t="shared" si="714"/>
        <v>0.0025-0.0152431219039675i</v>
      </c>
      <c r="N2419" s="57">
        <f t="shared" si="715"/>
        <v>95.385013737505702</v>
      </c>
      <c r="O2419" s="57">
        <f t="shared" si="716"/>
        <v>10.035496373348922</v>
      </c>
      <c r="P2419" s="374">
        <f t="shared" si="717"/>
        <v>10.035496373348922</v>
      </c>
      <c r="Q2419" s="374">
        <f t="shared" si="718"/>
        <v>-84.614986262494298</v>
      </c>
      <c r="R2419" s="12">
        <f t="shared" si="719"/>
        <v>95.385013737505702</v>
      </c>
      <c r="S2419" s="57">
        <f t="shared" si="720"/>
        <v>8.1673176497620528</v>
      </c>
      <c r="T2419" s="12">
        <f t="shared" si="703"/>
        <v>10.035496373348922</v>
      </c>
    </row>
    <row r="2420" spans="1:20" x14ac:dyDescent="0.15">
      <c r="A2420" s="57">
        <f t="shared" si="704"/>
        <v>51511.77398302644</v>
      </c>
      <c r="B2420" s="12">
        <f t="shared" si="721"/>
        <v>8198.3534568311479</v>
      </c>
      <c r="C2420" s="57" t="str">
        <f t="shared" si="705"/>
        <v>0.298006294107351-3.14948158486351i</v>
      </c>
      <c r="D2420" s="57" t="str">
        <f t="shared" si="706"/>
        <v>7.97470985090009-0.981917225691241i</v>
      </c>
      <c r="E2420" s="57" t="str">
        <f t="shared" si="707"/>
        <v>81.3644310578746+1.07419957832131i</v>
      </c>
      <c r="F2420" s="57" t="str">
        <f t="shared" si="708"/>
        <v>4.17730528654474-72.9475058884713i</v>
      </c>
      <c r="G2420" s="57" t="str">
        <f t="shared" si="709"/>
        <v>0.999671333395186-0.0181261850116735i</v>
      </c>
      <c r="H2420" s="57" t="str">
        <f t="shared" si="710"/>
        <v>1931.85922709377-2848.28204619612i</v>
      </c>
      <c r="I2420" s="57" t="str">
        <f t="shared" si="711"/>
        <v>-1126.7528477447-862.237031918672i</v>
      </c>
      <c r="K2420" s="57" t="str">
        <f t="shared" si="712"/>
        <v>0.00195717352343169-0.00947722098209031i</v>
      </c>
      <c r="L2420" s="57" t="str">
        <f t="shared" si="713"/>
        <v>0.00025-0.0269625520826858i</v>
      </c>
      <c r="M2420" s="57" t="str">
        <f t="shared" si="714"/>
        <v>0.0025-0.0151854173181585i</v>
      </c>
      <c r="N2420" s="57">
        <f t="shared" si="715"/>
        <v>95.405276379624326</v>
      </c>
      <c r="O2420" s="57">
        <f t="shared" si="716"/>
        <v>10.003491194652076</v>
      </c>
      <c r="P2420" s="374">
        <f t="shared" si="717"/>
        <v>10.003491194652076</v>
      </c>
      <c r="Q2420" s="374">
        <f t="shared" si="718"/>
        <v>-84.594723620375674</v>
      </c>
      <c r="R2420" s="12">
        <f t="shared" si="719"/>
        <v>95.405276379624326</v>
      </c>
      <c r="S2420" s="57">
        <f t="shared" si="720"/>
        <v>8.198353456831148</v>
      </c>
      <c r="T2420" s="12">
        <f t="shared" si="703"/>
        <v>10.003491194652076</v>
      </c>
    </row>
    <row r="2421" spans="1:20" x14ac:dyDescent="0.15">
      <c r="A2421" s="57">
        <f t="shared" si="704"/>
        <v>51707.518724161942</v>
      </c>
      <c r="B2421" s="12">
        <f t="shared" si="721"/>
        <v>8229.5071999671072</v>
      </c>
      <c r="C2421" s="57" t="str">
        <f t="shared" si="705"/>
        <v>0.298023882880552-3.13779494597314i</v>
      </c>
      <c r="D2421" s="57" t="str">
        <f t="shared" si="706"/>
        <v>7.97466959628406-0.97975707753833i</v>
      </c>
      <c r="E2421" s="57" t="str">
        <f t="shared" si="707"/>
        <v>81.3665881705325+1.07827831139141i</v>
      </c>
      <c r="F2421" s="57" t="str">
        <f t="shared" si="708"/>
        <v>4.17729483239599-72.6719291112071i</v>
      </c>
      <c r="G2421" s="57" t="str">
        <f t="shared" si="709"/>
        <v>0.999668831611829-0.0181950189796425i</v>
      </c>
      <c r="H2421" s="57" t="str">
        <f t="shared" si="710"/>
        <v>1856.10042075874-2823.98925058071i</v>
      </c>
      <c r="I2421" s="57" t="str">
        <f t="shared" si="711"/>
        <v>-1114.1493496168-827.5979008717i</v>
      </c>
      <c r="K2421" s="57" t="str">
        <f t="shared" si="712"/>
        <v>0.00195036410898767-0.00944239647163591i</v>
      </c>
      <c r="L2421" s="57" t="str">
        <f t="shared" si="713"/>
        <v>0.00025-0.0268604822501353i</v>
      </c>
      <c r="M2421" s="57" t="str">
        <f t="shared" si="714"/>
        <v>0.0025-0.0151279311796757i</v>
      </c>
      <c r="N2421" s="57">
        <f t="shared" si="715"/>
        <v>95.425606595598282</v>
      </c>
      <c r="O2421" s="57">
        <f t="shared" si="716"/>
        <v>9.9714930841303264</v>
      </c>
      <c r="P2421" s="374">
        <f t="shared" si="717"/>
        <v>9.9714930841303264</v>
      </c>
      <c r="Q2421" s="374">
        <f t="shared" si="718"/>
        <v>-84.574393404401718</v>
      </c>
      <c r="R2421" s="12">
        <f t="shared" si="719"/>
        <v>95.425606595598282</v>
      </c>
      <c r="S2421" s="57">
        <f t="shared" si="720"/>
        <v>8.2295071999671077</v>
      </c>
      <c r="T2421" s="12">
        <f t="shared" si="703"/>
        <v>9.9714930841303264</v>
      </c>
    </row>
    <row r="2422" spans="1:20" x14ac:dyDescent="0.15">
      <c r="A2422" s="57">
        <f t="shared" si="704"/>
        <v>51904.007295313757</v>
      </c>
      <c r="B2422" s="12">
        <f t="shared" si="721"/>
        <v>8260.7793273269817</v>
      </c>
      <c r="C2422" s="57" t="str">
        <f t="shared" si="705"/>
        <v>0.298041216370117-3.12615348460554i</v>
      </c>
      <c r="D2422" s="57" t="str">
        <f t="shared" si="706"/>
        <v>7.9746290355627-0.977611007681254i</v>
      </c>
      <c r="E2422" s="57" t="str">
        <f t="shared" si="707"/>
        <v>81.3687618136011+1.08237081544331i</v>
      </c>
      <c r="F2422" s="57" t="str">
        <f t="shared" si="708"/>
        <v>4.17728429869765-72.3973977411437i</v>
      </c>
      <c r="G2422" s="57" t="str">
        <f t="shared" si="709"/>
        <v>0.999666310791459-0.0182641139958461i</v>
      </c>
      <c r="H2422" s="57" t="str">
        <f t="shared" si="710"/>
        <v>1783.72250912976-2798.42910382733i</v>
      </c>
      <c r="I2422" s="57" t="str">
        <f t="shared" si="711"/>
        <v>-1101.04053837161-794.555987733215i</v>
      </c>
      <c r="K2422" s="57" t="str">
        <f t="shared" si="712"/>
        <v>0.0019436048290088-0.00940769803861146i</v>
      </c>
      <c r="L2422" s="57" t="str">
        <f t="shared" si="713"/>
        <v>0.00025-0.0267587988146396i</v>
      </c>
      <c r="M2422" s="57" t="str">
        <f t="shared" si="714"/>
        <v>0.0025-0.0150706626615618i</v>
      </c>
      <c r="N2422" s="57">
        <f t="shared" si="715"/>
        <v>95.446004563380498</v>
      </c>
      <c r="O2422" s="57">
        <f t="shared" si="716"/>
        <v>9.9395020920629342</v>
      </c>
      <c r="P2422" s="374">
        <f t="shared" si="717"/>
        <v>9.9395020920629342</v>
      </c>
      <c r="Q2422" s="374">
        <f t="shared" si="718"/>
        <v>-84.553995436619502</v>
      </c>
      <c r="R2422" s="12">
        <f t="shared" si="719"/>
        <v>95.446004563380498</v>
      </c>
      <c r="S2422" s="57">
        <f t="shared" si="720"/>
        <v>8.2607793273269809</v>
      </c>
      <c r="T2422" s="12">
        <f t="shared" si="703"/>
        <v>9.9395020920629342</v>
      </c>
    </row>
    <row r="2423" spans="1:20" x14ac:dyDescent="0.15">
      <c r="A2423" s="57">
        <f t="shared" si="704"/>
        <v>52101.242523035959</v>
      </c>
      <c r="B2423" s="12">
        <f t="shared" si="721"/>
        <v>8292.1702887708252</v>
      </c>
      <c r="C2423" s="57" t="str">
        <f t="shared" si="705"/>
        <v>0.298058295479747-3.11455703290823i</v>
      </c>
      <c r="D2423" s="57" t="str">
        <f t="shared" si="706"/>
        <v>7.97458816641145-0.975478985067085i</v>
      </c>
      <c r="E2423" s="57" t="str">
        <f t="shared" si="707"/>
        <v>81.370952110911+1.08647712911721i</v>
      </c>
      <c r="F2423" s="57" t="str">
        <f t="shared" si="708"/>
        <v>4.17727368484483-72.1239078290228i</v>
      </c>
      <c r="G2423" s="57" t="str">
        <f t="shared" si="709"/>
        <v>0.999663770789312-0.0183334710463121i</v>
      </c>
      <c r="H2423" s="57" t="str">
        <f t="shared" si="710"/>
        <v>1714.59680018386-2771.80651742901i</v>
      </c>
      <c r="I2423" s="57" t="str">
        <f t="shared" si="711"/>
        <v>-1087.51820712178-763.046724468976i</v>
      </c>
      <c r="K2423" s="57" t="str">
        <f t="shared" si="712"/>
        <v>0.00193689531544665-0.00937312529166509i</v>
      </c>
      <c r="L2423" s="57" t="str">
        <f t="shared" si="713"/>
        <v>0.00025-0.0266575003134485i</v>
      </c>
      <c r="M2423" s="57" t="str">
        <f t="shared" si="714"/>
        <v>0.0025-0.0150136109399898i</v>
      </c>
      <c r="N2423" s="57">
        <f t="shared" si="715"/>
        <v>95.466470460670394</v>
      </c>
      <c r="O2423" s="57">
        <f t="shared" si="716"/>
        <v>9.9075182690772188</v>
      </c>
      <c r="P2423" s="374">
        <f t="shared" si="717"/>
        <v>9.9075182690772188</v>
      </c>
      <c r="Q2423" s="374">
        <f t="shared" si="718"/>
        <v>-84.533529539329606</v>
      </c>
      <c r="R2423" s="12">
        <f t="shared" si="719"/>
        <v>95.466470460670394</v>
      </c>
      <c r="S2423" s="57">
        <f t="shared" si="720"/>
        <v>8.2921702887708246</v>
      </c>
      <c r="T2423" s="12">
        <f t="shared" si="703"/>
        <v>9.9075182690772188</v>
      </c>
    </row>
    <row r="2424" spans="1:20" x14ac:dyDescent="0.15">
      <c r="A2424" s="57">
        <f t="shared" si="704"/>
        <v>52299.227244623493</v>
      </c>
      <c r="B2424" s="12">
        <f t="shared" si="721"/>
        <v>8323.680535868154</v>
      </c>
      <c r="C2424" s="57" t="str">
        <f t="shared" si="705"/>
        <v>0.298075121099443-3.10300542368095i</v>
      </c>
      <c r="D2424" s="57" t="str">
        <f t="shared" si="706"/>
        <v>7.97454698648822-0.973360978842888i</v>
      </c>
      <c r="E2424" s="57" t="str">
        <f t="shared" si="707"/>
        <v>81.3731591872311+1.09059729102478i</v>
      </c>
      <c r="F2424" s="57" t="str">
        <f t="shared" si="708"/>
        <v>4.17726299022802-71.8514554405664i</v>
      </c>
      <c r="G2424" s="57" t="str">
        <f t="shared" si="709"/>
        <v>0.999661211459526-0.0184030911207466i</v>
      </c>
      <c r="H2424" s="57" t="str">
        <f t="shared" si="710"/>
        <v>1648.59296304286-2744.30522403458i</v>
      </c>
      <c r="I2424" s="57" t="str">
        <f t="shared" si="711"/>
        <v>-1073.66429977636-733.005296404855i</v>
      </c>
      <c r="K2424" s="57" t="str">
        <f t="shared" si="712"/>
        <v>0.00193023520280857-0.00933867784006333i</v>
      </c>
      <c r="L2424" s="57" t="str">
        <f t="shared" si="713"/>
        <v>0.00025-0.026556585289349i</v>
      </c>
      <c r="M2424" s="57" t="str">
        <f t="shared" si="714"/>
        <v>0.0025-0.0149567751942516i</v>
      </c>
      <c r="N2424" s="57">
        <f t="shared" si="715"/>
        <v>95.487004464903578</v>
      </c>
      <c r="O2424" s="57">
        <f t="shared" si="716"/>
        <v>9.8755416661503173</v>
      </c>
      <c r="P2424" s="374">
        <f t="shared" si="717"/>
        <v>9.8755416661503173</v>
      </c>
      <c r="Q2424" s="374">
        <f t="shared" si="718"/>
        <v>-84.512995535096422</v>
      </c>
      <c r="R2424" s="12">
        <f t="shared" si="719"/>
        <v>95.487004464903578</v>
      </c>
      <c r="S2424" s="57">
        <f t="shared" si="720"/>
        <v>8.3236805358681547</v>
      </c>
      <c r="T2424" s="12">
        <f t="shared" si="703"/>
        <v>9.8755416661503173</v>
      </c>
    </row>
    <row r="2425" spans="1:20" x14ac:dyDescent="0.15">
      <c r="A2425" s="57">
        <f t="shared" si="704"/>
        <v>52497.964308153067</v>
      </c>
      <c r="B2425" s="12">
        <f t="shared" si="721"/>
        <v>8355.3105219044537</v>
      </c>
      <c r="C2425" s="57" t="str">
        <f t="shared" si="705"/>
        <v>0.298091694105578-3.09149849037331i</v>
      </c>
      <c r="D2425" s="57" t="str">
        <f t="shared" si="706"/>
        <v>7.9745054934331-0.971256958355274i</v>
      </c>
      <c r="E2425" s="57" t="str">
        <f t="shared" si="707"/>
        <v>81.3753831682754+1.09473133974754i</v>
      </c>
      <c r="F2425" s="57" t="str">
        <f t="shared" si="708"/>
        <v>4.17725221423308-71.5800366564214i</v>
      </c>
      <c r="G2425" s="57" t="str">
        <f t="shared" si="709"/>
        <v>0.999658632655132-0.0184729752125481i</v>
      </c>
      <c r="H2425" s="57" t="str">
        <f t="shared" si="710"/>
        <v>1585.58050772501-2716.08952573899i</v>
      </c>
      <c r="I2425" s="57" t="str">
        <f t="shared" si="711"/>
        <v>-1059.55175661178-704.367285313486i</v>
      </c>
      <c r="K2425" s="57" t="str">
        <f t="shared" si="712"/>
        <v>0.00192362412814138-0.00930435529369862i</v>
      </c>
      <c r="L2425" s="57" t="str">
        <f t="shared" si="713"/>
        <v>0.00025-0.0264560522906446i</v>
      </c>
      <c r="M2425" s="57" t="str">
        <f t="shared" si="714"/>
        <v>0.0025-0.014900154606746i</v>
      </c>
      <c r="N2425" s="57">
        <f t="shared" si="715"/>
        <v>95.507606753241859</v>
      </c>
      <c r="O2425" s="57">
        <f t="shared" si="716"/>
        <v>9.8435723346114834</v>
      </c>
      <c r="P2425" s="374">
        <f t="shared" si="717"/>
        <v>9.8435723346114834</v>
      </c>
      <c r="Q2425" s="374">
        <f t="shared" si="718"/>
        <v>-84.492393246758141</v>
      </c>
      <c r="R2425" s="12">
        <f t="shared" si="719"/>
        <v>95.507606753241859</v>
      </c>
      <c r="S2425" s="57">
        <f t="shared" si="720"/>
        <v>8.3553105219044532</v>
      </c>
      <c r="T2425" s="12">
        <f t="shared" si="703"/>
        <v>9.8435723346114834</v>
      </c>
    </row>
    <row r="2426" spans="1:20" x14ac:dyDescent="0.15">
      <c r="A2426" s="57">
        <f t="shared" si="704"/>
        <v>52697.456572524046</v>
      </c>
      <c r="B2426" s="12">
        <f t="shared" si="721"/>
        <v>8387.0607018876908</v>
      </c>
      <c r="C2426" s="57" t="str">
        <f t="shared" si="705"/>
        <v>0.29810801536088-3.08003606708214i</v>
      </c>
      <c r="D2426" s="57" t="str">
        <f t="shared" si="706"/>
        <v>7.97446368486835-0.969166893149927i</v>
      </c>
      <c r="E2426" s="57" t="str">
        <f t="shared" si="707"/>
        <v>81.37762418071+1.09887931383448i</v>
      </c>
      <c r="F2426" s="57" t="str">
        <f t="shared" si="708"/>
        <v>4.17724135624121-71.3096475721035i</v>
      </c>
      <c r="G2426" s="57" t="str">
        <f t="shared" si="709"/>
        <v>0.999656034228044-0.0185431243188203i</v>
      </c>
      <c r="H2426" s="57" t="str">
        <f t="shared" si="710"/>
        <v>1525.42998311104-2687.30596873043i</v>
      </c>
      <c r="I2426" s="57" t="str">
        <f t="shared" si="711"/>
        <v>-1045.24531891514-677.069183766153i</v>
      </c>
      <c r="K2426" s="57" t="str">
        <f t="shared" si="712"/>
        <v>0.00191706173101469-0.00927015726309547i</v>
      </c>
      <c r="L2426" s="57" t="str">
        <f t="shared" si="713"/>
        <v>0.00025-0.0263558998711343i</v>
      </c>
      <c r="M2426" s="57" t="str">
        <f t="shared" si="714"/>
        <v>0.0025-0.0148437483629667i</v>
      </c>
      <c r="N2426" s="57">
        <f t="shared" si="715"/>
        <v>95.52827750256192</v>
      </c>
      <c r="O2426" s="57">
        <f t="shared" si="716"/>
        <v>9.8116103261435494</v>
      </c>
      <c r="P2426" s="374">
        <f t="shared" si="717"/>
        <v>9.8116103261435494</v>
      </c>
      <c r="Q2426" s="374">
        <f t="shared" si="718"/>
        <v>-84.47172249743808</v>
      </c>
      <c r="R2426" s="12">
        <f t="shared" si="719"/>
        <v>95.52827750256192</v>
      </c>
      <c r="S2426" s="57">
        <f t="shared" si="720"/>
        <v>8.387060701887691</v>
      </c>
      <c r="T2426" s="12">
        <f t="shared" si="703"/>
        <v>9.8116103261435494</v>
      </c>
    </row>
    <row r="2427" spans="1:20" x14ac:dyDescent="0.15">
      <c r="A2427" s="57">
        <f t="shared" si="704"/>
        <v>52897.706907499647</v>
      </c>
      <c r="B2427" s="12">
        <f t="shared" si="721"/>
        <v>8418.931532554865</v>
      </c>
      <c r="C2427" s="57" t="str">
        <f t="shared" si="705"/>
        <v>0.298124085714485-3.06861798854928i</v>
      </c>
      <c r="D2427" s="57" t="str">
        <f t="shared" si="706"/>
        <v>7.97442155839817-0.967090752971144i</v>
      </c>
      <c r="E2427" s="57" t="str">
        <f t="shared" si="707"/>
        <v>81.3798823521599+1.10304125179942i</v>
      </c>
      <c r="F2427" s="57" t="str">
        <f t="shared" si="708"/>
        <v>4.17723041562891-71.0402842979399i</v>
      </c>
      <c r="G2427" s="57" t="str">
        <f t="shared" si="709"/>
        <v>0.999653416029052-0.0186135394403854i</v>
      </c>
      <c r="H2427" s="57" t="str">
        <f t="shared" si="710"/>
        <v>1468.01393309013-2658.08492992602i</v>
      </c>
      <c r="I2427" s="57" t="str">
        <f t="shared" si="711"/>
        <v>-1030.80228701163-651.048799608546i</v>
      </c>
      <c r="K2427" s="57" t="str">
        <f t="shared" si="712"/>
        <v>0.00191054765350483-0.00923608335941824i</v>
      </c>
      <c r="L2427" s="57" t="str">
        <f t="shared" si="713"/>
        <v>0.00025-0.0262561265900919i</v>
      </c>
      <c r="M2427" s="57" t="str">
        <f t="shared" si="714"/>
        <v>0.0025-0.0147875556514911i</v>
      </c>
      <c r="N2427" s="57">
        <f t="shared" si="715"/>
        <v>95.549016889444573</v>
      </c>
      <c r="O2427" s="57">
        <f t="shared" si="716"/>
        <v>9.7796556927855995</v>
      </c>
      <c r="P2427" s="374">
        <f t="shared" si="717"/>
        <v>9.7796556927855995</v>
      </c>
      <c r="Q2427" s="374">
        <f t="shared" si="718"/>
        <v>-84.450983110555427</v>
      </c>
      <c r="R2427" s="12">
        <f t="shared" si="719"/>
        <v>95.549016889444573</v>
      </c>
      <c r="S2427" s="57">
        <f t="shared" si="720"/>
        <v>8.4189315325548648</v>
      </c>
      <c r="T2427" s="12">
        <f t="shared" si="703"/>
        <v>9.7796556927855995</v>
      </c>
    </row>
    <row r="2428" spans="1:20" x14ac:dyDescent="0.15">
      <c r="A2428" s="57">
        <f t="shared" si="704"/>
        <v>53098.718193748144</v>
      </c>
      <c r="B2428" s="12">
        <f t="shared" si="721"/>
        <v>8450.9234723785739</v>
      </c>
      <c r="C2428" s="57" t="str">
        <f t="shared" si="705"/>
        <v>0.298139906001978-3.05724409015908i</v>
      </c>
      <c r="D2428" s="57" t="str">
        <f t="shared" si="706"/>
        <v>7.97437911160871-0.965028507761378i</v>
      </c>
      <c r="E2428" s="57" t="str">
        <f t="shared" si="707"/>
        <v>81.3821578112168+1.10721719211965i</v>
      </c>
      <c r="F2428" s="57" t="str">
        <f t="shared" si="708"/>
        <v>4.17721939176794-70.7719429590147i</v>
      </c>
      <c r="G2428" s="57" t="str">
        <f t="shared" si="709"/>
        <v>0.999650777907813-0.0186842215817973i</v>
      </c>
      <c r="H2428" s="57" t="str">
        <f t="shared" si="710"/>
        <v>1413.20764671054-2628.54210682116i</v>
      </c>
      <c r="I2428" s="57" t="str">
        <f t="shared" si="711"/>
        <v>-1016.27322847878-626.24556736606i</v>
      </c>
      <c r="K2428" s="57" t="str">
        <f t="shared" si="712"/>
        <v>0.00190408154017842-0.00920213319447723i</v>
      </c>
      <c r="L2428" s="57" t="str">
        <f t="shared" si="713"/>
        <v>0.00025-0.0261567310122453i</v>
      </c>
      <c r="M2428" s="57" t="str">
        <f t="shared" si="714"/>
        <v>0.0025-0.014731575663968i</v>
      </c>
      <c r="N2428" s="57">
        <f t="shared" si="715"/>
        <v>95.569825090164116</v>
      </c>
      <c r="O2428" s="57">
        <f t="shared" si="716"/>
        <v>9.7477084869348047</v>
      </c>
      <c r="P2428" s="374">
        <f t="shared" si="717"/>
        <v>9.7477084869348047</v>
      </c>
      <c r="Q2428" s="374">
        <f t="shared" si="718"/>
        <v>-84.430174909835884</v>
      </c>
      <c r="R2428" s="12">
        <f t="shared" si="719"/>
        <v>95.569825090164116</v>
      </c>
      <c r="S2428" s="57">
        <f t="shared" si="720"/>
        <v>8.4509234723785731</v>
      </c>
      <c r="T2428" s="12">
        <f t="shared" si="703"/>
        <v>9.7477084869348047</v>
      </c>
    </row>
    <row r="2429" spans="1:20" x14ac:dyDescent="0.15">
      <c r="A2429" s="57">
        <f t="shared" si="704"/>
        <v>53300.493322884387</v>
      </c>
      <c r="B2429" s="12">
        <f t="shared" si="721"/>
        <v>8483.0369815736121</v>
      </c>
      <c r="C2429" s="57" t="str">
        <f t="shared" si="705"/>
        <v>0.29815547704539-3.04591420793599i</v>
      </c>
      <c r="D2429" s="57" t="str">
        <f t="shared" si="706"/>
        <v>7.97433634206779-0.962980127660778i</v>
      </c>
      <c r="E2429" s="57" t="str">
        <f t="shared" si="707"/>
        <v>81.3844506874452+1.111407173233i</v>
      </c>
      <c r="F2429" s="57" t="str">
        <f t="shared" si="708"/>
        <v>4.17720828402528-70.5046196951119i</v>
      </c>
      <c r="G2429" s="57" t="str">
        <f t="shared" si="709"/>
        <v>0.999648119712841-0.0187551717513558i</v>
      </c>
      <c r="H2429" s="57" t="str">
        <f t="shared" si="710"/>
        <v>1360.8897341055-2598.77990611641i</v>
      </c>
      <c r="I2429" s="57" t="str">
        <f t="shared" si="711"/>
        <v>-1001.70263526124-602.600781401228i</v>
      </c>
      <c r="K2429" s="57" t="str">
        <f t="shared" si="712"/>
        <v>0.00189766303807625-0.00916830638073557i</v>
      </c>
      <c r="L2429" s="57" t="str">
        <f t="shared" si="713"/>
        <v>0.00025-0.0260577117077559i</v>
      </c>
      <c r="M2429" s="57" t="str">
        <f t="shared" si="714"/>
        <v>0.0025-0.0146758075951066i</v>
      </c>
      <c r="N2429" s="57">
        <f t="shared" si="715"/>
        <v>95.590702280676624</v>
      </c>
      <c r="O2429" s="57">
        <f t="shared" si="716"/>
        <v>9.715768761348496</v>
      </c>
      <c r="P2429" s="374">
        <f t="shared" si="717"/>
        <v>9.715768761348496</v>
      </c>
      <c r="Q2429" s="374">
        <f t="shared" si="718"/>
        <v>-84.409297719323376</v>
      </c>
      <c r="R2429" s="12">
        <f t="shared" si="719"/>
        <v>95.590702280676624</v>
      </c>
      <c r="S2429" s="57">
        <f t="shared" si="720"/>
        <v>8.483036981573612</v>
      </c>
      <c r="T2429" s="12">
        <f t="shared" si="703"/>
        <v>9.715768761348496</v>
      </c>
    </row>
    <row r="2430" spans="1:20" x14ac:dyDescent="0.15">
      <c r="A2430" s="57">
        <f t="shared" si="704"/>
        <v>53503.035197511352</v>
      </c>
      <c r="B2430" s="12">
        <f t="shared" si="721"/>
        <v>8515.2725221035926</v>
      </c>
      <c r="C2430" s="57" t="str">
        <f t="shared" si="705"/>
        <v>0.298170799653233-3.03462817854205i</v>
      </c>
      <c r="D2430" s="57" t="str">
        <f t="shared" si="706"/>
        <v>7.97429324732476-0.960945583006735i</v>
      </c>
      <c r="E2430" s="57" t="str">
        <f t="shared" si="707"/>
        <v>81.3867611113901+1.11561123353615i</v>
      </c>
      <c r="F2430" s="57" t="str">
        <f t="shared" si="708"/>
        <v>4.17719709176313-70.2383106606611i</v>
      </c>
      <c r="G2430" s="57" t="str">
        <f t="shared" si="709"/>
        <v>0.999645441291501-0.0188263909611187i</v>
      </c>
      <c r="H2430" s="57" t="str">
        <f t="shared" si="710"/>
        <v>1310.94255609284-2568.88872997921i</v>
      </c>
      <c r="I2430" s="57" t="str">
        <f t="shared" si="711"/>
        <v>-987.129529832082-580.057763772995i</v>
      </c>
      <c r="K2430" s="57" t="str">
        <f t="shared" si="712"/>
        <v>0.00189129179669711-0.00913460253131543i</v>
      </c>
      <c r="L2430" s="57" t="str">
        <f t="shared" si="713"/>
        <v>0.00025-0.0259590672521975i</v>
      </c>
      <c r="M2430" s="57" t="str">
        <f t="shared" si="714"/>
        <v>0.0025-0.0146202506426644i</v>
      </c>
      <c r="N2430" s="57">
        <f t="shared" si="715"/>
        <v>95.611648636608933</v>
      </c>
      <c r="O2430" s="57">
        <f t="shared" si="716"/>
        <v>9.6838365691459281</v>
      </c>
      <c r="P2430" s="374">
        <f t="shared" si="717"/>
        <v>9.6838365691459281</v>
      </c>
      <c r="Q2430" s="374">
        <f t="shared" si="718"/>
        <v>-84.388351363391067</v>
      </c>
      <c r="R2430" s="12">
        <f t="shared" si="719"/>
        <v>95.611648636608933</v>
      </c>
      <c r="S2430" s="57">
        <f t="shared" si="720"/>
        <v>8.5152725221035919</v>
      </c>
      <c r="T2430" s="12">
        <f t="shared" si="703"/>
        <v>9.6838365691459281</v>
      </c>
    </row>
    <row r="2431" spans="1:20" x14ac:dyDescent="0.15">
      <c r="A2431" s="57">
        <f t="shared" si="704"/>
        <v>53706.346731261889</v>
      </c>
      <c r="B2431" s="12">
        <f t="shared" si="721"/>
        <v>8547.6305576875857</v>
      </c>
      <c r="C2431" s="57" t="str">
        <f t="shared" si="705"/>
        <v>0.298185874620543-3.02338583927474i</v>
      </c>
      <c r="D2431" s="57" t="str">
        <f t="shared" si="706"/>
        <v>7.97424982491052-0.958924844333431i</v>
      </c>
      <c r="E2431" s="57" t="str">
        <f t="shared" si="707"/>
        <v>81.3890892145849+1.11982941138193i</v>
      </c>
      <c r="F2431" s="57" t="str">
        <f t="shared" si="708"/>
        <v>4.17718581433884-69.9730120246809i</v>
      </c>
      <c r="G2431" s="57" t="str">
        <f t="shared" si="709"/>
        <v>0.999642742490001-0.0188978802269163i</v>
      </c>
      <c r="H2431" s="57" t="str">
        <f t="shared" si="710"/>
        <v>1263.25253175563-2538.94816124762i</v>
      </c>
      <c r="I2431" s="57" t="str">
        <f t="shared" si="711"/>
        <v>-972.588021594005-558.561978024671i</v>
      </c>
      <c r="K2431" s="57" t="str">
        <f t="shared" si="712"/>
        <v>0.00188496746798186-0.0091010212600048i</v>
      </c>
      <c r="L2431" s="57" t="str">
        <f t="shared" si="713"/>
        <v>0.00025-0.0258607962265367i</v>
      </c>
      <c r="M2431" s="57" t="str">
        <f t="shared" si="714"/>
        <v>0.0025-0.0145649040074362i</v>
      </c>
      <c r="N2431" s="57">
        <f t="shared" si="715"/>
        <v>95.632664333247234</v>
      </c>
      <c r="O2431" s="57">
        <f t="shared" si="716"/>
        <v>9.65191196381104</v>
      </c>
      <c r="P2431" s="374">
        <f t="shared" si="717"/>
        <v>9.65191196381104</v>
      </c>
      <c r="Q2431" s="374">
        <f t="shared" si="718"/>
        <v>-84.367335666752766</v>
      </c>
      <c r="R2431" s="12">
        <f t="shared" si="719"/>
        <v>95.632664333247234</v>
      </c>
      <c r="S2431" s="57">
        <f t="shared" si="720"/>
        <v>8.5476305576875848</v>
      </c>
      <c r="T2431" s="12">
        <f t="shared" si="703"/>
        <v>9.65191196381104</v>
      </c>
    </row>
    <row r="2432" spans="1:20" x14ac:dyDescent="0.15">
      <c r="A2432" s="57">
        <f t="shared" si="704"/>
        <v>53910.43084884069</v>
      </c>
      <c r="B2432" s="12">
        <f t="shared" si="721"/>
        <v>8580.1115538067988</v>
      </c>
      <c r="C2432" s="57" t="str">
        <f t="shared" si="705"/>
        <v>0.29820070272892-3.01218702806436i</v>
      </c>
      <c r="D2432" s="57" t="str">
        <f t="shared" si="706"/>
        <v>7.97420607233717-0.956917882371386i</v>
      </c>
      <c r="E2432" s="57" t="str">
        <f t="shared" si="707"/>
        <v>81.3914351295568+1.12406174507769i</v>
      </c>
      <c r="F2432" s="57" t="str">
        <f t="shared" si="708"/>
        <v>4.17717445110488-69.7087199707248i</v>
      </c>
      <c r="G2432" s="57" t="str">
        <f t="shared" si="709"/>
        <v>0.999640023153377-0.0189696405683641i</v>
      </c>
      <c r="H2432" s="57" t="str">
        <f t="shared" si="710"/>
        <v>1217.71034502266-2509.02805064702i</v>
      </c>
      <c r="I2432" s="57" t="str">
        <f t="shared" si="711"/>
        <v>-958.107815451511-538.061098561769i</v>
      </c>
      <c r="K2432" s="57" t="str">
        <f t="shared" si="712"/>
        <v>0.0018786897062975-0.00906756218126342i</v>
      </c>
      <c r="L2432" s="57" t="str">
        <f t="shared" si="713"/>
        <v>0.00025-0.0257628972171117i</v>
      </c>
      <c r="M2432" s="57" t="str">
        <f t="shared" si="714"/>
        <v>0.0025-0.0145097668932419i</v>
      </c>
      <c r="N2432" s="57">
        <f t="shared" si="715"/>
        <v>95.653749545526111</v>
      </c>
      <c r="O2432" s="57">
        <f t="shared" si="716"/>
        <v>9.6199949991938887</v>
      </c>
      <c r="P2432" s="374">
        <f t="shared" si="717"/>
        <v>9.6199949991938887</v>
      </c>
      <c r="Q2432" s="374">
        <f t="shared" si="718"/>
        <v>-84.346250454473889</v>
      </c>
      <c r="R2432" s="12">
        <f t="shared" si="719"/>
        <v>95.653749545526111</v>
      </c>
      <c r="S2432" s="57">
        <f t="shared" si="720"/>
        <v>8.5801115538067982</v>
      </c>
      <c r="T2432" s="12">
        <f t="shared" si="703"/>
        <v>9.6199949991938887</v>
      </c>
    </row>
    <row r="2433" spans="1:20" x14ac:dyDescent="0.15">
      <c r="A2433" s="57">
        <f t="shared" si="704"/>
        <v>54115.290486066282</v>
      </c>
      <c r="B2433" s="12">
        <f t="shared" si="721"/>
        <v>8612.7159777112647</v>
      </c>
      <c r="C2433" s="57" t="str">
        <f t="shared" si="705"/>
        <v>0.298215284746518-3.00103158347184i</v>
      </c>
      <c r="D2433" s="57" t="str">
        <f t="shared" si="706"/>
        <v>7.97416198709819-0.954924668047019i</v>
      </c>
      <c r="E2433" s="57" t="str">
        <f t="shared" si="707"/>
        <v>81.3937989898356+1.12830827288211i</v>
      </c>
      <c r="F2433" s="57" t="str">
        <f t="shared" si="708"/>
        <v>4.17716300140877-69.4454306968256i</v>
      </c>
      <c r="G2433" s="57" t="str">
        <f t="shared" si="709"/>
        <v>0.999637283125492-0.0190416730088774i</v>
      </c>
      <c r="H2433" s="57" t="str">
        <f t="shared" si="710"/>
        <v>1174.21106830779-2479.18951031336i</v>
      </c>
      <c r="I2433" s="57" t="str">
        <f t="shared" si="711"/>
        <v>-943.714674979652-518.505043880367i</v>
      </c>
      <c r="K2433" s="57" t="str">
        <f t="shared" si="712"/>
        <v>0.00187245816842122-0.00903422491022897i</v>
      </c>
      <c r="L2433" s="57" t="str">
        <f t="shared" si="713"/>
        <v>0.00025-0.0256653688156124i</v>
      </c>
      <c r="M2433" s="57" t="str">
        <f t="shared" si="714"/>
        <v>0.0025-0.0144548385069156i</v>
      </c>
      <c r="N2433" s="57">
        <f t="shared" si="715"/>
        <v>95.674904448015852</v>
      </c>
      <c r="O2433" s="57">
        <f t="shared" si="716"/>
        <v>9.5880857295132476</v>
      </c>
      <c r="P2433" s="374">
        <f t="shared" si="717"/>
        <v>9.5880857295132476</v>
      </c>
      <c r="Q2433" s="374">
        <f t="shared" si="718"/>
        <v>-84.325095551984148</v>
      </c>
      <c r="R2433" s="12">
        <f t="shared" si="719"/>
        <v>95.674904448015852</v>
      </c>
      <c r="S2433" s="57">
        <f t="shared" si="720"/>
        <v>8.6127159777112645</v>
      </c>
      <c r="T2433" s="12">
        <f t="shared" si="703"/>
        <v>9.5880857295132476</v>
      </c>
    </row>
    <row r="2434" spans="1:20" x14ac:dyDescent="0.15">
      <c r="A2434" s="57">
        <f t="shared" si="704"/>
        <v>54320.928589913339</v>
      </c>
      <c r="B2434" s="12">
        <f t="shared" si="721"/>
        <v>8645.4442984265679</v>
      </c>
      <c r="C2434" s="57" t="str">
        <f t="shared" si="705"/>
        <v>0.298229621428059-2.98991934468614i</v>
      </c>
      <c r="D2434" s="57" t="str">
        <f t="shared" si="706"/>
        <v>7.97411756666777-0.952945172482193i</v>
      </c>
      <c r="E2434" s="57" t="str">
        <f t="shared" si="707"/>
        <v>81.3961809299605+1.13256903300355i</v>
      </c>
      <c r="F2434" s="57" t="str">
        <f t="shared" si="708"/>
        <v>4.17715146459314-69.1831404154414i</v>
      </c>
      <c r="G2434" s="57" t="str">
        <f t="shared" si="709"/>
        <v>0.999634522249022-0.0191139785756836i</v>
      </c>
      <c r="H2434" s="57" t="str">
        <f t="shared" si="710"/>
        <v>1132.65421863334-2449.48581871525i</v>
      </c>
      <c r="I2434" s="57" t="str">
        <f t="shared" si="711"/>
        <v>-929.430842921175-499.845980667338i</v>
      </c>
      <c r="K2434" s="57" t="str">
        <f t="shared" si="712"/>
        <v>0.00186627251352463-0.00900100906272317i</v>
      </c>
      <c r="L2434" s="57" t="str">
        <f t="shared" si="713"/>
        <v>0.00025-0.0255682096190599i</v>
      </c>
      <c r="M2434" s="57" t="str">
        <f t="shared" si="714"/>
        <v>0.0025-0.0144001180582941i</v>
      </c>
      <c r="N2434" s="57">
        <f t="shared" si="715"/>
        <v>95.69612921491094</v>
      </c>
      <c r="O2434" s="57">
        <f t="shared" si="716"/>
        <v>9.5561842093580314</v>
      </c>
      <c r="P2434" s="374">
        <f t="shared" si="717"/>
        <v>9.5561842093580314</v>
      </c>
      <c r="Q2434" s="374">
        <f t="shared" si="718"/>
        <v>-84.30387078508906</v>
      </c>
      <c r="R2434" s="12">
        <f t="shared" si="719"/>
        <v>95.69612921491094</v>
      </c>
      <c r="S2434" s="57">
        <f t="shared" si="720"/>
        <v>8.6454442984265683</v>
      </c>
      <c r="T2434" s="12">
        <f t="shared" si="703"/>
        <v>9.5561842093580314</v>
      </c>
    </row>
    <row r="2435" spans="1:20" x14ac:dyDescent="0.15">
      <c r="A2435" s="57">
        <f t="shared" si="704"/>
        <v>54527.348118555012</v>
      </c>
      <c r="B2435" s="12">
        <f t="shared" si="721"/>
        <v>8678.2969867605898</v>
      </c>
      <c r="C2435" s="57" t="str">
        <f t="shared" si="705"/>
        <v>0.298243713514931-2.97885015152217i</v>
      </c>
      <c r="D2435" s="57" t="str">
        <f t="shared" si="706"/>
        <v>7.97407280850118-0.950979366993781i</v>
      </c>
      <c r="E2435" s="57" t="str">
        <f t="shared" si="707"/>
        <v>81.3985810854878+1.13684406359731i</v>
      </c>
      <c r="F2435" s="57" t="str">
        <f t="shared" si="708"/>
        <v>4.17713983999557-68.9218453534002i</v>
      </c>
      <c r="G2435" s="57" t="str">
        <f t="shared" si="709"/>
        <v>0.999631740365449-0.0191865582998369i</v>
      </c>
      <c r="H2435" s="57" t="str">
        <f t="shared" si="710"/>
        <v>1092.94375933622-2419.96324253577i</v>
      </c>
      <c r="I2435" s="57" t="str">
        <f t="shared" si="711"/>
        <v>-915.275421904664-482.038304704913i</v>
      </c>
      <c r="K2435" s="57" t="str">
        <f t="shared" si="712"/>
        <v>0.00186013240315821-0.00896791425525765i</v>
      </c>
      <c r="L2435" s="57" t="str">
        <f t="shared" si="713"/>
        <v>0.00025-0.0254714182297867i</v>
      </c>
      <c r="M2435" s="57" t="str">
        <f t="shared" si="714"/>
        <v>0.0025-0.0143456047602053i</v>
      </c>
      <c r="N2435" s="57">
        <f t="shared" si="715"/>
        <v>95.717424020018882</v>
      </c>
      <c r="O2435" s="57">
        <f t="shared" si="716"/>
        <v>9.5242904936902004</v>
      </c>
      <c r="P2435" s="374">
        <f t="shared" si="717"/>
        <v>9.5242904936902004</v>
      </c>
      <c r="Q2435" s="374">
        <f t="shared" si="718"/>
        <v>-84.282575979981118</v>
      </c>
      <c r="R2435" s="12">
        <f t="shared" si="719"/>
        <v>95.717424020018882</v>
      </c>
      <c r="S2435" s="57">
        <f t="shared" si="720"/>
        <v>8.6782969867605892</v>
      </c>
      <c r="T2435" s="12">
        <f t="shared" si="703"/>
        <v>9.5242904936902004</v>
      </c>
    </row>
    <row r="2436" spans="1:20" x14ac:dyDescent="0.15">
      <c r="A2436" s="57">
        <f t="shared" si="704"/>
        <v>54734.552041405528</v>
      </c>
      <c r="B2436" s="12">
        <f t="shared" si="721"/>
        <v>8711.2745153102805</v>
      </c>
      <c r="C2436" s="57" t="str">
        <f t="shared" si="705"/>
        <v>0.298257561735136-2.96782384441829i</v>
      </c>
      <c r="D2436" s="57" t="str">
        <f t="shared" si="706"/>
        <v>7.97402771003445-0.94902722309323i</v>
      </c>
      <c r="E2436" s="57" t="str">
        <f t="shared" si="707"/>
        <v>81.4009995929981+1.14113340276331i</v>
      </c>
      <c r="F2436" s="57" t="str">
        <f t="shared" si="708"/>
        <v>4.17712812694862-68.6615417518465i</v>
      </c>
      <c r="G2436" s="57" t="str">
        <f t="shared" si="709"/>
        <v>0.99962893731505-0.019259413216231i</v>
      </c>
      <c r="H2436" s="57" t="str">
        <f t="shared" si="710"/>
        <v>1054.98805842261-2390.66178129543i</v>
      </c>
      <c r="I2436" s="57" t="str">
        <f t="shared" si="711"/>
        <v>-901.264718329286-465.038603565189i</v>
      </c>
      <c r="K2436" s="57" t="str">
        <f t="shared" si="712"/>
        <v>0.00185403750123551-0.0089349401050398i</v>
      </c>
      <c r="L2436" s="57" t="str">
        <f t="shared" si="713"/>
        <v>0.00025-0.0253749932554161i</v>
      </c>
      <c r="M2436" s="57" t="str">
        <f t="shared" si="714"/>
        <v>0.0025-0.0142912978284572i</v>
      </c>
      <c r="N2436" s="57">
        <f t="shared" si="715"/>
        <v>95.738789036746965</v>
      </c>
      <c r="O2436" s="57">
        <f t="shared" si="716"/>
        <v>9.4924046378464197</v>
      </c>
      <c r="P2436" s="374">
        <f t="shared" si="717"/>
        <v>9.4924046378464197</v>
      </c>
      <c r="Q2436" s="374">
        <f t="shared" si="718"/>
        <v>-84.261210963253035</v>
      </c>
      <c r="R2436" s="12">
        <f t="shared" si="719"/>
        <v>95.738789036746965</v>
      </c>
      <c r="S2436" s="57">
        <f t="shared" si="720"/>
        <v>8.7112745153102811</v>
      </c>
      <c r="T2436" s="12">
        <f t="shared" si="703"/>
        <v>9.4924046378464197</v>
      </c>
    </row>
    <row r="2437" spans="1:20" x14ac:dyDescent="0.15">
      <c r="A2437" s="57">
        <f t="shared" si="704"/>
        <v>54942.543339162876</v>
      </c>
      <c r="B2437" s="12">
        <f t="shared" si="721"/>
        <v>8744.3773584684604</v>
      </c>
      <c r="C2437" s="57" t="str">
        <f t="shared" si="705"/>
        <v>0.298271166803355-2.95684026443398i</v>
      </c>
      <c r="D2437" s="57" t="str">
        <f t="shared" si="706"/>
        <v>7.97398226868412-0.947088712486112i</v>
      </c>
      <c r="E2437" s="57" t="str">
        <f t="shared" si="707"/>
        <v>81.4034365901036+1.14543708854347i</v>
      </c>
      <c r="F2437" s="57" t="str">
        <f t="shared" si="708"/>
        <v>4.17711632477984-68.4022258661868i</v>
      </c>
      <c r="G2437" s="57" t="str">
        <f t="shared" si="709"/>
        <v>0.999626112936893-0.0193325443636139i</v>
      </c>
      <c r="H2437" s="57" t="str">
        <f t="shared" si="710"/>
        <v>1018.69981287127-2361.61584053119i</v>
      </c>
      <c r="I2437" s="57" t="str">
        <f t="shared" si="711"/>
        <v>-887.412552334456-448.80560526139i</v>
      </c>
      <c r="K2437" s="57" t="str">
        <f t="shared" si="712"/>
        <v>0.00184798747401775-0.00890208622997841i</v>
      </c>
      <c r="L2437" s="57" t="str">
        <f t="shared" si="713"/>
        <v>0.00025-0.0252789333088425i</v>
      </c>
      <c r="M2437" s="57" t="str">
        <f t="shared" si="714"/>
        <v>0.0025-0.0142371964818262i</v>
      </c>
      <c r="N2437" s="57">
        <f t="shared" si="715"/>
        <v>95.760224438090802</v>
      </c>
      <c r="O2437" s="57">
        <f t="shared" si="716"/>
        <v>9.4605266975401996</v>
      </c>
      <c r="P2437" s="374">
        <f t="shared" si="717"/>
        <v>9.4605266975401996</v>
      </c>
      <c r="Q2437" s="374">
        <f t="shared" si="718"/>
        <v>-84.239775561909198</v>
      </c>
      <c r="R2437" s="12">
        <f t="shared" si="719"/>
        <v>95.760224438090802</v>
      </c>
      <c r="S2437" s="57">
        <f t="shared" si="720"/>
        <v>8.7443773584684603</v>
      </c>
      <c r="T2437" s="12">
        <f t="shared" si="703"/>
        <v>9.4605266975401996</v>
      </c>
    </row>
    <row r="2438" spans="1:20" x14ac:dyDescent="0.15">
      <c r="A2438" s="57">
        <f t="shared" si="704"/>
        <v>55151.325003851693</v>
      </c>
      <c r="B2438" s="12">
        <f t="shared" si="721"/>
        <v>8777.605992430641</v>
      </c>
      <c r="C2438" s="57" t="str">
        <f t="shared" si="705"/>
        <v>0.298284529420958-2.94589925324754i</v>
      </c>
      <c r="D2438" s="57" t="str">
        <f t="shared" si="706"/>
        <v>7.97393648184713-0.945163807071697i</v>
      </c>
      <c r="E2438" s="57" t="str">
        <f t="shared" si="707"/>
        <v>81.4058922154562+1.14975515891978i</v>
      </c>
      <c r="F2438" s="57" t="str">
        <f t="shared" si="708"/>
        <v>4.1771044328116-68.1438939660359i</v>
      </c>
      <c r="G2438" s="57" t="str">
        <f t="shared" si="709"/>
        <v>0.99962326706882-0.0194059527846006i</v>
      </c>
      <c r="H2438" s="57" t="str">
        <f t="shared" si="710"/>
        <v>983.995946660414-2332.85483924569i</v>
      </c>
      <c r="I2438" s="57" t="str">
        <f t="shared" si="711"/>
        <v>-873.730536689186-433.300116318848i</v>
      </c>
      <c r="K2438" s="57" t="str">
        <f t="shared" si="712"/>
        <v>0.00184198199009828-0.00886935224868931i</v>
      </c>
      <c r="L2438" s="57" t="str">
        <f t="shared" si="713"/>
        <v>0.00025-0.0251832370082113i</v>
      </c>
      <c r="M2438" s="57" t="str">
        <f t="shared" si="714"/>
        <v>0.0025-0.0141832999420464i</v>
      </c>
      <c r="N2438" s="57">
        <f t="shared" si="715"/>
        <v>95.781730396621711</v>
      </c>
      <c r="O2438" s="57">
        <f t="shared" si="716"/>
        <v>9.4286567288640946</v>
      </c>
      <c r="P2438" s="374">
        <f t="shared" si="717"/>
        <v>9.4286567288640946</v>
      </c>
      <c r="Q2438" s="374">
        <f t="shared" si="718"/>
        <v>-84.218269603378289</v>
      </c>
      <c r="R2438" s="12">
        <f t="shared" si="719"/>
        <v>95.781730396621711</v>
      </c>
      <c r="S2438" s="57">
        <f t="shared" si="720"/>
        <v>8.7776059924306402</v>
      </c>
      <c r="T2438" s="12">
        <f t="shared" si="703"/>
        <v>9.4286567288640946</v>
      </c>
    </row>
    <row r="2439" spans="1:20" x14ac:dyDescent="0.15">
      <c r="A2439" s="57">
        <f t="shared" si="704"/>
        <v>55360.900038866326</v>
      </c>
      <c r="B2439" s="12">
        <f t="shared" si="721"/>
        <v>8810.9608952018771</v>
      </c>
      <c r="C2439" s="57" t="str">
        <f t="shared" si="705"/>
        <v>0.298297650276027-2.93500065315387i</v>
      </c>
      <c r="D2439" s="57" t="str">
        <f t="shared" si="706"/>
        <v>7.97389034690095-0.943252478942527i</v>
      </c>
      <c r="E2439" s="57" t="str">
        <f t="shared" si="707"/>
        <v>81.4083666087549+1.15408765181087i</v>
      </c>
      <c r="F2439" s="57" t="str">
        <f t="shared" si="708"/>
        <v>4.17709245036118-67.8865423351627i</v>
      </c>
      <c r="G2439" s="57" t="str">
        <f t="shared" si="709"/>
        <v>0.999620399547446-0.0194796395256875i</v>
      </c>
      <c r="H2439" s="57" t="str">
        <f t="shared" si="710"/>
        <v>950.797488983533-2304.40375714216i</v>
      </c>
      <c r="I2439" s="57" t="str">
        <f t="shared" si="711"/>
        <v>-860.228327312239-418.484952126861i</v>
      </c>
      <c r="K2439" s="57" t="str">
        <f t="shared" si="712"/>
        <v>0.00183602072038724-0.00883673778050089i</v>
      </c>
      <c r="L2439" s="57" t="str">
        <f t="shared" si="713"/>
        <v>0.00025-0.0250879029768991i</v>
      </c>
      <c r="M2439" s="57" t="str">
        <f t="shared" si="714"/>
        <v>0.0025-0.014129607433798i</v>
      </c>
      <c r="N2439" s="57">
        <f t="shared" si="715"/>
        <v>95.803307084473829</v>
      </c>
      <c r="O2439" s="57">
        <f t="shared" si="716"/>
        <v>9.3967947882921248</v>
      </c>
      <c r="P2439" s="374">
        <f t="shared" si="717"/>
        <v>9.3967947882921248</v>
      </c>
      <c r="Q2439" s="374">
        <f t="shared" si="718"/>
        <v>-84.196692915526171</v>
      </c>
      <c r="R2439" s="12">
        <f t="shared" si="719"/>
        <v>95.803307084473829</v>
      </c>
      <c r="S2439" s="57">
        <f t="shared" si="720"/>
        <v>8.8109608952018768</v>
      </c>
      <c r="T2439" s="12">
        <f t="shared" si="703"/>
        <v>9.3967947882921248</v>
      </c>
    </row>
    <row r="2440" spans="1:20" x14ac:dyDescent="0.15">
      <c r="A2440" s="57">
        <f t="shared" si="704"/>
        <v>55571.271459014024</v>
      </c>
      <c r="B2440" s="12">
        <f t="shared" si="721"/>
        <v>8844.4425466036446</v>
      </c>
      <c r="C2440" s="57" t="str">
        <f t="shared" si="705"/>
        <v>0.298310530043376-2.92414430706185i</v>
      </c>
      <c r="D2440" s="57" t="str">
        <f t="shared" si="706"/>
        <v>7.97384386120287-0.941354700383971i</v>
      </c>
      <c r="E2440" s="57" t="str">
        <f t="shared" si="707"/>
        <v>81.4108599107531+1.15843460507026i</v>
      </c>
      <c r="F2440" s="57" t="str">
        <f t="shared" si="708"/>
        <v>4.17708037674063-67.6301672714375i</v>
      </c>
      <c r="G2440" s="57" t="str">
        <f t="shared" si="709"/>
        <v>0.999617510208141-0.019553605637266i</v>
      </c>
      <c r="H2440" s="57" t="str">
        <f t="shared" si="710"/>
        <v>919.029438001821-2276.28362690007i</v>
      </c>
      <c r="I2440" s="57" t="str">
        <f t="shared" si="711"/>
        <v>-846.913847986472-404.324861921188i</v>
      </c>
      <c r="K2440" s="57" t="str">
        <f t="shared" si="712"/>
        <v>0.00183010333809627-0.00880424244545921i</v>
      </c>
      <c r="L2440" s="57" t="str">
        <f t="shared" si="713"/>
        <v>0.00025-0.0249929298434938i</v>
      </c>
      <c r="M2440" s="57" t="str">
        <f t="shared" si="714"/>
        <v>0.0025-0.0140761181846962i</v>
      </c>
      <c r="N2440" s="57">
        <f t="shared" si="715"/>
        <v>95.82495467333213</v>
      </c>
      <c r="O2440" s="57">
        <f t="shared" si="716"/>
        <v>9.3649409326810051</v>
      </c>
      <c r="P2440" s="374">
        <f t="shared" si="717"/>
        <v>9.3649409326810051</v>
      </c>
      <c r="Q2440" s="374">
        <f t="shared" si="718"/>
        <v>-84.17504532666787</v>
      </c>
      <c r="R2440" s="12">
        <f t="shared" si="719"/>
        <v>95.82495467333213</v>
      </c>
      <c r="S2440" s="57">
        <f t="shared" si="720"/>
        <v>8.8444425466036449</v>
      </c>
      <c r="T2440" s="12">
        <f t="shared" si="703"/>
        <v>9.3649409326810051</v>
      </c>
    </row>
    <row r="2441" spans="1:20" x14ac:dyDescent="0.15">
      <c r="A2441" s="57">
        <f t="shared" si="704"/>
        <v>55782.442290558276</v>
      </c>
      <c r="B2441" s="12">
        <f t="shared" si="721"/>
        <v>8878.051428280738</v>
      </c>
      <c r="C2441" s="57" t="str">
        <f t="shared" si="705"/>
        <v>0.298323169384573-2.91333005849244i</v>
      </c>
      <c r="D2441" s="57" t="str">
        <f t="shared" si="706"/>
        <v>7.97379702209049-0.939470443873816i</v>
      </c>
      <c r="E2441" s="57" t="str">
        <f t="shared" si="707"/>
        <v>81.4133722632669+1.16279605648326i</v>
      </c>
      <c r="F2441" s="57" t="str">
        <f t="shared" si="708"/>
        <v>4.17706821125683-67.3747650867783i</v>
      </c>
      <c r="G2441" s="57" t="str">
        <f t="shared" si="709"/>
        <v>0.999614598885031-0.0196278521736365i</v>
      </c>
      <c r="H2441" s="57" t="str">
        <f t="shared" si="710"/>
        <v>888.620614529204-2248.51197644316i</v>
      </c>
      <c r="I2441" s="57" t="str">
        <f t="shared" si="711"/>
        <v>-833.79349166717-390.786450313501i</v>
      </c>
      <c r="K2441" s="57" t="str">
        <f t="shared" si="712"/>
        <v>0.00182422951872324-0.00877186586433356i</v>
      </c>
      <c r="L2441" s="57" t="str">
        <f t="shared" si="713"/>
        <v>0.00025-0.0248983162417751i</v>
      </c>
      <c r="M2441" s="57" t="str">
        <f t="shared" si="714"/>
        <v>0.0025-0.0140228314252801i</v>
      </c>
      <c r="N2441" s="57">
        <f t="shared" si="715"/>
        <v>95.846673334418853</v>
      </c>
      <c r="O2441" s="57">
        <f t="shared" si="716"/>
        <v>9.333095219273444</v>
      </c>
      <c r="P2441" s="374">
        <f t="shared" si="717"/>
        <v>9.333095219273444</v>
      </c>
      <c r="Q2441" s="374">
        <f t="shared" si="718"/>
        <v>-84.153326665581147</v>
      </c>
      <c r="R2441" s="12">
        <f t="shared" si="719"/>
        <v>95.846673334418853</v>
      </c>
      <c r="S2441" s="57">
        <f t="shared" si="720"/>
        <v>8.8780514282807381</v>
      </c>
      <c r="T2441" s="12">
        <f t="shared" si="703"/>
        <v>9.333095219273444</v>
      </c>
    </row>
    <row r="2442" spans="1:20" x14ac:dyDescent="0.15">
      <c r="A2442" s="57">
        <f t="shared" si="704"/>
        <v>55994.415571262391</v>
      </c>
      <c r="B2442" s="12">
        <f t="shared" si="721"/>
        <v>8911.7880237082045</v>
      </c>
      <c r="C2442" s="57" t="str">
        <f t="shared" si="705"/>
        <v>0.298335568947968-2.90255775157615i</v>
      </c>
      <c r="D2442" s="57" t="str">
        <f t="shared" si="706"/>
        <v>7.97374982688103-0.93759968208183i</v>
      </c>
      <c r="E2442" s="57" t="str">
        <f t="shared" si="707"/>
        <v>81.4159038091826+1.16717204376463i</v>
      </c>
      <c r="F2442" s="57" t="str">
        <f t="shared" si="708"/>
        <v>4.17705595321133-67.1203321070978i</v>
      </c>
      <c r="G2442" s="57" t="str">
        <f t="shared" si="709"/>
        <v>0.999611665410976-0.0197023801930222i</v>
      </c>
      <c r="H2442" s="57" t="str">
        <f t="shared" si="710"/>
        <v>859.503509239867-2221.10322582616i</v>
      </c>
      <c r="I2442" s="57" t="str">
        <f t="shared" si="711"/>
        <v>-820.872300614131-377.838096918614i</v>
      </c>
      <c r="K2442" s="57" t="str">
        <f t="shared" si="712"/>
        <v>0.00181839894003724-0.00873960765862169i</v>
      </c>
      <c r="L2442" s="57" t="str">
        <f t="shared" si="713"/>
        <v>0.00025-0.0248040608106945i</v>
      </c>
      <c r="M2442" s="57" t="str">
        <f t="shared" si="714"/>
        <v>0.0025-0.0139697463890019i</v>
      </c>
      <c r="N2442" s="57">
        <f t="shared" si="715"/>
        <v>95.868463238481013</v>
      </c>
      <c r="O2442" s="57">
        <f t="shared" si="716"/>
        <v>9.3012577056996051</v>
      </c>
      <c r="P2442" s="374">
        <f t="shared" si="717"/>
        <v>9.3012577056996051</v>
      </c>
      <c r="Q2442" s="374">
        <f t="shared" si="718"/>
        <v>-84.131536761518987</v>
      </c>
      <c r="R2442" s="12">
        <f t="shared" si="719"/>
        <v>95.868463238481013</v>
      </c>
      <c r="S2442" s="57">
        <f t="shared" si="720"/>
        <v>8.9117880237082048</v>
      </c>
      <c r="T2442" s="12">
        <f t="shared" si="703"/>
        <v>9.3012577056996051</v>
      </c>
    </row>
    <row r="2443" spans="1:20" x14ac:dyDescent="0.15">
      <c r="A2443" s="57">
        <f t="shared" si="704"/>
        <v>56207.194350433194</v>
      </c>
      <c r="B2443" s="12">
        <f t="shared" si="721"/>
        <v>8945.6528181982958</v>
      </c>
      <c r="C2443" s="57" t="str">
        <f t="shared" si="705"/>
        <v>0.298347729368698-2.89182723105077i</v>
      </c>
      <c r="D2443" s="57" t="str">
        <f t="shared" si="706"/>
        <v>7.97370227287152-0.935742387869339i</v>
      </c>
      <c r="E2443" s="57" t="str">
        <f t="shared" si="707"/>
        <v>81.4184546924645+1.17156260455574i</v>
      </c>
      <c r="F2443" s="57" t="str">
        <f t="shared" si="708"/>
        <v>4.17704360190046-66.8668646722506i</v>
      </c>
      <c r="G2443" s="57" t="str">
        <f t="shared" si="709"/>
        <v>0.999608709617575-0.019777190757583i</v>
      </c>
      <c r="H2443" s="57" t="str">
        <f t="shared" si="710"/>
        <v>831.61412630928-2194.06904303334i</v>
      </c>
      <c r="I2443" s="57" t="str">
        <f t="shared" si="711"/>
        <v>-808.154127406331-365.449875323945i</v>
      </c>
      <c r="K2443" s="57" t="str">
        <f t="shared" si="712"/>
        <v>0.00181261128206336-0.0087074674505545i</v>
      </c>
      <c r="L2443" s="57" t="str">
        <f t="shared" si="713"/>
        <v>0.00025-0.0247101621943559i</v>
      </c>
      <c r="M2443" s="57" t="str">
        <f t="shared" si="714"/>
        <v>0.0025-0.0139168623122155i</v>
      </c>
      <c r="N2443" s="57">
        <f t="shared" si="715"/>
        <v>95.890324555777056</v>
      </c>
      <c r="O2443" s="57">
        <f t="shared" si="716"/>
        <v>9.2694284499792872</v>
      </c>
      <c r="P2443" s="374">
        <f t="shared" si="717"/>
        <v>9.2694284499792872</v>
      </c>
      <c r="Q2443" s="374">
        <f t="shared" si="718"/>
        <v>-84.109675444222944</v>
      </c>
      <c r="R2443" s="12">
        <f t="shared" si="719"/>
        <v>95.890324555777056</v>
      </c>
      <c r="S2443" s="57">
        <f t="shared" si="720"/>
        <v>8.9456528181982957</v>
      </c>
      <c r="T2443" s="12">
        <f t="shared" si="703"/>
        <v>9.2694284499792872</v>
      </c>
    </row>
    <row r="2444" spans="1:20" x14ac:dyDescent="0.15">
      <c r="A2444" s="57">
        <f t="shared" si="704"/>
        <v>56420.781688964838</v>
      </c>
      <c r="B2444" s="12">
        <f t="shared" si="721"/>
        <v>8979.6462989074498</v>
      </c>
      <c r="C2444" s="57" t="str">
        <f t="shared" si="705"/>
        <v>0.298359651268726-2.88113834225923i</v>
      </c>
      <c r="D2444" s="57" t="str">
        <f t="shared" si="706"/>
        <v>7.97365435733865-0.933898534288827i</v>
      </c>
      <c r="E2444" s="57" t="str">
        <f t="shared" si="707"/>
        <v>81.4210250581629+1.17596777642189i</v>
      </c>
      <c r="F2444" s="57" t="str">
        <f t="shared" si="708"/>
        <v>4.17703115661517-66.6143591359806i</v>
      </c>
      <c r="G2444" s="57" t="str">
        <f t="shared" si="709"/>
        <v>0.999605731335142-0.0198522849334297i</v>
      </c>
      <c r="H2444" s="57" t="str">
        <f t="shared" si="710"/>
        <v>804.891825828456-2167.41866264857i</v>
      </c>
      <c r="I2444" s="57" t="str">
        <f t="shared" si="711"/>
        <v>-795.641778729841-353.593472389078i</v>
      </c>
      <c r="K2444" s="57" t="str">
        <f t="shared" si="712"/>
        <v>0.00180686622706783-0.00867544486310131i</v>
      </c>
      <c r="L2444" s="57" t="str">
        <f t="shared" si="713"/>
        <v>0.00025-0.0246166190419963i</v>
      </c>
      <c r="M2444" s="57" t="str">
        <f t="shared" si="714"/>
        <v>0.0025-0.0138641784341656i</v>
      </c>
      <c r="N2444" s="57">
        <f t="shared" si="715"/>
        <v>95.912257456063628</v>
      </c>
      <c r="O2444" s="57">
        <f t="shared" si="716"/>
        <v>9.2376075105244801</v>
      </c>
      <c r="P2444" s="374">
        <f t="shared" si="717"/>
        <v>9.2376075105244801</v>
      </c>
      <c r="Q2444" s="374">
        <f t="shared" si="718"/>
        <v>-84.087742543936372</v>
      </c>
      <c r="R2444" s="12">
        <f t="shared" si="719"/>
        <v>95.912257456063628</v>
      </c>
      <c r="S2444" s="57">
        <f t="shared" si="720"/>
        <v>8.9796462989074506</v>
      </c>
      <c r="T2444" s="12">
        <f t="shared" si="703"/>
        <v>9.2376075105244801</v>
      </c>
    </row>
    <row r="2445" spans="1:20" x14ac:dyDescent="0.15">
      <c r="A2445" s="57">
        <f t="shared" si="704"/>
        <v>56635.18065938291</v>
      </c>
      <c r="B2445" s="12">
        <f t="shared" si="721"/>
        <v>9013.7689548432991</v>
      </c>
      <c r="C2445" s="57" t="str">
        <f t="shared" si="705"/>
        <v>0.298371335256844-2.87049093114722i</v>
      </c>
      <c r="D2445" s="57" t="str">
        <f t="shared" si="706"/>
        <v>7.97360607753822-0.932068094583488i</v>
      </c>
      <c r="E2445" s="57" t="str">
        <f t="shared" si="707"/>
        <v>81.4236150524219+1.18038759684952i</v>
      </c>
      <c r="F2445" s="57" t="str">
        <f t="shared" si="708"/>
        <v>4.177018616641-66.3628118658681i</v>
      </c>
      <c r="G2445" s="57" t="str">
        <f t="shared" si="709"/>
        <v>0.999602730392706-0.019927663790638i</v>
      </c>
      <c r="H2445" s="57" t="str">
        <f t="shared" si="710"/>
        <v>779.279166853004-2141.15917103177i</v>
      </c>
      <c r="I2445" s="57" t="str">
        <f t="shared" si="711"/>
        <v>-783.337143667631-342.242108649742i</v>
      </c>
      <c r="K2445" s="57" t="str">
        <f t="shared" si="712"/>
        <v>0.00180116345954316-0.00864353951997489i</v>
      </c>
      <c r="L2445" s="57" t="str">
        <f t="shared" si="713"/>
        <v>0.00025-0.024523430007966i</v>
      </c>
      <c r="M2445" s="57" t="str">
        <f t="shared" si="714"/>
        <v>0.0025-0.0138116939969771i</v>
      </c>
      <c r="N2445" s="57">
        <f t="shared" si="715"/>
        <v>95.934262108582089</v>
      </c>
      <c r="O2445" s="57">
        <f t="shared" si="716"/>
        <v>9.2057949461411805</v>
      </c>
      <c r="P2445" s="374">
        <f t="shared" si="717"/>
        <v>9.2057949461411805</v>
      </c>
      <c r="Q2445" s="374">
        <f t="shared" si="718"/>
        <v>-84.065737891417911</v>
      </c>
      <c r="R2445" s="12">
        <f t="shared" si="719"/>
        <v>95.934262108582089</v>
      </c>
      <c r="S2445" s="57">
        <f t="shared" si="720"/>
        <v>9.0137689548432984</v>
      </c>
      <c r="T2445" s="12">
        <f t="shared" si="703"/>
        <v>9.2057949461411805</v>
      </c>
    </row>
    <row r="2446" spans="1:20" x14ac:dyDescent="0.15">
      <c r="A2446" s="57">
        <f t="shared" si="704"/>
        <v>56850.394345888577</v>
      </c>
      <c r="B2446" s="12">
        <f t="shared" si="721"/>
        <v>9048.0212768717047</v>
      </c>
      <c r="C2446" s="57" t="str">
        <f t="shared" si="705"/>
        <v>0.298382781928686-2.85988484426093i</v>
      </c>
      <c r="D2446" s="57" t="str">
        <f t="shared" si="706"/>
        <v>7.97355743070549-0.930251042186833i</v>
      </c>
      <c r="E2446" s="57" t="str">
        <f t="shared" si="707"/>
        <v>81.4262248224878+1.18482210324383i</v>
      </c>
      <c r="F2446" s="57" t="str">
        <f t="shared" si="708"/>
        <v>4.17700598125809-66.1122192432784i</v>
      </c>
      <c r="G2446" s="57" t="str">
        <f t="shared" si="709"/>
        <v>0.999599706618-0.0200033284032623i</v>
      </c>
      <c r="H2446" s="57" t="str">
        <f t="shared" si="710"/>
        <v>754.72175254978-2115.29576132477i</v>
      </c>
      <c r="I2446" s="57" t="str">
        <f t="shared" si="711"/>
        <v>-771.24130806585-331.370460423352i</v>
      </c>
      <c r="K2446" s="57" t="str">
        <f t="shared" si="712"/>
        <v>0.0017955026661931-0.00861175104563557i</v>
      </c>
      <c r="L2446" s="57" t="str">
        <f t="shared" si="713"/>
        <v>0.00025-0.0244305937517095i</v>
      </c>
      <c r="M2446" s="57" t="str">
        <f t="shared" si="714"/>
        <v>0.0025-0.0137594082456437i</v>
      </c>
      <c r="N2446" s="57">
        <f t="shared" si="715"/>
        <v>95.956338682044773</v>
      </c>
      <c r="O2446" s="57">
        <f t="shared" si="716"/>
        <v>9.173990816031548</v>
      </c>
      <c r="P2446" s="374">
        <f t="shared" si="717"/>
        <v>9.173990816031548</v>
      </c>
      <c r="Q2446" s="374">
        <f t="shared" si="718"/>
        <v>-84.043661317955227</v>
      </c>
      <c r="R2446" s="12">
        <f t="shared" si="719"/>
        <v>95.956338682044773</v>
      </c>
      <c r="S2446" s="57">
        <f t="shared" si="720"/>
        <v>9.0480212768717045</v>
      </c>
      <c r="T2446" s="12">
        <f t="shared" si="703"/>
        <v>9.173990816031548</v>
      </c>
    </row>
    <row r="2447" spans="1:20" x14ac:dyDescent="0.15">
      <c r="A2447" s="57">
        <f t="shared" si="704"/>
        <v>57066.425844402955</v>
      </c>
      <c r="B2447" s="12">
        <f t="shared" si="721"/>
        <v>9082.4037577238178</v>
      </c>
      <c r="C2447" s="57" t="str">
        <f t="shared" si="705"/>
        <v>0.298393991866774-2.8493199287449i</v>
      </c>
      <c r="D2447" s="57" t="str">
        <f t="shared" si="706"/>
        <v>7.97350841405479-0.928447350722277i</v>
      </c>
      <c r="E2447" s="57" t="str">
        <f t="shared" si="707"/>
        <v>81.4288545167164+1.18927133292496i</v>
      </c>
      <c r="F2447" s="57" t="str">
        <f t="shared" si="708"/>
        <v>4.17699324974115-65.8625776633088i</v>
      </c>
      <c r="G2447" s="57" t="str">
        <f t="shared" si="709"/>
        <v>0.999596659837445-0.0200792798493501i</v>
      </c>
      <c r="H2447" s="57" t="str">
        <f t="shared" si="710"/>
        <v>731.168078574594-2089.83196131541i</v>
      </c>
      <c r="I2447" s="57" t="str">
        <f t="shared" si="711"/>
        <v>-759.35465640674-320.954584067762i</v>
      </c>
      <c r="K2447" s="57" t="str">
        <f t="shared" si="712"/>
        <v>0.00178988353591822-0.00858007906529665i</v>
      </c>
      <c r="L2447" s="57" t="str">
        <f t="shared" si="713"/>
        <v>0.00025-0.0243381089377461i</v>
      </c>
      <c r="M2447" s="57" t="str">
        <f t="shared" si="714"/>
        <v>0.0025-0.0137073204280172i</v>
      </c>
      <c r="N2447" s="57">
        <f t="shared" si="715"/>
        <v>95.978487344621712</v>
      </c>
      <c r="O2447" s="57">
        <f t="shared" si="716"/>
        <v>9.1421951797963725</v>
      </c>
      <c r="P2447" s="374">
        <f t="shared" si="717"/>
        <v>9.1421951797963725</v>
      </c>
      <c r="Q2447" s="374">
        <f t="shared" si="718"/>
        <v>-84.021512655378288</v>
      </c>
      <c r="R2447" s="12">
        <f t="shared" si="719"/>
        <v>95.978487344621712</v>
      </c>
      <c r="S2447" s="57">
        <f t="shared" si="720"/>
        <v>9.0824037577238173</v>
      </c>
      <c r="T2447" s="12">
        <f t="shared" si="703"/>
        <v>9.1421951797963725</v>
      </c>
    </row>
    <row r="2448" spans="1:20" x14ac:dyDescent="0.15">
      <c r="A2448" s="57">
        <f t="shared" si="704"/>
        <v>57283.278262611682</v>
      </c>
      <c r="B2448" s="12">
        <f t="shared" si="721"/>
        <v>9116.916892003168</v>
      </c>
      <c r="C2448" s="57" t="str">
        <f t="shared" si="705"/>
        <v>0.298404965640511-2.83879603233976i</v>
      </c>
      <c r="D2448" s="57" t="str">
        <f t="shared" si="706"/>
        <v>7.97345902477925-0.926656994002719i</v>
      </c>
      <c r="E2448" s="57" t="str">
        <f t="shared" si="707"/>
        <v>81.4315042845819+1.19373532312673i</v>
      </c>
      <c r="F2448" s="57" t="str">
        <f t="shared" si="708"/>
        <v>4.17698042135934-65.6138835347375i</v>
      </c>
      <c r="G2448" s="57" t="str">
        <f t="shared" si="709"/>
        <v>0.999593589876148-0.0201555192109562i</v>
      </c>
      <c r="H2448" s="57" t="str">
        <f t="shared" si="710"/>
        <v>708.569385538096-2064.76983690934i</v>
      </c>
      <c r="I2448" s="57" t="str">
        <f t="shared" si="711"/>
        <v>-747.67696248262-310.971842723786i</v>
      </c>
      <c r="K2448" s="57" t="str">
        <f t="shared" si="712"/>
        <v>0.001784305759801-0.00854852320492867i</v>
      </c>
      <c r="L2448" s="57" t="str">
        <f t="shared" si="713"/>
        <v>0.00025-0.0242459742356506i</v>
      </c>
      <c r="M2448" s="57" t="str">
        <f t="shared" si="714"/>
        <v>0.0025-0.013655429794797i</v>
      </c>
      <c r="N2448" s="57">
        <f t="shared" si="715"/>
        <v>96.000708263926199</v>
      </c>
      <c r="O2448" s="57">
        <f t="shared" si="716"/>
        <v>9.1104080974371868</v>
      </c>
      <c r="P2448" s="374">
        <f t="shared" si="717"/>
        <v>9.1104080974371868</v>
      </c>
      <c r="Q2448" s="374">
        <f t="shared" si="718"/>
        <v>-83.999291736073801</v>
      </c>
      <c r="R2448" s="12">
        <f t="shared" si="719"/>
        <v>96.000708263926199</v>
      </c>
      <c r="S2448" s="57">
        <f t="shared" si="720"/>
        <v>9.116916892003168</v>
      </c>
      <c r="T2448" s="12">
        <f t="shared" si="703"/>
        <v>9.1104080974371868</v>
      </c>
    </row>
    <row r="2449" spans="1:20" x14ac:dyDescent="0.15">
      <c r="A2449" s="57">
        <f t="shared" si="704"/>
        <v>57500.954720009606</v>
      </c>
      <c r="B2449" s="12">
        <f t="shared" si="721"/>
        <v>9151.5611761927794</v>
      </c>
      <c r="C2449" s="57" t="str">
        <f t="shared" si="705"/>
        <v>0.298415703806176-2.82831300337988i</v>
      </c>
      <c r="D2449" s="57" t="str">
        <f t="shared" si="706"/>
        <v>7.97340926005092-0.924879946030141i</v>
      </c>
      <c r="E2449" s="57" t="str">
        <f t="shared" si="707"/>
        <v>81.4341742766848+1.19821411099174i</v>
      </c>
      <c r="F2449" s="57" t="str">
        <f t="shared" si="708"/>
        <v>4.17696749537629-65.3661332799714i</v>
      </c>
      <c r="G2449" s="57" t="str">
        <f t="shared" si="709"/>
        <v>0.999590496557888-0.0202320475741567i</v>
      </c>
      <c r="H2449" s="57" t="str">
        <f t="shared" si="710"/>
        <v>686.87951619456-2040.11017370306i</v>
      </c>
      <c r="I2449" s="57" t="str">
        <f t="shared" si="711"/>
        <v>-736.207470041072-301.400835775084i</v>
      </c>
      <c r="K2449" s="57" t="str">
        <f t="shared" si="712"/>
        <v>0.0017787690310913-0.00851708309126361i</v>
      </c>
      <c r="L2449" s="57" t="str">
        <f t="shared" si="713"/>
        <v>0.00025-0.0241541883200345i</v>
      </c>
      <c r="M2449" s="57" t="str">
        <f t="shared" si="714"/>
        <v>0.0025-0.0136037355995188i</v>
      </c>
      <c r="N2449" s="57">
        <f t="shared" si="715"/>
        <v>96.023001607000552</v>
      </c>
      <c r="O2449" s="57">
        <f t="shared" si="716"/>
        <v>9.0786296293580673</v>
      </c>
      <c r="P2449" s="374">
        <f t="shared" si="717"/>
        <v>9.0786296293580673</v>
      </c>
      <c r="Q2449" s="374">
        <f t="shared" si="718"/>
        <v>-83.976998392999448</v>
      </c>
      <c r="R2449" s="12">
        <f t="shared" si="719"/>
        <v>96.023001607000552</v>
      </c>
      <c r="S2449" s="57">
        <f t="shared" si="720"/>
        <v>9.1515611761927786</v>
      </c>
      <c r="T2449" s="12">
        <f t="shared" si="703"/>
        <v>9.0786296293580673</v>
      </c>
    </row>
    <row r="2450" spans="1:20" x14ac:dyDescent="0.15">
      <c r="A2450" s="57">
        <f t="shared" si="704"/>
        <v>57719.458347945641</v>
      </c>
      <c r="B2450" s="12">
        <f t="shared" si="721"/>
        <v>9186.3371086623119</v>
      </c>
      <c r="C2450" s="57" t="str">
        <f t="shared" si="705"/>
        <v>0.298426206906993-2.81787069079136i</v>
      </c>
      <c r="D2450" s="57" t="str">
        <f t="shared" si="706"/>
        <v>7.97335911702035-0.923116180995199i</v>
      </c>
      <c r="E2450" s="57" t="str">
        <f t="shared" si="707"/>
        <v>81.4368646447602+1.20270773357024i</v>
      </c>
      <c r="F2450" s="57" t="str">
        <f t="shared" si="708"/>
        <v>4.17695447105002-65.1193233349949i</v>
      </c>
      <c r="G2450" s="57" t="str">
        <f t="shared" si="709"/>
        <v>0.999587379705106-0.0203088660290634i</v>
      </c>
      <c r="H2450" s="57" t="str">
        <f t="shared" si="710"/>
        <v>666.054777802199-2015.85263891209i</v>
      </c>
      <c r="I2450" s="57" t="str">
        <f t="shared" si="711"/>
        <v>-724.944964456218-292.221331178688i</v>
      </c>
      <c r="K2450" s="57" t="str">
        <f t="shared" si="712"/>
        <v>0.00177327304519195-0.00848575835179979i</v>
      </c>
      <c r="L2450" s="57" t="str">
        <f t="shared" si="713"/>
        <v>0.00025-0.0240627498705265i</v>
      </c>
      <c r="M2450" s="57" t="str">
        <f t="shared" si="714"/>
        <v>0.0025-0.0135522370985443i</v>
      </c>
      <c r="N2450" s="57">
        <f t="shared" si="715"/>
        <v>96.045367540302536</v>
      </c>
      <c r="O2450" s="57">
        <f t="shared" si="716"/>
        <v>9.046859836368494</v>
      </c>
      <c r="P2450" s="374">
        <f t="shared" si="717"/>
        <v>9.046859836368494</v>
      </c>
      <c r="Q2450" s="374">
        <f t="shared" si="718"/>
        <v>-83.954632459697464</v>
      </c>
      <c r="R2450" s="12">
        <f t="shared" si="719"/>
        <v>96.045367540302536</v>
      </c>
      <c r="S2450" s="57">
        <f t="shared" si="720"/>
        <v>9.1863371086623111</v>
      </c>
      <c r="T2450" s="12">
        <f t="shared" si="703"/>
        <v>9.046859836368494</v>
      </c>
    </row>
    <row r="2451" spans="1:20" x14ac:dyDescent="0.15">
      <c r="A2451" s="57">
        <f t="shared" si="704"/>
        <v>57938.792289667828</v>
      </c>
      <c r="B2451" s="12">
        <f t="shared" si="721"/>
        <v>9221.2451896752282</v>
      </c>
      <c r="C2451" s="57" t="str">
        <f t="shared" si="705"/>
        <v>0.298436475473118-2.80746894408968i</v>
      </c>
      <c r="D2451" s="57" t="str">
        <f t="shared" si="706"/>
        <v>7.97330859281662-0.921365673276825i</v>
      </c>
      <c r="E2451" s="57" t="str">
        <f t="shared" si="707"/>
        <v>81.4395755416857+1.20721622781627i</v>
      </c>
      <c r="F2451" s="57" t="str">
        <f t="shared" si="708"/>
        <v>4.17694134763295-64.8734501493184i</v>
      </c>
      <c r="G2451" s="57" t="str">
        <f t="shared" si="709"/>
        <v>0.999584239138895-0.0203859756698379i</v>
      </c>
      <c r="H2451" s="57" t="str">
        <f t="shared" si="710"/>
        <v>646.053809953915-1991.99592568867i</v>
      </c>
      <c r="I2451" s="57" t="str">
        <f t="shared" si="711"/>
        <v>-713.887836375579-283.41420075541i</v>
      </c>
      <c r="K2451" s="57" t="str">
        <f t="shared" si="712"/>
        <v>0.00176781749964426-0.00845454861480589i</v>
      </c>
      <c r="L2451" s="57" t="str">
        <f t="shared" si="713"/>
        <v>0.00025-0.0239716575717539i</v>
      </c>
      <c r="M2451" s="57" t="str">
        <f t="shared" si="714"/>
        <v>0.0025-0.0135009335510503i</v>
      </c>
      <c r="N2451" s="57">
        <f t="shared" si="715"/>
        <v>96.067806229690675</v>
      </c>
      <c r="O2451" s="57">
        <f t="shared" si="716"/>
        <v>9.0150987796850934</v>
      </c>
      <c r="P2451" s="374">
        <f t="shared" si="717"/>
        <v>9.0150987796850934</v>
      </c>
      <c r="Q2451" s="374">
        <f t="shared" si="718"/>
        <v>-83.932193770309325</v>
      </c>
      <c r="R2451" s="12">
        <f t="shared" si="719"/>
        <v>96.067806229690675</v>
      </c>
      <c r="S2451" s="57">
        <f t="shared" si="720"/>
        <v>9.2212451896752281</v>
      </c>
      <c r="T2451" s="12">
        <f t="shared" si="703"/>
        <v>9.0150987796850934</v>
      </c>
    </row>
    <row r="2452" spans="1:20" x14ac:dyDescent="0.15">
      <c r="A2452" s="57">
        <f t="shared" si="704"/>
        <v>58158.95970036857</v>
      </c>
      <c r="B2452" s="12">
        <f t="shared" si="721"/>
        <v>9256.2859213959946</v>
      </c>
      <c r="C2452" s="57" t="str">
        <f t="shared" si="705"/>
        <v>0.298446510021635-2.79710761337753i</v>
      </c>
      <c r="D2452" s="57" t="str">
        <f t="shared" si="706"/>
        <v>7.97325768454692-0.919628397441817i</v>
      </c>
      <c r="E2452" s="57" t="str">
        <f t="shared" si="707"/>
        <v>81.4423071214903+1.21173963058437i</v>
      </c>
      <c r="F2452" s="57" t="str">
        <f t="shared" si="708"/>
        <v>4.17692812437182-64.6285101859276i</v>
      </c>
      <c r="G2452" s="57" t="str">
        <f t="shared" si="709"/>
        <v>0.999581074678992-0.0204633775947063i</v>
      </c>
      <c r="H2452" s="57" t="str">
        <f t="shared" si="710"/>
        <v>626.837458056041-1968.53788166264i</v>
      </c>
      <c r="I2452" s="57" t="str">
        <f t="shared" si="711"/>
        <v>-703.034138196166-274.961358477989i</v>
      </c>
      <c r="K2452" s="57" t="str">
        <f t="shared" si="712"/>
        <v>0.00176240209411371-0.00842345350932527i</v>
      </c>
      <c r="L2452" s="57" t="str">
        <f t="shared" si="713"/>
        <v>0.00025-0.0238809101133232i</v>
      </c>
      <c r="M2452" s="57" t="str">
        <f t="shared" si="714"/>
        <v>0.0025-0.0134498242190181i</v>
      </c>
      <c r="N2452" s="57">
        <f t="shared" si="715"/>
        <v>96.090317840409313</v>
      </c>
      <c r="O2452" s="57">
        <f t="shared" si="716"/>
        <v>8.9833465209339618</v>
      </c>
      <c r="P2452" s="374">
        <f t="shared" si="717"/>
        <v>8.9833465209339618</v>
      </c>
      <c r="Q2452" s="374">
        <f t="shared" si="718"/>
        <v>-83.909682159590687</v>
      </c>
      <c r="R2452" s="12">
        <f t="shared" si="719"/>
        <v>96.090317840409313</v>
      </c>
      <c r="S2452" s="57">
        <f t="shared" si="720"/>
        <v>9.2562859213959943</v>
      </c>
      <c r="T2452" s="12">
        <f t="shared" si="703"/>
        <v>8.9833465209339618</v>
      </c>
    </row>
    <row r="2453" spans="1:20" x14ac:dyDescent="0.15">
      <c r="A2453" s="57">
        <f t="shared" si="704"/>
        <v>58379.963747229973</v>
      </c>
      <c r="B2453" s="12">
        <f t="shared" si="721"/>
        <v>9291.4598078972995</v>
      </c>
      <c r="C2453" s="57" t="str">
        <f t="shared" si="705"/>
        <v>0.298456311056592-2.7867865493426i</v>
      </c>
      <c r="D2453" s="57" t="str">
        <f t="shared" si="706"/>
        <v>7.97320638929683-0.917904328244461i</v>
      </c>
      <c r="E2453" s="57" t="str">
        <f t="shared" si="707"/>
        <v>81.4450595393623+1.21627797862746i</v>
      </c>
      <c r="F2453" s="57" t="str">
        <f t="shared" si="708"/>
        <v>4.17691480050765-64.3844999212324i</v>
      </c>
      <c r="G2453" s="57" t="str">
        <f t="shared" si="709"/>
        <v>0.999577886143764-0.0205410729059733i</v>
      </c>
      <c r="H2453" s="57" t="str">
        <f t="shared" si="710"/>
        <v>608.368652535227-1945.47562335621i</v>
      </c>
      <c r="I2453" s="57" t="str">
        <f t="shared" si="711"/>
        <v>-692.381634136232-266.845701754178i</v>
      </c>
      <c r="K2453" s="57" t="str">
        <f t="shared" si="712"/>
        <v>0.00175702653037554-0.00839247266517971i</v>
      </c>
      <c r="L2453" s="57" t="str">
        <f t="shared" si="713"/>
        <v>0.00025-0.023790506189802i</v>
      </c>
      <c r="M2453" s="57" t="str">
        <f t="shared" si="714"/>
        <v>0.0025-0.0133989083672226i</v>
      </c>
      <c r="N2453" s="57">
        <f t="shared" si="715"/>
        <v>96.112902537074262</v>
      </c>
      <c r="O2453" s="57">
        <f t="shared" si="716"/>
        <v>8.9516031221527896</v>
      </c>
      <c r="P2453" s="374">
        <f t="shared" si="717"/>
        <v>8.9516031221527896</v>
      </c>
      <c r="Q2453" s="374">
        <f t="shared" si="718"/>
        <v>-83.887097462925738</v>
      </c>
      <c r="R2453" s="12">
        <f t="shared" si="719"/>
        <v>96.112902537074262</v>
      </c>
      <c r="S2453" s="57">
        <f t="shared" si="720"/>
        <v>9.291459807897299</v>
      </c>
      <c r="T2453" s="12">
        <f t="shared" si="703"/>
        <v>8.9516031221527896</v>
      </c>
    </row>
    <row r="2454" spans="1:20" x14ac:dyDescent="0.15">
      <c r="A2454" s="57">
        <f t="shared" si="704"/>
        <v>58601.807609469441</v>
      </c>
      <c r="B2454" s="12">
        <f t="shared" si="721"/>
        <v>9326.7673551673088</v>
      </c>
      <c r="C2454" s="57" t="str">
        <f t="shared" si="705"/>
        <v>0.298465879069013-2.77650560325551i</v>
      </c>
      <c r="D2454" s="57" t="str">
        <f t="shared" si="706"/>
        <v>7.97315470412971-0.916193440626116i</v>
      </c>
      <c r="E2454" s="57" t="str">
        <f t="shared" si="707"/>
        <v>81.4478329516582+1.22083130859266i</v>
      </c>
      <c r="F2454" s="57" t="str">
        <f t="shared" si="708"/>
        <v>4.1769013752757-64.1414158450163i</v>
      </c>
      <c r="G2454" s="57" t="str">
        <f t="shared" si="709"/>
        <v>0.999574673350201-0.0206190627100362i</v>
      </c>
      <c r="H2454" s="57" t="str">
        <f t="shared" si="710"/>
        <v>590.612293776058-1922.80563795594i</v>
      </c>
      <c r="I2454" s="57" t="str">
        <f t="shared" si="711"/>
        <v>-681.927844589844-259.051055670041i</v>
      </c>
      <c r="K2454" s="57" t="str">
        <f t="shared" si="712"/>
        <v>0.0017516905123008-0.00836160571297405i</v>
      </c>
      <c r="L2454" s="57" t="str">
        <f t="shared" si="713"/>
        <v>0.00025-0.0237004445006993i</v>
      </c>
      <c r="M2454" s="57" t="str">
        <f t="shared" si="714"/>
        <v>0.0025-0.0133481852632224i</v>
      </c>
      <c r="N2454" s="57">
        <f t="shared" si="715"/>
        <v>96.13556048365777</v>
      </c>
      <c r="O2454" s="57">
        <f t="shared" si="716"/>
        <v>8.9198686457934588</v>
      </c>
      <c r="P2454" s="374">
        <f t="shared" si="717"/>
        <v>8.9198686457934588</v>
      </c>
      <c r="Q2454" s="374">
        <f t="shared" si="718"/>
        <v>-83.86443951634223</v>
      </c>
      <c r="R2454" s="12">
        <f t="shared" si="719"/>
        <v>96.13556048365777</v>
      </c>
      <c r="S2454" s="57">
        <f t="shared" si="720"/>
        <v>9.3267673551673091</v>
      </c>
      <c r="T2454" s="12">
        <f t="shared" si="703"/>
        <v>8.9198686457934588</v>
      </c>
    </row>
    <row r="2455" spans="1:20" x14ac:dyDescent="0.15">
      <c r="A2455" s="57">
        <f t="shared" si="704"/>
        <v>58824.494478385423</v>
      </c>
      <c r="B2455" s="12">
        <f t="shared" si="721"/>
        <v>9362.209071116944</v>
      </c>
      <c r="C2455" s="57" t="str">
        <f t="shared" si="705"/>
        <v>0.298475214536919-2.76626462696751i</v>
      </c>
      <c r="D2455" s="57" t="str">
        <f t="shared" si="706"/>
        <v>7.9731026260867-0.91449570971481i</v>
      </c>
      <c r="E2455" s="57" t="str">
        <f t="shared" si="707"/>
        <v>81.4506275159114+1.22539965701904i</v>
      </c>
      <c r="F2455" s="57" t="str">
        <f t="shared" si="708"/>
        <v>4.1768878479054-63.899254460385i</v>
      </c>
      <c r="G2455" s="57" t="str">
        <f t="shared" si="709"/>
        <v>0.999571436113903-0.0206973481174008i</v>
      </c>
      <c r="H2455" s="57" t="str">
        <f t="shared" si="710"/>
        <v>573.535142730724-1900.5238737748i</v>
      </c>
      <c r="I2455" s="57" t="str">
        <f t="shared" si="711"/>
        <v>-671.670085380184-251.562120134087i</v>
      </c>
      <c r="K2455" s="57" t="str">
        <f t="shared" si="712"/>
        <v>0.0017463937458421-0.00833085228409974i</v>
      </c>
      <c r="L2455" s="57" t="str">
        <f t="shared" si="713"/>
        <v>0.00025-0.0236107237504476i</v>
      </c>
      <c r="M2455" s="57" t="str">
        <f t="shared" si="714"/>
        <v>0.0025-0.0132976541773485i</v>
      </c>
      <c r="N2455" s="57">
        <f t="shared" si="715"/>
        <v>96.158291843473748</v>
      </c>
      <c r="O2455" s="57">
        <f t="shared" si="716"/>
        <v>8.8881431547238634</v>
      </c>
      <c r="P2455" s="374">
        <f t="shared" si="717"/>
        <v>8.8881431547238634</v>
      </c>
      <c r="Q2455" s="374">
        <f t="shared" si="718"/>
        <v>-83.841708156526252</v>
      </c>
      <c r="R2455" s="12">
        <f t="shared" si="719"/>
        <v>96.158291843473748</v>
      </c>
      <c r="S2455" s="57">
        <f t="shared" si="720"/>
        <v>9.3622090711169434</v>
      </c>
      <c r="T2455" s="12">
        <f t="shared" si="703"/>
        <v>8.8881431547238634</v>
      </c>
    </row>
    <row r="2456" spans="1:20" x14ac:dyDescent="0.15">
      <c r="A2456" s="57">
        <f t="shared" si="704"/>
        <v>59048.027557403293</v>
      </c>
      <c r="B2456" s="12">
        <f t="shared" si="721"/>
        <v>9397.7854655871888</v>
      </c>
      <c r="C2456" s="57" t="str">
        <f t="shared" si="705"/>
        <v>0.298484317925297-2.75606347290832i</v>
      </c>
      <c r="D2456" s="57" t="str">
        <f t="shared" si="706"/>
        <v>7.97305015218668-0.912811110824891i</v>
      </c>
      <c r="E2456" s="57" t="str">
        <f t="shared" si="707"/>
        <v>81.45344339084+1.2299830603339i</v>
      </c>
      <c r="F2456" s="57" t="str">
        <f t="shared" si="708"/>
        <v>4.17687421762037-63.6580122837179i</v>
      </c>
      <c r="G2456" s="57" t="str">
        <f t="shared" si="709"/>
        <v>0.999568174249072-0.020775930242694i</v>
      </c>
      <c r="H2456" s="57" t="str">
        <f t="shared" si="710"/>
        <v>557.105717095063-1878.62582059983i</v>
      </c>
      <c r="I2456" s="57" t="str">
        <f t="shared" si="711"/>
        <v>-661.605502462829-244.364419844343i</v>
      </c>
      <c r="K2456" s="57" t="str">
        <f t="shared" si="712"/>
        <v>0.00174113593901949-0.00830021201073853i</v>
      </c>
      <c r="L2456" s="57" t="str">
        <f t="shared" si="713"/>
        <v>0.00025-0.0235213426483837i</v>
      </c>
      <c r="M2456" s="57" t="str">
        <f t="shared" si="714"/>
        <v>0.0025-0.0132473143826942i</v>
      </c>
      <c r="N2456" s="57">
        <f t="shared" si="715"/>
        <v>96.18109677916182</v>
      </c>
      <c r="O2456" s="57">
        <f t="shared" si="716"/>
        <v>8.856426712230137</v>
      </c>
      <c r="P2456" s="374">
        <f t="shared" si="717"/>
        <v>8.856426712230137</v>
      </c>
      <c r="Q2456" s="374">
        <f t="shared" si="718"/>
        <v>-83.81890322083818</v>
      </c>
      <c r="R2456" s="12">
        <f t="shared" si="719"/>
        <v>96.18109677916182</v>
      </c>
      <c r="S2456" s="57">
        <f t="shared" si="720"/>
        <v>9.3977854655871891</v>
      </c>
      <c r="T2456" s="12">
        <f t="shared" si="703"/>
        <v>8.856426712230137</v>
      </c>
    </row>
    <row r="2457" spans="1:20" x14ac:dyDescent="0.15">
      <c r="A2457" s="57">
        <f t="shared" si="704"/>
        <v>59272.410062121424</v>
      </c>
      <c r="B2457" s="12">
        <f t="shared" si="721"/>
        <v>9433.49705035642</v>
      </c>
      <c r="C2457" s="57" t="str">
        <f t="shared" si="705"/>
        <v>0.298493189686168-2.74590199408413i</v>
      </c>
      <c r="D2457" s="57" t="str">
        <f t="shared" si="706"/>
        <v>7.97299727942587-0.911139619456596i</v>
      </c>
      <c r="E2457" s="57" t="str">
        <f t="shared" si="707"/>
        <v>81.4562807363562+1.23458155484966i</v>
      </c>
      <c r="F2457" s="57" t="str">
        <f t="shared" si="708"/>
        <v>4.17686048363834-63.4176858446166i</v>
      </c>
      <c r="G2457" s="57" t="str">
        <f t="shared" si="709"/>
        <v>0.999564887568499-0.0208548102046797i</v>
      </c>
      <c r="H2457" s="57" t="str">
        <f t="shared" si="710"/>
        <v>541.294192909797-1857.10658099855i</v>
      </c>
      <c r="I2457" s="57" t="str">
        <f t="shared" si="711"/>
        <v>-651.731102572494-237.444256986977i</v>
      </c>
      <c r="K2457" s="57" t="str">
        <f t="shared" si="712"/>
        <v>0.00173591680190674-0.00826968452586679i</v>
      </c>
      <c r="L2457" s="57" t="str">
        <f t="shared" si="713"/>
        <v>0.00025-0.0234322999087306i</v>
      </c>
      <c r="M2457" s="57" t="str">
        <f t="shared" si="714"/>
        <v>0.0025-0.0131971651551048i</v>
      </c>
      <c r="N2457" s="57">
        <f t="shared" si="715"/>
        <v>96.203975452672594</v>
      </c>
      <c r="O2457" s="57">
        <f t="shared" si="716"/>
        <v>8.824719382019401</v>
      </c>
      <c r="P2457" s="374">
        <f t="shared" si="717"/>
        <v>8.824719382019401</v>
      </c>
      <c r="Q2457" s="374">
        <f t="shared" si="718"/>
        <v>-83.796024547327406</v>
      </c>
      <c r="R2457" s="12">
        <f t="shared" si="719"/>
        <v>96.203975452672594</v>
      </c>
      <c r="S2457" s="57">
        <f t="shared" si="720"/>
        <v>9.4334970503564204</v>
      </c>
      <c r="T2457" s="12">
        <f t="shared" si="703"/>
        <v>8.824719382019401</v>
      </c>
    </row>
    <row r="2458" spans="1:20" x14ac:dyDescent="0.15">
      <c r="A2458" s="57">
        <f t="shared" si="704"/>
        <v>59497.645220357481</v>
      </c>
      <c r="B2458" s="12">
        <f t="shared" si="721"/>
        <v>9469.344339147774</v>
      </c>
      <c r="C2458" s="57" t="str">
        <f t="shared" si="705"/>
        <v>0.298501830258548-2.73578004407526i</v>
      </c>
      <c r="D2458" s="57" t="str">
        <f t="shared" si="706"/>
        <v>7.97294400477787-0.909481211295681i</v>
      </c>
      <c r="E2458" s="57" t="str">
        <f t="shared" si="707"/>
        <v>81.4591397135747+1.23919517676054i</v>
      </c>
      <c r="F2458" s="57" t="str">
        <f t="shared" si="708"/>
        <v>4.17684664517107-63.178271685855i</v>
      </c>
      <c r="G2458" s="57" t="str">
        <f t="shared" si="709"/>
        <v>0.999561575883555-0.020933989126273i</v>
      </c>
      <c r="H2458" s="57" t="str">
        <f t="shared" si="710"/>
        <v>526.072311417684-1835.96093354437i</v>
      </c>
      <c r="I2458" s="57" t="str">
        <f t="shared" si="711"/>
        <v>-642.04378025411-230.788666564896i</v>
      </c>
      <c r="K2458" s="57" t="str">
        <f t="shared" si="712"/>
        <v>0.00173073604661722-0.00823926946325868i</v>
      </c>
      <c r="L2458" s="57" t="str">
        <f t="shared" si="713"/>
        <v>0.00025-0.0233435942505784i</v>
      </c>
      <c r="M2458" s="57" t="str">
        <f t="shared" si="714"/>
        <v>0.0025-0.0131472057731668i</v>
      </c>
      <c r="N2458" s="57">
        <f t="shared" si="715"/>
        <v>96.226928025251539</v>
      </c>
      <c r="O2458" s="57">
        <f t="shared" si="716"/>
        <v>8.7930212282213773</v>
      </c>
      <c r="P2458" s="374">
        <f t="shared" si="717"/>
        <v>8.7930212282213773</v>
      </c>
      <c r="Q2458" s="374">
        <f t="shared" si="718"/>
        <v>-83.773071974748461</v>
      </c>
      <c r="R2458" s="12">
        <f t="shared" si="719"/>
        <v>96.226928025251539</v>
      </c>
      <c r="S2458" s="57">
        <f t="shared" si="720"/>
        <v>9.4693443391477743</v>
      </c>
      <c r="T2458" s="12">
        <f t="shared" si="703"/>
        <v>8.7930212282213773</v>
      </c>
    </row>
    <row r="2459" spans="1:20" x14ac:dyDescent="0.15">
      <c r="A2459" s="57">
        <f t="shared" si="704"/>
        <v>59723.736272194845</v>
      </c>
      <c r="B2459" s="12">
        <f t="shared" si="721"/>
        <v>9505.3278476365358</v>
      </c>
      <c r="C2459" s="57" t="str">
        <f t="shared" si="705"/>
        <v>0.298510240068495-2.72569747703411i</v>
      </c>
      <c r="D2459" s="57" t="str">
        <f t="shared" si="706"/>
        <v>7.9728903251934-0.907835862213047i</v>
      </c>
      <c r="E2459" s="57" t="str">
        <f t="shared" si="707"/>
        <v>81.4620204848213+1.24382396213969i</v>
      </c>
      <c r="F2459" s="57" t="str">
        <f t="shared" si="708"/>
        <v>4.17683270142439-62.9397663633305i</v>
      </c>
      <c r="G2459" s="57" t="str">
        <f t="shared" si="709"/>
        <v>0.999558239004181-0.0210134681345548i</v>
      </c>
      <c r="H2459" s="57" t="str">
        <f t="shared" si="710"/>
        <v>511.413290989942-1815.18338882298i</v>
      </c>
      <c r="I2459" s="57" t="str">
        <f t="shared" si="711"/>
        <v>-632.540341672813-224.38537424896i</v>
      </c>
      <c r="K2459" s="57" t="str">
        <f t="shared" si="712"/>
        <v>0.00172559338729021-0.00820896645748978i</v>
      </c>
      <c r="L2459" s="57" t="str">
        <f t="shared" si="713"/>
        <v>0.00025-0.0232552243978665i</v>
      </c>
      <c r="M2459" s="57" t="str">
        <f t="shared" si="714"/>
        <v>0.0025-0.0130974355181976i</v>
      </c>
      <c r="N2459" s="57">
        <f t="shared" si="715"/>
        <v>96.249954657423871</v>
      </c>
      <c r="O2459" s="57">
        <f t="shared" si="716"/>
        <v>8.7613323153909199</v>
      </c>
      <c r="P2459" s="374">
        <f t="shared" si="717"/>
        <v>8.7613323153909199</v>
      </c>
      <c r="Q2459" s="374">
        <f t="shared" si="718"/>
        <v>-83.750045342576129</v>
      </c>
      <c r="R2459" s="12">
        <f t="shared" si="719"/>
        <v>96.249954657423871</v>
      </c>
      <c r="S2459" s="57">
        <f t="shared" si="720"/>
        <v>9.5053278476365364</v>
      </c>
      <c r="T2459" s="12">
        <f t="shared" si="703"/>
        <v>8.7613323153909199</v>
      </c>
    </row>
    <row r="2460" spans="1:20" x14ac:dyDescent="0.15">
      <c r="A2460" s="57">
        <f t="shared" si="704"/>
        <v>59950.686470029184</v>
      </c>
      <c r="B2460" s="12">
        <f t="shared" si="721"/>
        <v>9541.4480934575549</v>
      </c>
      <c r="C2460" s="57" t="str">
        <f t="shared" si="705"/>
        <v>0.298518419529077-2.71565414768304i</v>
      </c>
      <c r="D2460" s="57" t="str">
        <f t="shared" si="706"/>
        <v>7.97283623759996-0.90620354826433i</v>
      </c>
      <c r="E2460" s="57" t="str">
        <f t="shared" si="707"/>
        <v>81.4649232136424+1.24846794693492i</v>
      </c>
      <c r="F2460" s="57" t="str">
        <f t="shared" si="708"/>
        <v>4.17681865159804-62.7021664460133i</v>
      </c>
      <c r="G2460" s="57" t="str">
        <f t="shared" si="709"/>
        <v>0.999554876738873-0.0210932483607862i</v>
      </c>
      <c r="H2460" s="57" t="str">
        <f t="shared" si="710"/>
        <v>497.291743920899-1794.76823899029i</v>
      </c>
      <c r="I2460" s="57" t="str">
        <f t="shared" si="711"/>
        <v>-623.217525554938-218.222756640074i</v>
      </c>
      <c r="K2460" s="57" t="str">
        <f t="shared" si="712"/>
        <v>0.00172048854007718-0.00817877514394097i</v>
      </c>
      <c r="L2460" s="57" t="str">
        <f t="shared" si="713"/>
        <v>0.00025-0.0231671890793649i</v>
      </c>
      <c r="M2460" s="57" t="str">
        <f t="shared" si="714"/>
        <v>0.0025-0.0130478536742355i</v>
      </c>
      <c r="N2460" s="57">
        <f t="shared" si="715"/>
        <v>96.273055508977578</v>
      </c>
      <c r="O2460" s="57">
        <f t="shared" si="716"/>
        <v>8.7296527085102937</v>
      </c>
      <c r="P2460" s="374">
        <f t="shared" si="717"/>
        <v>8.7296527085102937</v>
      </c>
      <c r="Q2460" s="374">
        <f t="shared" si="718"/>
        <v>-83.726944491022422</v>
      </c>
      <c r="R2460" s="12">
        <f t="shared" si="719"/>
        <v>96.273055508977578</v>
      </c>
      <c r="S2460" s="57">
        <f t="shared" si="720"/>
        <v>9.5414480934575554</v>
      </c>
      <c r="T2460" s="12">
        <f t="shared" si="703"/>
        <v>8.7296527085102937</v>
      </c>
    </row>
    <row r="2461" spans="1:20" x14ac:dyDescent="0.15">
      <c r="A2461" s="57">
        <f t="shared" si="704"/>
        <v>60178.499078615299</v>
      </c>
      <c r="B2461" s="12">
        <f t="shared" si="721"/>
        <v>9577.7055962126942</v>
      </c>
      <c r="C2461" s="57" t="str">
        <f t="shared" si="705"/>
        <v>0.298526369040453-2.70564991131232i</v>
      </c>
      <c r="D2461" s="57" t="str">
        <f t="shared" si="706"/>
        <v>7.97278173890215-0.904584245689555i</v>
      </c>
      <c r="E2461" s="57" t="str">
        <f t="shared" si="707"/>
        <v>81.467848064813+1.25312716696609i</v>
      </c>
      <c r="F2461" s="57" t="str">
        <f t="shared" si="708"/>
        <v>4.1768044948857-62.4654685158978i</v>
      </c>
      <c r="G2461" s="57" t="str">
        <f t="shared" si="709"/>
        <v>0.999551488894676-0.0211733309404238i</v>
      </c>
      <c r="H2461" s="57" t="str">
        <f t="shared" si="710"/>
        <v>483.683597882416-1774.70960157191i</v>
      </c>
      <c r="I2461" s="57" t="str">
        <f t="shared" si="711"/>
        <v>-614.072021574624-212.289803828903i</v>
      </c>
      <c r="K2461" s="57" t="str">
        <f t="shared" si="712"/>
        <v>0.00171542122312819-0.00814869515880159i</v>
      </c>
      <c r="L2461" s="57" t="str">
        <f t="shared" si="713"/>
        <v>0.00025-0.023079487028656i</v>
      </c>
      <c r="M2461" s="57" t="str">
        <f t="shared" si="714"/>
        <v>0.0025-0.012998459528029i</v>
      </c>
      <c r="N2461" s="57">
        <f t="shared" si="715"/>
        <v>96.296230738948793</v>
      </c>
      <c r="O2461" s="57">
        <f t="shared" si="716"/>
        <v>8.697982472991665</v>
      </c>
      <c r="P2461" s="374">
        <f t="shared" si="717"/>
        <v>8.697982472991665</v>
      </c>
      <c r="Q2461" s="374">
        <f t="shared" si="718"/>
        <v>-83.703769261051207</v>
      </c>
      <c r="R2461" s="12">
        <f t="shared" si="719"/>
        <v>96.296230738948793</v>
      </c>
      <c r="S2461" s="57">
        <f t="shared" si="720"/>
        <v>9.5777055962126934</v>
      </c>
      <c r="T2461" s="12">
        <f t="shared" si="703"/>
        <v>8.697982472991665</v>
      </c>
    </row>
    <row r="2462" spans="1:20" x14ac:dyDescent="0.15">
      <c r="A2462" s="57">
        <f t="shared" si="704"/>
        <v>60407.177375114035</v>
      </c>
      <c r="B2462" s="12">
        <f t="shared" si="721"/>
        <v>9614.1008774783022</v>
      </c>
      <c r="C2462" s="57" t="str">
        <f t="shared" si="705"/>
        <v>0.298534088989777-2.69568462377777i</v>
      </c>
      <c r="D2462" s="57" t="str">
        <f t="shared" si="706"/>
        <v>7.97272682598077-0.902977930912726i</v>
      </c>
      <c r="E2462" s="57" t="str">
        <f t="shared" si="707"/>
        <v>81.4707952043465+1.25780165792145i</v>
      </c>
      <c r="F2462" s="57" t="str">
        <f t="shared" si="708"/>
        <v>4.17679023047502-62.2296691679534i</v>
      </c>
      <c r="G2462" s="57" t="str">
        <f t="shared" si="709"/>
        <v>0.99954807527717-0.0212537170131341i</v>
      </c>
      <c r="H2462" s="57" t="str">
        <f t="shared" si="710"/>
        <v>470.56602182564-1755.00145812242i</v>
      </c>
      <c r="I2462" s="57" t="str">
        <f t="shared" si="711"/>
        <v>-605.100486467147-206.576084139872i</v>
      </c>
      <c r="K2462" s="57" t="str">
        <f t="shared" si="712"/>
        <v>0.00171039115657813-0.00811872613907268i</v>
      </c>
      <c r="L2462" s="57" t="str">
        <f t="shared" si="713"/>
        <v>0.00025-0.0229921169841164i</v>
      </c>
      <c r="M2462" s="57" t="str">
        <f t="shared" si="714"/>
        <v>0.0025-0.0129492523690267i</v>
      </c>
      <c r="N2462" s="57">
        <f t="shared" si="715"/>
        <v>96.319480505603863</v>
      </c>
      <c r="O2462" s="57">
        <f t="shared" si="716"/>
        <v>8.666321674678537</v>
      </c>
      <c r="P2462" s="374">
        <f t="shared" si="717"/>
        <v>8.666321674678537</v>
      </c>
      <c r="Q2462" s="374">
        <f t="shared" si="718"/>
        <v>-83.680519494396137</v>
      </c>
      <c r="R2462" s="12">
        <f t="shared" si="719"/>
        <v>96.319480505603863</v>
      </c>
      <c r="S2462" s="57">
        <f t="shared" si="720"/>
        <v>9.6141008774783021</v>
      </c>
      <c r="T2462" s="12">
        <f t="shared" si="703"/>
        <v>8.666321674678537</v>
      </c>
    </row>
    <row r="2463" spans="1:20" x14ac:dyDescent="0.15">
      <c r="A2463" s="57">
        <f t="shared" si="704"/>
        <v>60636.724649139469</v>
      </c>
      <c r="B2463" s="12">
        <f t="shared" si="721"/>
        <v>9650.6344608127201</v>
      </c>
      <c r="C2463" s="57" t="str">
        <f t="shared" si="705"/>
        <v>0.298541579751292-2.685758141499i</v>
      </c>
      <c r="D2463" s="57" t="str">
        <f t="shared" si="706"/>
        <v>7.97267149569336-0.901384580541478i</v>
      </c>
      <c r="E2463" s="57" t="str">
        <f t="shared" si="707"/>
        <v>81.4737647995032+1.26249145535379i</v>
      </c>
      <c r="F2463" s="57" t="str">
        <f t="shared" si="708"/>
        <v>4.17677585754738-61.9947650100749i</v>
      </c>
      <c r="G2463" s="57" t="str">
        <f t="shared" si="709"/>
        <v>0.999544635690463-0.0213344077228082i</v>
      </c>
      <c r="H2463" s="57" t="str">
        <f t="shared" si="710"/>
        <v>457.917356116622-1735.63768829647i</v>
      </c>
      <c r="I2463" s="57" t="str">
        <f t="shared" si="711"/>
        <v>-596.299558119567-201.071710947184i</v>
      </c>
      <c r="K2463" s="57" t="str">
        <f t="shared" si="712"/>
        <v>0.00170539806253342-0.00808886772257051i</v>
      </c>
      <c r="L2463" s="57" t="str">
        <f t="shared" si="713"/>
        <v>0.00025-0.0229050776888986i</v>
      </c>
      <c r="M2463" s="57" t="str">
        <f t="shared" si="714"/>
        <v>0.0025-0.0129002314893671i</v>
      </c>
      <c r="N2463" s="57">
        <f t="shared" si="715"/>
        <v>96.342804966423884</v>
      </c>
      <c r="O2463" s="57">
        <f t="shared" si="716"/>
        <v>8.6346703798491546</v>
      </c>
      <c r="P2463" s="374">
        <f t="shared" si="717"/>
        <v>8.6346703798491546</v>
      </c>
      <c r="Q2463" s="374">
        <f t="shared" si="718"/>
        <v>-83.657195033576116</v>
      </c>
      <c r="R2463" s="12">
        <f t="shared" si="719"/>
        <v>96.342804966423884</v>
      </c>
      <c r="S2463" s="57">
        <f t="shared" si="720"/>
        <v>9.6506344608127197</v>
      </c>
      <c r="T2463" s="12">
        <f t="shared" si="703"/>
        <v>8.6346703798491546</v>
      </c>
    </row>
    <row r="2464" spans="1:20" x14ac:dyDescent="0.15">
      <c r="A2464" s="57">
        <f t="shared" si="704"/>
        <v>60867.144202806201</v>
      </c>
      <c r="B2464" s="12">
        <f t="shared" si="721"/>
        <v>9687.3068717638089</v>
      </c>
      <c r="C2464" s="57" t="str">
        <f t="shared" si="705"/>
        <v>0.298548841686288-2.67587032145701i</v>
      </c>
      <c r="D2464" s="57" t="str">
        <f t="shared" si="706"/>
        <v>7.97261574487354-0.899804171366687i</v>
      </c>
      <c r="E2464" s="57" t="str">
        <f t="shared" si="707"/>
        <v>81.4767570187996+1.26719659467707i</v>
      </c>
      <c r="F2464" s="57" t="str">
        <f t="shared" si="708"/>
        <v>4.176761375278-61.7607526630346i</v>
      </c>
      <c r="G2464" s="57" t="str">
        <f t="shared" si="709"/>
        <v>0.999541169937171-0.021415404217577i</v>
      </c>
      <c r="H2464" s="57" t="str">
        <f t="shared" si="710"/>
        <v>445.717046693934-1716.61209982616i</v>
      </c>
      <c r="I2464" s="57" t="str">
        <f t="shared" si="711"/>
        <v>-587.665867862594-195.7673114528i</v>
      </c>
      <c r="K2464" s="57" t="str">
        <f t="shared" si="712"/>
        <v>0.00170044166505849-0.00805911954792956i</v>
      </c>
      <c r="L2464" s="57" t="str">
        <f t="shared" si="713"/>
        <v>0.00025-0.0228183678909131i</v>
      </c>
      <c r="M2464" s="57" t="str">
        <f t="shared" si="714"/>
        <v>0.0025-0.0128513961838684i</v>
      </c>
      <c r="N2464" s="57">
        <f t="shared" si="715"/>
        <v>96.366204278087736</v>
      </c>
      <c r="O2464" s="57">
        <f t="shared" si="716"/>
        <v>8.6030286552177628</v>
      </c>
      <c r="P2464" s="374">
        <f t="shared" si="717"/>
        <v>8.6030286552177628</v>
      </c>
      <c r="Q2464" s="374">
        <f t="shared" si="718"/>
        <v>-83.633795721912264</v>
      </c>
      <c r="R2464" s="12">
        <f t="shared" si="719"/>
        <v>96.366204278087736</v>
      </c>
      <c r="S2464" s="57">
        <f t="shared" si="720"/>
        <v>9.6873068717638091</v>
      </c>
      <c r="T2464" s="12">
        <f t="shared" si="703"/>
        <v>8.6030286552177628</v>
      </c>
    </row>
    <row r="2465" spans="1:20" x14ac:dyDescent="0.15">
      <c r="A2465" s="57">
        <f t="shared" si="704"/>
        <v>61098.439350776876</v>
      </c>
      <c r="B2465" s="12">
        <f t="shared" si="721"/>
        <v>9724.1186378765124</v>
      </c>
      <c r="C2465" s="57" t="str">
        <f t="shared" si="705"/>
        <v>0.298555875143143-2.66602102119232i</v>
      </c>
      <c r="D2465" s="57" t="str">
        <f t="shared" si="706"/>
        <v>7.97255957033114-0.898236680362105i</v>
      </c>
      <c r="E2465" s="57" t="str">
        <f t="shared" si="707"/>
        <v>81.4797720320172+1.27191711116341i</v>
      </c>
      <c r="F2465" s="57" t="str">
        <f t="shared" si="708"/>
        <v>4.17674678283582-61.5276287604326i</v>
      </c>
      <c r="G2465" s="57" t="str">
        <f t="shared" si="709"/>
        <v>0.999537677818418-0.0214967076498258i</v>
      </c>
      <c r="H2465" s="57" t="str">
        <f t="shared" si="710"/>
        <v>433.94558304019-1697.91845484703i</v>
      </c>
      <c r="I2465" s="57" t="str">
        <f t="shared" si="711"/>
        <v>-579.196051163455-190.653997319273i</v>
      </c>
      <c r="K2465" s="57" t="str">
        <f t="shared" si="712"/>
        <v>0.00169552169016245-0.00802948125460577i</v>
      </c>
      <c r="L2465" s="57" t="str">
        <f t="shared" si="713"/>
        <v>0.00025-0.0227319863428104i</v>
      </c>
      <c r="M2465" s="57" t="str">
        <f t="shared" si="714"/>
        <v>0.0025-0.0128027457500184i</v>
      </c>
      <c r="N2465" s="57">
        <f t="shared" si="715"/>
        <v>96.389678596455497</v>
      </c>
      <c r="O2465" s="57">
        <f t="shared" si="716"/>
        <v>8.5713965679375974</v>
      </c>
      <c r="P2465" s="374">
        <f t="shared" si="717"/>
        <v>8.5713965679375974</v>
      </c>
      <c r="Q2465" s="374">
        <f t="shared" si="718"/>
        <v>-83.610321403544503</v>
      </c>
      <c r="R2465" s="12">
        <f t="shared" si="719"/>
        <v>96.389678596455497</v>
      </c>
      <c r="S2465" s="57">
        <f t="shared" si="720"/>
        <v>9.7241186378765132</v>
      </c>
      <c r="T2465" s="12">
        <f t="shared" si="703"/>
        <v>8.5713965679375974</v>
      </c>
    </row>
    <row r="2466" spans="1:20" x14ac:dyDescent="0.15">
      <c r="A2466" s="57">
        <f t="shared" si="704"/>
        <v>61330.613420309826</v>
      </c>
      <c r="B2466" s="12">
        <f t="shared" si="721"/>
        <v>9761.0702887004427</v>
      </c>
      <c r="C2466" s="57" t="str">
        <f t="shared" si="705"/>
        <v>0.298562680457296-2.65621009880277i</v>
      </c>
      <c r="D2466" s="57" t="str">
        <f t="shared" si="706"/>
        <v>7.97250296885169-0.89668208468399i</v>
      </c>
      <c r="E2466" s="57" t="str">
        <f t="shared" si="707"/>
        <v>81.482810010213+1.27665303993851i</v>
      </c>
      <c r="F2466" s="57" t="str">
        <f t="shared" si="708"/>
        <v>4.17673207938351-61.2953899486496i</v>
      </c>
      <c r="G2466" s="57" t="str">
        <f t="shared" si="709"/>
        <v>0.999534159133817-0.0215783191762092i</v>
      </c>
      <c r="H2466" s="57" t="str">
        <f t="shared" si="710"/>
        <v>422.584439764208-1679.55049296751i</v>
      </c>
      <c r="I2466" s="57" t="str">
        <f t="shared" si="711"/>
        <v>-570.88675689781-185.723337053742i</v>
      </c>
      <c r="K2466" s="57" t="str">
        <f t="shared" si="712"/>
        <v>0.00169063786578585-0.00799995248287944i</v>
      </c>
      <c r="L2466" s="57" t="str">
        <f t="shared" si="713"/>
        <v>0.00025-0.0226459318019629i</v>
      </c>
      <c r="M2466" s="57" t="str">
        <f t="shared" si="714"/>
        <v>0.0025-0.0127542794879641i</v>
      </c>
      <c r="N2466" s="57">
        <f t="shared" si="715"/>
        <v>96.413228076551036</v>
      </c>
      <c r="O2466" s="57">
        <f t="shared" si="716"/>
        <v>8.5397741856027469</v>
      </c>
      <c r="P2466" s="374">
        <f t="shared" si="717"/>
        <v>8.5397741856027469</v>
      </c>
      <c r="Q2466" s="374">
        <f t="shared" si="718"/>
        <v>-83.586771923448964</v>
      </c>
      <c r="R2466" s="12">
        <f t="shared" si="719"/>
        <v>96.413228076551036</v>
      </c>
      <c r="S2466" s="57">
        <f t="shared" si="720"/>
        <v>9.7610702887004432</v>
      </c>
      <c r="T2466" s="12">
        <f t="shared" si="703"/>
        <v>8.5397741856027469</v>
      </c>
    </row>
    <row r="2467" spans="1:20" x14ac:dyDescent="0.15">
      <c r="A2467" s="57">
        <f t="shared" si="704"/>
        <v>61563.66975130701</v>
      </c>
      <c r="B2467" s="12">
        <f t="shared" si="721"/>
        <v>9798.1623557975054</v>
      </c>
      <c r="C2467" s="57" t="str">
        <f t="shared" si="705"/>
        <v>0.298569257951233-2.64643741294144i</v>
      </c>
      <c r="D2467" s="57" t="str">
        <f t="shared" si="706"/>
        <v>7.97244593719652-0.895140361670739i</v>
      </c>
      <c r="E2467" s="57" t="str">
        <f t="shared" si="707"/>
        <v>81.4858711257264+1.28140441597823i</v>
      </c>
      <c r="F2467" s="57" t="str">
        <f t="shared" si="708"/>
        <v>4.17671726407733-61.0640328867975i</v>
      </c>
      <c r="G2467" s="57" t="str">
        <f t="shared" si="709"/>
        <v>0.99953061368146-0.0216602399576664i</v>
      </c>
      <c r="H2467" s="57" t="str">
        <f t="shared" si="710"/>
        <v>411.616021596965-1661.50195143599i</v>
      </c>
      <c r="I2467" s="57" t="str">
        <f t="shared" si="711"/>
        <v>-562.734655359896-180.967330043339i</v>
      </c>
      <c r="K2467" s="57" t="str">
        <f t="shared" si="712"/>
        <v>0.00168578992178737-0.00797053287385823i</v>
      </c>
      <c r="L2467" s="57" t="str">
        <f t="shared" si="713"/>
        <v>0.00025-0.0225602030304473i</v>
      </c>
      <c r="M2467" s="57" t="str">
        <f t="shared" si="714"/>
        <v>0.0025-0.0127059967005022i</v>
      </c>
      <c r="N2467" s="57">
        <f t="shared" si="715"/>
        <v>96.436852872544378</v>
      </c>
      <c r="O2467" s="57">
        <f t="shared" si="716"/>
        <v>8.508161576250405</v>
      </c>
      <c r="P2467" s="374">
        <f t="shared" si="717"/>
        <v>8.508161576250405</v>
      </c>
      <c r="Q2467" s="374">
        <f t="shared" si="718"/>
        <v>-83.563147127455622</v>
      </c>
      <c r="R2467" s="12">
        <f t="shared" si="719"/>
        <v>96.436852872544378</v>
      </c>
      <c r="S2467" s="57">
        <f t="shared" si="720"/>
        <v>9.7981623557975048</v>
      </c>
      <c r="T2467" s="12">
        <f t="shared" si="703"/>
        <v>8.508161576250405</v>
      </c>
    </row>
    <row r="2468" spans="1:20" x14ac:dyDescent="0.15">
      <c r="A2468" s="57">
        <f t="shared" si="704"/>
        <v>61797.611696361972</v>
      </c>
      <c r="B2468" s="12">
        <f t="shared" si="721"/>
        <v>9835.3953727495355</v>
      </c>
      <c r="C2468" s="57" t="str">
        <f t="shared" si="705"/>
        <v>0.298575607934577-2.63670282281474i</v>
      </c>
      <c r="D2468" s="57" t="str">
        <f t="shared" si="706"/>
        <v>7.97238847210255-0.893611488842526i</v>
      </c>
      <c r="E2468" s="57" t="str">
        <f t="shared" si="707"/>
        <v>81.488955552191+1.28617127410543i</v>
      </c>
      <c r="F2468" s="57" t="str">
        <f t="shared" si="708"/>
        <v>4.17670233606721-60.8335542466722i</v>
      </c>
      <c r="G2468" s="57" t="str">
        <f t="shared" si="709"/>
        <v>0.999527041257909-0.0217424711594358i</v>
      </c>
      <c r="H2468" s="57" t="str">
        <f t="shared" si="710"/>
        <v>401.023611611111-1643.76658272085i</v>
      </c>
      <c r="I2468" s="57" t="str">
        <f t="shared" si="711"/>
        <v>-554.736445152462-176.378382146265i</v>
      </c>
      <c r="K2468" s="57" t="str">
        <f t="shared" si="712"/>
        <v>0.00168097758993091-0.00794122206948019i</v>
      </c>
      <c r="L2468" s="57" t="str">
        <f t="shared" si="713"/>
        <v>0.00025-0.0224747987950261i</v>
      </c>
      <c r="M2468" s="57" t="str">
        <f t="shared" si="714"/>
        <v>0.0025-0.0126578966930685i</v>
      </c>
      <c r="N2468" s="57">
        <f t="shared" si="715"/>
        <v>96.460553137735872</v>
      </c>
      <c r="O2468" s="57">
        <f t="shared" si="716"/>
        <v>8.4765588083636612</v>
      </c>
      <c r="P2468" s="374">
        <f t="shared" si="717"/>
        <v>8.4765588083636612</v>
      </c>
      <c r="Q2468" s="374">
        <f t="shared" si="718"/>
        <v>-83.539446862264128</v>
      </c>
      <c r="R2468" s="12">
        <f t="shared" si="719"/>
        <v>96.460553137735872</v>
      </c>
      <c r="S2468" s="57">
        <f t="shared" si="720"/>
        <v>9.8353953727495362</v>
      </c>
      <c r="T2468" s="12">
        <f t="shared" si="703"/>
        <v>8.4765588083636612</v>
      </c>
    </row>
    <row r="2469" spans="1:20" x14ac:dyDescent="0.15">
      <c r="A2469" s="57">
        <f t="shared" si="704"/>
        <v>62032.44262080815</v>
      </c>
      <c r="B2469" s="12">
        <f t="shared" si="721"/>
        <v>9872.7698751659846</v>
      </c>
      <c r="C2469" s="57" t="str">
        <f t="shared" si="705"/>
        <v>0.298581730703986-2.6270061881802i</v>
      </c>
      <c r="D2469" s="57" t="str">
        <f t="shared" si="706"/>
        <v>7.97233057028195-0.89209544390094i</v>
      </c>
      <c r="E2469" s="57" t="str">
        <f t="shared" si="707"/>
        <v>81.4920634645427+1.29095364898506i</v>
      </c>
      <c r="F2469" s="57" t="str">
        <f t="shared" si="708"/>
        <v>4.17668729449658-60.6039507127052i</v>
      </c>
      <c r="G2469" s="57" t="str">
        <f t="shared" si="709"/>
        <v>0.999523441658183-0.0218250139510705i</v>
      </c>
      <c r="H2469" s="57" t="str">
        <f t="shared" si="710"/>
        <v>390.791322481619-1626.33816978679i</v>
      </c>
      <c r="I2469" s="57" t="str">
        <f t="shared" si="711"/>
        <v>-546.888859083226-171.9492827472i</v>
      </c>
      <c r="K2469" s="57" t="str">
        <f t="shared" si="712"/>
        <v>0.00167620060387236-0.00791201971251636i</v>
      </c>
      <c r="L2469" s="57" t="str">
        <f t="shared" si="713"/>
        <v>0.00025-0.022389717867131i</v>
      </c>
      <c r="M2469" s="57" t="str">
        <f t="shared" si="714"/>
        <v>0.0025-0.0126099787737284i</v>
      </c>
      <c r="N2469" s="57">
        <f t="shared" si="715"/>
        <v>96.484329024536621</v>
      </c>
      <c r="O2469" s="57">
        <f t="shared" si="716"/>
        <v>8.4449659508732573</v>
      </c>
      <c r="P2469" s="374">
        <f t="shared" si="717"/>
        <v>8.4449659508732573</v>
      </c>
      <c r="Q2469" s="374">
        <f t="shared" si="718"/>
        <v>-83.515670975463379</v>
      </c>
      <c r="R2469" s="12">
        <f t="shared" si="719"/>
        <v>96.484329024536621</v>
      </c>
      <c r="S2469" s="57">
        <f t="shared" si="720"/>
        <v>9.872769875165984</v>
      </c>
      <c r="T2469" s="12">
        <f t="shared" si="703"/>
        <v>8.4449659508732573</v>
      </c>
    </row>
    <row r="2470" spans="1:20" x14ac:dyDescent="0.15">
      <c r="A2470" s="57">
        <f t="shared" si="704"/>
        <v>62268.165902767221</v>
      </c>
      <c r="B2470" s="12">
        <f t="shared" si="721"/>
        <v>9910.2864006916152</v>
      </c>
      <c r="C2470" s="57" t="str">
        <f t="shared" si="705"/>
        <v>0.298587626543242-2.61734736934445i</v>
      </c>
      <c r="D2470" s="57" t="str">
        <f t="shared" si="706"/>
        <v>7.9722722284221-0.890592204728619i</v>
      </c>
      <c r="E2470" s="57" t="str">
        <f t="shared" si="707"/>
        <v>81.4951950390293+1.29575157512198i</v>
      </c>
      <c r="F2470" s="57" t="str">
        <f t="shared" si="708"/>
        <v>4.1766721385024-60.375218981916i</v>
      </c>
      <c r="G2470" s="57" t="str">
        <f t="shared" si="709"/>
        <v>0.999519814675743-0.021907869506453i</v>
      </c>
      <c r="H2470" s="57" t="str">
        <f t="shared" si="710"/>
        <v>380.904050612822-1609.21053931952i</v>
      </c>
      <c r="I2470" s="57" t="str">
        <f t="shared" si="711"/>
        <v>-539.188669180427-167.673183189983i</v>
      </c>
      <c r="K2470" s="57" t="str">
        <f t="shared" si="712"/>
        <v>0.00167145869914668-0.00788292544657344i</v>
      </c>
      <c r="L2470" s="57" t="str">
        <f t="shared" si="713"/>
        <v>0.00025-0.0223049590228442i</v>
      </c>
      <c r="M2470" s="57" t="str">
        <f t="shared" si="714"/>
        <v>0.0025-0.0125622422531663i</v>
      </c>
      <c r="N2470" s="57">
        <f t="shared" si="715"/>
        <v>96.508180684452626</v>
      </c>
      <c r="O2470" s="57">
        <f t="shared" si="716"/>
        <v>8.4133830731599648</v>
      </c>
      <c r="P2470" s="374">
        <f t="shared" si="717"/>
        <v>8.4133830731599648</v>
      </c>
      <c r="Q2470" s="374">
        <f t="shared" si="718"/>
        <v>-83.491819315547374</v>
      </c>
      <c r="R2470" s="12">
        <f t="shared" si="719"/>
        <v>96.508180684452626</v>
      </c>
      <c r="S2470" s="57">
        <f t="shared" si="720"/>
        <v>9.910286400691616</v>
      </c>
      <c r="T2470" s="12">
        <f t="shared" si="703"/>
        <v>8.4133830731599648</v>
      </c>
    </row>
    <row r="2471" spans="1:20" x14ac:dyDescent="0.15">
      <c r="A2471" s="57">
        <f t="shared" si="704"/>
        <v>62504.784933197741</v>
      </c>
      <c r="B2471" s="12">
        <f t="shared" si="721"/>
        <v>9947.9454890142442</v>
      </c>
      <c r="C2471" s="57" t="str">
        <f t="shared" si="705"/>
        <v>0.298593295723178-2.60772622716131i</v>
      </c>
      <c r="D2471" s="57" t="str">
        <f t="shared" si="706"/>
        <v>7.97221344318533-0.889101749388905i</v>
      </c>
      <c r="E2471" s="57" t="str">
        <f t="shared" si="707"/>
        <v>81.498350453221+1.30056508685517i</v>
      </c>
      <c r="F2471" s="57" t="str">
        <f t="shared" si="708"/>
        <v>4.17665686721504-60.1473557638647i</v>
      </c>
      <c r="G2471" s="57" t="str">
        <f t="shared" si="709"/>
        <v>0.999516160102487-0.0219910390038105i</v>
      </c>
      <c r="H2471" s="57" t="str">
        <f t="shared" si="710"/>
        <v>371.347432965161-1592.37757312505i</v>
      </c>
      <c r="I2471" s="57" t="str">
        <f t="shared" si="711"/>
        <v>-531.632690928219-163.543576504914i</v>
      </c>
      <c r="K2471" s="57" t="str">
        <f t="shared" si="712"/>
        <v>0.00166675161315503-0.00785393891609681i</v>
      </c>
      <c r="L2471" s="57" t="str">
        <f t="shared" si="713"/>
        <v>0.00025-0.0222205210428813i</v>
      </c>
      <c r="M2471" s="57" t="str">
        <f t="shared" si="714"/>
        <v>0.0025-0.0125146864446766i</v>
      </c>
      <c r="N2471" s="57">
        <f t="shared" si="715"/>
        <v>96.532108268064775</v>
      </c>
      <c r="O2471" s="57">
        <f t="shared" si="716"/>
        <v>8.3818102450572969</v>
      </c>
      <c r="P2471" s="374">
        <f t="shared" si="717"/>
        <v>8.3818102450572969</v>
      </c>
      <c r="Q2471" s="374">
        <f t="shared" si="718"/>
        <v>-83.467891731935225</v>
      </c>
      <c r="R2471" s="12">
        <f t="shared" si="719"/>
        <v>96.532108268064775</v>
      </c>
      <c r="S2471" s="57">
        <f t="shared" si="720"/>
        <v>9.9479454890142449</v>
      </c>
      <c r="T2471" s="12">
        <f t="shared" si="703"/>
        <v>8.3818102450572969</v>
      </c>
    </row>
    <row r="2472" spans="1:20" x14ac:dyDescent="0.15">
      <c r="A2472" s="57">
        <f t="shared" si="704"/>
        <v>62742.303115943898</v>
      </c>
      <c r="B2472" s="12">
        <f t="shared" si="721"/>
        <v>9985.747681872499</v>
      </c>
      <c r="C2472" s="57" t="str">
        <f t="shared" si="705"/>
        <v>0.298598738501728-2.59814262302956i</v>
      </c>
      <c r="D2472" s="57" t="str">
        <f t="shared" si="706"/>
        <v>7.9721542112088-0.887624056125472i</v>
      </c>
      <c r="E2472" s="57" t="str">
        <f t="shared" si="707"/>
        <v>81.5015298860178+1.30539421835475i</v>
      </c>
      <c r="F2472" s="57" t="str">
        <f t="shared" si="708"/>
        <v>4.17664147975834-59.9203577806046i</v>
      </c>
      <c r="G2472" s="57" t="str">
        <f t="shared" si="709"/>
        <v>0.999512477728732-0.0220745236257302i</v>
      </c>
      <c r="H2472" s="57" t="str">
        <f t="shared" si="710"/>
        <v>362.107806423076-1575.83321790549i</v>
      </c>
      <c r="I2472" s="57" t="str">
        <f t="shared" si="711"/>
        <v>-524.217786811557-159.55427835233i</v>
      </c>
      <c r="K2472" s="57" t="str">
        <f t="shared" si="712"/>
        <v>0.00166207908515193-0.0078250597663727i</v>
      </c>
      <c r="L2472" s="57" t="str">
        <f t="shared" si="713"/>
        <v>0.00025-0.0221364027125735i</v>
      </c>
      <c r="M2472" s="57" t="str">
        <f t="shared" si="714"/>
        <v>0.0025-0.0124673106641528i</v>
      </c>
      <c r="N2472" s="57">
        <f t="shared" si="715"/>
        <v>96.556111925012331</v>
      </c>
      <c r="O2472" s="57">
        <f t="shared" si="716"/>
        <v>8.3502475368531286</v>
      </c>
      <c r="P2472" s="374">
        <f t="shared" si="717"/>
        <v>8.3502475368531286</v>
      </c>
      <c r="Q2472" s="374">
        <f t="shared" si="718"/>
        <v>-83.443888074987669</v>
      </c>
      <c r="R2472" s="12">
        <f t="shared" si="719"/>
        <v>96.556111925012331</v>
      </c>
      <c r="S2472" s="57">
        <f t="shared" si="720"/>
        <v>9.9857476818724997</v>
      </c>
      <c r="T2472" s="12">
        <f t="shared" si="703"/>
        <v>8.3502475368531286</v>
      </c>
    </row>
    <row r="2473" spans="1:20" x14ac:dyDescent="0.15">
      <c r="A2473" s="57">
        <f t="shared" si="704"/>
        <v>62980.723867784494</v>
      </c>
      <c r="B2473" s="12">
        <f t="shared" si="721"/>
        <v>10023.693523063615</v>
      </c>
      <c r="C2473" s="57" t="str">
        <f t="shared" si="705"/>
        <v>0.298603955123915-2.58859641889107i</v>
      </c>
      <c r="D2473" s="57" t="str">
        <f t="shared" si="706"/>
        <v>7.97209452910412-0.886159103361984i</v>
      </c>
      <c r="E2473" s="57" t="str">
        <f t="shared" si="707"/>
        <v>81.5047335176618+1.31023900361836i</v>
      </c>
      <c r="F2473" s="57" t="str">
        <f t="shared" si="708"/>
        <v>4.17662597524948-59.6942217666351i</v>
      </c>
      <c r="G2473" s="57" t="str">
        <f t="shared" si="709"/>
        <v>0.999508767343207-0.0221583245591742i</v>
      </c>
      <c r="H2473" s="57" t="str">
        <f t="shared" si="710"/>
        <v>353.172169553293-1559.57149359143i</v>
      </c>
      <c r="I2473" s="57" t="str">
        <f t="shared" si="711"/>
        <v>-516.940869250409-155.699409108281i</v>
      </c>
      <c r="K2473" s="57" t="str">
        <f t="shared" si="712"/>
        <v>0.00165744085623252-0.00779628764353094i</v>
      </c>
      <c r="L2473" s="57" t="str">
        <f t="shared" si="713"/>
        <v>0.00025-0.0220526028218505i</v>
      </c>
      <c r="M2473" s="57" t="str">
        <f t="shared" si="714"/>
        <v>0.0025-0.0124201142300785i</v>
      </c>
      <c r="N2473" s="57">
        <f t="shared" si="715"/>
        <v>96.580191803973818</v>
      </c>
      <c r="O2473" s="57">
        <f t="shared" si="716"/>
        <v>8.3186950192925018</v>
      </c>
      <c r="P2473" s="374">
        <f t="shared" si="717"/>
        <v>8.3186950192925018</v>
      </c>
      <c r="Q2473" s="374">
        <f t="shared" si="718"/>
        <v>-83.419808196026182</v>
      </c>
      <c r="R2473" s="12">
        <f t="shared" si="719"/>
        <v>96.580191803973818</v>
      </c>
      <c r="S2473" s="57">
        <f t="shared" si="720"/>
        <v>10.023693523063615</v>
      </c>
      <c r="T2473" s="12">
        <f t="shared" si="703"/>
        <v>8.3186950192925018</v>
      </c>
    </row>
    <row r="2474" spans="1:20" x14ac:dyDescent="0.15">
      <c r="A2474" s="57">
        <f t="shared" si="704"/>
        <v>63220.050618482077</v>
      </c>
      <c r="B2474" s="12">
        <f t="shared" si="721"/>
        <v>10061.783558451258</v>
      </c>
      <c r="C2474" s="57" t="str">
        <f t="shared" si="705"/>
        <v>0.298608945821829-2.57908747722875i</v>
      </c>
      <c r="D2474" s="57" t="str">
        <f t="shared" si="706"/>
        <v>7.97203439345745-0.884706869701741i</v>
      </c>
      <c r="E2474" s="57" t="str">
        <f t="shared" si="707"/>
        <v>81.5079615297454+1.31509947646602i</v>
      </c>
      <c r="F2474" s="57" t="str">
        <f t="shared" si="708"/>
        <v>4.17661035279885-59.4689444688545i</v>
      </c>
      <c r="G2474" s="57" t="str">
        <f t="shared" si="709"/>
        <v>0.999505028733037-0.0222424429954954i</v>
      </c>
      <c r="H2474" s="57" t="str">
        <f t="shared" si="710"/>
        <v>344.528146611158-1543.58650039305i</v>
      </c>
      <c r="I2474" s="57" t="str">
        <f t="shared" si="711"/>
        <v>-509.798902994844-151.973377022453i</v>
      </c>
      <c r="K2474" s="57" t="str">
        <f t="shared" si="712"/>
        <v>0.00165283666931984-0.00776762219454736i</v>
      </c>
      <c r="L2474" s="57" t="str">
        <f t="shared" si="713"/>
        <v>0.00025-0.0219691201652226i</v>
      </c>
      <c r="M2474" s="57" t="str">
        <f t="shared" si="714"/>
        <v>0.0025-0.0123730964635171i</v>
      </c>
      <c r="N2474" s="57">
        <f t="shared" si="715"/>
        <v>96.604348052648305</v>
      </c>
      <c r="O2474" s="57">
        <f t="shared" si="716"/>
        <v>8.2871527635797939</v>
      </c>
      <c r="P2474" s="374">
        <f t="shared" si="717"/>
        <v>8.2871527635797939</v>
      </c>
      <c r="Q2474" s="374">
        <f t="shared" si="718"/>
        <v>-83.395651947351695</v>
      </c>
      <c r="R2474" s="12">
        <f t="shared" si="719"/>
        <v>96.604348052648305</v>
      </c>
      <c r="S2474" s="57">
        <f t="shared" si="720"/>
        <v>10.061783558451257</v>
      </c>
      <c r="T2474" s="12">
        <f t="shared" si="703"/>
        <v>8.2871527635797939</v>
      </c>
    </row>
    <row r="2475" spans="1:20" x14ac:dyDescent="0.15">
      <c r="A2475" s="57">
        <f t="shared" si="704"/>
        <v>63460.286810832309</v>
      </c>
      <c r="B2475" s="12">
        <f t="shared" si="721"/>
        <v>10100.018335973373</v>
      </c>
      <c r="C2475" s="57" t="str">
        <f t="shared" si="705"/>
        <v>0.298613710814677-2.56961566106458i</v>
      </c>
      <c r="D2475" s="57" t="str">
        <f t="shared" si="706"/>
        <v>7.97197380082919-0.883267333927332i</v>
      </c>
      <c r="E2475" s="57" t="str">
        <f t="shared" si="707"/>
        <v>81.5112141052215+1.31997567053711i</v>
      </c>
      <c r="F2475" s="57" t="str">
        <f t="shared" si="708"/>
        <v>4.17659461151026-59.2445226465136i</v>
      </c>
      <c r="G2475" s="57" t="str">
        <f t="shared" si="709"/>
        <v>0.999501261683732-0.0223268801304519i</v>
      </c>
      <c r="H2475" s="57" t="str">
        <f t="shared" si="710"/>
        <v>336.163953659729-1527.8724247133i</v>
      </c>
      <c r="I2475" s="57" t="str">
        <f t="shared" si="711"/>
        <v>-502.788907044231-148.370862382203i</v>
      </c>
      <c r="K2475" s="57" t="str">
        <f t="shared" si="712"/>
        <v>0.00164826626915232-0.00773906306724616i</v>
      </c>
      <c r="L2475" s="57" t="str">
        <f t="shared" si="713"/>
        <v>0.00025-0.0218859535417639i</v>
      </c>
      <c r="M2475" s="57" t="str">
        <f t="shared" si="714"/>
        <v>0.0025-0.0123262566881023i</v>
      </c>
      <c r="N2475" s="57">
        <f t="shared" si="715"/>
        <v>96.628580817737358</v>
      </c>
      <c r="O2475" s="57">
        <f t="shared" si="716"/>
        <v>8.2556208413811483</v>
      </c>
      <c r="P2475" s="374">
        <f t="shared" si="717"/>
        <v>8.2556208413811483</v>
      </c>
      <c r="Q2475" s="374">
        <f t="shared" si="718"/>
        <v>-83.371419182262642</v>
      </c>
      <c r="R2475" s="12">
        <f t="shared" si="719"/>
        <v>96.628580817737358</v>
      </c>
      <c r="S2475" s="57">
        <f t="shared" si="720"/>
        <v>10.100018335973372</v>
      </c>
      <c r="T2475" s="12">
        <f t="shared" si="703"/>
        <v>8.2556208413811483</v>
      </c>
    </row>
    <row r="2476" spans="1:20" x14ac:dyDescent="0.15">
      <c r="A2476" s="57">
        <f t="shared" si="704"/>
        <v>63701.435900713477</v>
      </c>
      <c r="B2476" s="12">
        <f t="shared" si="721"/>
        <v>10138.398405650072</v>
      </c>
      <c r="C2476" s="57" t="str">
        <f t="shared" si="705"/>
        <v>0.298618250308708-2.56018083395751i</v>
      </c>
      <c r="D2476" s="57" t="str">
        <f t="shared" si="706"/>
        <v>7.97191274775356-0.881840475000274i</v>
      </c>
      <c r="E2476" s="57" t="str">
        <f t="shared" si="707"/>
        <v>81.5144914284131+1.32486761928545i</v>
      </c>
      <c r="F2476" s="57" t="str">
        <f t="shared" si="708"/>
        <v>4.17657875048056-59.0209530711684i</v>
      </c>
      <c r="G2476" s="57" t="str">
        <f t="shared" si="709"/>
        <v>0.999497465979177-0.0224116371642233i</v>
      </c>
      <c r="H2476" s="57" t="str">
        <f t="shared" si="710"/>
        <v>328.068366674441-1512.42354405278i</v>
      </c>
      <c r="I2476" s="57" t="str">
        <f t="shared" si="711"/>
        <v>-495.907956147414-144.886802620661i</v>
      </c>
      <c r="K2476" s="57" t="str">
        <f t="shared" si="712"/>
        <v>0.00164372940227113-0.00771060991030221i</v>
      </c>
      <c r="L2476" s="57" t="str">
        <f t="shared" si="713"/>
        <v>0.00025-0.0218031017550946i</v>
      </c>
      <c r="M2476" s="57" t="str">
        <f t="shared" si="714"/>
        <v>0.0025-0.0122795942300282i</v>
      </c>
      <c r="N2476" s="57">
        <f t="shared" si="715"/>
        <v>96.652890244925004</v>
      </c>
      <c r="O2476" s="57">
        <f t="shared" si="716"/>
        <v>8.2240993248264065</v>
      </c>
      <c r="P2476" s="374">
        <f t="shared" si="717"/>
        <v>8.2240993248264065</v>
      </c>
      <c r="Q2476" s="374">
        <f t="shared" si="718"/>
        <v>-83.347109755074996</v>
      </c>
      <c r="R2476" s="12">
        <f t="shared" si="719"/>
        <v>96.652890244925004</v>
      </c>
      <c r="S2476" s="57">
        <f t="shared" si="720"/>
        <v>10.138398405650072</v>
      </c>
      <c r="T2476" s="12">
        <f t="shared" ref="T2476:T2539" si="722">P2476</f>
        <v>8.2240993248264065</v>
      </c>
    </row>
    <row r="2477" spans="1:20" x14ac:dyDescent="0.15">
      <c r="A2477" s="57">
        <f t="shared" ref="A2477:A2540" si="723">2*PI()*B2477</f>
        <v>63943.501357136185</v>
      </c>
      <c r="B2477" s="12">
        <f t="shared" si="721"/>
        <v>10176.924319591542</v>
      </c>
      <c r="C2477" s="57" t="str">
        <f t="shared" ref="C2477:C2540" si="724">IMPRODUCT(D2477,E2477,$C$40,,K2477,$C$41)</f>
        <v>0.298622564497267-2.55078286000154i</v>
      </c>
      <c r="D2477" s="57" t="str">
        <f t="shared" ref="D2477:D2540" si="725">IMDIV(IMPRODUCT($C$37,$C$38,COMPLEX(1,A2477/$C$38)),IMSUM(-1*A2477*A2477/$C$39,COMPLEX(0,1*A2477)))</f>
        <v>7.97185123073879-0.880426272060693i</v>
      </c>
      <c r="E2477" s="57" t="str">
        <f t="shared" ref="E2477:E2540" si="726">IMDIV(IMPRODUCT(IMSUM(F2477,G2477),$C$29,H2477),IMSUM(1,I2477))</f>
        <v>81.5177936850243+1.32977535597544i</v>
      </c>
      <c r="F2477" s="57" t="str">
        <f t="shared" ref="F2477:F2540" si="727">IMDIV(IMPRODUCT($C$14,$C$15,COMPLEX(1,A2477/$C$15)),IMSUM(-1*A2477*A2477/$C$16,COMPLEX(0,A2477)))</f>
        <v>4.17656276879984-58.7982325266345i</v>
      </c>
      <c r="G2477" s="57" t="str">
        <f t="shared" ref="G2477:G2540" si="728">IMDIV(1,COMPLEX(1,A2477*$C$9*$C$10))</f>
        <v>0.999493641401616-0.0224967153014254i</v>
      </c>
      <c r="H2477" s="57" t="str">
        <f t="shared" ref="H2477:H2540" si="729">IMDIV($C$3,IMSUM(K2477,COMPLEX(0,$C$28*A2477)))</f>
        <v>320.230691512921-1497.23423102099i</v>
      </c>
      <c r="I2477" s="57" t="str">
        <f t="shared" ref="I2477:I2540" si="730">IMPRODUCT(F2477,$C$29,H2477,$C$31)</f>
        <v>-489.153181934147-141.516378310354i</v>
      </c>
      <c r="K2477" s="57" t="str">
        <f t="shared" ref="K2477:K2540" si="731">IF($C$26&lt;=0,IMDIV(1,IMSUM(IMDIV(1,L2477),1/$C$18)),IMDIV(1,IMSUM(IMDIV(1,L2477),1/$C$18,IMDIV(1,M2477))))</f>
        <v>0.00163922581700779-0.00768226237324315i</v>
      </c>
      <c r="L2477" s="57" t="str">
        <f t="shared" ref="L2477:L2540" si="732">IMSUM($C$21/$C$22,IMDIV(1,COMPLEX(0,$C$20*$C$22*A2477)))</f>
        <v>0.00025-0.0217205636133638i</v>
      </c>
      <c r="M2477" s="57" t="str">
        <f t="shared" ref="M2477:M2540" si="733">IMSUM($C$25/$C$26,IMDIV(1,COMPLEX(0,$C$24*$C$26*A2477)))</f>
        <v>0.0025-0.0122331084180397i</v>
      </c>
      <c r="N2477" s="57">
        <f t="shared" ref="N2477:N2540" si="734">ABS(R2477)</f>
        <v>96.677276478859596</v>
      </c>
      <c r="O2477" s="57">
        <f t="shared" ref="O2477:O2540" si="735">ABS(P2477)</f>
        <v>8.1925882865116684</v>
      </c>
      <c r="P2477" s="374">
        <f t="shared" ref="P2477:P2540" si="736">20*LOG10(IMABS(C2477))</f>
        <v>8.1925882865116684</v>
      </c>
      <c r="Q2477" s="374">
        <f t="shared" ref="Q2477:Q2540" si="737">IMARGUMENT(C2477)*180/PI()</f>
        <v>-83.322723521140404</v>
      </c>
      <c r="R2477" s="12">
        <f t="shared" ref="R2477:R2540" si="738">IF(Q2477&lt;0,Q2477+180,Q2477-180)</f>
        <v>96.677276478859596</v>
      </c>
      <c r="S2477" s="57">
        <f t="shared" ref="S2477:S2540" si="739">B2477/1000</f>
        <v>10.176924319591542</v>
      </c>
      <c r="T2477" s="12">
        <f t="shared" si="722"/>
        <v>8.1925882865116684</v>
      </c>
    </row>
    <row r="2478" spans="1:20" x14ac:dyDescent="0.15">
      <c r="A2478" s="57">
        <f t="shared" si="723"/>
        <v>64186.486662293304</v>
      </c>
      <c r="B2478" s="12">
        <f t="shared" ref="B2478:B2541" si="740">B2477*(1+B$42)</f>
        <v>10215.596632005991</v>
      </c>
      <c r="C2478" s="57" t="str">
        <f t="shared" si="724"/>
        <v>0.298626653560788-2.54142160382384i</v>
      </c>
      <c r="D2478" s="57" t="str">
        <f t="shared" si="725"/>
        <v>7.97178924626676-0.879024704426959i</v>
      </c>
      <c r="E2478" s="57" t="str">
        <f t="shared" si="726"/>
        <v>81.5211210621486+1.33469891367761i</v>
      </c>
      <c r="F2478" s="57" t="str">
        <f t="shared" si="727"/>
        <v>4.1765466655513-58.5763578089402i</v>
      </c>
      <c r="G2478" s="57" t="str">
        <f t="shared" si="728"/>
        <v>0.999489787731644-0.0225821157511261i</v>
      </c>
      <c r="H2478" s="57" t="str">
        <f t="shared" si="729"/>
        <v>312.640735636953-1482.29895655741i</v>
      </c>
      <c r="I2478" s="57" t="str">
        <f t="shared" si="730"/>
        <v>-482.521773722887-138.254999987489i</v>
      </c>
      <c r="K2478" s="57" t="str">
        <f t="shared" si="731"/>
        <v>0.00163475526347185-0.00765402010645189i</v>
      </c>
      <c r="L2478" s="57" t="str">
        <f t="shared" si="732"/>
        <v>0.00025-0.0216383379292327i</v>
      </c>
      <c r="M2478" s="57" t="str">
        <f t="shared" si="733"/>
        <v>0.0025-0.0121867985834227i</v>
      </c>
      <c r="N2478" s="57">
        <f t="shared" si="734"/>
        <v>96.701739663133964</v>
      </c>
      <c r="O2478" s="57">
        <f t="shared" si="735"/>
        <v>8.1610877995019209</v>
      </c>
      <c r="P2478" s="374">
        <f t="shared" si="736"/>
        <v>8.1610877995019209</v>
      </c>
      <c r="Q2478" s="374">
        <f t="shared" si="737"/>
        <v>-83.298260336866036</v>
      </c>
      <c r="R2478" s="12">
        <f t="shared" si="738"/>
        <v>96.701739663133964</v>
      </c>
      <c r="S2478" s="57">
        <f t="shared" si="739"/>
        <v>10.21559663200599</v>
      </c>
      <c r="T2478" s="12">
        <f t="shared" si="722"/>
        <v>8.1610877995019209</v>
      </c>
    </row>
    <row r="2479" spans="1:20" x14ac:dyDescent="0.15">
      <c r="A2479" s="57">
        <f t="shared" si="723"/>
        <v>64430.395311610024</v>
      </c>
      <c r="B2479" s="12">
        <f t="shared" si="740"/>
        <v>10254.415899207614</v>
      </c>
      <c r="C2479" s="57" t="str">
        <f t="shared" si="724"/>
        <v>0.298630517666731-2.53209693058253i</v>
      </c>
      <c r="D2479" s="57" t="str">
        <f t="shared" si="725"/>
        <v>7.97172679079256-0.877635751595347i</v>
      </c>
      <c r="E2479" s="57" t="str">
        <f t="shared" si="726"/>
        <v>81.5244737482807+1.33963832526435i</v>
      </c>
      <c r="F2479" s="57" t="str">
        <f t="shared" si="727"/>
        <v>4.17653043981113-58.3553257262805i</v>
      </c>
      <c r="G2479" s="57" t="str">
        <f t="shared" si="728"/>
        <v>0.99948590474819-0.0226678397268604i</v>
      </c>
      <c r="H2479" s="57" t="str">
        <f t="shared" si="729"/>
        <v>305.288781479553-1467.61229245389i</v>
      </c>
      <c r="I2479" s="57" t="str">
        <f t="shared" si="730"/>
        <v>-476.010979044811-135.098295755142i</v>
      </c>
      <c r="K2479" s="57" t="str">
        <f t="shared" si="731"/>
        <v>0.00163031749353839-0.00762588276116833i</v>
      </c>
      <c r="L2479" s="57" t="str">
        <f t="shared" si="732"/>
        <v>0.00025-0.0215564235198572i</v>
      </c>
      <c r="M2479" s="57" t="str">
        <f t="shared" si="733"/>
        <v>0.0025-0.0121406640599947i</v>
      </c>
      <c r="N2479" s="57">
        <f t="shared" si="734"/>
        <v>96.7262799402654</v>
      </c>
      <c r="O2479" s="57">
        <f t="shared" si="735"/>
        <v>8.1295979373325107</v>
      </c>
      <c r="P2479" s="374">
        <f t="shared" si="736"/>
        <v>8.1295979373325107</v>
      </c>
      <c r="Q2479" s="374">
        <f t="shared" si="737"/>
        <v>-83.2737200597346</v>
      </c>
      <c r="R2479" s="12">
        <f t="shared" si="738"/>
        <v>96.7262799402654</v>
      </c>
      <c r="S2479" s="57">
        <f t="shared" si="739"/>
        <v>10.254415899207613</v>
      </c>
      <c r="T2479" s="12">
        <f t="shared" si="722"/>
        <v>8.1295979373325107</v>
      </c>
    </row>
    <row r="2480" spans="1:20" x14ac:dyDescent="0.15">
      <c r="A2480" s="57">
        <f t="shared" si="723"/>
        <v>64675.230813794144</v>
      </c>
      <c r="B2480" s="12">
        <f t="shared" si="740"/>
        <v>10293.382679624603</v>
      </c>
      <c r="C2480" s="57" t="str">
        <f t="shared" si="724"/>
        <v>0.29863415696967-2.52280870596496i</v>
      </c>
      <c r="D2480" s="57" t="str">
        <f t="shared" si="725"/>
        <v>7.97166386074472-0.876259393239711i</v>
      </c>
      <c r="E2480" s="57" t="str">
        <f t="shared" si="726"/>
        <v>81.5278519333251+1.34459362340599i</v>
      </c>
      <c r="F2480" s="57" t="str">
        <f t="shared" si="727"/>
        <v>4.17651409064855-58.1351330989715i</v>
      </c>
      <c r="G2480" s="57" t="str">
        <f t="shared" si="728"/>
        <v>0.999481992228506-0.0227538884466465i</v>
      </c>
      <c r="H2480" s="57" t="str">
        <f t="shared" si="729"/>
        <v>298.16556135731-1453.16891326091i</v>
      </c>
      <c r="I2480" s="57" t="str">
        <f t="shared" si="730"/>
        <v>-469.618103919832-132.042099617057i</v>
      </c>
      <c r="K2480" s="57" t="str">
        <f t="shared" si="731"/>
        <v>0.00162591226083599-0.00759784998949169i</v>
      </c>
      <c r="L2480" s="57" t="str">
        <f t="shared" si="732"/>
        <v>0.00025-0.0214748192068711i</v>
      </c>
      <c r="M2480" s="57" t="str">
        <f t="shared" si="733"/>
        <v>0.0025-0.0120947041840951i</v>
      </c>
      <c r="N2480" s="57">
        <f t="shared" si="734"/>
        <v>96.750897451677091</v>
      </c>
      <c r="O2480" s="57">
        <f t="shared" si="735"/>
        <v>8.0981187740123097</v>
      </c>
      <c r="P2480" s="374">
        <f t="shared" si="736"/>
        <v>8.0981187740123097</v>
      </c>
      <c r="Q2480" s="374">
        <f t="shared" si="737"/>
        <v>-83.249102548322909</v>
      </c>
      <c r="R2480" s="12">
        <f t="shared" si="738"/>
        <v>96.750897451677091</v>
      </c>
      <c r="S2480" s="57">
        <f t="shared" si="739"/>
        <v>10.293382679624603</v>
      </c>
      <c r="T2480" s="12">
        <f t="shared" si="722"/>
        <v>8.0981187740123097</v>
      </c>
    </row>
    <row r="2481" spans="1:20" x14ac:dyDescent="0.15">
      <c r="A2481" s="57">
        <f t="shared" si="723"/>
        <v>64920.996690886561</v>
      </c>
      <c r="B2481" s="12">
        <f t="shared" si="740"/>
        <v>10332.497533807176</v>
      </c>
      <c r="C2481" s="57" t="str">
        <f t="shared" si="724"/>
        <v>0.298637571611202-2.5135567961857i</v>
      </c>
      <c r="D2481" s="57" t="str">
        <f t="shared" si="725"/>
        <v>7.97160045252475-0.874895609211139i</v>
      </c>
      <c r="E2481" s="57" t="str">
        <f t="shared" si="726"/>
        <v>81.5312558086087+1.34956484056483i</v>
      </c>
      <c r="F2481" s="57" t="str">
        <f t="shared" si="727"/>
        <v>4.17649761712572-57.9157767594041i</v>
      </c>
      <c r="G2481" s="57" t="str">
        <f t="shared" si="728"/>
        <v>0.999478049948159-0.022840263133001i</v>
      </c>
      <c r="H2481" s="57" t="str">
        <f t="shared" si="729"/>
        <v>291.262233833412-1438.96359765107i</v>
      </c>
      <c r="I2481" s="57" t="str">
        <f t="shared" si="730"/>
        <v>-463.340512916294-129.082440496532i</v>
      </c>
      <c r="K2481" s="57" t="str">
        <f t="shared" si="731"/>
        <v>0.00162153932073446-0.00756992144438246i</v>
      </c>
      <c r="L2481" s="57" t="str">
        <f t="shared" si="732"/>
        <v>0.00025-0.0213935238163689i</v>
      </c>
      <c r="M2481" s="57" t="str">
        <f t="shared" si="733"/>
        <v>0.0025-0.0120489182945757i</v>
      </c>
      <c r="N2481" s="57">
        <f t="shared" si="734"/>
        <v>96.775592337676528</v>
      </c>
      <c r="O2481" s="57">
        <f t="shared" si="735"/>
        <v>8.0666503840257988</v>
      </c>
      <c r="P2481" s="374">
        <f t="shared" si="736"/>
        <v>8.0666503840257988</v>
      </c>
      <c r="Q2481" s="374">
        <f t="shared" si="737"/>
        <v>-83.224407662323472</v>
      </c>
      <c r="R2481" s="12">
        <f t="shared" si="738"/>
        <v>96.775592337676528</v>
      </c>
      <c r="S2481" s="57">
        <f t="shared" si="739"/>
        <v>10.332497533807176</v>
      </c>
      <c r="T2481" s="12">
        <f t="shared" si="722"/>
        <v>8.0666503840257988</v>
      </c>
    </row>
    <row r="2482" spans="1:20" x14ac:dyDescent="0.15">
      <c r="A2482" s="57">
        <f t="shared" si="723"/>
        <v>65167.696478311933</v>
      </c>
      <c r="B2482" s="12">
        <f t="shared" si="740"/>
        <v>10371.761024435644</v>
      </c>
      <c r="C2482" s="57" t="str">
        <f t="shared" si="724"/>
        <v>0.298640761719986-2.50434106798446i</v>
      </c>
      <c r="D2482" s="57" t="str">
        <f t="shared" si="725"/>
        <v>7.97153656250699-0.873544379537618i</v>
      </c>
      <c r="E2482" s="57" t="str">
        <f t="shared" si="726"/>
        <v>81.5346855668879+1.35455200899288i</v>
      </c>
      <c r="F2482" s="57" t="str">
        <f t="shared" si="727"/>
        <v>4.17648101829766-57.6972535519992i</v>
      </c>
      <c r="G2482" s="57" t="str">
        <f t="shared" si="728"/>
        <v>0.999474077681009-0.0229269650129544i</v>
      </c>
      <c r="H2482" s="57" t="str">
        <f t="shared" si="729"/>
        <v>284.570361442911-1424.99122930511i</v>
      </c>
      <c r="I2482" s="57" t="str">
        <f t="shared" si="730"/>
        <v>-457.175629022521-126.215531897788i</v>
      </c>
      <c r="K2482" s="57" t="str">
        <f t="shared" si="731"/>
        <v>0.00161719843033267-0.00754209677966404i</v>
      </c>
      <c r="L2482" s="57" t="str">
        <f t="shared" si="732"/>
        <v>0.00025-0.0213125361788891i</v>
      </c>
      <c r="M2482" s="57" t="str">
        <f t="shared" si="733"/>
        <v>0.0025-0.0120033057327911i</v>
      </c>
      <c r="N2482" s="57">
        <f t="shared" si="734"/>
        <v>96.800364737436666</v>
      </c>
      <c r="O2482" s="57">
        <f t="shared" si="735"/>
        <v>8.0351928423349808</v>
      </c>
      <c r="P2482" s="374">
        <f t="shared" si="736"/>
        <v>8.0351928423349808</v>
      </c>
      <c r="Q2482" s="374">
        <f t="shared" si="737"/>
        <v>-83.199635262563334</v>
      </c>
      <c r="R2482" s="12">
        <f t="shared" si="738"/>
        <v>96.800364737436666</v>
      </c>
      <c r="S2482" s="57">
        <f t="shared" si="739"/>
        <v>10.371761024435644</v>
      </c>
      <c r="T2482" s="12">
        <f t="shared" si="722"/>
        <v>8.0351928423349808</v>
      </c>
    </row>
    <row r="2483" spans="1:20" x14ac:dyDescent="0.15">
      <c r="A2483" s="57">
        <f t="shared" si="723"/>
        <v>65415.333724929522</v>
      </c>
      <c r="B2483" s="12">
        <f t="shared" si="740"/>
        <v>10411.1737163285</v>
      </c>
      <c r="C2483" s="57" t="str">
        <f t="shared" si="724"/>
        <v>0.298643727411717-2.49516138862427i</v>
      </c>
      <c r="D2483" s="57" t="str">
        <f t="shared" si="725"/>
        <v>7.97147218703832-0.872205684423699i</v>
      </c>
      <c r="E2483" s="57" t="str">
        <f t="shared" si="726"/>
        <v>81.5381414023612+1.3595551607252i</v>
      </c>
      <c r="F2483" s="57" t="str">
        <f t="shared" si="727"/>
        <v>4.17646429321229-57.4795603331614i</v>
      </c>
      <c r="G2483" s="57" t="str">
        <f t="shared" si="728"/>
        <v>0.999470075199205-0.0230139953180672i</v>
      </c>
      <c r="H2483" s="57" t="str">
        <f t="shared" si="729"/>
        <v>278.081889697197-1411.24679737941i</v>
      </c>
      <c r="I2483" s="57" t="str">
        <f t="shared" si="730"/>
        <v>-451.120933355413-123.437762169983i</v>
      </c>
      <c r="K2483" s="57" t="str">
        <f t="shared" si="731"/>
        <v>0.00161288934844669-0.00751437565002491i</v>
      </c>
      <c r="L2483" s="57" t="str">
        <f t="shared" si="732"/>
        <v>0.00025-0.0212318551293974i</v>
      </c>
      <c r="M2483" s="57" t="str">
        <f t="shared" si="733"/>
        <v>0.0025-0.0119578658425893i</v>
      </c>
      <c r="N2483" s="57">
        <f t="shared" si="734"/>
        <v>96.82521478897462</v>
      </c>
      <c r="O2483" s="57">
        <f t="shared" si="735"/>
        <v>8.0037462243820716</v>
      </c>
      <c r="P2483" s="374">
        <f t="shared" si="736"/>
        <v>8.0037462243820716</v>
      </c>
      <c r="Q2483" s="374">
        <f t="shared" si="737"/>
        <v>-83.17478521102538</v>
      </c>
      <c r="R2483" s="12">
        <f t="shared" si="738"/>
        <v>96.82521478897462</v>
      </c>
      <c r="S2483" s="57">
        <f t="shared" si="739"/>
        <v>10.4111737163285</v>
      </c>
      <c r="T2483" s="12">
        <f t="shared" si="722"/>
        <v>8.0037462243820716</v>
      </c>
    </row>
    <row r="2484" spans="1:20" x14ac:dyDescent="0.15">
      <c r="A2484" s="57">
        <f t="shared" si="723"/>
        <v>65663.911993084243</v>
      </c>
      <c r="B2484" s="12">
        <f t="shared" si="740"/>
        <v>10450.736176450548</v>
      </c>
      <c r="C2484" s="57" t="str">
        <f t="shared" si="724"/>
        <v>0.298646468789146-2.48601762588955i</v>
      </c>
      <c r="D2484" s="57" t="str">
        <f t="shared" si="725"/>
        <v>7.97140732243814-0.870879504250174i</v>
      </c>
      <c r="E2484" s="57" t="str">
        <f t="shared" si="726"/>
        <v>81.5416235106795+1.36457432757696i</v>
      </c>
      <c r="F2484" s="57" t="str">
        <f t="shared" si="727"/>
        <v>4.17644744091025-57.2626939712346i</v>
      </c>
      <c r="G2484" s="57" t="str">
        <f t="shared" si="728"/>
        <v>0.999466042273168-0.0231013552844454i</v>
      </c>
      <c r="H2484" s="57" t="str">
        <f t="shared" si="729"/>
        <v>271.789127289495-1397.72539660693i</v>
      </c>
      <c r="I2484" s="57" t="str">
        <f t="shared" si="730"/>
        <v>-445.173964728359-120.745685336373i</v>
      </c>
      <c r="K2484" s="57" t="str">
        <f t="shared" si="731"/>
        <v>0.00160861183559771-0.00748675771102021i</v>
      </c>
      <c r="L2484" s="57" t="str">
        <f t="shared" si="732"/>
        <v>0.00025-0.0211514795072698i</v>
      </c>
      <c r="M2484" s="57" t="str">
        <f t="shared" si="733"/>
        <v>0.0025-0.0119125979703021i</v>
      </c>
      <c r="N2484" s="57">
        <f t="shared" si="734"/>
        <v>96.850142629131852</v>
      </c>
      <c r="O2484" s="57">
        <f t="shared" si="735"/>
        <v>7.9723106060918543</v>
      </c>
      <c r="P2484" s="374">
        <f t="shared" si="736"/>
        <v>7.9723106060918543</v>
      </c>
      <c r="Q2484" s="374">
        <f t="shared" si="737"/>
        <v>-83.149857370868148</v>
      </c>
      <c r="R2484" s="12">
        <f t="shared" si="738"/>
        <v>96.850142629131852</v>
      </c>
      <c r="S2484" s="57">
        <f t="shared" si="739"/>
        <v>10.450736176450548</v>
      </c>
      <c r="T2484" s="12">
        <f t="shared" si="722"/>
        <v>7.9723106060918543</v>
      </c>
    </row>
    <row r="2485" spans="1:20" x14ac:dyDescent="0.15">
      <c r="A2485" s="57">
        <f t="shared" si="723"/>
        <v>65913.434858657973</v>
      </c>
      <c r="B2485" s="12">
        <f t="shared" si="740"/>
        <v>10490.44897392106</v>
      </c>
      <c r="C2485" s="57" t="str">
        <f t="shared" si="724"/>
        <v>0.298648985942034-2.47690964808415i</v>
      </c>
      <c r="D2485" s="57" t="str">
        <f t="shared" si="725"/>
        <v>7.97134196499811-0.869565819573741i</v>
      </c>
      <c r="E2485" s="57" t="str">
        <f t="shared" si="726"/>
        <v>81.5451320889563+1.36960954113753i</v>
      </c>
      <c r="F2485" s="57" t="str">
        <f t="shared" si="727"/>
        <v>4.17643046042492-57.0466513464561i</v>
      </c>
      <c r="G2485" s="57" t="str">
        <f t="shared" si="728"/>
        <v>0.999461978671575-0.0231890461527557i</v>
      </c>
      <c r="H2485" s="57" t="str">
        <f t="shared" si="729"/>
        <v>265.684727428351-1384.42222707829i</v>
      </c>
      <c r="I2485" s="57" t="str">
        <f t="shared" si="730"/>
        <v>-439.332319098269-118.136012453672i</v>
      </c>
      <c r="K2485" s="57" t="str">
        <f t="shared" si="731"/>
        <v>0.00160436565400017-0.00745924261907358i</v>
      </c>
      <c r="L2485" s="57" t="str">
        <f t="shared" si="732"/>
        <v>0.00025-0.021071408156276i</v>
      </c>
      <c r="M2485" s="57" t="str">
        <f t="shared" si="733"/>
        <v>0.0025-0.0118675014647361i</v>
      </c>
      <c r="N2485" s="57">
        <f t="shared" si="734"/>
        <v>96.875148393552521</v>
      </c>
      <c r="O2485" s="57">
        <f t="shared" si="735"/>
        <v>7.9408860638738519</v>
      </c>
      <c r="P2485" s="374">
        <f t="shared" si="736"/>
        <v>7.9408860638738519</v>
      </c>
      <c r="Q2485" s="374">
        <f t="shared" si="737"/>
        <v>-83.124851606447479</v>
      </c>
      <c r="R2485" s="12">
        <f t="shared" si="738"/>
        <v>96.875148393552521</v>
      </c>
      <c r="S2485" s="57">
        <f t="shared" si="739"/>
        <v>10.49044897392106</v>
      </c>
      <c r="T2485" s="12">
        <f t="shared" si="722"/>
        <v>7.9408860638738519</v>
      </c>
    </row>
    <row r="2486" spans="1:20" x14ac:dyDescent="0.15">
      <c r="A2486" s="57">
        <f t="shared" si="723"/>
        <v>66163.905911120863</v>
      </c>
      <c r="B2486" s="12">
        <f t="shared" si="740"/>
        <v>10530.31268002196</v>
      </c>
      <c r="C2486" s="57" t="str">
        <f t="shared" si="724"/>
        <v>0.298651278947137-2.46783732402941i</v>
      </c>
      <c r="D2486" s="57" t="str">
        <f t="shared" si="725"/>
        <v>7.97127611098174-0.868264611126684i</v>
      </c>
      <c r="E2486" s="57" t="str">
        <f t="shared" si="726"/>
        <v>81.5486673357771+1.37466083276576i</v>
      </c>
      <c r="F2486" s="57" t="str">
        <f t="shared" si="727"/>
        <v>4.17641335078236-56.8314293509127i</v>
      </c>
      <c r="G2486" s="57" t="str">
        <f t="shared" si="728"/>
        <v>0.999457884161354-0.0232770691682424i</v>
      </c>
      <c r="H2486" s="57" t="str">
        <f t="shared" si="729"/>
        <v>259.761670230424-1371.3325937447i</v>
      </c>
      <c r="I2486" s="57" t="str">
        <f t="shared" si="730"/>
        <v>-433.593648909411-115.60560346879i</v>
      </c>
      <c r="K2486" s="57" t="str">
        <f t="shared" si="731"/>
        <v>0.00160015056754999-0.00743183003147877i</v>
      </c>
      <c r="L2486" s="57" t="str">
        <f t="shared" si="732"/>
        <v>0.00025-0.0209916399245626i</v>
      </c>
      <c r="M2486" s="57" t="str">
        <f t="shared" si="733"/>
        <v>0.0025-0.0118225756771629i</v>
      </c>
      <c r="N2486" s="57">
        <f t="shared" si="734"/>
        <v>96.900232216662275</v>
      </c>
      <c r="O2486" s="57">
        <f t="shared" si="735"/>
        <v>7.9094726746245634</v>
      </c>
      <c r="P2486" s="374">
        <f t="shared" si="736"/>
        <v>7.9094726746245634</v>
      </c>
      <c r="Q2486" s="374">
        <f t="shared" si="737"/>
        <v>-83.099767783337725</v>
      </c>
      <c r="R2486" s="12">
        <f t="shared" si="738"/>
        <v>96.900232216662275</v>
      </c>
      <c r="S2486" s="57">
        <f t="shared" si="739"/>
        <v>10.530312680021959</v>
      </c>
      <c r="T2486" s="12">
        <f t="shared" si="722"/>
        <v>7.9094726746245634</v>
      </c>
    </row>
    <row r="2487" spans="1:20" x14ac:dyDescent="0.15">
      <c r="A2487" s="57">
        <f t="shared" si="723"/>
        <v>66415.328753583119</v>
      </c>
      <c r="B2487" s="12">
        <f t="shared" si="740"/>
        <v>10570.327868206043</v>
      </c>
      <c r="C2487" s="57" t="str">
        <f t="shared" si="724"/>
        <v>0.298653347868269-2.45880052306232i</v>
      </c>
      <c r="D2487" s="57" t="str">
        <f t="shared" si="725"/>
        <v>7.97120975662442-0.866975859816535i</v>
      </c>
      <c r="E2487" s="57" t="str">
        <f t="shared" si="726"/>
        <v>81.5522294512126+1.37972823358676i</v>
      </c>
      <c r="F2487" s="57" t="str">
        <f t="shared" si="727"/>
        <v>4.17639611100124-56.6170248884951i</v>
      </c>
      <c r="G2487" s="57" t="str">
        <f t="shared" si="728"/>
        <v>0.999453758507663-0.0233654255807424i</v>
      </c>
      <c r="H2487" s="57" t="str">
        <f t="shared" si="729"/>
        <v>254.013246108225-1358.45190567965i</v>
      </c>
      <c r="I2487" s="57" t="str">
        <f t="shared" si="730"/>
        <v>-427.955662349575-113.151459542236i</v>
      </c>
      <c r="K2487" s="57" t="str">
        <f t="shared" si="731"/>
        <v>0.00159596634181282-0.00740451960640132i</v>
      </c>
      <c r="L2487" s="57" t="str">
        <f t="shared" si="732"/>
        <v>0.00025-0.020912173664637i</v>
      </c>
      <c r="M2487" s="57" t="str">
        <f t="shared" si="733"/>
        <v>0.0025-0.0117778199613099i</v>
      </c>
      <c r="N2487" s="57">
        <f t="shared" si="734"/>
        <v>96.925394231648582</v>
      </c>
      <c r="O2487" s="57">
        <f t="shared" si="735"/>
        <v>7.8780705157300623</v>
      </c>
      <c r="P2487" s="374">
        <f t="shared" si="736"/>
        <v>7.8780705157300623</v>
      </c>
      <c r="Q2487" s="374">
        <f t="shared" si="737"/>
        <v>-83.074605768351418</v>
      </c>
      <c r="R2487" s="12">
        <f t="shared" si="738"/>
        <v>96.925394231648582</v>
      </c>
      <c r="S2487" s="57">
        <f t="shared" si="739"/>
        <v>10.570327868206043</v>
      </c>
      <c r="T2487" s="12">
        <f t="shared" si="722"/>
        <v>7.8780705157300623</v>
      </c>
    </row>
    <row r="2488" spans="1:20" x14ac:dyDescent="0.15">
      <c r="A2488" s="57">
        <f t="shared" si="723"/>
        <v>66667.707002846742</v>
      </c>
      <c r="B2488" s="12">
        <f t="shared" si="740"/>
        <v>10610.495114105226</v>
      </c>
      <c r="C2488" s="57" t="str">
        <f t="shared" si="724"/>
        <v>0.298655192756181-2.44979911503357i</v>
      </c>
      <c r="D2488" s="57" t="str">
        <f t="shared" si="725"/>
        <v>7.97114289813317-0.86569954672577i</v>
      </c>
      <c r="E2488" s="57" t="str">
        <f t="shared" si="726"/>
        <v>81.5558186368272+1.38481177448464i</v>
      </c>
      <c r="F2488" s="57" t="str">
        <f t="shared" si="727"/>
        <v>4.1763787400928-56.4034348748538i</v>
      </c>
      <c r="G2488" s="57" t="str">
        <f t="shared" si="728"/>
        <v>0.999449601473879-0.0234541166447008i</v>
      </c>
      <c r="H2488" s="57" t="str">
        <f t="shared" si="729"/>
        <v>248.433040092478-1345.77567513252i</v>
      </c>
      <c r="I2488" s="57" t="str">
        <f t="shared" si="730"/>
        <v>-422.416122532488-110.770715809472i</v>
      </c>
      <c r="K2488" s="57" t="str">
        <f t="shared" si="731"/>
        <v>0.00159181274401228-0.00737731100287991i</v>
      </c>
      <c r="L2488" s="57" t="str">
        <f t="shared" si="732"/>
        <v>0.00025-0.0208330082333503i</v>
      </c>
      <c r="M2488" s="57" t="str">
        <f t="shared" si="733"/>
        <v>0.0025-0.0117332336733512i</v>
      </c>
      <c r="N2488" s="57">
        <f t="shared" si="734"/>
        <v>96.950634570436819</v>
      </c>
      <c r="O2488" s="57">
        <f t="shared" si="735"/>
        <v>7.8466796650680761</v>
      </c>
      <c r="P2488" s="374">
        <f t="shared" si="736"/>
        <v>7.8466796650680761</v>
      </c>
      <c r="Q2488" s="374">
        <f t="shared" si="737"/>
        <v>-83.049365429563181</v>
      </c>
      <c r="R2488" s="12">
        <f t="shared" si="738"/>
        <v>96.950634570436819</v>
      </c>
      <c r="S2488" s="57">
        <f t="shared" si="739"/>
        <v>10.610495114105227</v>
      </c>
      <c r="T2488" s="12">
        <f t="shared" si="722"/>
        <v>7.8466796650680761</v>
      </c>
    </row>
    <row r="2489" spans="1:20" x14ac:dyDescent="0.15">
      <c r="A2489" s="57">
        <f t="shared" si="723"/>
        <v>66921.044289457554</v>
      </c>
      <c r="B2489" s="12">
        <f t="shared" si="740"/>
        <v>10650.814995538825</v>
      </c>
      <c r="C2489" s="57" t="str">
        <f t="shared" si="724"/>
        <v>0.298656813648648-2.44083297030565i</v>
      </c>
      <c r="D2489" s="57" t="str">
        <f t="shared" si="725"/>
        <v>7.97107553168636-0.864435653111473i</v>
      </c>
      <c r="E2489" s="57" t="str">
        <f t="shared" si="726"/>
        <v>81.5594350956909+1.38991148609973i</v>
      </c>
      <c r="F2489" s="57" t="str">
        <f t="shared" si="727"/>
        <v>4.17636123706079-56.1906562373546i</v>
      </c>
      <c r="G2489" s="57" t="str">
        <f t="shared" si="728"/>
        <v>0.999445412821588-0.0235431436191877i</v>
      </c>
      <c r="H2489" s="57" t="str">
        <f t="shared" si="729"/>
        <v>243.014917032675-1333.29951640358i</v>
      </c>
      <c r="I2489" s="57" t="str">
        <f t="shared" si="730"/>
        <v>-416.972846618729-108.460634553318i</v>
      </c>
      <c r="K2489" s="57" t="str">
        <f t="shared" si="731"/>
        <v>0.00158768954301846-0.00735020388082804i</v>
      </c>
      <c r="L2489" s="57" t="str">
        <f t="shared" si="732"/>
        <v>0.00025-0.0207541424918811i</v>
      </c>
      <c r="M2489" s="57" t="str">
        <f t="shared" si="733"/>
        <v>0.0025-0.011688816171898i</v>
      </c>
      <c r="N2489" s="57">
        <f t="shared" si="734"/>
        <v>96.97595336367084</v>
      </c>
      <c r="O2489" s="57">
        <f t="shared" si="735"/>
        <v>7.8153002010103556</v>
      </c>
      <c r="P2489" s="374">
        <f t="shared" si="736"/>
        <v>7.8153002010103556</v>
      </c>
      <c r="Q2489" s="374">
        <f t="shared" si="737"/>
        <v>-83.02404663632916</v>
      </c>
      <c r="R2489" s="12">
        <f t="shared" si="738"/>
        <v>96.97595336367084</v>
      </c>
      <c r="S2489" s="57">
        <f t="shared" si="739"/>
        <v>10.650814995538825</v>
      </c>
      <c r="T2489" s="12">
        <f t="shared" si="722"/>
        <v>7.8153002010103556</v>
      </c>
    </row>
    <row r="2490" spans="1:20" x14ac:dyDescent="0.15">
      <c r="A2490" s="57">
        <f t="shared" si="723"/>
        <v>67175.34425775749</v>
      </c>
      <c r="B2490" s="12">
        <f t="shared" si="740"/>
        <v>10691.288092521872</v>
      </c>
      <c r="C2490" s="57" t="str">
        <f t="shared" si="724"/>
        <v>0.298658210570396-2.43190195975102i</v>
      </c>
      <c r="D2490" s="57" t="str">
        <f t="shared" si="725"/>
        <v>7.97100765343348-0.863184160405025i</v>
      </c>
      <c r="E2490" s="57" t="str">
        <f t="shared" si="726"/>
        <v>81.5630790323898+1.39502739882207i</v>
      </c>
      <c r="F2490" s="57" t="str">
        <f t="shared" si="727"/>
        <v>4.17634360090135-55.9786859150344i</v>
      </c>
      <c r="G2490" s="57" t="str">
        <f t="shared" si="728"/>
        <v>0.999441192310566-0.0236325077679137i</v>
      </c>
      <c r="H2490" s="57" t="str">
        <f t="shared" si="729"/>
        <v>237.753007622698-1321.01914456641i</v>
      </c>
      <c r="I2490" s="57" t="str">
        <f t="shared" si="730"/>
        <v>-411.623704885953-106.218598762224i</v>
      </c>
      <c r="K2490" s="57" t="str">
        <f t="shared" si="731"/>
        <v>0.00158359650933636-0.00732319790103544i</v>
      </c>
      <c r="L2490" s="57" t="str">
        <f t="shared" si="732"/>
        <v>0.00025-0.0206755753057194i</v>
      </c>
      <c r="M2490" s="57" t="str">
        <f t="shared" si="733"/>
        <v>0.0025-0.0116445668179896i</v>
      </c>
      <c r="N2490" s="57">
        <f t="shared" si="734"/>
        <v>97.00135074068946</v>
      </c>
      <c r="O2490" s="57">
        <f t="shared" si="735"/>
        <v>7.7839322024251336</v>
      </c>
      <c r="P2490" s="374">
        <f t="shared" si="736"/>
        <v>7.7839322024251336</v>
      </c>
      <c r="Q2490" s="374">
        <f t="shared" si="737"/>
        <v>-82.99864925931054</v>
      </c>
      <c r="R2490" s="12">
        <f t="shared" si="738"/>
        <v>97.00135074068946</v>
      </c>
      <c r="S2490" s="57">
        <f t="shared" si="739"/>
        <v>10.691288092521873</v>
      </c>
      <c r="T2490" s="12">
        <f t="shared" si="722"/>
        <v>7.7839322024251336</v>
      </c>
    </row>
    <row r="2491" spans="1:20" x14ac:dyDescent="0.15">
      <c r="A2491" s="57">
        <f t="shared" si="723"/>
        <v>67430.610565936979</v>
      </c>
      <c r="B2491" s="12">
        <f t="shared" si="740"/>
        <v>10731.914987273456</v>
      </c>
      <c r="C2491" s="57" t="str">
        <f t="shared" si="724"/>
        <v>0.298659383533094-2.42300595475016i</v>
      </c>
      <c r="D2491" s="57" t="str">
        <f t="shared" si="725"/>
        <v>7.97093925949497-0.861945050211783i</v>
      </c>
      <c r="E2491" s="57" t="str">
        <f t="shared" si="726"/>
        <v>81.5667506530378+1.40015954278688i</v>
      </c>
      <c r="F2491" s="57" t="str">
        <f t="shared" si="727"/>
        <v>4.17632583060311-55.7675208585574i</v>
      </c>
      <c r="G2491" s="57" t="str">
        <f t="shared" si="728"/>
        <v>0.999436939698769-0.0237222103592459i</v>
      </c>
      <c r="H2491" s="57" t="str">
        <f t="shared" si="729"/>
        <v>232.641695201942-1308.93037406131i</v>
      </c>
      <c r="I2491" s="57" t="str">
        <f t="shared" si="730"/>
        <v>-406.36661975811-104.042106050853i</v>
      </c>
      <c r="K2491" s="57" t="str">
        <f t="shared" si="731"/>
        <v>0.00157953341509435-0.00729629272516936i</v>
      </c>
      <c r="L2491" s="57" t="str">
        <f t="shared" si="732"/>
        <v>0.00025-0.0205973055446497i</v>
      </c>
      <c r="M2491" s="57" t="str">
        <f t="shared" si="733"/>
        <v>0.0025-0.0116004849750843i</v>
      </c>
      <c r="N2491" s="57">
        <f t="shared" si="734"/>
        <v>97.026826829504657</v>
      </c>
      <c r="O2491" s="57">
        <f t="shared" si="735"/>
        <v>7.7525757486792122</v>
      </c>
      <c r="P2491" s="374">
        <f t="shared" si="736"/>
        <v>7.7525757486792122</v>
      </c>
      <c r="Q2491" s="374">
        <f t="shared" si="737"/>
        <v>-82.973173170495343</v>
      </c>
      <c r="R2491" s="12">
        <f t="shared" si="738"/>
        <v>97.026826829504657</v>
      </c>
      <c r="S2491" s="57">
        <f t="shared" si="739"/>
        <v>10.731914987273456</v>
      </c>
      <c r="T2491" s="12">
        <f t="shared" si="722"/>
        <v>7.7525757486792122</v>
      </c>
    </row>
    <row r="2492" spans="1:20" x14ac:dyDescent="0.15">
      <c r="A2492" s="57">
        <f t="shared" si="723"/>
        <v>67686.846886087529</v>
      </c>
      <c r="B2492" s="12">
        <f t="shared" si="740"/>
        <v>10772.696264225095</v>
      </c>
      <c r="C2492" s="57" t="str">
        <f t="shared" si="724"/>
        <v>0.298660332535389-2.41414482718977i</v>
      </c>
      <c r="D2492" s="57" t="str">
        <f t="shared" si="725"/>
        <v>7.97087034596203-0.860718304310771i</v>
      </c>
      <c r="E2492" s="57" t="str">
        <f t="shared" si="726"/>
        <v>81.5704501652865+1.40530794787012i</v>
      </c>
      <c r="F2492" s="57" t="str">
        <f t="shared" si="727"/>
        <v>4.17630792514695-55.5571580301706i</v>
      </c>
      <c r="G2492" s="57" t="str">
        <f t="shared" si="728"/>
        <v>0.999432654742319-0.0238122526662237i</v>
      </c>
      <c r="H2492" s="57" t="str">
        <f t="shared" si="729"/>
        <v>227.675603285446-1297.02911718016i</v>
      </c>
      <c r="I2492" s="57" t="str">
        <f t="shared" si="730"/>
        <v>-401.199564802023-101.928762920937i</v>
      </c>
      <c r="K2492" s="57" t="str">
        <f t="shared" si="731"/>
        <v>0.00157550003403289-0.00726948801577596i</v>
      </c>
      <c r="L2492" s="57" t="str">
        <f t="shared" si="732"/>
        <v>0.00025-0.0205193320827353i</v>
      </c>
      <c r="M2492" s="57" t="str">
        <f t="shared" si="733"/>
        <v>0.0025-0.0115565700090499i</v>
      </c>
      <c r="N2492" s="57">
        <f t="shared" si="734"/>
        <v>97.052381756780179</v>
      </c>
      <c r="O2492" s="57">
        <f t="shared" si="735"/>
        <v>7.72123091964054</v>
      </c>
      <c r="P2492" s="374">
        <f t="shared" si="736"/>
        <v>7.72123091964054</v>
      </c>
      <c r="Q2492" s="374">
        <f t="shared" si="737"/>
        <v>-82.947618243219821</v>
      </c>
      <c r="R2492" s="12">
        <f t="shared" si="738"/>
        <v>97.052381756780179</v>
      </c>
      <c r="S2492" s="57">
        <f t="shared" si="739"/>
        <v>10.772696264225095</v>
      </c>
      <c r="T2492" s="12">
        <f t="shared" si="722"/>
        <v>7.72123091964054</v>
      </c>
    </row>
    <row r="2493" spans="1:20" x14ac:dyDescent="0.15">
      <c r="A2493" s="57">
        <f t="shared" si="723"/>
        <v>67944.05690425467</v>
      </c>
      <c r="B2493" s="12">
        <f t="shared" si="740"/>
        <v>10813.632510029151</v>
      </c>
      <c r="C2493" s="57" t="str">
        <f t="shared" si="724"/>
        <v>0.298661057562816-2.40531844946081i</v>
      </c>
      <c r="D2493" s="57" t="str">
        <f t="shared" si="725"/>
        <v>7.97080090889634-0.85950390465436i</v>
      </c>
      <c r="E2493" s="57" t="str">
        <f t="shared" si="726"/>
        <v>81.5741777783369+1.41047264368215i</v>
      </c>
      <c r="F2493" s="57" t="str">
        <f t="shared" si="727"/>
        <v>4.17628988350607-55.3475944036608i</v>
      </c>
      <c r="G2493" s="57" t="str">
        <f t="shared" si="728"/>
        <v>0.999428337195487-0.0239026359665754i</v>
      </c>
      <c r="H2493" s="57" t="str">
        <f t="shared" si="729"/>
        <v>222.849583779322-1285.31138246123i</v>
      </c>
      <c r="I2493" s="57" t="str">
        <f t="shared" si="730"/>
        <v>-396.120563698861-99.8762793417472i</v>
      </c>
      <c r="K2493" s="57" t="str">
        <f t="shared" si="731"/>
        <v>0.00157149614149305-0.00724278343628144i</v>
      </c>
      <c r="L2493" s="57" t="str">
        <f t="shared" si="732"/>
        <v>0.00025-0.0204416537983018i</v>
      </c>
      <c r="M2493" s="57" t="str">
        <f t="shared" si="733"/>
        <v>0.0025-0.0115128212881549i</v>
      </c>
      <c r="N2493" s="57">
        <f t="shared" si="734"/>
        <v>97.07801564780732</v>
      </c>
      <c r="O2493" s="57">
        <f t="shared" si="735"/>
        <v>7.6898977956801584</v>
      </c>
      <c r="P2493" s="374">
        <f t="shared" si="736"/>
        <v>7.6898977956801584</v>
      </c>
      <c r="Q2493" s="374">
        <f t="shared" si="737"/>
        <v>-82.92198435219268</v>
      </c>
      <c r="R2493" s="12">
        <f t="shared" si="738"/>
        <v>97.07801564780732</v>
      </c>
      <c r="S2493" s="57">
        <f t="shared" si="739"/>
        <v>10.81363251002915</v>
      </c>
      <c r="T2493" s="12">
        <f t="shared" si="722"/>
        <v>7.6898977956801584</v>
      </c>
    </row>
    <row r="2494" spans="1:20" x14ac:dyDescent="0.15">
      <c r="A2494" s="57">
        <f t="shared" si="723"/>
        <v>68202.244320490834</v>
      </c>
      <c r="B2494" s="12">
        <f t="shared" si="740"/>
        <v>10854.724313567262</v>
      </c>
      <c r="C2494" s="57" t="str">
        <f t="shared" si="724"/>
        <v>0.298661558587844-2.39652669445682i</v>
      </c>
      <c r="D2494" s="57" t="str">
        <f t="shared" si="725"/>
        <v>7.97073094432998-0.858301833367966i</v>
      </c>
      <c r="E2494" s="57" t="str">
        <f t="shared" si="726"/>
        <v>81.5779337029507+1.41565365956284i</v>
      </c>
      <c r="F2494" s="57" t="str">
        <f t="shared" si="727"/>
        <v>4.17627170464586-55.1388269643108i</v>
      </c>
      <c r="G2494" s="57" t="str">
        <f t="shared" si="728"/>
        <v>0.999423986810685-0.0239933615427339i</v>
      </c>
      <c r="H2494" s="57" t="str">
        <f t="shared" si="729"/>
        <v>218.158705840795-1273.77327301034i</v>
      </c>
      <c r="I2494" s="57" t="str">
        <f t="shared" si="730"/>
        <v>-391.12768919706-97.8824636308975i</v>
      </c>
      <c r="K2494" s="57" t="str">
        <f t="shared" si="731"/>
        <v>0.00156752151440542-0.0072161786509935i</v>
      </c>
      <c r="L2494" s="57" t="str">
        <f t="shared" si="732"/>
        <v>0.00025-0.0203642695739209i</v>
      </c>
      <c r="M2494" s="57" t="str">
        <f t="shared" si="733"/>
        <v>0.0025-0.0114692381830593i</v>
      </c>
      <c r="N2494" s="57">
        <f t="shared" si="734"/>
        <v>97.103728626483132</v>
      </c>
      <c r="O2494" s="57">
        <f t="shared" si="735"/>
        <v>7.6585764576751556</v>
      </c>
      <c r="P2494" s="374">
        <f t="shared" si="736"/>
        <v>7.6585764576751556</v>
      </c>
      <c r="Q2494" s="374">
        <f t="shared" si="737"/>
        <v>-82.896271373516868</v>
      </c>
      <c r="R2494" s="12">
        <f t="shared" si="738"/>
        <v>97.103728626483132</v>
      </c>
      <c r="S2494" s="57">
        <f t="shared" si="739"/>
        <v>10.854724313567262</v>
      </c>
      <c r="T2494" s="12">
        <f t="shared" si="722"/>
        <v>7.6585764576751556</v>
      </c>
    </row>
    <row r="2495" spans="1:20" x14ac:dyDescent="0.15">
      <c r="A2495" s="57">
        <f t="shared" si="723"/>
        <v>68461.412848908702</v>
      </c>
      <c r="B2495" s="12">
        <f t="shared" si="740"/>
        <v>10895.972265958817</v>
      </c>
      <c r="C2495" s="57" t="str">
        <f t="shared" si="724"/>
        <v>0.298661835569824-2.38776943557181i</v>
      </c>
      <c r="D2495" s="57" t="str">
        <f t="shared" si="725"/>
        <v>7.97066044826482-0.857112072749726i</v>
      </c>
      <c r="E2495" s="57" t="str">
        <f t="shared" si="726"/>
        <v>81.5817181514613+1.42085102457676i</v>
      </c>
      <c r="F2495" s="57" t="str">
        <f t="shared" si="727"/>
        <v>4.17625338752387-54.9308527088555i</v>
      </c>
      <c r="G2495" s="57" t="str">
        <f t="shared" si="728"/>
        <v>0.999419603338446-0.024084430681853i</v>
      </c>
      <c r="H2495" s="57" t="str">
        <f t="shared" si="729"/>
        <v>213.598245344402-1262.41098476267i</v>
      </c>
      <c r="I2495" s="57" t="str">
        <f t="shared" si="730"/>
        <v>-386.21906205244-95.9452176173505i</v>
      </c>
      <c r="K2495" s="57" t="str">
        <f t="shared" si="731"/>
        <v>0.00156357593127878-0.00718967332510223i</v>
      </c>
      <c r="L2495" s="57" t="str">
        <f t="shared" si="732"/>
        <v>0.00025-0.0202871782963946i</v>
      </c>
      <c r="M2495" s="57" t="str">
        <f t="shared" si="733"/>
        <v>0.0025-0.0114258200668054i</v>
      </c>
      <c r="N2495" s="57">
        <f t="shared" si="734"/>
        <v>97.12952081528725</v>
      </c>
      <c r="O2495" s="57">
        <f t="shared" si="735"/>
        <v>7.6272669870100449</v>
      </c>
      <c r="P2495" s="374">
        <f t="shared" si="736"/>
        <v>7.6272669870100449</v>
      </c>
      <c r="Q2495" s="374">
        <f t="shared" si="737"/>
        <v>-82.87047918471275</v>
      </c>
      <c r="R2495" s="12">
        <f t="shared" si="738"/>
        <v>97.12952081528725</v>
      </c>
      <c r="S2495" s="57">
        <f t="shared" si="739"/>
        <v>10.895972265958816</v>
      </c>
      <c r="T2495" s="12">
        <f t="shared" si="722"/>
        <v>7.6272669870100449</v>
      </c>
    </row>
    <row r="2496" spans="1:20" x14ac:dyDescent="0.15">
      <c r="A2496" s="57">
        <f t="shared" si="723"/>
        <v>68721.566217734566</v>
      </c>
      <c r="B2496" s="12">
        <f t="shared" si="740"/>
        <v>10937.376960569462</v>
      </c>
      <c r="C2496" s="57" t="str">
        <f t="shared" si="724"/>
        <v>0.298661888454971-2.37904654669871i</v>
      </c>
      <c r="D2496" s="57" t="str">
        <f t="shared" si="725"/>
        <v>7.97058941667292-0.855934605270213i</v>
      </c>
      <c r="E2496" s="57" t="str">
        <f t="shared" si="726"/>
        <v>81.5855313377861+1.42606476750705i</v>
      </c>
      <c r="F2496" s="57" t="str">
        <f t="shared" si="727"/>
        <v>4.17623493108979-54.7236686454398i</v>
      </c>
      <c r="G2496" s="57" t="str">
        <f t="shared" si="728"/>
        <v>0.999415186527413-0.0241758446758235i</v>
      </c>
      <c r="H2496" s="57" t="str">
        <f t="shared" si="729"/>
        <v>209.163674918569-1251.22080469805i</v>
      </c>
      <c r="I2496" s="57" t="str">
        <f t="shared" si="730"/>
        <v>-381.392849960581-94.062532069737i</v>
      </c>
      <c r="K2496" s="57" t="str">
        <f t="shared" si="731"/>
        <v>0.00155965917218896-0.00716326712468133i</v>
      </c>
      <c r="L2496" s="57" t="str">
        <f t="shared" si="732"/>
        <v>0.00025-0.020210378856739i</v>
      </c>
      <c r="M2496" s="57" t="str">
        <f t="shared" si="733"/>
        <v>0.0025-0.0113825663148092i</v>
      </c>
      <c r="N2496" s="57">
        <f t="shared" si="734"/>
        <v>97.155392335257758</v>
      </c>
      <c r="O2496" s="57">
        <f t="shared" si="735"/>
        <v>7.5959694655801009</v>
      </c>
      <c r="P2496" s="374">
        <f t="shared" si="736"/>
        <v>7.5959694655801009</v>
      </c>
      <c r="Q2496" s="374">
        <f t="shared" si="737"/>
        <v>-82.844607664742242</v>
      </c>
      <c r="R2496" s="12">
        <f t="shared" si="738"/>
        <v>97.155392335257758</v>
      </c>
      <c r="S2496" s="57">
        <f t="shared" si="739"/>
        <v>10.937376960569461</v>
      </c>
      <c r="T2496" s="12">
        <f t="shared" si="722"/>
        <v>7.5959694655801009</v>
      </c>
    </row>
    <row r="2497" spans="1:20" x14ac:dyDescent="0.15">
      <c r="A2497" s="57">
        <f t="shared" si="723"/>
        <v>68982.708169361955</v>
      </c>
      <c r="B2497" s="12">
        <f t="shared" si="740"/>
        <v>10978.938993019627</v>
      </c>
      <c r="C2497" s="57" t="str">
        <f t="shared" si="724"/>
        <v>0.298661717176388-2.37035790222731i</v>
      </c>
      <c r="D2497" s="57" t="str">
        <f t="shared" si="725"/>
        <v>7.97051784549573-0.854769413572109i</v>
      </c>
      <c r="E2497" s="57" t="str">
        <f t="shared" si="726"/>
        <v>81.5893734774362+1.43129491685047i</v>
      </c>
      <c r="F2497" s="57" t="str">
        <f t="shared" si="727"/>
        <v>4.17621633428526-54.5172717935744i</v>
      </c>
      <c r="G2497" s="57" t="str">
        <f t="shared" si="728"/>
        <v>0.999410736124323-0.0242676048212897i</v>
      </c>
      <c r="H2497" s="57" t="str">
        <f t="shared" si="729"/>
        <v>204.850654518943-1240.19910902108i</v>
      </c>
      <c r="I2497" s="57" t="str">
        <f t="shared" si="730"/>
        <v>-376.647266485884-92.2324823741292i</v>
      </c>
      <c r="K2497" s="57" t="str">
        <f t="shared" si="731"/>
        <v>0.00155577101876795-0.00713695971668915i</v>
      </c>
      <c r="L2497" s="57" t="str">
        <f t="shared" si="732"/>
        <v>0.00025-0.0201338701501683i</v>
      </c>
      <c r="M2497" s="57" t="str">
        <f t="shared" si="733"/>
        <v>0.0025-0.0113394763048507i</v>
      </c>
      <c r="N2497" s="57">
        <f t="shared" si="734"/>
        <v>97.181343305969165</v>
      </c>
      <c r="O2497" s="57">
        <f t="shared" si="735"/>
        <v>7.5646839757928834</v>
      </c>
      <c r="P2497" s="374">
        <f t="shared" si="736"/>
        <v>7.5646839757928834</v>
      </c>
      <c r="Q2497" s="374">
        <f t="shared" si="737"/>
        <v>-82.818656694030835</v>
      </c>
      <c r="R2497" s="12">
        <f t="shared" si="738"/>
        <v>97.181343305969165</v>
      </c>
      <c r="S2497" s="57">
        <f t="shared" si="739"/>
        <v>10.978938993019627</v>
      </c>
      <c r="T2497" s="12">
        <f t="shared" si="722"/>
        <v>7.5646839757928834</v>
      </c>
    </row>
    <row r="2498" spans="1:20" x14ac:dyDescent="0.15">
      <c r="A2498" s="57">
        <f t="shared" si="723"/>
        <v>69244.842460405533</v>
      </c>
      <c r="B2498" s="12">
        <f t="shared" si="740"/>
        <v>11020.658961193101</v>
      </c>
      <c r="C2498" s="57" t="str">
        <f t="shared" si="724"/>
        <v>0.298661321653985-2.36170337704256i</v>
      </c>
      <c r="D2498" s="57" t="str">
        <f t="shared" si="725"/>
        <v>7.97044573064413-0.853616480469914i</v>
      </c>
      <c r="E2498" s="57" t="str">
        <f t="shared" si="726"/>
        <v>81.5932447875291+1.43654150081166i</v>
      </c>
      <c r="F2498" s="57" t="str">
        <f t="shared" si="727"/>
        <v>4.17619759604403-54.3116591840938i</v>
      </c>
      <c r="G2498" s="57" t="str">
        <f t="shared" si="728"/>
        <v>0.999406251873994-0.0243597124196655i</v>
      </c>
      <c r="H2498" s="57" t="str">
        <f t="shared" si="729"/>
        <v>200.655022506882-1229.34236131611i</v>
      </c>
      <c r="I2498" s="57" t="str">
        <f t="shared" si="730"/>
        <v>-371.980569991198-90.4532244464158i</v>
      </c>
      <c r="K2498" s="57" t="str">
        <f t="shared" si="731"/>
        <v>0.0015519112541927-0.00711075076896973i</v>
      </c>
      <c r="L2498" s="57" t="str">
        <f t="shared" si="732"/>
        <v>0.00025-0.0200576510760792i</v>
      </c>
      <c r="M2498" s="57" t="str">
        <f t="shared" si="733"/>
        <v>0.0025-0.0112965494170659i</v>
      </c>
      <c r="N2498" s="57">
        <f t="shared" si="734"/>
        <v>97.207373845507021</v>
      </c>
      <c r="O2498" s="57">
        <f t="shared" si="735"/>
        <v>7.5334106005709636</v>
      </c>
      <c r="P2498" s="374">
        <f t="shared" si="736"/>
        <v>7.5334106005709636</v>
      </c>
      <c r="Q2498" s="374">
        <f t="shared" si="737"/>
        <v>-82.792626154492979</v>
      </c>
      <c r="R2498" s="12">
        <f t="shared" si="738"/>
        <v>97.207373845507021</v>
      </c>
      <c r="S2498" s="57">
        <f t="shared" si="739"/>
        <v>11.020658961193101</v>
      </c>
      <c r="T2498" s="12">
        <f t="shared" si="722"/>
        <v>7.5334106005709636</v>
      </c>
    </row>
    <row r="2499" spans="1:20" x14ac:dyDescent="0.15">
      <c r="A2499" s="57">
        <f t="shared" si="723"/>
        <v>69507.972861755086</v>
      </c>
      <c r="B2499" s="12">
        <f t="shared" si="740"/>
        <v>11062.537465245636</v>
      </c>
      <c r="C2499" s="57" t="str">
        <f t="shared" si="724"/>
        <v>0.298660701794507-2.35308284652264i</v>
      </c>
      <c r="D2499" s="57" t="str">
        <f t="shared" si="725"/>
        <v>7.97037306799818-0.852475788949639i</v>
      </c>
      <c r="E2499" s="57" t="str">
        <f t="shared" si="726"/>
        <v>81.5971454868001+1.44180454729755i</v>
      </c>
      <c r="F2499" s="57" t="str">
        <f t="shared" si="727"/>
        <v>4.17617871529169-54.1068278591129i</v>
      </c>
      <c r="G2499" s="57" t="str">
        <f t="shared" si="728"/>
        <v>0.999401733519312-0.0244521687771509i</v>
      </c>
      <c r="H2499" s="57" t="str">
        <f t="shared" si="729"/>
        <v>196.572787203591-1218.6471106855i</v>
      </c>
      <c r="I2499" s="57" t="str">
        <f t="shared" si="730"/>
        <v>-367.391062571251-88.7229908653733i</v>
      </c>
      <c r="K2499" s="57" t="str">
        <f t="shared" si="731"/>
        <v>0.00154807966317432-0.00708463995025354i</v>
      </c>
      <c r="L2499" s="57" t="str">
        <f t="shared" si="732"/>
        <v>0.00025-0.0199817205380347i</v>
      </c>
      <c r="M2499" s="57" t="str">
        <f t="shared" si="733"/>
        <v>0.0025-0.0112537850339369i</v>
      </c>
      <c r="N2499" s="57">
        <f t="shared" si="734"/>
        <v>97.233484070445186</v>
      </c>
      <c r="O2499" s="57">
        <f t="shared" si="735"/>
        <v>7.5021494233538411</v>
      </c>
      <c r="P2499" s="374">
        <f t="shared" si="736"/>
        <v>7.5021494233538411</v>
      </c>
      <c r="Q2499" s="374">
        <f t="shared" si="737"/>
        <v>-82.766515929554814</v>
      </c>
      <c r="R2499" s="12">
        <f t="shared" si="738"/>
        <v>97.233484070445186</v>
      </c>
      <c r="S2499" s="57">
        <f t="shared" si="739"/>
        <v>11.062537465245637</v>
      </c>
      <c r="T2499" s="12">
        <f t="shared" si="722"/>
        <v>7.5021494233538411</v>
      </c>
    </row>
    <row r="2500" spans="1:20" x14ac:dyDescent="0.15">
      <c r="A2500" s="57">
        <f t="shared" si="723"/>
        <v>69772.103158629747</v>
      </c>
      <c r="B2500" s="12">
        <f t="shared" si="740"/>
        <v>11104.575107613569</v>
      </c>
      <c r="C2500" s="57" t="str">
        <f t="shared" si="724"/>
        <v>0.298659857491484-2.34449618653735i</v>
      </c>
      <c r="D2500" s="57" t="str">
        <f t="shared" si="725"/>
        <v>7.97029985340689-0.851347322168515i</v>
      </c>
      <c r="E2500" s="57" t="str">
        <f t="shared" si="726"/>
        <v>81.6010757956144+1.44708408391147i</v>
      </c>
      <c r="F2500" s="57" t="str">
        <f t="shared" si="727"/>
        <v>4.17615969094559-53.902774871985i</v>
      </c>
      <c r="G2500" s="57" t="str">
        <f t="shared" si="728"/>
        <v>0.999397180801212-0.0245449752047477i</v>
      </c>
      <c r="H2500" s="57" t="str">
        <f t="shared" si="729"/>
        <v>192.600118892239-1208.10998987943i</v>
      </c>
      <c r="I2500" s="57" t="str">
        <f t="shared" si="730"/>
        <v>-362.877088992953-87.040087213446i</v>
      </c>
      <c r="K2500" s="57" t="str">
        <f t="shared" si="731"/>
        <v>0.00154427603194717-0.00705862693015872i</v>
      </c>
      <c r="L2500" s="57" t="str">
        <f t="shared" si="732"/>
        <v>0.00025-0.0199060774437484i</v>
      </c>
      <c r="M2500" s="57" t="str">
        <f t="shared" si="733"/>
        <v>0.0025-0.0112111825402838i</v>
      </c>
      <c r="N2500" s="57">
        <f t="shared" si="734"/>
        <v>97.259674095820372</v>
      </c>
      <c r="O2500" s="57">
        <f t="shared" si="735"/>
        <v>7.4709005281009713</v>
      </c>
      <c r="P2500" s="374">
        <f t="shared" si="736"/>
        <v>7.4709005281009713</v>
      </c>
      <c r="Q2500" s="374">
        <f t="shared" si="737"/>
        <v>-82.740325904179628</v>
      </c>
      <c r="R2500" s="12">
        <f t="shared" si="738"/>
        <v>97.259674095820372</v>
      </c>
      <c r="S2500" s="57">
        <f t="shared" si="739"/>
        <v>11.10457510761357</v>
      </c>
      <c r="T2500" s="12">
        <f t="shared" si="722"/>
        <v>7.4709005281009713</v>
      </c>
    </row>
    <row r="2501" spans="1:20" x14ac:dyDescent="0.15">
      <c r="A2501" s="57">
        <f t="shared" si="723"/>
        <v>70037.237150632543</v>
      </c>
      <c r="B2501" s="12">
        <f t="shared" si="740"/>
        <v>11146.772493022501</v>
      </c>
      <c r="C2501" s="57" t="str">
        <f t="shared" si="724"/>
        <v>0.298658788625244-2.33594327344611i</v>
      </c>
      <c r="D2501" s="57" t="str">
        <f t="shared" si="725"/>
        <v>7.97022608268799-0.850231063454681i</v>
      </c>
      <c r="E2501" s="57" t="str">
        <f t="shared" si="726"/>
        <v>81.6050359359775+1.45238013794783i</v>
      </c>
      <c r="F2501" s="57" t="str">
        <f t="shared" si="727"/>
        <v>4.17614052191514-53.6994972872588i</v>
      </c>
      <c r="G2501" s="57" t="str">
        <f t="shared" si="728"/>
        <v>0.999392593458667-0.024638133018277i</v>
      </c>
      <c r="H2501" s="57" t="str">
        <f t="shared" si="729"/>
        <v>188.733342241959-1197.72771342343i</v>
      </c>
      <c r="I2501" s="57" t="str">
        <f t="shared" si="730"/>
        <v>-358.437035644892-85.4028886129852i</v>
      </c>
      <c r="K2501" s="57" t="str">
        <f t="shared" si="731"/>
        <v>0.00154050014825813-0.0070327113791917i</v>
      </c>
      <c r="L2501" s="57" t="str">
        <f t="shared" si="732"/>
        <v>0.00025-0.0198307207050692i</v>
      </c>
      <c r="M2501" s="57" t="str">
        <f t="shared" si="733"/>
        <v>0.0025-0.0111687413232555i</v>
      </c>
      <c r="N2501" s="57">
        <f t="shared" si="734"/>
        <v>97.285944035108997</v>
      </c>
      <c r="O2501" s="57">
        <f t="shared" si="735"/>
        <v>7.4396639992933569</v>
      </c>
      <c r="P2501" s="374">
        <f t="shared" si="736"/>
        <v>7.4396639992933569</v>
      </c>
      <c r="Q2501" s="374">
        <f t="shared" si="737"/>
        <v>-82.714055964891003</v>
      </c>
      <c r="R2501" s="12">
        <f t="shared" si="738"/>
        <v>97.285944035108997</v>
      </c>
      <c r="S2501" s="57">
        <f t="shared" si="739"/>
        <v>11.146772493022501</v>
      </c>
      <c r="T2501" s="12">
        <f t="shared" si="722"/>
        <v>7.4396639992933569</v>
      </c>
    </row>
    <row r="2502" spans="1:20" x14ac:dyDescent="0.15">
      <c r="A2502" s="57">
        <f t="shared" si="723"/>
        <v>70303.37865180496</v>
      </c>
      <c r="B2502" s="12">
        <f t="shared" si="740"/>
        <v>11189.130228495987</v>
      </c>
      <c r="C2502" s="57" t="str">
        <f t="shared" si="724"/>
        <v>0.298657495062834-2.32742398409617i</v>
      </c>
      <c r="D2502" s="57" t="str">
        <f t="shared" si="725"/>
        <v>7.97015175162758-0.849126996306899i</v>
      </c>
      <c r="E2502" s="57" t="str">
        <f t="shared" si="726"/>
        <v>81.6090261315484+1.45769273638591i</v>
      </c>
      <c r="F2502" s="57" t="str">
        <f t="shared" si="727"/>
        <v>4.17612120710122-53.4969921806368i</v>
      </c>
      <c r="G2502" s="57" t="str">
        <f t="shared" si="728"/>
        <v>0.999387971228673-0.0247316435383946i</v>
      </c>
      <c r="H2502" s="57" t="str">
        <f t="shared" si="729"/>
        <v>184.968929129423-1187.49707574995i</v>
      </c>
      <c r="I2502" s="57" t="str">
        <f t="shared" si="730"/>
        <v>-354.069329498301-83.8098364465404i</v>
      </c>
      <c r="K2502" s="57" t="str">
        <f t="shared" si="731"/>
        <v>0.00153675180135571-0.00700689296874777i</v>
      </c>
      <c r="L2502" s="57" t="str">
        <f t="shared" si="732"/>
        <v>0.00025-0.0197556492379649i</v>
      </c>
      <c r="M2502" s="57" t="str">
        <f t="shared" si="733"/>
        <v>0.0025-0.0111264607723207i</v>
      </c>
      <c r="N2502" s="57">
        <f t="shared" si="734"/>
        <v>97.312294000201121</v>
      </c>
      <c r="O2502" s="57">
        <f t="shared" si="735"/>
        <v>7.4084399219358446</v>
      </c>
      <c r="P2502" s="374">
        <f t="shared" si="736"/>
        <v>7.4084399219358446</v>
      </c>
      <c r="Q2502" s="374">
        <f t="shared" si="737"/>
        <v>-82.687705999798879</v>
      </c>
      <c r="R2502" s="12">
        <f t="shared" si="738"/>
        <v>97.312294000201121</v>
      </c>
      <c r="S2502" s="57">
        <f t="shared" si="739"/>
        <v>11.189130228495987</v>
      </c>
      <c r="T2502" s="12">
        <f t="shared" si="722"/>
        <v>7.4084399219358446</v>
      </c>
    </row>
    <row r="2503" spans="1:20" x14ac:dyDescent="0.15">
      <c r="A2503" s="57">
        <f t="shared" si="723"/>
        <v>70570.531490681824</v>
      </c>
      <c r="B2503" s="12">
        <f t="shared" si="740"/>
        <v>11231.648923364273</v>
      </c>
      <c r="C2503" s="57" t="str">
        <f t="shared" si="724"/>
        <v>0.298655976658062-2.31893819582099i</v>
      </c>
      <c r="D2503" s="57" t="str">
        <f t="shared" si="725"/>
        <v>7.97007685598009-0.848035104394262i</v>
      </c>
      <c r="E2503" s="57" t="str">
        <f t="shared" si="726"/>
        <v>81.6130466076506+1.4630219058843i</v>
      </c>
      <c r="F2503" s="57" t="str">
        <f t="shared" si="727"/>
        <v>4.17610174539649-53.2952566389331i</v>
      </c>
      <c r="G2503" s="57" t="str">
        <f t="shared" si="728"/>
        <v>0.999383313846231-0.0248255080906087i</v>
      </c>
      <c r="H2503" s="57" t="str">
        <f t="shared" si="729"/>
        <v>181.303491835172-1177.4149493389i</v>
      </c>
      <c r="I2503" s="57" t="str">
        <f t="shared" si="730"/>
        <v>-349.772437081248-82.2594352505047i</v>
      </c>
      <c r="K2503" s="57" t="str">
        <f t="shared" si="731"/>
        <v>0.0015330307819796-0.00698117137111242i</v>
      </c>
      <c r="L2503" s="57" t="str">
        <f t="shared" si="732"/>
        <v>0.00025-0.0196808619625074i</v>
      </c>
      <c r="M2503" s="57" t="str">
        <f t="shared" si="733"/>
        <v>0.0025-0.0110843402792595i</v>
      </c>
      <c r="N2503" s="57">
        <f t="shared" si="734"/>
        <v>97.338724101376584</v>
      </c>
      <c r="O2503" s="57">
        <f t="shared" si="735"/>
        <v>7.3772283815600606</v>
      </c>
      <c r="P2503" s="374">
        <f t="shared" si="736"/>
        <v>7.3772283815600606</v>
      </c>
      <c r="Q2503" s="374">
        <f t="shared" si="737"/>
        <v>-82.661275898623416</v>
      </c>
      <c r="R2503" s="12">
        <f t="shared" si="738"/>
        <v>97.338724101376584</v>
      </c>
      <c r="S2503" s="57">
        <f t="shared" si="739"/>
        <v>11.231648923364274</v>
      </c>
      <c r="T2503" s="12">
        <f t="shared" si="722"/>
        <v>7.3772283815600606</v>
      </c>
    </row>
    <row r="2504" spans="1:20" x14ac:dyDescent="0.15">
      <c r="A2504" s="57">
        <f t="shared" si="723"/>
        <v>70838.699510346414</v>
      </c>
      <c r="B2504" s="12">
        <f t="shared" si="740"/>
        <v>11274.329189273058</v>
      </c>
      <c r="C2504" s="57" t="str">
        <f t="shared" si="724"/>
        <v>0.298654233251417-2.31048578643826i</v>
      </c>
      <c r="D2504" s="57" t="str">
        <f t="shared" si="725"/>
        <v>7.97000139146785-0.846955371555885i</v>
      </c>
      <c r="E2504" s="57" t="str">
        <f t="shared" si="726"/>
        <v>81.6170975912848+1.46836767277446i</v>
      </c>
      <c r="F2504" s="57" t="str">
        <f t="shared" si="727"/>
        <v>4.17608213568529-53.0942877600307i</v>
      </c>
      <c r="G2504" s="57" t="str">
        <f t="shared" si="728"/>
        <v>0.999378621044336-0.0249197280052948i</v>
      </c>
      <c r="H2504" s="57" t="str">
        <f t="shared" si="729"/>
        <v>177.733776593087-1167.47828287157i</v>
      </c>
      <c r="I2504" s="57" t="str">
        <f t="shared" si="730"/>
        <v>-345.544863467575-80.7502497720113i</v>
      </c>
      <c r="K2504" s="57" t="str">
        <f t="shared" si="731"/>
        <v>0.00152933688234989-0.00695554625946141i</v>
      </c>
      <c r="L2504" s="57" t="str">
        <f t="shared" si="732"/>
        <v>0.00025-0.0196063578028565i</v>
      </c>
      <c r="M2504" s="57" t="str">
        <f t="shared" si="733"/>
        <v>0.0025-0.0110423792381545i</v>
      </c>
      <c r="N2504" s="57">
        <f t="shared" si="734"/>
        <v>97.365234447278951</v>
      </c>
      <c r="O2504" s="57">
        <f t="shared" si="735"/>
        <v>7.3460294642259463</v>
      </c>
      <c r="P2504" s="374">
        <f t="shared" si="736"/>
        <v>7.3460294642259463</v>
      </c>
      <c r="Q2504" s="374">
        <f t="shared" si="737"/>
        <v>-82.634765552721049</v>
      </c>
      <c r="R2504" s="12">
        <f t="shared" si="738"/>
        <v>97.365234447278951</v>
      </c>
      <c r="S2504" s="57">
        <f t="shared" si="739"/>
        <v>11.274329189273057</v>
      </c>
      <c r="T2504" s="12">
        <f t="shared" si="722"/>
        <v>7.3460294642259463</v>
      </c>
    </row>
    <row r="2505" spans="1:20" x14ac:dyDescent="0.15">
      <c r="A2505" s="57">
        <f t="shared" si="723"/>
        <v>71107.88656848573</v>
      </c>
      <c r="B2505" s="12">
        <f t="shared" si="740"/>
        <v>11317.171640192295</v>
      </c>
      <c r="C2505" s="57" t="str">
        <f t="shared" si="724"/>
        <v>0.298652264670078-2.30206663424829i</v>
      </c>
      <c r="D2505" s="57" t="str">
        <f t="shared" si="725"/>
        <v>7.969925353781-0.845887781800636i</v>
      </c>
      <c r="E2505" s="57" t="str">
        <f t="shared" si="726"/>
        <v>81.621179311141+1.47373006305495i</v>
      </c>
      <c r="F2505" s="57" t="str">
        <f t="shared" si="727"/>
        <v>4.17606237684332-52.8940826528409i</v>
      </c>
      <c r="G2505" s="57" t="str">
        <f t="shared" si="728"/>
        <v>0.999373892553958-0.025014304617714i</v>
      </c>
      <c r="H2505" s="57" t="str">
        <f t="shared" si="729"/>
        <v>174.256657473055-1157.68409940207i</v>
      </c>
      <c r="I2505" s="57" t="str">
        <f t="shared" si="730"/>
        <v>-341.385151281994-79.2809021797302i</v>
      </c>
      <c r="K2505" s="57" t="str">
        <f t="shared" si="731"/>
        <v>0.00152566989615665-0.00693001730786188i</v>
      </c>
      <c r="L2505" s="57" t="str">
        <f t="shared" si="732"/>
        <v>0.00025-0.019532135687245i</v>
      </c>
      <c r="M2505" s="57" t="str">
        <f t="shared" si="733"/>
        <v>0.0025-0.011000577045382i</v>
      </c>
      <c r="N2505" s="57">
        <f t="shared" si="734"/>
        <v>97.391825144890319</v>
      </c>
      <c r="O2505" s="57">
        <f t="shared" si="735"/>
        <v>7.3148432565246599</v>
      </c>
      <c r="P2505" s="374">
        <f t="shared" si="736"/>
        <v>7.3148432565246599</v>
      </c>
      <c r="Q2505" s="374">
        <f t="shared" si="737"/>
        <v>-82.608174855109681</v>
      </c>
      <c r="R2505" s="12">
        <f t="shared" si="738"/>
        <v>97.391825144890319</v>
      </c>
      <c r="S2505" s="57">
        <f t="shared" si="739"/>
        <v>11.317171640192296</v>
      </c>
      <c r="T2505" s="12">
        <f t="shared" si="722"/>
        <v>7.3148432565246599</v>
      </c>
    </row>
    <row r="2506" spans="1:20" x14ac:dyDescent="0.15">
      <c r="A2506" s="57">
        <f t="shared" si="723"/>
        <v>71378.096537445977</v>
      </c>
      <c r="B2506" s="12">
        <f t="shared" si="740"/>
        <v>11360.176892425026</v>
      </c>
      <c r="C2506" s="57" t="str">
        <f t="shared" si="724"/>
        <v>0.298650070727887-2.29368061803215i</v>
      </c>
      <c r="D2506" s="57" t="str">
        <f t="shared" si="725"/>
        <v>7.96984873857728-0.844832319306832i</v>
      </c>
      <c r="E2506" s="57" t="str">
        <f t="shared" si="726"/>
        <v>81.6252919976096+1.47910910238536i</v>
      </c>
      <c r="F2506" s="57" t="str">
        <f t="shared" si="727"/>
        <v>4.17604246773802-52.6946384372609i</v>
      </c>
      <c r="G2506" s="57" t="str">
        <f t="shared" si="728"/>
        <v>0.999369128104032-0.0251092392680282i</v>
      </c>
      <c r="H2506" s="57" t="str">
        <f t="shared" si="729"/>
        <v>170.869130577775-1148.02949454917i</v>
      </c>
      <c r="I2506" s="57" t="str">
        <f t="shared" si="730"/>
        <v>-337.291879722255-77.850069419674i</v>
      </c>
      <c r="K2506" s="57" t="str">
        <f t="shared" si="731"/>
        <v>0.00152202961854941-0.00690458419127274i</v>
      </c>
      <c r="L2506" s="57" t="str">
        <f t="shared" si="732"/>
        <v>0.00025-0.0194581945479627i</v>
      </c>
      <c r="M2506" s="57" t="str">
        <f t="shared" si="733"/>
        <v>0.0025-0.0109589330996035i</v>
      </c>
      <c r="N2506" s="57">
        <f t="shared" si="734"/>
        <v>97.418496299505961</v>
      </c>
      <c r="O2506" s="57">
        <f t="shared" si="735"/>
        <v>7.2836698455805227</v>
      </c>
      <c r="P2506" s="374">
        <f t="shared" si="736"/>
        <v>7.2836698455805227</v>
      </c>
      <c r="Q2506" s="374">
        <f t="shared" si="737"/>
        <v>-82.581503700494039</v>
      </c>
      <c r="R2506" s="12">
        <f t="shared" si="738"/>
        <v>97.418496299505961</v>
      </c>
      <c r="S2506" s="57">
        <f t="shared" si="739"/>
        <v>11.360176892425027</v>
      </c>
      <c r="T2506" s="12">
        <f t="shared" si="722"/>
        <v>7.2836698455805227</v>
      </c>
    </row>
    <row r="2507" spans="1:20" x14ac:dyDescent="0.15">
      <c r="A2507" s="57">
        <f t="shared" si="723"/>
        <v>71649.333304288273</v>
      </c>
      <c r="B2507" s="12">
        <f t="shared" si="740"/>
        <v>11403.345564616242</v>
      </c>
      <c r="C2507" s="57" t="str">
        <f t="shared" si="724"/>
        <v>0.298647651225301-2.28532761704991i</v>
      </c>
      <c r="D2507" s="57" t="str">
        <f t="shared" si="725"/>
        <v>7.96977154148155-0.843788968421961i</v>
      </c>
      <c r="E2507" s="57" t="str">
        <f t="shared" si="726"/>
        <v>81.6294358827942+1.48450481608012i</v>
      </c>
      <c r="F2507" s="57" t="str">
        <f t="shared" si="727"/>
        <v>4.176022407228-52.4959522441328i</v>
      </c>
      <c r="G2507" s="57" t="str">
        <f t="shared" si="728"/>
        <v>0.999364327421436-0.0252045333013177i</v>
      </c>
      <c r="H2507" s="57" t="str">
        <f t="shared" si="729"/>
        <v>167.568308536014-1138.51163471167i</v>
      </c>
      <c r="I2507" s="57" t="str">
        <f t="shared" si="730"/>
        <v>-333.263663599376-76.4564807077425i</v>
      </c>
      <c r="K2507" s="57" t="str">
        <f t="shared" si="731"/>
        <v>0.00151841584612676-0.00687924658554522i</v>
      </c>
      <c r="L2507" s="57" t="str">
        <f t="shared" si="732"/>
        <v>0.00025-0.0193845333213416i</v>
      </c>
      <c r="M2507" s="57" t="str">
        <f t="shared" si="733"/>
        <v>0.0025-0.0109174468017569i</v>
      </c>
      <c r="N2507" s="57">
        <f t="shared" si="734"/>
        <v>97.445248014707829</v>
      </c>
      <c r="O2507" s="57">
        <f t="shared" si="735"/>
        <v>7.2525093190532761</v>
      </c>
      <c r="P2507" s="374">
        <f t="shared" si="736"/>
        <v>7.2525093190532761</v>
      </c>
      <c r="Q2507" s="374">
        <f t="shared" si="737"/>
        <v>-82.554751985292171</v>
      </c>
      <c r="R2507" s="12">
        <f t="shared" si="738"/>
        <v>97.445248014707829</v>
      </c>
      <c r="S2507" s="57">
        <f t="shared" si="739"/>
        <v>11.403345564616242</v>
      </c>
      <c r="T2507" s="12">
        <f t="shared" si="722"/>
        <v>7.2525093190532761</v>
      </c>
    </row>
    <row r="2508" spans="1:20" x14ac:dyDescent="0.15">
      <c r="A2508" s="57">
        <f t="shared" si="723"/>
        <v>71921.600770844569</v>
      </c>
      <c r="B2508" s="12">
        <f t="shared" si="740"/>
        <v>11446.678277761785</v>
      </c>
      <c r="C2508" s="57" t="str">
        <f t="shared" si="724"/>
        <v>0.298645005949383-2.2770075110389i</v>
      </c>
      <c r="D2508" s="57" t="str">
        <f t="shared" si="725"/>
        <v>7.9696937580857-0.842757713662384i</v>
      </c>
      <c r="E2508" s="57" t="str">
        <f t="shared" si="726"/>
        <v>81.633611200525+1.48991722910178i</v>
      </c>
      <c r="F2508" s="57" t="str">
        <f t="shared" si="727"/>
        <v>4.17600219416336-52.2980212152019i</v>
      </c>
      <c r="G2508" s="57" t="str">
        <f t="shared" si="728"/>
        <v>0.99935949023098-0.0253001880675975i</v>
      </c>
      <c r="H2508" s="57" t="str">
        <f t="shared" si="729"/>
        <v>164.351415275668-1129.12775530962i</v>
      </c>
      <c r="I2508" s="57" t="str">
        <f t="shared" si="730"/>
        <v>-329.299152396608-75.0989151512432i</v>
      </c>
      <c r="K2508" s="57" t="str">
        <f t="shared" si="731"/>
        <v>0.00151482837692603-0.00685400416742343i</v>
      </c>
      <c r="L2508" s="57" t="str">
        <f t="shared" si="732"/>
        <v>0.00025-0.0193111509477402i</v>
      </c>
      <c r="M2508" s="57" t="str">
        <f t="shared" si="733"/>
        <v>0.0025-0.0108761175550477i</v>
      </c>
      <c r="N2508" s="57">
        <f t="shared" si="734"/>
        <v>97.472080392338697</v>
      </c>
      <c r="O2508" s="57">
        <f t="shared" si="735"/>
        <v>7.2213617651404078</v>
      </c>
      <c r="P2508" s="374">
        <f t="shared" si="736"/>
        <v>7.2213617651404078</v>
      </c>
      <c r="Q2508" s="374">
        <f t="shared" si="737"/>
        <v>-82.527919607661303</v>
      </c>
      <c r="R2508" s="12">
        <f t="shared" si="738"/>
        <v>97.472080392338697</v>
      </c>
      <c r="S2508" s="57">
        <f t="shared" si="739"/>
        <v>11.446678277761784</v>
      </c>
      <c r="T2508" s="12">
        <f t="shared" si="722"/>
        <v>7.2213617651404078</v>
      </c>
    </row>
    <row r="2509" spans="1:20" x14ac:dyDescent="0.15">
      <c r="A2509" s="57">
        <f t="shared" si="723"/>
        <v>72194.90285377379</v>
      </c>
      <c r="B2509" s="12">
        <f t="shared" si="740"/>
        <v>11490.175655217279</v>
      </c>
      <c r="C2509" s="57" t="str">
        <f t="shared" si="724"/>
        <v>0.298642134673776-2.26872018021203i</v>
      </c>
      <c r="D2509" s="57" t="str">
        <f t="shared" si="725"/>
        <v>7.96961538394859-0.841738539713073i</v>
      </c>
      <c r="E2509" s="57" t="str">
        <f t="shared" si="726"/>
        <v>81.6378181863694+1.49534636605509i</v>
      </c>
      <c r="F2509" s="57" t="str">
        <f t="shared" si="727"/>
        <v>4.17598182738549-52.1008425030759i</v>
      </c>
      <c r="G2509" s="57" t="str">
        <f t="shared" si="728"/>
        <v>0.99935461625539-0.025396204921834i</v>
      </c>
      <c r="H2509" s="57" t="str">
        <f t="shared" si="729"/>
        <v>161.215781060921-1119.87515905335i</v>
      </c>
      <c r="I2509" s="57" t="str">
        <f t="shared" si="730"/>
        <v>-325.397029347676-73.7761994920626i</v>
      </c>
      <c r="K2509" s="57" t="str">
        <f t="shared" si="731"/>
        <v>0.00151126701041299-0.00682885661454485i</v>
      </c>
      <c r="L2509" s="57" t="str">
        <f t="shared" si="732"/>
        <v>0.00025-0.0192380463715284i</v>
      </c>
      <c r="M2509" s="57" t="str">
        <f t="shared" si="733"/>
        <v>0.0025-0.0108349447649409i</v>
      </c>
      <c r="N2509" s="57">
        <f t="shared" si="734"/>
        <v>97.498993532475481</v>
      </c>
      <c r="O2509" s="57">
        <f t="shared" si="735"/>
        <v>7.1902272725796657</v>
      </c>
      <c r="P2509" s="374">
        <f t="shared" si="736"/>
        <v>7.1902272725796657</v>
      </c>
      <c r="Q2509" s="374">
        <f t="shared" si="737"/>
        <v>-82.501006467524519</v>
      </c>
      <c r="R2509" s="12">
        <f t="shared" si="738"/>
        <v>97.498993532475481</v>
      </c>
      <c r="S2509" s="57">
        <f t="shared" si="739"/>
        <v>11.490175655217278</v>
      </c>
      <c r="T2509" s="12">
        <f t="shared" si="722"/>
        <v>7.1902272725796657</v>
      </c>
    </row>
    <row r="2510" spans="1:20" x14ac:dyDescent="0.15">
      <c r="A2510" s="57">
        <f t="shared" si="723"/>
        <v>72469.243484618128</v>
      </c>
      <c r="B2510" s="12">
        <f t="shared" si="740"/>
        <v>11533.838322707104</v>
      </c>
      <c r="C2510" s="57" t="str">
        <f t="shared" si="724"/>
        <v>0.298639037158638-2.26046550525588i</v>
      </c>
      <c r="D2510" s="57" t="str">
        <f t="shared" si="725"/>
        <v>7.96953641459535-0.840731431427304i</v>
      </c>
      <c r="E2510" s="57" t="str">
        <f t="shared" si="726"/>
        <v>81.6420570776454+1.50079225118059i</v>
      </c>
      <c r="F2510" s="57" t="str">
        <f t="shared" si="727"/>
        <v>4.17596130572694-51.9044132711839i</v>
      </c>
      <c r="G2510" s="57" t="str">
        <f t="shared" si="728"/>
        <v>0.999349705215292-0.025492585223962i</v>
      </c>
      <c r="H2510" s="57" t="str">
        <f t="shared" si="729"/>
        <v>158.1588377788-1110.75121424195i</v>
      </c>
      <c r="I2510" s="57" t="str">
        <f t="shared" si="730"/>
        <v>-321.556010534707-72.4872059646384i</v>
      </c>
      <c r="K2510" s="57" t="str">
        <f t="shared" si="731"/>
        <v>0.00150773154747158-0.00680380360544062i</v>
      </c>
      <c r="L2510" s="57" t="str">
        <f t="shared" si="732"/>
        <v>0.00025-0.0191652185410724i</v>
      </c>
      <c r="M2510" s="57" t="str">
        <f t="shared" si="733"/>
        <v>0.0025-0.0107939278391521i</v>
      </c>
      <c r="N2510" s="57">
        <f t="shared" si="734"/>
        <v>97.525987533402358</v>
      </c>
      <c r="O2510" s="57">
        <f t="shared" si="735"/>
        <v>7.1591059306506564</v>
      </c>
      <c r="P2510" s="374">
        <f t="shared" si="736"/>
        <v>7.1591059306506564</v>
      </c>
      <c r="Q2510" s="374">
        <f t="shared" si="737"/>
        <v>-82.474012466597642</v>
      </c>
      <c r="R2510" s="12">
        <f t="shared" si="738"/>
        <v>97.525987533402358</v>
      </c>
      <c r="S2510" s="57">
        <f t="shared" si="739"/>
        <v>11.533838322707105</v>
      </c>
      <c r="T2510" s="12">
        <f t="shared" si="722"/>
        <v>7.1591059306506564</v>
      </c>
    </row>
    <row r="2511" spans="1:20" x14ac:dyDescent="0.15">
      <c r="A2511" s="57">
        <f t="shared" si="723"/>
        <v>72744.626609859668</v>
      </c>
      <c r="B2511" s="12">
        <f t="shared" si="740"/>
        <v>11577.666908333391</v>
      </c>
      <c r="C2511" s="57" t="str">
        <f t="shared" si="724"/>
        <v>0.298635713150677-2.25224336732921i</v>
      </c>
      <c r="D2511" s="57" t="str">
        <f t="shared" si="725"/>
        <v>7.96945684551762-0.839736373826397i</v>
      </c>
      <c r="E2511" s="57" t="str">
        <f t="shared" si="726"/>
        <v>81.6463281134345+1.50625490834763i</v>
      </c>
      <c r="F2511" s="57" t="str">
        <f t="shared" si="727"/>
        <v>4.17594062801147-51.7087306937353i</v>
      </c>
      <c r="G2511" s="57" t="str">
        <f t="shared" si="728"/>
        <v>0.999344756829194-0.0255893303389014i</v>
      </c>
      <c r="H2511" s="57" t="str">
        <f t="shared" si="729"/>
        <v>155.178114461378-1101.75335309276i</v>
      </c>
      <c r="I2511" s="57" t="str">
        <f t="shared" si="730"/>
        <v>-317.774844006186-71.2308502623263i</v>
      </c>
      <c r="K2511" s="57" t="str">
        <f t="shared" si="731"/>
        <v>0.00150422179039392-0.0067788448195362i</v>
      </c>
      <c r="L2511" s="57" t="str">
        <f t="shared" si="732"/>
        <v>0.00025-0.0190926664087192i</v>
      </c>
      <c r="M2511" s="57" t="str">
        <f t="shared" si="733"/>
        <v>0.0025-0.0107530661876391i</v>
      </c>
      <c r="N2511" s="57">
        <f t="shared" si="734"/>
        <v>97.553062491584456</v>
      </c>
      <c r="O2511" s="57">
        <f t="shared" si="735"/>
        <v>7.1279978291780397</v>
      </c>
      <c r="P2511" s="374">
        <f t="shared" si="736"/>
        <v>7.1279978291780397</v>
      </c>
      <c r="Q2511" s="374">
        <f t="shared" si="737"/>
        <v>-82.446937508415544</v>
      </c>
      <c r="R2511" s="12">
        <f t="shared" si="738"/>
        <v>97.553062491584456</v>
      </c>
      <c r="S2511" s="57">
        <f t="shared" si="739"/>
        <v>11.577666908333391</v>
      </c>
      <c r="T2511" s="12">
        <f t="shared" si="722"/>
        <v>7.1279978291780397</v>
      </c>
    </row>
    <row r="2512" spans="1:20" x14ac:dyDescent="0.15">
      <c r="A2512" s="57">
        <f t="shared" si="723"/>
        <v>73021.056190977135</v>
      </c>
      <c r="B2512" s="12">
        <f t="shared" si="740"/>
        <v>11621.662042585058</v>
      </c>
      <c r="C2512" s="57" t="str">
        <f t="shared" si="724"/>
        <v>0.29863216238306-2.244053648061i</v>
      </c>
      <c r="D2512" s="57" t="str">
        <f t="shared" si="725"/>
        <v>7.96937667217298-0.838753352099431i</v>
      </c>
      <c r="E2512" s="57" t="str">
        <f t="shared" si="726"/>
        <v>81.6506315345934+1.51173436104813i</v>
      </c>
      <c r="F2512" s="57" t="str">
        <f t="shared" si="727"/>
        <v>4.1759197930539-51.5137919556796i</v>
      </c>
      <c r="G2512" s="57" t="str">
        <f t="shared" si="728"/>
        <v>0.999339770813472-0.025686441636574i</v>
      </c>
      <c r="H2512" s="57" t="str">
        <f t="shared" si="729"/>
        <v>152.271233030477-1092.87907010264i</v>
      </c>
      <c r="I2512" s="57" t="str">
        <f t="shared" si="730"/>
        <v>-314.052308915065-70.0060896060598i</v>
      </c>
      <c r="K2512" s="57" t="str">
        <f t="shared" si="731"/>
        <v>0.00150073754287005-0.0067539799371513i</v>
      </c>
      <c r="L2512" s="57" t="str">
        <f t="shared" si="732"/>
        <v>0.00025-0.0190203889307822i</v>
      </c>
      <c r="M2512" s="57" t="str">
        <f t="shared" si="733"/>
        <v>0.0025-0.0107123592225932i</v>
      </c>
      <c r="N2512" s="57">
        <f t="shared" si="734"/>
        <v>97.580218501639933</v>
      </c>
      <c r="O2512" s="57">
        <f t="shared" si="735"/>
        <v>7.0969030585328587</v>
      </c>
      <c r="P2512" s="374">
        <f t="shared" si="736"/>
        <v>7.0969030585328587</v>
      </c>
      <c r="Q2512" s="374">
        <f t="shared" si="737"/>
        <v>-82.419781498360067</v>
      </c>
      <c r="R2512" s="12">
        <f t="shared" si="738"/>
        <v>97.580218501639933</v>
      </c>
      <c r="S2512" s="57">
        <f t="shared" si="739"/>
        <v>11.621662042585058</v>
      </c>
      <c r="T2512" s="12">
        <f t="shared" si="722"/>
        <v>7.0969030585328587</v>
      </c>
    </row>
    <row r="2513" spans="1:20" x14ac:dyDescent="0.15">
      <c r="A2513" s="57">
        <f t="shared" si="723"/>
        <v>73298.536204502845</v>
      </c>
      <c r="B2513" s="12">
        <f t="shared" si="740"/>
        <v>11665.824358346881</v>
      </c>
      <c r="C2513" s="57" t="str">
        <f t="shared" si="724"/>
        <v>0.29862838457541-2.23589622954891i</v>
      </c>
      <c r="D2513" s="57" t="str">
        <f t="shared" si="725"/>
        <v>7.96929588998479-0.837782351602962i</v>
      </c>
      <c r="E2513" s="57" t="str">
        <f t="shared" si="726"/>
        <v>81.6549675837679+1.51723063238975i</v>
      </c>
      <c r="F2513" s="57" t="str">
        <f t="shared" si="727"/>
        <v>4.17589879966008-51.3195942526654i</v>
      </c>
      <c r="G2513" s="57" t="str">
        <f t="shared" si="728"/>
        <v>0.999334746882356-0.0257839204919205i</v>
      </c>
      <c r="H2513" s="57" t="str">
        <f t="shared" si="729"/>
        <v>149.435904252802-1084.12592044223i</v>
      </c>
      <c r="I2513" s="57" t="str">
        <f t="shared" si="730"/>
        <v>-310.387214677193-68.8119209096752i</v>
      </c>
      <c r="K2513" s="57" t="str">
        <f t="shared" si="731"/>
        <v>0.00149727860997799-0.00672920863950061i</v>
      </c>
      <c r="L2513" s="57" t="str">
        <f t="shared" si="732"/>
        <v>0.00025-0.0189483850675257i</v>
      </c>
      <c r="M2513" s="57" t="str">
        <f t="shared" si="733"/>
        <v>0.0025-0.0106718063584312i</v>
      </c>
      <c r="N2513" s="57">
        <f t="shared" si="734"/>
        <v>97.607455656312666</v>
      </c>
      <c r="O2513" s="57">
        <f t="shared" si="735"/>
        <v>7.0658217096354639</v>
      </c>
      <c r="P2513" s="374">
        <f t="shared" si="736"/>
        <v>7.0658217096354639</v>
      </c>
      <c r="Q2513" s="374">
        <f t="shared" si="737"/>
        <v>-82.392544343687334</v>
      </c>
      <c r="R2513" s="12">
        <f t="shared" si="738"/>
        <v>97.607455656312666</v>
      </c>
      <c r="S2513" s="57">
        <f t="shared" si="739"/>
        <v>11.665824358346882</v>
      </c>
      <c r="T2513" s="12">
        <f t="shared" si="722"/>
        <v>7.0658217096354639</v>
      </c>
    </row>
    <row r="2514" spans="1:20" x14ac:dyDescent="0.15">
      <c r="A2514" s="57">
        <f t="shared" si="723"/>
        <v>73577.070642079954</v>
      </c>
      <c r="B2514" s="12">
        <f t="shared" si="740"/>
        <v>11710.154490908599</v>
      </c>
      <c r="C2514" s="57" t="str">
        <f t="shared" si="724"/>
        <v>0.29862437943376-2.22777099435743i</v>
      </c>
      <c r="D2514" s="57" t="str">
        <f t="shared" si="725"/>
        <v>7.96921449434187-0.836823357860749i</v>
      </c>
      <c r="E2514" s="57" t="str">
        <f t="shared" si="726"/>
        <v>81.6593365054047+1.52274374508905i</v>
      </c>
      <c r="F2514" s="57" t="str">
        <f t="shared" si="727"/>
        <v>4.17587764662679-51.1261347910004i</v>
      </c>
      <c r="G2514" s="57" t="str">
        <f t="shared" si="728"/>
        <v>0.999329684747909-0.0258817682849173i</v>
      </c>
      <c r="H2514" s="57" t="str">
        <f t="shared" si="729"/>
        <v>146.669923893924-1075.49151838355i</v>
      </c>
      <c r="I2514" s="57" t="str">
        <f t="shared" si="730"/>
        <v>-306.778400150038-67.6473790365317i</v>
      </c>
      <c r="K2514" s="57" t="str">
        <f t="shared" si="731"/>
        <v>0.00149384479817375-0.00670453060869363i</v>
      </c>
      <c r="L2514" s="57" t="str">
        <f t="shared" si="732"/>
        <v>0.00025-0.0188766537831497i</v>
      </c>
      <c r="M2514" s="57" t="str">
        <f t="shared" si="733"/>
        <v>0.0025-0.0106314070117864i</v>
      </c>
      <c r="N2514" s="57">
        <f t="shared" si="734"/>
        <v>97.634774046444576</v>
      </c>
      <c r="O2514" s="57">
        <f t="shared" si="735"/>
        <v>7.0347538739572189</v>
      </c>
      <c r="P2514" s="374">
        <f t="shared" si="736"/>
        <v>7.0347538739572189</v>
      </c>
      <c r="Q2514" s="374">
        <f t="shared" si="737"/>
        <v>-82.365225953555424</v>
      </c>
      <c r="R2514" s="12">
        <f t="shared" si="738"/>
        <v>97.634774046444576</v>
      </c>
      <c r="S2514" s="57">
        <f t="shared" si="739"/>
        <v>11.710154490908598</v>
      </c>
      <c r="T2514" s="12">
        <f t="shared" si="722"/>
        <v>7.0347538739572189</v>
      </c>
    </row>
    <row r="2515" spans="1:20" x14ac:dyDescent="0.15">
      <c r="A2515" s="57">
        <f t="shared" si="723"/>
        <v>73856.663510519866</v>
      </c>
      <c r="B2515" s="12">
        <f t="shared" si="740"/>
        <v>11754.653077974051</v>
      </c>
      <c r="C2515" s="57" t="str">
        <f t="shared" si="724"/>
        <v>0.298620146650544-2.21967782551632i</v>
      </c>
      <c r="D2515" s="57" t="str">
        <f t="shared" si="725"/>
        <v>7.96913248059846-0.835876356563498i</v>
      </c>
      <c r="E2515" s="57" t="str">
        <f t="shared" si="726"/>
        <v>81.6637385457649+1.52827372146481i</v>
      </c>
      <c r="F2515" s="57" t="str">
        <f t="shared" si="727"/>
        <v>4.17585633274175-50.9334107876113i</v>
      </c>
      <c r="G2515" s="57" t="str">
        <f t="shared" si="728"/>
        <v>0.999324584120014-0.025979986400594i</v>
      </c>
      <c r="H2515" s="57" t="str">
        <f t="shared" si="729"/>
        <v>143.97116906034-1066.97353576161i</v>
      </c>
      <c r="I2515" s="57" t="str">
        <f t="shared" si="730"/>
        <v>-303.224732831691-66.5115351424224i</v>
      </c>
      <c r="K2515" s="57" t="str">
        <f t="shared" si="731"/>
        <v>0.00149043591528146-0.00667994552773523i</v>
      </c>
      <c r="L2515" s="57" t="str">
        <f t="shared" si="732"/>
        <v>0.00025-0.0188051940457757i</v>
      </c>
      <c r="M2515" s="57" t="str">
        <f t="shared" si="733"/>
        <v>0.0025-0.0105911606015007i</v>
      </c>
      <c r="N2515" s="57">
        <f t="shared" si="734"/>
        <v>97.662173760947695</v>
      </c>
      <c r="O2515" s="57">
        <f t="shared" si="735"/>
        <v>7.0036996435232801</v>
      </c>
      <c r="P2515" s="374">
        <f t="shared" si="736"/>
        <v>7.0036996435232801</v>
      </c>
      <c r="Q2515" s="374">
        <f t="shared" si="737"/>
        <v>-82.337826239052305</v>
      </c>
      <c r="R2515" s="12">
        <f t="shared" si="738"/>
        <v>97.662173760947695</v>
      </c>
      <c r="S2515" s="57">
        <f t="shared" si="739"/>
        <v>11.754653077974051</v>
      </c>
      <c r="T2515" s="12">
        <f t="shared" si="722"/>
        <v>7.0036996435232801</v>
      </c>
    </row>
    <row r="2516" spans="1:20" x14ac:dyDescent="0.15">
      <c r="A2516" s="57">
        <f t="shared" si="723"/>
        <v>74137.318831859826</v>
      </c>
      <c r="B2516" s="12">
        <f t="shared" si="740"/>
        <v>11799.320759670352</v>
      </c>
      <c r="C2516" s="57" t="str">
        <f t="shared" si="724"/>
        <v>0.298615685904519-2.21161660651873i</v>
      </c>
      <c r="D2516" s="57" t="str">
        <f t="shared" si="725"/>
        <v>7.96904984407369-0.834941333568564i</v>
      </c>
      <c r="E2516" s="57" t="str">
        <f t="shared" si="726"/>
        <v>81.6681739529364+1.53382058343087i</v>
      </c>
      <c r="F2516" s="57" t="str">
        <f t="shared" si="727"/>
        <v>4.17583485678347-50.7414194700031i</v>
      </c>
      <c r="G2516" s="57" t="str">
        <f t="shared" si="728"/>
        <v>0.999319444706358-0.0260785762290495i</v>
      </c>
      <c r="H2516" s="57" t="str">
        <f t="shared" si="729"/>
        <v>141.337594719405-1058.56970047026i</v>
      </c>
      <c r="I2516" s="57" t="str">
        <f t="shared" si="730"/>
        <v>-299.725108080033-65.4034951000458i</v>
      </c>
      <c r="K2516" s="57" t="str">
        <f t="shared" si="731"/>
        <v>0.00148705177048344-0.00665545308052557i</v>
      </c>
      <c r="L2516" s="57" t="str">
        <f t="shared" si="732"/>
        <v>0.00025-0.0187340048274315i</v>
      </c>
      <c r="M2516" s="57" t="str">
        <f t="shared" si="733"/>
        <v>0.0025-0.010551066548616i</v>
      </c>
      <c r="N2516" s="57">
        <f t="shared" si="734"/>
        <v>97.689654886775529</v>
      </c>
      <c r="O2516" s="57">
        <f t="shared" si="735"/>
        <v>6.9726591109140941</v>
      </c>
      <c r="P2516" s="374">
        <f t="shared" si="736"/>
        <v>6.9726591109140941</v>
      </c>
      <c r="Q2516" s="374">
        <f t="shared" si="737"/>
        <v>-82.310345113224471</v>
      </c>
      <c r="R2516" s="12">
        <f t="shared" si="738"/>
        <v>97.689654886775529</v>
      </c>
      <c r="S2516" s="57">
        <f t="shared" si="739"/>
        <v>11.799320759670353</v>
      </c>
      <c r="T2516" s="12">
        <f t="shared" si="722"/>
        <v>6.9726591109140941</v>
      </c>
    </row>
    <row r="2517" spans="1:20" x14ac:dyDescent="0.15">
      <c r="A2517" s="57">
        <f t="shared" si="723"/>
        <v>74419.0406434209</v>
      </c>
      <c r="B2517" s="12">
        <f t="shared" si="740"/>
        <v>11844.1581785571</v>
      </c>
      <c r="C2517" s="57" t="str">
        <f t="shared" si="724"/>
        <v>0.298610996860793-2.20358722131973i</v>
      </c>
      <c r="D2517" s="57" t="str">
        <f t="shared" si="725"/>
        <v>7.96896658005145-0.834018274899697i</v>
      </c>
      <c r="E2517" s="57" t="str">
        <f t="shared" si="726"/>
        <v>81.6726429768485+1.53938435248913i</v>
      </c>
      <c r="F2517" s="57" t="str">
        <f t="shared" si="727"/>
        <v>4.17581321752123-50.55015807622i</v>
      </c>
      <c r="G2517" s="57" t="str">
        <f t="shared" si="728"/>
        <v>0.999314266212413-0.0261775391654698i</v>
      </c>
      <c r="H2517" s="57" t="str">
        <f t="shared" si="729"/>
        <v>138.767230387601-1050.27779499237i</v>
      </c>
      <c r="I2517" s="57" t="str">
        <f t="shared" si="730"/>
        <v>-296.278448351884-64.3223980006108i</v>
      </c>
      <c r="K2517" s="57" t="str">
        <f t="shared" si="731"/>
        <v>0.00148369217431059-0.00663105295186039i</v>
      </c>
      <c r="L2517" s="57" t="str">
        <f t="shared" si="732"/>
        <v>0.00025-0.0186630851040362i</v>
      </c>
      <c r="M2517" s="57" t="str">
        <f t="shared" si="733"/>
        <v>0.0025-0.0105111242763658i</v>
      </c>
      <c r="N2517" s="57">
        <f t="shared" si="734"/>
        <v>97.71721750889526</v>
      </c>
      <c r="O2517" s="57">
        <f t="shared" si="735"/>
        <v>6.9416323692684889</v>
      </c>
      <c r="P2517" s="374">
        <f t="shared" si="736"/>
        <v>6.9416323692684889</v>
      </c>
      <c r="Q2517" s="374">
        <f t="shared" si="737"/>
        <v>-82.28278249110474</v>
      </c>
      <c r="R2517" s="12">
        <f t="shared" si="738"/>
        <v>97.71721750889526</v>
      </c>
      <c r="S2517" s="57">
        <f t="shared" si="739"/>
        <v>11.8441581785571</v>
      </c>
      <c r="T2517" s="12">
        <f t="shared" si="722"/>
        <v>6.9416323692684889</v>
      </c>
    </row>
    <row r="2518" spans="1:20" x14ac:dyDescent="0.15">
      <c r="A2518" s="57">
        <f t="shared" si="723"/>
        <v>74701.832997865902</v>
      </c>
      <c r="B2518" s="12">
        <f t="shared" si="740"/>
        <v>11889.165979635616</v>
      </c>
      <c r="C2518" s="57" t="str">
        <f t="shared" si="724"/>
        <v>0.298606079170718-2.19558955433442i</v>
      </c>
      <c r="D2518" s="57" t="str">
        <f t="shared" si="725"/>
        <v>7.96888268378019-0.833107166746774i</v>
      </c>
      <c r="E2518" s="57" t="str">
        <f t="shared" si="726"/>
        <v>81.6771458692822+1.54496504972258i</v>
      </c>
      <c r="F2518" s="57" t="str">
        <f t="shared" si="727"/>
        <v>4.17579141371497-50.3596238548051i</v>
      </c>
      <c r="G2518" s="57" t="str">
        <f t="shared" si="728"/>
        <v>0.999309048341421-0.0262768766101449i</v>
      </c>
      <c r="H2518" s="57" t="str">
        <f t="shared" si="729"/>
        <v>136.258176978086-1042.09565496448i</v>
      </c>
      <c r="I2518" s="57" t="str">
        <f t="shared" si="730"/>
        <v>-292.883702461966-63.2674147283876i</v>
      </c>
      <c r="K2518" s="57" t="str">
        <f t="shared" si="731"/>
        <v>0.00148035693863246-0.006606744827431i</v>
      </c>
      <c r="L2518" s="57" t="str">
        <f t="shared" si="732"/>
        <v>0.00025-0.0185924338553857i</v>
      </c>
      <c r="M2518" s="57" t="str">
        <f t="shared" si="733"/>
        <v>0.0025-0.0104713332101671i</v>
      </c>
      <c r="N2518" s="57">
        <f t="shared" si="734"/>
        <v>97.744861710257894</v>
      </c>
      <c r="O2518" s="57">
        <f t="shared" si="735"/>
        <v>6.9106195122850469</v>
      </c>
      <c r="P2518" s="374">
        <f t="shared" si="736"/>
        <v>6.9106195122850469</v>
      </c>
      <c r="Q2518" s="374">
        <f t="shared" si="737"/>
        <v>-82.255138289742106</v>
      </c>
      <c r="R2518" s="12">
        <f t="shared" si="738"/>
        <v>97.744861710257894</v>
      </c>
      <c r="S2518" s="57">
        <f t="shared" si="739"/>
        <v>11.889165979635615</v>
      </c>
      <c r="T2518" s="12">
        <f t="shared" si="722"/>
        <v>6.9106195122850469</v>
      </c>
    </row>
    <row r="2519" spans="1:20" x14ac:dyDescent="0.15">
      <c r="A2519" s="57">
        <f t="shared" si="723"/>
        <v>74985.699963257794</v>
      </c>
      <c r="B2519" s="12">
        <f t="shared" si="740"/>
        <v>11934.344810358232</v>
      </c>
      <c r="C2519" s="57" t="str">
        <f t="shared" si="724"/>
        <v>0.298600932471902-2.1876234904364i</v>
      </c>
      <c r="D2519" s="57" t="str">
        <f t="shared" si="725"/>
        <v>7.96879815047252-0.832207995465527i</v>
      </c>
      <c r="E2519" s="57" t="str">
        <f t="shared" si="726"/>
        <v>81.6816828838869+1.55056269578775i</v>
      </c>
      <c r="F2519" s="57" t="str">
        <f t="shared" si="727"/>
        <v>4.17576944411523-50.1698140647612i</v>
      </c>
      <c r="G2519" s="57" t="str">
        <f t="shared" si="728"/>
        <v>0.999303790794376-0.0263765899684859i</v>
      </c>
      <c r="H2519" s="57" t="str">
        <f t="shared" si="729"/>
        <v>133.80860379907-1034.02116777578i</v>
      </c>
      <c r="I2519" s="57" t="str">
        <f t="shared" si="730"/>
        <v>-289.539844861416-62.2377466042845i</v>
      </c>
      <c r="K2519" s="57" t="str">
        <f t="shared" si="731"/>
        <v>0.00147704587664775-0.0065825283938244i</v>
      </c>
      <c r="L2519" s="57" t="str">
        <f t="shared" si="732"/>
        <v>0.00025-0.0185220500651382i</v>
      </c>
      <c r="M2519" s="57" t="str">
        <f t="shared" si="733"/>
        <v>0.0025-0.0104316927776122i</v>
      </c>
      <c r="N2519" s="57">
        <f t="shared" si="734"/>
        <v>97.772587571769904</v>
      </c>
      <c r="O2519" s="57">
        <f t="shared" si="735"/>
        <v>6.8796206342248736</v>
      </c>
      <c r="P2519" s="374">
        <f t="shared" si="736"/>
        <v>6.8796206342248736</v>
      </c>
      <c r="Q2519" s="374">
        <f t="shared" si="737"/>
        <v>-82.227412428230096</v>
      </c>
      <c r="R2519" s="12">
        <f t="shared" si="738"/>
        <v>97.772587571769904</v>
      </c>
      <c r="S2519" s="57">
        <f t="shared" si="739"/>
        <v>11.934344810358231</v>
      </c>
      <c r="T2519" s="12">
        <f t="shared" si="722"/>
        <v>6.8796206342248736</v>
      </c>
    </row>
    <row r="2520" spans="1:20" x14ac:dyDescent="0.15">
      <c r="A2520" s="57">
        <f t="shared" si="723"/>
        <v>75270.64562311818</v>
      </c>
      <c r="B2520" s="12">
        <f t="shared" si="740"/>
        <v>11979.695320637595</v>
      </c>
      <c r="C2520" s="57" t="str">
        <f t="shared" si="724"/>
        <v>0.298595556388144-2.17968891495599i</v>
      </c>
      <c r="D2520" s="57" t="str">
        <f t="shared" si="725"/>
        <v>7.96871297530496-0.831320747577276i</v>
      </c>
      <c r="E2520" s="57" t="str">
        <f t="shared" si="726"/>
        <v>81.6862542761911+1.55617731090778i</v>
      </c>
      <c r="F2520" s="57" t="str">
        <f t="shared" si="727"/>
        <v>4.17574730746313-49.9807259755108i</v>
      </c>
      <c r="G2520" s="57" t="str">
        <f t="shared" si="728"/>
        <v>0.999298493270011-0.0264766806510423i</v>
      </c>
      <c r="H2520" s="57" t="str">
        <f t="shared" si="729"/>
        <v>131.416745694984-1026.05227120125i</v>
      </c>
      <c r="I2520" s="57" t="str">
        <f t="shared" si="730"/>
        <v>-286.24587493557-61.2326240947394i</v>
      </c>
      <c r="K2520" s="57" t="str">
        <f t="shared" si="731"/>
        <v>0.00147375880287461-0.00655840333852314i</v>
      </c>
      <c r="L2520" s="57" t="str">
        <f t="shared" si="732"/>
        <v>0.00025-0.0184519327207991i</v>
      </c>
      <c r="M2520" s="57" t="str">
        <f t="shared" si="733"/>
        <v>0.0025-0.0103922024084601i</v>
      </c>
      <c r="N2520" s="57">
        <f t="shared" si="734"/>
        <v>97.800395172263606</v>
      </c>
      <c r="O2520" s="57">
        <f t="shared" si="735"/>
        <v>6.8486358299133707</v>
      </c>
      <c r="P2520" s="374">
        <f t="shared" si="736"/>
        <v>6.8486358299133707</v>
      </c>
      <c r="Q2520" s="374">
        <f t="shared" si="737"/>
        <v>-82.199604827736394</v>
      </c>
      <c r="R2520" s="12">
        <f t="shared" si="738"/>
        <v>97.800395172263606</v>
      </c>
      <c r="S2520" s="57">
        <f t="shared" si="739"/>
        <v>11.979695320637594</v>
      </c>
      <c r="T2520" s="12">
        <f t="shared" si="722"/>
        <v>6.8486358299133707</v>
      </c>
    </row>
    <row r="2521" spans="1:20" x14ac:dyDescent="0.15">
      <c r="A2521" s="57">
        <f t="shared" si="723"/>
        <v>75556.67407648603</v>
      </c>
      <c r="B2521" s="12">
        <f t="shared" si="740"/>
        <v>12025.218162856017</v>
      </c>
      <c r="C2521" s="57" t="str">
        <f t="shared" si="724"/>
        <v>0.298589950529434-2.1717857136787i</v>
      </c>
      <c r="D2521" s="57" t="str">
        <f t="shared" si="725"/>
        <v>7.9686271534179-0.830445409768679i</v>
      </c>
      <c r="E2521" s="57" t="str">
        <f t="shared" si="726"/>
        <v>81.6908603036174+1.56180891486459i</v>
      </c>
      <c r="F2521" s="57" t="str">
        <f t="shared" si="727"/>
        <v>4.17572500249017-49.7923568668577i</v>
      </c>
      <c r="G2521" s="57" t="str">
        <f t="shared" si="728"/>
        <v>0.999293155464773-0.0265771500735189i</v>
      </c>
      <c r="H2521" s="57" t="str">
        <f t="shared" si="729"/>
        <v>129.080900322959-1018.18695206872i</v>
      </c>
      <c r="I2521" s="57" t="str">
        <f t="shared" si="730"/>
        <v>-283.000816320742-60.2513055824584i</v>
      </c>
      <c r="K2521" s="57" t="str">
        <f t="shared" si="731"/>
        <v>0.00147049553314123-0.00653436934990553i</v>
      </c>
      <c r="L2521" s="57" t="str">
        <f t="shared" si="732"/>
        <v>0.00025-0.018382080813707i</v>
      </c>
      <c r="M2521" s="57" t="str">
        <f t="shared" si="733"/>
        <v>0.0025-0.0103528615346285i</v>
      </c>
      <c r="N2521" s="57">
        <f t="shared" si="734"/>
        <v>97.828284588468037</v>
      </c>
      <c r="O2521" s="57">
        <f t="shared" si="735"/>
        <v>6.8176651947429212</v>
      </c>
      <c r="P2521" s="374">
        <f t="shared" si="736"/>
        <v>6.8176651947429212</v>
      </c>
      <c r="Q2521" s="374">
        <f t="shared" si="737"/>
        <v>-82.171715411531963</v>
      </c>
      <c r="R2521" s="12">
        <f t="shared" si="738"/>
        <v>97.828284588468037</v>
      </c>
      <c r="S2521" s="57">
        <f t="shared" si="739"/>
        <v>12.025218162856017</v>
      </c>
      <c r="T2521" s="12">
        <f t="shared" si="722"/>
        <v>6.8176651947429212</v>
      </c>
    </row>
    <row r="2522" spans="1:20" x14ac:dyDescent="0.15">
      <c r="A2522" s="57">
        <f t="shared" si="723"/>
        <v>75843.78943797668</v>
      </c>
      <c r="B2522" s="12">
        <f t="shared" si="740"/>
        <v>12070.913991874871</v>
      </c>
      <c r="C2522" s="57" t="str">
        <f t="shared" si="724"/>
        <v>0.29858411449185-2.1639137728434i</v>
      </c>
      <c r="D2522" s="57" t="str">
        <f t="shared" si="725"/>
        <v>7.96854067991491-0.829581968891449i</v>
      </c>
      <c r="E2522" s="57" t="str">
        <f t="shared" si="726"/>
        <v>81.695501225495+1.56745752699183i</v>
      </c>
      <c r="F2522" s="57" t="str">
        <f t="shared" si="727"/>
        <v>4.17570252791836-49.6047040289468i</v>
      </c>
      <c r="G2522" s="57" t="str">
        <f t="shared" si="728"/>
        <v>0.999287777072814-0.0266779996567935i</v>
      </c>
      <c r="H2522" s="57" t="str">
        <f t="shared" si="729"/>
        <v>126.799425557421-1010.42324495943i</v>
      </c>
      <c r="I2522" s="57" t="str">
        <f t="shared" si="730"/>
        <v>-279.803716239615-59.2930761956911i</v>
      </c>
      <c r="K2522" s="57" t="str">
        <f t="shared" si="731"/>
        <v>0.00146725588457619-0.00651042611724535i</v>
      </c>
      <c r="L2522" s="57" t="str">
        <f t="shared" si="732"/>
        <v>0.00025-0.0183124933390188i</v>
      </c>
      <c r="M2522" s="57" t="str">
        <f t="shared" si="733"/>
        <v>0.0025-0.0103136695901858i</v>
      </c>
      <c r="N2522" s="57">
        <f t="shared" si="734"/>
        <v>97.856255894978091</v>
      </c>
      <c r="O2522" s="57">
        <f t="shared" si="735"/>
        <v>6.7867088246743599</v>
      </c>
      <c r="P2522" s="374">
        <f t="shared" si="736"/>
        <v>6.7867088246743599</v>
      </c>
      <c r="Q2522" s="374">
        <f t="shared" si="737"/>
        <v>-82.143744105021909</v>
      </c>
      <c r="R2522" s="12">
        <f t="shared" si="738"/>
        <v>97.856255894978091</v>
      </c>
      <c r="S2522" s="57">
        <f t="shared" si="739"/>
        <v>12.070913991874871</v>
      </c>
      <c r="T2522" s="12">
        <f t="shared" si="722"/>
        <v>6.7867088246743599</v>
      </c>
    </row>
    <row r="2523" spans="1:20" x14ac:dyDescent="0.15">
      <c r="A2523" s="57">
        <f t="shared" si="723"/>
        <v>76131.995837840994</v>
      </c>
      <c r="B2523" s="12">
        <f t="shared" si="740"/>
        <v>12116.783465043996</v>
      </c>
      <c r="C2523" s="57" t="str">
        <f t="shared" si="724"/>
        <v>0.298578047857579-2.15607297914085i</v>
      </c>
      <c r="D2523" s="57" t="str">
        <f t="shared" si="725"/>
        <v>7.9684535498629-0.828730411962115i</v>
      </c>
      <c r="E2523" s="57" t="str">
        <f t="shared" si="726"/>
        <v>81.7001773030742+1.57312316616692i</v>
      </c>
      <c r="F2523" s="57" t="str">
        <f t="shared" si="727"/>
        <v>4.17567988246001-49.417764762226i</v>
      </c>
      <c r="G2523" s="57" t="str">
        <f t="shared" si="728"/>
        <v>0.999282357785971-0.0267792308269339i</v>
      </c>
      <c r="H2523" s="57" t="str">
        <f t="shared" si="729"/>
        <v>124.570737016244-1002.75923094193i</v>
      </c>
      <c r="I2523" s="57" t="str">
        <f t="shared" si="730"/>
        <v>-276.653644855004-58.3572466929959i</v>
      </c>
      <c r="K2523" s="57" t="str">
        <f t="shared" si="731"/>
        <v>0.00146403967559918-0.00648657333071184i</v>
      </c>
      <c r="L2523" s="57" t="str">
        <f t="shared" si="732"/>
        <v>0.00025-0.0182431692956951i</v>
      </c>
      <c r="M2523" s="57" t="str">
        <f t="shared" si="733"/>
        <v>0.0025-0.0102746260113427i</v>
      </c>
      <c r="N2523" s="57">
        <f t="shared" si="734"/>
        <v>97.884309164225229</v>
      </c>
      <c r="O2523" s="57">
        <f t="shared" si="735"/>
        <v>6.7557668162398716</v>
      </c>
      <c r="P2523" s="374">
        <f t="shared" si="736"/>
        <v>6.7557668162398716</v>
      </c>
      <c r="Q2523" s="374">
        <f t="shared" si="737"/>
        <v>-82.115690835774771</v>
      </c>
      <c r="R2523" s="12">
        <f t="shared" si="738"/>
        <v>97.884309164225229</v>
      </c>
      <c r="S2523" s="57">
        <f t="shared" si="739"/>
        <v>12.116783465043996</v>
      </c>
      <c r="T2523" s="12">
        <f t="shared" si="722"/>
        <v>6.7557668162398716</v>
      </c>
    </row>
    <row r="2524" spans="1:20" x14ac:dyDescent="0.15">
      <c r="A2524" s="57">
        <f t="shared" si="723"/>
        <v>76421.297422024785</v>
      </c>
      <c r="B2524" s="12">
        <f t="shared" si="740"/>
        <v>12162.827242211164</v>
      </c>
      <c r="C2524" s="57" t="str">
        <f t="shared" si="724"/>
        <v>0.298571750194836-2.14826321971191i</v>
      </c>
      <c r="D2524" s="57" t="str">
        <f t="shared" si="725"/>
        <v>7.96836575829155-0.827890726161749i</v>
      </c>
      <c r="E2524" s="57" t="str">
        <f t="shared" si="726"/>
        <v>81.7048887995391+1.57880585080359i</v>
      </c>
      <c r="F2524" s="57" t="str">
        <f t="shared" si="727"/>
        <v>4.17565706481756-49.2315363774068i</v>
      </c>
      <c r="G2524" s="57" t="str">
        <f t="shared" si="728"/>
        <v>0.999276897293744-0.0268808450152152i</v>
      </c>
      <c r="H2524" s="57" t="str">
        <f t="shared" si="729"/>
        <v>122.393305701999-995.193036338526i</v>
      </c>
      <c r="I2524" s="57" t="str">
        <f t="shared" si="730"/>
        <v>-273.549694641496-57.4431524005297i</v>
      </c>
      <c r="K2524" s="57" t="str">
        <f t="shared" si="731"/>
        <v>0.00146084672591157-0.00646281068136961i</v>
      </c>
      <c r="L2524" s="57" t="str">
        <f t="shared" si="732"/>
        <v>0.00025-0.0181741076864865i</v>
      </c>
      <c r="M2524" s="57" t="str">
        <f t="shared" si="733"/>
        <v>0.0025-0.0102357302364442i</v>
      </c>
      <c r="N2524" s="57">
        <f t="shared" si="734"/>
        <v>97.912444466446658</v>
      </c>
      <c r="O2524" s="57">
        <f t="shared" si="735"/>
        <v>6.7248392665445156</v>
      </c>
      <c r="P2524" s="374">
        <f t="shared" si="736"/>
        <v>6.7248392665445156</v>
      </c>
      <c r="Q2524" s="374">
        <f t="shared" si="737"/>
        <v>-82.087555533553342</v>
      </c>
      <c r="R2524" s="12">
        <f t="shared" si="738"/>
        <v>97.912444466446658</v>
      </c>
      <c r="S2524" s="57">
        <f t="shared" si="739"/>
        <v>12.162827242211163</v>
      </c>
      <c r="T2524" s="12">
        <f t="shared" si="722"/>
        <v>6.7248392665445156</v>
      </c>
    </row>
    <row r="2525" spans="1:20" x14ac:dyDescent="0.15">
      <c r="A2525" s="57">
        <f t="shared" si="723"/>
        <v>76711.698352228486</v>
      </c>
      <c r="B2525" s="12">
        <f t="shared" si="740"/>
        <v>12209.045985731567</v>
      </c>
      <c r="C2525" s="57" t="str">
        <f t="shared" si="724"/>
        <v>0.29856522105784-2.14048438214599i</v>
      </c>
      <c r="D2525" s="57" t="str">
        <f t="shared" si="725"/>
        <v>7.9682773001931-0.82706289883571i</v>
      </c>
      <c r="E2525" s="57" t="str">
        <f t="shared" si="726"/>
        <v>81.7096359800224+1.58450559884397i</v>
      </c>
      <c r="F2525" s="57" t="str">
        <f t="shared" si="727"/>
        <v>4.17563407368376-49.0460161954259i</v>
      </c>
      <c r="G2525" s="57" t="str">
        <f t="shared" si="728"/>
        <v>0.999271395283287-0.0269828436581376i</v>
      </c>
      <c r="H2525" s="57" t="str">
        <f t="shared" si="729"/>
        <v>120.26565575246-987.722831524101i</v>
      </c>
      <c r="I2525" s="57" t="str">
        <f t="shared" si="730"/>
        <v>-270.490979774714-56.5501521991609i</v>
      </c>
      <c r="K2525" s="57" t="str">
        <f t="shared" si="731"/>
        <v>0.00145767685648715-0.00643913786117837i</v>
      </c>
      <c r="L2525" s="57" t="str">
        <f t="shared" si="732"/>
        <v>0.00025-0.0181053075179184i</v>
      </c>
      <c r="M2525" s="57" t="str">
        <f t="shared" si="733"/>
        <v>0.0025-0.0101969817059615i</v>
      </c>
      <c r="N2525" s="57">
        <f t="shared" si="734"/>
        <v>97.940661869654733</v>
      </c>
      <c r="O2525" s="57">
        <f t="shared" si="735"/>
        <v>6.6939262732687324</v>
      </c>
      <c r="P2525" s="374">
        <f t="shared" si="736"/>
        <v>6.6939262732687324</v>
      </c>
      <c r="Q2525" s="374">
        <f t="shared" si="737"/>
        <v>-82.059338130345267</v>
      </c>
      <c r="R2525" s="12">
        <f t="shared" si="738"/>
        <v>97.940661869654733</v>
      </c>
      <c r="S2525" s="57">
        <f t="shared" si="739"/>
        <v>12.209045985731567</v>
      </c>
      <c r="T2525" s="12">
        <f t="shared" si="722"/>
        <v>6.6939262732687324</v>
      </c>
    </row>
    <row r="2526" spans="1:20" x14ac:dyDescent="0.15">
      <c r="A2526" s="57">
        <f t="shared" si="723"/>
        <v>77003.202805966954</v>
      </c>
      <c r="B2526" s="12">
        <f t="shared" si="740"/>
        <v>12255.440360477347</v>
      </c>
      <c r="C2526" s="57" t="str">
        <f t="shared" si="724"/>
        <v>0.29855845998676-2.13273635447941i</v>
      </c>
      <c r="D2526" s="57" t="str">
        <f t="shared" si="725"/>
        <v>7.96818817052223-0.826246917493401i</v>
      </c>
      <c r="E2526" s="57" t="str">
        <f t="shared" si="726"/>
        <v>81.7144191116189+1.59022242775065i</v>
      </c>
      <c r="F2526" s="57" t="str">
        <f t="shared" si="727"/>
        <v>4.17561090774146-48.8612015474063i</v>
      </c>
      <c r="G2526" s="57" t="str">
        <f t="shared" si="728"/>
        <v>0.999265851439383-0.0270852281974434i</v>
      </c>
      <c r="H2526" s="57" t="str">
        <f t="shared" si="729"/>
        <v>118.18636229467-980.346829756595i</v>
      </c>
      <c r="I2526" s="57" t="str">
        <f t="shared" si="730"/>
        <v>-267.476635537755-55.6776275587825i</v>
      </c>
      <c r="K2526" s="57" t="str">
        <f t="shared" si="731"/>
        <v>0.00145452988956284-0.00641555456299278i</v>
      </c>
      <c r="L2526" s="57" t="str">
        <f t="shared" si="732"/>
        <v>0.00025-0.0180367678002773i</v>
      </c>
      <c r="M2526" s="57" t="str">
        <f t="shared" si="733"/>
        <v>0.0025-0.0101583798624841i</v>
      </c>
      <c r="N2526" s="57">
        <f t="shared" si="734"/>
        <v>97.968961439605707</v>
      </c>
      <c r="O2526" s="57">
        <f t="shared" si="735"/>
        <v>6.6630279346704153</v>
      </c>
      <c r="P2526" s="374">
        <f t="shared" si="736"/>
        <v>6.6630279346704153</v>
      </c>
      <c r="Q2526" s="374">
        <f t="shared" si="737"/>
        <v>-82.031038560394293</v>
      </c>
      <c r="R2526" s="12">
        <f t="shared" si="738"/>
        <v>97.968961439605707</v>
      </c>
      <c r="S2526" s="57">
        <f t="shared" si="739"/>
        <v>12.255440360477348</v>
      </c>
      <c r="T2526" s="12">
        <f t="shared" si="722"/>
        <v>6.6630279346704153</v>
      </c>
    </row>
    <row r="2527" spans="1:20" x14ac:dyDescent="0.15">
      <c r="A2527" s="57">
        <f t="shared" si="723"/>
        <v>77295.814976629626</v>
      </c>
      <c r="B2527" s="12">
        <f t="shared" si="740"/>
        <v>12302.01103384716</v>
      </c>
      <c r="C2527" s="57" t="str">
        <f t="shared" si="724"/>
        <v>0.298551466507682-2.12501902519373i</v>
      </c>
      <c r="D2527" s="57" t="str">
        <f t="shared" si="725"/>
        <v>7.96809836419555-0.825442769808i</v>
      </c>
      <c r="E2527" s="57" t="str">
        <f t="shared" si="726"/>
        <v>81.7192384633994+1.59595635449897i</v>
      </c>
      <c r="F2527" s="57" t="str">
        <f t="shared" si="727"/>
        <v>4.17558756566345-48.6770897746195i</v>
      </c>
      <c r="G2527" s="57" t="str">
        <f t="shared" si="728"/>
        <v>0.99926026544443-0.0271880000801342i</v>
      </c>
      <c r="H2527" s="57" t="str">
        <f t="shared" si="729"/>
        <v>116.154049397326-973.063286038679i</v>
      </c>
      <c r="I2527" s="57" t="str">
        <f t="shared" si="730"/>
        <v>-264.505817744454-54.8249816174074i</v>
      </c>
      <c r="K2527" s="57" t="str">
        <f t="shared" si="731"/>
        <v>0.00145140564862955-0.0063920604805621i</v>
      </c>
      <c r="L2527" s="57" t="str">
        <f t="shared" si="732"/>
        <v>0.00025-0.0179684875475965i</v>
      </c>
      <c r="M2527" s="57" t="str">
        <f t="shared" si="733"/>
        <v>0.0025-0.0101199241507114i</v>
      </c>
      <c r="N2527" s="57">
        <f t="shared" si="734"/>
        <v>97.997343239768952</v>
      </c>
      <c r="O2527" s="57">
        <f t="shared" si="735"/>
        <v>6.6321443495868486</v>
      </c>
      <c r="P2527" s="374">
        <f t="shared" si="736"/>
        <v>6.6321443495868486</v>
      </c>
      <c r="Q2527" s="374">
        <f t="shared" si="737"/>
        <v>-82.002656760231048</v>
      </c>
      <c r="R2527" s="12">
        <f t="shared" si="738"/>
        <v>97.997343239768952</v>
      </c>
      <c r="S2527" s="57">
        <f t="shared" si="739"/>
        <v>12.30201103384716</v>
      </c>
      <c r="T2527" s="12">
        <f t="shared" si="722"/>
        <v>6.6321443495868486</v>
      </c>
    </row>
    <row r="2528" spans="1:20" x14ac:dyDescent="0.15">
      <c r="A2528" s="57">
        <f t="shared" si="723"/>
        <v>77589.539073540829</v>
      </c>
      <c r="B2528" s="12">
        <f t="shared" si="740"/>
        <v>12348.75867577578</v>
      </c>
      <c r="C2528" s="57" t="str">
        <f t="shared" si="724"/>
        <v>0.298544240132546-2.11733228321419i</v>
      </c>
      <c r="D2528" s="57" t="str">
        <f t="shared" si="725"/>
        <v>7.96800787609153-0.824650443616216i</v>
      </c>
      <c r="E2528" s="57" t="str">
        <f t="shared" si="726"/>
        <v>81.7240943064247+1.60170739556857i</v>
      </c>
      <c r="F2528" s="57" t="str">
        <f t="shared" si="727"/>
        <v>4.17556404611252-48.4936782284465i</v>
      </c>
      <c r="G2528" s="57" t="str">
        <f t="shared" si="728"/>
        <v>0.99925463697842-0.0272911607584894i</v>
      </c>
      <c r="H2528" s="57" t="str">
        <f t="shared" si="729"/>
        <v>114.16738811641-965.870496009936i</v>
      </c>
      <c r="I2528" s="57" t="str">
        <f t="shared" si="730"/>
        <v>-261.577702179039-53.9916383027184i</v>
      </c>
      <c r="K2528" s="57" t="str">
        <f t="shared" si="731"/>
        <v>0.00144830395842299-0.00636865530853i</v>
      </c>
      <c r="L2528" s="57" t="str">
        <f t="shared" si="732"/>
        <v>0.00025-0.0179004657776414i</v>
      </c>
      <c r="M2528" s="57" t="str">
        <f t="shared" si="733"/>
        <v>0.0025-0.0100816140174451i</v>
      </c>
      <c r="N2528" s="57">
        <f t="shared" si="734"/>
        <v>98.025807331294757</v>
      </c>
      <c r="O2528" s="57">
        <f t="shared" si="735"/>
        <v>6.6012756174370049</v>
      </c>
      <c r="P2528" s="374">
        <f t="shared" si="736"/>
        <v>6.6012756174370049</v>
      </c>
      <c r="Q2528" s="374">
        <f t="shared" si="737"/>
        <v>-81.974192668705243</v>
      </c>
      <c r="R2528" s="12">
        <f t="shared" si="738"/>
        <v>98.025807331294757</v>
      </c>
      <c r="S2528" s="57">
        <f t="shared" si="739"/>
        <v>12.34875867577578</v>
      </c>
      <c r="T2528" s="12">
        <f t="shared" si="722"/>
        <v>6.6012756174370049</v>
      </c>
    </row>
    <row r="2529" spans="1:20" x14ac:dyDescent="0.15">
      <c r="A2529" s="57">
        <f t="shared" si="723"/>
        <v>77884.379322020279</v>
      </c>
      <c r="B2529" s="12">
        <f t="shared" si="740"/>
        <v>12395.683958743728</v>
      </c>
      <c r="C2529" s="57" t="str">
        <f t="shared" si="724"/>
        <v>0.298536780359128-2.10967601790805i</v>
      </c>
      <c r="D2529" s="57" t="str">
        <f t="shared" si="725"/>
        <v>7.96791670104998-0.823869926918029i</v>
      </c>
      <c r="E2529" s="57" t="str">
        <f t="shared" si="726"/>
        <v>81.7289869137594+1.60747556693565i</v>
      </c>
      <c r="F2529" s="57" t="str">
        <f t="shared" si="727"/>
        <v>4.17554034774139-48.3109642703403i</v>
      </c>
      <c r="G2529" s="57" t="str">
        <f t="shared" si="728"/>
        <v>0.999248965718926-0.0273947116900826i</v>
      </c>
      <c r="H2529" s="57" t="str">
        <f t="shared" si="729"/>
        <v>112.225094629417-958.766794869091i</v>
      </c>
      <c r="I2529" s="57" t="str">
        <f t="shared" si="730"/>
        <v>-258.691484051833-53.1770414939237i</v>
      </c>
      <c r="K2529" s="57" t="str">
        <f t="shared" si="731"/>
        <v>0.00144522464491473-0.00634533874243435i</v>
      </c>
      <c r="L2529" s="57" t="str">
        <f t="shared" si="732"/>
        <v>0.00025-0.0178327015118962i</v>
      </c>
      <c r="M2529" s="57" t="str">
        <f t="shared" si="733"/>
        <v>0.0025-0.0100434489115811i</v>
      </c>
      <c r="N2529" s="57">
        <f t="shared" si="734"/>
        <v>98.054353772983404</v>
      </c>
      <c r="O2529" s="57">
        <f t="shared" si="735"/>
        <v>6.570421838223476</v>
      </c>
      <c r="P2529" s="374">
        <f t="shared" si="736"/>
        <v>6.570421838223476</v>
      </c>
      <c r="Q2529" s="374">
        <f t="shared" si="737"/>
        <v>-81.945646227016596</v>
      </c>
      <c r="R2529" s="12">
        <f t="shared" si="738"/>
        <v>98.054353772983404</v>
      </c>
      <c r="S2529" s="57">
        <f t="shared" si="739"/>
        <v>12.395683958743728</v>
      </c>
      <c r="T2529" s="12">
        <f t="shared" si="722"/>
        <v>6.570421838223476</v>
      </c>
    </row>
    <row r="2530" spans="1:20" x14ac:dyDescent="0.15">
      <c r="A2530" s="57">
        <f t="shared" si="723"/>
        <v>78180.339963443956</v>
      </c>
      <c r="B2530" s="12">
        <f t="shared" si="740"/>
        <v>12442.787557786954</v>
      </c>
      <c r="C2530" s="57" t="str">
        <f t="shared" si="724"/>
        <v>0.29852908667095-2.10205011908305i</v>
      </c>
      <c r="D2530" s="57" t="str">
        <f t="shared" si="725"/>
        <v>7.96782483387195-0.823101207876455i</v>
      </c>
      <c r="E2530" s="57" t="str">
        <f t="shared" si="726"/>
        <v>81.7339165604882+1.61326088406403i</v>
      </c>
      <c r="F2530" s="57" t="str">
        <f t="shared" si="727"/>
        <v>4.17551646919251-48.1289452717875i</v>
      </c>
      <c r="G2530" s="57" t="str">
        <f t="shared" si="728"/>
        <v>0.999243251341077-0.0274986543378i</v>
      </c>
      <c r="H2530" s="57" t="str">
        <f t="shared" si="729"/>
        <v>110.325928453633-951.750556325536i</v>
      </c>
      <c r="I2530" s="57" t="str">
        <f t="shared" si="730"/>
        <v>-255.846377470569-52.3806542218373i</v>
      </c>
      <c r="K2530" s="57" t="str">
        <f t="shared" si="731"/>
        <v>0.00144216753530302-0.00632211047870658i</v>
      </c>
      <c r="L2530" s="57" t="str">
        <f t="shared" si="732"/>
        <v>0.00025-0.0177651937755491i</v>
      </c>
      <c r="M2530" s="57" t="str">
        <f t="shared" si="733"/>
        <v>0.0025-0.0100054282841015i</v>
      </c>
      <c r="N2530" s="57">
        <f t="shared" si="734"/>
        <v>98.082982621251659</v>
      </c>
      <c r="O2530" s="57">
        <f t="shared" si="735"/>
        <v>6.5395831125347641</v>
      </c>
      <c r="P2530" s="374">
        <f t="shared" si="736"/>
        <v>6.5395831125347641</v>
      </c>
      <c r="Q2530" s="374">
        <f t="shared" si="737"/>
        <v>-81.917017378748341</v>
      </c>
      <c r="R2530" s="12">
        <f t="shared" si="738"/>
        <v>98.082982621251659</v>
      </c>
      <c r="S2530" s="57">
        <f t="shared" si="739"/>
        <v>12.442787557786955</v>
      </c>
      <c r="T2530" s="12">
        <f t="shared" si="722"/>
        <v>6.5395831125347641</v>
      </c>
    </row>
    <row r="2531" spans="1:20" x14ac:dyDescent="0.15">
      <c r="A2531" s="57">
        <f t="shared" si="723"/>
        <v>78477.425255305046</v>
      </c>
      <c r="B2531" s="12">
        <f t="shared" si="740"/>
        <v>12490.070150506544</v>
      </c>
      <c r="C2531" s="57" t="str">
        <f t="shared" si="724"/>
        <v>0.298521158537278-2.09445447698577i</v>
      </c>
      <c r="D2531" s="57" t="str">
        <f t="shared" si="725"/>
        <v>7.96773226931945-0.822344274817286i</v>
      </c>
      <c r="E2531" s="57" t="str">
        <f t="shared" si="726"/>
        <v>81.7388835237275+1.61906336189756i</v>
      </c>
      <c r="F2531" s="57" t="str">
        <f t="shared" si="727"/>
        <v>4.1754924090981-47.9476186142708i</v>
      </c>
      <c r="G2531" s="57" t="str">
        <f t="shared" si="728"/>
        <v>0.999237493517547-0.0276029901698572i</v>
      </c>
      <c r="H2531" s="57" t="str">
        <f t="shared" si="729"/>
        <v>108.468690744298-944.820191579518i</v>
      </c>
      <c r="I2531" s="57" t="str">
        <f t="shared" si="730"/>
        <v>-253.041614926925-51.6019579052634i</v>
      </c>
      <c r="K2531" s="57" t="str">
        <f t="shared" si="731"/>
        <v>0.00143913245800395-0.00629897021467154i</v>
      </c>
      <c r="L2531" s="57" t="str">
        <f t="shared" si="732"/>
        <v>0.00025-0.0176979415974787i</v>
      </c>
      <c r="M2531" s="57" t="str">
        <f t="shared" si="733"/>
        <v>0.0025-0.00996755158806685i</v>
      </c>
      <c r="N2531" s="57">
        <f t="shared" si="734"/>
        <v>98.111693930101822</v>
      </c>
      <c r="O2531" s="57">
        <f t="shared" si="735"/>
        <v>6.5087595415472084</v>
      </c>
      <c r="P2531" s="374">
        <f t="shared" si="736"/>
        <v>6.5087595415472084</v>
      </c>
      <c r="Q2531" s="374">
        <f t="shared" si="737"/>
        <v>-81.888306069898178</v>
      </c>
      <c r="R2531" s="12">
        <f t="shared" si="738"/>
        <v>98.111693930101822</v>
      </c>
      <c r="S2531" s="57">
        <f t="shared" si="739"/>
        <v>12.490070150506545</v>
      </c>
      <c r="T2531" s="12">
        <f t="shared" si="722"/>
        <v>6.5087595415472084</v>
      </c>
    </row>
    <row r="2532" spans="1:20" x14ac:dyDescent="0.15">
      <c r="A2532" s="57">
        <f t="shared" si="723"/>
        <v>78775.639471275208</v>
      </c>
      <c r="B2532" s="12">
        <f t="shared" si="740"/>
        <v>12537.53241707847</v>
      </c>
      <c r="C2532" s="57" t="str">
        <f t="shared" si="724"/>
        <v>0.298512995413035-2.08688898229998i</v>
      </c>
      <c r="D2532" s="57" t="str">
        <f t="shared" si="725"/>
        <v>7.967639002115-0.821599116228848i</v>
      </c>
      <c r="E2532" s="57" t="str">
        <f t="shared" si="726"/>
        <v>81.7438880826406+1.62488301485111i</v>
      </c>
      <c r="F2532" s="57" t="str">
        <f t="shared" si="727"/>
        <v>4.17546816607996-47.766981689231i</v>
      </c>
      <c r="G2532" s="57" t="str">
        <f t="shared" si="728"/>
        <v>0.999231691918529-0.027707720659818i</v>
      </c>
      <c r="H2532" s="57" t="str">
        <f t="shared" si="729"/>
        <v>106.652222668675-937.974148330565i</v>
      </c>
      <c r="I2532" s="57" t="str">
        <f t="shared" si="730"/>
        <v>-250.276446797934-50.840451621858i</v>
      </c>
      <c r="K2532" s="57" t="str">
        <f t="shared" si="731"/>
        <v>0.00143611924264251-0.00627591764854695i</v>
      </c>
      <c r="L2532" s="57" t="str">
        <f t="shared" si="732"/>
        <v>0.00025-0.0176309440102398i</v>
      </c>
      <c r="M2532" s="57" t="str">
        <f t="shared" si="733"/>
        <v>0.0025-0.00992981827860816i</v>
      </c>
      <c r="N2532" s="57">
        <f t="shared" si="734"/>
        <v>98.140487751088187</v>
      </c>
      <c r="O2532" s="57">
        <f t="shared" si="735"/>
        <v>6.4779512270267663</v>
      </c>
      <c r="P2532" s="374">
        <f t="shared" si="736"/>
        <v>6.4779512270267663</v>
      </c>
      <c r="Q2532" s="374">
        <f t="shared" si="737"/>
        <v>-81.859512248911813</v>
      </c>
      <c r="R2532" s="12">
        <f t="shared" si="738"/>
        <v>98.140487751088187</v>
      </c>
      <c r="S2532" s="57">
        <f t="shared" si="739"/>
        <v>12.53753241707847</v>
      </c>
      <c r="T2532" s="12">
        <f t="shared" si="722"/>
        <v>6.4779512270267663</v>
      </c>
    </row>
    <row r="2533" spans="1:20" x14ac:dyDescent="0.15">
      <c r="A2533" s="57">
        <f t="shared" si="723"/>
        <v>79074.986901266049</v>
      </c>
      <c r="B2533" s="12">
        <f t="shared" si="740"/>
        <v>12585.175040263368</v>
      </c>
      <c r="C2533" s="57" t="str">
        <f t="shared" si="724"/>
        <v>0.298504596738778-2.07935352614519i</v>
      </c>
      <c r="D2533" s="57" t="str">
        <f t="shared" si="725"/>
        <v>7.96754502694153-0.820865720761754i</v>
      </c>
      <c r="E2533" s="57" t="str">
        <f t="shared" si="726"/>
        <v>81.7489305184542+1.63071985680185i</v>
      </c>
      <c r="F2533" s="57" t="str">
        <f t="shared" si="727"/>
        <v>4.17544373874959-47.5870318980299i</v>
      </c>
      <c r="G2533" s="57" t="str">
        <f t="shared" si="728"/>
        <v>0.999225846211724-0.0278128472866106i</v>
      </c>
      <c r="H2533" s="57" t="str">
        <f t="shared" si="729"/>
        <v>104.87540385219-931.210909813095i</v>
      </c>
      <c r="I2533" s="57" t="str">
        <f t="shared" si="730"/>
        <v>-247.550140861782-50.0956514117129i</v>
      </c>
      <c r="K2533" s="57" t="str">
        <f t="shared" si="731"/>
        <v>0.00143312772004377-0.00625295247944299i</v>
      </c>
      <c r="L2533" s="57" t="str">
        <f t="shared" si="732"/>
        <v>0.00025-0.0175642000500496i</v>
      </c>
      <c r="M2533" s="57" t="str">
        <f t="shared" si="733"/>
        <v>0.0025-0.009892227812919i</v>
      </c>
      <c r="N2533" s="57">
        <f t="shared" si="734"/>
        <v>98.169364133284319</v>
      </c>
      <c r="O2533" s="57">
        <f t="shared" si="735"/>
        <v>6.4471582713316034</v>
      </c>
      <c r="P2533" s="374">
        <f t="shared" si="736"/>
        <v>6.4471582713316034</v>
      </c>
      <c r="Q2533" s="374">
        <f t="shared" si="737"/>
        <v>-81.830635866715681</v>
      </c>
      <c r="R2533" s="12">
        <f t="shared" si="738"/>
        <v>98.169364133284319</v>
      </c>
      <c r="S2533" s="57">
        <f t="shared" si="739"/>
        <v>12.585175040263367</v>
      </c>
      <c r="T2533" s="12">
        <f t="shared" si="722"/>
        <v>6.4471582713316034</v>
      </c>
    </row>
    <row r="2534" spans="1:20" x14ac:dyDescent="0.15">
      <c r="A2534" s="57">
        <f t="shared" si="723"/>
        <v>79375.47185149086</v>
      </c>
      <c r="B2534" s="12">
        <f t="shared" si="740"/>
        <v>12632.998705416368</v>
      </c>
      <c r="C2534" s="57" t="str">
        <f t="shared" si="724"/>
        <v>0.298495961940631-2.07184800007502i</v>
      </c>
      <c r="D2534" s="57" t="str">
        <f t="shared" si="725"/>
        <v>7.96745033844189-0.82014407722866i</v>
      </c>
      <c r="E2534" s="57" t="str">
        <f t="shared" si="726"/>
        <v>81.7540111144703+1.63657390108123i</v>
      </c>
      <c r="F2534" s="57" t="str">
        <f t="shared" si="727"/>
        <v>4.17541912570782-47.4077666519122i</v>
      </c>
      <c r="G2534" s="57" t="str">
        <f t="shared" si="728"/>
        <v>0.999219956062314-0.027918371534547i</v>
      </c>
      <c r="H2534" s="57" t="str">
        <f t="shared" si="729"/>
        <v>103.137150893176-924.52899385907i</v>
      </c>
      <c r="I2534" s="57" t="str">
        <f t="shared" si="730"/>
        <v>-244.861981827733-49.367089612061i</v>
      </c>
      <c r="K2534" s="57" t="str">
        <f t="shared" si="731"/>
        <v>0.00143015772222409-0.006230074407362i</v>
      </c>
      <c r="L2534" s="57" t="str">
        <f t="shared" si="732"/>
        <v>0.00025-0.0174977087567739i</v>
      </c>
      <c r="M2534" s="57" t="str">
        <f t="shared" si="733"/>
        <v>0.0025-0.0098547796502481i</v>
      </c>
      <c r="N2534" s="57">
        <f t="shared" si="734"/>
        <v>98.19832312324958</v>
      </c>
      <c r="O2534" s="57">
        <f t="shared" si="735"/>
        <v>6.4163807774139192</v>
      </c>
      <c r="P2534" s="374">
        <f t="shared" si="736"/>
        <v>6.4163807774139192</v>
      </c>
      <c r="Q2534" s="374">
        <f t="shared" si="737"/>
        <v>-81.80167687675042</v>
      </c>
      <c r="R2534" s="12">
        <f t="shared" si="738"/>
        <v>98.19832312324958</v>
      </c>
      <c r="S2534" s="57">
        <f t="shared" si="739"/>
        <v>12.632998705416368</v>
      </c>
      <c r="T2534" s="12">
        <f t="shared" si="722"/>
        <v>6.4163807774139192</v>
      </c>
    </row>
    <row r="2535" spans="1:20" x14ac:dyDescent="0.15">
      <c r="A2535" s="57">
        <f t="shared" si="723"/>
        <v>79677.09864452653</v>
      </c>
      <c r="B2535" s="12">
        <f t="shared" si="740"/>
        <v>12681.004100496952</v>
      </c>
      <c r="C2535" s="57" t="str">
        <f t="shared" si="724"/>
        <v>0.298487090430225-2.06437229607551i</v>
      </c>
      <c r="D2535" s="57" t="str">
        <f t="shared" si="725"/>
        <v>7.96735493121869-0.819434174604028i</v>
      </c>
      <c r="E2535" s="57" t="str">
        <f t="shared" si="726"/>
        <v>81.7591301560831+1.64244516046536i</v>
      </c>
      <c r="F2535" s="57" t="str">
        <f t="shared" si="727"/>
        <v>4.17539432554504-47.2291833719693i</v>
      </c>
      <c r="G2535" s="57" t="str">
        <f t="shared" si="728"/>
        <v>0.999214021132952-0.028024294893339i</v>
      </c>
      <c r="H2535" s="57" t="str">
        <f t="shared" si="729"/>
        <v>101.436415942736-917.92695198649i</v>
      </c>
      <c r="I2535" s="57" t="str">
        <f t="shared" si="730"/>
        <v>-242.211270879662-48.654314221521i</v>
      </c>
      <c r="K2535" s="57" t="str">
        <f t="shared" si="731"/>
        <v>0.00142720908238232-0.00620728313319746i</v>
      </c>
      <c r="L2535" s="57" t="str">
        <f t="shared" si="732"/>
        <v>0.00025-0.017431469173913i</v>
      </c>
      <c r="M2535" s="57" t="str">
        <f t="shared" si="733"/>
        <v>0.0025-0.0098174732518909i</v>
      </c>
      <c r="N2535" s="57">
        <f t="shared" si="734"/>
        <v>98.227364764995798</v>
      </c>
      <c r="O2535" s="57">
        <f t="shared" si="735"/>
        <v>6.3856188488214363</v>
      </c>
      <c r="P2535" s="374">
        <f t="shared" si="736"/>
        <v>6.3856188488214363</v>
      </c>
      <c r="Q2535" s="374">
        <f t="shared" si="737"/>
        <v>-81.772635235004202</v>
      </c>
      <c r="R2535" s="12">
        <f t="shared" si="738"/>
        <v>98.227364764995798</v>
      </c>
      <c r="S2535" s="57">
        <f t="shared" si="739"/>
        <v>12.681004100496951</v>
      </c>
      <c r="T2535" s="12">
        <f t="shared" si="722"/>
        <v>6.3856188488214363</v>
      </c>
    </row>
    <row r="2536" spans="1:20" x14ac:dyDescent="0.15">
      <c r="A2536" s="57">
        <f t="shared" si="723"/>
        <v>79979.871619375728</v>
      </c>
      <c r="B2536" s="12">
        <f t="shared" si="740"/>
        <v>12729.19191607884</v>
      </c>
      <c r="C2536" s="57" t="str">
        <f t="shared" si="724"/>
        <v>0.298477981604663-2.05692630656374i</v>
      </c>
      <c r="D2536" s="57" t="str">
        <f t="shared" si="725"/>
        <v>7.96725879983396-0.818736002023876i</v>
      </c>
      <c r="E2536" s="57" t="str">
        <f t="shared" si="726"/>
        <v>81.7642879307927+1.6483336471665i</v>
      </c>
      <c r="F2536" s="57" t="str">
        <f t="shared" si="727"/>
        <v>4.17536933684087-47.0512794891008i</v>
      </c>
      <c r="G2536" s="57" t="str">
        <f t="shared" si="728"/>
        <v>0.999208041083734-0.0281306188581176i</v>
      </c>
      <c r="H2536" s="57" t="str">
        <f t="shared" si="729"/>
        <v>99.7721853466585-911.403368513601i</v>
      </c>
      <c r="I2536" s="57" t="str">
        <f t="shared" si="730"/>
        <v>-239.597325232937-47.9568882924562i</v>
      </c>
      <c r="K2536" s="57" t="str">
        <f t="shared" si="731"/>
        <v>0.00142428163489124-0.00618457835873405i</v>
      </c>
      <c r="L2536" s="57" t="str">
        <f t="shared" si="732"/>
        <v>0.00025-0.0173654803485884i</v>
      </c>
      <c r="M2536" s="57" t="str">
        <f t="shared" si="733"/>
        <v>0.0025-0.00978030808118242i</v>
      </c>
      <c r="N2536" s="57">
        <f t="shared" si="734"/>
        <v>98.256489099953171</v>
      </c>
      <c r="O2536" s="57">
        <f t="shared" si="735"/>
        <v>6.354872589700177</v>
      </c>
      <c r="P2536" s="374">
        <f t="shared" si="736"/>
        <v>6.354872589700177</v>
      </c>
      <c r="Q2536" s="374">
        <f t="shared" si="737"/>
        <v>-81.743510900046829</v>
      </c>
      <c r="R2536" s="12">
        <f t="shared" si="738"/>
        <v>98.256489099953171</v>
      </c>
      <c r="S2536" s="57">
        <f t="shared" si="739"/>
        <v>12.72919191607884</v>
      </c>
      <c r="T2536" s="12">
        <f t="shared" si="722"/>
        <v>6.354872589700177</v>
      </c>
    </row>
    <row r="2537" spans="1:20" x14ac:dyDescent="0.15">
      <c r="A2537" s="57">
        <f t="shared" si="723"/>
        <v>80283.795131529361</v>
      </c>
      <c r="B2537" s="12">
        <f t="shared" si="740"/>
        <v>12777.56284535994</v>
      </c>
      <c r="C2537" s="57" t="str">
        <f t="shared" si="724"/>
        <v>0.298468634846481-2.0495099243862i</v>
      </c>
      <c r="D2537" s="57" t="str">
        <f t="shared" si="725"/>
        <v>7.96716193880894-0.81804954878555i</v>
      </c>
      <c r="E2537" s="57" t="str">
        <f t="shared" si="726"/>
        <v>81.7694847282194+1.65423937282434i</v>
      </c>
      <c r="F2537" s="57" t="str">
        <f t="shared" si="727"/>
        <v>4.17534415816427-46.874052443979i</v>
      </c>
      <c r="G2537" s="57" t="str">
        <f t="shared" si="728"/>
        <v>0.999202015572188-0.0282373449294494i</v>
      </c>
      <c r="H2537" s="57" t="str">
        <f t="shared" si="729"/>
        <v>98.1434783462764-904.956859697819i</v>
      </c>
      <c r="I2537" s="57" t="str">
        <f t="shared" si="730"/>
        <v>-237.019477704213-47.2743893500405i</v>
      </c>
      <c r="K2537" s="57" t="str">
        <f t="shared" si="731"/>
        <v>0.00142137521528891-0.00616195978664673i</v>
      </c>
      <c r="L2537" s="57" t="str">
        <f t="shared" si="732"/>
        <v>0.00025-0.0172997413315286i</v>
      </c>
      <c r="M2537" s="57" t="str">
        <f t="shared" si="733"/>
        <v>0.0025-0.00974328360348918i</v>
      </c>
      <c r="N2537" s="57">
        <f t="shared" si="734"/>
        <v>98.285696166936873</v>
      </c>
      <c r="O2537" s="57">
        <f t="shared" si="735"/>
        <v>6.3241421047961577</v>
      </c>
      <c r="P2537" s="374">
        <f t="shared" si="736"/>
        <v>6.3241421047961577</v>
      </c>
      <c r="Q2537" s="374">
        <f t="shared" si="737"/>
        <v>-81.714303833063127</v>
      </c>
      <c r="R2537" s="12">
        <f t="shared" si="738"/>
        <v>98.285696166936873</v>
      </c>
      <c r="S2537" s="57">
        <f t="shared" si="739"/>
        <v>12.77756284535994</v>
      </c>
      <c r="T2537" s="12">
        <f t="shared" si="722"/>
        <v>6.3241421047961577</v>
      </c>
    </row>
    <row r="2538" spans="1:20" x14ac:dyDescent="0.15">
      <c r="A2538" s="57">
        <f t="shared" si="723"/>
        <v>80588.873553029174</v>
      </c>
      <c r="B2538" s="12">
        <f t="shared" si="740"/>
        <v>12826.117584172309</v>
      </c>
      <c r="C2538" s="57" t="str">
        <f t="shared" si="724"/>
        <v>0.298459049523527-2.04212304281712i</v>
      </c>
      <c r="D2538" s="57" t="str">
        <f t="shared" si="725"/>
        <v>7.96706434262348-0.81737480434747i</v>
      </c>
      <c r="E2538" s="57" t="str">
        <f t="shared" si="726"/>
        <v>81.7747208401212+1.66016234849595i</v>
      </c>
      <c r="F2538" s="57" t="str">
        <f t="shared" si="727"/>
        <v>4.17531878807324-46.6974996870109i</v>
      </c>
      <c r="G2538" s="57" t="str">
        <f t="shared" si="728"/>
        <v>0.999195944253249-0.0283444746133559i</v>
      </c>
      <c r="H2538" s="57" t="str">
        <f t="shared" si="729"/>
        <v>96.5493458354285-898.586072898809i</v>
      </c>
      <c r="I2538" s="57" t="str">
        <f t="shared" si="730"/>
        <v>-234.477076293769-46.6064088367242i</v>
      </c>
      <c r="K2538" s="57" t="str">
        <f t="shared" si="731"/>
        <v>0.00141848966027001-0.00613942712050008i</v>
      </c>
      <c r="L2538" s="57" t="str">
        <f t="shared" si="732"/>
        <v>0.00025-0.0172342511770557i</v>
      </c>
      <c r="M2538" s="57" t="str">
        <f t="shared" si="733"/>
        <v>0.0025-0.00970639928620156i</v>
      </c>
      <c r="N2538" s="57">
        <f t="shared" si="734"/>
        <v>98.314986002111212</v>
      </c>
      <c r="O2538" s="57">
        <f t="shared" si="735"/>
        <v>6.2934274994568229</v>
      </c>
      <c r="P2538" s="374">
        <f t="shared" si="736"/>
        <v>6.2934274994568229</v>
      </c>
      <c r="Q2538" s="374">
        <f t="shared" si="737"/>
        <v>-81.685013997888788</v>
      </c>
      <c r="R2538" s="12">
        <f t="shared" si="738"/>
        <v>98.314986002111212</v>
      </c>
      <c r="S2538" s="57">
        <f t="shared" si="739"/>
        <v>12.826117584172309</v>
      </c>
      <c r="T2538" s="12">
        <f t="shared" si="722"/>
        <v>6.2934274994568229</v>
      </c>
    </row>
    <row r="2539" spans="1:20" x14ac:dyDescent="0.15">
      <c r="A2539" s="57">
        <f t="shared" si="723"/>
        <v>80895.111272530703</v>
      </c>
      <c r="B2539" s="12">
        <f t="shared" si="740"/>
        <v>12874.856830992165</v>
      </c>
      <c r="C2539" s="57" t="str">
        <f t="shared" si="724"/>
        <v>0.298449224988976-2.03476555555717i</v>
      </c>
      <c r="D2539" s="57" t="str">
        <f t="shared" si="725"/>
        <v>7.96696600571618-0.816711758328915i</v>
      </c>
      <c r="E2539" s="57" t="str">
        <f t="shared" si="726"/>
        <v>81.7799965604061+1.66610258464738i</v>
      </c>
      <c r="F2539" s="57" t="str">
        <f t="shared" si="727"/>
        <v>4.17529322511506-46.5216186783022i</v>
      </c>
      <c r="G2539" s="57" t="str">
        <f t="shared" si="728"/>
        <v>0.999189826779241-0.02845200942133i</v>
      </c>
      <c r="H2539" s="57" t="str">
        <f t="shared" si="729"/>
        <v>94.9888691708788-892.289685765251i</v>
      </c>
      <c r="I2539" s="57" t="str">
        <f t="shared" si="730"/>
        <v>-231.969483780083-45.9525515808875i</v>
      </c>
      <c r="K2539" s="57" t="str">
        <f t="shared" si="731"/>
        <v>0.00141562480767745-0.006116980064748i</v>
      </c>
      <c r="L2539" s="57" t="str">
        <f t="shared" si="732"/>
        <v>0.00025-0.0171690089430721i</v>
      </c>
      <c r="M2539" s="57" t="str">
        <f t="shared" si="733"/>
        <v>0.0025-0.00966965459872646i</v>
      </c>
      <c r="N2539" s="57">
        <f t="shared" si="734"/>
        <v>98.344358638955981</v>
      </c>
      <c r="O2539" s="57">
        <f t="shared" si="735"/>
        <v>6.2627288796340439</v>
      </c>
      <c r="P2539" s="374">
        <f t="shared" si="736"/>
        <v>6.2627288796340439</v>
      </c>
      <c r="Q2539" s="374">
        <f t="shared" si="737"/>
        <v>-81.655641361044019</v>
      </c>
      <c r="R2539" s="12">
        <f t="shared" si="738"/>
        <v>98.344358638955981</v>
      </c>
      <c r="S2539" s="57">
        <f t="shared" si="739"/>
        <v>12.874856830992165</v>
      </c>
      <c r="T2539" s="12">
        <f t="shared" si="722"/>
        <v>6.2627288796340439</v>
      </c>
    </row>
    <row r="2540" spans="1:20" x14ac:dyDescent="0.15">
      <c r="A2540" s="57">
        <f t="shared" si="723"/>
        <v>81202.512695366328</v>
      </c>
      <c r="B2540" s="12">
        <f t="shared" si="740"/>
        <v>12923.781286949936</v>
      </c>
      <c r="C2540" s="57" t="str">
        <f t="shared" si="724"/>
        <v>0.29843916058124-2.02743735673167i</v>
      </c>
      <c r="D2540" s="57" t="str">
        <f t="shared" si="725"/>
        <v>7.96686692248373-0.816060400509767i</v>
      </c>
      <c r="E2540" s="57" t="str">
        <f t="shared" si="726"/>
        <v>81.7853121851486+1.67206009114416i</v>
      </c>
      <c r="F2540" s="57" t="str">
        <f t="shared" si="727"/>
        <v>4.17526746782585-46.3464068876203i</v>
      </c>
      <c r="G2540" s="57" t="str">
        <f t="shared" si="728"/>
        <v>0.999183662799859-0.0285599508703548i</v>
      </c>
      <c r="H2540" s="57" t="str">
        <f t="shared" si="729"/>
        <v>93.46115903355-886.066405444425i</v>
      </c>
      <c r="I2540" s="57" t="str">
        <f t="shared" si="730"/>
        <v>-229.496077326233-45.3124352884758i</v>
      </c>
      <c r="K2540" s="57" t="str">
        <f t="shared" si="731"/>
        <v>0.00141278049649385-0.00609461832473264i</v>
      </c>
      <c r="L2540" s="57" t="str">
        <f t="shared" si="732"/>
        <v>0.00025-0.0171040136910461i</v>
      </c>
      <c r="M2540" s="57" t="str">
        <f t="shared" si="733"/>
        <v>0.0025-0.00963304901247905i</v>
      </c>
      <c r="N2540" s="57">
        <f t="shared" si="734"/>
        <v>98.3738141082314</v>
      </c>
      <c r="O2540" s="57">
        <f t="shared" si="735"/>
        <v>6.2320463518850087</v>
      </c>
      <c r="P2540" s="374">
        <f t="shared" si="736"/>
        <v>6.2320463518850087</v>
      </c>
      <c r="Q2540" s="374">
        <f t="shared" si="737"/>
        <v>-81.6261858917686</v>
      </c>
      <c r="R2540" s="12">
        <f t="shared" si="738"/>
        <v>98.3738141082314</v>
      </c>
      <c r="S2540" s="57">
        <f t="shared" si="739"/>
        <v>12.923781286949936</v>
      </c>
      <c r="T2540" s="12">
        <f t="shared" ref="T2540:T2603" si="741">P2540</f>
        <v>6.2320463518850087</v>
      </c>
    </row>
    <row r="2541" spans="1:20" x14ac:dyDescent="0.15">
      <c r="A2541" s="57">
        <f t="shared" ref="A2541:A2604" si="742">2*PI()*B2541</f>
        <v>81511.082243608704</v>
      </c>
      <c r="B2541" s="12">
        <f t="shared" si="740"/>
        <v>12972.891655840345</v>
      </c>
      <c r="C2541" s="57" t="str">
        <f t="shared" ref="C2541:C2604" si="743">IMPRODUCT(D2541,E2541,$C$40,,K2541,$C$41)</f>
        <v>0.298428855623905-2.02013834088919i</v>
      </c>
      <c r="D2541" s="57" t="str">
        <f t="shared" ref="D2541:D2604" si="744">IMDIV(IMPRODUCT($C$37,$C$38,COMPLEX(1,A2541/$C$38)),IMSUM(-1*A2541*A2541/$C$39,COMPLEX(0,1*A2541)))</f>
        <v>7.96676708728061-0.815420720830282i</v>
      </c>
      <c r="E2541" s="57" t="str">
        <f t="shared" ref="E2541:E2604" si="745">IMDIV(IMPRODUCT(IMSUM(F2541,G2541),$C$29,H2541),IMSUM(1,I2541))</f>
        <v>81.7906680126057+1.67803487724128i</v>
      </c>
      <c r="F2541" s="57" t="str">
        <f t="shared" ref="F2541:F2604" si="746">IMDIV(IMPRODUCT($C$14,$C$15,COMPLEX(1,A2541/$C$15)),IMSUM(-1*A2541*A2541/$C$16,COMPLEX(0,A2541)))</f>
        <v>4.17524151473069-46.1718617943583i</v>
      </c>
      <c r="G2541" s="57" t="str">
        <f t="shared" ref="G2541:G2604" si="747">IMDIV(1,COMPLEX(1,A2541*$C$9*$C$10))</f>
        <v>0.999177451962146-0.0286683004829218i</v>
      </c>
      <c r="H2541" s="57" t="str">
        <f t="shared" ref="H2541:H2604" si="748">IMDIV($C$3,IMSUM(K2541,COMPLEX(0,$C$28*A2541)))</f>
        <v>91.9653543381982-879.914967814152i</v>
      </c>
      <c r="I2541" s="57" t="str">
        <f t="shared" ref="I2541:I2604" si="749">IMPRODUCT(F2541,$C$29,H2541,$C$31)</f>
        <v>-227.056248097813-44.6856900565339i</v>
      </c>
      <c r="K2541" s="57" t="str">
        <f t="shared" ref="K2541:K2604" si="750">IF($C$26&lt;=0,IMDIV(1,IMSUM(IMDIV(1,L2541),1/$C$18)),IMDIV(1,IMSUM(IMDIV(1,L2541),1/$C$18,IMDIV(1,M2541))))</f>
        <v>0.00140995656683317-0.006072341606684i</v>
      </c>
      <c r="L2541" s="57" t="str">
        <f t="shared" ref="L2541:L2604" si="751">IMSUM($C$21/$C$22,IMDIV(1,COMPLEX(0,$C$20*$C$22*A2541)))</f>
        <v>0.00025-0.0170392644859993i</v>
      </c>
      <c r="M2541" s="57" t="str">
        <f t="shared" ref="M2541:M2604" si="752">IMSUM($C$25/$C$26,IMDIV(1,COMPLEX(0,$C$24*$C$26*A2541)))</f>
        <v>0.0025-0.00959658200087573i</v>
      </c>
      <c r="N2541" s="57">
        <f t="shared" ref="N2541:N2604" si="753">ABS(R2541)</f>
        <v>98.403352437942232</v>
      </c>
      <c r="O2541" s="57">
        <f t="shared" ref="O2541:O2604" si="754">ABS(P2541)</f>
        <v>6.2013800233746688</v>
      </c>
      <c r="P2541" s="374">
        <f t="shared" ref="P2541:P2604" si="755">20*LOG10(IMABS(C2541))</f>
        <v>6.2013800233746688</v>
      </c>
      <c r="Q2541" s="374">
        <f t="shared" ref="Q2541:Q2604" si="756">IMARGUMENT(C2541)*180/PI()</f>
        <v>-81.596647562057768</v>
      </c>
      <c r="R2541" s="12">
        <f t="shared" ref="R2541:R2604" si="757">IF(Q2541&lt;0,Q2541+180,Q2541-180)</f>
        <v>98.403352437942232</v>
      </c>
      <c r="S2541" s="57">
        <f t="shared" ref="S2541:S2604" si="758">B2541/1000</f>
        <v>12.972891655840344</v>
      </c>
      <c r="T2541" s="12">
        <f t="shared" si="741"/>
        <v>6.2013800233746688</v>
      </c>
    </row>
    <row r="2542" spans="1:20" x14ac:dyDescent="0.15">
      <c r="A2542" s="57">
        <f t="shared" si="742"/>
        <v>81820.824356134428</v>
      </c>
      <c r="B2542" s="12">
        <f t="shared" ref="B2542:B2605" si="759">B2541*(1+B$42)</f>
        <v>13022.188644132539</v>
      </c>
      <c r="C2542" s="57" t="str">
        <f t="shared" si="743"/>
        <v>0.298418309425695-2.01286840300005i</v>
      </c>
      <c r="D2542" s="57" t="str">
        <f t="shared" si="744"/>
        <v>7.96666649441915-0.814792709390873i</v>
      </c>
      <c r="E2542" s="57" t="str">
        <f t="shared" si="745"/>
        <v>81.7960643432308+1.68402695157413i</v>
      </c>
      <c r="F2542" s="57" t="str">
        <f t="shared" si="746"/>
        <v>4.17521536434363-45.9979808874986i</v>
      </c>
      <c r="G2542" s="57" t="str">
        <f t="shared" si="747"/>
        <v>0.999171193910479-0.0287770597870477i</v>
      </c>
      <c r="H2542" s="57" t="str">
        <f t="shared" si="748"/>
        <v>90.5006211892127-873.834136736455i</v>
      </c>
      <c r="I2542" s="57" t="str">
        <f t="shared" si="749"/>
        <v>-224.649400892025-44.0719579075778i</v>
      </c>
      <c r="K2542" s="57" t="str">
        <f t="shared" si="750"/>
        <v>0.00140715285993235-0.00605014961771908i</v>
      </c>
      <c r="L2542" s="57" t="str">
        <f t="shared" si="751"/>
        <v>0.00025-0.0169747603964926i</v>
      </c>
      <c r="M2542" s="57" t="str">
        <f t="shared" si="752"/>
        <v>0.0025-0.00956025303932628i</v>
      </c>
      <c r="N2542" s="57">
        <f t="shared" si="753"/>
        <v>98.432973653302639</v>
      </c>
      <c r="O2542" s="57">
        <f t="shared" si="754"/>
        <v>6.1707300018777627</v>
      </c>
      <c r="P2542" s="374">
        <f t="shared" si="755"/>
        <v>6.1707300018777627</v>
      </c>
      <c r="Q2542" s="374">
        <f t="shared" si="756"/>
        <v>-81.567026346697361</v>
      </c>
      <c r="R2542" s="12">
        <f t="shared" si="757"/>
        <v>98.432973653302639</v>
      </c>
      <c r="S2542" s="57">
        <f t="shared" si="758"/>
        <v>13.022188644132539</v>
      </c>
      <c r="T2542" s="12">
        <f t="shared" si="741"/>
        <v>6.1707300018777627</v>
      </c>
    </row>
    <row r="2543" spans="1:20" x14ac:dyDescent="0.15">
      <c r="A2543" s="57">
        <f t="shared" si="742"/>
        <v>82131.743488687731</v>
      </c>
      <c r="B2543" s="12">
        <f t="shared" si="759"/>
        <v>13071.672960980242</v>
      </c>
      <c r="C2543" s="57" t="str">
        <f t="shared" si="743"/>
        <v>0.298407521280367-2.00562743845464i</v>
      </c>
      <c r="D2543" s="57" t="str">
        <f t="shared" si="744"/>
        <v>7.96656513816865-0.814176356451852i</v>
      </c>
      <c r="E2543" s="57" t="str">
        <f t="shared" si="745"/>
        <v>81.8015014796908+1.69003632214856i</v>
      </c>
      <c r="F2543" s="57" t="str">
        <f t="shared" si="746"/>
        <v>4.17518901516733-45.8247616655762i</v>
      </c>
      <c r="G2543" s="57" t="str">
        <f t="shared" si="747"/>
        <v>0.99916488828654-0.028886230316294i</v>
      </c>
      <c r="H2543" s="57" t="str">
        <f t="shared" si="748"/>
        <v>89.0661518803587-867.822703332319i</v>
      </c>
      <c r="I2543" s="57" t="str">
        <f t="shared" si="749"/>
        <v>-222.274953777601-43.4708923438079i</v>
      </c>
      <c r="K2543" s="57" t="str">
        <f t="shared" si="750"/>
        <v>0.00140436921814296-0.00602804206584107i</v>
      </c>
      <c r="L2543" s="57" t="str">
        <f t="shared" si="751"/>
        <v>0.00025-0.0169105004946131i</v>
      </c>
      <c r="M2543" s="57" t="str">
        <f t="shared" si="752"/>
        <v>0.0025-0.00952406160522643i</v>
      </c>
      <c r="N2543" s="57">
        <f t="shared" si="753"/>
        <v>98.462677776699692</v>
      </c>
      <c r="O2543" s="57">
        <f t="shared" si="754"/>
        <v>6.140096395780013</v>
      </c>
      <c r="P2543" s="374">
        <f t="shared" si="755"/>
        <v>6.140096395780013</v>
      </c>
      <c r="Q2543" s="374">
        <f t="shared" si="756"/>
        <v>-81.537322223300308</v>
      </c>
      <c r="R2543" s="12">
        <f t="shared" si="757"/>
        <v>98.462677776699692</v>
      </c>
      <c r="S2543" s="57">
        <f t="shared" si="758"/>
        <v>13.071672960980242</v>
      </c>
      <c r="T2543" s="12">
        <f t="shared" si="741"/>
        <v>6.140096395780013</v>
      </c>
    </row>
    <row r="2544" spans="1:20" x14ac:dyDescent="0.15">
      <c r="A2544" s="57">
        <f t="shared" si="742"/>
        <v>82443.844113944753</v>
      </c>
      <c r="B2544" s="12">
        <f t="shared" si="759"/>
        <v>13121.345318231968</v>
      </c>
      <c r="C2544" s="57" t="str">
        <f t="shared" si="743"/>
        <v>0.298396490466709-1.99841534306216i</v>
      </c>
      <c r="D2544" s="57" t="str">
        <f t="shared" si="744"/>
        <v>7.96646301275565-0.813571652433227i</v>
      </c>
      <c r="E2544" s="57" t="str">
        <f t="shared" si="745"/>
        <v>81.8069797268808+1.6960629963309i</v>
      </c>
      <c r="F2544" s="57" t="str">
        <f t="shared" si="746"/>
        <v>4.17516246569319-45.6522016366438i</v>
      </c>
      <c r="G2544" s="57" t="str">
        <f t="shared" si="747"/>
        <v>0.999158534729305-0.0289958136097838i</v>
      </c>
      <c r="H2544" s="57" t="str">
        <f t="shared" si="748"/>
        <v>87.6611639364162-861.879485276998i</v>
      </c>
      <c r="I2544" s="57" t="str">
        <f t="shared" si="749"/>
        <v>-219.932337745265-42.8821579202317i</v>
      </c>
      <c r="K2544" s="57" t="str">
        <f t="shared" si="750"/>
        <v>0.00140160548492309-0.00600601865993881i</v>
      </c>
      <c r="L2544" s="57" t="str">
        <f t="shared" si="751"/>
        <v>0.00025-0.0168464838559604i</v>
      </c>
      <c r="M2544" s="57" t="str">
        <f t="shared" si="752"/>
        <v>0.0025-0.00948800717795018i</v>
      </c>
      <c r="N2544" s="57">
        <f t="shared" si="753"/>
        <v>98.492464827657727</v>
      </c>
      <c r="O2544" s="57">
        <f t="shared" si="754"/>
        <v>6.1094793140810699</v>
      </c>
      <c r="P2544" s="374">
        <f t="shared" si="755"/>
        <v>6.1094793140810699</v>
      </c>
      <c r="Q2544" s="374">
        <f t="shared" si="756"/>
        <v>-81.507535172342273</v>
      </c>
      <c r="R2544" s="12">
        <f t="shared" si="757"/>
        <v>98.492464827657727</v>
      </c>
      <c r="S2544" s="57">
        <f t="shared" si="758"/>
        <v>13.121345318231969</v>
      </c>
      <c r="T2544" s="12">
        <f t="shared" si="741"/>
        <v>6.1094793140810699</v>
      </c>
    </row>
    <row r="2545" spans="1:20" x14ac:dyDescent="0.15">
      <c r="A2545" s="57">
        <f t="shared" si="742"/>
        <v>82757.130721577749</v>
      </c>
      <c r="B2545" s="12">
        <f t="shared" si="759"/>
        <v>13171.206430441251</v>
      </c>
      <c r="C2545" s="57" t="str">
        <f t="shared" si="743"/>
        <v>0.298385216248423-1.99123201304881i</v>
      </c>
      <c r="D2545" s="57" t="str">
        <f t="shared" si="744"/>
        <v>7.96636011236304-0.81297858791445i</v>
      </c>
      <c r="E2545" s="57" t="str">
        <f t="shared" si="745"/>
        <v>81.8124993919393+1.70210698083855i</v>
      </c>
      <c r="F2545" s="57" t="str">
        <f t="shared" si="746"/>
        <v>4.17513571440118-45.480298318235i</v>
      </c>
      <c r="G2545" s="57" t="str">
        <f t="shared" si="747"/>
        <v>0.999152132875017-0.0291058112122205i</v>
      </c>
      <c r="H2545" s="57" t="str">
        <f t="shared" si="748"/>
        <v>86.2848991947157-856.003326115232i</v>
      </c>
      <c r="I2545" s="57" t="str">
        <f t="shared" si="749"/>
        <v>-217.620996368381-42.3054298357848i</v>
      </c>
      <c r="K2545" s="57" t="str">
        <f t="shared" si="750"/>
        <v>0.00139886150482902-0.00598407910978569i</v>
      </c>
      <c r="L2545" s="57" t="str">
        <f t="shared" si="751"/>
        <v>0.00025-0.0167827095596338i</v>
      </c>
      <c r="M2545" s="57" t="str">
        <f t="shared" si="752"/>
        <v>0.0025-0.00945208923884258i</v>
      </c>
      <c r="N2545" s="57">
        <f t="shared" si="753"/>
        <v>98.522334822801511</v>
      </c>
      <c r="O2545" s="57">
        <f t="shared" si="754"/>
        <v>6.0788788663950726</v>
      </c>
      <c r="P2545" s="374">
        <f t="shared" si="755"/>
        <v>6.0788788663950726</v>
      </c>
      <c r="Q2545" s="374">
        <f t="shared" si="756"/>
        <v>-81.477665177198489</v>
      </c>
      <c r="R2545" s="12">
        <f t="shared" si="757"/>
        <v>98.522334822801511</v>
      </c>
      <c r="S2545" s="57">
        <f t="shared" si="758"/>
        <v>13.17120643044125</v>
      </c>
      <c r="T2545" s="12">
        <f t="shared" si="741"/>
        <v>6.0788788663950726</v>
      </c>
    </row>
    <row r="2546" spans="1:20" x14ac:dyDescent="0.15">
      <c r="A2546" s="57">
        <f t="shared" si="742"/>
        <v>83071.607818319753</v>
      </c>
      <c r="B2546" s="12">
        <f t="shared" si="759"/>
        <v>13221.257014876928</v>
      </c>
      <c r="C2546" s="57" t="str">
        <f t="shared" si="743"/>
        <v>0.298373697874108-1.98407734505656i</v>
      </c>
      <c r="D2546" s="57" t="str">
        <f t="shared" si="744"/>
        <v>7.96625643113026-0.812397153634205i</v>
      </c>
      <c r="E2546" s="57" t="str">
        <f t="shared" si="745"/>
        <v>81.8180607842655+1.70816828172915i</v>
      </c>
      <c r="F2546" s="57" t="str">
        <f t="shared" si="746"/>
        <v>4.17510875975976-45.3090492373287i</v>
      </c>
      <c r="G2546" s="57" t="str">
        <f t="shared" si="747"/>
        <v>0.999145682357169-0.0292162246739061i</v>
      </c>
      <c r="H2546" s="57" t="str">
        <f t="shared" si="748"/>
        <v>84.9366229247707-850.193094595925i</v>
      </c>
      <c r="I2546" s="57" t="str">
        <f t="shared" si="749"/>
        <v>-215.340385473518-41.7403935416239i</v>
      </c>
      <c r="K2546" s="57" t="str">
        <f t="shared" si="750"/>
        <v>0.00139613712350721-0.00596222312603904i</v>
      </c>
      <c r="L2546" s="57" t="str">
        <f t="shared" si="751"/>
        <v>0.00025-0.0167191766882186i</v>
      </c>
      <c r="M2546" s="57" t="str">
        <f t="shared" si="752"/>
        <v>0.0025-0.00941630727121197i</v>
      </c>
      <c r="N2546" s="57">
        <f t="shared" si="753"/>
        <v>98.552287775819664</v>
      </c>
      <c r="O2546" s="57">
        <f t="shared" si="754"/>
        <v>6.0482951629536332</v>
      </c>
      <c r="P2546" s="374">
        <f t="shared" si="755"/>
        <v>6.0482951629536332</v>
      </c>
      <c r="Q2546" s="374">
        <f t="shared" si="756"/>
        <v>-81.447712224180336</v>
      </c>
      <c r="R2546" s="12">
        <f t="shared" si="757"/>
        <v>98.552287775819664</v>
      </c>
      <c r="S2546" s="57">
        <f t="shared" si="758"/>
        <v>13.221257014876928</v>
      </c>
      <c r="T2546" s="12">
        <f t="shared" si="741"/>
        <v>6.0482951629536332</v>
      </c>
    </row>
    <row r="2547" spans="1:20" x14ac:dyDescent="0.15">
      <c r="A2547" s="57">
        <f t="shared" si="742"/>
        <v>83387.279928029369</v>
      </c>
      <c r="B2547" s="12">
        <f t="shared" si="759"/>
        <v>13271.49779153346</v>
      </c>
      <c r="C2547" s="57" t="str">
        <f t="shared" si="743"/>
        <v>0.298361934577139-1.97695123614147i</v>
      </c>
      <c r="D2547" s="57" t="str">
        <f t="shared" si="744"/>
        <v>7.96615196315267-0.811827340490179i</v>
      </c>
      <c r="E2547" s="57" t="str">
        <f t="shared" si="745"/>
        <v>81.8236642155341+1.71424690439091i</v>
      </c>
      <c r="F2547" s="57" t="str">
        <f t="shared" si="746"/>
        <v>4.1750816002259-45.1384519303141i</v>
      </c>
      <c r="G2547" s="57" t="str">
        <f t="shared" si="747"/>
        <v>0.999139182806482-0.0293270555507588i</v>
      </c>
      <c r="H2547" s="57" t="str">
        <f t="shared" si="748"/>
        <v>83.6156229841739-844.447684025584i</v>
      </c>
      <c r="I2547" s="57" t="str">
        <f t="shared" si="749"/>
        <v>-213.089972820609-41.1867443657675i</v>
      </c>
      <c r="K2547" s="57" t="str">
        <f t="shared" si="750"/>
        <v>0.00139343218768606-0.00594045042023908i</v>
      </c>
      <c r="L2547" s="57" t="str">
        <f t="shared" si="751"/>
        <v>0.00025-0.0166558843277731i</v>
      </c>
      <c r="M2547" s="57" t="str">
        <f t="shared" si="752"/>
        <v>0.0025-0.00938066076032272i</v>
      </c>
      <c r="N2547" s="57">
        <f t="shared" si="753"/>
        <v>98.582323697426631</v>
      </c>
      <c r="O2547" s="57">
        <f t="shared" si="754"/>
        <v>6.0177283146068241</v>
      </c>
      <c r="P2547" s="374">
        <f t="shared" si="755"/>
        <v>6.0177283146068241</v>
      </c>
      <c r="Q2547" s="374">
        <f t="shared" si="756"/>
        <v>-81.417676302573369</v>
      </c>
      <c r="R2547" s="12">
        <f t="shared" si="757"/>
        <v>98.582323697426631</v>
      </c>
      <c r="S2547" s="57">
        <f t="shared" si="758"/>
        <v>13.271497791533461</v>
      </c>
      <c r="T2547" s="12">
        <f t="shared" si="741"/>
        <v>6.0177283146068241</v>
      </c>
    </row>
    <row r="2548" spans="1:20" x14ac:dyDescent="0.15">
      <c r="A2548" s="57">
        <f t="shared" si="742"/>
        <v>83704.151591755886</v>
      </c>
      <c r="B2548" s="12">
        <f t="shared" si="759"/>
        <v>13321.929483141288</v>
      </c>
      <c r="C2548" s="57" t="str">
        <f t="shared" si="743"/>
        <v>0.29834992557566-1.96985358377225i</v>
      </c>
      <c r="D2548" s="57" t="str">
        <f t="shared" si="744"/>
        <v>7.96604670248117-0.811269139538827i</v>
      </c>
      <c r="E2548" s="57" t="str">
        <f t="shared" si="745"/>
        <v>81.8293099997115+1.72034285353209i</v>
      </c>
      <c r="F2548" s="57" t="str">
        <f t="shared" si="746"/>
        <v>4.17505423424477-44.9685039429547i</v>
      </c>
      <c r="G2548" s="57" t="str">
        <f t="shared" si="747"/>
        <v>0.999132633850885-0.0294383054043319i</v>
      </c>
      <c r="H2548" s="57" t="str">
        <f t="shared" si="748"/>
        <v>82.321209009158-838.766011640112i</v>
      </c>
      <c r="I2548" s="57" t="str">
        <f t="shared" si="749"/>
        <v>-210.869237792433-40.6441871533406i</v>
      </c>
      <c r="K2548" s="57" t="str">
        <f t="shared" si="750"/>
        <v>0.00139074654516807-0.00591876070480825i</v>
      </c>
      <c r="L2548" s="57" t="str">
        <f t="shared" si="751"/>
        <v>0.00025-0.0165928315678154i</v>
      </c>
      <c r="M2548" s="57" t="str">
        <f t="shared" si="752"/>
        <v>0.0025-0.00934514919338785i</v>
      </c>
      <c r="N2548" s="57">
        <f t="shared" si="753"/>
        <v>98.612442595326684</v>
      </c>
      <c r="O2548" s="57">
        <f t="shared" si="754"/>
        <v>5.9871784328252167</v>
      </c>
      <c r="P2548" s="374">
        <f t="shared" si="755"/>
        <v>5.9871784328252167</v>
      </c>
      <c r="Q2548" s="374">
        <f t="shared" si="756"/>
        <v>-81.387557404673316</v>
      </c>
      <c r="R2548" s="12">
        <f t="shared" si="757"/>
        <v>98.612442595326684</v>
      </c>
      <c r="S2548" s="57">
        <f t="shared" si="758"/>
        <v>13.321929483141288</v>
      </c>
      <c r="T2548" s="12">
        <f t="shared" si="741"/>
        <v>5.9871784328252167</v>
      </c>
    </row>
    <row r="2549" spans="1:20" x14ac:dyDescent="0.15">
      <c r="A2549" s="57">
        <f t="shared" si="742"/>
        <v>84022.22736780456</v>
      </c>
      <c r="B2549" s="12">
        <f t="shared" si="759"/>
        <v>13372.552815177225</v>
      </c>
      <c r="C2549" s="57" t="str">
        <f t="shared" si="743"/>
        <v>0.298337670072469-1.96278428582883i</v>
      </c>
      <c r="D2549" s="57" t="str">
        <f t="shared" si="744"/>
        <v>7.96594064312213-0.81072254199516i</v>
      </c>
      <c r="E2549" s="57" t="str">
        <f t="shared" si="745"/>
        <v>81.8349984530728+1.72645613317042i</v>
      </c>
      <c r="F2549" s="57" t="str">
        <f t="shared" si="746"/>
        <v>4.17502666024986-44.799202830353i</v>
      </c>
      <c r="G2549" s="57" t="str">
        <f t="shared" si="747"/>
        <v>0.999126035115492-0.0295499758018316i</v>
      </c>
      <c r="H2549" s="57" t="str">
        <f t="shared" si="748"/>
        <v>81.0527116381688-833.147017994372i</v>
      </c>
      <c r="I2549" s="57" t="str">
        <f t="shared" si="749"/>
        <v>-208.677671093122-40.1124359216885i</v>
      </c>
      <c r="K2549" s="57" t="str">
        <f t="shared" si="750"/>
        <v>0.00138808004482169-0.0058971536930501i</v>
      </c>
      <c r="L2549" s="57" t="str">
        <f t="shared" si="751"/>
        <v>0.00025-0.0165300175013104i</v>
      </c>
      <c r="M2549" s="57" t="str">
        <f t="shared" si="752"/>
        <v>0.0025-0.00930977205956157i</v>
      </c>
      <c r="N2549" s="57">
        <f t="shared" si="753"/>
        <v>98.642644474174631</v>
      </c>
      <c r="O2549" s="57">
        <f t="shared" si="754"/>
        <v>5.956645629701832</v>
      </c>
      <c r="P2549" s="374">
        <f t="shared" si="755"/>
        <v>5.956645629701832</v>
      </c>
      <c r="Q2549" s="374">
        <f t="shared" si="756"/>
        <v>-81.357355525825369</v>
      </c>
      <c r="R2549" s="12">
        <f t="shared" si="757"/>
        <v>98.642644474174631</v>
      </c>
      <c r="S2549" s="57">
        <f t="shared" si="758"/>
        <v>13.372552815177226</v>
      </c>
      <c r="T2549" s="12">
        <f t="shared" si="741"/>
        <v>5.956645629701832</v>
      </c>
    </row>
    <row r="2550" spans="1:20" x14ac:dyDescent="0.15">
      <c r="A2550" s="57">
        <f t="shared" si="742"/>
        <v>84341.511831802214</v>
      </c>
      <c r="B2550" s="12">
        <f t="shared" si="759"/>
        <v>13423.368515874899</v>
      </c>
      <c r="C2550" s="57" t="str">
        <f t="shared" si="743"/>
        <v>0.298325167254996-1.95574324060082i</v>
      </c>
      <c r="D2550" s="57" t="str">
        <f t="shared" si="744"/>
        <v>7.9658337790369-0.810187539232518i</v>
      </c>
      <c r="E2550" s="57" t="str">
        <f t="shared" si="745"/>
        <v>81.8407298942165+1.73258674662283i</v>
      </c>
      <c r="F2550" s="57" t="str">
        <f t="shared" si="746"/>
        <v>4.17499887666286-44.6305461569156i</v>
      </c>
      <c r="G2550" s="57" t="str">
        <f t="shared" si="747"/>
        <v>0.999119386222584-0.0296620683161352i</v>
      </c>
      <c r="H2550" s="57" t="str">
        <f t="shared" si="748"/>
        <v>79.8094817669901-827.589666369005i</v>
      </c>
      <c r="I2550" s="57" t="str">
        <f t="shared" si="749"/>
        <v>-206.514774455432-39.5912135296807i</v>
      </c>
      <c r="K2550" s="57" t="str">
        <f t="shared" si="750"/>
        <v>0.00138543253657353-0.00587562909914846i</v>
      </c>
      <c r="L2550" s="57" t="str">
        <f t="shared" si="751"/>
        <v>0.00025-0.0164674412246567i</v>
      </c>
      <c r="M2550" s="57" t="str">
        <f t="shared" si="752"/>
        <v>0.0025-0.00927452884993179i</v>
      </c>
      <c r="N2550" s="57">
        <f t="shared" si="753"/>
        <v>98.672929335539223</v>
      </c>
      <c r="O2550" s="57">
        <f t="shared" si="754"/>
        <v>5.9261300179536498</v>
      </c>
      <c r="P2550" s="374">
        <f t="shared" si="755"/>
        <v>5.9261300179536498</v>
      </c>
      <c r="Q2550" s="374">
        <f t="shared" si="756"/>
        <v>-81.327070664460777</v>
      </c>
      <c r="R2550" s="12">
        <f t="shared" si="757"/>
        <v>98.672929335539223</v>
      </c>
      <c r="S2550" s="57">
        <f t="shared" si="758"/>
        <v>13.4233685158749</v>
      </c>
      <c r="T2550" s="12">
        <f t="shared" si="741"/>
        <v>5.9261300179536498</v>
      </c>
    </row>
    <row r="2551" spans="1:20" x14ac:dyDescent="0.15">
      <c r="A2551" s="57">
        <f t="shared" si="742"/>
        <v>84662.00957676307</v>
      </c>
      <c r="B2551" s="12">
        <f t="shared" si="759"/>
        <v>13474.377316235224</v>
      </c>
      <c r="C2551" s="57" t="str">
        <f t="shared" si="743"/>
        <v>0.298312416295182-1.94873034678605i</v>
      </c>
      <c r="D2551" s="57" t="str">
        <f t="shared" si="744"/>
        <v>7.96572610414151-0.809664122782347i</v>
      </c>
      <c r="E2551" s="57" t="str">
        <f t="shared" si="745"/>
        <v>81.8465046440824+1.73873469649434i</v>
      </c>
      <c r="F2551" s="57" t="str">
        <f t="shared" si="746"/>
        <v>4.17497088189336-44.4625314963178i</v>
      </c>
      <c r="G2551" s="57" t="str">
        <f t="shared" si="747"/>
        <v>0.999112686791586-0.02977458452581i</v>
      </c>
      <c r="H2551" s="57" t="str">
        <f t="shared" si="748"/>
        <v>78.5908898339418-822.092942193973i</v>
      </c>
      <c r="I2551" s="57" t="str">
        <f t="shared" si="749"/>
        <v>-204.380060356491-39.0802513605427i</v>
      </c>
      <c r="K2551" s="57" t="str">
        <f t="shared" si="750"/>
        <v>0.00138280387140035-0.00585418663816641i</v>
      </c>
      <c r="L2551" s="57" t="str">
        <f t="shared" si="751"/>
        <v>0.00025-0.0164051018376735i</v>
      </c>
      <c r="M2551" s="57" t="str">
        <f t="shared" si="752"/>
        <v>0.0025-0.00923941905751324i</v>
      </c>
      <c r="N2551" s="57">
        <f t="shared" si="753"/>
        <v>98.703297177863334</v>
      </c>
      <c r="O2551" s="57">
        <f t="shared" si="754"/>
        <v>5.8956317109233414</v>
      </c>
      <c r="P2551" s="374">
        <f t="shared" si="755"/>
        <v>5.8956317109233414</v>
      </c>
      <c r="Q2551" s="374">
        <f t="shared" si="756"/>
        <v>-81.296702822136666</v>
      </c>
      <c r="R2551" s="12">
        <f t="shared" si="757"/>
        <v>98.703297177863334</v>
      </c>
      <c r="S2551" s="57">
        <f t="shared" si="758"/>
        <v>13.474377316235225</v>
      </c>
      <c r="T2551" s="12">
        <f t="shared" si="741"/>
        <v>5.8956317109233414</v>
      </c>
    </row>
    <row r="2552" spans="1:20" x14ac:dyDescent="0.15">
      <c r="A2552" s="57">
        <f t="shared" si="742"/>
        <v>84983.725213154772</v>
      </c>
      <c r="B2552" s="12">
        <f t="shared" si="759"/>
        <v>13525.579950036919</v>
      </c>
      <c r="C2552" s="57" t="str">
        <f t="shared" si="743"/>
        <v>0.298299416349452-1.94174550348914i</v>
      </c>
      <c r="D2552" s="57" t="str">
        <f t="shared" si="744"/>
        <v>7.9656176123063-0.809152284333983i</v>
      </c>
      <c r="E2552" s="57" t="str">
        <f t="shared" si="745"/>
        <v>81.8523230259667+1.74489998466761i</v>
      </c>
      <c r="F2552" s="57" t="str">
        <f t="shared" si="746"/>
        <v>4.17494267433911-44.2951564314689i</v>
      </c>
      <c r="G2552" s="57" t="str">
        <f t="shared" si="747"/>
        <v>0.999105936439044-0.0298875260151309i</v>
      </c>
      <c r="H2552" s="57" t="str">
        <f t="shared" si="748"/>
        <v>77.3963251338529-816.655852488469i</v>
      </c>
      <c r="I2552" s="57" t="str">
        <f t="shared" si="749"/>
        <v>-202.273051741805-38.5792890176189i</v>
      </c>
      <c r="K2552" s="57" t="str">
        <f t="shared" si="750"/>
        <v>0.00138019390132136-0.00583282602604547i</v>
      </c>
      <c r="L2552" s="57" t="str">
        <f t="shared" si="751"/>
        <v>0.00025-0.0163429984435879i</v>
      </c>
      <c r="M2552" s="57" t="str">
        <f t="shared" si="752"/>
        <v>0.0025-0.00920444217723974i</v>
      </c>
      <c r="N2552" s="57">
        <f t="shared" si="753"/>
        <v>98.733747996426331</v>
      </c>
      <c r="O2552" s="57">
        <f t="shared" si="754"/>
        <v>5.8651508225811515</v>
      </c>
      <c r="P2552" s="374">
        <f t="shared" si="755"/>
        <v>5.8651508225811515</v>
      </c>
      <c r="Q2552" s="374">
        <f t="shared" si="756"/>
        <v>-81.266252003573669</v>
      </c>
      <c r="R2552" s="12">
        <f t="shared" si="757"/>
        <v>98.733747996426331</v>
      </c>
      <c r="S2552" s="57">
        <f t="shared" si="758"/>
        <v>13.525579950036919</v>
      </c>
      <c r="T2552" s="12">
        <f t="shared" si="741"/>
        <v>5.8651508225811515</v>
      </c>
    </row>
    <row r="2553" spans="1:20" x14ac:dyDescent="0.15">
      <c r="A2553" s="57">
        <f t="shared" si="742"/>
        <v>85306.663368964757</v>
      </c>
      <c r="B2553" s="12">
        <f t="shared" si="759"/>
        <v>13576.97715384706</v>
      </c>
      <c r="C2553" s="57" t="str">
        <f t="shared" si="743"/>
        <v>0.298286166558604-1.93478861021994i</v>
      </c>
      <c r="D2553" s="57" t="str">
        <f t="shared" si="744"/>
        <v>7.96550829735557-0.808652015734426i</v>
      </c>
      <c r="E2553" s="57" t="str">
        <f t="shared" si="745"/>
        <v>81.8581853655399+1.75108261229156i</v>
      </c>
      <c r="F2553" s="57" t="str">
        <f t="shared" si="746"/>
        <v>4.17491425238568-44.1284185544774i</v>
      </c>
      <c r="G2553" s="57" t="str">
        <f t="shared" si="747"/>
        <v>0.999099134778607-0.0300008943740995i</v>
      </c>
      <c r="H2553" s="57" t="str">
        <f t="shared" si="748"/>
        <v>76.2251951594387-811.277425316495i</v>
      </c>
      <c r="I2553" s="57" t="str">
        <f t="shared" si="749"/>
        <v>-200.193281757211-38.0880740324497i</v>
      </c>
      <c r="K2553" s="57" t="str">
        <f t="shared" si="750"/>
        <v>0.00137760247939031-0.00581154697960421i</v>
      </c>
      <c r="L2553" s="57" t="str">
        <f t="shared" si="751"/>
        <v>0.00025-0.0162811301490216i</v>
      </c>
      <c r="M2553" s="57" t="str">
        <f t="shared" si="752"/>
        <v>0.0025-0.00916959770595706i</v>
      </c>
      <c r="N2553" s="57">
        <f t="shared" si="753"/>
        <v>98.764281783304341</v>
      </c>
      <c r="O2553" s="57">
        <f t="shared" si="754"/>
        <v>5.8346874675261002</v>
      </c>
      <c r="P2553" s="374">
        <f t="shared" si="755"/>
        <v>5.8346874675261002</v>
      </c>
      <c r="Q2553" s="374">
        <f t="shared" si="756"/>
        <v>-81.235718216695659</v>
      </c>
      <c r="R2553" s="12">
        <f t="shared" si="757"/>
        <v>98.764281783304341</v>
      </c>
      <c r="S2553" s="57">
        <f t="shared" si="758"/>
        <v>13.576977153847059</v>
      </c>
      <c r="T2553" s="12">
        <f t="shared" si="741"/>
        <v>5.8346874675261002</v>
      </c>
    </row>
    <row r="2554" spans="1:20" x14ac:dyDescent="0.15">
      <c r="A2554" s="57">
        <f t="shared" si="742"/>
        <v>85630.828689766829</v>
      </c>
      <c r="B2554" s="12">
        <f t="shared" si="759"/>
        <v>13628.569667031679</v>
      </c>
      <c r="C2554" s="57" t="str">
        <f t="shared" si="743"/>
        <v>0.298272666047776-1.92785956689222i</v>
      </c>
      <c r="D2554" s="57" t="str">
        <f t="shared" si="744"/>
        <v>7.96539815306736-0.808163308988129i</v>
      </c>
      <c r="E2554" s="57" t="str">
        <f t="shared" si="745"/>
        <v>81.8640919908628+1.75728257977049i</v>
      </c>
      <c r="F2554" s="57" t="str">
        <f t="shared" si="746"/>
        <v>4.17488561440637-43.9623154666165i</v>
      </c>
      <c r="G2554" s="57" t="str">
        <f t="shared" si="747"/>
        <v>0.999092281421003-0.0301146911984618i</v>
      </c>
      <c r="H2554" s="57" t="str">
        <f t="shared" si="748"/>
        <v>75.0769249689376-805.956709257914i</v>
      </c>
      <c r="I2554" s="57" t="str">
        <f t="shared" si="749"/>
        <v>-198.140293488601-37.6063615846356i</v>
      </c>
      <c r="K2554" s="57" t="str">
        <f t="shared" si="750"/>
        <v>0.0013750294596879-0.00579034921653766i</v>
      </c>
      <c r="L2554" s="57" t="str">
        <f t="shared" si="751"/>
        <v>0.00025-0.0162194960639785i</v>
      </c>
      <c r="M2554" s="57" t="str">
        <f t="shared" si="752"/>
        <v>0.0025-0.00913488514241591i</v>
      </c>
      <c r="N2554" s="57">
        <f t="shared" si="753"/>
        <v>98.794898527331483</v>
      </c>
      <c r="O2554" s="57">
        <f t="shared" si="754"/>
        <v>5.804241760988301</v>
      </c>
      <c r="P2554" s="374">
        <f t="shared" si="755"/>
        <v>5.804241760988301</v>
      </c>
      <c r="Q2554" s="374">
        <f t="shared" si="756"/>
        <v>-81.205101472668517</v>
      </c>
      <c r="R2554" s="12">
        <f t="shared" si="757"/>
        <v>98.794898527331483</v>
      </c>
      <c r="S2554" s="57">
        <f t="shared" si="758"/>
        <v>13.628569667031678</v>
      </c>
      <c r="T2554" s="12">
        <f t="shared" si="741"/>
        <v>5.804241760988301</v>
      </c>
    </row>
    <row r="2555" spans="1:20" x14ac:dyDescent="0.15">
      <c r="A2555" s="57">
        <f t="shared" si="742"/>
        <v>85956.225838787956</v>
      </c>
      <c r="B2555" s="12">
        <f t="shared" si="759"/>
        <v>13680.3582317664</v>
      </c>
      <c r="C2555" s="57" t="str">
        <f t="shared" si="743"/>
        <v>0.298258913926354-1.92095827382211i</v>
      </c>
      <c r="D2555" s="57" t="str">
        <f t="shared" si="744"/>
        <v>7.96528717317297-0.807686156256776i</v>
      </c>
      <c r="E2555" s="57" t="str">
        <f t="shared" si="745"/>
        <v>81.8700432324024+1.76349988675296i</v>
      </c>
      <c r="F2555" s="57" t="str">
        <f t="shared" si="746"/>
        <v>4.17485675876228-43.7968447782889i</v>
      </c>
      <c r="G2555" s="57" t="str">
        <f t="shared" si="747"/>
        <v>0.999085375974016-0.0302289180897274i</v>
      </c>
      <c r="H2555" s="57" t="str">
        <f t="shared" si="748"/>
        <v>73.9509565787617-800.692772894249i</v>
      </c>
      <c r="I2555" s="57" t="str">
        <f t="shared" si="749"/>
        <v>-196.113639709108-37.1339142329319i</v>
      </c>
      <c r="K2555" s="57" t="str">
        <f t="shared" si="750"/>
        <v>0.00137247469731404-0.00576923245541599i</v>
      </c>
      <c r="L2555" s="57" t="str">
        <f t="shared" si="751"/>
        <v>0.00025-0.0161580953018315i</v>
      </c>
      <c r="M2555" s="57" t="str">
        <f t="shared" si="752"/>
        <v>0.0025-0.00910030398726427i</v>
      </c>
      <c r="N2555" s="57">
        <f t="shared" si="753"/>
        <v>98.825598214060179</v>
      </c>
      <c r="O2555" s="57">
        <f t="shared" si="754"/>
        <v>5.7738138188300656</v>
      </c>
      <c r="P2555" s="374">
        <f t="shared" si="755"/>
        <v>5.7738138188300656</v>
      </c>
      <c r="Q2555" s="374">
        <f t="shared" si="756"/>
        <v>-81.174401785939821</v>
      </c>
      <c r="R2555" s="12">
        <f t="shared" si="757"/>
        <v>98.825598214060179</v>
      </c>
      <c r="S2555" s="57">
        <f t="shared" si="758"/>
        <v>13.6803582317664</v>
      </c>
      <c r="T2555" s="12">
        <f t="shared" si="741"/>
        <v>5.7738138188300656</v>
      </c>
    </row>
    <row r="2556" spans="1:20" x14ac:dyDescent="0.15">
      <c r="A2556" s="57">
        <f t="shared" si="742"/>
        <v>86282.859496975347</v>
      </c>
      <c r="B2556" s="12">
        <f t="shared" si="759"/>
        <v>13732.343593047113</v>
      </c>
      <c r="C2556" s="57" t="str">
        <f t="shared" si="743"/>
        <v>0.29824490928789-1.9140846317267i</v>
      </c>
      <c r="D2556" s="57" t="str">
        <f t="shared" si="744"/>
        <v>7.96517535135674-0.807220549859075i</v>
      </c>
      <c r="E2556" s="57" t="str">
        <f t="shared" si="745"/>
        <v>81.8760394230499+1.76973453212011i</v>
      </c>
      <c r="F2556" s="57" t="str">
        <f t="shared" si="746"/>
        <v>4.17482768380206-43.6320041089934i</v>
      </c>
      <c r="G2556" s="57" t="str">
        <f t="shared" si="747"/>
        <v>0.999078418042466-0.0303435766551873i</v>
      </c>
      <c r="H2556" s="57" t="str">
        <f t="shared" si="748"/>
        <v>72.8467483801079-795.48470430904i</v>
      </c>
      <c r="I2556" s="57" t="str">
        <f t="shared" si="749"/>
        <v>-194.112882633596-36.6705016570895i</v>
      </c>
      <c r="K2556" s="57" t="str">
        <f t="shared" si="750"/>
        <v>0.00136993804838021-0.00574819641568349i</v>
      </c>
      <c r="L2556" s="57" t="str">
        <f t="shared" si="751"/>
        <v>0.00025-0.0160969269793102i</v>
      </c>
      <c r="M2556" s="57" t="str">
        <f t="shared" si="752"/>
        <v>0.0025-0.00906585374304078i</v>
      </c>
      <c r="N2556" s="57">
        <f t="shared" si="753"/>
        <v>98.856380825720834</v>
      </c>
      <c r="O2556" s="57">
        <f t="shared" si="754"/>
        <v>5.7434037575477026</v>
      </c>
      <c r="P2556" s="374">
        <f t="shared" si="755"/>
        <v>5.7434037575477026</v>
      </c>
      <c r="Q2556" s="374">
        <f t="shared" si="756"/>
        <v>-81.143619174279166</v>
      </c>
      <c r="R2556" s="12">
        <f t="shared" si="757"/>
        <v>98.856380825720834</v>
      </c>
      <c r="S2556" s="57">
        <f t="shared" si="758"/>
        <v>13.732343593047114</v>
      </c>
      <c r="T2556" s="12">
        <f t="shared" si="741"/>
        <v>5.7434037575477026</v>
      </c>
    </row>
    <row r="2557" spans="1:20" x14ac:dyDescent="0.15">
      <c r="A2557" s="57">
        <f t="shared" si="742"/>
        <v>86610.73436306385</v>
      </c>
      <c r="B2557" s="12">
        <f t="shared" si="759"/>
        <v>13784.526498700692</v>
      </c>
      <c r="C2557" s="57" t="str">
        <f t="shared" si="743"/>
        <v>0.298230651210021-1.90723854172256i</v>
      </c>
      <c r="D2557" s="57" t="str">
        <f t="shared" si="744"/>
        <v>7.96506268125554-0.806766482270527i</v>
      </c>
      <c r="E2557" s="57" t="str">
        <f t="shared" si="745"/>
        <v>81.8820808981379+1.77598651397412i</v>
      </c>
      <c r="F2557" s="57" t="str">
        <f t="shared" si="746"/>
        <v>4.17479838786193-43.4677910872899i</v>
      </c>
      <c r="G2557" s="57" t="str">
        <f t="shared" si="747"/>
        <v>0.999071407228188-0.0304586685079329i</v>
      </c>
      <c r="H2557" s="57" t="str">
        <f t="shared" si="748"/>
        <v>71.7637745784365-790.331610602125i</v>
      </c>
      <c r="I2557" s="57" t="str">
        <f t="shared" si="749"/>
        <v>-192.137593680164-36.2159004099493i</v>
      </c>
      <c r="K2557" s="57" t="str">
        <f t="shared" si="750"/>
        <v>0.00136741937000187-0.00572724081765733i</v>
      </c>
      <c r="L2557" s="57" t="str">
        <f t="shared" si="751"/>
        <v>0.00025-0.0160359902164875i</v>
      </c>
      <c r="M2557" s="57" t="str">
        <f t="shared" si="752"/>
        <v>0.0025-0.00903153391416691i</v>
      </c>
      <c r="N2557" s="57">
        <f t="shared" si="753"/>
        <v>98.887246341181637</v>
      </c>
      <c r="O2557" s="57">
        <f t="shared" si="754"/>
        <v>5.7130116942728861</v>
      </c>
      <c r="P2557" s="374">
        <f t="shared" si="755"/>
        <v>5.7130116942728861</v>
      </c>
      <c r="Q2557" s="374">
        <f t="shared" si="756"/>
        <v>-81.112753658818363</v>
      </c>
      <c r="R2557" s="12">
        <f t="shared" si="757"/>
        <v>98.887246341181637</v>
      </c>
      <c r="S2557" s="57">
        <f t="shared" si="758"/>
        <v>13.784526498700693</v>
      </c>
      <c r="T2557" s="12">
        <f t="shared" si="741"/>
        <v>5.7130116942728861</v>
      </c>
    </row>
    <row r="2558" spans="1:20" x14ac:dyDescent="0.15">
      <c r="A2558" s="57">
        <f t="shared" si="742"/>
        <v>86939.855153643497</v>
      </c>
      <c r="B2558" s="12">
        <f t="shared" si="759"/>
        <v>13836.907699395755</v>
      </c>
      <c r="C2558" s="57" t="str">
        <f t="shared" si="743"/>
        <v>0.298216138754421-1.90041990532437i</v>
      </c>
      <c r="D2558" s="57" t="str">
        <f t="shared" si="744"/>
        <v>7.96494915645857-0.806323946123234i</v>
      </c>
      <c r="E2558" s="57" t="str">
        <f t="shared" si="745"/>
        <v>81.8881679954566+1.78225582962692i</v>
      </c>
      <c r="F2558" s="57" t="str">
        <f t="shared" si="746"/>
        <v>4.17476886926545-43.3042033507653i</v>
      </c>
      <c r="G2558" s="57" t="str">
        <f t="shared" si="747"/>
        <v>0.999064343130005-0.0305741952668742i</v>
      </c>
      <c r="H2558" s="57" t="str">
        <f t="shared" si="748"/>
        <v>70.7015246548428-785.23261741759i</v>
      </c>
      <c r="I2558" s="57" t="str">
        <f t="shared" si="749"/>
        <v>-190.187353238496-35.7698936793456i</v>
      </c>
      <c r="K2558" s="57" t="str">
        <f t="shared" si="750"/>
        <v>0.00136491852029101-0.00570636538252669i</v>
      </c>
      <c r="L2558" s="57" t="str">
        <f t="shared" si="751"/>
        <v>0.00025-0.0159752841367678i</v>
      </c>
      <c r="M2558" s="57" t="str">
        <f t="shared" si="752"/>
        <v>0.0025-0.00899734400694054i</v>
      </c>
      <c r="N2558" s="57">
        <f t="shared" si="753"/>
        <v>98.918194735908529</v>
      </c>
      <c r="O2558" s="57">
        <f t="shared" si="754"/>
        <v>5.6826377467744997</v>
      </c>
      <c r="P2558" s="374">
        <f t="shared" si="755"/>
        <v>5.6826377467744997</v>
      </c>
      <c r="Q2558" s="374">
        <f t="shared" si="756"/>
        <v>-81.081805264091471</v>
      </c>
      <c r="R2558" s="12">
        <f t="shared" si="757"/>
        <v>98.918194735908529</v>
      </c>
      <c r="S2558" s="57">
        <f t="shared" si="758"/>
        <v>13.836907699395756</v>
      </c>
      <c r="T2558" s="12">
        <f t="shared" si="741"/>
        <v>5.6826377467744997</v>
      </c>
    </row>
    <row r="2559" spans="1:20" x14ac:dyDescent="0.15">
      <c r="A2559" s="57">
        <f t="shared" si="742"/>
        <v>87270.226603227347</v>
      </c>
      <c r="B2559" s="12">
        <f t="shared" si="759"/>
        <v>13889.487948653459</v>
      </c>
      <c r="C2559" s="57" t="str">
        <f t="shared" si="743"/>
        <v>0.2982013709667-1.8936286244435i</v>
      </c>
      <c r="D2559" s="57" t="str">
        <f t="shared" si="744"/>
        <v>7.96483477050698-0.805892934205666i</v>
      </c>
      <c r="E2559" s="57" t="str">
        <f t="shared" si="745"/>
        <v>81.894301055271+1.78854247558799i</v>
      </c>
      <c r="F2559" s="57" t="str">
        <f t="shared" si="746"/>
        <v>4.17473912632364-43.141238546i</v>
      </c>
      <c r="G2559" s="57" t="str">
        <f t="shared" si="747"/>
        <v>0.999057225343708-0.0306901585567586i</v>
      </c>
      <c r="H2559" s="57" t="str">
        <f t="shared" si="748"/>
        <v>69.6595028483345-780.186868484864i</v>
      </c>
      <c r="I2559" s="57" t="str">
        <f t="shared" si="749"/>
        <v>-188.261750444827-35.332271059377i</v>
      </c>
      <c r="K2559" s="57" t="str">
        <f t="shared" si="750"/>
        <v>0.00136243535834862-0.00568556983235147i</v>
      </c>
      <c r="L2559" s="57" t="str">
        <f t="shared" si="751"/>
        <v>0.00025-0.0159148078668736i</v>
      </c>
      <c r="M2559" s="57" t="str">
        <f t="shared" si="752"/>
        <v>0.0025-0.00896328352952833i</v>
      </c>
      <c r="N2559" s="57">
        <f t="shared" si="753"/>
        <v>98.949225981923647</v>
      </c>
      <c r="O2559" s="57">
        <f t="shared" si="754"/>
        <v>5.6522820334601604</v>
      </c>
      <c r="P2559" s="374">
        <f t="shared" si="755"/>
        <v>5.6522820334601604</v>
      </c>
      <c r="Q2559" s="374">
        <f t="shared" si="756"/>
        <v>-81.050774018076353</v>
      </c>
      <c r="R2559" s="12">
        <f t="shared" si="757"/>
        <v>98.949225981923647</v>
      </c>
      <c r="S2559" s="57">
        <f t="shared" si="758"/>
        <v>13.889487948653459</v>
      </c>
      <c r="T2559" s="12">
        <f t="shared" si="741"/>
        <v>5.6522820334601604</v>
      </c>
    </row>
    <row r="2560" spans="1:20" x14ac:dyDescent="0.15">
      <c r="A2560" s="57">
        <f t="shared" si="742"/>
        <v>87601.853464319604</v>
      </c>
      <c r="B2560" s="12">
        <f t="shared" si="759"/>
        <v>13942.268002858342</v>
      </c>
      <c r="C2560" s="57" t="str">
        <f t="shared" si="743"/>
        <v>0.298186346876311-1.88686460138649i</v>
      </c>
      <c r="D2560" s="57" t="str">
        <f t="shared" si="744"/>
        <v>7.9647195168934-0.805473439462461i</v>
      </c>
      <c r="E2560" s="57" t="str">
        <f t="shared" si="745"/>
        <v>81.9004804203392+1.79484644755255i</v>
      </c>
      <c r="F2560" s="57" t="str">
        <f t="shared" si="746"/>
        <v>4.1747091573346-42.9788943285336i</v>
      </c>
      <c r="G2560" s="57" t="str">
        <f t="shared" si="747"/>
        <v>0.999050053462037-0.0308065600081895i</v>
      </c>
      <c r="H2560" s="57" t="str">
        <f t="shared" si="748"/>
        <v>68.6372276581283-775.193525172671i</v>
      </c>
      <c r="I2560" s="57" t="str">
        <f t="shared" si="749"/>
        <v>-186.360382963319-34.9028283306369i</v>
      </c>
      <c r="K2560" s="57" t="str">
        <f t="shared" si="750"/>
        <v>0.00135996974425722-0.00566485389006104i</v>
      </c>
      <c r="L2560" s="57" t="str">
        <f t="shared" si="751"/>
        <v>0.00025-0.0158545605368337i</v>
      </c>
      <c r="M2560" s="57" t="str">
        <f t="shared" si="752"/>
        <v>0.0025-0.00892935199195891i</v>
      </c>
      <c r="N2560" s="57">
        <f t="shared" si="753"/>
        <v>98.980340047764216</v>
      </c>
      <c r="O2560" s="57">
        <f t="shared" si="754"/>
        <v>5.621944673377266</v>
      </c>
      <c r="P2560" s="374">
        <f t="shared" si="755"/>
        <v>5.621944673377266</v>
      </c>
      <c r="Q2560" s="374">
        <f t="shared" si="756"/>
        <v>-81.019659952235784</v>
      </c>
      <c r="R2560" s="12">
        <f t="shared" si="757"/>
        <v>98.980340047764216</v>
      </c>
      <c r="S2560" s="57">
        <f t="shared" si="758"/>
        <v>13.942268002858341</v>
      </c>
      <c r="T2560" s="12">
        <f t="shared" si="741"/>
        <v>5.621944673377266</v>
      </c>
    </row>
    <row r="2561" spans="1:20" x14ac:dyDescent="0.15">
      <c r="A2561" s="57">
        <f t="shared" si="742"/>
        <v>87934.740507484021</v>
      </c>
      <c r="B2561" s="12">
        <f t="shared" si="759"/>
        <v>13995.248621269204</v>
      </c>
      <c r="C2561" s="57" t="str">
        <f t="shared" si="743"/>
        <v>0.298171065496505-1.88012773885374i</v>
      </c>
      <c r="D2561" s="57" t="str">
        <f t="shared" si="744"/>
        <v>7.96460338906177-0.805065454994218i</v>
      </c>
      <c r="E2561" s="57" t="str">
        <f t="shared" si="745"/>
        <v>81.906706435929+1.80116774038952i</v>
      </c>
      <c r="F2561" s="57" t="str">
        <f t="shared" si="746"/>
        <v>4.17467896058373-42.8171683628313i</v>
      </c>
      <c r="G2561" s="57" t="str">
        <f t="shared" si="747"/>
        <v>0.99904282707465-0.0309234012576448i</v>
      </c>
      <c r="H2561" s="57" t="str">
        <f t="shared" si="748"/>
        <v>67.6342313650898-770.251766055351i</v>
      </c>
      <c r="I2561" s="57" t="str">
        <f t="shared" si="749"/>
        <v>-184.482856773656-34.4813672490115i</v>
      </c>
      <c r="K2561" s="57" t="str">
        <f t="shared" si="750"/>
        <v>0.00135752153907356-0.00564421727945313i</v>
      </c>
      <c r="L2561" s="57" t="str">
        <f t="shared" si="751"/>
        <v>0.00025-0.0157945412799698i</v>
      </c>
      <c r="M2561" s="57" t="str">
        <f t="shared" si="752"/>
        <v>0.0025-0.00889554890611562i</v>
      </c>
      <c r="N2561" s="57">
        <f t="shared" si="753"/>
        <v>99.011536898441548</v>
      </c>
      <c r="O2561" s="57">
        <f t="shared" si="754"/>
        <v>5.591625786214939</v>
      </c>
      <c r="P2561" s="374">
        <f t="shared" si="755"/>
        <v>5.591625786214939</v>
      </c>
      <c r="Q2561" s="374">
        <f t="shared" si="756"/>
        <v>-80.988463101558452</v>
      </c>
      <c r="R2561" s="12">
        <f t="shared" si="757"/>
        <v>99.011536898441548</v>
      </c>
      <c r="S2561" s="57">
        <f t="shared" si="758"/>
        <v>13.995248621269203</v>
      </c>
      <c r="T2561" s="12">
        <f t="shared" si="741"/>
        <v>5.591625786214939</v>
      </c>
    </row>
    <row r="2562" spans="1:20" x14ac:dyDescent="0.15">
      <c r="A2562" s="57">
        <f t="shared" si="742"/>
        <v>88268.892521412461</v>
      </c>
      <c r="B2562" s="12">
        <f t="shared" si="759"/>
        <v>14048.430566030027</v>
      </c>
      <c r="C2562" s="57" t="str">
        <f t="shared" si="743"/>
        <v>0.298155525824209-1.87341793993805i</v>
      </c>
      <c r="D2562" s="57" t="str">
        <f t="shared" si="744"/>
        <v>7.96448638040681-0.804668974057274i</v>
      </c>
      <c r="E2562" s="57" t="str">
        <f t="shared" si="745"/>
        <v>81.9129794498353+1.80750634812915i</v>
      </c>
      <c r="F2562" s="57" t="str">
        <f t="shared" si="746"/>
        <v>4.17464853434332-42.6560583222501i</v>
      </c>
      <c r="G2562" s="57" t="str">
        <f t="shared" si="747"/>
        <v>0.999035545768106-0.0310406839474954i</v>
      </c>
      <c r="H2562" s="57" t="str">
        <f t="shared" si="748"/>
        <v>66.6500595714902-765.360786491282i</v>
      </c>
      <c r="I2562" s="57" t="str">
        <f t="shared" si="749"/>
        <v>-182.628785964667-34.0676953426697i</v>
      </c>
      <c r="K2562" s="57" t="str">
        <f t="shared" si="750"/>
        <v>0.00135509060482121-0.00562365972519264i</v>
      </c>
      <c r="L2562" s="57" t="str">
        <f t="shared" si="751"/>
        <v>0.00025-0.0157347492328848i</v>
      </c>
      <c r="M2562" s="57" t="str">
        <f t="shared" si="752"/>
        <v>0.0025-0.00886187378572986i</v>
      </c>
      <c r="N2562" s="57">
        <f t="shared" si="753"/>
        <v>99.042816495398256</v>
      </c>
      <c r="O2562" s="57">
        <f t="shared" si="754"/>
        <v>5.5613254923052127</v>
      </c>
      <c r="P2562" s="374">
        <f t="shared" si="755"/>
        <v>5.5613254923052127</v>
      </c>
      <c r="Q2562" s="374">
        <f t="shared" si="756"/>
        <v>-80.957183504601744</v>
      </c>
      <c r="R2562" s="12">
        <f t="shared" si="757"/>
        <v>99.042816495398256</v>
      </c>
      <c r="S2562" s="57">
        <f t="shared" si="758"/>
        <v>14.048430566030026</v>
      </c>
      <c r="T2562" s="12">
        <f t="shared" si="741"/>
        <v>5.5613254923052127</v>
      </c>
    </row>
    <row r="2563" spans="1:20" x14ac:dyDescent="0.15">
      <c r="A2563" s="57">
        <f t="shared" si="742"/>
        <v>88604.314312993825</v>
      </c>
      <c r="B2563" s="12">
        <f t="shared" si="759"/>
        <v>14101.814602180941</v>
      </c>
      <c r="C2563" s="57" t="str">
        <f t="shared" si="743"/>
        <v>0.298139726839977-1.86673510812325i</v>
      </c>
      <c r="D2563" s="57" t="str">
        <f t="shared" si="744"/>
        <v>7.96436848427377-0.804283990063512i</v>
      </c>
      <c r="E2563" s="57" t="str">
        <f t="shared" si="745"/>
        <v>81.9192998123978+1.81386226395076i</v>
      </c>
      <c r="F2563" s="57" t="str">
        <f t="shared" si="746"/>
        <v>4.17461787687273-42.4955618890056i</v>
      </c>
      <c r="G2563" s="57" t="str">
        <f t="shared" si="747"/>
        <v>0.999028209125842-0.0311584097260245i</v>
      </c>
      <c r="H2563" s="57" t="str">
        <f t="shared" si="748"/>
        <v>65.6842707583014-760.519798212969i</v>
      </c>
      <c r="I2563" s="57" t="str">
        <f t="shared" si="749"/>
        <v>-180.797792533786-33.661625716894i</v>
      </c>
      <c r="K2563" s="57" t="str">
        <f t="shared" si="750"/>
        <v>0.00135267680448335-0.0056031809528104i</v>
      </c>
      <c r="L2563" s="57" t="str">
        <f t="shared" si="751"/>
        <v>0.00025-0.0156751835354501i</v>
      </c>
      <c r="M2563" s="57" t="str">
        <f t="shared" si="752"/>
        <v>0.0025-0.00882832614637369i</v>
      </c>
      <c r="N2563" s="57">
        <f t="shared" si="753"/>
        <v>99.07417879646701</v>
      </c>
      <c r="O2563" s="57">
        <f t="shared" si="754"/>
        <v>5.5310439126246171</v>
      </c>
      <c r="P2563" s="374">
        <f t="shared" si="755"/>
        <v>5.5310439126246171</v>
      </c>
      <c r="Q2563" s="374">
        <f t="shared" si="756"/>
        <v>-80.92582120353299</v>
      </c>
      <c r="R2563" s="12">
        <f t="shared" si="757"/>
        <v>99.07417879646701</v>
      </c>
      <c r="S2563" s="57">
        <f t="shared" si="758"/>
        <v>14.101814602180941</v>
      </c>
      <c r="T2563" s="12">
        <f t="shared" si="741"/>
        <v>5.5310439126246171</v>
      </c>
    </row>
    <row r="2564" spans="1:20" x14ac:dyDescent="0.15">
      <c r="A2564" s="57">
        <f t="shared" si="742"/>
        <v>88941.010707383204</v>
      </c>
      <c r="B2564" s="12">
        <f t="shared" si="759"/>
        <v>14155.401497669229</v>
      </c>
      <c r="C2564" s="57" t="str">
        <f t="shared" si="743"/>
        <v>0.29812366750789-1.86007914728276i</v>
      </c>
      <c r="D2564" s="57" t="str">
        <f t="shared" si="744"/>
        <v>7.96424969395793-0.803910496580135i</v>
      </c>
      <c r="E2564" s="57" t="str">
        <f t="shared" si="745"/>
        <v>81.9256678765201+1.82023548017i</v>
      </c>
      <c r="F2564" s="57" t="str">
        <f t="shared" si="746"/>
        <v>4.17458698641807-42.3356767541385i</v>
      </c>
      <c r="G2564" s="57" t="str">
        <f t="shared" si="747"/>
        <v>0.999020816728145-0.0312765802474459i</v>
      </c>
      <c r="H2564" s="57" t="str">
        <f t="shared" si="748"/>
        <v>64.736435859269-755.728028928475i</v>
      </c>
      <c r="I2564" s="57" t="str">
        <f t="shared" si="749"/>
        <v>-178.989506192172-33.2629768664065i</v>
      </c>
      <c r="K2564" s="57" t="str">
        <f t="shared" si="750"/>
        <v>0.00135028000199549-0.00558278068870179i</v>
      </c>
      <c r="L2564" s="57" t="str">
        <f t="shared" si="751"/>
        <v>0.00025-0.0156158433307931i</v>
      </c>
      <c r="M2564" s="57" t="str">
        <f t="shared" si="752"/>
        <v>0.0025-0.00879490550545292i</v>
      </c>
      <c r="N2564" s="57">
        <f t="shared" si="753"/>
        <v>99.105623755827693</v>
      </c>
      <c r="O2564" s="57">
        <f t="shared" si="754"/>
        <v>5.500781168795351</v>
      </c>
      <c r="P2564" s="374">
        <f t="shared" si="755"/>
        <v>5.500781168795351</v>
      </c>
      <c r="Q2564" s="374">
        <f t="shared" si="756"/>
        <v>-80.894376244172307</v>
      </c>
      <c r="R2564" s="12">
        <f t="shared" si="757"/>
        <v>99.105623755827693</v>
      </c>
      <c r="S2564" s="57">
        <f t="shared" si="758"/>
        <v>14.155401497669228</v>
      </c>
      <c r="T2564" s="12">
        <f t="shared" si="741"/>
        <v>5.500781168795351</v>
      </c>
    </row>
    <row r="2565" spans="1:20" x14ac:dyDescent="0.15">
      <c r="A2565" s="57">
        <f t="shared" si="742"/>
        <v>89278.986548071261</v>
      </c>
      <c r="B2565" s="12">
        <f t="shared" si="759"/>
        <v>14209.192023360372</v>
      </c>
      <c r="C2565" s="57" t="str">
        <f t="shared" si="743"/>
        <v>0.298107346775477-1.85344996167828i</v>
      </c>
      <c r="D2565" s="57" t="str">
        <f t="shared" si="744"/>
        <v>7.96413000270451-0.803548487329481i</v>
      </c>
      <c r="E2565" s="57" t="str">
        <f t="shared" si="745"/>
        <v>81.9320839976858+1.82662598822637i</v>
      </c>
      <c r="F2565" s="57" t="str">
        <f t="shared" si="746"/>
        <v>4.17455586121229-42.1764006174812i</v>
      </c>
      <c r="G2565" s="57" t="str">
        <f t="shared" si="747"/>
        <v>0.999013368152133-0.0313951971719224i</v>
      </c>
      <c r="H2565" s="57" t="str">
        <f t="shared" si="748"/>
        <v>63.8061378510681-750.984721933912i</v>
      </c>
      <c r="I2565" s="57" t="str">
        <f t="shared" si="749"/>
        <v>-177.203564175327-32.8715724948801i</v>
      </c>
      <c r="K2565" s="57" t="str">
        <f t="shared" si="750"/>
        <v>0.00134790006223829-0.00556245866012568i</v>
      </c>
      <c r="L2565" s="57" t="str">
        <f t="shared" si="751"/>
        <v>0.00025-0.015556727765285i</v>
      </c>
      <c r="M2565" s="57" t="str">
        <f t="shared" si="752"/>
        <v>0.0025-0.0087616113822006i</v>
      </c>
      <c r="N2565" s="57">
        <f t="shared" si="753"/>
        <v>99.137151323964488</v>
      </c>
      <c r="O2565" s="57">
        <f t="shared" si="754"/>
        <v>5.4705373830870059</v>
      </c>
      <c r="P2565" s="374">
        <f t="shared" si="755"/>
        <v>5.4705373830870059</v>
      </c>
      <c r="Q2565" s="374">
        <f t="shared" si="756"/>
        <v>-80.862848676035512</v>
      </c>
      <c r="R2565" s="12">
        <f t="shared" si="757"/>
        <v>99.137151323964488</v>
      </c>
      <c r="S2565" s="57">
        <f t="shared" si="758"/>
        <v>14.209192023360373</v>
      </c>
      <c r="T2565" s="12">
        <f t="shared" si="741"/>
        <v>5.4705373830870059</v>
      </c>
    </row>
    <row r="2566" spans="1:20" x14ac:dyDescent="0.15">
      <c r="A2566" s="57">
        <f t="shared" si="742"/>
        <v>89618.246696953938</v>
      </c>
      <c r="B2566" s="12">
        <f t="shared" si="759"/>
        <v>14263.186953049142</v>
      </c>
      <c r="C2566" s="57" t="str">
        <f t="shared" si="743"/>
        <v>0.298090763573588-1.84684745595824i</v>
      </c>
      <c r="D2566" s="57" t="str">
        <f t="shared" si="744"/>
        <v>7.9640094037079-0.803197956188803i</v>
      </c>
      <c r="E2566" s="57" t="str">
        <f t="shared" si="745"/>
        <v>81.9385485339769+1.83303377867029i</v>
      </c>
      <c r="F2566" s="57" t="str">
        <f t="shared" si="746"/>
        <v>4.17452449947496-42.0177311876251i</v>
      </c>
      <c r="G2566" s="57" t="str">
        <f t="shared" si="747"/>
        <v>0.999005862971728-0.0315142621655853i</v>
      </c>
      <c r="H2566" s="57" t="str">
        <f t="shared" si="748"/>
        <v>62.892971358832-746.289135736525i</v>
      </c>
      <c r="I2566" s="57" t="str">
        <f t="shared" si="749"/>
        <v>-175.439611059016-32.4872413413108i</v>
      </c>
      <c r="K2566" s="57" t="str">
        <f t="shared" si="750"/>
        <v>0.00134553685103033-0.00554221459520278i</v>
      </c>
      <c r="L2566" s="57" t="str">
        <f t="shared" si="751"/>
        <v>0.00025-0.0154978359885286i</v>
      </c>
      <c r="M2566" s="57" t="str">
        <f t="shared" si="752"/>
        <v>0.0025-0.00872844329766943i</v>
      </c>
      <c r="N2566" s="57">
        <f t="shared" si="753"/>
        <v>99.168761447622316</v>
      </c>
      <c r="O2566" s="57">
        <f t="shared" si="754"/>
        <v>5.4403126784171105</v>
      </c>
      <c r="P2566" s="374">
        <f t="shared" si="755"/>
        <v>5.4403126784171105</v>
      </c>
      <c r="Q2566" s="374">
        <f t="shared" si="756"/>
        <v>-80.831238552377684</v>
      </c>
      <c r="R2566" s="12">
        <f t="shared" si="757"/>
        <v>99.168761447622316</v>
      </c>
      <c r="S2566" s="57">
        <f t="shared" si="758"/>
        <v>14.263186953049143</v>
      </c>
      <c r="T2566" s="12">
        <f t="shared" si="741"/>
        <v>5.4403126784171105</v>
      </c>
    </row>
    <row r="2567" spans="1:20" x14ac:dyDescent="0.15">
      <c r="A2567" s="57">
        <f t="shared" si="742"/>
        <v>89958.796034402374</v>
      </c>
      <c r="B2567" s="12">
        <f t="shared" si="759"/>
        <v>14317.387063470729</v>
      </c>
      <c r="C2567" s="57" t="str">
        <f t="shared" si="743"/>
        <v>0.298073916816369-1.8402715351566i</v>
      </c>
      <c r="D2567" s="57" t="str">
        <f t="shared" si="744"/>
        <v>7.96388789011165-0.802858897190062i</v>
      </c>
      <c r="E2567" s="57" t="str">
        <f t="shared" si="745"/>
        <v>81.9450618460911+1.83945884115013i</v>
      </c>
      <c r="F2567" s="57" t="str">
        <f t="shared" si="746"/>
        <v>4.17449289941214-41.8596661818871i</v>
      </c>
      <c r="G2567" s="57" t="str">
        <f t="shared" si="747"/>
        <v>0.998998300757634-0.0316337769005528i</v>
      </c>
      <c r="H2567" s="57" t="str">
        <f t="shared" si="748"/>
        <v>61.9965422764511-741.640543688222i</v>
      </c>
      <c r="I2567" s="57" t="str">
        <f t="shared" si="749"/>
        <v>-173.697298580356-32.109817012978i</v>
      </c>
      <c r="K2567" s="57" t="str">
        <f t="shared" si="750"/>
        <v>0.00134319023512117-0.00552204822291479i</v>
      </c>
      <c r="L2567" s="57" t="str">
        <f t="shared" si="751"/>
        <v>0.00025-0.0154391671533459i</v>
      </c>
      <c r="M2567" s="57" t="str">
        <f t="shared" si="752"/>
        <v>0.0025-0.00869540077472548i</v>
      </c>
      <c r="N2567" s="57">
        <f t="shared" si="753"/>
        <v>99.200454069764362</v>
      </c>
      <c r="O2567" s="57">
        <f t="shared" si="754"/>
        <v>5.4101071783532992</v>
      </c>
      <c r="P2567" s="374">
        <f t="shared" si="755"/>
        <v>5.4101071783532992</v>
      </c>
      <c r="Q2567" s="374">
        <f t="shared" si="756"/>
        <v>-80.799545930235638</v>
      </c>
      <c r="R2567" s="12">
        <f t="shared" si="757"/>
        <v>99.200454069764362</v>
      </c>
      <c r="S2567" s="57">
        <f t="shared" si="758"/>
        <v>14.317387063470729</v>
      </c>
      <c r="T2567" s="12">
        <f t="shared" si="741"/>
        <v>5.4101071783532992</v>
      </c>
    </row>
    <row r="2568" spans="1:20" x14ac:dyDescent="0.15">
      <c r="A2568" s="57">
        <f t="shared" si="742"/>
        <v>90300.639459333092</v>
      </c>
      <c r="B2568" s="12">
        <f t="shared" si="759"/>
        <v>14371.793134311918</v>
      </c>
      <c r="C2568" s="57" t="str">
        <f t="shared" si="743"/>
        <v>0.298056805401137-1.83372210469139i</v>
      </c>
      <c r="D2568" s="57" t="str">
        <f t="shared" si="744"/>
        <v>7.96376545500786-0.802531304519739i</v>
      </c>
      <c r="E2568" s="57" t="str">
        <f t="shared" si="745"/>
        <v>81.9516242973628+1.84590116439894i</v>
      </c>
      <c r="F2568" s="57" t="str">
        <f t="shared" si="746"/>
        <v>4.17446105921647-41.7022033262773i</v>
      </c>
      <c r="G2568" s="57" t="str">
        <f t="shared" si="747"/>
        <v>0.998990681077313-0.0317537430549489i</v>
      </c>
      <c r="H2568" s="57" t="str">
        <f t="shared" si="748"/>
        <v>61.1164674009796-737.038233629124i</v>
      </c>
      <c r="I2568" s="57" t="str">
        <f t="shared" si="749"/>
        <v>-171.976285463897-31.7391378247002i</v>
      </c>
      <c r="K2568" s="57" t="str">
        <f t="shared" si="750"/>
        <v>0.0013408600821842-0.00550195927310265i</v>
      </c>
      <c r="L2568" s="57" t="str">
        <f t="shared" si="751"/>
        <v>0.00025-0.015380720415766i</v>
      </c>
      <c r="M2568" s="57" t="str">
        <f t="shared" si="752"/>
        <v>0.0025-0.00866248333804095i</v>
      </c>
      <c r="N2568" s="57">
        <f t="shared" si="753"/>
        <v>99.232229129527724</v>
      </c>
      <c r="O2568" s="57">
        <f t="shared" si="754"/>
        <v>5.3799210071141426</v>
      </c>
      <c r="P2568" s="374">
        <f t="shared" si="755"/>
        <v>5.3799210071141426</v>
      </c>
      <c r="Q2568" s="374">
        <f t="shared" si="756"/>
        <v>-80.767770870472276</v>
      </c>
      <c r="R2568" s="12">
        <f t="shared" si="757"/>
        <v>99.232229129527724</v>
      </c>
      <c r="S2568" s="57">
        <f t="shared" si="758"/>
        <v>14.371793134311918</v>
      </c>
      <c r="T2568" s="12">
        <f t="shared" si="741"/>
        <v>5.3799210071141426</v>
      </c>
    </row>
    <row r="2569" spans="1:20" x14ac:dyDescent="0.15">
      <c r="A2569" s="57">
        <f t="shared" si="742"/>
        <v>90643.781889278573</v>
      </c>
      <c r="B2569" s="12">
        <f t="shared" si="759"/>
        <v>14426.405948222304</v>
      </c>
      <c r="C2569" s="57" t="str">
        <f t="shared" si="743"/>
        <v>0.298039428208277-1.82719907036333i</v>
      </c>
      <c r="D2569" s="57" t="str">
        <f t="shared" si="744"/>
        <v>7.96364209143697-0.802215172518618i</v>
      </c>
      <c r="E2569" s="57" t="str">
        <f t="shared" si="745"/>
        <v>81.9582362537786+1.85236073622106i</v>
      </c>
      <c r="F2569" s="57" t="str">
        <f t="shared" si="746"/>
        <v>4.17442897706677-41.5453403554657i</v>
      </c>
      <c r="G2569" s="57" t="str">
        <f t="shared" si="747"/>
        <v>0.998983003494958-0.0318741623129225i</v>
      </c>
      <c r="H2569" s="57" t="str">
        <f t="shared" si="748"/>
        <v>60.2523740805753-732.481507540825i</v>
      </c>
      <c r="I2569" s="57" t="str">
        <f t="shared" si="749"/>
        <v>-170.276237252544-31.3750466441207i</v>
      </c>
      <c r="K2569" s="57" t="str">
        <f t="shared" si="750"/>
        <v>0.00133854626080961-0.00548194747646535i</v>
      </c>
      <c r="L2569" s="57" t="str">
        <f t="shared" si="751"/>
        <v>0.00025-0.0153224949350129i</v>
      </c>
      <c r="M2569" s="57" t="str">
        <f t="shared" si="752"/>
        <v>0.0025-0.00862969051408737i</v>
      </c>
      <c r="N2569" s="57">
        <f t="shared" si="753"/>
        <v>99.264086562178932</v>
      </c>
      <c r="O2569" s="57">
        <f t="shared" si="754"/>
        <v>5.3497542895703267</v>
      </c>
      <c r="P2569" s="374">
        <f t="shared" si="755"/>
        <v>5.3497542895703267</v>
      </c>
      <c r="Q2569" s="374">
        <f t="shared" si="756"/>
        <v>-80.735913437821068</v>
      </c>
      <c r="R2569" s="12">
        <f t="shared" si="757"/>
        <v>99.264086562178932</v>
      </c>
      <c r="S2569" s="57">
        <f t="shared" si="758"/>
        <v>14.426405948222303</v>
      </c>
      <c r="T2569" s="12">
        <f t="shared" si="741"/>
        <v>5.3497542895703267</v>
      </c>
    </row>
    <row r="2570" spans="1:20" x14ac:dyDescent="0.15">
      <c r="A2570" s="57">
        <f t="shared" si="742"/>
        <v>90988.228260457821</v>
      </c>
      <c r="B2570" s="12">
        <f t="shared" si="759"/>
        <v>14481.226290825549</v>
      </c>
      <c r="C2570" s="57" t="str">
        <f t="shared" si="743"/>
        <v>0.298021784101185-1.82070233835454i</v>
      </c>
      <c r="D2570" s="57" t="str">
        <f t="shared" si="744"/>
        <v>7.96351779238725-0.801910495681592i</v>
      </c>
      <c r="E2570" s="57" t="str">
        <f t="shared" si="745"/>
        <v>81.9648980839966+1.85883754347906i</v>
      </c>
      <c r="F2570" s="57" t="str">
        <f t="shared" si="746"/>
        <v>4.17439665112826-41.3890750127499i</v>
      </c>
      <c r="G2570" s="57" t="str">
        <f t="shared" si="747"/>
        <v>0.998975267571474-0.0319950363646655i</v>
      </c>
      <c r="H2570" s="57" t="str">
        <f t="shared" si="748"/>
        <v>59.4038998754375-727.969681209215i</v>
      </c>
      <c r="I2570" s="57" t="str">
        <f t="shared" si="749"/>
        <v>-168.596826143186-31.0173907427839i</v>
      </c>
      <c r="K2570" s="57" t="str">
        <f t="shared" si="750"/>
        <v>0.00133624864049752-0.00546201256455865i</v>
      </c>
      <c r="L2570" s="57" t="str">
        <f t="shared" si="751"/>
        <v>0.00025-0.0152644898734937i</v>
      </c>
      <c r="M2570" s="57" t="str">
        <f t="shared" si="752"/>
        <v>0.0025-0.00859702183112912i</v>
      </c>
      <c r="N2570" s="57">
        <f t="shared" si="753"/>
        <v>99.29602629907022</v>
      </c>
      <c r="O2570" s="57">
        <f t="shared" si="754"/>
        <v>5.3196071512462044</v>
      </c>
      <c r="P2570" s="374">
        <f t="shared" si="755"/>
        <v>5.3196071512462044</v>
      </c>
      <c r="Q2570" s="374">
        <f t="shared" si="756"/>
        <v>-80.70397370092978</v>
      </c>
      <c r="R2570" s="12">
        <f t="shared" si="757"/>
        <v>99.29602629907022</v>
      </c>
      <c r="S2570" s="57">
        <f t="shared" si="758"/>
        <v>14.481226290825548</v>
      </c>
      <c r="T2570" s="12">
        <f t="shared" si="741"/>
        <v>5.3196071512462044</v>
      </c>
    </row>
    <row r="2571" spans="1:20" x14ac:dyDescent="0.15">
      <c r="A2571" s="57">
        <f t="shared" si="742"/>
        <v>91333.983527847566</v>
      </c>
      <c r="B2571" s="12">
        <f t="shared" si="759"/>
        <v>14536.254950730687</v>
      </c>
      <c r="C2571" s="57" t="str">
        <f t="shared" si="743"/>
        <v>0.298003871926139-1.81423181522704i</v>
      </c>
      <c r="D2571" s="57" t="str">
        <f t="shared" si="744"/>
        <v>7.96339255079439-0.801617268657453i</v>
      </c>
      <c r="E2571" s="57" t="str">
        <f t="shared" si="745"/>
        <v>81.9716101593653+1.86533157207946i</v>
      </c>
      <c r="F2571" s="57" t="str">
        <f t="shared" si="746"/>
        <v>4.17436407955217-41.2334050500228i</v>
      </c>
      <c r="G2571" s="57" t="str">
        <f t="shared" si="747"/>
        <v>0.998967472864446-0.0321163669064327i</v>
      </c>
      <c r="H2571" s="57" t="str">
        <f t="shared" si="748"/>
        <v>58.5706922311595-723.502083896399i</v>
      </c>
      <c r="I2571" s="57" t="str">
        <f t="shared" si="749"/>
        <v>-166.937730826873-30.6660216527416i</v>
      </c>
      <c r="K2571" s="57" t="str">
        <f t="shared" si="750"/>
        <v>0.001333967091651-0.00544215426979347i</v>
      </c>
      <c r="L2571" s="57" t="str">
        <f t="shared" si="751"/>
        <v>0.00025-0.0152067043967859i</v>
      </c>
      <c r="M2571" s="57" t="str">
        <f t="shared" si="752"/>
        <v>0.0025-0.0085644768192161i</v>
      </c>
      <c r="N2571" s="57">
        <f t="shared" si="753"/>
        <v>99.32804826759444</v>
      </c>
      <c r="O2571" s="57">
        <f t="shared" si="754"/>
        <v>5.2894797183202851</v>
      </c>
      <c r="P2571" s="374">
        <f t="shared" si="755"/>
        <v>5.2894797183202851</v>
      </c>
      <c r="Q2571" s="374">
        <f t="shared" si="756"/>
        <v>-80.67195173240556</v>
      </c>
      <c r="R2571" s="12">
        <f t="shared" si="757"/>
        <v>99.32804826759444</v>
      </c>
      <c r="S2571" s="57">
        <f t="shared" si="758"/>
        <v>14.536254950730687</v>
      </c>
      <c r="T2571" s="12">
        <f t="shared" si="741"/>
        <v>5.2894797183202851</v>
      </c>
    </row>
    <row r="2572" spans="1:20" x14ac:dyDescent="0.15">
      <c r="A2572" s="57">
        <f t="shared" si="742"/>
        <v>91681.052665253388</v>
      </c>
      <c r="B2572" s="12">
        <f t="shared" si="759"/>
        <v>14591.492719543463</v>
      </c>
      <c r="C2572" s="57" t="str">
        <f t="shared" si="743"/>
        <v>0.297985690512235-1.80778740792158i</v>
      </c>
      <c r="D2572" s="57" t="str">
        <f t="shared" si="744"/>
        <v>7.96326635954136-0.801335486248707i</v>
      </c>
      <c r="E2572" s="57" t="str">
        <f t="shared" si="745"/>
        <v>81.9783728539416+1.87184280695957i</v>
      </c>
      <c r="F2572" s="57" t="str">
        <f t="shared" si="746"/>
        <v>4.17433126047591-41.0783282277397i</v>
      </c>
      <c r="G2572" s="57" t="str">
        <f t="shared" si="747"/>
        <v>0.99895961892812-0.0322381556405605i</v>
      </c>
      <c r="H2572" s="57" t="str">
        <f t="shared" si="748"/>
        <v>57.7524081640147-719.078058021529i</v>
      </c>
      <c r="I2572" s="57" t="str">
        <f t="shared" si="749"/>
        <v>-165.298636333393-30.320795028471i</v>
      </c>
      <c r="K2572" s="57" t="str">
        <f t="shared" si="750"/>
        <v>0.00133170148556922-0.00542237232543463i</v>
      </c>
      <c r="L2572" s="57" t="str">
        <f t="shared" si="751"/>
        <v>0.00025-0.0151491376736261i</v>
      </c>
      <c r="M2572" s="57" t="str">
        <f t="shared" si="752"/>
        <v>0.0025-0.0085320550101774i</v>
      </c>
      <c r="N2572" s="57">
        <f t="shared" si="753"/>
        <v>99.360152391139934</v>
      </c>
      <c r="O2572" s="57">
        <f t="shared" si="754"/>
        <v>5.2593721176272261</v>
      </c>
      <c r="P2572" s="374">
        <f t="shared" si="755"/>
        <v>5.2593721176272261</v>
      </c>
      <c r="Q2572" s="374">
        <f t="shared" si="756"/>
        <v>-80.639847608860066</v>
      </c>
      <c r="R2572" s="12">
        <f t="shared" si="757"/>
        <v>99.360152391139934</v>
      </c>
      <c r="S2572" s="57">
        <f t="shared" si="758"/>
        <v>14.591492719543464</v>
      </c>
      <c r="T2572" s="12">
        <f t="shared" si="741"/>
        <v>5.2593721176272261</v>
      </c>
    </row>
    <row r="2573" spans="1:20" x14ac:dyDescent="0.15">
      <c r="A2573" s="57">
        <f t="shared" si="742"/>
        <v>92029.440665381349</v>
      </c>
      <c r="B2573" s="12">
        <f t="shared" si="759"/>
        <v>14646.940391877728</v>
      </c>
      <c r="C2573" s="57" t="str">
        <f t="shared" si="743"/>
        <v>0.297967238671253-1.80136902375613i</v>
      </c>
      <c r="D2573" s="57" t="str">
        <f t="shared" si="744"/>
        <v>7.96313921145768-0.801065143411361i</v>
      </c>
      <c r="E2573" s="57" t="str">
        <f t="shared" si="745"/>
        <v>81.9851865445101+1.87837123207297i</v>
      </c>
      <c r="F2573" s="57" t="str">
        <f t="shared" si="746"/>
        <v>4.17429819202272-40.9238423148866i</v>
      </c>
      <c r="G2573" s="57" t="str">
        <f t="shared" si="747"/>
        <v>0.998951705313377-0.032360404275485i</v>
      </c>
      <c r="H2573" s="57" t="str">
        <f t="shared" si="748"/>
        <v>56.9487139576912-714.696958850361i</v>
      </c>
      <c r="I2573" s="57" t="str">
        <f t="shared" si="749"/>
        <v>-163.679233880163-29.9815705138841i</v>
      </c>
      <c r="K2573" s="57" t="str">
        <f t="shared" si="750"/>
        <v>0.0013294516944406-0.00540266646559937i</v>
      </c>
      <c r="L2573" s="57" t="str">
        <f t="shared" si="751"/>
        <v>0.00025-0.0150917888758977i</v>
      </c>
      <c r="M2573" s="57" t="str">
        <f t="shared" si="752"/>
        <v>0.0025-0.00849975593761444i</v>
      </c>
      <c r="N2573" s="57">
        <f t="shared" si="753"/>
        <v>99.392338589044911</v>
      </c>
      <c r="O2573" s="57">
        <f t="shared" si="754"/>
        <v>5.2292844766581386</v>
      </c>
      <c r="P2573" s="374">
        <f t="shared" si="755"/>
        <v>5.2292844766581386</v>
      </c>
      <c r="Q2573" s="374">
        <f t="shared" si="756"/>
        <v>-80.607661410955089</v>
      </c>
      <c r="R2573" s="12">
        <f t="shared" si="757"/>
        <v>99.392338589044911</v>
      </c>
      <c r="S2573" s="57">
        <f t="shared" si="758"/>
        <v>14.646940391877727</v>
      </c>
      <c r="T2573" s="12">
        <f t="shared" si="741"/>
        <v>5.2292844766581386</v>
      </c>
    </row>
    <row r="2574" spans="1:20" x14ac:dyDescent="0.15">
      <c r="A2574" s="57">
        <f t="shared" si="742"/>
        <v>92379.152539909803</v>
      </c>
      <c r="B2574" s="12">
        <f t="shared" si="759"/>
        <v>14702.598765366864</v>
      </c>
      <c r="C2574" s="57" t="str">
        <f t="shared" si="743"/>
        <v>0.2979485151976-1.79497657042464i</v>
      </c>
      <c r="D2574" s="57" t="str">
        <f t="shared" si="744"/>
        <v>7.96301109931926-0.80080623525473i</v>
      </c>
      <c r="E2574" s="57" t="str">
        <f t="shared" si="745"/>
        <v>81.9920516106012+1.8849168303759i</v>
      </c>
      <c r="F2574" s="57" t="str">
        <f t="shared" si="746"/>
        <v>4.17426487230169-40.7699450889478i</v>
      </c>
      <c r="G2574" s="57" t="str">
        <f t="shared" si="747"/>
        <v>0.998943731567705-0.0324831145257624i</v>
      </c>
      <c r="H2574" s="57" t="str">
        <f t="shared" si="748"/>
        <v>56.1592848709838-710.358154193087i</v>
      </c>
      <c r="I2574" s="57" t="str">
        <f t="shared" si="749"/>
        <v>-162.07922072523-29.6482116142118i</v>
      </c>
      <c r="K2574" s="57" t="str">
        <f t="shared" si="750"/>
        <v>0.00132721759133609-0.00538303642525591i</v>
      </c>
      <c r="L2574" s="57" t="str">
        <f t="shared" si="751"/>
        <v>0.00025-0.0150346571786189i</v>
      </c>
      <c r="M2574" s="57" t="str">
        <f t="shared" si="752"/>
        <v>0.0025-0.00846757913689425i</v>
      </c>
      <c r="N2574" s="57">
        <f t="shared" si="753"/>
        <v>99.424606776552267</v>
      </c>
      <c r="O2574" s="57">
        <f t="shared" si="754"/>
        <v>5.199216923562167</v>
      </c>
      <c r="P2574" s="374">
        <f t="shared" si="755"/>
        <v>5.199216923562167</v>
      </c>
      <c r="Q2574" s="374">
        <f t="shared" si="756"/>
        <v>-80.575393223447733</v>
      </c>
      <c r="R2574" s="12">
        <f t="shared" si="757"/>
        <v>99.424606776552267</v>
      </c>
      <c r="S2574" s="57">
        <f t="shared" si="758"/>
        <v>14.702598765366863</v>
      </c>
      <c r="T2574" s="12">
        <f t="shared" si="741"/>
        <v>5.199216923562167</v>
      </c>
    </row>
    <row r="2575" spans="1:20" x14ac:dyDescent="0.15">
      <c r="A2575" s="57">
        <f t="shared" si="742"/>
        <v>92730.193319561455</v>
      </c>
      <c r="B2575" s="12">
        <f t="shared" si="759"/>
        <v>14758.468640675257</v>
      </c>
      <c r="C2575" s="57" t="str">
        <f t="shared" si="743"/>
        <v>0.297929518868182-1.78860995599567i</v>
      </c>
      <c r="D2575" s="57" t="str">
        <f t="shared" si="744"/>
        <v>7.96288201584795-0.800558757041238i</v>
      </c>
      <c r="E2575" s="57" t="str">
        <f t="shared" si="745"/>
        <v>81.9989684345116+1.8914795838123i</v>
      </c>
      <c r="F2575" s="57" t="str">
        <f t="shared" si="746"/>
        <v>4.17423129940763-40.616634335874i</v>
      </c>
      <c r="G2575" s="57" t="str">
        <f t="shared" si="747"/>
        <v>0.998935697235177-0.0326062881120869i</v>
      </c>
      <c r="H2575" s="57" t="str">
        <f t="shared" si="748"/>
        <v>55.3838048560255-706.061024110424i</v>
      </c>
      <c r="I2575" s="57" t="str">
        <f t="shared" si="749"/>
        <v>-160.498300024333-29.3205855725716i</v>
      </c>
      <c r="K2575" s="57" t="str">
        <f t="shared" si="750"/>
        <v>0.00132499905020238-0.00536348194022199i</v>
      </c>
      <c r="L2575" s="57" t="str">
        <f t="shared" si="751"/>
        <v>0.00025-0.0149777417599312i</v>
      </c>
      <c r="M2575" s="57" t="str">
        <f t="shared" si="752"/>
        <v>0.0025-0.00843552414514276i</v>
      </c>
      <c r="N2575" s="57">
        <f t="shared" si="753"/>
        <v>99.456956864762944</v>
      </c>
      <c r="O2575" s="57">
        <f t="shared" si="754"/>
        <v>5.1691695871473051</v>
      </c>
      <c r="P2575" s="374">
        <f t="shared" si="755"/>
        <v>5.1691695871473051</v>
      </c>
      <c r="Q2575" s="374">
        <f t="shared" si="756"/>
        <v>-80.543043135237056</v>
      </c>
      <c r="R2575" s="12">
        <f t="shared" si="757"/>
        <v>99.456956864762944</v>
      </c>
      <c r="S2575" s="57">
        <f t="shared" si="758"/>
        <v>14.758468640675257</v>
      </c>
      <c r="T2575" s="12">
        <f t="shared" si="741"/>
        <v>5.1691695871473051</v>
      </c>
    </row>
    <row r="2576" spans="1:20" x14ac:dyDescent="0.15">
      <c r="A2576" s="57">
        <f t="shared" si="742"/>
        <v>93082.56805417579</v>
      </c>
      <c r="B2576" s="12">
        <f t="shared" si="759"/>
        <v>14814.550821509823</v>
      </c>
      <c r="C2576" s="57" t="str">
        <f t="shared" si="743"/>
        <v>0.297910248442323-1.78226908891105i</v>
      </c>
      <c r="D2576" s="57" t="str">
        <f t="shared" si="744"/>
        <v>7.96275195371116-0.800322704186227i</v>
      </c>
      <c r="E2576" s="57" t="str">
        <f t="shared" si="745"/>
        <v>82.0059374013221+1.89805947329979i</v>
      </c>
      <c r="F2576" s="57" t="str">
        <f t="shared" si="746"/>
        <v>4.17419747142103-40.4639078500502i</v>
      </c>
      <c r="G2576" s="57" t="str">
        <f t="shared" si="747"/>
        <v>0.998927601856421-0.0327299267613102i</v>
      </c>
      <c r="H2576" s="57" t="str">
        <f t="shared" si="748"/>
        <v>54.6219662866051-701.804960627467i</v>
      </c>
      <c r="I2576" s="57" t="str">
        <f t="shared" si="749"/>
        <v>-158.936180691832-28.9985632510164i</v>
      </c>
      <c r="K2576" s="57" t="str">
        <f t="shared" si="750"/>
        <v>0.00132279594585525-0.00534400274716331i</v>
      </c>
      <c r="L2576" s="57" t="str">
        <f t="shared" si="751"/>
        <v>0.00025-0.0149210418010871i</v>
      </c>
      <c r="M2576" s="57" t="str">
        <f t="shared" si="752"/>
        <v>0.0025-0.00840359050123805i</v>
      </c>
      <c r="N2576" s="57">
        <f t="shared" si="753"/>
        <v>99.489388760590103</v>
      </c>
      <c r="O2576" s="57">
        <f t="shared" si="754"/>
        <v>5.1391425968813911</v>
      </c>
      <c r="P2576" s="374">
        <f t="shared" si="755"/>
        <v>5.1391425968813911</v>
      </c>
      <c r="Q2576" s="374">
        <f t="shared" si="756"/>
        <v>-80.510611239409897</v>
      </c>
      <c r="R2576" s="12">
        <f t="shared" si="757"/>
        <v>99.489388760590103</v>
      </c>
      <c r="S2576" s="57">
        <f t="shared" si="758"/>
        <v>14.814550821509824</v>
      </c>
      <c r="T2576" s="12">
        <f t="shared" si="741"/>
        <v>5.1391425968813911</v>
      </c>
    </row>
    <row r="2577" spans="1:20" x14ac:dyDescent="0.15">
      <c r="A2577" s="57">
        <f t="shared" si="742"/>
        <v>93436.281812781657</v>
      </c>
      <c r="B2577" s="12">
        <f t="shared" si="759"/>
        <v>14870.84611463156</v>
      </c>
      <c r="C2577" s="57" t="str">
        <f t="shared" si="743"/>
        <v>0.297890702661643-1.77595387798454i</v>
      </c>
      <c r="D2577" s="57" t="str">
        <f t="shared" si="744"/>
        <v>7.96262090552131-0.80009807225775i</v>
      </c>
      <c r="E2577" s="57" t="str">
        <f t="shared" si="745"/>
        <v>82.0129588989163+1.90465647871515i</v>
      </c>
      <c r="F2577" s="57" t="str">
        <f t="shared" si="746"/>
        <v>4.17416338640784-40.3117634342643i</v>
      </c>
      <c r="G2577" s="57" t="str">
        <f t="shared" si="747"/>
        <v>0.998919444968601-0.0328540322064604i</v>
      </c>
      <c r="H2577" s="57" t="str">
        <f t="shared" si="748"/>
        <v>53.8734696961968-697.589367455356i</v>
      </c>
      <c r="I2577" s="57" t="str">
        <f t="shared" si="749"/>
        <v>-157.392577265455-28.6820190158957i</v>
      </c>
      <c r="K2577" s="57" t="str">
        <f t="shared" si="750"/>
        <v>0.00132060815397288-0.00532459858359211i</v>
      </c>
      <c r="L2577" s="57" t="str">
        <f t="shared" si="751"/>
        <v>0.00025-0.0148645564864386i</v>
      </c>
      <c r="M2577" s="57" t="str">
        <f t="shared" si="752"/>
        <v>0.0025-0.00837177774580397i</v>
      </c>
      <c r="N2577" s="57">
        <f t="shared" si="753"/>
        <v>99.521902366711871</v>
      </c>
      <c r="O2577" s="57">
        <f t="shared" si="754"/>
        <v>5.1091360828929453</v>
      </c>
      <c r="P2577" s="374">
        <f t="shared" si="755"/>
        <v>5.1091360828929453</v>
      </c>
      <c r="Q2577" s="374">
        <f t="shared" si="756"/>
        <v>-80.478097633288129</v>
      </c>
      <c r="R2577" s="12">
        <f t="shared" si="757"/>
        <v>99.521902366711871</v>
      </c>
      <c r="S2577" s="57">
        <f t="shared" si="758"/>
        <v>14.87084611463156</v>
      </c>
      <c r="T2577" s="12">
        <f t="shared" si="741"/>
        <v>5.1091360828929453</v>
      </c>
    </row>
    <row r="2578" spans="1:20" x14ac:dyDescent="0.15">
      <c r="A2578" s="57">
        <f t="shared" si="742"/>
        <v>93791.33968367023</v>
      </c>
      <c r="B2578" s="12">
        <f t="shared" si="759"/>
        <v>14927.355329867161</v>
      </c>
      <c r="C2578" s="57" t="str">
        <f t="shared" si="743"/>
        <v>0.297870880249978-1.76966423240061i</v>
      </c>
      <c r="D2578" s="57" t="str">
        <f t="shared" si="744"/>
        <v>7.96248886383573-0.799884856976387i</v>
      </c>
      <c r="E2578" s="57" t="str">
        <f t="shared" si="745"/>
        <v>82.0200333180023+1.91127057887884i</v>
      </c>
      <c r="F2578" s="57" t="str">
        <f t="shared" si="746"/>
        <v>4.17412904241937-40.1601988996754i</v>
      </c>
      <c r="G2578" s="57" t="str">
        <f t="shared" si="747"/>
        <v>0.998911226105385-0.0329786061867615i</v>
      </c>
      <c r="H2578" s="57" t="str">
        <f t="shared" si="748"/>
        <v>53.1380235252838-693.413659720257i</v>
      </c>
      <c r="I2578" s="57" t="str">
        <f t="shared" si="749"/>
        <v>-155.867209774692-28.3708306273413i</v>
      </c>
      <c r="K2578" s="57" t="str">
        <f t="shared" si="750"/>
        <v>0.00131843555108931-0.00530526918786572i</v>
      </c>
      <c r="L2578" s="57" t="str">
        <f t="shared" si="751"/>
        <v>0.00025-0.0148082850034256i</v>
      </c>
      <c r="M2578" s="57" t="str">
        <f t="shared" si="752"/>
        <v>0.0025-0.0083400854212034i</v>
      </c>
      <c r="N2578" s="57">
        <f t="shared" si="753"/>
        <v>99.554497581524473</v>
      </c>
      <c r="O2578" s="57">
        <f t="shared" si="754"/>
        <v>5.0791501759725923</v>
      </c>
      <c r="P2578" s="374">
        <f t="shared" si="755"/>
        <v>5.0791501759725923</v>
      </c>
      <c r="Q2578" s="374">
        <f t="shared" si="756"/>
        <v>-80.445502418475527</v>
      </c>
      <c r="R2578" s="12">
        <f t="shared" si="757"/>
        <v>99.554497581524473</v>
      </c>
      <c r="S2578" s="57">
        <f t="shared" si="758"/>
        <v>14.927355329867162</v>
      </c>
      <c r="T2578" s="12">
        <f t="shared" si="741"/>
        <v>5.0791501759725923</v>
      </c>
    </row>
    <row r="2579" spans="1:20" x14ac:dyDescent="0.15">
      <c r="A2579" s="57">
        <f t="shared" si="742"/>
        <v>94147.746774468178</v>
      </c>
      <c r="B2579" s="12">
        <f t="shared" si="759"/>
        <v>14984.079280120657</v>
      </c>
      <c r="C2579" s="57" t="str">
        <f t="shared" si="743"/>
        <v>0.297850779913239-1.76340006171292i</v>
      </c>
      <c r="D2579" s="57" t="str">
        <f t="shared" si="744"/>
        <v>7.96235582115595-0.79968305421504i</v>
      </c>
      <c r="E2579" s="57" t="str">
        <f t="shared" si="745"/>
        <v>82.0271610521282+1.91790175154082i</v>
      </c>
      <c r="F2579" s="57" t="str">
        <f t="shared" si="746"/>
        <v>4.17409443749225-40.0092120657818i</v>
      </c>
      <c r="G2579" s="57" t="str">
        <f t="shared" si="747"/>
        <v>0.998902944796921-0.0331036504476519i</v>
      </c>
      <c r="H2579" s="57" t="str">
        <f t="shared" si="748"/>
        <v>52.4153438776188-689.277263699635i</v>
      </c>
      <c r="I2579" s="57" t="str">
        <f t="shared" si="749"/>
        <v>-154.359803612754-28.0648791327201i</v>
      </c>
      <c r="K2579" s="57" t="str">
        <f t="shared" si="750"/>
        <v>0.00131627801458776-0.00528601429918475i</v>
      </c>
      <c r="L2579" s="57" t="str">
        <f t="shared" si="751"/>
        <v>0.00025-0.0147522265425638i</v>
      </c>
      <c r="M2579" s="57" t="str">
        <f t="shared" si="752"/>
        <v>0.0025-0.00830851307153158i</v>
      </c>
      <c r="N2579" s="57">
        <f t="shared" si="753"/>
        <v>99.587174299094812</v>
      </c>
      <c r="O2579" s="57">
        <f t="shared" si="754"/>
        <v>5.0491850075729232</v>
      </c>
      <c r="P2579" s="374">
        <f t="shared" si="755"/>
        <v>5.0491850075729232</v>
      </c>
      <c r="Q2579" s="374">
        <f t="shared" si="756"/>
        <v>-80.412825700905188</v>
      </c>
      <c r="R2579" s="12">
        <f t="shared" si="757"/>
        <v>99.587174299094812</v>
      </c>
      <c r="S2579" s="57">
        <f t="shared" si="758"/>
        <v>14.984079280120657</v>
      </c>
      <c r="T2579" s="12">
        <f t="shared" si="741"/>
        <v>5.0491850075729232</v>
      </c>
    </row>
    <row r="2580" spans="1:20" x14ac:dyDescent="0.15">
      <c r="A2580" s="57">
        <f t="shared" si="742"/>
        <v>94505.508212211163</v>
      </c>
      <c r="B2580" s="12">
        <f t="shared" si="759"/>
        <v>15041.018781385115</v>
      </c>
      <c r="C2580" s="57" t="str">
        <f t="shared" si="743"/>
        <v>0.297830400339357-1.75716127584328i</v>
      </c>
      <c r="D2580" s="57" t="str">
        <f t="shared" si="744"/>
        <v>7.96222176992743-0.799492659998749i</v>
      </c>
      <c r="E2580" s="57" t="str">
        <f t="shared" si="745"/>
        <v>82.034342497707+1.92454997336449i</v>
      </c>
      <c r="F2580" s="57" t="str">
        <f t="shared" si="746"/>
        <v>4.17405956964833-39.8588007603905i</v>
      </c>
      <c r="G2580" s="57" t="str">
        <f t="shared" si="747"/>
        <v>0.998894600569812-0.0332291667408038i</v>
      </c>
      <c r="H2580" s="57" t="str">
        <f t="shared" si="748"/>
        <v>51.7051542850763-685.179616565514i</v>
      </c>
      <c r="I2580" s="57" t="str">
        <f t="shared" si="749"/>
        <v>-152.870089411992-27.764048763893i</v>
      </c>
      <c r="K2580" s="57" t="str">
        <f t="shared" si="750"/>
        <v>0.0013141354226943-0.0052668336575919i</v>
      </c>
      <c r="L2580" s="57" t="str">
        <f t="shared" si="751"/>
        <v>0.00025-0.0146963802974336i</v>
      </c>
      <c r="M2580" s="57" t="str">
        <f t="shared" si="752"/>
        <v>0.0025-0.00827706024260964i</v>
      </c>
      <c r="N2580" s="57">
        <f t="shared" si="753"/>
        <v>99.619932409112934</v>
      </c>
      <c r="O2580" s="57">
        <f t="shared" si="754"/>
        <v>5.0192407098106653</v>
      </c>
      <c r="P2580" s="374">
        <f t="shared" si="755"/>
        <v>5.0192407098106653</v>
      </c>
      <c r="Q2580" s="374">
        <f t="shared" si="756"/>
        <v>-80.380067590887066</v>
      </c>
      <c r="R2580" s="12">
        <f t="shared" si="757"/>
        <v>99.619932409112934</v>
      </c>
      <c r="S2580" s="57">
        <f t="shared" si="758"/>
        <v>15.041018781385116</v>
      </c>
      <c r="T2580" s="12">
        <f t="shared" si="741"/>
        <v>5.0192407098106653</v>
      </c>
    </row>
    <row r="2581" spans="1:20" x14ac:dyDescent="0.15">
      <c r="A2581" s="57">
        <f t="shared" si="742"/>
        <v>94864.629143417566</v>
      </c>
      <c r="B2581" s="12">
        <f t="shared" si="759"/>
        <v>15098.174652754378</v>
      </c>
      <c r="C2581" s="57" t="str">
        <f t="shared" si="743"/>
        <v>0.297809740198125-1.75094778508009i</v>
      </c>
      <c r="D2581" s="57" t="str">
        <f t="shared" si="744"/>
        <v>7.96208670253915-0.79931367050449i</v>
      </c>
      <c r="E2581" s="57" t="str">
        <f t="shared" si="745"/>
        <v>82.0415780540317+1.93121521991182i</v>
      </c>
      <c r="F2581" s="57" t="str">
        <f t="shared" si="746"/>
        <v>4.17402443689449-39.7089628195851i</v>
      </c>
      <c r="G2581" s="57" t="str">
        <f t="shared" si="747"/>
        <v>0.998886192947086-0.0333551568241428i</v>
      </c>
      <c r="H2581" s="57" t="str">
        <f t="shared" si="748"/>
        <v>51.007185480728-681.120166134519i</v>
      </c>
      <c r="I2581" s="57" t="str">
        <f t="shared" si="749"/>
        <v>-151.397802922655-27.4682268381222i</v>
      </c>
      <c r="K2581" s="57" t="str">
        <f t="shared" si="750"/>
        <v>0.00131200765447119-0.00524772700397011i</v>
      </c>
      <c r="L2581" s="57" t="str">
        <f t="shared" si="751"/>
        <v>0.00025-0.0146407454646679i</v>
      </c>
      <c r="M2581" s="57" t="str">
        <f t="shared" si="752"/>
        <v>0.0025-0.00824572648197814i</v>
      </c>
      <c r="N2581" s="57">
        <f t="shared" si="753"/>
        <v>99.652771796843695</v>
      </c>
      <c r="O2581" s="57">
        <f t="shared" si="754"/>
        <v>4.9893174154662159</v>
      </c>
      <c r="P2581" s="374">
        <f t="shared" si="755"/>
        <v>4.9893174154662159</v>
      </c>
      <c r="Q2581" s="374">
        <f t="shared" si="756"/>
        <v>-80.347228203156305</v>
      </c>
      <c r="R2581" s="12">
        <f t="shared" si="757"/>
        <v>99.652771796843695</v>
      </c>
      <c r="S2581" s="57">
        <f t="shared" si="758"/>
        <v>15.098174652754379</v>
      </c>
      <c r="T2581" s="12">
        <f t="shared" si="741"/>
        <v>4.9893174154662159</v>
      </c>
    </row>
    <row r="2582" spans="1:20" x14ac:dyDescent="0.15">
      <c r="A2582" s="57">
        <f t="shared" si="742"/>
        <v>95225.114734162547</v>
      </c>
      <c r="B2582" s="12">
        <f t="shared" si="759"/>
        <v>15155.547716434845</v>
      </c>
      <c r="C2582" s="57" t="str">
        <f t="shared" si="743"/>
        <v>0.297788798141134-1.74475950007724i</v>
      </c>
      <c r="D2582" s="57" t="str">
        <f t="shared" si="744"/>
        <v>7.96195061132319-0.799146082060991i</v>
      </c>
      <c r="E2582" s="57" t="str">
        <f t="shared" si="745"/>
        <v>82.048868123298+1.93789746562788i</v>
      </c>
      <c r="F2582" s="57" t="str">
        <f t="shared" si="746"/>
        <v>4.17398903722262-39.5596960876951i</v>
      </c>
      <c r="G2582" s="57" t="str">
        <f t="shared" si="747"/>
        <v>0.998877721448173-0.033481622461866i</v>
      </c>
      <c r="H2582" s="57" t="str">
        <f t="shared" si="748"/>
        <v>50.3211751798549-677.098370624557i</v>
      </c>
      <c r="I2582" s="57" t="str">
        <f t="shared" si="749"/>
        <v>-149.942684894902-27.177303662491i</v>
      </c>
      <c r="K2582" s="57" t="str">
        <f t="shared" si="750"/>
        <v>0.0013098945898106-0.00522869408004113i</v>
      </c>
      <c r="L2582" s="57" t="str">
        <f t="shared" si="751"/>
        <v>0.00025-0.0145853212439409i</v>
      </c>
      <c r="M2582" s="57" t="str">
        <f t="shared" si="752"/>
        <v>0.0025-0.00821451133889039i</v>
      </c>
      <c r="N2582" s="57">
        <f t="shared" si="753"/>
        <v>99.685692343078841</v>
      </c>
      <c r="O2582" s="57">
        <f t="shared" si="754"/>
        <v>4.9594152579853787</v>
      </c>
      <c r="P2582" s="374">
        <f t="shared" si="755"/>
        <v>4.9594152579853787</v>
      </c>
      <c r="Q2582" s="374">
        <f t="shared" si="756"/>
        <v>-80.314307656921159</v>
      </c>
      <c r="R2582" s="12">
        <f t="shared" si="757"/>
        <v>99.685692343078841</v>
      </c>
      <c r="S2582" s="57">
        <f t="shared" si="758"/>
        <v>15.155547716434844</v>
      </c>
      <c r="T2582" s="12">
        <f t="shared" si="741"/>
        <v>4.9594152579853787</v>
      </c>
    </row>
    <row r="2583" spans="1:20" x14ac:dyDescent="0.15">
      <c r="A2583" s="57">
        <f t="shared" si="742"/>
        <v>95586.970170152374</v>
      </c>
      <c r="B2583" s="12">
        <f t="shared" si="759"/>
        <v>15213.138797757298</v>
      </c>
      <c r="C2583" s="57" t="str">
        <f t="shared" si="743"/>
        <v>0.297767572801612-1.73859633185261i</v>
      </c>
      <c r="D2583" s="57" t="str">
        <f t="shared" si="744"/>
        <v>7.96181348855428-0.798989891148528i</v>
      </c>
      <c r="E2583" s="57" t="str">
        <f t="shared" si="745"/>
        <v>82.0562131106204+1.94459668382494i</v>
      </c>
      <c r="F2583" s="57" t="str">
        <f t="shared" si="746"/>
        <v>4.17395336860937-39.4109984172646i</v>
      </c>
      <c r="G2583" s="57" t="str">
        <f t="shared" si="747"/>
        <v>0.998869185588877-0.0336085654244624i</v>
      </c>
      <c r="H2583" s="57" t="str">
        <f t="shared" si="748"/>
        <v>49.6468678685497-673.113698417879i</v>
      </c>
      <c r="I2583" s="57" t="str">
        <f t="shared" si="749"/>
        <v>-148.50448096397-26.8911724416879i</v>
      </c>
      <c r="K2583" s="57" t="str">
        <f t="shared" si="750"/>
        <v>0.00130779610942806-0.00520973462836372i</v>
      </c>
      <c r="L2583" s="57" t="str">
        <f t="shared" si="751"/>
        <v>0.00025-0.0145301068379566i</v>
      </c>
      <c r="M2583" s="57" t="str">
        <f t="shared" si="752"/>
        <v>0.0025-0.00818341436430598i</v>
      </c>
      <c r="N2583" s="57">
        <f t="shared" si="753"/>
        <v>99.718693924087731</v>
      </c>
      <c r="O2583" s="57">
        <f t="shared" si="754"/>
        <v>4.9295343714790647</v>
      </c>
      <c r="P2583" s="374">
        <f t="shared" si="755"/>
        <v>4.9295343714790647</v>
      </c>
      <c r="Q2583" s="374">
        <f t="shared" si="756"/>
        <v>-80.281306075912269</v>
      </c>
      <c r="R2583" s="12">
        <f t="shared" si="757"/>
        <v>99.718693924087731</v>
      </c>
      <c r="S2583" s="57">
        <f t="shared" si="758"/>
        <v>15.213138797757297</v>
      </c>
      <c r="T2583" s="12">
        <f t="shared" si="741"/>
        <v>4.9295343714790647</v>
      </c>
    </row>
    <row r="2584" spans="1:20" x14ac:dyDescent="0.15">
      <c r="A2584" s="57">
        <f t="shared" si="742"/>
        <v>95950.200656798945</v>
      </c>
      <c r="B2584" s="12">
        <f t="shared" si="759"/>
        <v>15270.948725188775</v>
      </c>
      <c r="C2584" s="57" t="str">
        <f t="shared" si="743"/>
        <v>0.297746062794377-1.73245819178703i</v>
      </c>
      <c r="D2584" s="57" t="str">
        <f t="shared" si="744"/>
        <v>7.96167532644938-0.798845094398749i</v>
      </c>
      <c r="E2584" s="57" t="str">
        <f t="shared" si="745"/>
        <v>82.0636134240575+1.95131284666653i</v>
      </c>
      <c r="F2584" s="57" t="str">
        <f t="shared" si="746"/>
        <v>4.17391742901621-39.2628676690217i</v>
      </c>
      <c r="G2584" s="57" t="str">
        <f t="shared" si="747"/>
        <v>0.998860584881348-0.0337359874887315i</v>
      </c>
      <c r="H2584" s="57" t="str">
        <f t="shared" si="748"/>
        <v>48.9840145996496-669.165627830395i</v>
      </c>
      <c r="I2584" s="57" t="str">
        <f t="shared" si="749"/>
        <v>-147.082941538393-26.6097291890316i</v>
      </c>
      <c r="K2584" s="57" t="str">
        <f t="shared" si="750"/>
        <v>0.00130571209485634-0.00519084839233249i</v>
      </c>
      <c r="L2584" s="57" t="str">
        <f t="shared" si="751"/>
        <v>0.00025-0.0144751014524374i</v>
      </c>
      <c r="M2584" s="57" t="str">
        <f t="shared" si="752"/>
        <v>0.0025-0.00815243511088462i</v>
      </c>
      <c r="N2584" s="57">
        <f t="shared" si="753"/>
        <v>99.751776411569125</v>
      </c>
      <c r="O2584" s="57">
        <f t="shared" si="754"/>
        <v>4.8996748907252039</v>
      </c>
      <c r="P2584" s="374">
        <f t="shared" si="755"/>
        <v>4.8996748907252039</v>
      </c>
      <c r="Q2584" s="374">
        <f t="shared" si="756"/>
        <v>-80.248223588430875</v>
      </c>
      <c r="R2584" s="12">
        <f t="shared" si="757"/>
        <v>99.751776411569125</v>
      </c>
      <c r="S2584" s="57">
        <f t="shared" si="758"/>
        <v>15.270948725188775</v>
      </c>
      <c r="T2584" s="12">
        <f t="shared" si="741"/>
        <v>4.8996748907252039</v>
      </c>
    </row>
    <row r="2585" spans="1:20" x14ac:dyDescent="0.15">
      <c r="A2585" s="57">
        <f t="shared" si="742"/>
        <v>96314.811419294783</v>
      </c>
      <c r="B2585" s="12">
        <f t="shared" si="759"/>
        <v>15328.978330344493</v>
      </c>
      <c r="C2585" s="57" t="str">
        <f t="shared" si="743"/>
        <v>0.297724266715658-1.7263449916228i</v>
      </c>
      <c r="D2585" s="57" t="str">
        <f t="shared" si="744"/>
        <v>7.96153611716734-0.798711688594468i</v>
      </c>
      <c r="E2585" s="57" t="str">
        <f t="shared" si="745"/>
        <v>82.0710694746292+1.95804592515087i</v>
      </c>
      <c r="F2585" s="57" t="str">
        <f t="shared" si="746"/>
        <v>4.17388121638915-39.1153017118472i</v>
      </c>
      <c r="G2585" s="57" t="str">
        <f t="shared" si="747"/>
        <v>0.998851918834053-0.0338638904378025i</v>
      </c>
      <c r="H2585" s="57" t="str">
        <f t="shared" si="748"/>
        <v>48.3323727956688-665.253646886961i</v>
      </c>
      <c r="I2585" s="57" t="str">
        <f t="shared" si="749"/>
        <v>-145.677821691186-26.3328726405964i</v>
      </c>
      <c r="K2585" s="57" t="str">
        <f t="shared" si="750"/>
        <v>0.00130364242843891-0.00517203511617568i</v>
      </c>
      <c r="L2585" s="57" t="str">
        <f t="shared" si="751"/>
        <v>0.00025-0.0144203042961122i</v>
      </c>
      <c r="M2585" s="57" t="str">
        <f t="shared" si="752"/>
        <v>0.0025-0.00812157313297934i</v>
      </c>
      <c r="N2585" s="57">
        <f t="shared" si="753"/>
        <v>99.784939672600686</v>
      </c>
      <c r="O2585" s="57">
        <f t="shared" si="754"/>
        <v>4.8698369511683905</v>
      </c>
      <c r="P2585" s="374">
        <f t="shared" si="755"/>
        <v>4.8698369511683905</v>
      </c>
      <c r="Q2585" s="374">
        <f t="shared" si="756"/>
        <v>-80.215060327399314</v>
      </c>
      <c r="R2585" s="12">
        <f t="shared" si="757"/>
        <v>99.784939672600686</v>
      </c>
      <c r="S2585" s="57">
        <f t="shared" si="758"/>
        <v>15.328978330344492</v>
      </c>
      <c r="T2585" s="12">
        <f t="shared" si="741"/>
        <v>4.8698369511683905</v>
      </c>
    </row>
    <row r="2586" spans="1:20" x14ac:dyDescent="0.15">
      <c r="A2586" s="57">
        <f t="shared" si="742"/>
        <v>96680.807702688107</v>
      </c>
      <c r="B2586" s="12">
        <f t="shared" si="759"/>
        <v>15387.228447999802</v>
      </c>
      <c r="C2586" s="57" t="str">
        <f t="shared" si="743"/>
        <v>0.297702183143015-1.72025664346246i</v>
      </c>
      <c r="D2586" s="57" t="str">
        <f t="shared" si="744"/>
        <v>7.96139585280832-0.798589670669488i</v>
      </c>
      <c r="E2586" s="57" t="str">
        <f t="shared" si="745"/>
        <v>82.0785816763361+1.96479588909565i</v>
      </c>
      <c r="F2586" s="57" t="str">
        <f t="shared" si="746"/>
        <v>4.17384472865877-38.9682984227448i</v>
      </c>
      <c r="G2586" s="57" t="str">
        <f t="shared" si="747"/>
        <v>0.998843186951754-0.0339922760611536i</v>
      </c>
      <c r="H2586" s="57" t="str">
        <f t="shared" si="748"/>
        <v>47.6917060585121-661.377253102621i</v>
      </c>
      <c r="I2586" s="57" t="str">
        <f t="shared" si="749"/>
        <v>-144.288881053921-26.0605041723331i</v>
      </c>
      <c r="K2586" s="57" t="str">
        <f t="shared" si="750"/>
        <v>0.0013015869933238-0.00515329454495388i</v>
      </c>
      <c r="L2586" s="57" t="str">
        <f t="shared" si="751"/>
        <v>0.00025-0.0143657145807055i</v>
      </c>
      <c r="M2586" s="57" t="str">
        <f t="shared" si="752"/>
        <v>0.0025-0.00809082798663015i</v>
      </c>
      <c r="N2586" s="57">
        <f t="shared" si="753"/>
        <v>99.818183569590261</v>
      </c>
      <c r="O2586" s="57">
        <f t="shared" si="754"/>
        <v>4.8400206889207098</v>
      </c>
      <c r="P2586" s="374">
        <f t="shared" si="755"/>
        <v>4.8400206889207098</v>
      </c>
      <c r="Q2586" s="374">
        <f t="shared" si="756"/>
        <v>-80.181816430409739</v>
      </c>
      <c r="R2586" s="12">
        <f t="shared" si="757"/>
        <v>99.818183569590261</v>
      </c>
      <c r="S2586" s="57">
        <f t="shared" si="758"/>
        <v>15.387228447999801</v>
      </c>
      <c r="T2586" s="12">
        <f t="shared" si="741"/>
        <v>4.8400206889207098</v>
      </c>
    </row>
    <row r="2587" spans="1:20" x14ac:dyDescent="0.15">
      <c r="A2587" s="57">
        <f t="shared" si="742"/>
        <v>97048.194771958326</v>
      </c>
      <c r="B2587" s="12">
        <f t="shared" si="759"/>
        <v>15445.699916102201</v>
      </c>
      <c r="C2587" s="57" t="str">
        <f t="shared" si="743"/>
        <v>0.297679810635236-1.71419305976757i</v>
      </c>
      <c r="D2587" s="57" t="str">
        <f t="shared" si="744"/>
        <v>7.96125452541359-0.798479037708404i</v>
      </c>
      <c r="E2587" s="57" t="str">
        <f t="shared" si="745"/>
        <v>82.0861504461812+1.97156270712057i</v>
      </c>
      <c r="F2587" s="57" t="str">
        <f t="shared" si="746"/>
        <v>4.17380796373997-38.8218556868094i</v>
      </c>
      <c r="G2587" s="57" t="str">
        <f t="shared" si="747"/>
        <v>0.998834388735474-0.0341211461546314i</v>
      </c>
      <c r="H2587" s="57" t="str">
        <f t="shared" si="748"/>
        <v>47.0617839856706-657.53595326948i</v>
      </c>
      <c r="I2587" s="57" t="str">
        <f t="shared" si="749"/>
        <v>-142.915883713583-25.7925277200552i</v>
      </c>
      <c r="K2587" s="57" t="str">
        <f t="shared" si="750"/>
        <v>0.00129954567345741-0.00513462642455834i</v>
      </c>
      <c r="L2587" s="57" t="str">
        <f t="shared" si="751"/>
        <v>0.00025-0.014311331520926i</v>
      </c>
      <c r="M2587" s="57" t="str">
        <f t="shared" si="752"/>
        <v>0.0025-0.00806019922955777i</v>
      </c>
      <c r="N2587" s="57">
        <f t="shared" si="753"/>
        <v>99.851507960225845</v>
      </c>
      <c r="O2587" s="57">
        <f t="shared" si="754"/>
        <v>4.8102262407625869</v>
      </c>
      <c r="P2587" s="374">
        <f t="shared" si="755"/>
        <v>4.8102262407625869</v>
      </c>
      <c r="Q2587" s="374">
        <f t="shared" si="756"/>
        <v>-80.148492039774155</v>
      </c>
      <c r="R2587" s="12">
        <f t="shared" si="757"/>
        <v>99.851507960225845</v>
      </c>
      <c r="S2587" s="57">
        <f t="shared" si="758"/>
        <v>15.445699916102201</v>
      </c>
      <c r="T2587" s="12">
        <f t="shared" si="741"/>
        <v>4.8102262407625869</v>
      </c>
    </row>
    <row r="2588" spans="1:20" x14ac:dyDescent="0.15">
      <c r="A2588" s="57">
        <f t="shared" si="742"/>
        <v>97416.977912091766</v>
      </c>
      <c r="B2588" s="12">
        <f t="shared" si="759"/>
        <v>15504.39357578339</v>
      </c>
      <c r="C2588" s="57" t="str">
        <f t="shared" si="743"/>
        <v>0.297657147732175-1.70815415335741i</v>
      </c>
      <c r="D2588" s="57" t="str">
        <f t="shared" si="744"/>
        <v>7.96111212696481-0.798379786946413i</v>
      </c>
      <c r="E2588" s="57" t="str">
        <f t="shared" si="745"/>
        <v>82.0937762041926+1.97834634663075i</v>
      </c>
      <c r="F2588" s="57" t="str">
        <f t="shared" si="746"/>
        <v>4.17377091953203-38.6759713971974i</v>
      </c>
      <c r="G2588" s="57" t="str">
        <f t="shared" si="747"/>
        <v>0.998825523682475-0.0342505025204704i</v>
      </c>
      <c r="H2588" s="57" t="str">
        <f t="shared" si="748"/>
        <v>46.4423819926647-653.729263249146i</v>
      </c>
      <c r="I2588" s="57" t="str">
        <f t="shared" si="749"/>
        <v>-141.558598112149-25.5288497021869i</v>
      </c>
      <c r="K2588" s="57" t="str">
        <f t="shared" si="750"/>
        <v>0.00129751835357822-0.00511603050170925i</v>
      </c>
      <c r="L2588" s="57" t="str">
        <f t="shared" si="751"/>
        <v>0.00025-0.014257154334455i</v>
      </c>
      <c r="M2588" s="57" t="str">
        <f t="shared" si="752"/>
        <v>0.0025-0.00802968642115741i</v>
      </c>
      <c r="N2588" s="57">
        <f t="shared" si="753"/>
        <v>99.884912697424227</v>
      </c>
      <c r="O2588" s="57">
        <f t="shared" si="754"/>
        <v>4.7804537441430677</v>
      </c>
      <c r="P2588" s="374">
        <f t="shared" si="755"/>
        <v>4.7804537441430677</v>
      </c>
      <c r="Q2588" s="374">
        <f t="shared" si="756"/>
        <v>-80.115087302575773</v>
      </c>
      <c r="R2588" s="12">
        <f t="shared" si="757"/>
        <v>99.884912697424227</v>
      </c>
      <c r="S2588" s="57">
        <f t="shared" si="758"/>
        <v>15.504393575783389</v>
      </c>
      <c r="T2588" s="12">
        <f t="shared" si="741"/>
        <v>4.7804537441430677</v>
      </c>
    </row>
    <row r="2589" spans="1:20" x14ac:dyDescent="0.15">
      <c r="A2589" s="57">
        <f t="shared" si="742"/>
        <v>97787.16242815771</v>
      </c>
      <c r="B2589" s="12">
        <f t="shared" si="759"/>
        <v>15563.310271371367</v>
      </c>
      <c r="C2589" s="57" t="str">
        <f t="shared" si="743"/>
        <v>0.297634192954677-1.70213983740764i</v>
      </c>
      <c r="D2589" s="57" t="str">
        <f t="shared" si="744"/>
        <v>7.96096864938378-0.798291915769129i</v>
      </c>
      <c r="E2589" s="57" t="str">
        <f t="shared" si="745"/>
        <v>82.1014593734385+1.98514677380024i</v>
      </c>
      <c r="F2589" s="57" t="str">
        <f t="shared" si="746"/>
        <v>4.17373359391827-38.5306434550964i</v>
      </c>
      <c r="G2589" s="57" t="str">
        <f t="shared" si="747"/>
        <v>0.998816591286223-0.0343803469673117i</v>
      </c>
      <c r="H2589" s="57" t="str">
        <f t="shared" si="748"/>
        <v>45.8332811414934-649.956707770476i</v>
      </c>
      <c r="I2589" s="57" t="str">
        <f t="shared" si="749"/>
        <v>-140.216796948784-25.2693789451609i</v>
      </c>
      <c r="K2589" s="57" t="str">
        <f t="shared" si="750"/>
        <v>0.00129550491921077-0.00509750652395396i</v>
      </c>
      <c r="L2589" s="57" t="str">
        <f t="shared" si="751"/>
        <v>0.00025-0.0142031822419357i</v>
      </c>
      <c r="M2589" s="57" t="str">
        <f t="shared" si="752"/>
        <v>0.0025-0.00799928912249192i</v>
      </c>
      <c r="N2589" s="57">
        <f t="shared" si="753"/>
        <v>99.918397629281984</v>
      </c>
      <c r="O2589" s="57">
        <f t="shared" si="754"/>
        <v>4.7507033371799547</v>
      </c>
      <c r="P2589" s="374">
        <f t="shared" si="755"/>
        <v>4.7507033371799547</v>
      </c>
      <c r="Q2589" s="374">
        <f t="shared" si="756"/>
        <v>-80.081602370718016</v>
      </c>
      <c r="R2589" s="12">
        <f t="shared" si="757"/>
        <v>99.918397629281984</v>
      </c>
      <c r="S2589" s="57">
        <f t="shared" si="758"/>
        <v>15.563310271371368</v>
      </c>
      <c r="T2589" s="12">
        <f t="shared" si="741"/>
        <v>4.7507033371799547</v>
      </c>
    </row>
    <row r="2590" spans="1:20" x14ac:dyDescent="0.15">
      <c r="A2590" s="57">
        <f t="shared" si="742"/>
        <v>98158.753645384713</v>
      </c>
      <c r="B2590" s="12">
        <f t="shared" si="759"/>
        <v>15622.450850402578</v>
      </c>
      <c r="C2590" s="57" t="str">
        <f t="shared" si="743"/>
        <v>0.297610944804416-1.6961500254492i</v>
      </c>
      <c r="D2590" s="57" t="str">
        <f t="shared" si="744"/>
        <v>7.96082408453208-0.798215421712398i</v>
      </c>
      <c r="E2590" s="57" t="str">
        <f t="shared" si="745"/>
        <v>82.1092003800546+1.99196395355452i</v>
      </c>
      <c r="F2590" s="57" t="str">
        <f t="shared" si="746"/>
        <v>4.1736959847661-38.3858697696945i</v>
      </c>
      <c r="G2590" s="57" t="str">
        <f t="shared" si="747"/>
        <v>0.998807591036368-0.034510681310223i</v>
      </c>
      <c r="H2590" s="57" t="str">
        <f t="shared" si="748"/>
        <v>45.2342679748653-646.217820232626i</v>
      </c>
      <c r="I2590" s="57" t="str">
        <f t="shared" si="749"/>
        <v>-138.890257084609-25.0140266113697i</v>
      </c>
      <c r="K2590" s="57" t="str">
        <f t="shared" si="750"/>
        <v>0.00129350525665941-0.00507905423966538i</v>
      </c>
      <c r="L2590" s="57" t="str">
        <f t="shared" si="751"/>
        <v>0.00025-0.0141494144669612i</v>
      </c>
      <c r="M2590" s="57" t="str">
        <f t="shared" si="752"/>
        <v>0.0025-0.00796900689628603i</v>
      </c>
      <c r="N2590" s="57">
        <f t="shared" si="753"/>
        <v>99.951962599022337</v>
      </c>
      <c r="O2590" s="57">
        <f t="shared" si="754"/>
        <v>4.7209751586609503</v>
      </c>
      <c r="P2590" s="374">
        <f t="shared" si="755"/>
        <v>4.7209751586609503</v>
      </c>
      <c r="Q2590" s="374">
        <f t="shared" si="756"/>
        <v>-80.048037400977663</v>
      </c>
      <c r="R2590" s="12">
        <f t="shared" si="757"/>
        <v>99.951962599022337</v>
      </c>
      <c r="S2590" s="57">
        <f t="shared" si="758"/>
        <v>15.622450850402577</v>
      </c>
      <c r="T2590" s="12">
        <f t="shared" si="741"/>
        <v>4.7209751586609503</v>
      </c>
    </row>
    <row r="2591" spans="1:20" x14ac:dyDescent="0.15">
      <c r="A2591" s="57">
        <f t="shared" si="742"/>
        <v>98531.75690923717</v>
      </c>
      <c r="B2591" s="12">
        <f t="shared" si="759"/>
        <v>15681.816163634108</v>
      </c>
      <c r="C2591" s="57" t="str">
        <f t="shared" si="743"/>
        <v>0.297587401763836-1.69018463136695i</v>
      </c>
      <c r="D2591" s="57" t="str">
        <f t="shared" si="744"/>
        <v>7.96067842421037-0.7981503024621i</v>
      </c>
      <c r="E2591" s="57" t="str">
        <f t="shared" si="745"/>
        <v>82.1169996532599+1.99879784955353i</v>
      </c>
      <c r="F2591" s="57" t="str">
        <f t="shared" si="746"/>
        <v>4.1736580899268-38.2416482581504i</v>
      </c>
      <c r="G2591" s="57" t="str">
        <f t="shared" si="747"/>
        <v>0.998798522418706-0.0346415073707174i</v>
      </c>
      <c r="H2591" s="57" t="str">
        <f t="shared" si="748"/>
        <v>44.645134355998-642.512142513111i</v>
      </c>
      <c r="I2591" s="57" t="str">
        <f t="shared" si="749"/>
        <v>-137.578759449939-24.7627061295708i</v>
      </c>
      <c r="K2591" s="57" t="str">
        <f t="shared" si="750"/>
        <v>0.00129151925300249-0.00506067339804043i</v>
      </c>
      <c r="L2591" s="57" t="str">
        <f t="shared" si="751"/>
        <v>0.00025-0.0140958502360642i</v>
      </c>
      <c r="M2591" s="57" t="str">
        <f t="shared" si="752"/>
        <v>0.0025-0.00793883930691974i</v>
      </c>
      <c r="N2591" s="57">
        <f t="shared" si="753"/>
        <v>99.985607444946496</v>
      </c>
      <c r="O2591" s="57">
        <f t="shared" si="754"/>
        <v>4.6912693480435568</v>
      </c>
      <c r="P2591" s="374">
        <f t="shared" si="755"/>
        <v>4.6912693480435568</v>
      </c>
      <c r="Q2591" s="374">
        <f t="shared" si="756"/>
        <v>-80.014392555053504</v>
      </c>
      <c r="R2591" s="12">
        <f t="shared" si="757"/>
        <v>99.985607444946496</v>
      </c>
      <c r="S2591" s="57">
        <f t="shared" si="758"/>
        <v>15.681816163634108</v>
      </c>
      <c r="T2591" s="12">
        <f t="shared" si="741"/>
        <v>4.6912693480435568</v>
      </c>
    </row>
    <row r="2592" spans="1:20" x14ac:dyDescent="0.15">
      <c r="A2592" s="57">
        <f t="shared" si="742"/>
        <v>98906.177585492289</v>
      </c>
      <c r="B2592" s="12">
        <f t="shared" si="759"/>
        <v>15741.407065055919</v>
      </c>
      <c r="C2592" s="57" t="str">
        <f t="shared" si="743"/>
        <v>0.297563562295943-1.68424356939836i</v>
      </c>
      <c r="D2592" s="57" t="str">
        <f t="shared" si="744"/>
        <v>7.96053166015819-0.798096555853976i</v>
      </c>
      <c r="E2592" s="57" t="str">
        <f t="shared" si="745"/>
        <v>82.1248576253789+2.00564842417385i</v>
      </c>
      <c r="F2592" s="57" t="str">
        <f t="shared" si="746"/>
        <v>4.17361990723556-38.0979768455638i</v>
      </c>
      <c r="G2592" s="57" t="str">
        <f t="shared" si="747"/>
        <v>0.99878938491516-0.0347728269767731i</v>
      </c>
      <c r="H2592" s="57" t="str">
        <f t="shared" si="748"/>
        <v>44.0656773137473-638.839224780784i</v>
      </c>
      <c r="I2592" s="57" t="str">
        <f t="shared" si="749"/>
        <v>-136.282088953929-24.5153331276475i</v>
      </c>
      <c r="K2592" s="57" t="str">
        <f t="shared" si="750"/>
        <v>0.00128954679608604-0.00504236374909786i</v>
      </c>
      <c r="L2592" s="57" t="str">
        <f t="shared" si="751"/>
        <v>0.00025-0.0140424887787051i</v>
      </c>
      <c r="M2592" s="57" t="str">
        <f t="shared" si="752"/>
        <v>0.0025-0.00790878592042217i</v>
      </c>
      <c r="N2592" s="57">
        <f t="shared" si="753"/>
        <v>100.01933200037968</v>
      </c>
      <c r="O2592" s="57">
        <f t="shared" si="754"/>
        <v>4.6615860454550075</v>
      </c>
      <c r="P2592" s="374">
        <f t="shared" si="755"/>
        <v>4.6615860454550075</v>
      </c>
      <c r="Q2592" s="374">
        <f t="shared" si="756"/>
        <v>-79.980667999620323</v>
      </c>
      <c r="R2592" s="12">
        <f t="shared" si="757"/>
        <v>100.01933200037968</v>
      </c>
      <c r="S2592" s="57">
        <f t="shared" si="758"/>
        <v>15.741407065055919</v>
      </c>
      <c r="T2592" s="12">
        <f t="shared" si="741"/>
        <v>4.6615860454550075</v>
      </c>
    </row>
    <row r="2593" spans="1:20" x14ac:dyDescent="0.15">
      <c r="A2593" s="57">
        <f t="shared" si="742"/>
        <v>99282.021060317158</v>
      </c>
      <c r="B2593" s="12">
        <f t="shared" si="759"/>
        <v>15801.224411903131</v>
      </c>
      <c r="C2593" s="57" t="str">
        <f t="shared" si="743"/>
        <v>0.297539424844243-1.67832675413244i</v>
      </c>
      <c r="D2593" s="57" t="str">
        <f t="shared" si="744"/>
        <v>7.96038378405325-0.798054179873422i</v>
      </c>
      <c r="E2593" s="57" t="str">
        <f t="shared" si="745"/>
        <v>82.1327747318659+2.01251563849098i</v>
      </c>
      <c r="F2593" s="57" t="str">
        <f t="shared" si="746"/>
        <v>4.17358143451114-37.9548534649449i</v>
      </c>
      <c r="G2593" s="57" t="str">
        <f t="shared" si="747"/>
        <v>0.998780178003742-0.0349046419628526i</v>
      </c>
      <c r="H2593" s="57" t="str">
        <f t="shared" si="748"/>
        <v>43.4956988929084-635.1986253136i</v>
      </c>
      <c r="I2593" s="57" t="str">
        <f t="shared" si="749"/>
        <v>-135.000034396551-24.2718253676418i</v>
      </c>
      <c r="K2593" s="57" t="str">
        <f t="shared" si="750"/>
        <v>0.00128758777451803-0.00502412504367696i</v>
      </c>
      <c r="L2593" s="57" t="str">
        <f t="shared" si="751"/>
        <v>0.00025-0.0139893293272615i</v>
      </c>
      <c r="M2593" s="57" t="str">
        <f t="shared" si="752"/>
        <v>0.0025-0.0078788463044652i</v>
      </c>
      <c r="N2593" s="57">
        <f t="shared" si="753"/>
        <v>100.05313609362011</v>
      </c>
      <c r="O2593" s="57">
        <f t="shared" si="754"/>
        <v>4.6319253916934553</v>
      </c>
      <c r="P2593" s="374">
        <f t="shared" si="755"/>
        <v>4.6319253916934553</v>
      </c>
      <c r="Q2593" s="374">
        <f t="shared" si="756"/>
        <v>-79.946863906379889</v>
      </c>
      <c r="R2593" s="12">
        <f t="shared" si="757"/>
        <v>100.05313609362011</v>
      </c>
      <c r="S2593" s="57">
        <f t="shared" si="758"/>
        <v>15.801224411903132</v>
      </c>
      <c r="T2593" s="12">
        <f t="shared" si="741"/>
        <v>4.6319253916934553</v>
      </c>
    </row>
    <row r="2594" spans="1:20" x14ac:dyDescent="0.15">
      <c r="A2594" s="57">
        <f t="shared" si="742"/>
        <v>99659.292740346369</v>
      </c>
      <c r="B2594" s="12">
        <f t="shared" si="759"/>
        <v>15861.269064668364</v>
      </c>
      <c r="C2594" s="57" t="str">
        <f t="shared" si="743"/>
        <v>0.2975149878326-1.67243410050833i</v>
      </c>
      <c r="D2594" s="57" t="str">
        <f t="shared" si="744"/>
        <v>7.96023478751139-0.798023172655328i</v>
      </c>
      <c r="E2594" s="57" t="str">
        <f t="shared" si="745"/>
        <v>82.1407514113205+2.01939945226199i</v>
      </c>
      <c r="F2594" s="57" t="str">
        <f t="shared" si="746"/>
        <v>4.17354266955583-37.8122760571849i</v>
      </c>
      <c r="G2594" s="57" t="str">
        <f t="shared" si="747"/>
        <v>0.998770901158533-0.0350369541699224i</v>
      </c>
      <c r="H2594" s="57" t="str">
        <f t="shared" si="748"/>
        <v>42.9350060094644-631.589910321043i</v>
      </c>
      <c r="I2594" s="57" t="str">
        <f t="shared" si="749"/>
        <v>-133.732388382857-24.032102682973i</v>
      </c>
      <c r="K2594" s="57" t="str">
        <f t="shared" si="750"/>
        <v>0.00128564207766231-0.00500595703343556i</v>
      </c>
      <c r="L2594" s="57" t="str">
        <f t="shared" si="751"/>
        <v>0.00025-0.0139363711170168i</v>
      </c>
      <c r="M2594" s="57" t="str">
        <f t="shared" si="752"/>
        <v>0.0025-0.0078490200283574i</v>
      </c>
      <c r="N2594" s="57">
        <f t="shared" si="753"/>
        <v>100.08701954788734</v>
      </c>
      <c r="O2594" s="57">
        <f t="shared" si="754"/>
        <v>4.6022875282273192</v>
      </c>
      <c r="P2594" s="374">
        <f t="shared" si="755"/>
        <v>4.6022875282273192</v>
      </c>
      <c r="Q2594" s="374">
        <f t="shared" si="756"/>
        <v>-79.912980452112663</v>
      </c>
      <c r="R2594" s="12">
        <f t="shared" si="757"/>
        <v>100.08701954788734</v>
      </c>
      <c r="S2594" s="57">
        <f t="shared" si="758"/>
        <v>15.861269064668365</v>
      </c>
      <c r="T2594" s="12">
        <f t="shared" si="741"/>
        <v>4.6022875282273192</v>
      </c>
    </row>
    <row r="2595" spans="1:20" x14ac:dyDescent="0.15">
      <c r="A2595" s="57">
        <f t="shared" si="742"/>
        <v>100037.99805275968</v>
      </c>
      <c r="B2595" s="12">
        <f t="shared" si="759"/>
        <v>15921.541887114105</v>
      </c>
      <c r="C2595" s="57" t="str">
        <f t="shared" si="743"/>
        <v>0.297490249665088-1.66656552381425i</v>
      </c>
      <c r="D2595" s="57" t="str">
        <f t="shared" si="744"/>
        <v>7.9600846620856-0.798003532483863i</v>
      </c>
      <c r="E2595" s="57" t="str">
        <f t="shared" si="745"/>
        <v>82.1487881055164+2.0262998239061i</v>
      </c>
      <c r="F2595" s="57" t="str">
        <f t="shared" si="746"/>
        <v>4.17350361015546-37.6702425710266i</v>
      </c>
      <c r="G2595" s="57" t="str">
        <f t="shared" si="747"/>
        <v>0.998761553849643-0.035169765445472i</v>
      </c>
      <c r="H2595" s="57" t="str">
        <f t="shared" si="748"/>
        <v>42.3834103106096-628.012653771029i</v>
      </c>
      <c r="I2595" s="57" t="str">
        <f t="shared" si="749"/>
        <v>-132.47894723943-23.7960869177557i</v>
      </c>
      <c r="K2595" s="57" t="str">
        <f t="shared" si="750"/>
        <v>0.00128370959563277-0.00498785947084839i</v>
      </c>
      <c r="L2595" s="57" t="str">
        <f t="shared" si="751"/>
        <v>0.00025-0.0138836133861495i</v>
      </c>
      <c r="M2595" s="57" t="str">
        <f t="shared" si="752"/>
        <v>0.0025-0.00781930666303787i</v>
      </c>
      <c r="N2595" s="57">
        <f t="shared" si="753"/>
        <v>100.12098218126786</v>
      </c>
      <c r="O2595" s="57">
        <f t="shared" si="754"/>
        <v>4.572672597196366</v>
      </c>
      <c r="P2595" s="374">
        <f t="shared" si="755"/>
        <v>4.572672597196366</v>
      </c>
      <c r="Q2595" s="374">
        <f t="shared" si="756"/>
        <v>-79.879017818732137</v>
      </c>
      <c r="R2595" s="12">
        <f t="shared" si="757"/>
        <v>100.12098218126786</v>
      </c>
      <c r="S2595" s="57">
        <f t="shared" si="758"/>
        <v>15.921541887114104</v>
      </c>
      <c r="T2595" s="12">
        <f t="shared" si="741"/>
        <v>4.572672597196366</v>
      </c>
    </row>
    <row r="2596" spans="1:20" x14ac:dyDescent="0.15">
      <c r="A2596" s="57">
        <f t="shared" si="742"/>
        <v>100418.14244536018</v>
      </c>
      <c r="B2596" s="12">
        <f t="shared" si="759"/>
        <v>15982.043746285139</v>
      </c>
      <c r="C2596" s="57" t="str">
        <f t="shared" si="743"/>
        <v>0.297465208725882-1.66072093968603i</v>
      </c>
      <c r="D2596" s="57" t="str">
        <f t="shared" si="744"/>
        <v>7.95993339926614-0.797995257792331i</v>
      </c>
      <c r="E2596" s="57" t="str">
        <f t="shared" si="745"/>
        <v>82.1568852594142+2.03321671048793i</v>
      </c>
      <c r="F2596" s="57" t="str">
        <f t="shared" si="746"/>
        <v>4.17346425407915-37.5287509630347i</v>
      </c>
      <c r="G2596" s="57" t="str">
        <f t="shared" si="747"/>
        <v>0.998752135543192-0.0353030776435336i</v>
      </c>
      <c r="H2596" s="57" t="str">
        <f t="shared" si="748"/>
        <v>41.8407280393685-624.466437221206i</v>
      </c>
      <c r="I2596" s="57" t="str">
        <f t="shared" si="749"/>
        <v>-131.23951093298-23.5637018681418i</v>
      </c>
      <c r="K2596" s="57" t="str">
        <f t="shared" si="750"/>
        <v>0.00128179021928741-0.00496983210920511i</v>
      </c>
      <c r="L2596" s="57" t="str">
        <f t="shared" si="751"/>
        <v>0.00025-0.0138310553757217i</v>
      </c>
      <c r="M2596" s="57" t="str">
        <f t="shared" si="752"/>
        <v>0.0025-0.00778970578106984i</v>
      </c>
      <c r="N2596" s="57">
        <f t="shared" si="753"/>
        <v>100.15502380666427</v>
      </c>
      <c r="O2596" s="57">
        <f t="shared" si="754"/>
        <v>4.5430807414106331</v>
      </c>
      <c r="P2596" s="374">
        <f t="shared" si="755"/>
        <v>4.5430807414106331</v>
      </c>
      <c r="Q2596" s="374">
        <f t="shared" si="756"/>
        <v>-79.844976193335725</v>
      </c>
      <c r="R2596" s="12">
        <f t="shared" si="757"/>
        <v>100.15502380666427</v>
      </c>
      <c r="S2596" s="57">
        <f t="shared" si="758"/>
        <v>15.982043746285139</v>
      </c>
      <c r="T2596" s="12">
        <f t="shared" si="741"/>
        <v>4.5430807414106331</v>
      </c>
    </row>
    <row r="2597" spans="1:20" x14ac:dyDescent="0.15">
      <c r="A2597" s="57">
        <f t="shared" si="742"/>
        <v>100799.73138665255</v>
      </c>
      <c r="B2597" s="12">
        <f t="shared" si="759"/>
        <v>16042.775512521022</v>
      </c>
      <c r="C2597" s="57" t="str">
        <f t="shared" si="743"/>
        <v>0.297439863379126-1.65490026410609i</v>
      </c>
      <c r="D2597" s="57" t="str">
        <f t="shared" si="744"/>
        <v>7.95978099047945-0.797998347162919i</v>
      </c>
      <c r="E2597" s="57" t="str">
        <f t="shared" si="745"/>
        <v>82.1650433211906+2.04015006769768i</v>
      </c>
      <c r="F2597" s="57" t="str">
        <f t="shared" si="746"/>
        <v>4.17342459907902-37.3877991975654i</v>
      </c>
      <c r="G2597" s="57" t="str">
        <f t="shared" si="747"/>
        <v>0.998742645701273-0.0354368926247012i</v>
      </c>
      <c r="H2597" s="57" t="str">
        <f t="shared" si="748"/>
        <v>41.3067799036463-620.950849654516i</v>
      </c>
      <c r="I2597" s="57" t="str">
        <f t="shared" si="749"/>
        <v>-130.013882991016-23.3348732256093i</v>
      </c>
      <c r="K2597" s="57" t="str">
        <f t="shared" si="750"/>
        <v>0.00127988384022264-0.00495187470260875i</v>
      </c>
      <c r="L2597" s="57" t="str">
        <f t="shared" si="751"/>
        <v>0.00025-0.013778696329669i</v>
      </c>
      <c r="M2597" s="57" t="str">
        <f t="shared" si="752"/>
        <v>0.0025-0.00776021695663457i</v>
      </c>
      <c r="N2597" s="57">
        <f t="shared" si="753"/>
        <v>100.18914423174091</v>
      </c>
      <c r="O2597" s="57">
        <f t="shared" si="754"/>
        <v>4.5135121043515189</v>
      </c>
      <c r="P2597" s="374">
        <f t="shared" si="755"/>
        <v>4.5135121043515189</v>
      </c>
      <c r="Q2597" s="374">
        <f t="shared" si="756"/>
        <v>-79.810855768259088</v>
      </c>
      <c r="R2597" s="12">
        <f t="shared" si="757"/>
        <v>100.18914423174091</v>
      </c>
      <c r="S2597" s="57">
        <f t="shared" si="758"/>
        <v>16.042775512521022</v>
      </c>
      <c r="T2597" s="12">
        <f t="shared" si="741"/>
        <v>4.5135121043515189</v>
      </c>
    </row>
    <row r="2598" spans="1:20" x14ac:dyDescent="0.15">
      <c r="A2598" s="57">
        <f t="shared" si="742"/>
        <v>101182.77036592182</v>
      </c>
      <c r="B2598" s="12">
        <f t="shared" si="759"/>
        <v>16103.738059468602</v>
      </c>
      <c r="C2598" s="57" t="str">
        <f t="shared" si="743"/>
        <v>0.297414211968771-1.64910341340221i</v>
      </c>
      <c r="D2598" s="57" t="str">
        <f t="shared" si="744"/>
        <v>7.95962742708834-0.798012799326602i</v>
      </c>
      <c r="E2598" s="57" t="str">
        <f t="shared" si="745"/>
        <v>82.173262742257+2.04709984983271i</v>
      </c>
      <c r="F2598" s="57" t="str">
        <f t="shared" si="746"/>
        <v>4.17338464289054-37.2473852467397i</v>
      </c>
      <c r="G2598" s="57" t="str">
        <f t="shared" si="747"/>
        <v>0.998733083781924-0.0355712122561507i</v>
      </c>
      <c r="H2598" s="57" t="str">
        <f t="shared" si="748"/>
        <v>40.7813909495345-617.465487318875i</v>
      </c>
      <c r="I2598" s="57" t="str">
        <f t="shared" si="749"/>
        <v>-128.801870424543-23.1095285221284i</v>
      </c>
      <c r="K2598" s="57" t="str">
        <f t="shared" si="750"/>
        <v>0.00127799035076733-0.00493398700597377i</v>
      </c>
      <c r="L2598" s="57" t="str">
        <f t="shared" si="751"/>
        <v>0.00025-0.0137265354947888i</v>
      </c>
      <c r="M2598" s="57" t="str">
        <f t="shared" si="752"/>
        <v>0.0025-0.00773083976552563i</v>
      </c>
      <c r="N2598" s="57">
        <f t="shared" si="753"/>
        <v>100.22334325886922</v>
      </c>
      <c r="O2598" s="57">
        <f t="shared" si="754"/>
        <v>4.4839668301717284</v>
      </c>
      <c r="P2598" s="374">
        <f t="shared" si="755"/>
        <v>4.4839668301717284</v>
      </c>
      <c r="Q2598" s="374">
        <f t="shared" si="756"/>
        <v>-79.776656741130779</v>
      </c>
      <c r="R2598" s="12">
        <f t="shared" si="757"/>
        <v>100.22334325886922</v>
      </c>
      <c r="S2598" s="57">
        <f t="shared" si="758"/>
        <v>16.103738059468601</v>
      </c>
      <c r="T2598" s="12">
        <f t="shared" si="741"/>
        <v>4.4839668301717284</v>
      </c>
    </row>
    <row r="2599" spans="1:20" x14ac:dyDescent="0.15">
      <c r="A2599" s="57">
        <f t="shared" si="742"/>
        <v>101567.26489331233</v>
      </c>
      <c r="B2599" s="12">
        <f t="shared" si="759"/>
        <v>16164.932264094583</v>
      </c>
      <c r="C2599" s="57" t="str">
        <f t="shared" si="743"/>
        <v>0.297388252818483-1.64333030424611i</v>
      </c>
      <c r="D2599" s="57" t="str">
        <f t="shared" si="744"/>
        <v>7.95947270039094-0.798038613162874i</v>
      </c>
      <c r="E2599" s="57" t="str">
        <f t="shared" si="745"/>
        <v>82.1815439772799+2.05406600977874i</v>
      </c>
      <c r="F2599" s="57" t="str">
        <f t="shared" si="746"/>
        <v>4.17334438323186-37.107507090411i</v>
      </c>
      <c r="G2599" s="57" t="str">
        <f t="shared" si="747"/>
        <v>0.9987234492391-0.0357060384116586i</v>
      </c>
      <c r="H2599" s="57" t="str">
        <f t="shared" si="748"/>
        <v>40.2643904387361-614.009953570885i</v>
      </c>
      <c r="I2599" s="57" t="str">
        <f t="shared" si="749"/>
        <v>-127.603283652709-22.8875970771299i</v>
      </c>
      <c r="K2599" s="57" t="str">
        <f t="shared" si="750"/>
        <v>0.00127610964397725-0.00491616877502422i</v>
      </c>
      <c r="L2599" s="57" t="str">
        <f t="shared" si="751"/>
        <v>0.00025-0.01367457212073i</v>
      </c>
      <c r="M2599" s="57" t="str">
        <f t="shared" si="752"/>
        <v>0.0025-0.00770157378514209i</v>
      </c>
      <c r="N2599" s="57">
        <f t="shared" si="753"/>
        <v>100.25762068507665</v>
      </c>
      <c r="O2599" s="57">
        <f t="shared" si="754"/>
        <v>4.4544450636942337</v>
      </c>
      <c r="P2599" s="374">
        <f t="shared" si="755"/>
        <v>4.4544450636942337</v>
      </c>
      <c r="Q2599" s="374">
        <f t="shared" si="756"/>
        <v>-79.742379314923355</v>
      </c>
      <c r="R2599" s="12">
        <f t="shared" si="757"/>
        <v>100.25762068507665</v>
      </c>
      <c r="S2599" s="57">
        <f t="shared" si="758"/>
        <v>16.164932264094581</v>
      </c>
      <c r="T2599" s="12">
        <f t="shared" si="741"/>
        <v>4.4544450636942337</v>
      </c>
    </row>
    <row r="2600" spans="1:20" x14ac:dyDescent="0.15">
      <c r="A2600" s="57">
        <f t="shared" si="742"/>
        <v>101953.22049990692</v>
      </c>
      <c r="B2600" s="12">
        <f t="shared" si="759"/>
        <v>16226.359006698143</v>
      </c>
      <c r="C2600" s="57" t="str">
        <f t="shared" si="743"/>
        <v>0.297361984231471-1.63758085365249i</v>
      </c>
      <c r="D2600" s="57" t="str">
        <f t="shared" si="744"/>
        <v>7.95931680162051-0.798075787699598i</v>
      </c>
      <c r="E2600" s="57" t="str">
        <f t="shared" si="745"/>
        <v>82.1898874842063+2.0610484989905i</v>
      </c>
      <c r="F2600" s="57" t="str">
        <f t="shared" si="746"/>
        <v>4.17330381780407-36.9681627161377i</v>
      </c>
      <c r="G2600" s="57" t="str">
        <f t="shared" si="747"/>
        <v>0.998713741522638-0.0358413729716221i</v>
      </c>
      <c r="H2600" s="57" t="str">
        <f t="shared" si="748"/>
        <v>39.7556117299407-610.583858723469i</v>
      </c>
      <c r="I2600" s="57" t="str">
        <f t="shared" si="749"/>
        <v>-126.417936429365-22.6690099462157i</v>
      </c>
      <c r="K2600" s="57" t="str">
        <f t="shared" si="750"/>
        <v>0.00127424161362922-0.00489841976629197i</v>
      </c>
      <c r="L2600" s="57" t="str">
        <f t="shared" si="751"/>
        <v>0.00025-0.0136228054599821i</v>
      </c>
      <c r="M2600" s="57" t="str">
        <f t="shared" si="752"/>
        <v>0.0025-0.00767241859448302i</v>
      </c>
      <c r="N2600" s="57">
        <f t="shared" si="753"/>
        <v>100.29197630198966</v>
      </c>
      <c r="O2600" s="57">
        <f t="shared" si="754"/>
        <v>4.4249469504134122</v>
      </c>
      <c r="P2600" s="374">
        <f t="shared" si="755"/>
        <v>4.4249469504134122</v>
      </c>
      <c r="Q2600" s="374">
        <f t="shared" si="756"/>
        <v>-79.708023698010336</v>
      </c>
      <c r="R2600" s="12">
        <f t="shared" si="757"/>
        <v>100.29197630198966</v>
      </c>
      <c r="S2600" s="57">
        <f t="shared" si="758"/>
        <v>16.226359006698143</v>
      </c>
      <c r="T2600" s="12">
        <f t="shared" si="741"/>
        <v>4.4249469504134122</v>
      </c>
    </row>
    <row r="2601" spans="1:20" x14ac:dyDescent="0.15">
      <c r="A2601" s="57">
        <f t="shared" si="742"/>
        <v>102340.64273780657</v>
      </c>
      <c r="B2601" s="12">
        <f t="shared" si="759"/>
        <v>16288.019170923597</v>
      </c>
      <c r="C2601" s="57" t="str">
        <f t="shared" si="743"/>
        <v>0.29733540449037-1.6318549789777i</v>
      </c>
      <c r="D2601" s="57" t="str">
        <f t="shared" si="744"/>
        <v>7.95915972194511-0.798124322112848i</v>
      </c>
      <c r="E2601" s="57" t="str">
        <f t="shared" si="745"/>
        <v>82.1982937242835+2.06804726747178i</v>
      </c>
      <c r="F2601" s="57" t="str">
        <f t="shared" si="746"/>
        <v>4.17326294429085-36.8293501191547i</v>
      </c>
      <c r="G2601" s="57" t="str">
        <f t="shared" si="747"/>
        <v>0.998703960078232-0.035977217823078i</v>
      </c>
      <c r="H2601" s="57" t="str">
        <f t="shared" si="748"/>
        <v>39.2548921640166-607.186819897248i</v>
      </c>
      <c r="I2601" s="57" t="str">
        <f t="shared" si="749"/>
        <v>-125.24564577147-22.4536998715421i</v>
      </c>
      <c r="K2601" s="57" t="str">
        <f t="shared" si="750"/>
        <v>0.00127238615421554-0.00488073973711491i</v>
      </c>
      <c r="L2601" s="57" t="str">
        <f t="shared" si="751"/>
        <v>0.00025-0.0135712347678642i</v>
      </c>
      <c r="M2601" s="57" t="str">
        <f t="shared" si="752"/>
        <v>0.0025-0.00764337377414128i</v>
      </c>
      <c r="N2601" s="57">
        <f t="shared" si="753"/>
        <v>100.32640989578076</v>
      </c>
      <c r="O2601" s="57">
        <f t="shared" si="754"/>
        <v>4.3954726364942989</v>
      </c>
      <c r="P2601" s="374">
        <f t="shared" si="755"/>
        <v>4.3954726364942989</v>
      </c>
      <c r="Q2601" s="374">
        <f t="shared" si="756"/>
        <v>-79.673590104219244</v>
      </c>
      <c r="R2601" s="12">
        <f t="shared" si="757"/>
        <v>100.32640989578076</v>
      </c>
      <c r="S2601" s="57">
        <f t="shared" si="758"/>
        <v>16.288019170923597</v>
      </c>
      <c r="T2601" s="12">
        <f t="shared" si="741"/>
        <v>4.3954726364942989</v>
      </c>
    </row>
    <row r="2602" spans="1:20" x14ac:dyDescent="0.15">
      <c r="A2602" s="57">
        <f t="shared" si="742"/>
        <v>102729.53718021023</v>
      </c>
      <c r="B2602" s="12">
        <f t="shared" si="759"/>
        <v>16349.913643773107</v>
      </c>
      <c r="C2602" s="57" t="str">
        <f t="shared" si="743"/>
        <v>0.297308511857091-1.62615259791858i</v>
      </c>
      <c r="D2602" s="57" t="str">
        <f t="shared" si="744"/>
        <v>7.95900145246692-0.798184215726698i</v>
      </c>
      <c r="E2602" s="57" t="str">
        <f t="shared" si="745"/>
        <v>82.2067631620805+2.07506226375665i</v>
      </c>
      <c r="F2602" s="57" t="str">
        <f t="shared" si="746"/>
        <v>4.17322176035857-36.6910673023438i</v>
      </c>
      <c r="G2602" s="57" t="str">
        <f t="shared" si="747"/>
        <v>0.998694104347396-0.0361135748597228i</v>
      </c>
      <c r="H2602" s="57" t="str">
        <f t="shared" si="748"/>
        <v>38.7620729528813-603.818460875672i</v>
      </c>
      <c r="I2602" s="57" t="str">
        <f t="shared" si="749"/>
        <v>-124.086231889299-22.241601233819i</v>
      </c>
      <c r="K2602" s="57" t="str">
        <f t="shared" si="750"/>
        <v>0.0012705431609383-0.00486312844563502i</v>
      </c>
      <c r="L2602" s="57" t="str">
        <f t="shared" si="751"/>
        <v>0.00025-0.0135198593025146i</v>
      </c>
      <c r="M2602" s="57" t="str">
        <f t="shared" si="752"/>
        <v>0.0025-0.00761443890629734i</v>
      </c>
      <c r="N2602" s="57">
        <f t="shared" si="753"/>
        <v>100.36092124711288</v>
      </c>
      <c r="O2602" s="57">
        <f t="shared" si="754"/>
        <v>4.3660222687725829</v>
      </c>
      <c r="P2602" s="374">
        <f t="shared" si="755"/>
        <v>4.3660222687725829</v>
      </c>
      <c r="Q2602" s="374">
        <f t="shared" si="756"/>
        <v>-79.639078752887116</v>
      </c>
      <c r="R2602" s="12">
        <f t="shared" si="757"/>
        <v>100.36092124711288</v>
      </c>
      <c r="S2602" s="57">
        <f t="shared" si="758"/>
        <v>16.349913643773107</v>
      </c>
      <c r="T2602" s="12">
        <f t="shared" si="741"/>
        <v>4.3660222687725829</v>
      </c>
    </row>
    <row r="2603" spans="1:20" x14ac:dyDescent="0.15">
      <c r="A2603" s="57">
        <f t="shared" si="742"/>
        <v>103119.90942149503</v>
      </c>
      <c r="B2603" s="12">
        <f t="shared" si="759"/>
        <v>16412.043315619445</v>
      </c>
      <c r="C2603" s="57" t="str">
        <f t="shared" si="743"/>
        <v>0.29728130457268-1.6204736285112i</v>
      </c>
      <c r="D2603" s="57" t="str">
        <f t="shared" si="744"/>
        <v>7.95884198422164-0.798255468013011i</v>
      </c>
      <c r="E2603" s="57" t="str">
        <f t="shared" si="745"/>
        <v>82.2152962655142+2.08209343488871i</v>
      </c>
      <c r="F2603" s="57" t="str">
        <f t="shared" si="746"/>
        <v>4.17318026365584-36.553312276204i</v>
      </c>
      <c r="G2603" s="57" t="str">
        <f t="shared" si="747"/>
        <v>0.998684173767437-0.0362504459819317i</v>
      </c>
      <c r="H2603" s="57" t="str">
        <f t="shared" si="748"/>
        <v>38.2769990719158-600.4784119637i</v>
      </c>
      <c r="I2603" s="57" t="str">
        <f t="shared" si="749"/>
        <v>-122.939518118387-22.0326500058617i</v>
      </c>
      <c r="K2603" s="57" t="str">
        <f t="shared" si="750"/>
        <v>0.00126871252970382-0.0048455856507965i</v>
      </c>
      <c r="L2603" s="57" t="str">
        <f t="shared" si="751"/>
        <v>0.00025-0.0134686783248801i</v>
      </c>
      <c r="M2603" s="57" t="str">
        <f t="shared" si="752"/>
        <v>0.0025-0.00758561357471346i</v>
      </c>
      <c r="N2603" s="57">
        <f t="shared" si="753"/>
        <v>100.3955101310849</v>
      </c>
      <c r="O2603" s="57">
        <f t="shared" si="754"/>
        <v>4.3365959947540196</v>
      </c>
      <c r="P2603" s="374">
        <f t="shared" si="755"/>
        <v>4.3365959947540196</v>
      </c>
      <c r="Q2603" s="374">
        <f t="shared" si="756"/>
        <v>-79.604489868915095</v>
      </c>
      <c r="R2603" s="12">
        <f t="shared" si="757"/>
        <v>100.3955101310849</v>
      </c>
      <c r="S2603" s="57">
        <f t="shared" si="758"/>
        <v>16.412043315619446</v>
      </c>
      <c r="T2603" s="12">
        <f t="shared" si="741"/>
        <v>4.3365959947540196</v>
      </c>
    </row>
    <row r="2604" spans="1:20" x14ac:dyDescent="0.15">
      <c r="A2604" s="57">
        <f t="shared" si="742"/>
        <v>103511.76507729673</v>
      </c>
      <c r="B2604" s="12">
        <f t="shared" si="759"/>
        <v>16474.4090802188</v>
      </c>
      <c r="C2604" s="57" t="str">
        <f t="shared" si="743"/>
        <v>0.29725378085717-1.61481798912974i</v>
      </c>
      <c r="D2604" s="57" t="str">
        <f t="shared" si="744"/>
        <v>7.95868130817826-0.798338078591312i</v>
      </c>
      <c r="E2604" s="57" t="str">
        <f t="shared" si="745"/>
        <v>82.2238935058688+2.08914072640106i</v>
      </c>
      <c r="F2604" s="57" t="str">
        <f t="shared" si="746"/>
        <v>4.1731384518136-36.4160830588247i</v>
      </c>
      <c r="G2604" s="57" t="str">
        <f t="shared" si="747"/>
        <v>0.998674167771423-0.0363878330967784i</v>
      </c>
      <c r="H2604" s="57" t="str">
        <f t="shared" si="748"/>
        <v>37.7995191557936-597.166309849962i</v>
      </c>
      <c r="I2604" s="57" t="str">
        <f t="shared" si="749"/>
        <v>-121.80533085318-21.8267837076431i</v>
      </c>
      <c r="K2604" s="57" t="str">
        <f t="shared" si="750"/>
        <v>0.00126689415711708-0.00482811111234391i</v>
      </c>
      <c r="L2604" s="57" t="str">
        <f t="shared" si="751"/>
        <v>0.00025-0.013417691098705i</v>
      </c>
      <c r="M2604" s="57" t="str">
        <f t="shared" si="752"/>
        <v>0.0025-0.00755689736472749i</v>
      </c>
      <c r="N2604" s="57">
        <f t="shared" si="753"/>
        <v>100.43017631717527</v>
      </c>
      <c r="O2604" s="57">
        <f t="shared" si="754"/>
        <v>4.3071939626144813</v>
      </c>
      <c r="P2604" s="374">
        <f t="shared" si="755"/>
        <v>4.3071939626144813</v>
      </c>
      <c r="Q2604" s="374">
        <f t="shared" si="756"/>
        <v>-79.569823682824733</v>
      </c>
      <c r="R2604" s="12">
        <f t="shared" si="757"/>
        <v>100.43017631717527</v>
      </c>
      <c r="S2604" s="57">
        <f t="shared" si="758"/>
        <v>16.474409080218802</v>
      </c>
      <c r="T2604" s="12">
        <f t="shared" ref="T2604:T2667" si="760">P2604</f>
        <v>4.3071939626144813</v>
      </c>
    </row>
    <row r="2605" spans="1:20" x14ac:dyDescent="0.15">
      <c r="A2605" s="57">
        <f t="shared" ref="A2605:A2668" si="761">2*PI()*B2605</f>
        <v>103905.10978459046</v>
      </c>
      <c r="B2605" s="12">
        <f t="shared" si="759"/>
        <v>16537.011834723631</v>
      </c>
      <c r="C2605" s="57" t="str">
        <f t="shared" ref="C2605:C2668" si="762">IMPRODUCT(D2605,E2605,$C$40,,K2605,$C$41)</f>
        <v>0.297225938909444-1.6091855984853i</v>
      </c>
      <c r="D2605" s="57" t="str">
        <f t="shared" ref="D2605:D2668" si="763">IMDIV(IMPRODUCT($C$37,$C$38,COMPLEX(1,A2605/$C$38)),IMSUM(-1*A2605*A2605/$C$39,COMPLEX(0,1*A2605)))</f>
        <v>7.95851941523863-0.798432047228592i</v>
      </c>
      <c r="E2605" s="57" t="str">
        <f t="shared" ref="E2605:E2668" si="764">IMDIV(IMPRODUCT(IMSUM(F2605,G2605),$C$29,H2605),IMSUM(1,I2605))</f>
        <v>82.2325553578184+2.09620408229637i</v>
      </c>
      <c r="F2605" s="57" t="str">
        <f t="shared" ref="F2605:F2668" si="765">IMDIV(IMPRODUCT($C$14,$C$15,COMPLEX(1,A2605/$C$15)),IMSUM(-1*A2605*A2605/$C$16,COMPLEX(0,A2605)))</f>
        <v>4.1730963224451-36.2793776758566i</v>
      </c>
      <c r="G2605" s="57" t="str">
        <f t="shared" ref="G2605:G2668" si="766">IMDIV(1,COMPLEX(1,A2605*$C$9*$C$10))</f>
        <v>0.99866408578815-0.0365257381180543i</v>
      </c>
      <c r="H2605" s="57" t="str">
        <f t="shared" ref="H2605:H2668" si="767">IMDIV($C$3,IMSUM(K2605,COMPLEX(0,$C$28*A2605)))</f>
        <v>37.3294853976102-593.881797472344i</v>
      </c>
      <c r="I2605" s="57" t="str">
        <f t="shared" ref="I2605:I2668" si="768">IMPRODUCT(F2605,$C$29,H2605,$C$31)</f>
        <v>-120.683499482336-21.6239413627909i</v>
      </c>
      <c r="K2605" s="57" t="str">
        <f t="shared" ref="K2605:K2668" si="769">IF($C$26&lt;=0,IMDIV(1,IMSUM(IMDIV(1,L2605),1/$C$18)),IMDIV(1,IMSUM(IMDIV(1,L2605),1/$C$18,IMDIV(1,M2605))))</f>
        <v>0.00126508794047619-0.00481070459082032i</v>
      </c>
      <c r="L2605" s="57" t="str">
        <f t="shared" ref="L2605:L2668" si="770">IMSUM($C$21/$C$22,IMDIV(1,COMPLEX(0,$C$20*$C$22*A2605)))</f>
        <v>0.00025-0.013366896890521i</v>
      </c>
      <c r="M2605" s="57" t="str">
        <f t="shared" ref="M2605:M2668" si="771">IMSUM($C$25/$C$26,IMDIV(1,COMPLEX(0,$C$24*$C$26*A2605)))</f>
        <v>0.0025-0.00752828986324717i</v>
      </c>
      <c r="N2605" s="57">
        <f t="shared" ref="N2605:N2668" si="772">ABS(R2605)</f>
        <v>100.46491956918668</v>
      </c>
      <c r="O2605" s="57">
        <f t="shared" ref="O2605:O2668" si="773">ABS(P2605)</f>
        <v>4.2778163211995937</v>
      </c>
      <c r="P2605" s="374">
        <f t="shared" ref="P2605:P2668" si="774">20*LOG10(IMABS(C2605))</f>
        <v>4.2778163211995937</v>
      </c>
      <c r="Q2605" s="374">
        <f t="shared" ref="Q2605:Q2668" si="775">IMARGUMENT(C2605)*180/PI()</f>
        <v>-79.535080430813323</v>
      </c>
      <c r="R2605" s="12">
        <f t="shared" ref="R2605:R2668" si="776">IF(Q2605&lt;0,Q2605+180,Q2605-180)</f>
        <v>100.46491956918668</v>
      </c>
      <c r="S2605" s="57">
        <f t="shared" ref="S2605:S2668" si="777">B2605/1000</f>
        <v>16.537011834723632</v>
      </c>
      <c r="T2605" s="12">
        <f t="shared" si="760"/>
        <v>4.2778163211995937</v>
      </c>
    </row>
    <row r="2606" spans="1:20" x14ac:dyDescent="0.15">
      <c r="A2606" s="57">
        <f t="shared" si="761"/>
        <v>104299.9492017719</v>
      </c>
      <c r="B2606" s="12">
        <f t="shared" ref="B2606:B2669" si="778">B2605*(1+B$42)</f>
        <v>16599.852479695583</v>
      </c>
      <c r="C2606" s="57" t="str">
        <f t="shared" si="762"/>
        <v>0.297197776907084-1.6035763756246i</v>
      </c>
      <c r="D2606" s="57" t="str">
        <f t="shared" si="763"/>
        <v>7.95835629623644-0.798537373839059i</v>
      </c>
      <c r="E2606" s="57" t="str">
        <f t="shared" si="764"/>
        <v>82.2412822994501+2.10328344502578i</v>
      </c>
      <c r="F2606" s="57" t="str">
        <f t="shared" si="765"/>
        <v>4.17305387314534-36.1431941604815i</v>
      </c>
      <c r="G2606" s="57" t="str">
        <f t="shared" si="766"/>
        <v>0.998653927242112-0.0366641629662888i</v>
      </c>
      <c r="H2606" s="57" t="str">
        <f t="shared" si="767"/>
        <v>36.8667534511885-590.624523886841i</v>
      </c>
      <c r="I2606" s="57" t="str">
        <f t="shared" si="768"/>
        <v>-119.573856325618-21.4240634564745i</v>
      </c>
      <c r="K2606" s="57" t="str">
        <f t="shared" si="769"/>
        <v>0.00126329377776698-0.00479336584756537i</v>
      </c>
      <c r="L2606" s="57" t="str">
        <f t="shared" si="770"/>
        <v>0.00025-0.0133162949696364i</v>
      </c>
      <c r="M2606" s="57" t="str">
        <f t="shared" si="771"/>
        <v>0.0025-0.00749979065874392i</v>
      </c>
      <c r="N2606" s="57">
        <f t="shared" si="772"/>
        <v>100.49973964519052</v>
      </c>
      <c r="O2606" s="57">
        <f t="shared" si="773"/>
        <v>4.248463220023674</v>
      </c>
      <c r="P2606" s="374">
        <f t="shared" si="774"/>
        <v>4.248463220023674</v>
      </c>
      <c r="Q2606" s="374">
        <f t="shared" si="775"/>
        <v>-79.500260354809484</v>
      </c>
      <c r="R2606" s="12">
        <f t="shared" si="776"/>
        <v>100.49973964519052</v>
      </c>
      <c r="S2606" s="57">
        <f t="shared" si="777"/>
        <v>16.599852479695581</v>
      </c>
      <c r="T2606" s="12">
        <f t="shared" si="760"/>
        <v>4.248463220023674</v>
      </c>
    </row>
    <row r="2607" spans="1:20" x14ac:dyDescent="0.15">
      <c r="A2607" s="57">
        <f t="shared" si="761"/>
        <v>104696.28900873863</v>
      </c>
      <c r="B2607" s="12">
        <f t="shared" si="778"/>
        <v>16662.931919118426</v>
      </c>
      <c r="C2607" s="57" t="str">
        <f t="shared" si="762"/>
        <v>0.297169293006221-1.59799023992903i</v>
      </c>
      <c r="D2607" s="57" t="str">
        <f t="shared" si="763"/>
        <v>7.95819194193744-0.798654058484061i</v>
      </c>
      <c r="E2607" s="57" t="str">
        <f t="shared" si="764"/>
        <v>82.2500748122901+2.11037875546788i</v>
      </c>
      <c r="F2607" s="57" t="str">
        <f t="shared" si="765"/>
        <v>4.17301110149144-36.007530553387i</v>
      </c>
      <c r="G2607" s="57" t="str">
        <f t="shared" si="766"/>
        <v>0.998643691553467-0.0368031095687677i</v>
      </c>
      <c r="H2607" s="57" t="str">
        <f t="shared" si="767"/>
        <v>36.411182336447-587.394144139618i</v>
      </c>
      <c r="I2607" s="57" t="str">
        <f t="shared" si="768"/>
        <v>-118.476236572355-21.2270918946374i</v>
      </c>
      <c r="K2607" s="57" t="str">
        <f t="shared" si="769"/>
        <v>0.00126151156765746-0.00477609464471338i</v>
      </c>
      <c r="L2607" s="57" t="str">
        <f t="shared" si="770"/>
        <v>0.00025-0.0132658846081255i</v>
      </c>
      <c r="M2607" s="57" t="str">
        <f t="shared" si="771"/>
        <v>0.0025-0.0074713993412472i</v>
      </c>
      <c r="N2607" s="57">
        <f t="shared" si="772"/>
        <v>100.53463629746891</v>
      </c>
      <c r="O2607" s="57">
        <f t="shared" si="773"/>
        <v>4.2191348092704404</v>
      </c>
      <c r="P2607" s="374">
        <f t="shared" si="774"/>
        <v>4.2191348092704404</v>
      </c>
      <c r="Q2607" s="374">
        <f t="shared" si="775"/>
        <v>-79.465363702531093</v>
      </c>
      <c r="R2607" s="12">
        <f t="shared" si="776"/>
        <v>100.53463629746891</v>
      </c>
      <c r="S2607" s="57">
        <f t="shared" si="777"/>
        <v>16.662931919118424</v>
      </c>
      <c r="T2607" s="12">
        <f t="shared" si="760"/>
        <v>4.2191348092704404</v>
      </c>
    </row>
    <row r="2608" spans="1:20" x14ac:dyDescent="0.15">
      <c r="A2608" s="57">
        <f t="shared" si="761"/>
        <v>105094.13490697184</v>
      </c>
      <c r="B2608" s="12">
        <f t="shared" si="778"/>
        <v>16726.251060411076</v>
      </c>
      <c r="C2608" s="57" t="str">
        <f t="shared" si="762"/>
        <v>0.297140485341405-1.5924271111133i</v>
      </c>
      <c r="D2608" s="57" t="str">
        <f t="shared" si="763"/>
        <v>7.95802634303858-0.798782101371835i</v>
      </c>
      <c r="E2608" s="57" t="str">
        <f t="shared" si="764"/>
        <v>82.2589333813208+2.11748995290817i</v>
      </c>
      <c r="F2608" s="57" t="str">
        <f t="shared" si="765"/>
        <v>4.17296800504215-35.8723849027361i</v>
      </c>
      <c r="G2608" s="57" t="str">
        <f t="shared" si="766"/>
        <v>0.998633378138007-0.0369425798595535i</v>
      </c>
      <c r="H2608" s="57" t="str">
        <f t="shared" si="767"/>
        <v>35.9626343477318-584.1903191422i</v>
      </c>
      <c r="I2608" s="57" t="str">
        <f t="shared" si="768"/>
        <v>-117.390478221417-21.0329699645223i</v>
      </c>
      <c r="K2608" s="57" t="str">
        <f t="shared" si="769"/>
        <v>0.00125974120949253-0.0047588907451915i</v>
      </c>
      <c r="L2608" s="57" t="str">
        <f t="shared" si="770"/>
        <v>0.00025-0.0132156650808184i</v>
      </c>
      <c r="M2608" s="57" t="str">
        <f t="shared" si="771"/>
        <v>0.0025-0.00744311550233828i</v>
      </c>
      <c r="N2608" s="57">
        <f t="shared" si="772"/>
        <v>100.56960927245986</v>
      </c>
      <c r="O2608" s="57">
        <f t="shared" si="773"/>
        <v>4.1898312397915642</v>
      </c>
      <c r="P2608" s="374">
        <f t="shared" si="774"/>
        <v>4.1898312397915642</v>
      </c>
      <c r="Q2608" s="374">
        <f t="shared" si="775"/>
        <v>-79.430390727540143</v>
      </c>
      <c r="R2608" s="12">
        <f t="shared" si="776"/>
        <v>100.56960927245986</v>
      </c>
      <c r="S2608" s="57">
        <f t="shared" si="777"/>
        <v>16.726251060411077</v>
      </c>
      <c r="T2608" s="12">
        <f t="shared" si="760"/>
        <v>4.1898312397915642</v>
      </c>
    </row>
    <row r="2609" spans="1:20" x14ac:dyDescent="0.15">
      <c r="A2609" s="57">
        <f t="shared" si="761"/>
        <v>105493.49261961835</v>
      </c>
      <c r="B2609" s="12">
        <f t="shared" si="778"/>
        <v>16789.81081444064</v>
      </c>
      <c r="C2609" s="57" t="str">
        <f t="shared" si="762"/>
        <v>0.297111352025397-1.58688690922427i</v>
      </c>
      <c r="D2609" s="57" t="str">
        <f t="shared" si="763"/>
        <v>7.95785949016737-0.79892150285733i</v>
      </c>
      <c r="E2609" s="57" t="str">
        <f t="shared" si="764"/>
        <v>82.2678584950087+2.12461697501717i</v>
      </c>
      <c r="F2609" s="57" t="str">
        <f t="shared" si="765"/>
        <v>4.17292458133789-35.7377552641396i</v>
      </c>
      <c r="G2609" s="57" t="str">
        <f t="shared" si="766"/>
        <v>0.998622986407122-0.037082575779505i</v>
      </c>
      <c r="H2609" s="57" t="str">
        <f t="shared" si="767"/>
        <v>35.5209749649926-581.012715549674i</v>
      </c>
      <c r="I2609" s="57" t="str">
        <f t="shared" si="768"/>
        <v>-116.316422022653-20.8416422964443i</v>
      </c>
      <c r="K2609" s="57" t="str">
        <f t="shared" si="769"/>
        <v>0.00125798260328844-0.00474175391271759i</v>
      </c>
      <c r="L2609" s="57" t="str">
        <f t="shared" si="770"/>
        <v>0.00025-0.0131656356652903i</v>
      </c>
      <c r="M2609" s="57" t="str">
        <f t="shared" si="771"/>
        <v>0.0025-0.00741493873514474i</v>
      </c>
      <c r="N2609" s="57">
        <f t="shared" si="772"/>
        <v>100.60465831069824</v>
      </c>
      <c r="O2609" s="57">
        <f t="shared" si="773"/>
        <v>4.160552663106003</v>
      </c>
      <c r="P2609" s="374">
        <f t="shared" si="774"/>
        <v>4.160552663106003</v>
      </c>
      <c r="Q2609" s="374">
        <f t="shared" si="775"/>
        <v>-79.395341689301759</v>
      </c>
      <c r="R2609" s="12">
        <f t="shared" si="776"/>
        <v>100.60465831069824</v>
      </c>
      <c r="S2609" s="57">
        <f t="shared" si="777"/>
        <v>16.789810814440639</v>
      </c>
      <c r="T2609" s="12">
        <f t="shared" si="760"/>
        <v>4.160552663106003</v>
      </c>
    </row>
    <row r="2610" spans="1:20" x14ac:dyDescent="0.15">
      <c r="A2610" s="57">
        <f t="shared" si="761"/>
        <v>105894.3678915729</v>
      </c>
      <c r="B2610" s="12">
        <f t="shared" si="778"/>
        <v>16853.612095535515</v>
      </c>
      <c r="C2610" s="57" t="str">
        <f t="shared" si="762"/>
        <v>0.297081891149079-1.5813695546399i</v>
      </c>
      <c r="D2610" s="57" t="str">
        <f t="shared" si="763"/>
        <v>7.95769137388156-0.799072263442021i</v>
      </c>
      <c r="E2610" s="57" t="str">
        <f t="shared" si="764"/>
        <v>82.2768506453269+2.13175975782874i</v>
      </c>
      <c r="F2610" s="57" t="str">
        <f t="shared" si="765"/>
        <v>4.17288082790047-35.6036397006279i</v>
      </c>
      <c r="G2610" s="57" t="str">
        <f t="shared" si="766"/>
        <v>0.998612515767772-0.0372230992762963i</v>
      </c>
      <c r="H2610" s="57" t="str">
        <f t="shared" si="767"/>
        <v>35.086072767725-577.861005641861i</v>
      </c>
      <c r="I2610" s="57" t="str">
        <f t="shared" si="768"/>
        <v>-115.253911419769-20.6530548267703i</v>
      </c>
      <c r="K2610" s="57" t="str">
        <f t="shared" si="769"/>
        <v>0.00125623564972764-0.00472468391179848i</v>
      </c>
      <c r="L2610" s="57" t="str">
        <f t="shared" si="770"/>
        <v>0.00025-0.0131157956418513i</v>
      </c>
      <c r="M2610" s="57" t="str">
        <f t="shared" si="771"/>
        <v>0.0025-0.00738686863433426i</v>
      </c>
      <c r="N2610" s="57">
        <f t="shared" si="772"/>
        <v>100.63978314675997</v>
      </c>
      <c r="O2610" s="57">
        <f t="shared" si="773"/>
        <v>4.1312992313999928</v>
      </c>
      <c r="P2610" s="374">
        <f t="shared" si="774"/>
        <v>4.1312992313999928</v>
      </c>
      <c r="Q2610" s="374">
        <f t="shared" si="775"/>
        <v>-79.360216853240033</v>
      </c>
      <c r="R2610" s="12">
        <f t="shared" si="776"/>
        <v>100.63978314675997</v>
      </c>
      <c r="S2610" s="57">
        <f t="shared" si="777"/>
        <v>16.853612095535514</v>
      </c>
      <c r="T2610" s="12">
        <f t="shared" si="760"/>
        <v>4.1312992313999928</v>
      </c>
    </row>
    <row r="2611" spans="1:20" x14ac:dyDescent="0.15">
      <c r="A2611" s="57">
        <f t="shared" si="761"/>
        <v>106296.76648956088</v>
      </c>
      <c r="B2611" s="12">
        <f t="shared" si="778"/>
        <v>16917.655821498549</v>
      </c>
      <c r="C2611" s="57" t="str">
        <f t="shared" si="762"/>
        <v>0.297052100781257-1.57587496806797i</v>
      </c>
      <c r="D2611" s="57" t="str">
        <f t="shared" si="763"/>
        <v>7.95752198466879-0.799234383773774i</v>
      </c>
      <c r="E2611" s="57" t="str">
        <f t="shared" si="764"/>
        <v>82.2859103277751+2.13891823571867i</v>
      </c>
      <c r="F2611" s="57" t="str">
        <f t="shared" si="765"/>
        <v>4.17283674223316-35.4700362826242i</v>
      </c>
      <c r="G2611" s="57" t="str">
        <f t="shared" si="766"/>
        <v>0.99860196562245-0.0373641523044367i</v>
      </c>
      <c r="H2611" s="57" t="str">
        <f t="shared" si="767"/>
        <v>34.6577993515591-574.734867207336i</v>
      </c>
      <c r="I2611" s="57" t="str">
        <f t="shared" si="768"/>
        <v>-114.202792494602-20.4671547620586i</v>
      </c>
      <c r="K2611" s="57" t="str">
        <f t="shared" si="769"/>
        <v>0.00125450025015335-0.00470768050772791i</v>
      </c>
      <c r="L2611" s="57" t="str">
        <f t="shared" si="770"/>
        <v>0.00025-0.0130661442935359i</v>
      </c>
      <c r="M2611" s="57" t="str">
        <f t="shared" si="771"/>
        <v>0.0025-0.00735890479610903i</v>
      </c>
      <c r="N2611" s="57">
        <f t="shared" si="772"/>
        <v>100.67498350920366</v>
      </c>
      <c r="O2611" s="57">
        <f t="shared" si="773"/>
        <v>4.1020710975256414</v>
      </c>
      <c r="P2611" s="374">
        <f t="shared" si="774"/>
        <v>4.1020710975256414</v>
      </c>
      <c r="Q2611" s="374">
        <f t="shared" si="775"/>
        <v>-79.325016490796344</v>
      </c>
      <c r="R2611" s="12">
        <f t="shared" si="776"/>
        <v>100.67498350920366</v>
      </c>
      <c r="S2611" s="57">
        <f t="shared" si="777"/>
        <v>16.917655821498549</v>
      </c>
      <c r="T2611" s="12">
        <f t="shared" si="760"/>
        <v>4.1020710975256414</v>
      </c>
    </row>
    <row r="2612" spans="1:20" x14ac:dyDescent="0.15">
      <c r="A2612" s="57">
        <f t="shared" si="761"/>
        <v>106700.69420222122</v>
      </c>
      <c r="B2612" s="12">
        <f t="shared" si="778"/>
        <v>16981.942913620245</v>
      </c>
      <c r="C2612" s="57" t="str">
        <f t="shared" si="762"/>
        <v>0.297021978968516-1.57040307054505i</v>
      </c>
      <c r="D2612" s="57" t="str">
        <f t="shared" si="763"/>
        <v>7.95735131294574-0.799407864646605i</v>
      </c>
      <c r="E2612" s="57" t="str">
        <f t="shared" si="764"/>
        <v>82.295038041409+2.14609234138183i</v>
      </c>
      <c r="F2612" s="57" t="str">
        <f t="shared" si="765"/>
        <v>4.17279232182035-35.3369430879154i</v>
      </c>
      <c r="G2612" s="57" t="str">
        <f t="shared" si="766"/>
        <v>0.99859133536915-0.0375057368252904i</v>
      </c>
      <c r="H2612" s="57" t="str">
        <f t="shared" si="767"/>
        <v>34.2360292474202-571.633983430244i</v>
      </c>
      <c r="I2612" s="57" t="str">
        <f t="shared" si="768"/>
        <v>-113.162913912729-20.2838905443194i</v>
      </c>
      <c r="K2612" s="57" t="str">
        <f t="shared" si="769"/>
        <v>0.00125277630656436-0.00469074346658461i</v>
      </c>
      <c r="L2612" s="57" t="str">
        <f t="shared" si="770"/>
        <v>0.00025-0.0130166809060927i</v>
      </c>
      <c r="M2612" s="57" t="str">
        <f t="shared" si="771"/>
        <v>0.0025-0.00733104681819987i</v>
      </c>
      <c r="N2612" s="57">
        <f t="shared" si="772"/>
        <v>100.71025912051226</v>
      </c>
      <c r="O2612" s="57">
        <f t="shared" si="773"/>
        <v>4.0728684150008219</v>
      </c>
      <c r="P2612" s="374">
        <f t="shared" si="774"/>
        <v>4.0728684150008219</v>
      </c>
      <c r="Q2612" s="374">
        <f t="shared" si="775"/>
        <v>-79.289740879487738</v>
      </c>
      <c r="R2612" s="12">
        <f t="shared" si="776"/>
        <v>100.71025912051226</v>
      </c>
      <c r="S2612" s="57">
        <f t="shared" si="777"/>
        <v>16.981942913620244</v>
      </c>
      <c r="T2612" s="12">
        <f t="shared" si="760"/>
        <v>4.0728684150008219</v>
      </c>
    </row>
    <row r="2613" spans="1:20" x14ac:dyDescent="0.15">
      <c r="A2613" s="57">
        <f t="shared" si="761"/>
        <v>107106.15684018965</v>
      </c>
      <c r="B2613" s="12">
        <f t="shared" si="778"/>
        <v>17046.474296692002</v>
      </c>
      <c r="C2613" s="57" t="str">
        <f t="shared" si="762"/>
        <v>0.296991523735077-1.56495378343524i</v>
      </c>
      <c r="D2613" s="57" t="str">
        <f t="shared" si="763"/>
        <v>7.95717934905783-0.799592707000513i</v>
      </c>
      <c r="E2613" s="57" t="str">
        <f t="shared" si="764"/>
        <v>82.3042342888586+2.15328200581068i</v>
      </c>
      <c r="F2613" s="57" t="str">
        <f t="shared" si="765"/>
        <v>4.17274756412749-35.2043582016246i</v>
      </c>
      <c r="G2613" s="57" t="str">
        <f t="shared" si="766"/>
        <v>0.998580624401334-0.0376478548070958i</v>
      </c>
      <c r="H2613" s="57" t="str">
        <f t="shared" si="767"/>
        <v>33.8206398431656-568.558042779835i</v>
      </c>
      <c r="I2613" s="57" t="str">
        <f t="shared" si="768"/>
        <v>-112.134126870411-20.1032118173575i</v>
      </c>
      <c r="K2613" s="57" t="str">
        <f t="shared" si="769"/>
        <v>0.00125106372160982-0.00467387255523036i</v>
      </c>
      <c r="L2613" s="57" t="str">
        <f t="shared" si="770"/>
        <v>0.00025-0.0129674047679744i</v>
      </c>
      <c r="M2613" s="57" t="str">
        <f t="shared" si="771"/>
        <v>0.0025-0.00730329429986045i</v>
      </c>
      <c r="N2613" s="57">
        <f t="shared" si="772"/>
        <v>100.74560969703616</v>
      </c>
      <c r="O2613" s="57">
        <f t="shared" si="773"/>
        <v>4.0436913380077497</v>
      </c>
      <c r="P2613" s="374">
        <f t="shared" si="774"/>
        <v>4.0436913380077497</v>
      </c>
      <c r="Q2613" s="374">
        <f t="shared" si="775"/>
        <v>-79.254390302963841</v>
      </c>
      <c r="R2613" s="12">
        <f t="shared" si="776"/>
        <v>100.74560969703616</v>
      </c>
      <c r="S2613" s="57">
        <f t="shared" si="777"/>
        <v>17.046474296692001</v>
      </c>
      <c r="T2613" s="12">
        <f t="shared" si="760"/>
        <v>4.0436913380077497</v>
      </c>
    </row>
    <row r="2614" spans="1:20" x14ac:dyDescent="0.15">
      <c r="A2614" s="57">
        <f t="shared" si="761"/>
        <v>107513.16023618239</v>
      </c>
      <c r="B2614" s="12">
        <f t="shared" si="778"/>
        <v>17111.250899019433</v>
      </c>
      <c r="C2614" s="57" t="str">
        <f t="shared" si="762"/>
        <v>0.296960733082603-1.55952702842907i</v>
      </c>
      <c r="D2614" s="57" t="str">
        <f t="shared" si="763"/>
        <v>7.95700608327878-0.799788911921339i</v>
      </c>
      <c r="E2614" s="57" t="str">
        <f t="shared" si="764"/>
        <v>82.3134995763539+2.16048715827165i</v>
      </c>
      <c r="F2614" s="57" t="str">
        <f t="shared" si="765"/>
        <v>4.17270246660101-35.0722797161848i</v>
      </c>
      <c r="G2614" s="57" t="str">
        <f t="shared" si="766"/>
        <v>0.998569832107898-0.0377905082249848i</v>
      </c>
      <c r="H2614" s="57" t="str">
        <f t="shared" si="767"/>
        <v>33.4115113076073-565.506738902614i</v>
      </c>
      <c r="I2614" s="57" t="str">
        <f t="shared" si="768"/>
        <v>-111.116285042809-19.9250693941583i</v>
      </c>
      <c r="K2614" s="57" t="str">
        <f t="shared" si="769"/>
        <v>0.00124936239858398-0.0046570675413079i</v>
      </c>
      <c r="L2614" s="57" t="str">
        <f t="shared" si="770"/>
        <v>0.00025-0.0129183151703272i</v>
      </c>
      <c r="M2614" s="57" t="str">
        <f t="shared" si="771"/>
        <v>0.0025-0.00727564684186133i</v>
      </c>
      <c r="N2614" s="57">
        <f t="shared" si="772"/>
        <v>100.78103494893311</v>
      </c>
      <c r="O2614" s="57">
        <f t="shared" si="773"/>
        <v>4.0145400213922775</v>
      </c>
      <c r="P2614" s="374">
        <f t="shared" si="774"/>
        <v>4.0145400213922775</v>
      </c>
      <c r="Q2614" s="374">
        <f t="shared" si="775"/>
        <v>-79.218965051066888</v>
      </c>
      <c r="R2614" s="12">
        <f t="shared" si="776"/>
        <v>100.78103494893311</v>
      </c>
      <c r="S2614" s="57">
        <f t="shared" si="777"/>
        <v>17.111250899019431</v>
      </c>
      <c r="T2614" s="12">
        <f t="shared" si="760"/>
        <v>4.0145400213922775</v>
      </c>
    </row>
    <row r="2615" spans="1:20" x14ac:dyDescent="0.15">
      <c r="A2615" s="57">
        <f t="shared" si="761"/>
        <v>107921.71024507987</v>
      </c>
      <c r="B2615" s="12">
        <f t="shared" si="778"/>
        <v>17176.273652435706</v>
      </c>
      <c r="C2615" s="57" t="str">
        <f t="shared" si="762"/>
        <v>0.296929604990038-1.55412272754236i</v>
      </c>
      <c r="D2615" s="57" t="str">
        <f t="shared" si="763"/>
        <v>7.95683150580962-0.799996480640495i</v>
      </c>
      <c r="E2615" s="57" t="str">
        <f t="shared" si="764"/>
        <v>82.3228344137514+2.16770772628258i</v>
      </c>
      <c r="F2615" s="57" t="str">
        <f t="shared" si="765"/>
        <v>4.17265702666808-34.9407057313091i</v>
      </c>
      <c r="G2615" s="57" t="str">
        <f t="shared" si="766"/>
        <v>0.998558957873138-0.0379336990610032i</v>
      </c>
      <c r="H2615" s="57" t="str">
        <f t="shared" si="767"/>
        <v>33.0085265168523-562.479770517106i</v>
      </c>
      <c r="I2615" s="57" t="str">
        <f t="shared" si="768"/>
        <v>-110.109244533438-19.749415225282i</v>
      </c>
      <c r="K2615" s="57" t="str">
        <f t="shared" si="769"/>
        <v>0.00124767224142105-0.00464032819323909i</v>
      </c>
      <c r="L2615" s="57" t="str">
        <f t="shared" si="770"/>
        <v>0.00025-0.0128694114069806i</v>
      </c>
      <c r="M2615" s="57" t="str">
        <f t="shared" si="771"/>
        <v>0.0025-0.00724810404648471i</v>
      </c>
      <c r="N2615" s="57">
        <f t="shared" si="772"/>
        <v>100.81653458010943</v>
      </c>
      <c r="O2615" s="57">
        <f t="shared" si="773"/>
        <v>3.9854146206629313</v>
      </c>
      <c r="P2615" s="374">
        <f t="shared" si="774"/>
        <v>3.9854146206629313</v>
      </c>
      <c r="Q2615" s="374">
        <f t="shared" si="775"/>
        <v>-79.183465419890567</v>
      </c>
      <c r="R2615" s="12">
        <f t="shared" si="776"/>
        <v>100.81653458010943</v>
      </c>
      <c r="S2615" s="57">
        <f t="shared" si="777"/>
        <v>17.176273652435707</v>
      </c>
      <c r="T2615" s="12">
        <f t="shared" si="760"/>
        <v>3.9854146206629313</v>
      </c>
    </row>
    <row r="2616" spans="1:20" x14ac:dyDescent="0.15">
      <c r="A2616" s="57">
        <f t="shared" si="761"/>
        <v>108331.81274401119</v>
      </c>
      <c r="B2616" s="12">
        <f t="shared" si="778"/>
        <v>17241.543492314962</v>
      </c>
      <c r="C2616" s="57" t="str">
        <f t="shared" si="762"/>
        <v>0.296898137413482-1.54874080311509i</v>
      </c>
      <c r="D2616" s="57" t="str">
        <f t="shared" si="763"/>
        <v>7.95665560677887-0.800215414534886i</v>
      </c>
      <c r="E2616" s="57" t="str">
        <f t="shared" si="764"/>
        <v>82.3322393145535+2.1749436355898i</v>
      </c>
      <c r="F2616" s="57" t="str">
        <f t="shared" si="765"/>
        <v>4.17261124173649-34.809634353966i</v>
      </c>
      <c r="G2616" s="57" t="str">
        <f t="shared" si="766"/>
        <v>0.998548001076716-0.0380774293041294i</v>
      </c>
      <c r="H2616" s="57" t="str">
        <f t="shared" si="767"/>
        <v>32.6115709828681-559.476841311065i</v>
      </c>
      <c r="I2616" s="57" t="str">
        <f t="shared" si="768"/>
        <v>-109.11286382485-19.5762023682298i</v>
      </c>
      <c r="K2616" s="57" t="str">
        <f t="shared" si="769"/>
        <v>0.00124599315469015-0.00462365428022281i</v>
      </c>
      <c r="L2616" s="57" t="str">
        <f t="shared" si="770"/>
        <v>0.00025-0.0128206927744378i</v>
      </c>
      <c r="M2616" s="57" t="str">
        <f t="shared" si="771"/>
        <v>0.0025-0.00722066551751813i</v>
      </c>
      <c r="N2616" s="57">
        <f t="shared" si="772"/>
        <v>100.85210828816219</v>
      </c>
      <c r="O2616" s="57">
        <f t="shared" si="773"/>
        <v>3.9563152919899363</v>
      </c>
      <c r="P2616" s="374">
        <f t="shared" si="774"/>
        <v>3.9563152919899363</v>
      </c>
      <c r="Q2616" s="374">
        <f t="shared" si="775"/>
        <v>-79.147891711837815</v>
      </c>
      <c r="R2616" s="12">
        <f t="shared" si="776"/>
        <v>100.85210828816219</v>
      </c>
      <c r="S2616" s="57">
        <f t="shared" si="777"/>
        <v>17.241543492314964</v>
      </c>
      <c r="T2616" s="12">
        <f t="shared" si="760"/>
        <v>3.9563152919899363</v>
      </c>
    </row>
    <row r="2617" spans="1:20" x14ac:dyDescent="0.15">
      <c r="A2617" s="57">
        <f t="shared" si="761"/>
        <v>108743.47363243843</v>
      </c>
      <c r="B2617" s="12">
        <f t="shared" si="778"/>
        <v>17307.061357585761</v>
      </c>
      <c r="C2617" s="57" t="str">
        <f t="shared" si="762"/>
        <v>0.296866328285975-1.54338117781025i</v>
      </c>
      <c r="D2617" s="57" t="str">
        <f t="shared" si="763"/>
        <v>7.9564783762415-0.800445715126648i</v>
      </c>
      <c r="E2617" s="57" t="str">
        <f t="shared" si="764"/>
        <v>82.3417147959354+2.18219481014444i</v>
      </c>
      <c r="F2617" s="57" t="str">
        <f t="shared" si="765"/>
        <v>4.17256510919455-34.6790636983501i</v>
      </c>
      <c r="G2617" s="57" t="str">
        <f t="shared" si="766"/>
        <v>0.998536961093625-0.0382217009502943i</v>
      </c>
      <c r="H2617" s="57" t="str">
        <f t="shared" si="767"/>
        <v>32.2205327842023-556.497659841153i</v>
      </c>
      <c r="I2617" s="57" t="str">
        <f t="shared" si="768"/>
        <v>-108.127003730475-19.4053849577495i</v>
      </c>
      <c r="K2617" s="57" t="str">
        <f t="shared" si="769"/>
        <v>0.00124432504359011-0.00460704557223298i</v>
      </c>
      <c r="L2617" s="57" t="str">
        <f t="shared" si="770"/>
        <v>0.00025-0.0127721585718647i</v>
      </c>
      <c r="M2617" s="57" t="str">
        <f t="shared" si="771"/>
        <v>0.0025-0.00719333086024921i</v>
      </c>
      <c r="N2617" s="57">
        <f t="shared" si="772"/>
        <v>100.88775576431817</v>
      </c>
      <c r="O2617" s="57">
        <f t="shared" si="773"/>
        <v>3.9272421922039613</v>
      </c>
      <c r="P2617" s="374">
        <f t="shared" si="774"/>
        <v>3.9272421922039613</v>
      </c>
      <c r="Q2617" s="374">
        <f t="shared" si="775"/>
        <v>-79.112244235681828</v>
      </c>
      <c r="R2617" s="12">
        <f t="shared" si="776"/>
        <v>100.88775576431817</v>
      </c>
      <c r="S2617" s="57">
        <f t="shared" si="777"/>
        <v>17.307061357585759</v>
      </c>
      <c r="T2617" s="12">
        <f t="shared" si="760"/>
        <v>3.9272421922039613</v>
      </c>
    </row>
    <row r="2618" spans="1:20" x14ac:dyDescent="0.15">
      <c r="A2618" s="57">
        <f t="shared" si="761"/>
        <v>109156.69883224169</v>
      </c>
      <c r="B2618" s="12">
        <f t="shared" si="778"/>
        <v>17372.828190744585</v>
      </c>
      <c r="C2618" s="57" t="str">
        <f t="shared" si="762"/>
        <v>0.296834175517356-1.53804377461271i</v>
      </c>
      <c r="D2618" s="57" t="str">
        <f t="shared" si="763"/>
        <v>7.9562998041784-0.800687384082981i</v>
      </c>
      <c r="E2618" s="57" t="str">
        <f t="shared" si="764"/>
        <v>82.3512613787708+2.18946117207824i</v>
      </c>
      <c r="F2618" s="57" t="str">
        <f t="shared" si="765"/>
        <v>4.17251862641087-34.5489918858553i</v>
      </c>
      <c r="G2618" s="57" t="str">
        <f t="shared" si="766"/>
        <v>0.998525837294154-0.038366516002401i</v>
      </c>
      <c r="H2618" s="57" t="str">
        <f t="shared" si="767"/>
        <v>31.8353024987869-553.54193943496i</v>
      </c>
      <c r="I2618" s="57" t="str">
        <f t="shared" si="768"/>
        <v>-107.151527347612-19.2369181770483i</v>
      </c>
      <c r="K2618" s="57" t="str">
        <f t="shared" si="769"/>
        <v>0.00124266781394452-0.00459050184001654i</v>
      </c>
      <c r="L2618" s="57" t="str">
        <f t="shared" si="770"/>
        <v>0.00025-0.0127238081010806i</v>
      </c>
      <c r="M2618" s="57" t="str">
        <f t="shared" si="771"/>
        <v>0.0025-0.00716609968145963i</v>
      </c>
      <c r="N2618" s="57">
        <f t="shared" si="772"/>
        <v>100.92347669337515</v>
      </c>
      <c r="O2618" s="57">
        <f t="shared" si="773"/>
        <v>3.8981954787949591</v>
      </c>
      <c r="P2618" s="374">
        <f t="shared" si="774"/>
        <v>3.8981954787949591</v>
      </c>
      <c r="Q2618" s="374">
        <f t="shared" si="775"/>
        <v>-79.07652330662485</v>
      </c>
      <c r="R2618" s="12">
        <f t="shared" si="776"/>
        <v>100.92347669337515</v>
      </c>
      <c r="S2618" s="57">
        <f t="shared" si="777"/>
        <v>17.372828190744585</v>
      </c>
      <c r="T2618" s="12">
        <f t="shared" si="760"/>
        <v>3.8981954787949591</v>
      </c>
    </row>
    <row r="2619" spans="1:20" x14ac:dyDescent="0.15">
      <c r="A2619" s="57">
        <f t="shared" si="761"/>
        <v>109571.49428780422</v>
      </c>
      <c r="B2619" s="12">
        <f t="shared" si="778"/>
        <v>17438.844937869417</v>
      </c>
      <c r="C2619" s="57" t="str">
        <f t="shared" si="762"/>
        <v>0.296801676994089-1.53272851682816i</v>
      </c>
      <c r="D2619" s="57" t="str">
        <f t="shared" si="763"/>
        <v>7.95611988049636-0.800940423216021i</v>
      </c>
      <c r="E2619" s="57" t="str">
        <f t="shared" si="764"/>
        <v>82.3608795876519+2.19674264168036i</v>
      </c>
      <c r="F2619" s="57" t="str">
        <f t="shared" si="765"/>
        <v>4.17247179073432-34.4194170450493i</v>
      </c>
      <c r="G2619" s="57" t="str">
        <f t="shared" si="766"/>
        <v>0.998514629043856-0.0385118764703439i</v>
      </c>
      <c r="H2619" s="57" t="str">
        <f t="shared" si="767"/>
        <v>31.4557731387525-550.609398095365i</v>
      </c>
      <c r="I2619" s="57" t="str">
        <f t="shared" si="768"/>
        <v>-106.186300011557-19.0707582298817i</v>
      </c>
      <c r="K2619" s="57" t="str">
        <f t="shared" si="769"/>
        <v>0.00124102137219665-0.00457402285509152i</v>
      </c>
      <c r="L2619" s="57" t="str">
        <f t="shared" si="770"/>
        <v>0.00025-0.0126756406665477i</v>
      </c>
      <c r="M2619" s="57" t="str">
        <f t="shared" si="771"/>
        <v>0.0025-0.00713897158941984i</v>
      </c>
      <c r="N2619" s="57">
        <f t="shared" si="772"/>
        <v>100.95927075364116</v>
      </c>
      <c r="O2619" s="57">
        <f t="shared" si="773"/>
        <v>3.8691753099112729</v>
      </c>
      <c r="P2619" s="374">
        <f t="shared" si="774"/>
        <v>3.8691753099112729</v>
      </c>
      <c r="Q2619" s="374">
        <f t="shared" si="775"/>
        <v>-79.040729246358836</v>
      </c>
      <c r="R2619" s="12">
        <f t="shared" si="776"/>
        <v>100.95927075364116</v>
      </c>
      <c r="S2619" s="57">
        <f t="shared" si="777"/>
        <v>17.438844937869415</v>
      </c>
      <c r="T2619" s="12">
        <f t="shared" si="760"/>
        <v>3.8691753099112729</v>
      </c>
    </row>
    <row r="2620" spans="1:20" x14ac:dyDescent="0.15">
      <c r="A2620" s="57">
        <f t="shared" si="761"/>
        <v>109987.86596609789</v>
      </c>
      <c r="B2620" s="12">
        <f t="shared" si="778"/>
        <v>17505.112548633322</v>
      </c>
      <c r="C2620" s="57" t="str">
        <f t="shared" si="762"/>
        <v>0.296768830579072-1.52743532808185i</v>
      </c>
      <c r="D2620" s="57" t="str">
        <f t="shared" si="763"/>
        <v>7.95593859502677-0.80120483448256i</v>
      </c>
      <c r="E2620" s="57" t="str">
        <f t="shared" si="764"/>
        <v>82.370569950919+2.20403913737227i</v>
      </c>
      <c r="F2620" s="57" t="str">
        <f t="shared" si="765"/>
        <v>4.1724245994938-34.290337311644i</v>
      </c>
      <c r="G2620" s="57" t="str">
        <f t="shared" si="766"/>
        <v>0.998503335703507-0.0386577843710288i</v>
      </c>
      <c r="H2620" s="57" t="str">
        <f t="shared" si="767"/>
        <v>31.0818400871822-547.699758407081i</v>
      </c>
      <c r="I2620" s="57" t="str">
        <f t="shared" si="768"/>
        <v>-105.231189250776-18.9068623134865i</v>
      </c>
      <c r="K2620" s="57" t="str">
        <f t="shared" si="769"/>
        <v>0.00123938562540447-0.00455760838974481i</v>
      </c>
      <c r="L2620" s="57" t="str">
        <f t="shared" si="770"/>
        <v>0.00025-0.0126276555753613i</v>
      </c>
      <c r="M2620" s="57" t="str">
        <f t="shared" si="771"/>
        <v>0.0025-0.00711194619388307i</v>
      </c>
      <c r="N2620" s="57">
        <f t="shared" si="772"/>
        <v>100.99513761687464</v>
      </c>
      <c r="O2620" s="57">
        <f t="shared" si="773"/>
        <v>3.8401818443575264</v>
      </c>
      <c r="P2620" s="374">
        <f t="shared" si="774"/>
        <v>3.8401818443575264</v>
      </c>
      <c r="Q2620" s="374">
        <f t="shared" si="775"/>
        <v>-79.004862383125356</v>
      </c>
      <c r="R2620" s="12">
        <f t="shared" si="776"/>
        <v>100.99513761687464</v>
      </c>
      <c r="S2620" s="57">
        <f t="shared" si="777"/>
        <v>17.505112548633321</v>
      </c>
      <c r="T2620" s="12">
        <f t="shared" si="760"/>
        <v>3.8401818443575264</v>
      </c>
    </row>
    <row r="2621" spans="1:20" x14ac:dyDescent="0.15">
      <c r="A2621" s="57">
        <f t="shared" si="761"/>
        <v>110405.81985676907</v>
      </c>
      <c r="B2621" s="12">
        <f t="shared" si="778"/>
        <v>17571.631976318131</v>
      </c>
      <c r="C2621" s="57" t="str">
        <f t="shared" si="762"/>
        <v>0.296735634111475-1.52216413231763i</v>
      </c>
      <c r="D2621" s="57" t="str">
        <f t="shared" si="763"/>
        <v>7.95575593752568-0.801480619983947i</v>
      </c>
      <c r="E2621" s="57" t="str">
        <f t="shared" si="764"/>
        <v>82.380333000682+2.21135057568366i</v>
      </c>
      <c r="F2621" s="57" t="str">
        <f t="shared" si="765"/>
        <v>4.17237704999808-34.1617508284711i</v>
      </c>
      <c r="G2621" s="57" t="str">
        <f t="shared" si="766"/>
        <v>0.998491956629076-0.038804241728392i</v>
      </c>
      <c r="H2621" s="57" t="str">
        <f t="shared" si="767"/>
        <v>30.7134010367492-544.812747445439i</v>
      </c>
      <c r="I2621" s="57" t="str">
        <f t="shared" si="768"/>
        <v>-104.286064743171-18.7451885923335i</v>
      </c>
      <c r="K2621" s="57" t="str">
        <f t="shared" si="769"/>
        <v>0.00123776048123569-0.0045412582170303i</v>
      </c>
      <c r="L2621" s="57" t="str">
        <f t="shared" si="770"/>
        <v>0.00025-0.0125798521372398i</v>
      </c>
      <c r="M2621" s="57" t="str">
        <f t="shared" si="771"/>
        <v>0.0025-0.00708502310607997i</v>
      </c>
      <c r="N2621" s="57">
        <f t="shared" si="772"/>
        <v>101.0310769482231</v>
      </c>
      <c r="O2621" s="57">
        <f t="shared" si="773"/>
        <v>3.8112152415941001</v>
      </c>
      <c r="P2621" s="374">
        <f t="shared" si="774"/>
        <v>3.8112152415941001</v>
      </c>
      <c r="Q2621" s="374">
        <f t="shared" si="775"/>
        <v>-78.968923051776898</v>
      </c>
      <c r="R2621" s="12">
        <f t="shared" si="776"/>
        <v>101.0310769482231</v>
      </c>
      <c r="S2621" s="57">
        <f t="shared" si="777"/>
        <v>17.57163197631813</v>
      </c>
      <c r="T2621" s="12">
        <f t="shared" si="760"/>
        <v>3.8112152415941001</v>
      </c>
    </row>
    <row r="2622" spans="1:20" x14ac:dyDescent="0.15">
      <c r="A2622" s="57">
        <f t="shared" si="761"/>
        <v>110825.3619722248</v>
      </c>
      <c r="B2622" s="12">
        <f t="shared" si="778"/>
        <v>17638.404177828139</v>
      </c>
      <c r="C2622" s="57" t="str">
        <f t="shared" si="762"/>
        <v>0.296702085406573-1.51691485379676i</v>
      </c>
      <c r="D2622" s="57" t="str">
        <f t="shared" si="763"/>
        <v>7.95557189767298-0.801767781965854i</v>
      </c>
      <c r="E2622" s="57" t="str">
        <f t="shared" si="764"/>
        <v>82.3901692728458+2.21867687122731i</v>
      </c>
      <c r="F2622" s="57" t="str">
        <f t="shared" si="765"/>
        <v>4.17232913953575-34.0336557454536i</v>
      </c>
      <c r="G2622" s="57" t="str">
        <f t="shared" si="766"/>
        <v>0.998480491171687-0.0389512505734201i</v>
      </c>
      <c r="H2622" s="57" t="str">
        <f t="shared" si="767"/>
        <v>30.3503559301678-541.948096687259i</v>
      </c>
      <c r="I2622" s="57" t="str">
        <f t="shared" si="768"/>
        <v>-103.35079827335-18.5856961726687i</v>
      </c>
      <c r="K2622" s="57" t="str">
        <f t="shared" si="769"/>
        <v>0.00123614584796291-0.00452497211076679i</v>
      </c>
      <c r="L2622" s="57" t="str">
        <f t="shared" si="770"/>
        <v>0.00025-0.0125322296645146i</v>
      </c>
      <c r="M2622" s="57" t="str">
        <f t="shared" si="771"/>
        <v>0.0025-0.00705820193871289i</v>
      </c>
      <c r="N2622" s="57">
        <f t="shared" si="772"/>
        <v>101.06708840616312</v>
      </c>
      <c r="O2622" s="57">
        <f t="shared" si="773"/>
        <v>3.7822756617352611</v>
      </c>
      <c r="P2622" s="374">
        <f t="shared" si="774"/>
        <v>3.7822756617352611</v>
      </c>
      <c r="Q2622" s="374">
        <f t="shared" si="775"/>
        <v>-78.932911593836877</v>
      </c>
      <c r="R2622" s="12">
        <f t="shared" si="776"/>
        <v>101.06708840616312</v>
      </c>
      <c r="S2622" s="57">
        <f t="shared" si="777"/>
        <v>17.638404177828139</v>
      </c>
      <c r="T2622" s="12">
        <f t="shared" si="760"/>
        <v>3.7822756617352611</v>
      </c>
    </row>
    <row r="2623" spans="1:20" x14ac:dyDescent="0.15">
      <c r="A2623" s="57">
        <f t="shared" si="761"/>
        <v>111246.49834771924</v>
      </c>
      <c r="B2623" s="12">
        <f t="shared" si="778"/>
        <v>17705.430113703886</v>
      </c>
      <c r="C2623" s="57" t="str">
        <f t="shared" si="762"/>
        <v>0.296668182255544-1.5116874170968i</v>
      </c>
      <c r="D2623" s="57" t="str">
        <f t="shared" si="763"/>
        <v>7.95538646507193-0.802066322818121i</v>
      </c>
      <c r="E2623" s="57" t="str">
        <f t="shared" si="764"/>
        <v>82.4000793071359+2.22601793667404i</v>
      </c>
      <c r="F2623" s="57" t="str">
        <f t="shared" si="765"/>
        <v>4.17228086537495-33.9060502195806i</v>
      </c>
      <c r="G2623" s="57" t="str">
        <f t="shared" si="766"/>
        <v>0.998468938677584-0.0390988129441694i</v>
      </c>
      <c r="H2623" s="57" t="str">
        <f t="shared" si="767"/>
        <v>29.9926069023978-539.105541923808i</v>
      </c>
      <c r="I2623" s="57" t="str">
        <f t="shared" si="768"/>
        <v>-102.42526369091-18.4283450778169i</v>
      </c>
      <c r="K2623" s="57" t="str">
        <f t="shared" si="769"/>
        <v>0.00123454163445864-0.00450874984553586i</v>
      </c>
      <c r="L2623" s="57" t="str">
        <f t="shared" si="770"/>
        <v>0.00025-0.0124847874721206i</v>
      </c>
      <c r="M2623" s="57" t="str">
        <f t="shared" si="771"/>
        <v>0.0025-0.00703148230595028i</v>
      </c>
      <c r="N2623" s="57">
        <f t="shared" si="772"/>
        <v>101.10317164243841</v>
      </c>
      <c r="O2623" s="57">
        <f t="shared" si="773"/>
        <v>3.7533632655475935</v>
      </c>
      <c r="P2623" s="374">
        <f t="shared" si="774"/>
        <v>3.7533632655475935</v>
      </c>
      <c r="Q2623" s="374">
        <f t="shared" si="775"/>
        <v>-78.896828357561589</v>
      </c>
      <c r="R2623" s="12">
        <f t="shared" si="776"/>
        <v>101.10317164243841</v>
      </c>
      <c r="S2623" s="57">
        <f t="shared" si="777"/>
        <v>17.705430113703887</v>
      </c>
      <c r="T2623" s="12">
        <f t="shared" si="760"/>
        <v>3.7533632655475935</v>
      </c>
    </row>
    <row r="2624" spans="1:20" x14ac:dyDescent="0.15">
      <c r="A2624" s="57">
        <f t="shared" si="761"/>
        <v>111669.23504144058</v>
      </c>
      <c r="B2624" s="12">
        <f t="shared" si="778"/>
        <v>17772.71074813596</v>
      </c>
      <c r="C2624" s="57" t="str">
        <f t="shared" si="762"/>
        <v>0.296633922425303-1.50648174711049i</v>
      </c>
      <c r="D2624" s="57" t="str">
        <f t="shared" si="763"/>
        <v>7.95519962924852-0.802376245074534i</v>
      </c>
      <c r="E2624" s="57" t="str">
        <f t="shared" si="764"/>
        <v>82.4100636471231+2.23337368272742i</v>
      </c>
      <c r="F2624" s="57" t="str">
        <f t="shared" si="765"/>
        <v>4.1722322247633-33.778932414879i</v>
      </c>
      <c r="G2624" s="57" t="str">
        <f t="shared" si="766"/>
        <v>0.998457298488092-0.0392469308857854i</v>
      </c>
      <c r="H2624" s="57" t="str">
        <f t="shared" si="767"/>
        <v>29.6400582245463-536.284823175752i</v>
      </c>
      <c r="I2624" s="57" t="str">
        <f t="shared" si="768"/>
        <v>-101.509336869679-18.2730962242229i</v>
      </c>
      <c r="K2624" s="57" t="str">
        <f t="shared" si="769"/>
        <v>0.00123294775019049-0.00449259119667982i</v>
      </c>
      <c r="L2624" s="57" t="str">
        <f t="shared" si="770"/>
        <v>0.00025-0.0124375248775858i</v>
      </c>
      <c r="M2624" s="57" t="str">
        <f t="shared" si="771"/>
        <v>0.0025-0.00700486382342125i</v>
      </c>
      <c r="N2624" s="57">
        <f t="shared" si="772"/>
        <v>101.13932630199895</v>
      </c>
      <c r="O2624" s="57">
        <f t="shared" si="773"/>
        <v>3.724478214448312</v>
      </c>
      <c r="P2624" s="374">
        <f t="shared" si="774"/>
        <v>3.724478214448312</v>
      </c>
      <c r="Q2624" s="374">
        <f t="shared" si="775"/>
        <v>-78.860673698001051</v>
      </c>
      <c r="R2624" s="12">
        <f t="shared" si="776"/>
        <v>101.13932630199895</v>
      </c>
      <c r="S2624" s="57">
        <f t="shared" si="777"/>
        <v>17.77271074813596</v>
      </c>
      <c r="T2624" s="12">
        <f t="shared" si="760"/>
        <v>3.724478214448312</v>
      </c>
    </row>
    <row r="2625" spans="1:20" x14ac:dyDescent="0.15">
      <c r="A2625" s="57">
        <f t="shared" si="761"/>
        <v>112093.57813459805</v>
      </c>
      <c r="B2625" s="12">
        <f t="shared" si="778"/>
        <v>17840.247048978876</v>
      </c>
      <c r="C2625" s="57" t="str">
        <f t="shared" si="762"/>
        <v>0.296599303658306-1.50129776904475i</v>
      </c>
      <c r="D2625" s="57" t="str">
        <f t="shared" si="763"/>
        <v>7.95501137965113-0.802697551412701i</v>
      </c>
      <c r="E2625" s="57" t="str">
        <f t="shared" si="764"/>
        <v>82.4201228402484+2.24074401809745i</v>
      </c>
      <c r="F2625" s="57" t="str">
        <f t="shared" si="765"/>
        <v>4.17218321492772-33.6523005023892i</v>
      </c>
      <c r="G2625" s="57" t="str">
        <f t="shared" si="766"/>
        <v>0.998445569939583-0.0393956064505224i</v>
      </c>
      <c r="H2625" s="57" t="str">
        <f t="shared" si="767"/>
        <v>29.2926162494143-533.485684610107i</v>
      </c>
      <c r="I2625" s="57" t="str">
        <f t="shared" si="768"/>
        <v>-100.602895667927-18.119911398207i</v>
      </c>
      <c r="K2625" s="57" t="str">
        <f t="shared" si="769"/>
        <v>0.00123136410521636-0.00447649594029978i</v>
      </c>
      <c r="L2625" s="57" t="str">
        <f t="shared" si="770"/>
        <v>0.00025-0.0123904412010219i</v>
      </c>
      <c r="M2625" s="57" t="str">
        <f t="shared" si="771"/>
        <v>0.0025-0.00697834610821008i</v>
      </c>
      <c r="N2625" s="57">
        <f t="shared" si="772"/>
        <v>101.17555202293809</v>
      </c>
      <c r="O2625" s="57">
        <f t="shared" si="773"/>
        <v>3.6956206705041259</v>
      </c>
      <c r="P2625" s="374">
        <f t="shared" si="774"/>
        <v>3.6956206705041259</v>
      </c>
      <c r="Q2625" s="374">
        <f t="shared" si="775"/>
        <v>-78.824447977061908</v>
      </c>
      <c r="R2625" s="12">
        <f t="shared" si="776"/>
        <v>101.17555202293809</v>
      </c>
      <c r="S2625" s="57">
        <f t="shared" si="777"/>
        <v>17.840247048978874</v>
      </c>
      <c r="T2625" s="12">
        <f t="shared" si="760"/>
        <v>3.6956206705041259</v>
      </c>
    </row>
    <row r="2626" spans="1:20" x14ac:dyDescent="0.15">
      <c r="A2626" s="57">
        <f t="shared" si="761"/>
        <v>112519.53373150951</v>
      </c>
      <c r="B2626" s="12">
        <f t="shared" si="778"/>
        <v>17908.039987764994</v>
      </c>
      <c r="C2626" s="57" t="str">
        <f t="shared" si="762"/>
        <v>0.296564323672393-1.49613540841951i</v>
      </c>
      <c r="D2626" s="57" t="str">
        <f t="shared" si="763"/>
        <v>7.95482170564959-0.803030244653784i</v>
      </c>
      <c r="E2626" s="57" t="str">
        <f t="shared" si="764"/>
        <v>82.4302574378516+2.24812884947484i</v>
      </c>
      <c r="F2626" s="57" t="str">
        <f t="shared" si="765"/>
        <v>4.17213383307425-33.5261526601363i</v>
      </c>
      <c r="G2626" s="57" t="str">
        <f t="shared" si="766"/>
        <v>0.99843375236344-0.0395448416977629i</v>
      </c>
      <c r="H2626" s="57" t="str">
        <f t="shared" si="767"/>
        <v>28.9501893586252-530.707874459045i</v>
      </c>
      <c r="I2626" s="57" t="str">
        <f t="shared" si="768"/>
        <v>-99.7058198894688-17.9687532334064i</v>
      </c>
      <c r="K2626" s="57" t="str">
        <f t="shared" si="769"/>
        <v>0.00122979061017968-0.00446046385325338i</v>
      </c>
      <c r="L2626" s="57" t="str">
        <f t="shared" si="770"/>
        <v>0.00025-0.0123435357651145i</v>
      </c>
      <c r="M2626" s="57" t="str">
        <f t="shared" si="771"/>
        <v>0.0025-0.00695192877885043i</v>
      </c>
      <c r="N2626" s="57">
        <f t="shared" si="772"/>
        <v>101.21184843643211</v>
      </c>
      <c r="O2626" s="57">
        <f t="shared" si="773"/>
        <v>3.6667907964291082</v>
      </c>
      <c r="P2626" s="374">
        <f t="shared" si="774"/>
        <v>3.6667907964291082</v>
      </c>
      <c r="Q2626" s="374">
        <f t="shared" si="775"/>
        <v>-78.788151563567894</v>
      </c>
      <c r="R2626" s="12">
        <f t="shared" si="776"/>
        <v>101.21184843643211</v>
      </c>
      <c r="S2626" s="57">
        <f t="shared" si="777"/>
        <v>17.908039987764994</v>
      </c>
      <c r="T2626" s="12">
        <f t="shared" si="760"/>
        <v>3.6667907964291082</v>
      </c>
    </row>
    <row r="2627" spans="1:20" x14ac:dyDescent="0.15">
      <c r="A2627" s="57">
        <f t="shared" si="761"/>
        <v>112947.10795968925</v>
      </c>
      <c r="B2627" s="12">
        <f t="shared" si="778"/>
        <v>17976.090539718502</v>
      </c>
      <c r="C2627" s="57" t="str">
        <f t="shared" si="762"/>
        <v>0.296528980160552-1.49099459106658i</v>
      </c>
      <c r="D2627" s="57" t="str">
        <f t="shared" si="763"/>
        <v>7.95463059653509-0.803374327762405i</v>
      </c>
      <c r="E2627" s="57" t="str">
        <f t="shared" si="764"/>
        <v>82.4404679951898+2.25552808150474i</v>
      </c>
      <c r="F2627" s="57" t="str">
        <f t="shared" si="765"/>
        <v>4.17208407638798-33.4004870731065i</v>
      </c>
      <c r="G2627" s="57" t="str">
        <f t="shared" si="766"/>
        <v>0.998421845086017-0.0396946386940374i</v>
      </c>
      <c r="H2627" s="57" t="str">
        <f t="shared" si="767"/>
        <v>28.6126879112892-527.951144940614i</v>
      </c>
      <c r="I2627" s="57" t="str">
        <f t="shared" si="768"/>
        <v>-98.8179912457026-17.8195851888855i</v>
      </c>
      <c r="K2627" s="57" t="str">
        <f t="shared" si="769"/>
        <v>0.00122822717630456-0.00444449471315279i</v>
      </c>
      <c r="L2627" s="57" t="str">
        <f t="shared" si="770"/>
        <v>0.00025-0.012296807895113i</v>
      </c>
      <c r="M2627" s="57" t="str">
        <f t="shared" si="771"/>
        <v>0.0025-0.00692561145532021i</v>
      </c>
      <c r="N2627" s="57">
        <f t="shared" si="772"/>
        <v>101.24821516667639</v>
      </c>
      <c r="O2627" s="57">
        <f t="shared" si="773"/>
        <v>3.6379887555826</v>
      </c>
      <c r="P2627" s="374">
        <f t="shared" si="774"/>
        <v>3.6379887555826</v>
      </c>
      <c r="Q2627" s="374">
        <f t="shared" si="775"/>
        <v>-78.751784833323612</v>
      </c>
      <c r="R2627" s="12">
        <f t="shared" si="776"/>
        <v>101.24821516667639</v>
      </c>
      <c r="S2627" s="57">
        <f t="shared" si="777"/>
        <v>17.976090539718502</v>
      </c>
      <c r="T2627" s="12">
        <f t="shared" si="760"/>
        <v>3.6379887555826</v>
      </c>
    </row>
    <row r="2628" spans="1:20" x14ac:dyDescent="0.15">
      <c r="A2628" s="57">
        <f t="shared" si="761"/>
        <v>113376.30696993606</v>
      </c>
      <c r="B2628" s="12">
        <f t="shared" si="778"/>
        <v>18044.399683769432</v>
      </c>
      <c r="C2628" s="57" t="str">
        <f t="shared" si="762"/>
        <v>0.296493270790767-1.48587524312864i</v>
      </c>
      <c r="D2628" s="57" t="str">
        <f t="shared" si="763"/>
        <v>7.95443804151911-0.803729803846364i</v>
      </c>
      <c r="E2628" s="57" t="str">
        <f t="shared" si="764"/>
        <v>82.45075507147+2.2629416167601i</v>
      </c>
      <c r="F2628" s="57" t="str">
        <f t="shared" si="765"/>
        <v>4.17203394203274-33.2753019332184i</v>
      </c>
      <c r="G2628" s="57" t="str">
        <f t="shared" si="766"/>
        <v>0.998409847428605-0.0398449995130432i</v>
      </c>
      <c r="H2628" s="57" t="str">
        <f t="shared" si="767"/>
        <v>28.2800241941544-525.21525218122i</v>
      </c>
      <c r="I2628" s="57" t="str">
        <f t="shared" si="768"/>
        <v>-97.9392933184835-17.6723715278877i</v>
      </c>
      <c r="K2628" s="57" t="str">
        <f t="shared" si="769"/>
        <v>0.00122667371539115-0.00442858829836264i</v>
      </c>
      <c r="L2628" s="57" t="str">
        <f t="shared" si="770"/>
        <v>0.00025-0.0122502569188215i</v>
      </c>
      <c r="M2628" s="57" t="str">
        <f t="shared" si="771"/>
        <v>0.0025-0.0068993937590359i</v>
      </c>
      <c r="N2628" s="57">
        <f t="shared" si="772"/>
        <v>101.28465183082371</v>
      </c>
      <c r="O2628" s="57">
        <f t="shared" si="773"/>
        <v>3.6092147119677702</v>
      </c>
      <c r="P2628" s="374">
        <f t="shared" si="774"/>
        <v>3.6092147119677702</v>
      </c>
      <c r="Q2628" s="374">
        <f t="shared" si="775"/>
        <v>-78.715348169176295</v>
      </c>
      <c r="R2628" s="12">
        <f t="shared" si="776"/>
        <v>101.28465183082371</v>
      </c>
      <c r="S2628" s="57">
        <f t="shared" si="777"/>
        <v>18.044399683769431</v>
      </c>
      <c r="T2628" s="12">
        <f t="shared" si="760"/>
        <v>3.6092147119677702</v>
      </c>
    </row>
    <row r="2629" spans="1:20" x14ac:dyDescent="0.15">
      <c r="A2629" s="57">
        <f t="shared" si="761"/>
        <v>113807.13693642183</v>
      </c>
      <c r="B2629" s="12">
        <f t="shared" si="778"/>
        <v>18112.968402567756</v>
      </c>
      <c r="C2629" s="57" t="str">
        <f t="shared" si="762"/>
        <v>0.296457193205832-1.48077729105816i</v>
      </c>
      <c r="D2629" s="57" t="str">
        <f t="shared" si="763"/>
        <v>7.95424402973327-0.804096676156531i</v>
      </c>
      <c r="E2629" s="57" t="str">
        <f t="shared" si="764"/>
        <v>82.4611192298718+2.27036935571423i</v>
      </c>
      <c r="F2629" s="57" t="str">
        <f t="shared" si="765"/>
        <v>4.17198342715115-33.1505954392988i</v>
      </c>
      <c r="G2629" s="57" t="str">
        <f t="shared" si="766"/>
        <v>0.998397758707392-0.0399959262356645i</v>
      </c>
      <c r="H2629" s="57" t="str">
        <f t="shared" si="767"/>
        <v>27.9521123731954-522.499956139924i</v>
      </c>
      <c r="I2629" s="57" t="str">
        <f t="shared" si="768"/>
        <v>-97.0696115238803-17.5270772972129i</v>
      </c>
      <c r="K2629" s="57" t="str">
        <f t="shared" si="769"/>
        <v>0.00122513013981098-0.00441274438799784i</v>
      </c>
      <c r="L2629" s="57" t="str">
        <f t="shared" si="770"/>
        <v>0.00025-0.0122038821665885i</v>
      </c>
      <c r="M2629" s="57" t="str">
        <f t="shared" si="771"/>
        <v>0.0025-0.00687327531284705i</v>
      </c>
      <c r="N2629" s="57">
        <f t="shared" si="772"/>
        <v>101.32115803892161</v>
      </c>
      <c r="O2629" s="57">
        <f t="shared" si="773"/>
        <v>3.5804688302296794</v>
      </c>
      <c r="P2629" s="374">
        <f t="shared" si="774"/>
        <v>3.5804688302296794</v>
      </c>
      <c r="Q2629" s="374">
        <f t="shared" si="775"/>
        <v>-78.67884196107839</v>
      </c>
      <c r="R2629" s="12">
        <f t="shared" si="776"/>
        <v>101.32115803892161</v>
      </c>
      <c r="S2629" s="57">
        <f t="shared" si="777"/>
        <v>18.112968402567756</v>
      </c>
      <c r="T2629" s="12">
        <f t="shared" si="760"/>
        <v>3.5804688302296794</v>
      </c>
    </row>
    <row r="2630" spans="1:20" x14ac:dyDescent="0.15">
      <c r="A2630" s="57">
        <f t="shared" si="761"/>
        <v>114239.60405678024</v>
      </c>
      <c r="B2630" s="12">
        <f t="shared" si="778"/>
        <v>18181.797682497516</v>
      </c>
      <c r="C2630" s="57" t="str">
        <f t="shared" si="762"/>
        <v>0.296420745023103-1.47570066161623i</v>
      </c>
      <c r="D2630" s="57" t="str">
        <f t="shared" si="763"/>
        <v>7.95404855022849-0.804474948086625i</v>
      </c>
      <c r="E2630" s="57" t="str">
        <f t="shared" si="764"/>
        <v>82.4715610375726+2.27781119671395i</v>
      </c>
      <c r="F2630" s="57" t="str">
        <f t="shared" si="765"/>
        <v>4.17193252886429-33.0263657970562i</v>
      </c>
      <c r="G2630" s="57" t="str">
        <f t="shared" si="766"/>
        <v>0.998385578233424-0.0401474209499918i</v>
      </c>
      <c r="H2630" s="57" t="str">
        <f t="shared" si="767"/>
        <v>27.6288684465839-519.805020534398i</v>
      </c>
      <c r="I2630" s="57" t="str">
        <f t="shared" si="768"/>
        <v>-96.2088330767406-17.3836683071932i</v>
      </c>
      <c r="K2630" s="57" t="str">
        <f t="shared" si="769"/>
        <v>0.00122359636250216-0.00439696276192153i</v>
      </c>
      <c r="L2630" s="57" t="str">
        <f t="shared" si="770"/>
        <v>0.00025-0.0121576829712975i</v>
      </c>
      <c r="M2630" s="57" t="str">
        <f t="shared" si="771"/>
        <v>0.0025-0.00684725574103114i</v>
      </c>
      <c r="N2630" s="57">
        <f t="shared" si="772"/>
        <v>101.35773339384794</v>
      </c>
      <c r="O2630" s="57">
        <f t="shared" si="773"/>
        <v>3.5517512756526393</v>
      </c>
      <c r="P2630" s="374">
        <f t="shared" si="774"/>
        <v>3.5517512756526393</v>
      </c>
      <c r="Q2630" s="374">
        <f t="shared" si="775"/>
        <v>-78.642266606152063</v>
      </c>
      <c r="R2630" s="12">
        <f t="shared" si="776"/>
        <v>101.35773339384794</v>
      </c>
      <c r="S2630" s="57">
        <f t="shared" si="777"/>
        <v>18.181797682497514</v>
      </c>
      <c r="T2630" s="12">
        <f t="shared" si="760"/>
        <v>3.5517512756526393</v>
      </c>
    </row>
    <row r="2631" spans="1:20" x14ac:dyDescent="0.15">
      <c r="A2631" s="57">
        <f t="shared" si="761"/>
        <v>114673.714552196</v>
      </c>
      <c r="B2631" s="12">
        <f t="shared" si="778"/>
        <v>18250.888513691007</v>
      </c>
      <c r="C2631" s="57" t="str">
        <f t="shared" si="762"/>
        <v>0.29638392383438-1.47064528187162i</v>
      </c>
      <c r="D2631" s="57" t="str">
        <f t="shared" si="763"/>
        <v>7.95385159197455-0.804864623173014i</v>
      </c>
      <c r="E2631" s="57" t="str">
        <f t="shared" si="764"/>
        <v>82.4820810657758+2.28526703595204i</v>
      </c>
      <c r="F2631" s="57" t="str">
        <f t="shared" si="765"/>
        <v>4.17188124427161-32.902611219054i</v>
      </c>
      <c r="G2631" s="57" t="str">
        <f t="shared" si="766"/>
        <v>0.998373305312571-0.0402994857513411i</v>
      </c>
      <c r="H2631" s="57" t="str">
        <f t="shared" si="767"/>
        <v>27.3102101990174-517.130212768619i</v>
      </c>
      <c r="I2631" s="57" t="str">
        <f t="shared" si="768"/>
        <v>-95.3568469560731-17.2421111122559i</v>
      </c>
      <c r="K2631" s="57" t="str">
        <f t="shared" si="769"/>
        <v>0.00122207229696494-0.00438124320074297i</v>
      </c>
      <c r="L2631" s="57" t="str">
        <f t="shared" si="770"/>
        <v>0.00025-0.0121116586683578i</v>
      </c>
      <c r="M2631" s="57" t="str">
        <f t="shared" si="771"/>
        <v>0.0025-0.00682133466928787i</v>
      </c>
      <c r="N2631" s="57">
        <f t="shared" si="772"/>
        <v>101.39437749124939</v>
      </c>
      <c r="O2631" s="57">
        <f t="shared" si="773"/>
        <v>3.5230622141589336</v>
      </c>
      <c r="P2631" s="374">
        <f t="shared" si="774"/>
        <v>3.5230622141589336</v>
      </c>
      <c r="Q2631" s="374">
        <f t="shared" si="775"/>
        <v>-78.605622508750614</v>
      </c>
      <c r="R2631" s="12">
        <f t="shared" si="776"/>
        <v>101.39437749124939</v>
      </c>
      <c r="S2631" s="57">
        <f t="shared" si="777"/>
        <v>18.250888513691006</v>
      </c>
      <c r="T2631" s="12">
        <f t="shared" si="760"/>
        <v>3.5230622141589336</v>
      </c>
    </row>
    <row r="2632" spans="1:20" x14ac:dyDescent="0.15">
      <c r="A2632" s="57">
        <f t="shared" si="761"/>
        <v>115109.47466749435</v>
      </c>
      <c r="B2632" s="12">
        <f t="shared" si="778"/>
        <v>18320.241890043031</v>
      </c>
      <c r="C2632" s="57" t="str">
        <f t="shared" si="762"/>
        <v>0.296346727205635-1.46561107919958i</v>
      </c>
      <c r="D2632" s="57" t="str">
        <f t="shared" si="763"/>
        <v>7.95365314385944-0.805265705094556i</v>
      </c>
      <c r="E2632" s="57" t="str">
        <f t="shared" si="764"/>
        <v>82.4926798897354+2.29273676743866i</v>
      </c>
      <c r="F2632" s="57" t="str">
        <f t="shared" si="765"/>
        <v>4.17182957045075-32.7793299246865i</v>
      </c>
      <c r="G2632" s="57" t="str">
        <f t="shared" si="766"/>
        <v>0.998360939245487-0.0404521227422732i</v>
      </c>
      <c r="H2632" s="57" t="str">
        <f t="shared" si="767"/>
        <v>26.9960571573352-514.475303862129i</v>
      </c>
      <c r="I2632" s="57" t="str">
        <f t="shared" si="768"/>
        <v>-94.5135438712137-17.1023729920453i</v>
      </c>
      <c r="K2632" s="57" t="str">
        <f t="shared" si="769"/>
        <v>0.00122055785725695-0.00436558548581529i</v>
      </c>
      <c r="L2632" s="57" t="str">
        <f t="shared" si="770"/>
        <v>0.00025-0.0120658085956941i</v>
      </c>
      <c r="M2632" s="57" t="str">
        <f t="shared" si="771"/>
        <v>0.0025-0.00679551172473385i</v>
      </c>
      <c r="N2632" s="57">
        <f t="shared" si="772"/>
        <v>101.43108991947618</v>
      </c>
      <c r="O2632" s="57">
        <f t="shared" si="773"/>
        <v>3.4944018123058012</v>
      </c>
      <c r="P2632" s="374">
        <f t="shared" si="774"/>
        <v>3.4944018123058012</v>
      </c>
      <c r="Q2632" s="374">
        <f t="shared" si="775"/>
        <v>-78.568910080523821</v>
      </c>
      <c r="R2632" s="12">
        <f t="shared" si="776"/>
        <v>101.43108991947618</v>
      </c>
      <c r="S2632" s="57">
        <f t="shared" si="777"/>
        <v>18.320241890043032</v>
      </c>
      <c r="T2632" s="12">
        <f t="shared" si="760"/>
        <v>3.4944018123058012</v>
      </c>
    </row>
    <row r="2633" spans="1:20" x14ac:dyDescent="0.15">
      <c r="A2633" s="57">
        <f t="shared" si="761"/>
        <v>115546.89067123084</v>
      </c>
      <c r="B2633" s="12">
        <f t="shared" si="778"/>
        <v>18389.858809225196</v>
      </c>
      <c r="C2633" s="57" t="str">
        <f t="shared" si="762"/>
        <v>0.296309152676857-1.46059798128085i</v>
      </c>
      <c r="D2633" s="57" t="str">
        <f t="shared" si="763"/>
        <v>7.95345319468868-0.805678197672374i</v>
      </c>
      <c r="E2633" s="57" t="str">
        <f t="shared" si="764"/>
        <v>82.5033580887824+2.30022028297403i</v>
      </c>
      <c r="F2633" s="57" t="str">
        <f t="shared" si="765"/>
        <v>4.17177750445737-32.6565201401516i</v>
      </c>
      <c r="G2633" s="57" t="str">
        <f t="shared" si="766"/>
        <v>0.998348479327568-0.0406053340326136i</v>
      </c>
      <c r="H2633" s="57" t="str">
        <f t="shared" si="767"/>
        <v>26.6863305474072-511.840068380946i</v>
      </c>
      <c r="I2633" s="57" t="str">
        <f t="shared" si="768"/>
        <v>-93.6788162287578-16.964421933094i</v>
      </c>
      <c r="K2633" s="57" t="str">
        <f t="shared" si="769"/>
        <v>0.00121905295798875-0.00434998939923358i</v>
      </c>
      <c r="L2633" s="57" t="str">
        <f t="shared" si="770"/>
        <v>0.00025-0.0120201320937379i</v>
      </c>
      <c r="M2633" s="57" t="str">
        <f t="shared" si="771"/>
        <v>0.0025-0.00676978653589743i</v>
      </c>
      <c r="N2633" s="57">
        <f t="shared" si="772"/>
        <v>101.46787025951927</v>
      </c>
      <c r="O2633" s="57">
        <f t="shared" si="773"/>
        <v>3.4657702372836257</v>
      </c>
      <c r="P2633" s="374">
        <f t="shared" si="774"/>
        <v>3.4657702372836257</v>
      </c>
      <c r="Q2633" s="374">
        <f t="shared" si="775"/>
        <v>-78.532129740480727</v>
      </c>
      <c r="R2633" s="12">
        <f t="shared" si="776"/>
        <v>101.46787025951927</v>
      </c>
      <c r="S2633" s="57">
        <f t="shared" si="777"/>
        <v>18.389858809225196</v>
      </c>
      <c r="T2633" s="12">
        <f t="shared" si="760"/>
        <v>3.4657702372836257</v>
      </c>
    </row>
    <row r="2634" spans="1:20" x14ac:dyDescent="0.15">
      <c r="A2634" s="57">
        <f t="shared" si="761"/>
        <v>115985.96885578151</v>
      </c>
      <c r="B2634" s="12">
        <f t="shared" si="778"/>
        <v>18459.740272700252</v>
      </c>
      <c r="C2634" s="57" t="str">
        <f t="shared" si="762"/>
        <v>0.296271197761838-1.45560591610061i</v>
      </c>
      <c r="D2634" s="57" t="str">
        <f t="shared" si="763"/>
        <v>7.95325173318497-0.806102104869707i</v>
      </c>
      <c r="E2634" s="57" t="str">
        <f t="shared" si="764"/>
        <v>82.5141162463523+2.3077174721188i</v>
      </c>
      <c r="F2634" s="57" t="str">
        <f t="shared" si="765"/>
        <v>4.17172504332512-32.5341800984265i</v>
      </c>
      <c r="G2634" s="57" t="str">
        <f t="shared" si="766"/>
        <v>0.998335924848919-0.0407591217394714i</v>
      </c>
      <c r="H2634" s="57" t="str">
        <f t="shared" si="767"/>
        <v>26.3809532522343-509.224284369978i</v>
      </c>
      <c r="I2634" s="57" t="str">
        <f t="shared" si="768"/>
        <v>-92.8525581002397-16.8282266110196i</v>
      </c>
      <c r="K2634" s="57" t="str">
        <f t="shared" si="769"/>
        <v>0.00121755751431927-0.0043344547238326i</v>
      </c>
      <c r="L2634" s="57" t="str">
        <f t="shared" si="770"/>
        <v>0.00025-0.0119746285054173i</v>
      </c>
      <c r="M2634" s="57" t="str">
        <f t="shared" si="771"/>
        <v>0.0025-0.00674415873271315i</v>
      </c>
      <c r="N2634" s="57">
        <f t="shared" si="772"/>
        <v>101.50471808494568</v>
      </c>
      <c r="O2634" s="57">
        <f t="shared" si="773"/>
        <v>3.4371676569136294</v>
      </c>
      <c r="P2634" s="374">
        <f t="shared" si="774"/>
        <v>3.4371676569136294</v>
      </c>
      <c r="Q2634" s="374">
        <f t="shared" si="775"/>
        <v>-78.495281915054321</v>
      </c>
      <c r="R2634" s="12">
        <f t="shared" si="776"/>
        <v>101.50471808494568</v>
      </c>
      <c r="S2634" s="57">
        <f t="shared" si="777"/>
        <v>18.459740272700252</v>
      </c>
      <c r="T2634" s="12">
        <f t="shared" si="760"/>
        <v>3.4371676569136294</v>
      </c>
    </row>
    <row r="2635" spans="1:20" x14ac:dyDescent="0.15">
      <c r="A2635" s="57">
        <f t="shared" si="761"/>
        <v>116426.71553743348</v>
      </c>
      <c r="B2635" s="12">
        <f t="shared" si="778"/>
        <v>18529.887285736513</v>
      </c>
      <c r="C2635" s="57" t="str">
        <f t="shared" si="762"/>
        <v>0.296232859947959-1.45063481194737i</v>
      </c>
      <c r="D2635" s="57" t="str">
        <f t="shared" si="763"/>
        <v>7.95304874798749-0.806537430791706i</v>
      </c>
      <c r="E2635" s="57" t="str">
        <f t="shared" si="764"/>
        <v>82.52495495001+2.3152282221662i</v>
      </c>
      <c r="F2635" s="57" t="str">
        <f t="shared" si="765"/>
        <v>4.17167218406528-32.4123080392417i</v>
      </c>
      <c r="G2635" s="57" t="str">
        <f t="shared" si="766"/>
        <v>0.998323275094307-0.040913487987259i</v>
      </c>
      <c r="H2635" s="57" t="str">
        <f t="shared" si="767"/>
        <v>26.0798497712317-506.627733286969i</v>
      </c>
      <c r="I2635" s="57" t="str">
        <f t="shared" si="768"/>
        <v>-92.0346651905374-16.6937563732312i</v>
      </c>
      <c r="K2635" s="57" t="str">
        <f t="shared" si="769"/>
        <v>0.00121607144195126-0.00431898124318456i</v>
      </c>
      <c r="L2635" s="57" t="str">
        <f t="shared" si="770"/>
        <v>0.00025-0.011929297176148i</v>
      </c>
      <c r="M2635" s="57" t="str">
        <f t="shared" si="771"/>
        <v>0.0025-0.00671862794651638i</v>
      </c>
      <c r="N2635" s="57">
        <f t="shared" si="772"/>
        <v>101.54163296183428</v>
      </c>
      <c r="O2635" s="57">
        <f t="shared" si="773"/>
        <v>3.4085942396451232</v>
      </c>
      <c r="P2635" s="374">
        <f t="shared" si="774"/>
        <v>3.4085942396451232</v>
      </c>
      <c r="Q2635" s="374">
        <f t="shared" si="775"/>
        <v>-78.458367038165719</v>
      </c>
      <c r="R2635" s="12">
        <f t="shared" si="776"/>
        <v>101.54163296183428</v>
      </c>
      <c r="S2635" s="57">
        <f t="shared" si="777"/>
        <v>18.529887285736514</v>
      </c>
      <c r="T2635" s="12">
        <f t="shared" si="760"/>
        <v>3.4085942396451232</v>
      </c>
    </row>
    <row r="2636" spans="1:20" x14ac:dyDescent="0.15">
      <c r="A2636" s="57">
        <f t="shared" si="761"/>
        <v>116869.13705647574</v>
      </c>
      <c r="B2636" s="12">
        <f t="shared" si="778"/>
        <v>18600.300857422313</v>
      </c>
      <c r="C2636" s="57" t="str">
        <f t="shared" si="762"/>
        <v>0.296194136695978-1.44568459741188i</v>
      </c>
      <c r="D2636" s="57" t="str">
        <f t="shared" si="763"/>
        <v>7.95284422765095-0.806984179685183i</v>
      </c>
      <c r="E2636" s="57" t="str">
        <f t="shared" si="764"/>
        <v>82.5358747914779+2.32275241811192i</v>
      </c>
      <c r="F2636" s="57" t="str">
        <f t="shared" si="765"/>
        <v>4.17161892366656-32.2909022090545i</v>
      </c>
      <c r="G2636" s="57" t="str">
        <f t="shared" si="766"/>
        <v>0.998310529343131-0.0410684349077113i</v>
      </c>
      <c r="H2636" s="57" t="str">
        <f t="shared" si="767"/>
        <v>25.7829461806562-504.050199937891i</v>
      </c>
      <c r="I2636" s="57" t="str">
        <f t="shared" si="768"/>
        <v>-91.2250348069798-16.5609812221313i</v>
      </c>
      <c r="K2636" s="57" t="str">
        <f t="shared" si="769"/>
        <v>0.00121459465712686-0.00430356874159716i</v>
      </c>
      <c r="L2636" s="57" t="str">
        <f t="shared" si="770"/>
        <v>0.00025-0.0118841374538235i</v>
      </c>
      <c r="M2636" s="57" t="str">
        <f t="shared" si="771"/>
        <v>0.0025-0.00669319381003822i</v>
      </c>
      <c r="N2636" s="57">
        <f t="shared" si="772"/>
        <v>101.57861444871121</v>
      </c>
      <c r="O2636" s="57">
        <f t="shared" si="773"/>
        <v>3.3800501545527686</v>
      </c>
      <c r="P2636" s="374">
        <f t="shared" si="774"/>
        <v>3.3800501545527686</v>
      </c>
      <c r="Q2636" s="374">
        <f t="shared" si="775"/>
        <v>-78.421385551288793</v>
      </c>
      <c r="R2636" s="12">
        <f t="shared" si="776"/>
        <v>101.57861444871121</v>
      </c>
      <c r="S2636" s="57">
        <f t="shared" si="777"/>
        <v>18.600300857422312</v>
      </c>
      <c r="T2636" s="12">
        <f t="shared" si="760"/>
        <v>3.3800501545527686</v>
      </c>
    </row>
    <row r="2637" spans="1:20" x14ac:dyDescent="0.15">
      <c r="A2637" s="57">
        <f t="shared" si="761"/>
        <v>117313.23977729034</v>
      </c>
      <c r="B2637" s="12">
        <f t="shared" si="778"/>
        <v>18670.982000680517</v>
      </c>
      <c r="C2637" s="57" t="str">
        <f t="shared" si="762"/>
        <v>0.296155025439848-1.44075520138627i</v>
      </c>
      <c r="D2637" s="57" t="str">
        <f t="shared" si="763"/>
        <v>7.95263816064575-0.807442355938547i</v>
      </c>
      <c r="E2637" s="57" t="str">
        <f t="shared" si="764"/>
        <v>82.5468763666624+2.33028994262487i</v>
      </c>
      <c r="F2637" s="57" t="str">
        <f t="shared" si="765"/>
        <v>4.17156525909531-32.1699608610265i</v>
      </c>
      <c r="G2637" s="57" t="str">
        <f t="shared" si="766"/>
        <v>0.998297686869373-0.041223964639905i</v>
      </c>
      <c r="H2637" s="57" t="str">
        <f t="shared" si="767"/>
        <v>25.4901700951434-501.491472413815i</v>
      </c>
      <c r="I2637" s="57" t="str">
        <f t="shared" si="768"/>
        <v>-90.4235658291637-16.4298717987977i</v>
      </c>
      <c r="K2637" s="57" t="str">
        <f t="shared" si="769"/>
        <v>0.00121312707662319-0.00428821700411134i</v>
      </c>
      <c r="L2637" s="57" t="str">
        <f t="shared" si="770"/>
        <v>0.00025-0.011839148688806i</v>
      </c>
      <c r="M2637" s="57" t="str">
        <f t="shared" si="771"/>
        <v>0.0025-0.00666785595740012i</v>
      </c>
      <c r="N2637" s="57">
        <f t="shared" si="772"/>
        <v>101.61566209648467</v>
      </c>
      <c r="O2637" s="57">
        <f t="shared" si="773"/>
        <v>3.3515355713350918</v>
      </c>
      <c r="P2637" s="374">
        <f t="shared" si="774"/>
        <v>3.3515355713350918</v>
      </c>
      <c r="Q2637" s="374">
        <f t="shared" si="775"/>
        <v>-78.38433790351533</v>
      </c>
      <c r="R2637" s="12">
        <f t="shared" si="776"/>
        <v>101.61566209648467</v>
      </c>
      <c r="S2637" s="57">
        <f t="shared" si="777"/>
        <v>18.670982000680517</v>
      </c>
      <c r="T2637" s="12">
        <f t="shared" si="760"/>
        <v>3.3515355713350918</v>
      </c>
    </row>
    <row r="2638" spans="1:20" x14ac:dyDescent="0.15">
      <c r="A2638" s="57">
        <f t="shared" si="761"/>
        <v>117759.03008844405</v>
      </c>
      <c r="B2638" s="12">
        <f t="shared" si="778"/>
        <v>18741.931732283105</v>
      </c>
      <c r="C2638" s="57" t="str">
        <f t="shared" si="762"/>
        <v>0.296115523586474-1.43584655306273i</v>
      </c>
      <c r="D2638" s="57" t="str">
        <f t="shared" si="763"/>
        <v>7.95243053535646-0.807911964081464i</v>
      </c>
      <c r="E2638" s="57" t="str">
        <f t="shared" si="764"/>
        <v>82.5579602756805+2.33784067601746i</v>
      </c>
      <c r="F2638" s="57" t="str">
        <f t="shared" si="765"/>
        <v>4.17151118729485-32.0494822549954i</v>
      </c>
      <c r="G2638" s="57" t="str">
        <f t="shared" si="766"/>
        <v>0.998284746941566-0.0413800793302781i</v>
      </c>
      <c r="H2638" s="57" t="str">
        <f t="shared" si="767"/>
        <v>25.2014506303125-498.951342029129i</v>
      </c>
      <c r="I2638" s="57" t="str">
        <f t="shared" si="768"/>
        <v>-89.6301586794168-16.3003993671242i</v>
      </c>
      <c r="K2638" s="57" t="str">
        <f t="shared" si="769"/>
        <v>0.00121166861774789-0.00427292581649907i</v>
      </c>
      <c r="L2638" s="57" t="str">
        <f t="shared" si="770"/>
        <v>0.00025-0.0117943302339171i</v>
      </c>
      <c r="M2638" s="57" t="str">
        <f t="shared" si="771"/>
        <v>0.0025-0.0066426140241085i</v>
      </c>
      <c r="N2638" s="57">
        <f t="shared" si="772"/>
        <v>101.65277544838067</v>
      </c>
      <c r="O2638" s="57">
        <f t="shared" si="773"/>
        <v>3.3230506603101784</v>
      </c>
      <c r="P2638" s="374">
        <f t="shared" si="774"/>
        <v>3.3230506603101784</v>
      </c>
      <c r="Q2638" s="374">
        <f t="shared" si="775"/>
        <v>-78.347224551619334</v>
      </c>
      <c r="R2638" s="12">
        <f t="shared" si="776"/>
        <v>101.65277544838067</v>
      </c>
      <c r="S2638" s="57">
        <f t="shared" si="777"/>
        <v>18.741931732283106</v>
      </c>
      <c r="T2638" s="12">
        <f t="shared" si="760"/>
        <v>3.3230506603101784</v>
      </c>
    </row>
    <row r="2639" spans="1:20" x14ac:dyDescent="0.15">
      <c r="A2639" s="57">
        <f t="shared" si="761"/>
        <v>118206.51440278014</v>
      </c>
      <c r="B2639" s="12">
        <f t="shared" si="778"/>
        <v>18813.151072865781</v>
      </c>
      <c r="C2639" s="57" t="str">
        <f t="shared" si="762"/>
        <v>0.296075628515513-1.4309585819327i</v>
      </c>
      <c r="D2639" s="57" t="str">
        <f t="shared" si="763"/>
        <v>7.95222134008199-0.808393008784783i</v>
      </c>
      <c r="E2639" s="57" t="str">
        <f t="shared" si="764"/>
        <v>82.5691271228867+2.34540449621467i</v>
      </c>
      <c r="F2639" s="57" t="str">
        <f t="shared" si="765"/>
        <v>4.17145670518572-31.929464657452i</v>
      </c>
      <c r="G2639" s="57" t="str">
        <f t="shared" si="766"/>
        <v>0.998271708822745-0.041536781132649i</v>
      </c>
      <c r="H2639" s="57" t="str">
        <f t="shared" si="767"/>
        <v>24.916718366413-496.429603261142i</v>
      </c>
      <c r="I2639" s="57" t="str">
        <f t="shared" si="768"/>
        <v>-88.8447152939363-16.1725357984138i</v>
      </c>
      <c r="K2639" s="57" t="str">
        <f t="shared" si="769"/>
        <v>0.00121021919833477-0.00425769496526126i</v>
      </c>
      <c r="L2639" s="57" t="str">
        <f t="shared" si="770"/>
        <v>0.00025-0.0117496814444283i</v>
      </c>
      <c r="M2639" s="57" t="str">
        <f t="shared" si="771"/>
        <v>0.0025-0.00661746764704972i</v>
      </c>
      <c r="N2639" s="57">
        <f t="shared" si="772"/>
        <v>101.68995403987654</v>
      </c>
      <c r="O2639" s="57">
        <f t="shared" si="773"/>
        <v>3.2945955924142574</v>
      </c>
      <c r="P2639" s="374">
        <f t="shared" si="774"/>
        <v>3.2945955924142574</v>
      </c>
      <c r="Q2639" s="374">
        <f t="shared" si="775"/>
        <v>-78.31004596012346</v>
      </c>
      <c r="R2639" s="12">
        <f t="shared" si="776"/>
        <v>101.68995403987654</v>
      </c>
      <c r="S2639" s="57">
        <f t="shared" si="777"/>
        <v>18.813151072865782</v>
      </c>
      <c r="T2639" s="12">
        <f t="shared" si="760"/>
        <v>3.2945955924142574</v>
      </c>
    </row>
    <row r="2640" spans="1:20" x14ac:dyDescent="0.15">
      <c r="A2640" s="57">
        <f t="shared" si="761"/>
        <v>118655.69915751071</v>
      </c>
      <c r="B2640" s="12">
        <f t="shared" si="778"/>
        <v>18884.64104694267</v>
      </c>
      <c r="C2640" s="57" t="str">
        <f t="shared" si="762"/>
        <v>0.296035337579148-1.42609121778565i</v>
      </c>
      <c r="D2640" s="57" t="str">
        <f t="shared" si="763"/>
        <v>7.95201056303446-0.808885494860268i</v>
      </c>
      <c r="E2640" s="57" t="str">
        <f t="shared" si="764"/>
        <v>82.5803775169006+2.35298127872445i</v>
      </c>
      <c r="F2640" s="57" t="str">
        <f t="shared" si="765"/>
        <v>4.17140180966527-31.8099063415142i</v>
      </c>
      <c r="G2640" s="57" t="str">
        <f t="shared" si="766"/>
        <v>0.998258571770416-0.0416940722082357i</v>
      </c>
      <c r="H2640" s="57" t="str">
        <f t="shared" si="767"/>
        <v>24.6359053129756-493.926053691012i</v>
      </c>
      <c r="I2640" s="57" t="str">
        <f t="shared" si="768"/>
        <v>-88.0671390945553-16.0462535564027i</v>
      </c>
      <c r="K2640" s="57" t="str">
        <f t="shared" si="769"/>
        <v>0.00120877873673941-0.00424252423762545i</v>
      </c>
      <c r="L2640" s="57" t="str">
        <f t="shared" si="770"/>
        <v>0.00025-0.0117052016780517i</v>
      </c>
      <c r="M2640" s="57" t="str">
        <f t="shared" si="771"/>
        <v>0.0025-0.00659241646448466i</v>
      </c>
      <c r="N2640" s="57">
        <f t="shared" si="772"/>
        <v>101.72719739863648</v>
      </c>
      <c r="O2640" s="57">
        <f t="shared" si="773"/>
        <v>3.2661705391977747</v>
      </c>
      <c r="P2640" s="374">
        <f t="shared" si="774"/>
        <v>3.2661705391977747</v>
      </c>
      <c r="Q2640" s="374">
        <f t="shared" si="775"/>
        <v>-78.272802601363523</v>
      </c>
      <c r="R2640" s="12">
        <f t="shared" si="776"/>
        <v>101.72719739863648</v>
      </c>
      <c r="S2640" s="57">
        <f t="shared" si="777"/>
        <v>18.884641046942669</v>
      </c>
      <c r="T2640" s="12">
        <f t="shared" si="760"/>
        <v>3.2661705391977747</v>
      </c>
    </row>
    <row r="2641" spans="1:20" x14ac:dyDescent="0.15">
      <c r="A2641" s="57">
        <f t="shared" si="761"/>
        <v>119106.59081430925</v>
      </c>
      <c r="B2641" s="12">
        <f t="shared" si="778"/>
        <v>18956.402682921052</v>
      </c>
      <c r="C2641" s="57" t="str">
        <f t="shared" si="762"/>
        <v>0.295994648101896-1.42124439070824i</v>
      </c>
      <c r="D2641" s="57" t="str">
        <f t="shared" si="763"/>
        <v>7.95179819233893-0.809389427260451i</v>
      </c>
      <c r="E2641" s="57" t="str">
        <f t="shared" si="764"/>
        <v>82.5917120706354+2.36057089660537i</v>
      </c>
      <c r="F2641" s="57" t="str">
        <f t="shared" si="765"/>
        <v>4.17134649760751-31.6908055869028i</v>
      </c>
      <c r="G2641" s="57" t="str">
        <f t="shared" si="766"/>
        <v>0.998245335036506-0.0418519547256752i</v>
      </c>
      <c r="H2641" s="57" t="str">
        <f t="shared" si="767"/>
        <v>24.3589448744457-491.440493945986i</v>
      </c>
      <c r="I2641" s="57" t="str">
        <f t="shared" si="768"/>
        <v>-87.2973349611409-15.9215256827086i</v>
      </c>
      <c r="K2641" s="57" t="str">
        <f t="shared" si="769"/>
        <v>0.00120734715183498-0.0042274134215439i</v>
      </c>
      <c r="L2641" s="57" t="str">
        <f t="shared" si="770"/>
        <v>0.00025-0.0116608902949309i</v>
      </c>
      <c r="M2641" s="57" t="str">
        <f t="shared" si="771"/>
        <v>0.0025-0.0065674601160437i</v>
      </c>
      <c r="N2641" s="57">
        <f t="shared" si="772"/>
        <v>101.76450504444514</v>
      </c>
      <c r="O2641" s="57">
        <f t="shared" si="773"/>
        <v>3.2377756728236164</v>
      </c>
      <c r="P2641" s="374">
        <f t="shared" si="774"/>
        <v>3.2377756728236164</v>
      </c>
      <c r="Q2641" s="374">
        <f t="shared" si="775"/>
        <v>-78.235494955554856</v>
      </c>
      <c r="R2641" s="12">
        <f t="shared" si="776"/>
        <v>101.76450504444514</v>
      </c>
      <c r="S2641" s="57">
        <f t="shared" si="777"/>
        <v>18.956402682921052</v>
      </c>
      <c r="T2641" s="12">
        <f t="shared" si="760"/>
        <v>3.2377756728236164</v>
      </c>
    </row>
    <row r="2642" spans="1:20" x14ac:dyDescent="0.15">
      <c r="A2642" s="57">
        <f t="shared" si="761"/>
        <v>119559.19585940363</v>
      </c>
      <c r="B2642" s="12">
        <f t="shared" si="778"/>
        <v>19028.437013116152</v>
      </c>
      <c r="C2642" s="57" t="str">
        <f t="shared" si="762"/>
        <v>0.295953557380341-1.41641803108307i</v>
      </c>
      <c r="D2642" s="57" t="str">
        <f t="shared" si="763"/>
        <v>7.95158421603237-0.809904811078376i</v>
      </c>
      <c r="E2642" s="57" t="str">
        <f t="shared" si="764"/>
        <v>82.6031314013224+2.36817322043694i</v>
      </c>
      <c r="F2642" s="57" t="str">
        <f t="shared" si="765"/>
        <v>4.17129076586301-31.5721606799154i</v>
      </c>
      <c r="G2642" s="57" t="str">
        <f t="shared" si="766"/>
        <v>0.998231997867328-0.0420104308610426i</v>
      </c>
      <c r="H2642" s="57" t="str">
        <f t="shared" si="767"/>
        <v>24.0857718167471-488.972727642849i</v>
      </c>
      <c r="I2642" s="57" t="str">
        <f t="shared" si="768"/>
        <v>-86.5352092045839-15.7983257826807i</v>
      </c>
      <c r="K2642" s="57" t="str">
        <f t="shared" si="769"/>
        <v>0.00120592436300776-0.00421236230569104i</v>
      </c>
      <c r="L2642" s="57" t="str">
        <f t="shared" si="770"/>
        <v>0.00025-0.0116167466576319i</v>
      </c>
      <c r="M2642" s="57" t="str">
        <f t="shared" si="771"/>
        <v>0.0025-0.00654259824272135i</v>
      </c>
      <c r="N2642" s="57">
        <f t="shared" si="772"/>
        <v>101.80187648914176</v>
      </c>
      <c r="O2642" s="57">
        <f t="shared" si="773"/>
        <v>3.2094111660627416</v>
      </c>
      <c r="P2642" s="374">
        <f t="shared" si="774"/>
        <v>3.2094111660627416</v>
      </c>
      <c r="Q2642" s="374">
        <f t="shared" si="775"/>
        <v>-78.198123510858238</v>
      </c>
      <c r="R2642" s="12">
        <f t="shared" si="776"/>
        <v>101.80187648914176</v>
      </c>
      <c r="S2642" s="57">
        <f t="shared" si="777"/>
        <v>19.028437013116154</v>
      </c>
      <c r="T2642" s="12">
        <f t="shared" si="760"/>
        <v>3.2094111660627416</v>
      </c>
    </row>
    <row r="2643" spans="1:20" x14ac:dyDescent="0.15">
      <c r="A2643" s="57">
        <f t="shared" si="761"/>
        <v>120013.52080366935</v>
      </c>
      <c r="B2643" s="12">
        <f t="shared" si="778"/>
        <v>19100.745073765993</v>
      </c>
      <c r="C2643" s="57" t="str">
        <f t="shared" si="762"/>
        <v>0.295912062682955-1.41161206958787i</v>
      </c>
      <c r="D2643" s="57" t="str">
        <f t="shared" si="763"/>
        <v>7.95136862206356-0.810431651547485i</v>
      </c>
      <c r="E2643" s="57" t="str">
        <f t="shared" si="764"/>
        <v>82.614636130542+2.37578811828602i</v>
      </c>
      <c r="F2643" s="57" t="str">
        <f t="shared" si="765"/>
        <v>4.17123461125877-31.453969913404i</v>
      </c>
      <c r="G2643" s="57" t="str">
        <f t="shared" si="766"/>
        <v>0.998218559503538-0.0421695027978705i</v>
      </c>
      <c r="H2643" s="57" t="str">
        <f t="shared" si="767"/>
        <v>23.8163222347781-486.52256133268i</v>
      </c>
      <c r="I2643" s="57" t="str">
        <f t="shared" si="768"/>
        <v>-85.7806695404029-15.6766280116511i</v>
      </c>
      <c r="K2643" s="57" t="str">
        <f t="shared" si="769"/>
        <v>0.00120451029015306-0.00419737067946161i</v>
      </c>
      <c r="L2643" s="57" t="str">
        <f t="shared" si="770"/>
        <v>0.00025-0.0115727701311336i</v>
      </c>
      <c r="M2643" s="57" t="str">
        <f t="shared" si="771"/>
        <v>0.0025-0.00651783048687125i</v>
      </c>
      <c r="N2643" s="57">
        <f t="shared" si="772"/>
        <v>101.8393112365539</v>
      </c>
      <c r="O2643" s="57">
        <f t="shared" si="773"/>
        <v>3.1810771922923857</v>
      </c>
      <c r="P2643" s="374">
        <f t="shared" si="774"/>
        <v>3.1810771922923857</v>
      </c>
      <c r="Q2643" s="374">
        <f t="shared" si="775"/>
        <v>-78.160688763446103</v>
      </c>
      <c r="R2643" s="12">
        <f t="shared" si="776"/>
        <v>101.8393112365539</v>
      </c>
      <c r="S2643" s="57">
        <f t="shared" si="777"/>
        <v>19.100745073765992</v>
      </c>
      <c r="T2643" s="12">
        <f t="shared" si="760"/>
        <v>3.1810771922923857</v>
      </c>
    </row>
    <row r="2644" spans="1:20" x14ac:dyDescent="0.15">
      <c r="A2644" s="57">
        <f t="shared" si="761"/>
        <v>120469.57218272328</v>
      </c>
      <c r="B2644" s="12">
        <f t="shared" si="778"/>
        <v>19173.327905046302</v>
      </c>
      <c r="C2644" s="57" t="str">
        <f t="shared" si="762"/>
        <v>0.295870161249823-1.40682643719424i</v>
      </c>
      <c r="D2644" s="57" t="str">
        <f t="shared" si="763"/>
        <v>7.95115139829183-0.810969954041326i</v>
      </c>
      <c r="E2644" s="57" t="str">
        <f t="shared" si="764"/>
        <v>82.6262268842489+2.38341545567666i</v>
      </c>
      <c r="F2644" s="57" t="str">
        <f t="shared" si="765"/>
        <v>4.17117803059788-31.3362315867474i</v>
      </c>
      <c r="G2644" s="57" t="str">
        <f t="shared" si="766"/>
        <v>0.99820501918009-0.0423291727271679i</v>
      </c>
      <c r="H2644" s="57" t="str">
        <f t="shared" si="767"/>
        <v>23.5505335207795-484.089804446725i</v>
      </c>
      <c r="I2644" s="57" t="str">
        <f t="shared" si="768"/>
        <v>-85.0336250628969-15.5564070615602i</v>
      </c>
      <c r="K2644" s="57" t="str">
        <f t="shared" si="769"/>
        <v>0.00120310485367081-0.00418243833296813i</v>
      </c>
      <c r="L2644" s="57" t="str">
        <f t="shared" si="770"/>
        <v>0.00025-0.0115289600828189i</v>
      </c>
      <c r="M2644" s="57" t="str">
        <f t="shared" si="771"/>
        <v>0.0025-0.00649315649220091i</v>
      </c>
      <c r="N2644" s="57">
        <f t="shared" si="772"/>
        <v>101.87680878243101</v>
      </c>
      <c r="O2644" s="57">
        <f t="shared" si="773"/>
        <v>3.1527739254914069</v>
      </c>
      <c r="P2644" s="374">
        <f t="shared" si="774"/>
        <v>3.1527739254914069</v>
      </c>
      <c r="Q2644" s="374">
        <f t="shared" si="775"/>
        <v>-78.123191217568987</v>
      </c>
      <c r="R2644" s="12">
        <f t="shared" si="776"/>
        <v>101.87680878243101</v>
      </c>
      <c r="S2644" s="57">
        <f t="shared" si="777"/>
        <v>19.173327905046303</v>
      </c>
      <c r="T2644" s="12">
        <f t="shared" si="760"/>
        <v>3.1527739254914069</v>
      </c>
    </row>
    <row r="2645" spans="1:20" x14ac:dyDescent="0.15">
      <c r="A2645" s="57">
        <f t="shared" si="761"/>
        <v>120927.35655701764</v>
      </c>
      <c r="B2645" s="12">
        <f t="shared" si="778"/>
        <v>19246.18655108548</v>
      </c>
      <c r="C2645" s="57" t="str">
        <f t="shared" si="762"/>
        <v>0.29582785029246-1.40206106516681i</v>
      </c>
      <c r="D2645" s="57" t="str">
        <f t="shared" si="763"/>
        <v>7.95093253248693-0.811519724073424i</v>
      </c>
      <c r="E2645" s="57" t="str">
        <f t="shared" si="764"/>
        <v>82.637904292801+2.391055095556i</v>
      </c>
      <c r="F2645" s="57" t="str">
        <f t="shared" si="765"/>
        <v>4.17112102065945-31.2189440058293i</v>
      </c>
      <c r="G2645" s="57" t="str">
        <f t="shared" si="766"/>
        <v>0.998191376126197-0.0424894428474394i</v>
      </c>
      <c r="H2645" s="57" t="str">
        <f t="shared" si="767"/>
        <v>23.2883443335773-481.674269243518i</v>
      </c>
      <c r="I2645" s="57" t="str">
        <f t="shared" si="768"/>
        <v>-84.2939862198887-15.4376381479605i</v>
      </c>
      <c r="K2645" s="57" t="str">
        <f t="shared" si="769"/>
        <v>0.00120170797446155-0.00416756505703899i</v>
      </c>
      <c r="L2645" s="57" t="str">
        <f t="shared" si="770"/>
        <v>0.00025-0.0114853158824655i</v>
      </c>
      <c r="M2645" s="57" t="str">
        <f t="shared" si="771"/>
        <v>0.0025-0.00646857590376659i</v>
      </c>
      <c r="N2645" s="57">
        <f t="shared" si="772"/>
        <v>101.91436861437819</v>
      </c>
      <c r="O2645" s="57">
        <f t="shared" si="773"/>
        <v>3.1245015402380947</v>
      </c>
      <c r="P2645" s="374">
        <f t="shared" si="774"/>
        <v>3.1245015402380947</v>
      </c>
      <c r="Q2645" s="374">
        <f t="shared" si="775"/>
        <v>-78.085631385621809</v>
      </c>
      <c r="R2645" s="12">
        <f t="shared" si="776"/>
        <v>101.91436861437819</v>
      </c>
      <c r="S2645" s="57">
        <f t="shared" si="777"/>
        <v>19.246186551085479</v>
      </c>
      <c r="T2645" s="12">
        <f t="shared" si="760"/>
        <v>3.1245015402380947</v>
      </c>
    </row>
    <row r="2646" spans="1:20" x14ac:dyDescent="0.15">
      <c r="A2646" s="57">
        <f t="shared" si="761"/>
        <v>121386.8805119343</v>
      </c>
      <c r="B2646" s="12">
        <f t="shared" si="778"/>
        <v>19319.322059979604</v>
      </c>
      <c r="C2646" s="57" t="str">
        <f t="shared" si="762"/>
        <v>0.295785126993565-1.39731588506222i</v>
      </c>
      <c r="D2646" s="57" t="str">
        <f t="shared" si="763"/>
        <v>7.95071201232838-0.812080967297082i</v>
      </c>
      <c r="E2646" s="57" t="str">
        <f t="shared" si="764"/>
        <v>82.6496689909881+2.39870689826255i</v>
      </c>
      <c r="F2646" s="57" t="str">
        <f t="shared" si="765"/>
        <v>4.17106357819851-31.102105483013i</v>
      </c>
      <c r="G2646" s="57" t="str">
        <f t="shared" si="766"/>
        <v>0.99817762956529-0.0426503153647042i</v>
      </c>
      <c r="H2646" s="57" t="str">
        <f t="shared" si="767"/>
        <v>23.0296945686467-479.27577075708i</v>
      </c>
      <c r="I2646" s="57" t="str">
        <f t="shared" si="768"/>
        <v>-83.5616647879961-15.3202969973727i</v>
      </c>
      <c r="K2646" s="57" t="str">
        <f t="shared" si="769"/>
        <v>0.00120031957392213-0.00415275064321606i</v>
      </c>
      <c r="L2646" s="57" t="str">
        <f t="shared" si="770"/>
        <v>0.00025-0.011441836902237i</v>
      </c>
      <c r="M2646" s="57" t="str">
        <f t="shared" si="771"/>
        <v>0.0025-0.00644408836796829i</v>
      </c>
      <c r="N2646" s="57">
        <f t="shared" si="772"/>
        <v>101.95199021178878</v>
      </c>
      <c r="O2646" s="57">
        <f t="shared" si="773"/>
        <v>3.0962602117067561</v>
      </c>
      <c r="P2646" s="374">
        <f t="shared" si="774"/>
        <v>3.0962602117067561</v>
      </c>
      <c r="Q2646" s="374">
        <f t="shared" si="775"/>
        <v>-78.048009788211218</v>
      </c>
      <c r="R2646" s="12">
        <f t="shared" si="776"/>
        <v>101.95199021178878</v>
      </c>
      <c r="S2646" s="57">
        <f t="shared" si="777"/>
        <v>19.319322059979605</v>
      </c>
      <c r="T2646" s="12">
        <f t="shared" si="760"/>
        <v>3.0962602117067561</v>
      </c>
    </row>
    <row r="2647" spans="1:20" x14ac:dyDescent="0.15">
      <c r="A2647" s="57">
        <f t="shared" si="761"/>
        <v>121848.15065787965</v>
      </c>
      <c r="B2647" s="12">
        <f t="shared" si="778"/>
        <v>19392.735483807526</v>
      </c>
      <c r="C2647" s="57" t="str">
        <f t="shared" si="762"/>
        <v>0.295741988506763-1.39259082872795i</v>
      </c>
      <c r="D2647" s="57" t="str">
        <f t="shared" si="763"/>
        <v>7.95048982540422-0.812653689505096i</v>
      </c>
      <c r="E2647" s="57" t="str">
        <f t="shared" si="764"/>
        <v>82.6615216180585+2.40637072149261i</v>
      </c>
      <c r="F2647" s="57" t="str">
        <f t="shared" si="765"/>
        <v>4.17100569994557-30.985714337116i</v>
      </c>
      <c r="G2647" s="57" t="str">
        <f t="shared" si="766"/>
        <v>0.99816377871497-0.0428117924925152i</v>
      </c>
      <c r="H2647" s="57" t="str">
        <f t="shared" si="767"/>
        <v>22.7745253289922-476.894126746273i</v>
      </c>
      <c r="I2647" s="57" t="str">
        <f t="shared" si="768"/>
        <v>-82.8365738484443-15.2043598349924i</v>
      </c>
      <c r="K2647" s="57" t="str">
        <f t="shared" si="769"/>
        <v>0.00119893957394161-0.0041379948837526i</v>
      </c>
      <c r="L2647" s="57" t="str">
        <f t="shared" si="770"/>
        <v>0.00025-0.0113985225166737i</v>
      </c>
      <c r="M2647" s="57" t="str">
        <f t="shared" si="771"/>
        <v>0.0025-0.00641969353254464i</v>
      </c>
      <c r="N2647" s="57">
        <f t="shared" si="772"/>
        <v>101.98967304577766</v>
      </c>
      <c r="O2647" s="57">
        <f t="shared" si="773"/>
        <v>3.06805011566327</v>
      </c>
      <c r="P2647" s="374">
        <f t="shared" si="774"/>
        <v>3.06805011566327</v>
      </c>
      <c r="Q2647" s="374">
        <f t="shared" si="775"/>
        <v>-78.010326954222336</v>
      </c>
      <c r="R2647" s="12">
        <f t="shared" si="776"/>
        <v>101.98967304577766</v>
      </c>
      <c r="S2647" s="57">
        <f t="shared" si="777"/>
        <v>19.392735483807527</v>
      </c>
      <c r="T2647" s="12">
        <f t="shared" si="760"/>
        <v>3.06805011566327</v>
      </c>
    </row>
    <row r="2648" spans="1:20" x14ac:dyDescent="0.15">
      <c r="A2648" s="57">
        <f t="shared" si="761"/>
        <v>122311.17363037959</v>
      </c>
      <c r="B2648" s="12">
        <f t="shared" si="778"/>
        <v>19466.427878645994</v>
      </c>
      <c r="C2648" s="57" t="str">
        <f t="shared" si="762"/>
        <v>0.295698431956401-1.38788582830149i</v>
      </c>
      <c r="D2648" s="57" t="str">
        <f t="shared" si="763"/>
        <v>7.95026595921123-0.813237896629672i</v>
      </c>
      <c r="E2648" s="57" t="str">
        <f t="shared" si="764"/>
        <v>82.6734628177486+2.41404642026668i</v>
      </c>
      <c r="F2648" s="57" t="str">
        <f t="shared" si="765"/>
        <v>4.1709473826068-30.8697688933875i</v>
      </c>
      <c r="G2648" s="57" t="str">
        <f t="shared" si="766"/>
        <v>0.99814982278697-0.0429738764519785i</v>
      </c>
      <c r="H2648" s="57" t="str">
        <f t="shared" si="767"/>
        <v>22.5227788968086-474.529157645219i</v>
      </c>
      <c r="I2648" s="57" t="str">
        <f t="shared" si="768"/>
        <v>-82.1186277634043-15.0898033727336i</v>
      </c>
      <c r="K2648" s="57" t="str">
        <f t="shared" si="769"/>
        <v>0.00119756789689713-0.00412329757161084i</v>
      </c>
      <c r="L2648" s="57" t="str">
        <f t="shared" si="770"/>
        <v>0.00025-0.0113553721026835i</v>
      </c>
      <c r="M2648" s="57" t="str">
        <f t="shared" si="771"/>
        <v>0.0025-0.00639539104656768i</v>
      </c>
      <c r="N2648" s="57">
        <f t="shared" si="772"/>
        <v>102.02741657911389</v>
      </c>
      <c r="O2648" s="57">
        <f t="shared" si="773"/>
        <v>3.0398714284626132</v>
      </c>
      <c r="P2648" s="374">
        <f t="shared" si="774"/>
        <v>3.0398714284626132</v>
      </c>
      <c r="Q2648" s="374">
        <f t="shared" si="775"/>
        <v>-77.97258342088611</v>
      </c>
      <c r="R2648" s="12">
        <f t="shared" si="776"/>
        <v>102.02741657911389</v>
      </c>
      <c r="S2648" s="57">
        <f t="shared" si="777"/>
        <v>19.466427878645995</v>
      </c>
      <c r="T2648" s="12">
        <f t="shared" si="760"/>
        <v>3.0398714284626132</v>
      </c>
    </row>
    <row r="2649" spans="1:20" x14ac:dyDescent="0.15">
      <c r="A2649" s="57">
        <f t="shared" si="761"/>
        <v>122775.95609017505</v>
      </c>
      <c r="B2649" s="12">
        <f t="shared" si="778"/>
        <v>19540.400304584851</v>
      </c>
      <c r="C2649" s="57" t="str">
        <f t="shared" si="762"/>
        <v>0.295654454437293-1.38320081620921i</v>
      </c>
      <c r="D2649" s="57" t="str">
        <f t="shared" si="763"/>
        <v>7.95004040115362-0.813833594742135i</v>
      </c>
      <c r="E2649" s="57" t="str">
        <f t="shared" si="764"/>
        <v>82.6854932383102+2.42173384689577i</v>
      </c>
      <c r="F2649" s="57" t="str">
        <f t="shared" si="765"/>
        <v>4.17088862286354-30.7542674834832i</v>
      </c>
      <c r="G2649" s="57" t="str">
        <f t="shared" si="766"/>
        <v>0.99813576098711-0.0431365694717714i</v>
      </c>
      <c r="H2649" s="57" t="str">
        <f t="shared" si="767"/>
        <v>22.2743987059032-472.180686514785i</v>
      </c>
      <c r="I2649" s="57" t="str">
        <f t="shared" si="768"/>
        <v>-81.4077421528328-14.9766047975978i</v>
      </c>
      <c r="K2649" s="57" t="str">
        <f t="shared" si="769"/>
        <v>0.00119620446564986-0.00410865850045994i</v>
      </c>
      <c r="L2649" s="57" t="str">
        <f t="shared" si="770"/>
        <v>0.00025-0.0113123850395333i</v>
      </c>
      <c r="M2649" s="57" t="str">
        <f t="shared" si="771"/>
        <v>0.0025-0.006371180560438i</v>
      </c>
      <c r="N2649" s="57">
        <f t="shared" si="772"/>
        <v>102.06522026615356</v>
      </c>
      <c r="O2649" s="57">
        <f t="shared" si="773"/>
        <v>3.0117243270444454</v>
      </c>
      <c r="P2649" s="374">
        <f t="shared" si="774"/>
        <v>3.0117243270444454</v>
      </c>
      <c r="Q2649" s="374">
        <f t="shared" si="775"/>
        <v>-77.93477973384644</v>
      </c>
      <c r="R2649" s="12">
        <f t="shared" si="776"/>
        <v>102.06522026615356</v>
      </c>
      <c r="S2649" s="57">
        <f t="shared" si="777"/>
        <v>19.54040030458485</v>
      </c>
      <c r="T2649" s="12">
        <f t="shared" si="760"/>
        <v>3.0117243270444454</v>
      </c>
    </row>
    <row r="2650" spans="1:20" x14ac:dyDescent="0.15">
      <c r="A2650" s="57">
        <f t="shared" si="761"/>
        <v>123242.5047233177</v>
      </c>
      <c r="B2650" s="12">
        <f t="shared" si="778"/>
        <v>19614.653825742273</v>
      </c>
      <c r="C2650" s="57" t="str">
        <f t="shared" si="762"/>
        <v>0.295610053014458-1.37853572516538i</v>
      </c>
      <c r="D2650" s="57" t="str">
        <f t="shared" si="763"/>
        <v>7.9498131385425-0.814440790052739i</v>
      </c>
      <c r="E2650" s="57" t="str">
        <f t="shared" si="764"/>
        <v>82.6976135325399+2.42943285094638i</v>
      </c>
      <c r="F2650" s="57" t="str">
        <f t="shared" si="765"/>
        <v>4.17082941737228-30.6392084454411i</v>
      </c>
      <c r="G2650" s="57" t="str">
        <f t="shared" si="766"/>
        <v>0.99812159251525-0.0432998737881621i</v>
      </c>
      <c r="H2650" s="57" t="str">
        <f t="shared" si="767"/>
        <v>22.0293293148532-469.848538995097i</v>
      </c>
      <c r="I2650" s="57" t="str">
        <f t="shared" si="768"/>
        <v>-80.70383387181-14.8647417603603i</v>
      </c>
      <c r="K2650" s="57" t="str">
        <f t="shared" si="769"/>
        <v>0.00119484920354088-0.00409407746467368i</v>
      </c>
      <c r="L2650" s="57" t="str">
        <f t="shared" si="770"/>
        <v>0.00025-0.0112695607088397i</v>
      </c>
      <c r="M2650" s="57" t="str">
        <f t="shared" si="771"/>
        <v>0.0025-0.00634706172587968i</v>
      </c>
      <c r="N2650" s="57">
        <f t="shared" si="772"/>
        <v>102.10308355277137</v>
      </c>
      <c r="O2650" s="57">
        <f t="shared" si="773"/>
        <v>2.9836089889294586</v>
      </c>
      <c r="P2650" s="374">
        <f t="shared" si="774"/>
        <v>2.9836089889294586</v>
      </c>
      <c r="Q2650" s="374">
        <f t="shared" si="775"/>
        <v>-77.896916447228634</v>
      </c>
      <c r="R2650" s="12">
        <f t="shared" si="776"/>
        <v>102.10308355277137</v>
      </c>
      <c r="S2650" s="57">
        <f t="shared" si="777"/>
        <v>19.614653825742273</v>
      </c>
      <c r="T2650" s="12">
        <f t="shared" si="760"/>
        <v>2.9836089889294586</v>
      </c>
    </row>
    <row r="2651" spans="1:20" x14ac:dyDescent="0.15">
      <c r="A2651" s="57">
        <f t="shared" si="761"/>
        <v>123710.82624126633</v>
      </c>
      <c r="B2651" s="12">
        <f t="shared" si="778"/>
        <v>19689.189510280095</v>
      </c>
      <c r="C2651" s="57" t="str">
        <f t="shared" si="762"/>
        <v>0.295565224722932-1.37389048817125i</v>
      </c>
      <c r="D2651" s="57" t="str">
        <f t="shared" si="763"/>
        <v>7.94958415859558-0.815059488910511i</v>
      </c>
      <c r="E2651" s="57" t="str">
        <f t="shared" si="764"/>
        <v>82.7098243578073+2.43714327920678i</v>
      </c>
      <c r="F2651" s="57" t="str">
        <f t="shared" si="765"/>
        <v>4.17076976276441-30.5245901236588i</v>
      </c>
      <c r="G2651" s="57" t="str">
        <f t="shared" si="766"/>
        <v>0.998107316565253-0.0434637916450288i</v>
      </c>
      <c r="H2651" s="57" t="str">
        <f t="shared" si="767"/>
        <v>21.787516380881-467.532543259063i</v>
      </c>
      <c r="I2651" s="57" t="str">
        <f t="shared" si="768"/>
        <v>-80.0068209883655-14.7541923645628i</v>
      </c>
      <c r="K2651" s="57" t="str">
        <f t="shared" si="769"/>
        <v>0.00119350203438724-0.00407955425932819i</v>
      </c>
      <c r="L2651" s="57" t="str">
        <f t="shared" si="770"/>
        <v>0.00025-0.0112268984945603i</v>
      </c>
      <c r="M2651" s="57" t="str">
        <f t="shared" si="771"/>
        <v>0.0025-0.00632303419593511i</v>
      </c>
      <c r="N2651" s="57">
        <f t="shared" si="772"/>
        <v>102.1410058762943</v>
      </c>
      <c r="O2651" s="57">
        <f t="shared" si="773"/>
        <v>2.9555255922160635</v>
      </c>
      <c r="P2651" s="374">
        <f t="shared" si="774"/>
        <v>2.9555255922160635</v>
      </c>
      <c r="Q2651" s="374">
        <f t="shared" si="775"/>
        <v>-77.858994123705699</v>
      </c>
      <c r="R2651" s="12">
        <f t="shared" si="776"/>
        <v>102.1410058762943</v>
      </c>
      <c r="S2651" s="57">
        <f t="shared" si="777"/>
        <v>19.689189510280094</v>
      </c>
      <c r="T2651" s="12">
        <f t="shared" si="760"/>
        <v>2.9555255922160635</v>
      </c>
    </row>
    <row r="2652" spans="1:20" x14ac:dyDescent="0.15">
      <c r="A2652" s="57">
        <f t="shared" si="761"/>
        <v>124180.92738098314</v>
      </c>
      <c r="B2652" s="12">
        <f t="shared" si="778"/>
        <v>19764.008430419159</v>
      </c>
      <c r="C2652" s="57" t="str">
        <f t="shared" si="762"/>
        <v>0.295519966567455-1.36926503851392i</v>
      </c>
      <c r="D2652" s="57" t="str">
        <f t="shared" si="763"/>
        <v>7.94935344843586-0.815689697802959i</v>
      </c>
      <c r="E2652" s="57" t="str">
        <f t="shared" si="764"/>
        <v>82.7221263760846+2.44486497565092i</v>
      </c>
      <c r="F2652" s="57" t="str">
        <f t="shared" si="765"/>
        <v>4.17070965564607-30.4104108688677i</v>
      </c>
      <c r="G2652" s="57" t="str">
        <f t="shared" si="766"/>
        <v>0.998092932324934-0.0436283252938774i</v>
      </c>
      <c r="H2652" s="57" t="str">
        <f t="shared" si="767"/>
        <v>21.5489066344212-465.232529966894i</v>
      </c>
      <c r="I2652" s="57" t="str">
        <f t="shared" si="768"/>
        <v>-79.3166227617693-14.6449351558045i</v>
      </c>
      <c r="K2652" s="57" t="str">
        <f t="shared" si="769"/>
        <v>0.00119216288247788-0.00406508868019978i</v>
      </c>
      <c r="L2652" s="57" t="str">
        <f t="shared" si="770"/>
        <v>0.00025-0.011184397782985i</v>
      </c>
      <c r="M2652" s="57" t="str">
        <f t="shared" si="771"/>
        <v>0.0025-0.00629909762496026i</v>
      </c>
      <c r="N2652" s="57">
        <f t="shared" si="772"/>
        <v>102.17898666543222</v>
      </c>
      <c r="O2652" s="57">
        <f t="shared" si="773"/>
        <v>2.92747431557556</v>
      </c>
      <c r="P2652" s="374">
        <f t="shared" si="774"/>
        <v>2.92747431557556</v>
      </c>
      <c r="Q2652" s="374">
        <f t="shared" si="775"/>
        <v>-77.82101333456778</v>
      </c>
      <c r="R2652" s="12">
        <f t="shared" si="776"/>
        <v>102.17898666543222</v>
      </c>
      <c r="S2652" s="57">
        <f t="shared" si="777"/>
        <v>19.76400843041916</v>
      </c>
      <c r="T2652" s="12">
        <f t="shared" si="760"/>
        <v>2.92747431557556</v>
      </c>
    </row>
    <row r="2653" spans="1:20" x14ac:dyDescent="0.15">
      <c r="A2653" s="57">
        <f t="shared" si="761"/>
        <v>124652.81490503086</v>
      </c>
      <c r="B2653" s="12">
        <f t="shared" si="778"/>
        <v>19839.11166245475</v>
      </c>
      <c r="C2653" s="57" t="str">
        <f t="shared" si="762"/>
        <v>0.295474275522269-1.36465930976547i</v>
      </c>
      <c r="D2653" s="57" t="str">
        <f t="shared" si="763"/>
        <v>7.94912099509162-0.816331423355952i</v>
      </c>
      <c r="E2653" s="57" t="str">
        <f t="shared" si="764"/>
        <v>82.7345202539739+2.45259778140335i</v>
      </c>
      <c r="F2653" s="57" t="str">
        <f t="shared" si="765"/>
        <v>4.17064909259798-30.2966690381108i</v>
      </c>
      <c r="G2653" s="57" t="str">
        <f t="shared" si="766"/>
        <v>0.998078438976019-0.0437934769938617i</v>
      </c>
      <c r="H2653" s="57" t="str">
        <f t="shared" si="767"/>
        <v>21.3134478543612-462.948332221559i</v>
      </c>
      <c r="I2653" s="57" t="str">
        <f t="shared" si="768"/>
        <v>-78.633159621289-14.536949111321i</v>
      </c>
      <c r="K2653" s="57" t="str">
        <f t="shared" si="769"/>
        <v>0.00119083167256972-0.00405068052376265i</v>
      </c>
      <c r="L2653" s="57" t="str">
        <f t="shared" si="770"/>
        <v>0.00025-0.0111420579627266i</v>
      </c>
      <c r="M2653" s="57" t="str">
        <f t="shared" si="771"/>
        <v>0.0025-0.00627525166861953i</v>
      </c>
      <c r="N2653" s="57">
        <f t="shared" si="772"/>
        <v>102.21702534021058</v>
      </c>
      <c r="O2653" s="57">
        <f t="shared" si="773"/>
        <v>2.8994553382488815</v>
      </c>
      <c r="P2653" s="374">
        <f t="shared" si="774"/>
        <v>2.8994553382488815</v>
      </c>
      <c r="Q2653" s="374">
        <f t="shared" si="775"/>
        <v>-77.782974659789417</v>
      </c>
      <c r="R2653" s="12">
        <f t="shared" si="776"/>
        <v>102.21702534021058</v>
      </c>
      <c r="S2653" s="57">
        <f t="shared" si="777"/>
        <v>19.839111662454751</v>
      </c>
      <c r="T2653" s="12">
        <f t="shared" si="760"/>
        <v>2.8994553382488815</v>
      </c>
    </row>
    <row r="2654" spans="1:20" x14ac:dyDescent="0.15">
      <c r="A2654" s="57">
        <f t="shared" si="761"/>
        <v>125126.49560166999</v>
      </c>
      <c r="B2654" s="12">
        <f t="shared" si="778"/>
        <v>19914.50028677208</v>
      </c>
      <c r="C2654" s="57" t="str">
        <f t="shared" si="762"/>
        <v>0.295428148530839-1.36007323578188i</v>
      </c>
      <c r="D2654" s="57" t="str">
        <f t="shared" si="763"/>
        <v>7.94888678549532-0.816984672333453i</v>
      </c>
      <c r="E2654" s="57" t="str">
        <f t="shared" si="764"/>
        <v>82.7470066627374+2.4603415347034i</v>
      </c>
      <c r="F2654" s="57" t="str">
        <f t="shared" si="765"/>
        <v>4.17058807017519-30.1833629947188i</v>
      </c>
      <c r="G2654" s="57" t="str">
        <f t="shared" si="766"/>
        <v>0.998063835694099-0.0439592490118015i</v>
      </c>
      <c r="H2654" s="57" t="str">
        <f t="shared" si="767"/>
        <v>21.081088843933-460.679785525197i</v>
      </c>
      <c r="I2654" s="57" t="str">
        <f t="shared" si="768"/>
        <v>-77.9563531453942-14.4302136298429i</v>
      </c>
      <c r="K2654" s="57" t="str">
        <f t="shared" si="769"/>
        <v>0.00118950832988365-0.00403632958718658i</v>
      </c>
      <c r="L2654" s="57" t="str">
        <f t="shared" si="770"/>
        <v>0.00025-0.0110998784247127i</v>
      </c>
      <c r="M2654" s="57" t="str">
        <f t="shared" si="771"/>
        <v>0.0025-0.00625149598388076i</v>
      </c>
      <c r="N2654" s="57">
        <f t="shared" si="772"/>
        <v>102.2551213119019</v>
      </c>
      <c r="O2654" s="57">
        <f t="shared" si="773"/>
        <v>2.871468840041878</v>
      </c>
      <c r="P2654" s="374">
        <f t="shared" si="774"/>
        <v>2.871468840041878</v>
      </c>
      <c r="Q2654" s="374">
        <f t="shared" si="775"/>
        <v>-77.744878688098098</v>
      </c>
      <c r="R2654" s="12">
        <f t="shared" si="776"/>
        <v>102.2551213119019</v>
      </c>
      <c r="S2654" s="57">
        <f t="shared" si="777"/>
        <v>19.914500286772078</v>
      </c>
      <c r="T2654" s="12">
        <f t="shared" si="760"/>
        <v>2.871468840041878</v>
      </c>
    </row>
    <row r="2655" spans="1:20" x14ac:dyDescent="0.15">
      <c r="A2655" s="57">
        <f t="shared" si="761"/>
        <v>125601.97628495634</v>
      </c>
      <c r="B2655" s="12">
        <f t="shared" si="778"/>
        <v>19990.175387861815</v>
      </c>
      <c r="C2655" s="57" t="str">
        <f t="shared" si="762"/>
        <v>0.295381582505608-1.35550675070209i</v>
      </c>
      <c r="D2655" s="57" t="str">
        <f t="shared" si="763"/>
        <v>7.94865080648304-0.817649451637325i</v>
      </c>
      <c r="E2655" s="57" t="str">
        <f t="shared" si="764"/>
        <v>82.7595862783266+2.46809607086826i</v>
      </c>
      <c r="F2655" s="57" t="str">
        <f t="shared" si="765"/>
        <v>4.17052658490693-30.0704911082857i</v>
      </c>
      <c r="G2655" s="57" t="str">
        <f t="shared" si="766"/>
        <v>0.998049121648585-0.0441256436222015i</v>
      </c>
      <c r="H2655" s="57" t="str">
        <f t="shared" si="767"/>
        <v>20.8517794072413-458.426727736434i</v>
      </c>
      <c r="I2655" s="57" t="str">
        <f t="shared" si="768"/>
        <v>-77.2861260413968-14.3247085217263i</v>
      </c>
      <c r="K2655" s="57" t="str">
        <f t="shared" si="769"/>
        <v>0.00118819278010069-0.00402203566833481i</v>
      </c>
      <c r="L2655" s="57" t="str">
        <f t="shared" si="770"/>
        <v>0.00025-0.0110578585621765i</v>
      </c>
      <c r="M2655" s="57" t="str">
        <f t="shared" si="771"/>
        <v>0.0025-0.00622783022901053i</v>
      </c>
      <c r="N2655" s="57">
        <f t="shared" si="772"/>
        <v>102.29327398295727</v>
      </c>
      <c r="O2655" s="57">
        <f t="shared" si="773"/>
        <v>2.8435150013213617</v>
      </c>
      <c r="P2655" s="374">
        <f t="shared" si="774"/>
        <v>2.8435150013213617</v>
      </c>
      <c r="Q2655" s="374">
        <f t="shared" si="775"/>
        <v>-77.706726017042726</v>
      </c>
      <c r="R2655" s="12">
        <f t="shared" si="776"/>
        <v>102.29327398295727</v>
      </c>
      <c r="S2655" s="57">
        <f t="shared" si="777"/>
        <v>19.990175387861814</v>
      </c>
      <c r="T2655" s="12">
        <f t="shared" si="760"/>
        <v>2.8435150013213617</v>
      </c>
    </row>
    <row r="2656" spans="1:20" x14ac:dyDescent="0.15">
      <c r="A2656" s="57">
        <f t="shared" si="761"/>
        <v>126079.26379483918</v>
      </c>
      <c r="B2656" s="12">
        <f t="shared" si="778"/>
        <v>20066.13805433569</v>
      </c>
      <c r="C2656" s="57" t="str">
        <f t="shared" si="762"/>
        <v>0.295334574327734-1.35095978894699i</v>
      </c>
      <c r="D2656" s="57" t="str">
        <f t="shared" si="763"/>
        <v>7.94841304479373-0.818325768307108i</v>
      </c>
      <c r="E2656" s="57" t="str">
        <f t="shared" si="764"/>
        <v>82.7722597814118+2.47586122225692i</v>
      </c>
      <c r="F2656" s="57" t="str">
        <f t="shared" si="765"/>
        <v>4.1704646332964-29.9580517546455i</v>
      </c>
      <c r="G2656" s="57" t="str">
        <f t="shared" si="766"/>
        <v>0.998034296002661-0.0442926631072697i</v>
      </c>
      <c r="H2656" s="57" t="str">
        <f t="shared" si="767"/>
        <v>20.6254703264034-456.188999028596i</v>
      </c>
      <c r="I2656" s="57" t="str">
        <f t="shared" si="768"/>
        <v>-76.6224021255213-14.220413999346i</v>
      </c>
      <c r="K2656" s="57" t="str">
        <f t="shared" si="769"/>
        <v>0.00118688494935802-0.0040077985657616i</v>
      </c>
      <c r="L2656" s="57" t="str">
        <f t="shared" si="770"/>
        <v>0.00025-0.011015997770648i</v>
      </c>
      <c r="M2656" s="57" t="str">
        <f t="shared" si="771"/>
        <v>0.0025-0.00620425406356897i</v>
      </c>
      <c r="N2656" s="57">
        <f t="shared" si="772"/>
        <v>102.33148274693784</v>
      </c>
      <c r="O2656" s="57">
        <f t="shared" si="773"/>
        <v>2.8155940030106041</v>
      </c>
      <c r="P2656" s="374">
        <f t="shared" si="774"/>
        <v>2.8155940030106041</v>
      </c>
      <c r="Q2656" s="374">
        <f t="shared" si="775"/>
        <v>-77.668517253062163</v>
      </c>
      <c r="R2656" s="12">
        <f t="shared" si="776"/>
        <v>102.33148274693784</v>
      </c>
      <c r="S2656" s="57">
        <f t="shared" si="777"/>
        <v>20.066138054335688</v>
      </c>
      <c r="T2656" s="12">
        <f t="shared" si="760"/>
        <v>2.8155940030106041</v>
      </c>
    </row>
    <row r="2657" spans="1:20" x14ac:dyDescent="0.15">
      <c r="A2657" s="57">
        <f t="shared" si="761"/>
        <v>126558.36499725957</v>
      </c>
      <c r="B2657" s="12">
        <f t="shared" si="778"/>
        <v>20142.389378942167</v>
      </c>
      <c r="C2657" s="57" t="str">
        <f t="shared" si="762"/>
        <v>0.295287120846845-1.34643228521847i</v>
      </c>
      <c r="D2657" s="57" t="str">
        <f t="shared" si="763"/>
        <v>7.94817348706875-0.819013629519831i</v>
      </c>
      <c r="E2657" s="57" t="str">
        <f t="shared" si="764"/>
        <v>82.7850278574098+2.4836368182327i</v>
      </c>
      <c r="F2657" s="57" t="str">
        <f t="shared" si="765"/>
        <v>4.17040221182065-29.8460433158497i</v>
      </c>
      <c r="G2657" s="57" t="str">
        <f t="shared" si="766"/>
        <v>0.998019357913241-0.0444603097569364i</v>
      </c>
      <c r="H2657" s="57" t="str">
        <f t="shared" si="767"/>
        <v>20.4021133392889-453.966441848791i</v>
      </c>
      <c r="I2657" s="57" t="str">
        <f t="shared" si="768"/>
        <v>-75.9651063033956-14.117310667745i</v>
      </c>
      <c r="K2657" s="57" t="str">
        <f t="shared" si="769"/>
        <v>0.00118558476424519-0.00399361807871009i</v>
      </c>
      <c r="L2657" s="57" t="str">
        <f t="shared" si="770"/>
        <v>0.00025-0.0109742954479458i</v>
      </c>
      <c r="M2657" s="57" t="str">
        <f t="shared" si="771"/>
        <v>0.0025-0.006180767148405i</v>
      </c>
      <c r="N2657" s="57">
        <f t="shared" si="772"/>
        <v>102.36974698844637</v>
      </c>
      <c r="O2657" s="57">
        <f t="shared" si="773"/>
        <v>2.7877060265850901</v>
      </c>
      <c r="P2657" s="374">
        <f t="shared" si="774"/>
        <v>2.7877060265850901</v>
      </c>
      <c r="Q2657" s="374">
        <f t="shared" si="775"/>
        <v>-77.630253011553634</v>
      </c>
      <c r="R2657" s="12">
        <f t="shared" si="776"/>
        <v>102.36974698844637</v>
      </c>
      <c r="S2657" s="57">
        <f t="shared" si="777"/>
        <v>20.142389378942166</v>
      </c>
      <c r="T2657" s="12">
        <f t="shared" si="760"/>
        <v>2.7877060265850901</v>
      </c>
    </row>
    <row r="2658" spans="1:20" x14ac:dyDescent="0.15">
      <c r="A2658" s="57">
        <f t="shared" si="761"/>
        <v>127039.28678424917</v>
      </c>
      <c r="B2658" s="12">
        <f t="shared" si="778"/>
        <v>20218.930458582148</v>
      </c>
      <c r="C2658" s="57" t="str">
        <f t="shared" si="762"/>
        <v>0.295239218880741-1.34192417449842i</v>
      </c>
      <c r="D2658" s="57" t="str">
        <f t="shared" si="763"/>
        <v>7.94793211985081-0.819713042589774i</v>
      </c>
      <c r="E2658" s="57" t="str">
        <f t="shared" si="764"/>
        <v>82.7978911965162+2.49142268512481i</v>
      </c>
      <c r="F2658" s="57" t="str">
        <f t="shared" si="765"/>
        <v>4.17033931693027-29.7344641801433i</v>
      </c>
      <c r="G2658" s="57" t="str">
        <f t="shared" si="766"/>
        <v>0.998004306530922-0.0446285858688727i</v>
      </c>
      <c r="H2658" s="57" t="str">
        <f t="shared" si="767"/>
        <v>20.1816611178352-451.758900877844i</v>
      </c>
      <c r="I2658" s="57" t="str">
        <f t="shared" si="768"/>
        <v>-75.3141645509437-14.0153795155308i</v>
      </c>
      <c r="K2658" s="57" t="str">
        <f t="shared" si="769"/>
        <v>0.00118429215180025-0.00397949400711003i</v>
      </c>
      <c r="L2658" s="57" t="str">
        <f t="shared" si="770"/>
        <v>0.00025-0.010932750994168i</v>
      </c>
      <c r="M2658" s="57" t="str">
        <f t="shared" si="771"/>
        <v>0.0025-0.00615736914565155i</v>
      </c>
      <c r="N2658" s="57">
        <f t="shared" si="772"/>
        <v>102.40806608305721</v>
      </c>
      <c r="O2658" s="57">
        <f t="shared" si="773"/>
        <v>2.7598512540677982</v>
      </c>
      <c r="P2658" s="374">
        <f t="shared" si="774"/>
        <v>2.7598512540677982</v>
      </c>
      <c r="Q2658" s="374">
        <f t="shared" si="775"/>
        <v>-77.591933916942793</v>
      </c>
      <c r="R2658" s="12">
        <f t="shared" si="776"/>
        <v>102.40806608305721</v>
      </c>
      <c r="S2658" s="57">
        <f t="shared" si="777"/>
        <v>20.218930458582147</v>
      </c>
      <c r="T2658" s="12">
        <f t="shared" si="760"/>
        <v>2.7598512540677982</v>
      </c>
    </row>
    <row r="2659" spans="1:20" x14ac:dyDescent="0.15">
      <c r="A2659" s="57">
        <f t="shared" si="761"/>
        <v>127522.03607402931</v>
      </c>
      <c r="B2659" s="12">
        <f t="shared" si="778"/>
        <v>20295.76239432476</v>
      </c>
      <c r="C2659" s="57" t="str">
        <f t="shared" si="762"/>
        <v>0.29519086521516-1.33743539204775i</v>
      </c>
      <c r="D2659" s="57" t="str">
        <f t="shared" si="763"/>
        <v>7.94768892958367-0.820424014968255i</v>
      </c>
      <c r="E2659" s="57" t="str">
        <f t="shared" si="764"/>
        <v>82.8108504937324+2.49921864619178i</v>
      </c>
      <c r="F2659" s="57" t="str">
        <f t="shared" si="765"/>
        <v>4.17027594504929-29.6233127419408i</v>
      </c>
      <c r="G2659" s="57" t="str">
        <f t="shared" si="766"/>
        <v>0.997989140999934-0.0447974937485092i</v>
      </c>
      <c r="H2659" s="57" t="str">
        <f t="shared" si="767"/>
        <v>19.9640672469274-449.56622299106i</v>
      </c>
      <c r="I2659" s="57" t="str">
        <f t="shared" si="768"/>
        <v>-74.6695038956767-13.9146019060124i</v>
      </c>
      <c r="K2659" s="57" t="str">
        <f t="shared" si="769"/>
        <v>0.00118300703950591-0.00396542615157535i</v>
      </c>
      <c r="L2659" s="57" t="str">
        <f t="shared" si="770"/>
        <v>0.00025-0.0108913638116836i</v>
      </c>
      <c r="M2659" s="57" t="str">
        <f t="shared" si="771"/>
        <v>0.0025-0.00613405971872041i</v>
      </c>
      <c r="N2659" s="57">
        <f t="shared" si="772"/>
        <v>102.44643939724865</v>
      </c>
      <c r="O2659" s="57">
        <f t="shared" si="773"/>
        <v>2.7320298680245623</v>
      </c>
      <c r="P2659" s="374">
        <f t="shared" si="774"/>
        <v>2.7320298680245623</v>
      </c>
      <c r="Q2659" s="374">
        <f t="shared" si="775"/>
        <v>-77.553560602751347</v>
      </c>
      <c r="R2659" s="12">
        <f t="shared" si="776"/>
        <v>102.44643939724865</v>
      </c>
      <c r="S2659" s="57">
        <f t="shared" si="777"/>
        <v>20.295762394324761</v>
      </c>
      <c r="T2659" s="12">
        <f t="shared" si="760"/>
        <v>2.7320298680245623</v>
      </c>
    </row>
    <row r="2660" spans="1:20" x14ac:dyDescent="0.15">
      <c r="A2660" s="57">
        <f t="shared" si="761"/>
        <v>128006.61981111062</v>
      </c>
      <c r="B2660" s="12">
        <f t="shared" si="778"/>
        <v>20372.886291423194</v>
      </c>
      <c r="C2660" s="57" t="str">
        <f t="shared" si="762"/>
        <v>0.295142056603503-1.3329658734054i</v>
      </c>
      <c r="D2660" s="57" t="str">
        <f t="shared" si="763"/>
        <v>7.94744390261082-0.821146554243388i</v>
      </c>
      <c r="E2660" s="57" t="str">
        <f t="shared" si="764"/>
        <v>82.8239064488976+2.50702452158213i</v>
      </c>
      <c r="F2660" s="57" t="str">
        <f t="shared" si="765"/>
        <v>4.17021209257488-29.5125874018042i</v>
      </c>
      <c r="G2660" s="57" t="str">
        <f t="shared" si="766"/>
        <v>0.997973860458097-0.0449670357090542i</v>
      </c>
      <c r="H2660" s="57" t="str">
        <f t="shared" si="767"/>
        <v>19.7492862038236-447.388257219788i</v>
      </c>
      <c r="I2660" s="57" t="str">
        <f t="shared" si="768"/>
        <v>-74.031052398375-13.8149595685706i</v>
      </c>
      <c r="K2660" s="57" t="str">
        <f t="shared" si="769"/>
        <v>0.00118172935528588-0.0039514143134021i</v>
      </c>
      <c r="L2660" s="57" t="str">
        <f t="shared" si="770"/>
        <v>0.00025-0.0108501333051241i</v>
      </c>
      <c r="M2660" s="57" t="str">
        <f t="shared" si="771"/>
        <v>0.0025-0.00611083853229767i</v>
      </c>
      <c r="N2660" s="57">
        <f t="shared" si="772"/>
        <v>102.48486628833362</v>
      </c>
      <c r="O2660" s="57">
        <f t="shared" si="773"/>
        <v>2.7042420515591981</v>
      </c>
      <c r="P2660" s="374">
        <f t="shared" si="774"/>
        <v>2.7042420515591981</v>
      </c>
      <c r="Q2660" s="374">
        <f t="shared" si="775"/>
        <v>-77.51513371166638</v>
      </c>
      <c r="R2660" s="12">
        <f t="shared" si="776"/>
        <v>102.48486628833362</v>
      </c>
      <c r="S2660" s="57">
        <f t="shared" si="777"/>
        <v>20.372886291423193</v>
      </c>
      <c r="T2660" s="12">
        <f t="shared" si="760"/>
        <v>2.7042420515591981</v>
      </c>
    </row>
    <row r="2661" spans="1:20" x14ac:dyDescent="0.15">
      <c r="A2661" s="57">
        <f t="shared" si="761"/>
        <v>128493.04496639284</v>
      </c>
      <c r="B2661" s="12">
        <f t="shared" si="778"/>
        <v>20450.303259330602</v>
      </c>
      <c r="C2661" s="57" t="str">
        <f t="shared" si="762"/>
        <v>0.295092789766547-1.32851555438745i</v>
      </c>
      <c r="D2661" s="57" t="str">
        <f t="shared" si="763"/>
        <v>7.94719702517581-0.821880668139945i</v>
      </c>
      <c r="E2661" s="57" t="str">
        <f t="shared" si="764"/>
        <v>82.8370597667168+2.51484012829493i</v>
      </c>
      <c r="F2661" s="57" t="str">
        <f t="shared" si="765"/>
        <v>4.17014775587739-29.40228656642i</v>
      </c>
      <c r="G2661" s="57" t="str">
        <f t="shared" si="766"/>
        <v>0.997958464036773-0.0451372140715125i</v>
      </c>
      <c r="H2661" s="57" t="str">
        <f t="shared" si="767"/>
        <v>19.5372733381091-445.224854713801i</v>
      </c>
      <c r="I2661" s="57" t="str">
        <f t="shared" si="768"/>
        <v>-73.3987391351503-13.7164345902555i</v>
      </c>
      <c r="K2661" s="57" t="str">
        <f t="shared" si="769"/>
        <v>0.00118045902750095-0.00393745829456596i</v>
      </c>
      <c r="L2661" s="57" t="str">
        <f t="shared" si="770"/>
        <v>0.00025-0.0108090588813749i</v>
      </c>
      <c r="M2661" s="57" t="str">
        <f t="shared" si="771"/>
        <v>0.0025-0.00608770525233877i</v>
      </c>
      <c r="N2661" s="57">
        <f t="shared" si="772"/>
        <v>102.52334610438918</v>
      </c>
      <c r="O2661" s="57">
        <f t="shared" si="773"/>
        <v>2.6764879883091206</v>
      </c>
      <c r="P2661" s="374">
        <f t="shared" si="774"/>
        <v>2.6764879883091206</v>
      </c>
      <c r="Q2661" s="374">
        <f t="shared" si="775"/>
        <v>-77.476653895610823</v>
      </c>
      <c r="R2661" s="12">
        <f t="shared" si="776"/>
        <v>102.52334610438918</v>
      </c>
      <c r="S2661" s="57">
        <f t="shared" si="777"/>
        <v>20.450303259330603</v>
      </c>
      <c r="T2661" s="12">
        <f t="shared" si="760"/>
        <v>2.6764879883091206</v>
      </c>
    </row>
    <row r="2662" spans="1:20" x14ac:dyDescent="0.15">
      <c r="A2662" s="57">
        <f t="shared" si="761"/>
        <v>128981.31853726515</v>
      </c>
      <c r="B2662" s="12">
        <f t="shared" si="778"/>
        <v>20528.01441171606</v>
      </c>
      <c r="C2662" s="57" t="str">
        <f t="shared" si="762"/>
        <v>0.295043061392186-1.32408437108609i</v>
      </c>
      <c r="D2662" s="57" t="str">
        <f t="shared" si="763"/>
        <v>7.94694828342041-0.822626364519027i</v>
      </c>
      <c r="E2662" s="57" t="str">
        <f t="shared" si="764"/>
        <v>82.8503111567929+2.52266528014187i</v>
      </c>
      <c r="F2662" s="57" t="str">
        <f t="shared" si="765"/>
        <v>4.17008293129979-29.2924086485752i</v>
      </c>
      <c r="G2662" s="57" t="str">
        <f t="shared" si="766"/>
        <v>0.997942950860817-0.0453080311647031i</v>
      </c>
      <c r="H2662" s="57" t="str">
        <f t="shared" si="767"/>
        <v>19.3279848521666-443.07586870442i</v>
      </c>
      <c r="I2662" s="57" t="str">
        <f t="shared" si="768"/>
        <v>-72.7724941798702-13.6190094076019i</v>
      </c>
      <c r="K2662" s="57" t="str">
        <f t="shared" si="769"/>
        <v>0.00117919598494539-0.00392355789772007i</v>
      </c>
      <c r="L2662" s="57" t="str">
        <f t="shared" si="770"/>
        <v>0.00025-0.0107681399495665i</v>
      </c>
      <c r="M2662" s="57" t="str">
        <f t="shared" si="771"/>
        <v>0.0025-0.00606465954606374i</v>
      </c>
      <c r="N2662" s="57">
        <f t="shared" si="772"/>
        <v>102.56187818418834</v>
      </c>
      <c r="O2662" s="57">
        <f t="shared" si="773"/>
        <v>2.6487678624400104</v>
      </c>
      <c r="P2662" s="374">
        <f t="shared" si="774"/>
        <v>2.6487678624400104</v>
      </c>
      <c r="Q2662" s="374">
        <f t="shared" si="775"/>
        <v>-77.438121815811655</v>
      </c>
      <c r="R2662" s="12">
        <f t="shared" si="776"/>
        <v>102.56187818418834</v>
      </c>
      <c r="S2662" s="57">
        <f t="shared" si="777"/>
        <v>20.528014411716061</v>
      </c>
      <c r="T2662" s="12">
        <f t="shared" si="760"/>
        <v>2.6487678624400104</v>
      </c>
    </row>
    <row r="2663" spans="1:20" x14ac:dyDescent="0.15">
      <c r="A2663" s="57">
        <f t="shared" si="761"/>
        <v>129471.44754770676</v>
      </c>
      <c r="B2663" s="12">
        <f t="shared" si="778"/>
        <v>20606.020866480583</v>
      </c>
      <c r="C2663" s="57" t="str">
        <f t="shared" si="762"/>
        <v>0.294992868135141-1.31967225986864i</v>
      </c>
      <c r="D2663" s="57" t="str">
        <f t="shared" si="763"/>
        <v>7.94669766338453-0.823383651377899i</v>
      </c>
      <c r="E2663" s="57" t="str">
        <f t="shared" si="764"/>
        <v>82.863661333655+2.53049978770601i</v>
      </c>
      <c r="F2663" s="57" t="str">
        <f t="shared" si="765"/>
        <v>4.17001761515774-29.1829520671349i</v>
      </c>
      <c r="G2663" s="57" t="str">
        <f t="shared" si="766"/>
        <v>0.997927320048531-0.0454794893252786i</v>
      </c>
      <c r="H2663" s="57" t="str">
        <f t="shared" si="767"/>
        <v>19.121377782145-440.941154468412i</v>
      </c>
      <c r="I2663" s="57" t="str">
        <f t="shared" si="768"/>
        <v>-72.1522485869512-13.5226667986599i</v>
      </c>
      <c r="K2663" s="57" t="str">
        <f t="shared" si="769"/>
        <v>0.0011779401568432-0.00390971292619273i</v>
      </c>
      <c r="L2663" s="57" t="str">
        <f t="shared" si="770"/>
        <v>0.00025-0.0107273759210665i</v>
      </c>
      <c r="M2663" s="57" t="str">
        <f t="shared" si="771"/>
        <v>0.0025-0.00604170108195234i</v>
      </c>
      <c r="N2663" s="57">
        <f t="shared" si="772"/>
        <v>102.6004618571302</v>
      </c>
      <c r="O2663" s="57">
        <f t="shared" si="773"/>
        <v>2.6210818586406379</v>
      </c>
      <c r="P2663" s="374">
        <f t="shared" si="774"/>
        <v>2.6210818586406379</v>
      </c>
      <c r="Q2663" s="374">
        <f t="shared" si="775"/>
        <v>-77.399538142869801</v>
      </c>
      <c r="R2663" s="12">
        <f t="shared" si="776"/>
        <v>102.6004618571302</v>
      </c>
      <c r="S2663" s="57">
        <f t="shared" si="777"/>
        <v>20.606020866480584</v>
      </c>
      <c r="T2663" s="12">
        <f t="shared" si="760"/>
        <v>2.6210818586406379</v>
      </c>
    </row>
    <row r="2664" spans="1:20" x14ac:dyDescent="0.15">
      <c r="A2664" s="57">
        <f t="shared" si="761"/>
        <v>129963.43904838806</v>
      </c>
      <c r="B2664" s="12">
        <f t="shared" si="778"/>
        <v>20684.32374577321</v>
      </c>
      <c r="C2664" s="57" t="str">
        <f t="shared" si="762"/>
        <v>0.294942206616676-1.31527915737661i</v>
      </c>
      <c r="D2664" s="57" t="str">
        <f t="shared" si="763"/>
        <v>7.94644515100524-0.824152536849765i</v>
      </c>
      <c r="E2664" s="57" t="str">
        <f t="shared" si="764"/>
        <v>82.8771110167895+2.53834345830212i</v>
      </c>
      <c r="F2664" s="57" t="str">
        <f t="shared" si="765"/>
        <v>4.16995180373937-29.0739152470199i</v>
      </c>
      <c r="G2664" s="57" t="str">
        <f t="shared" si="766"/>
        <v>0.997911570711613-0.0456515908977427i</v>
      </c>
      <c r="H2664" s="57" t="str">
        <f t="shared" si="767"/>
        <v>18.9174099794142-438.820569292615i</v>
      </c>
      <c r="I2664" s="57" t="str">
        <f t="shared" si="768"/>
        <v>-71.537934374502-13.427389875232i</v>
      </c>
      <c r="K2664" s="57" t="str">
        <f t="shared" si="769"/>
        <v>0.00117669147284444-0.00389592318398498i</v>
      </c>
      <c r="L2664" s="57" t="str">
        <f t="shared" si="770"/>
        <v>0.00025-0.0106867662094705i</v>
      </c>
      <c r="M2664" s="57" t="str">
        <f t="shared" si="771"/>
        <v>0.0025-0.00601882952973933i</v>
      </c>
      <c r="N2664" s="57">
        <f t="shared" si="772"/>
        <v>102.63909644317005</v>
      </c>
      <c r="O2664" s="57">
        <f t="shared" si="773"/>
        <v>2.5934301621178069</v>
      </c>
      <c r="P2664" s="374">
        <f t="shared" si="774"/>
        <v>2.5934301621178069</v>
      </c>
      <c r="Q2664" s="374">
        <f t="shared" si="775"/>
        <v>-77.360903556829953</v>
      </c>
      <c r="R2664" s="12">
        <f t="shared" si="776"/>
        <v>102.63909644317005</v>
      </c>
      <c r="S2664" s="57">
        <f t="shared" si="777"/>
        <v>20.684323745773209</v>
      </c>
      <c r="T2664" s="12">
        <f t="shared" si="760"/>
        <v>2.5934301621178069</v>
      </c>
    </row>
    <row r="2665" spans="1:20" x14ac:dyDescent="0.15">
      <c r="A2665" s="57">
        <f t="shared" si="761"/>
        <v>130457.30011677193</v>
      </c>
      <c r="B2665" s="12">
        <f t="shared" si="778"/>
        <v>20762.924176007149</v>
      </c>
      <c r="C2665" s="57" t="str">
        <f t="shared" si="762"/>
        <v>0.29489107342435-1.31090500052483i</v>
      </c>
      <c r="D2665" s="57" t="str">
        <f t="shared" si="763"/>
        <v>7.94619073211651-0.82493302920353i</v>
      </c>
      <c r="E2665" s="57" t="str">
        <f t="shared" si="764"/>
        <v>82.8906609306714+2.54619609593617i</v>
      </c>
      <c r="F2665" s="57" t="str">
        <f t="shared" si="765"/>
        <v>4.16988549330491-28.9652966191833i</v>
      </c>
      <c r="G2665" s="57" t="str">
        <f t="shared" si="766"/>
        <v>0.997895701955111-0.0458243382344685i</v>
      </c>
      <c r="H2665" s="57" t="str">
        <f t="shared" si="767"/>
        <v>18.7160400924905-436.713972439284i</v>
      </c>
      <c r="I2665" s="57" t="str">
        <f t="shared" si="768"/>
        <v>-70.9294845078088-13.33316207531i</v>
      </c>
      <c r="K2665" s="57" t="str">
        <f t="shared" si="769"/>
        <v>0.00117544986302159-0.00388218847576847i</v>
      </c>
      <c r="L2665" s="57" t="str">
        <f t="shared" si="770"/>
        <v>0.00025-0.0106463102305942i</v>
      </c>
      <c r="M2665" s="57" t="str">
        <f t="shared" si="771"/>
        <v>0.0025-0.00599604456040977i</v>
      </c>
      <c r="N2665" s="57">
        <f t="shared" si="772"/>
        <v>102.67778125275034</v>
      </c>
      <c r="O2665" s="57">
        <f t="shared" si="773"/>
        <v>2.5658129585916796</v>
      </c>
      <c r="P2665" s="374">
        <f t="shared" si="774"/>
        <v>2.5658129585916796</v>
      </c>
      <c r="Q2665" s="374">
        <f t="shared" si="775"/>
        <v>-77.322218747249664</v>
      </c>
      <c r="R2665" s="12">
        <f t="shared" si="776"/>
        <v>102.67778125275034</v>
      </c>
      <c r="S2665" s="57">
        <f t="shared" si="777"/>
        <v>20.76292417600715</v>
      </c>
      <c r="T2665" s="12">
        <f t="shared" si="760"/>
        <v>2.5658129585916796</v>
      </c>
    </row>
    <row r="2666" spans="1:20" x14ac:dyDescent="0.15">
      <c r="A2666" s="57">
        <f t="shared" si="761"/>
        <v>130953.03785721568</v>
      </c>
      <c r="B2666" s="12">
        <f t="shared" si="778"/>
        <v>20841.823287875977</v>
      </c>
      <c r="C2666" s="57" t="str">
        <f t="shared" si="762"/>
        <v>0.294839465111659-1.30654972650028i</v>
      </c>
      <c r="D2666" s="57" t="str">
        <f t="shared" si="763"/>
        <v>7.94593439244757-0.825725136843555i</v>
      </c>
      <c r="E2666" s="57" t="str">
        <f t="shared" si="764"/>
        <v>82.9043118047925+2.55405750126384i</v>
      </c>
      <c r="F2666" s="57" t="str">
        <f t="shared" si="765"/>
        <v>4.16981868008668-28.8570946205883i</v>
      </c>
      <c r="G2666" s="57" t="str">
        <f t="shared" si="766"/>
        <v>0.997879712877376-0.0459977336957172i</v>
      </c>
      <c r="H2666" s="57" t="str">
        <f t="shared" si="767"/>
        <v>18.5172275494207-434.621225112145i</v>
      </c>
      <c r="I2666" s="57" t="str">
        <f t="shared" si="768"/>
        <v>-70.3268328831604-13.2399671557091i</v>
      </c>
      <c r="K2666" s="57" t="str">
        <f t="shared" si="769"/>
        <v>0.00117421525786589-0.00386850860688297i</v>
      </c>
      <c r="L2666" s="57" t="str">
        <f t="shared" si="770"/>
        <v>0.00025-0.0106060074024648i</v>
      </c>
      <c r="M2666" s="57" t="str">
        <f t="shared" si="771"/>
        <v>0.0025-0.0059733458461942i</v>
      </c>
      <c r="N2666" s="57">
        <f t="shared" si="772"/>
        <v>102.7165155867299</v>
      </c>
      <c r="O2666" s="57">
        <f t="shared" si="773"/>
        <v>2.538230434288959</v>
      </c>
      <c r="P2666" s="374">
        <f t="shared" si="774"/>
        <v>2.538230434288959</v>
      </c>
      <c r="Q2666" s="374">
        <f t="shared" si="775"/>
        <v>-77.283484413270102</v>
      </c>
      <c r="R2666" s="12">
        <f t="shared" si="776"/>
        <v>102.7165155867299</v>
      </c>
      <c r="S2666" s="57">
        <f t="shared" si="777"/>
        <v>20.841823287875979</v>
      </c>
      <c r="T2666" s="12">
        <f t="shared" si="760"/>
        <v>2.538230434288959</v>
      </c>
    </row>
    <row r="2667" spans="1:20" x14ac:dyDescent="0.15">
      <c r="A2667" s="57">
        <f t="shared" si="761"/>
        <v>131450.65940107309</v>
      </c>
      <c r="B2667" s="12">
        <f t="shared" si="778"/>
        <v>20921.022216369907</v>
      </c>
      <c r="C2667" s="57" t="str">
        <f t="shared" si="762"/>
        <v>0.294787378197836-1.30221327276147i</v>
      </c>
      <c r="D2667" s="57" t="str">
        <f t="shared" si="763"/>
        <v>7.94567611762332-0.826528868309477i</v>
      </c>
      <c r="E2667" s="57" t="str">
        <f t="shared" si="764"/>
        <v>82.9180643736953+2.56192747154836i</v>
      </c>
      <c r="F2667" s="57" t="str">
        <f t="shared" si="765"/>
        <v>4.16975136028877-28.7493076941858i</v>
      </c>
      <c r="G2667" s="57" t="str">
        <f t="shared" si="766"/>
        <v>0.997863602570005-0.0461717796496554i</v>
      </c>
      <c r="H2667" s="57" t="str">
        <f t="shared" si="767"/>
        <v>18.3209325406117-432.542190423132i</v>
      </c>
      <c r="I2667" s="57" t="str">
        <f t="shared" si="768"/>
        <v>-69.7299143120001-13.1477891848907i</v>
      </c>
      <c r="K2667" s="57" t="str">
        <f t="shared" si="769"/>
        <v>0.00117298758828385-0.00385488338333432i</v>
      </c>
      <c r="L2667" s="57" t="str">
        <f t="shared" si="770"/>
        <v>0.00025-0.0105658571453127i</v>
      </c>
      <c r="M2667" s="57" t="str">
        <f t="shared" si="771"/>
        <v>0.0025-0.00595073306056407i</v>
      </c>
      <c r="N2667" s="57">
        <f t="shared" si="772"/>
        <v>102.75529873631469</v>
      </c>
      <c r="O2667" s="57">
        <f t="shared" si="773"/>
        <v>2.5106827759396104</v>
      </c>
      <c r="P2667" s="374">
        <f t="shared" si="774"/>
        <v>2.5106827759396104</v>
      </c>
      <c r="Q2667" s="374">
        <f t="shared" si="775"/>
        <v>-77.244701263685315</v>
      </c>
      <c r="R2667" s="12">
        <f t="shared" si="776"/>
        <v>102.75529873631469</v>
      </c>
      <c r="S2667" s="57">
        <f t="shared" si="777"/>
        <v>20.921022216369906</v>
      </c>
      <c r="T2667" s="12">
        <f t="shared" si="760"/>
        <v>2.5106827759396104</v>
      </c>
    </row>
    <row r="2668" spans="1:20" x14ac:dyDescent="0.15">
      <c r="A2668" s="57">
        <f t="shared" si="761"/>
        <v>131950.17190679719</v>
      </c>
      <c r="B2668" s="12">
        <f t="shared" si="778"/>
        <v>21000.522100792114</v>
      </c>
      <c r="C2668" s="57" t="str">
        <f t="shared" si="762"/>
        <v>0.294734809167477-1.2978955770371i</v>
      </c>
      <c r="D2668" s="57" t="str">
        <f t="shared" si="763"/>
        <v>7.94541589316258-0.827344232275907i</v>
      </c>
      <c r="E2668" s="57" t="str">
        <f t="shared" si="764"/>
        <v>82.9319193770005+2.56980580061985i</v>
      </c>
      <c r="F2668" s="57" t="str">
        <f t="shared" si="765"/>
        <v>4.16968353008685-28.6419342888912i</v>
      </c>
      <c r="G2668" s="57" t="str">
        <f t="shared" si="766"/>
        <v>0.9978473701178-0.0463464784723738i</v>
      </c>
      <c r="H2668" s="57" t="str">
        <f t="shared" si="767"/>
        <v>18.127116002089-430.476733359784i</v>
      </c>
      <c r="I2668" s="57" t="str">
        <f t="shared" si="768"/>
        <v>-69.138664505395-13.0566125359678i</v>
      </c>
      <c r="K2668" s="57" t="str">
        <f t="shared" si="769"/>
        <v>0.00117176678559351-0.00384131261179171i</v>
      </c>
      <c r="L2668" s="57" t="str">
        <f t="shared" si="770"/>
        <v>0.00025-0.0105258588815627i</v>
      </c>
      <c r="M2668" s="57" t="str">
        <f t="shared" si="771"/>
        <v>0.0025-0.0059282058782268i</v>
      </c>
      <c r="N2668" s="57">
        <f t="shared" si="772"/>
        <v>102.79412998298817</v>
      </c>
      <c r="O2668" s="57">
        <f t="shared" si="773"/>
        <v>2.4831701707686777</v>
      </c>
      <c r="P2668" s="374">
        <f t="shared" si="774"/>
        <v>2.4831701707686777</v>
      </c>
      <c r="Q2668" s="374">
        <f t="shared" si="775"/>
        <v>-77.205870017011833</v>
      </c>
      <c r="R2668" s="12">
        <f t="shared" si="776"/>
        <v>102.79412998298817</v>
      </c>
      <c r="S2668" s="57">
        <f t="shared" si="777"/>
        <v>21.000522100792114</v>
      </c>
      <c r="T2668" s="12">
        <f t="shared" ref="T2668:T2731" si="779">P2668</f>
        <v>2.4831701707686777</v>
      </c>
    </row>
    <row r="2669" spans="1:20" x14ac:dyDescent="0.15">
      <c r="A2669" s="57">
        <f t="shared" ref="A2669:A2732" si="780">2*PI()*B2669</f>
        <v>132451.58256004303</v>
      </c>
      <c r="B2669" s="12">
        <f t="shared" si="778"/>
        <v>21080.324084775126</v>
      </c>
      <c r="C2669" s="57" t="str">
        <f t="shared" ref="C2669:C2732" si="781">IMPRODUCT(D2669,E2669,$C$40,,K2669,$C$41)</f>
        <v>0.294681754470288-1.29359657732543i</v>
      </c>
      <c r="D2669" s="57" t="str">
        <f t="shared" ref="D2669:D2732" si="782">IMDIV(IMPRODUCT($C$37,$C$38,COMPLEX(1,A2669/$C$38)),IMSUM(-1*A2669*A2669/$C$39,COMPLEX(0,1*A2669)))</f>
        <v>7.94515370447772-0.828171237552237i</v>
      </c>
      <c r="E2669" s="57" t="str">
        <f t="shared" ref="E2669:E2732" si="783">IMDIV(IMPRODUCT(IMSUM(F2669,G2669),$C$29,H2669),IMSUM(1,I2669))</f>
        <v>82.9458775594403+2.57769227883076i</v>
      </c>
      <c r="F2669" s="57" t="str">
        <f t="shared" ref="F2669:F2732" si="784">IMDIV(IMPRODUCT($C$14,$C$15,COMPLEX(1,A2669/$C$15)),IMSUM(-1*A2669*A2669/$C$16,COMPLEX(0,A2669)))</f>
        <v>4.16961518562796-28.5349728595625i</v>
      </c>
      <c r="G2669" s="57" t="str">
        <f t="shared" ref="G2669:G2732" si="785">IMDIV(1,COMPLEX(1,A2669*$C$9*$C$10))</f>
        <v>0.997831014598714-0.0465218325479047i</v>
      </c>
      <c r="H2669" s="57" t="str">
        <f t="shared" ref="H2669:H2732" si="786">IMDIV($C$3,IMSUM(K2669,COMPLEX(0,$C$28*A2669)))</f>
        <v>17.9357395991811-428.424720753321i</v>
      </c>
      <c r="I2669" s="57" t="str">
        <f t="shared" ref="I2669:I2732" si="787">IMPRODUCT(F2669,$C$29,H2669,$C$31)</f>
        <v>-68.5530200588241-12.9664218798926i</v>
      </c>
      <c r="K2669" s="57" t="str">
        <f t="shared" ref="K2669:K2732" si="788">IF($C$26&lt;=0,IMDIV(1,IMSUM(IMDIV(1,L2669),1/$C$18)),IMDIV(1,IMSUM(IMDIV(1,L2669),1/$C$18,IMDIV(1,M2669))))</f>
        <v>0.00117055278152109-0.00382779609958582i</v>
      </c>
      <c r="L2669" s="57" t="str">
        <f t="shared" ref="L2669:L2732" si="789">IMSUM($C$21/$C$22,IMDIV(1,COMPLEX(0,$C$20*$C$22*A2669)))</f>
        <v>0.00025-0.0104860120358266i</v>
      </c>
      <c r="M2669" s="57" t="str">
        <f t="shared" ref="M2669:M2732" si="790">IMSUM($C$25/$C$26,IMDIV(1,COMPLEX(0,$C$24*$C$26*A2669)))</f>
        <v>0.0025-0.00590576397512135i</v>
      </c>
      <c r="N2669" s="57">
        <f t="shared" ref="N2669:N2732" si="791">ABS(R2669)</f>
        <v>102.83300859844007</v>
      </c>
      <c r="O2669" s="57">
        <f t="shared" ref="O2669:O2732" si="792">ABS(P2669)</f>
        <v>2.4556928064926589</v>
      </c>
      <c r="P2669" s="374">
        <f t="shared" ref="P2669:P2732" si="793">20*LOG10(IMABS(C2669))</f>
        <v>2.4556928064926589</v>
      </c>
      <c r="Q2669" s="374">
        <f t="shared" ref="Q2669:Q2732" si="794">IMARGUMENT(C2669)*180/PI()</f>
        <v>-77.166991401559926</v>
      </c>
      <c r="R2669" s="12">
        <f t="shared" ref="R2669:R2732" si="795">IF(Q2669&lt;0,Q2669+180,Q2669-180)</f>
        <v>102.83300859844007</v>
      </c>
      <c r="S2669" s="57">
        <f t="shared" ref="S2669:S2732" si="796">B2669/1000</f>
        <v>21.080324084775125</v>
      </c>
      <c r="T2669" s="12">
        <f t="shared" si="779"/>
        <v>2.4556928064926589</v>
      </c>
    </row>
    <row r="2670" spans="1:20" x14ac:dyDescent="0.15">
      <c r="A2670" s="57">
        <f t="shared" si="780"/>
        <v>132954.89857377121</v>
      </c>
      <c r="B2670" s="12">
        <f t="shared" ref="B2670:B2733" si="797">B2669*(1+B$42)</f>
        <v>21160.429316297272</v>
      </c>
      <c r="C2670" s="57" t="str">
        <f t="shared" si="781"/>
        <v>0.29462821052079-1.28931621189319i</v>
      </c>
      <c r="D2670" s="57" t="str">
        <f t="shared" si="782"/>
        <v>7.9448895368743-0.829009893082417i</v>
      </c>
      <c r="E2670" s="57" t="str">
        <f t="shared" si="783"/>
        <v>82.9599396708884+2.58558669301461i</v>
      </c>
      <c r="F2670" s="57" t="str">
        <f t="shared" si="784"/>
        <v>4.16954632303037-28.4284218669785i</v>
      </c>
      <c r="G2670" s="57" t="str">
        <f t="shared" si="785"/>
        <v>0.997814535083799-0.0466978442682405i</v>
      </c>
      <c r="H2670" s="57" t="str">
        <f t="shared" si="786"/>
        <v>17.7467657106051-426.386021247336i</v>
      </c>
      <c r="I2670" s="57" t="str">
        <f t="shared" si="787"/>
        <v>-67.9729184372699-12.877202178814i</v>
      </c>
      <c r="K2670" s="57" t="str">
        <f t="shared" si="788"/>
        <v>0.0011693455081973-0.0038143336547061i</v>
      </c>
      <c r="L2670" s="57" t="str">
        <f t="shared" si="789"/>
        <v>0.00025-0.010446316034894i</v>
      </c>
      <c r="M2670" s="57" t="str">
        <f t="shared" si="790"/>
        <v>0.0025-0.00588340702841338i</v>
      </c>
      <c r="N2670" s="57">
        <f t="shared" si="791"/>
        <v>102.87193384449776</v>
      </c>
      <c r="O2670" s="57">
        <f t="shared" si="792"/>
        <v>2.428250871312756</v>
      </c>
      <c r="P2670" s="374">
        <f t="shared" si="793"/>
        <v>2.428250871312756</v>
      </c>
      <c r="Q2670" s="374">
        <f t="shared" si="794"/>
        <v>-77.128066155502239</v>
      </c>
      <c r="R2670" s="12">
        <f t="shared" si="795"/>
        <v>102.87193384449776</v>
      </c>
      <c r="S2670" s="57">
        <f t="shared" si="796"/>
        <v>21.160429316297272</v>
      </c>
      <c r="T2670" s="12">
        <f t="shared" si="779"/>
        <v>2.428250871312756</v>
      </c>
    </row>
    <row r="2671" spans="1:20" x14ac:dyDescent="0.15">
      <c r="A2671" s="57">
        <f t="shared" si="780"/>
        <v>133460.12718835153</v>
      </c>
      <c r="B2671" s="12">
        <f t="shared" si="797"/>
        <v>21240.838947699202</v>
      </c>
      <c r="C2671" s="57" t="str">
        <f t="shared" si="781"/>
        <v>0.294574173697975-1.28505441927465i</v>
      </c>
      <c r="D2671" s="57" t="str">
        <f t="shared" si="782"/>
        <v>7.94462337554953-0.829860207944662i</v>
      </c>
      <c r="E2671" s="57" t="str">
        <f t="shared" si="783"/>
        <v>82.9741064663918+2.59348882644071i</v>
      </c>
      <c r="F2671" s="57" t="str">
        <f t="shared" si="784"/>
        <v>4.16947693838321-28.3222797778154i</v>
      </c>
      <c r="G2671" s="57" t="str">
        <f t="shared" si="785"/>
        <v>0.99779793063716-0.0468745160333505i</v>
      </c>
      <c r="H2671" s="57" t="str">
        <f t="shared" si="786"/>
        <v>17.5601574129546-424.360505267126i</v>
      </c>
      <c r="I2671" s="57" t="str">
        <f t="shared" si="787"/>
        <v>-67.3982979606058-12.7889386796064i</v>
      </c>
      <c r="K2671" s="57" t="str">
        <f t="shared" si="788"/>
        <v>0.00116814489815394-0.00380092508579869i</v>
      </c>
      <c r="L2671" s="57" t="str">
        <f t="shared" si="789"/>
        <v>0.00025-0.0104067703077246i</v>
      </c>
      <c r="M2671" s="57" t="str">
        <f t="shared" si="790"/>
        <v>0.0025-0.0058611347164907i</v>
      </c>
      <c r="N2671" s="57">
        <f t="shared" si="791"/>
        <v>102.91090497305433</v>
      </c>
      <c r="O2671" s="57">
        <f t="shared" si="792"/>
        <v>2.4008445539089789</v>
      </c>
      <c r="P2671" s="374">
        <f t="shared" si="793"/>
        <v>2.4008445539089789</v>
      </c>
      <c r="Q2671" s="374">
        <f t="shared" si="794"/>
        <v>-77.089095026945671</v>
      </c>
      <c r="R2671" s="12">
        <f t="shared" si="795"/>
        <v>102.91090497305433</v>
      </c>
      <c r="S2671" s="57">
        <f t="shared" si="796"/>
        <v>21.240838947699203</v>
      </c>
      <c r="T2671" s="12">
        <f t="shared" si="779"/>
        <v>2.4008445539089789</v>
      </c>
    </row>
    <row r="2672" spans="1:20" x14ac:dyDescent="0.15">
      <c r="A2672" s="57">
        <f t="shared" si="780"/>
        <v>133967.27567166727</v>
      </c>
      <c r="B2672" s="12">
        <f t="shared" si="797"/>
        <v>21321.554135700459</v>
      </c>
      <c r="C2672" s="57" t="str">
        <f t="shared" si="781"/>
        <v>0.294519640345061-1.28081113827075i</v>
      </c>
      <c r="D2672" s="57" t="str">
        <f t="shared" si="782"/>
        <v>7.94435520559236-0.830722191351291i</v>
      </c>
      <c r="E2672" s="57" t="str">
        <f t="shared" si="783"/>
        <v>82.9883787062004+2.60139845877133i</v>
      </c>
      <c r="F2672" s="57" t="str">
        <f t="shared" si="784"/>
        <v>4.16940702774648-28.2165450646262i</v>
      </c>
      <c r="G2672" s="57" t="str">
        <f t="shared" si="785"/>
        <v>0.9977812003159-0.0470518502512i</v>
      </c>
      <c r="H2672" s="57" t="str">
        <f t="shared" si="786"/>
        <v>17.3758784655708-422.34804498963i</v>
      </c>
      <c r="I2672" s="57" t="str">
        <f t="shared" si="787"/>
        <v>-66.8290977892819-12.7016169075619i</v>
      </c>
      <c r="K2672" s="57" t="str">
        <f t="shared" si="788"/>
        <v>0.00116695088432045-0.00378757020216404i</v>
      </c>
      <c r="L2672" s="57" t="str">
        <f t="shared" si="789"/>
        <v>0.00025-0.01036737428544i</v>
      </c>
      <c r="M2672" s="57" t="str">
        <f t="shared" si="790"/>
        <v>0.0025-0.00583894671895869i</v>
      </c>
      <c r="N2672" s="57">
        <f t="shared" si="791"/>
        <v>102.94992122600017</v>
      </c>
      <c r="O2672" s="57">
        <f t="shared" si="792"/>
        <v>2.3734740434346264</v>
      </c>
      <c r="P2672" s="374">
        <f t="shared" si="793"/>
        <v>2.3734740434346264</v>
      </c>
      <c r="Q2672" s="374">
        <f t="shared" si="794"/>
        <v>-77.050078773999829</v>
      </c>
      <c r="R2672" s="12">
        <f t="shared" si="795"/>
        <v>102.94992122600017</v>
      </c>
      <c r="S2672" s="57">
        <f t="shared" si="796"/>
        <v>21.32155413570046</v>
      </c>
      <c r="T2672" s="12">
        <f t="shared" si="779"/>
        <v>2.3734740434346264</v>
      </c>
    </row>
    <row r="2673" spans="1:20" x14ac:dyDescent="0.15">
      <c r="A2673" s="57">
        <f t="shared" si="780"/>
        <v>134476.3513192196</v>
      </c>
      <c r="B2673" s="12">
        <f t="shared" si="797"/>
        <v>21402.57604141612</v>
      </c>
      <c r="C2673" s="57" t="str">
        <f t="shared" si="781"/>
        <v>0.294464606769128-1.27658630794804i</v>
      </c>
      <c r="D2673" s="57" t="str">
        <f t="shared" si="782"/>
        <v>7.94408501198183-0.831595852648376i</v>
      </c>
      <c r="E2673" s="57" t="str">
        <f t="shared" si="783"/>
        <v>83.0027571558009+2.60931536601682i</v>
      </c>
      <c r="F2673" s="57" t="str">
        <f t="shared" si="784"/>
        <v>4.16933658715061-28.1112162058166i</v>
      </c>
      <c r="G2673" s="57" t="str">
        <f t="shared" si="785"/>
        <v>0.997764343170071-0.0472298493377669i</v>
      </c>
      <c r="H2673" s="57" t="str">
        <f t="shared" si="786"/>
        <v>17.1938932957871-420.348514313961i</v>
      </c>
      <c r="I2673" s="57" t="str">
        <f t="shared" si="787"/>
        <v>-66.2652579102869-12.61522266024i</v>
      </c>
      <c r="K2673" s="57" t="str">
        <f t="shared" si="788"/>
        <v>0.00116576340002037-0.00377426881375442i</v>
      </c>
      <c r="L2673" s="57" t="str">
        <f t="shared" si="789"/>
        <v>0.00025-0.010328127401315i</v>
      </c>
      <c r="M2673" s="57" t="str">
        <f t="shared" si="790"/>
        <v>0.0025-0.00581684271663547i</v>
      </c>
      <c r="N2673" s="57">
        <f t="shared" si="791"/>
        <v>102.98898183515162</v>
      </c>
      <c r="O2673" s="57">
        <f t="shared" si="792"/>
        <v>2.3461395295092715</v>
      </c>
      <c r="P2673" s="374">
        <f t="shared" si="793"/>
        <v>2.3461395295092715</v>
      </c>
      <c r="Q2673" s="374">
        <f t="shared" si="794"/>
        <v>-77.01101816484838</v>
      </c>
      <c r="R2673" s="12">
        <f t="shared" si="795"/>
        <v>102.98898183515162</v>
      </c>
      <c r="S2673" s="57">
        <f t="shared" si="796"/>
        <v>21.402576041416118</v>
      </c>
      <c r="T2673" s="12">
        <f t="shared" si="779"/>
        <v>2.3461395295092715</v>
      </c>
    </row>
    <row r="2674" spans="1:20" x14ac:dyDescent="0.15">
      <c r="A2674" s="57">
        <f t="shared" si="780"/>
        <v>134987.36145423262</v>
      </c>
      <c r="B2674" s="12">
        <f t="shared" si="797"/>
        <v>21483.9058303735</v>
      </c>
      <c r="C2674" s="57" t="str">
        <f t="shared" si="781"/>
        <v>0.294409069240843-1.27237986763789i</v>
      </c>
      <c r="D2674" s="57" t="str">
        <f t="shared" si="782"/>
        <v>7.94381277958705-0.832481201315609i</v>
      </c>
      <c r="E2674" s="57" t="str">
        <f t="shared" si="783"/>
        <v>83.0172425859463+2.61723932049022i</v>
      </c>
      <c r="F2674" s="57" t="str">
        <f t="shared" si="784"/>
        <v>4.16926561259641-28.0062916856255i</v>
      </c>
      <c r="G2674" s="57" t="str">
        <f t="shared" si="785"/>
        <v>0.997747358242618-0.0474085157170599i</v>
      </c>
      <c r="H2674" s="57" t="str">
        <f t="shared" si="786"/>
        <v>17.0141669845413-418.36178883253i</v>
      </c>
      <c r="I2674" s="57" t="str">
        <f t="shared" si="787"/>
        <v>-65.7067191234007-12.5297420014751i</v>
      </c>
      <c r="K2674" s="57" t="str">
        <f t="shared" si="788"/>
        <v>0.00116458237896803-0.00376102073117183i</v>
      </c>
      <c r="L2674" s="57" t="str">
        <f t="shared" si="789"/>
        <v>0.00025-0.01028902909077i</v>
      </c>
      <c r="M2674" s="57" t="str">
        <f t="shared" si="790"/>
        <v>0.0025-0.00579482239154758i</v>
      </c>
      <c r="N2674" s="57">
        <f t="shared" si="791"/>
        <v>103.02808602218082</v>
      </c>
      <c r="O2674" s="57">
        <f t="shared" si="792"/>
        <v>2.3188412022134846</v>
      </c>
      <c r="P2674" s="374">
        <f t="shared" si="793"/>
        <v>2.3188412022134846</v>
      </c>
      <c r="Q2674" s="374">
        <f t="shared" si="794"/>
        <v>-76.971913977819185</v>
      </c>
      <c r="R2674" s="12">
        <f t="shared" si="795"/>
        <v>103.02808602218082</v>
      </c>
      <c r="S2674" s="57">
        <f t="shared" si="796"/>
        <v>21.483905830373502</v>
      </c>
      <c r="T2674" s="12">
        <f t="shared" si="779"/>
        <v>2.3188412022134846</v>
      </c>
    </row>
    <row r="2675" spans="1:20" x14ac:dyDescent="0.15">
      <c r="A2675" s="57">
        <f t="shared" si="780"/>
        <v>135500.31342775869</v>
      </c>
      <c r="B2675" s="12">
        <f t="shared" si="797"/>
        <v>21565.544672528918</v>
      </c>
      <c r="C2675" s="57" t="str">
        <f t="shared" si="781"/>
        <v>0.294353023994121-1.26819175693547i</v>
      </c>
      <c r="D2675" s="57" t="str">
        <f t="shared" si="782"/>
        <v>7.9435384931661-0.833378246965985i</v>
      </c>
      <c r="E2675" s="57" t="str">
        <f t="shared" si="783"/>
        <v>83.0318357726882+2.62517009076157i</v>
      </c>
      <c r="F2675" s="57" t="str">
        <f t="shared" si="784"/>
        <v>4.16919410005474-27.901769994101i</v>
      </c>
      <c r="G2675" s="57" t="str">
        <f t="shared" si="785"/>
        <v>0.997730244569335-0.0475878518211358i</v>
      </c>
      <c r="H2675" s="57" t="str">
        <f t="shared" si="786"/>
        <v>16.8366652523389-416.38774580273i</v>
      </c>
      <c r="I2675" s="57" t="str">
        <f t="shared" si="787"/>
        <v>-65.1534230277066-12.4451612555317i</v>
      </c>
      <c r="K2675" s="57" t="str">
        <f t="shared" si="788"/>
        <v>0.00116340775526508-0.00374782576566548i</v>
      </c>
      <c r="L2675" s="57" t="str">
        <f t="shared" si="789"/>
        <v>0.00025-0.0102500787913629i</v>
      </c>
      <c r="M2675" s="57" t="str">
        <f t="shared" si="790"/>
        <v>0.0025-0.00577288542692525i</v>
      </c>
      <c r="N2675" s="57">
        <f t="shared" si="791"/>
        <v>103.06723299854519</v>
      </c>
      <c r="O2675" s="57">
        <f t="shared" si="792"/>
        <v>2.2915792520818514</v>
      </c>
      <c r="P2675" s="374">
        <f t="shared" si="793"/>
        <v>2.2915792520818514</v>
      </c>
      <c r="Q2675" s="374">
        <f t="shared" si="794"/>
        <v>-76.932767001454806</v>
      </c>
      <c r="R2675" s="12">
        <f t="shared" si="795"/>
        <v>103.06723299854519</v>
      </c>
      <c r="S2675" s="57">
        <f t="shared" si="796"/>
        <v>21.565544672528919</v>
      </c>
      <c r="T2675" s="12">
        <f t="shared" si="779"/>
        <v>2.2915792520818514</v>
      </c>
    </row>
    <row r="2676" spans="1:20" x14ac:dyDescent="0.15">
      <c r="A2676" s="57">
        <f t="shared" si="780"/>
        <v>136015.2146187842</v>
      </c>
      <c r="B2676" s="12">
        <f t="shared" si="797"/>
        <v>21647.493742284529</v>
      </c>
      <c r="C2676" s="57" t="str">
        <f t="shared" si="781"/>
        <v>0.294296467225818-1.26402191569882i</v>
      </c>
      <c r="D2676" s="57" t="str">
        <f t="shared" si="782"/>
        <v>7.94326213736516-0.834286999345566i</v>
      </c>
      <c r="E2676" s="57" t="str">
        <f t="shared" si="783"/>
        <v>83.046537497409+2.63310744161234i</v>
      </c>
      <c r="F2676" s="57" t="str">
        <f t="shared" si="784"/>
        <v>4.1691220454664-27.7976496270801i</v>
      </c>
      <c r="G2676" s="57" t="str">
        <f t="shared" si="785"/>
        <v>0.997713001178803-0.0477678600901167i</v>
      </c>
      <c r="H2676" s="57" t="str">
        <f t="shared" si="786"/>
        <v>16.6613544455621-414.426264119182i</v>
      </c>
      <c r="I2676" s="57" t="str">
        <f t="shared" si="787"/>
        <v>-64.6053120083792-12.3614670014069i</v>
      </c>
      <c r="K2676" s="57" t="str">
        <f t="shared" si="788"/>
        <v>0.00116223946339715-0.00373468372912948i</v>
      </c>
      <c r="L2676" s="57" t="str">
        <f t="shared" si="789"/>
        <v>0.00025-0.0102112759427803i</v>
      </c>
      <c r="M2676" s="57" t="str">
        <f t="shared" si="790"/>
        <v>0.0025-0.0057510315071979i</v>
      </c>
      <c r="N2676" s="57">
        <f t="shared" si="791"/>
        <v>103.10642196541764</v>
      </c>
      <c r="O2676" s="57">
        <f t="shared" si="792"/>
        <v>2.2643538700964934</v>
      </c>
      <c r="P2676" s="374">
        <f t="shared" si="793"/>
        <v>2.2643538700964934</v>
      </c>
      <c r="Q2676" s="374">
        <f t="shared" si="794"/>
        <v>-76.893578034582362</v>
      </c>
      <c r="R2676" s="12">
        <f t="shared" si="795"/>
        <v>103.10642196541764</v>
      </c>
      <c r="S2676" s="57">
        <f t="shared" si="796"/>
        <v>21.647493742284528</v>
      </c>
      <c r="T2676" s="12">
        <f t="shared" si="779"/>
        <v>2.2643538700964934</v>
      </c>
    </row>
    <row r="2677" spans="1:20" x14ac:dyDescent="0.15">
      <c r="A2677" s="57">
        <f t="shared" si="780"/>
        <v>136532.07243433557</v>
      </c>
      <c r="B2677" s="12">
        <f t="shared" si="797"/>
        <v>21729.754218505212</v>
      </c>
      <c r="C2677" s="57" t="str">
        <f t="shared" si="781"/>
        <v>0.294239395095411-1.259870284048i</v>
      </c>
      <c r="D2677" s="57" t="str">
        <f t="shared" si="782"/>
        <v>7.94298369671786-0.835207468333225i</v>
      </c>
      <c r="E2677" s="57" t="str">
        <f t="shared" si="783"/>
        <v>83.0613485468532+2.64105113398813i</v>
      </c>
      <c r="F2677" s="57" t="str">
        <f t="shared" si="784"/>
        <v>4.16904944474171-27.6939290861654i</v>
      </c>
      <c r="G2677" s="57" t="str">
        <f t="shared" si="785"/>
        <v>0.997695627092345-0.0479485429722083i</v>
      </c>
      <c r="H2677" s="57" t="str">
        <f t="shared" si="786"/>
        <v>16.4882015231145-412.477224286529i</v>
      </c>
      <c r="I2677" s="57" t="str">
        <f t="shared" si="787"/>
        <v>-64.0623292237256-12.278646067275i</v>
      </c>
      <c r="K2677" s="57" t="str">
        <f t="shared" si="788"/>
        <v>0.00116107743823052-0.00372159443410055i</v>
      </c>
      <c r="L2677" s="57" t="str">
        <f t="shared" si="789"/>
        <v>0.00025-0.0101726199868303i</v>
      </c>
      <c r="M2677" s="57" t="str">
        <f t="shared" si="790"/>
        <v>0.0025-0.00572926031798957i</v>
      </c>
      <c r="N2677" s="57">
        <f t="shared" si="791"/>
        <v>103.14565211361544</v>
      </c>
      <c r="O2677" s="57">
        <f t="shared" si="792"/>
        <v>2.2371652476809851</v>
      </c>
      <c r="P2677" s="374">
        <f t="shared" si="793"/>
        <v>2.2371652476809851</v>
      </c>
      <c r="Q2677" s="374">
        <f t="shared" si="794"/>
        <v>-76.854347886384559</v>
      </c>
      <c r="R2677" s="12">
        <f t="shared" si="795"/>
        <v>103.14565211361544</v>
      </c>
      <c r="S2677" s="57">
        <f t="shared" si="796"/>
        <v>21.72975421850521</v>
      </c>
      <c r="T2677" s="12">
        <f t="shared" si="779"/>
        <v>2.2371652476809851</v>
      </c>
    </row>
    <row r="2678" spans="1:20" x14ac:dyDescent="0.15">
      <c r="A2678" s="57">
        <f t="shared" si="780"/>
        <v>137050.89430958606</v>
      </c>
      <c r="B2678" s="12">
        <f t="shared" si="797"/>
        <v>21812.327284535531</v>
      </c>
      <c r="C2678" s="57" t="str">
        <f t="shared" si="781"/>
        <v>0.294181803724683-1.25573680236408i</v>
      </c>
      <c r="D2678" s="57" t="str">
        <f t="shared" si="782"/>
        <v>7.94270315564464-0.836139663940436i</v>
      </c>
      <c r="E2678" s="57" t="str">
        <f t="shared" si="783"/>
        <v>83.0762697131586+2.64900092495232i</v>
      </c>
      <c r="F2678" s="57" t="str">
        <f t="shared" si="784"/>
        <v>4.16897629376065-27.5906068787058i</v>
      </c>
      <c r="G2678" s="57" t="str">
        <f t="shared" si="785"/>
        <v>0.997678121323967-0.0481299029237162i</v>
      </c>
      <c r="H2678" s="57" t="str">
        <f t="shared" si="786"/>
        <v>16.3171740433903-410.540508392759i</v>
      </c>
      <c r="I2678" s="57" t="str">
        <f t="shared" si="787"/>
        <v>-63.5244185924892-12.1966855250702i</v>
      </c>
      <c r="K2678" s="57" t="str">
        <f t="shared" si="788"/>
        <v>0.00115992161500881-0.00370855769375557i</v>
      </c>
      <c r="L2678" s="57" t="str">
        <f t="shared" si="789"/>
        <v>0.00025-0.0101341103674341i</v>
      </c>
      <c r="M2678" s="57" t="str">
        <f t="shared" si="790"/>
        <v>0.0025-0.00570757154611431i</v>
      </c>
      <c r="N2678" s="57">
        <f t="shared" si="791"/>
        <v>103.18492262353114</v>
      </c>
      <c r="O2678" s="57">
        <f t="shared" si="792"/>
        <v>2.2100135766930769</v>
      </c>
      <c r="P2678" s="374">
        <f t="shared" si="793"/>
        <v>2.2100135766930769</v>
      </c>
      <c r="Q2678" s="374">
        <f t="shared" si="794"/>
        <v>-76.815077376468864</v>
      </c>
      <c r="R2678" s="12">
        <f t="shared" si="795"/>
        <v>103.18492262353114</v>
      </c>
      <c r="S2678" s="57">
        <f t="shared" si="796"/>
        <v>21.812327284535531</v>
      </c>
      <c r="T2678" s="12">
        <f t="shared" si="779"/>
        <v>2.2100135766930769</v>
      </c>
    </row>
    <row r="2679" spans="1:20" x14ac:dyDescent="0.15">
      <c r="A2679" s="57">
        <f t="shared" si="780"/>
        <v>137571.6877079625</v>
      </c>
      <c r="B2679" s="12">
        <f t="shared" si="797"/>
        <v>21895.214128216769</v>
      </c>
      <c r="C2679" s="57" t="str">
        <f t="shared" si="781"/>
        <v>0.294123689197352-1.25162141128827i</v>
      </c>
      <c r="D2679" s="57" t="str">
        <f t="shared" si="782"/>
        <v>7.94242049845146-0.837083596310936i</v>
      </c>
      <c r="E2679" s="57" t="str">
        <f t="shared" si="783"/>
        <v>83.0913017938908+2.6569565676373i</v>
      </c>
      <c r="F2679" s="57" t="str">
        <f t="shared" si="784"/>
        <v>4.16890258837225-27.4876815177724i</v>
      </c>
      <c r="G2679" s="57" t="str">
        <f t="shared" si="785"/>
        <v>0.99766048288031-0.0483119424090636i</v>
      </c>
      <c r="H2679" s="57" t="str">
        <f t="shared" si="786"/>
        <v>16.148240151559-408.616000083039i</v>
      </c>
      <c r="I2679" s="57" t="str">
        <f t="shared" si="787"/>
        <v>-62.9915247813887-12.1155726852026i</v>
      </c>
      <c r="K2679" s="57" t="str">
        <f t="shared" si="788"/>
        <v>0.00115877192934961-0.00369557332190929i</v>
      </c>
      <c r="L2679" s="57" t="str">
        <f t="shared" si="789"/>
        <v>0.00025-0.0100957465306177i</v>
      </c>
      <c r="M2679" s="57" t="str">
        <f t="shared" si="790"/>
        <v>0.0025-0.00568596487957195i</v>
      </c>
      <c r="N2679" s="57">
        <f t="shared" si="791"/>
        <v>103.22423266505993</v>
      </c>
      <c r="O2679" s="57">
        <f t="shared" si="792"/>
        <v>2.1828990494181602</v>
      </c>
      <c r="P2679" s="374">
        <f t="shared" si="793"/>
        <v>2.1828990494181602</v>
      </c>
      <c r="Q2679" s="374">
        <f t="shared" si="794"/>
        <v>-76.77576733494007</v>
      </c>
      <c r="R2679" s="12">
        <f t="shared" si="795"/>
        <v>103.22423266505993</v>
      </c>
      <c r="S2679" s="57">
        <f t="shared" si="796"/>
        <v>21.895214128216768</v>
      </c>
      <c r="T2679" s="12">
        <f t="shared" si="779"/>
        <v>2.1828990494181602</v>
      </c>
    </row>
    <row r="2680" spans="1:20" x14ac:dyDescent="0.15">
      <c r="A2680" s="57">
        <f t="shared" si="780"/>
        <v>138094.46012125275</v>
      </c>
      <c r="B2680" s="12">
        <f t="shared" si="797"/>
        <v>21978.415941903993</v>
      </c>
      <c r="C2680" s="57" t="str">
        <f t="shared" si="781"/>
        <v>0.294065047558783-1.24752405172094i</v>
      </c>
      <c r="D2680" s="57" t="str">
        <f t="shared" si="782"/>
        <v>7.94213570932945-0.838039275720518i</v>
      </c>
      <c r="E2680" s="57" t="str">
        <f t="shared" si="783"/>
        <v>83.1064455920719+2.66491781119734i</v>
      </c>
      <c r="F2680" s="57" t="str">
        <f t="shared" si="784"/>
        <v>4.16882832439449-27.3851515221385i</v>
      </c>
      <c r="G2680" s="57" t="str">
        <f t="shared" si="785"/>
        <v>0.997642710760589-0.0484946639008082i</v>
      </c>
      <c r="H2680" s="57" t="str">
        <f t="shared" si="786"/>
        <v>15.9813685671623-406.703584534083i</v>
      </c>
      <c r="I2680" s="57" t="str">
        <f t="shared" si="787"/>
        <v>-62.4635931929142-12.0352950914058i</v>
      </c>
      <c r="K2680" s="57" t="str">
        <f t="shared" si="788"/>
        <v>0.00115762831724129-0.00368264113301196i</v>
      </c>
      <c r="L2680" s="57" t="str">
        <f t="shared" si="789"/>
        <v>0.00025-0.0100575279245046i</v>
      </c>
      <c r="M2680" s="57" t="str">
        <f t="shared" si="790"/>
        <v>0.0025-0.00566444000754326i</v>
      </c>
      <c r="N2680" s="57">
        <f t="shared" si="791"/>
        <v>103.26358139753155</v>
      </c>
      <c r="O2680" s="57">
        <f t="shared" si="792"/>
        <v>2.1558218585619837</v>
      </c>
      <c r="P2680" s="374">
        <f t="shared" si="793"/>
        <v>2.1558218585619837</v>
      </c>
      <c r="Q2680" s="374">
        <f t="shared" si="794"/>
        <v>-76.736418602468447</v>
      </c>
      <c r="R2680" s="12">
        <f t="shared" si="795"/>
        <v>103.26358139753155</v>
      </c>
      <c r="S2680" s="57">
        <f t="shared" si="796"/>
        <v>21.978415941903993</v>
      </c>
      <c r="T2680" s="12">
        <f t="shared" si="779"/>
        <v>2.1558218585619837</v>
      </c>
    </row>
    <row r="2681" spans="1:20" x14ac:dyDescent="0.15">
      <c r="A2681" s="57">
        <f t="shared" si="780"/>
        <v>138619.21906971352</v>
      </c>
      <c r="B2681" s="12">
        <f t="shared" si="797"/>
        <v>22061.933922483229</v>
      </c>
      <c r="C2681" s="57" t="str">
        <f t="shared" si="781"/>
        <v>0.29400587481565-1.24344466482085i</v>
      </c>
      <c r="D2681" s="57" t="str">
        <f t="shared" si="782"/>
        <v>7.94184877235416-0.839006712576794i</v>
      </c>
      <c r="E2681" s="57" t="str">
        <f t="shared" si="783"/>
        <v>83.1217019162164+2.67288440075878i</v>
      </c>
      <c r="F2681" s="57" t="str">
        <f t="shared" si="784"/>
        <v>4.1687534976142-27.2830154162584i</v>
      </c>
      <c r="G2681" s="57" t="str">
        <f t="shared" si="785"/>
        <v>0.997624803956546-0.0486780698796595i</v>
      </c>
      <c r="H2681" s="57" t="str">
        <f t="shared" si="786"/>
        <v>15.8165285720067-404.803148428992i</v>
      </c>
      <c r="I2681" s="57" t="str">
        <f t="shared" si="787"/>
        <v>-61.9405699533522-11.9558405157114i</v>
      </c>
      <c r="K2681" s="57" t="str">
        <f t="shared" si="788"/>
        <v>0.00115649071503975-0.00366976094214697i</v>
      </c>
      <c r="L2681" s="57" t="str">
        <f t="shared" si="789"/>
        <v>0.00025-0.0100194539993073i</v>
      </c>
      <c r="M2681" s="57" t="str">
        <f t="shared" si="790"/>
        <v>0.0025-0.0056429966203858i</v>
      </c>
      <c r="N2681" s="57">
        <f t="shared" si="791"/>
        <v>103.30296796963854</v>
      </c>
      <c r="O2681" s="57">
        <f t="shared" si="792"/>
        <v>2.1287821972445573</v>
      </c>
      <c r="P2681" s="374">
        <f t="shared" si="793"/>
        <v>2.1287821972445573</v>
      </c>
      <c r="Q2681" s="374">
        <f t="shared" si="794"/>
        <v>-76.697032030361456</v>
      </c>
      <c r="R2681" s="12">
        <f t="shared" si="795"/>
        <v>103.30296796963854</v>
      </c>
      <c r="S2681" s="57">
        <f t="shared" si="796"/>
        <v>22.061933922483231</v>
      </c>
      <c r="T2681" s="12">
        <f t="shared" si="779"/>
        <v>2.1287821972445573</v>
      </c>
    </row>
    <row r="2682" spans="1:20" x14ac:dyDescent="0.15">
      <c r="A2682" s="57">
        <f t="shared" si="780"/>
        <v>139145.97210217844</v>
      </c>
      <c r="B2682" s="12">
        <f t="shared" si="797"/>
        <v>22145.769271388664</v>
      </c>
      <c r="C2682" s="57" t="str">
        <f t="shared" si="781"/>
        <v>0.293946166935571-1.23938319200407i</v>
      </c>
      <c r="D2682" s="57" t="str">
        <f t="shared" si="782"/>
        <v>7.94155967148435-0.839985917418876i</v>
      </c>
      <c r="E2682" s="57" t="str">
        <f t="shared" si="783"/>
        <v>83.1370715803605+2.68085607737169i</v>
      </c>
      <c r="F2682" s="57" t="str">
        <f t="shared" si="784"/>
        <v>4.1686781037868-27.1812717302454i</v>
      </c>
      <c r="G2682" s="57" t="str">
        <f t="shared" si="785"/>
        <v>0.99760676145239-0.0488621628344956i</v>
      </c>
      <c r="H2682" s="57" t="str">
        <f t="shared" si="786"/>
        <v>15.6536899983487-402.914579932589i</v>
      </c>
      <c r="I2682" s="57" t="str">
        <f t="shared" si="787"/>
        <v>-61.4224019010434-11.877196953546i</v>
      </c>
      <c r="K2682" s="57" t="str">
        <f t="shared" si="788"/>
        <v>0.00115535905946514-0.00365693256502848i</v>
      </c>
      <c r="L2682" s="57" t="str">
        <f t="shared" si="789"/>
        <v>0.00025-0.00998152420731948i</v>
      </c>
      <c r="M2682" s="57" t="str">
        <f t="shared" si="790"/>
        <v>0.0025-0.00562163440962922i</v>
      </c>
      <c r="N2682" s="57">
        <f t="shared" si="791"/>
        <v>103.34239151936633</v>
      </c>
      <c r="O2682" s="57">
        <f t="shared" si="792"/>
        <v>2.1017802589918593</v>
      </c>
      <c r="P2682" s="374">
        <f t="shared" si="793"/>
        <v>2.1017802589918593</v>
      </c>
      <c r="Q2682" s="374">
        <f t="shared" si="794"/>
        <v>-76.65760848063367</v>
      </c>
      <c r="R2682" s="12">
        <f t="shared" si="795"/>
        <v>103.34239151936633</v>
      </c>
      <c r="S2682" s="57">
        <f t="shared" si="796"/>
        <v>22.145769271388666</v>
      </c>
      <c r="T2682" s="12">
        <f t="shared" si="779"/>
        <v>2.1017802589918593</v>
      </c>
    </row>
    <row r="2683" spans="1:20" x14ac:dyDescent="0.15">
      <c r="A2683" s="57">
        <f t="shared" si="780"/>
        <v>139674.72679616671</v>
      </c>
      <c r="B2683" s="12">
        <f t="shared" si="797"/>
        <v>22229.923194619943</v>
      </c>
      <c r="C2683" s="57" t="str">
        <f t="shared" si="781"/>
        <v>0.293885919846779-1.23533957494312i</v>
      </c>
      <c r="D2683" s="57" t="str">
        <f t="shared" si="782"/>
        <v>7.94126839056122-0.840976900917096i</v>
      </c>
      <c r="E2683" s="57" t="str">
        <f t="shared" si="783"/>
        <v>83.1525554040969+2.68883257795892i</v>
      </c>
      <c r="F2683" s="57" t="str">
        <f t="shared" si="784"/>
        <v>4.1686021386358-27.0799189998502i</v>
      </c>
      <c r="G2683" s="57" t="str">
        <f t="shared" si="785"/>
        <v>0.997588582224742-0.0490469452623801i</v>
      </c>
      <c r="H2683" s="57" t="str">
        <f t="shared" si="786"/>
        <v>15.4928232173652-401.037768667235i</v>
      </c>
      <c r="I2683" s="57" t="str">
        <f t="shared" si="787"/>
        <v>-60.9090365748678-11.7993526189484i</v>
      </c>
      <c r="K2683" s="57" t="str">
        <f t="shared" si="788"/>
        <v>0.00115423328759872-0.00364415581799898i</v>
      </c>
      <c r="L2683" s="57" t="str">
        <f t="shared" si="789"/>
        <v>0.00025-0.00994373800290839i</v>
      </c>
      <c r="M2683" s="57" t="str">
        <f t="shared" si="790"/>
        <v>0.0025-0.00560035306797092i</v>
      </c>
      <c r="N2683" s="57">
        <f t="shared" si="791"/>
        <v>103.3818511739229</v>
      </c>
      <c r="O2683" s="57">
        <f t="shared" si="792"/>
        <v>2.074816237728899</v>
      </c>
      <c r="P2683" s="374">
        <f t="shared" si="793"/>
        <v>2.074816237728899</v>
      </c>
      <c r="Q2683" s="374">
        <f t="shared" si="794"/>
        <v>-76.618148826077103</v>
      </c>
      <c r="R2683" s="12">
        <f t="shared" si="795"/>
        <v>103.3818511739229</v>
      </c>
      <c r="S2683" s="57">
        <f t="shared" si="796"/>
        <v>22.229923194619943</v>
      </c>
      <c r="T2683" s="12">
        <f t="shared" si="779"/>
        <v>2.074816237728899</v>
      </c>
    </row>
    <row r="2684" spans="1:20" x14ac:dyDescent="0.15">
      <c r="A2684" s="57">
        <f t="shared" si="780"/>
        <v>140205.49075799217</v>
      </c>
      <c r="B2684" s="12">
        <f t="shared" si="797"/>
        <v>22314.396902759501</v>
      </c>
      <c r="C2684" s="57" t="str">
        <f t="shared" si="781"/>
        <v>0.29382512943779-1.23131375556616i</v>
      </c>
      <c r="D2684" s="57" t="str">
        <f t="shared" si="782"/>
        <v>7.94097491330823-0.841979673872841i</v>
      </c>
      <c r="E2684" s="57" t="str">
        <f t="shared" si="783"/>
        <v>83.1681542126063+2.69681363526632i</v>
      </c>
      <c r="F2684" s="57" t="str">
        <f t="shared" si="784"/>
        <v>4.16852559785302-26.9789557664414i</v>
      </c>
      <c r="G2684" s="57" t="str">
        <f t="shared" si="785"/>
        <v>0.997570265242586-0.0492324196685788i</v>
      </c>
      <c r="H2684" s="57" t="str">
        <f t="shared" si="786"/>
        <v>15.3338991278979-399.172605689108i</v>
      </c>
      <c r="I2684" s="57" t="str">
        <f t="shared" si="787"/>
        <v>-60.4004222029563-11.7222959399048i</v>
      </c>
      <c r="K2684" s="57" t="str">
        <f t="shared" si="788"/>
        <v>0.00115311333687966-0.00363143051802708i</v>
      </c>
      <c r="L2684" s="57" t="str">
        <f t="shared" si="789"/>
        <v>0.00025-0.00990609484250689i</v>
      </c>
      <c r="M2684" s="57" t="str">
        <f t="shared" si="790"/>
        <v>0.0025-0.0055791522892717i</v>
      </c>
      <c r="N2684" s="57">
        <f t="shared" si="791"/>
        <v>103.42134604966817</v>
      </c>
      <c r="O2684" s="57">
        <f t="shared" si="792"/>
        <v>2.0478903277730116</v>
      </c>
      <c r="P2684" s="374">
        <f t="shared" si="793"/>
        <v>2.0478903277730116</v>
      </c>
      <c r="Q2684" s="374">
        <f t="shared" si="794"/>
        <v>-76.578653950331827</v>
      </c>
      <c r="R2684" s="12">
        <f t="shared" si="795"/>
        <v>103.42134604966817</v>
      </c>
      <c r="S2684" s="57">
        <f t="shared" si="796"/>
        <v>22.314396902759501</v>
      </c>
      <c r="T2684" s="12">
        <f t="shared" si="779"/>
        <v>2.0478903277730116</v>
      </c>
    </row>
    <row r="2685" spans="1:20" x14ac:dyDescent="0.15">
      <c r="A2685" s="57">
        <f t="shared" si="780"/>
        <v>140738.27162287253</v>
      </c>
      <c r="B2685" s="12">
        <f t="shared" si="797"/>
        <v>22399.191610989987</v>
      </c>
      <c r="C2685" s="57" t="str">
        <f t="shared" si="781"/>
        <v>0.293763791557023-1.2273056760559i</v>
      </c>
      <c r="D2685" s="57" t="str">
        <f t="shared" si="782"/>
        <v>7.94067922332922-0.842994247218135i</v>
      </c>
      <c r="E2685" s="57" t="str">
        <f t="shared" si="783"/>
        <v>83.1838688366899+2.70479897781179i</v>
      </c>
      <c r="F2685" s="57" t="str">
        <f t="shared" si="784"/>
        <v>4.16844847709793-26.8783805769825i</v>
      </c>
      <c r="G2685" s="57" t="str">
        <f t="shared" si="785"/>
        <v>0.997551809467203-0.0494185885665764i</v>
      </c>
      <c r="H2685" s="57" t="str">
        <f t="shared" si="786"/>
        <v>15.1768891454673-397.318983464929i</v>
      </c>
      <c r="I2685" s="57" t="str">
        <f t="shared" si="787"/>
        <v>-59.89650769161-11.6460155537953i</v>
      </c>
      <c r="K2685" s="57" t="str">
        <f t="shared" si="788"/>
        <v>0.00115199914510188-0.00361875648270495i</v>
      </c>
      <c r="L2685" s="57" t="str">
        <f t="shared" si="789"/>
        <v>0.00025-0.00986859418460538i</v>
      </c>
      <c r="M2685" s="57" t="str">
        <f t="shared" si="790"/>
        <v>0.0025-0.00555803176855121i</v>
      </c>
      <c r="N2685" s="57">
        <f t="shared" si="791"/>
        <v>103.46087525204429</v>
      </c>
      <c r="O2685" s="57">
        <f t="shared" si="792"/>
        <v>2.0210027238250552</v>
      </c>
      <c r="P2685" s="374">
        <f t="shared" si="793"/>
        <v>2.0210027238250552</v>
      </c>
      <c r="Q2685" s="374">
        <f t="shared" si="794"/>
        <v>-76.539124747955711</v>
      </c>
      <c r="R2685" s="12">
        <f t="shared" si="795"/>
        <v>103.46087525204429</v>
      </c>
      <c r="S2685" s="57">
        <f t="shared" si="796"/>
        <v>22.399191610989988</v>
      </c>
      <c r="T2685" s="12">
        <f t="shared" si="779"/>
        <v>2.0210027238250552</v>
      </c>
    </row>
    <row r="2686" spans="1:20" x14ac:dyDescent="0.15">
      <c r="A2686" s="57">
        <f t="shared" si="780"/>
        <v>141273.07705503944</v>
      </c>
      <c r="B2686" s="12">
        <f t="shared" si="797"/>
        <v>22484.308539111749</v>
      </c>
      <c r="C2686" s="57" t="str">
        <f t="shared" si="781"/>
        <v>0.293701902012487-1.22331527884888i</v>
      </c>
      <c r="D2686" s="57" t="str">
        <f t="shared" si="782"/>
        <v>7.94038130410867-0.844020632015508i</v>
      </c>
      <c r="E2686" s="57" t="str">
        <f t="shared" si="783"/>
        <v>83.1997001128026+2.71278832983337i</v>
      </c>
      <c r="F2686" s="57" t="str">
        <f t="shared" si="784"/>
        <v>4.1683707719977-26.7781919840126i</v>
      </c>
      <c r="G2686" s="57" t="str">
        <f t="shared" si="785"/>
        <v>0.997533213852122-0.0496054544780932i</v>
      </c>
      <c r="H2686" s="57" t="str">
        <f t="shared" si="786"/>
        <v>15.0217651915481-395.476795849143i</v>
      </c>
      <c r="I2686" s="57" t="str">
        <f t="shared" si="787"/>
        <v>-59.3972426144408-11.5705003029527i</v>
      </c>
      <c r="K2686" s="57" t="str">
        <f t="shared" si="788"/>
        <v>0.00115089065041096-0.00360613353024609i</v>
      </c>
      <c r="L2686" s="57" t="str">
        <f t="shared" si="789"/>
        <v>0.00025-0.00983123548974437i</v>
      </c>
      <c r="M2686" s="57" t="str">
        <f t="shared" si="790"/>
        <v>0.0025-0.00553699120198368i</v>
      </c>
      <c r="N2686" s="57">
        <f t="shared" si="791"/>
        <v>103.50043787550518</v>
      </c>
      <c r="O2686" s="57">
        <f t="shared" si="792"/>
        <v>1.9941536209630848</v>
      </c>
      <c r="P2686" s="374">
        <f t="shared" si="793"/>
        <v>1.9941536209630848</v>
      </c>
      <c r="Q2686" s="374">
        <f t="shared" si="794"/>
        <v>-76.499562124494815</v>
      </c>
      <c r="R2686" s="12">
        <f t="shared" si="795"/>
        <v>103.50043787550518</v>
      </c>
      <c r="S2686" s="57">
        <f t="shared" si="796"/>
        <v>22.484308539111748</v>
      </c>
      <c r="T2686" s="12">
        <f t="shared" si="779"/>
        <v>1.9941536209630848</v>
      </c>
    </row>
    <row r="2687" spans="1:20" x14ac:dyDescent="0.15">
      <c r="A2687" s="57">
        <f t="shared" si="780"/>
        <v>141809.91474784861</v>
      </c>
      <c r="B2687" s="12">
        <f t="shared" si="797"/>
        <v>22569.748911560375</v>
      </c>
      <c r="C2687" s="57" t="str">
        <f t="shared" si="781"/>
        <v>0.293639456571387-1.21934250663441i</v>
      </c>
      <c r="D2687" s="57" t="str">
        <f t="shared" si="782"/>
        <v>7.94008113900979-0.845058839457569i</v>
      </c>
      <c r="E2687" s="57" t="str">
        <f t="shared" si="783"/>
        <v>83.2156488830866+2.72078141123692i</v>
      </c>
      <c r="F2687" s="57" t="str">
        <f t="shared" si="784"/>
        <v>4.16829247814676-26.6783885456235i</v>
      </c>
      <c r="G2687" s="57" t="str">
        <f t="shared" si="785"/>
        <v>0.997514477343064-0.0497930199331011i</v>
      </c>
      <c r="H2687" s="57" t="str">
        <f t="shared" si="786"/>
        <v>14.8684996830984-393.64593806153i</v>
      </c>
      <c r="I2687" s="57" t="str">
        <f t="shared" si="787"/>
        <v>-58.9025772017106-11.4957392303276i</v>
      </c>
      <c r="K2687" s="57" t="str">
        <f t="shared" si="788"/>
        <v>0.00114978779130101-0.00359356147948282i</v>
      </c>
      <c r="L2687" s="57" t="str">
        <f t="shared" si="789"/>
        <v>0.00025-0.0097940182205064i</v>
      </c>
      <c r="M2687" s="57" t="str">
        <f t="shared" si="790"/>
        <v>0.0025-0.00551603028689346i</v>
      </c>
      <c r="N2687" s="57">
        <f t="shared" si="791"/>
        <v>103.54003300344654</v>
      </c>
      <c r="O2687" s="57">
        <f t="shared" si="792"/>
        <v>1.9673432146334855</v>
      </c>
      <c r="P2687" s="374">
        <f t="shared" si="793"/>
        <v>1.9673432146334855</v>
      </c>
      <c r="Q2687" s="374">
        <f t="shared" si="794"/>
        <v>-76.459966996553462</v>
      </c>
      <c r="R2687" s="12">
        <f t="shared" si="795"/>
        <v>103.54003300344654</v>
      </c>
      <c r="S2687" s="57">
        <f t="shared" si="796"/>
        <v>22.569748911560374</v>
      </c>
      <c r="T2687" s="12">
        <f t="shared" si="779"/>
        <v>1.9673432146334855</v>
      </c>
    </row>
    <row r="2688" spans="1:20" x14ac:dyDescent="0.15">
      <c r="A2688" s="57">
        <f t="shared" si="780"/>
        <v>142348.79242389044</v>
      </c>
      <c r="B2688" s="12">
        <f t="shared" si="797"/>
        <v>22655.513957424304</v>
      </c>
      <c r="C2688" s="57" t="str">
        <f t="shared" si="781"/>
        <v>0.293576450959788-1.21538730235379i</v>
      </c>
      <c r="D2688" s="57" t="str">
        <f t="shared" si="782"/>
        <v>7.93977871127474-0.846108880866887i</v>
      </c>
      <c r="E2688" s="57" t="str">
        <f t="shared" si="783"/>
        <v>83.2317159954027+2.72877793754387i</v>
      </c>
      <c r="F2688" s="57" t="str">
        <f t="shared" si="784"/>
        <v>4.1682135911068-26.5789688254418i</v>
      </c>
      <c r="G2688" s="57" t="str">
        <f t="shared" si="785"/>
        <v>0.997495598877877-0.0499812874698407i</v>
      </c>
      <c r="H2688" s="57" t="str">
        <f t="shared" si="786"/>
        <v>14.7170655223371-391.826306665243i</v>
      </c>
      <c r="I2688" s="57" t="str">
        <f t="shared" si="787"/>
        <v>-58.4124623298845-11.4217215752589i</v>
      </c>
      <c r="K2688" s="57" t="str">
        <f t="shared" si="788"/>
        <v>0.00114869050661158-0.00358104014986402i</v>
      </c>
      <c r="L2688" s="57" t="str">
        <f t="shared" si="789"/>
        <v>0.00025-0.00975694184150868i</v>
      </c>
      <c r="M2688" s="57" t="str">
        <f t="shared" si="790"/>
        <v>0.0025-0.0054951487217508i</v>
      </c>
      <c r="N2688" s="57">
        <f t="shared" si="791"/>
        <v>103.57965970813541</v>
      </c>
      <c r="O2688" s="57">
        <f t="shared" si="792"/>
        <v>1.9405717006439374</v>
      </c>
      <c r="P2688" s="374">
        <f t="shared" si="793"/>
        <v>1.9405717006439374</v>
      </c>
      <c r="Q2688" s="374">
        <f t="shared" si="794"/>
        <v>-76.420340291864591</v>
      </c>
      <c r="R2688" s="12">
        <f t="shared" si="795"/>
        <v>103.57965970813541</v>
      </c>
      <c r="S2688" s="57">
        <f t="shared" si="796"/>
        <v>22.655513957424304</v>
      </c>
      <c r="T2688" s="12">
        <f t="shared" si="779"/>
        <v>1.9405717006439374</v>
      </c>
    </row>
    <row r="2689" spans="1:20" x14ac:dyDescent="0.15">
      <c r="A2689" s="57">
        <f t="shared" si="780"/>
        <v>142889.71783510121</v>
      </c>
      <c r="B2689" s="12">
        <f t="shared" si="797"/>
        <v>22741.604910462516</v>
      </c>
      <c r="C2689" s="57" t="str">
        <f t="shared" si="781"/>
        <v>0.293512880862243-1.21144960919938i</v>
      </c>
      <c r="D2689" s="57" t="str">
        <f t="shared" si="782"/>
        <v>7.93947400402293-0.847170767695554i</v>
      </c>
      <c r="E2689" s="57" t="str">
        <f t="shared" si="783"/>
        <v>83.2479023033655+2.73677761983721i</v>
      </c>
      <c r="F2689" s="57" t="str">
        <f t="shared" si="784"/>
        <v>4.1681341064063-26.4799313926047i</v>
      </c>
      <c r="G2689" s="57" t="str">
        <f t="shared" si="785"/>
        <v>0.997476577386487-0.0501702596348369i</v>
      </c>
      <c r="H2689" s="57" t="str">
        <f t="shared" si="786"/>
        <v>14.5674360867618-390.017799545259i</v>
      </c>
      <c r="I2689" s="57" t="str">
        <f t="shared" si="787"/>
        <v>-57.9268495113676-11.3484367693447i</v>
      </c>
      <c r="K2689" s="57" t="str">
        <f t="shared" si="788"/>
        <v>0.00114759873552465-0.00356856936145271i</v>
      </c>
      <c r="L2689" s="57" t="str">
        <f t="shared" si="789"/>
        <v>0.00025-0.00972000581939496i</v>
      </c>
      <c r="M2689" s="57" t="str">
        <f t="shared" si="790"/>
        <v>0.0025-0.00547434620616739i</v>
      </c>
      <c r="N2689" s="57">
        <f t="shared" si="791"/>
        <v>103.61931705064026</v>
      </c>
      <c r="O2689" s="57">
        <f t="shared" si="792"/>
        <v>1.9138392751552122</v>
      </c>
      <c r="P2689" s="374">
        <f t="shared" si="793"/>
        <v>1.9138392751552122</v>
      </c>
      <c r="Q2689" s="374">
        <f t="shared" si="794"/>
        <v>-76.380682949359738</v>
      </c>
      <c r="R2689" s="12">
        <f t="shared" si="795"/>
        <v>103.61931705064026</v>
      </c>
      <c r="S2689" s="57">
        <f t="shared" si="796"/>
        <v>22.741604910462517</v>
      </c>
      <c r="T2689" s="12">
        <f t="shared" si="779"/>
        <v>1.9138392751552122</v>
      </c>
    </row>
    <row r="2690" spans="1:20" x14ac:dyDescent="0.15">
      <c r="A2690" s="57">
        <f t="shared" si="780"/>
        <v>143432.69876287458</v>
      </c>
      <c r="B2690" s="12">
        <f t="shared" si="797"/>
        <v>22828.023009122273</v>
      </c>
      <c r="C2690" s="57" t="str">
        <f t="shared" si="781"/>
        <v>0.293448741921422-1.2075293706136i</v>
      </c>
      <c r="D2690" s="57" t="str">
        <f t="shared" si="782"/>
        <v>7.93916700025059-0.848244511525001i</v>
      </c>
      <c r="E2690" s="57" t="str">
        <f t="shared" si="783"/>
        <v>83.2642086663744+2.7447801647081i</v>
      </c>
      <c r="F2690" s="57" t="str">
        <f t="shared" si="784"/>
        <v>4.16805401954038-26.381274821742i</v>
      </c>
      <c r="G2690" s="57" t="str">
        <f t="shared" si="785"/>
        <v>0.997457411790836-0.0503599389829154i</v>
      </c>
      <c r="H2690" s="57" t="str">
        <f t="shared" si="786"/>
        <v>14.4195852194015-388.220315887245i</v>
      </c>
      <c r="I2690" s="57" t="str">
        <f t="shared" si="787"/>
        <v>-57.4456908844504-11.2758744324134i</v>
      </c>
      <c r="K2690" s="57" t="str">
        <f t="shared" si="788"/>
        <v>0.00114651241756154-0.00355614893492349i</v>
      </c>
      <c r="L2690" s="57" t="str">
        <f t="shared" si="789"/>
        <v>0.00025-0.0096832096228282i</v>
      </c>
      <c r="M2690" s="57" t="str">
        <f t="shared" si="790"/>
        <v>0.0025-0.00545362244089199i</v>
      </c>
      <c r="N2690" s="57">
        <f t="shared" si="791"/>
        <v>103.65900408076207</v>
      </c>
      <c r="O2690" s="57">
        <f t="shared" si="792"/>
        <v>1.8871461346723395</v>
      </c>
      <c r="P2690" s="374">
        <f t="shared" si="793"/>
        <v>1.8871461346723395</v>
      </c>
      <c r="Q2690" s="374">
        <f t="shared" si="794"/>
        <v>-76.340995919237926</v>
      </c>
      <c r="R2690" s="12">
        <f t="shared" si="795"/>
        <v>103.65900408076207</v>
      </c>
      <c r="S2690" s="57">
        <f t="shared" si="796"/>
        <v>22.828023009122273</v>
      </c>
      <c r="T2690" s="12">
        <f t="shared" si="779"/>
        <v>1.8871461346723395</v>
      </c>
    </row>
    <row r="2691" spans="1:20" x14ac:dyDescent="0.15">
      <c r="A2691" s="57">
        <f t="shared" si="780"/>
        <v>143977.74301817353</v>
      </c>
      <c r="B2691" s="12">
        <f t="shared" si="797"/>
        <v>22914.769496556939</v>
      </c>
      <c r="C2691" s="57" t="str">
        <f t="shared" si="781"/>
        <v>0.293384029737746-1.2036265302882i</v>
      </c>
      <c r="D2691" s="57" t="str">
        <f t="shared" si="782"/>
        <v>7.93885768282983-0.849330124065664i</v>
      </c>
      <c r="E2691" s="57" t="str">
        <f t="shared" si="783"/>
        <v>83.2806359496488+2.75278527420084i</v>
      </c>
      <c r="F2691" s="57" t="str">
        <f t="shared" si="784"/>
        <v>4.1679733259706-26.2829976929547i</v>
      </c>
      <c r="G2691" s="57" t="str">
        <f t="shared" si="785"/>
        <v>0.997438101004824-0.0505503280772187i</v>
      </c>
      <c r="H2691" s="57" t="str">
        <f t="shared" si="786"/>
        <v>14.2734872192977-386.43375615681i</v>
      </c>
      <c r="I2691" s="57" t="str">
        <f t="shared" si="787"/>
        <v>-56.9689392034347-11.2040243685903i</v>
      </c>
      <c r="K2691" s="57" t="str">
        <f t="shared" si="788"/>
        <v>0.00114543149257994-0.00354377869156045i</v>
      </c>
      <c r="L2691" s="57" t="str">
        <f t="shared" si="789"/>
        <v>0.00025-0.00964655272248278i</v>
      </c>
      <c r="M2691" s="57" t="str">
        <f t="shared" si="790"/>
        <v>0.0025-0.00543297712780633i</v>
      </c>
      <c r="N2691" s="57">
        <f t="shared" si="791"/>
        <v>103.69871983696288</v>
      </c>
      <c r="O2691" s="57">
        <f t="shared" si="792"/>
        <v>1.8604924760375137</v>
      </c>
      <c r="P2691" s="374">
        <f t="shared" si="793"/>
        <v>1.8604924760375137</v>
      </c>
      <c r="Q2691" s="374">
        <f t="shared" si="794"/>
        <v>-76.30128016303712</v>
      </c>
      <c r="R2691" s="12">
        <f t="shared" si="795"/>
        <v>103.69871983696288</v>
      </c>
      <c r="S2691" s="57">
        <f t="shared" si="796"/>
        <v>22.914769496556939</v>
      </c>
      <c r="T2691" s="12">
        <f t="shared" si="779"/>
        <v>1.8604924760375137</v>
      </c>
    </row>
    <row r="2692" spans="1:20" x14ac:dyDescent="0.15">
      <c r="A2692" s="57">
        <f t="shared" si="780"/>
        <v>144524.8584416426</v>
      </c>
      <c r="B2692" s="12">
        <f t="shared" si="797"/>
        <v>23001.845620643857</v>
      </c>
      <c r="C2692" s="57" t="str">
        <f t="shared" si="781"/>
        <v>0.293318739869017-1.19974103216323i</v>
      </c>
      <c r="D2692" s="57" t="str">
        <f t="shared" si="782"/>
        <v>7.93854603450775-0.850427617156706i</v>
      </c>
      <c r="E2692" s="57" t="str">
        <f t="shared" si="783"/>
        <v>83.2971850242604+2.76079264575844i</v>
      </c>
      <c r="F2692" s="57" t="str">
        <f t="shared" si="784"/>
        <v>4.16789202112466-26.1850985917939i</v>
      </c>
      <c r="G2692" s="57" t="str">
        <f t="shared" si="785"/>
        <v>0.997418643934252-0.0507414294892218i</v>
      </c>
      <c r="H2692" s="57" t="str">
        <f t="shared" si="786"/>
        <v>14.1291168322083-384.658022079164i</v>
      </c>
      <c r="I2692" s="57" t="str">
        <f t="shared" si="787"/>
        <v>-56.4965478289478-11.1328765624584i</v>
      </c>
      <c r="K2692" s="57" t="str">
        <f t="shared" si="788"/>
        <v>0.00114435590077091-0.00353145845325449i</v>
      </c>
      <c r="L2692" s="57" t="str">
        <f t="shared" si="789"/>
        <v>0.00025-0.00961003459103682i</v>
      </c>
      <c r="M2692" s="57" t="str">
        <f t="shared" si="790"/>
        <v>0.0025-0.00541240996992062i</v>
      </c>
      <c r="N2692" s="57">
        <f t="shared" si="791"/>
        <v>103.73846334629791</v>
      </c>
      <c r="O2692" s="57">
        <f t="shared" si="792"/>
        <v>1.8338784964208086</v>
      </c>
      <c r="P2692" s="374">
        <f t="shared" si="793"/>
        <v>1.8338784964208086</v>
      </c>
      <c r="Q2692" s="374">
        <f t="shared" si="794"/>
        <v>-76.261536653702095</v>
      </c>
      <c r="R2692" s="12">
        <f t="shared" si="795"/>
        <v>103.73846334629791</v>
      </c>
      <c r="S2692" s="57">
        <f t="shared" si="796"/>
        <v>23.001845620643856</v>
      </c>
      <c r="T2692" s="12">
        <f t="shared" si="779"/>
        <v>1.8338784964208086</v>
      </c>
    </row>
    <row r="2693" spans="1:20" x14ac:dyDescent="0.15">
      <c r="A2693" s="57">
        <f t="shared" si="780"/>
        <v>145074.05290372082</v>
      </c>
      <c r="B2693" s="12">
        <f t="shared" si="797"/>
        <v>23089.252634002303</v>
      </c>
      <c r="C2693" s="57" t="str">
        <f t="shared" si="781"/>
        <v>0.293252867830033-1.19587282042625i</v>
      </c>
      <c r="D2693" s="57" t="str">
        <f t="shared" si="782"/>
        <v>7.93823203790566-0.851537002765715i</v>
      </c>
      <c r="E2693" s="57" t="str">
        <f t="shared" si="783"/>
        <v>83.3138567671672+2.76880197216565i</v>
      </c>
      <c r="F2693" s="57" t="str">
        <f t="shared" si="784"/>
        <v>4.16781010039614-26.0875761092411i</v>
      </c>
      <c r="G2693" s="57" t="str">
        <f t="shared" si="785"/>
        <v>0.997399039476761-0.0509332457987485i</v>
      </c>
      <c r="H2693" s="57" t="str">
        <f t="shared" si="786"/>
        <v>13.9864492415274-382.893016619139i</v>
      </c>
      <c r="I2693" s="57" t="str">
        <f t="shared" si="787"/>
        <v>-56.0284707184386-11.0624211753098i</v>
      </c>
      <c r="K2693" s="57" t="str">
        <f t="shared" si="788"/>
        <v>0.00114328558265593-0.00351918804250115i</v>
      </c>
      <c r="L2693" s="57" t="str">
        <f t="shared" si="789"/>
        <v>0.00025-0.00957365470316482i</v>
      </c>
      <c r="M2693" s="57" t="str">
        <f t="shared" si="790"/>
        <v>0.0025-0.00539192067136941i</v>
      </c>
      <c r="N2693" s="57">
        <f t="shared" si="791"/>
        <v>103.77823362434451</v>
      </c>
      <c r="O2693" s="57">
        <f t="shared" si="792"/>
        <v>1.8073043933123789</v>
      </c>
      <c r="P2693" s="374">
        <f t="shared" si="793"/>
        <v>1.8073043933123789</v>
      </c>
      <c r="Q2693" s="374">
        <f t="shared" si="794"/>
        <v>-76.221766375655491</v>
      </c>
      <c r="R2693" s="12">
        <f t="shared" si="795"/>
        <v>103.77823362434451</v>
      </c>
      <c r="S2693" s="57">
        <f t="shared" si="796"/>
        <v>23.089252634002303</v>
      </c>
      <c r="T2693" s="12">
        <f t="shared" si="779"/>
        <v>1.8073043933123789</v>
      </c>
    </row>
    <row r="2694" spans="1:20" x14ac:dyDescent="0.15">
      <c r="A2694" s="57">
        <f t="shared" si="780"/>
        <v>145625.33430475497</v>
      </c>
      <c r="B2694" s="12">
        <f t="shared" si="797"/>
        <v>23176.991794011512</v>
      </c>
      <c r="C2694" s="57" t="str">
        <f t="shared" si="781"/>
        <v>0.293186409092193-1.19202183951133i</v>
      </c>
      <c r="D2694" s="57" t="str">
        <f t="shared" si="782"/>
        <v>7.93791567551792-0.852658292988383i</v>
      </c>
      <c r="E2694" s="57" t="str">
        <f t="shared" si="783"/>
        <v>83.3306520612464+2.77681294149351i</v>
      </c>
      <c r="F2694" s="57" t="str">
        <f t="shared" si="784"/>
        <v>4.16772755914428-25.9904288416872i</v>
      </c>
      <c r="G2694" s="57" t="str">
        <f t="shared" si="785"/>
        <v>0.997379286521772-0.0511257795939866i</v>
      </c>
      <c r="H2694" s="57" t="str">
        <f t="shared" si="786"/>
        <v>13.8454600594159-381.138643961604i</v>
      </c>
      <c r="I2694" s="57" t="str">
        <f t="shared" si="787"/>
        <v>-55.5646624168515-10.9926485414863i</v>
      </c>
      <c r="K2694" s="57" t="str">
        <f t="shared" si="788"/>
        <v>0.00114222047908392-0.003506967282398i</v>
      </c>
      <c r="L2694" s="57" t="str">
        <f t="shared" si="789"/>
        <v>0.00025-0.00953741253552977i</v>
      </c>
      <c r="M2694" s="57" t="str">
        <f t="shared" si="790"/>
        <v>0.0025-0.00537150893740727i</v>
      </c>
      <c r="N2694" s="57">
        <f t="shared" si="791"/>
        <v>103.81802967513343</v>
      </c>
      <c r="O2694" s="57">
        <f t="shared" si="792"/>
        <v>1.7807703645130848</v>
      </c>
      <c r="P2694" s="374">
        <f t="shared" si="793"/>
        <v>1.7807703645130848</v>
      </c>
      <c r="Q2694" s="374">
        <f t="shared" si="794"/>
        <v>-76.181970324866569</v>
      </c>
      <c r="R2694" s="12">
        <f t="shared" si="795"/>
        <v>103.81802967513343</v>
      </c>
      <c r="S2694" s="57">
        <f t="shared" si="796"/>
        <v>23.176991794011514</v>
      </c>
      <c r="T2694" s="12">
        <f t="shared" si="779"/>
        <v>1.7807703645130848</v>
      </c>
    </row>
    <row r="2695" spans="1:20" x14ac:dyDescent="0.15">
      <c r="A2695" s="57">
        <f t="shared" si="780"/>
        <v>146178.71057511304</v>
      </c>
      <c r="B2695" s="12">
        <f t="shared" si="797"/>
        <v>23265.064362828758</v>
      </c>
      <c r="C2695" s="57" t="str">
        <f t="shared" si="781"/>
        <v>0.293119359083138-1.18818803409827i</v>
      </c>
      <c r="D2695" s="57" t="str">
        <f t="shared" si="782"/>
        <v>7.93759692971145-0.853791500048247i</v>
      </c>
      <c r="E2695" s="57" t="str">
        <f t="shared" si="783"/>
        <v>83.3475717953291+2.78482523704184i</v>
      </c>
      <c r="F2695" s="57" t="str">
        <f t="shared" si="784"/>
        <v>4.16764439269377-25.8936553909131i</v>
      </c>
      <c r="G2695" s="57" t="str">
        <f t="shared" si="785"/>
        <v>0.997359383950429-0.0513190334715037i</v>
      </c>
      <c r="H2695" s="57" t="str">
        <f t="shared" si="786"/>
        <v>13.7061253181387-379.39480949222i</v>
      </c>
      <c r="I2695" s="57" t="str">
        <f t="shared" si="787"/>
        <v>-55.1050780474731-10.9235491648064i</v>
      </c>
      <c r="K2695" s="57" t="str">
        <f t="shared" si="788"/>
        <v>0.00114116053122838-0.00349479599664241i</v>
      </c>
      <c r="L2695" s="57" t="str">
        <f t="shared" si="789"/>
        <v>0.00025-0.00950130756677609i</v>
      </c>
      <c r="M2695" s="57" t="str">
        <f t="shared" si="790"/>
        <v>0.0025-0.00535117447440452i</v>
      </c>
      <c r="N2695" s="57">
        <f t="shared" si="791"/>
        <v>103.8578504910795</v>
      </c>
      <c r="O2695" s="57">
        <f t="shared" si="792"/>
        <v>1.7542766081265722</v>
      </c>
      <c r="P2695" s="374">
        <f t="shared" si="793"/>
        <v>1.7542766081265722</v>
      </c>
      <c r="Q2695" s="374">
        <f t="shared" si="794"/>
        <v>-76.142149508920497</v>
      </c>
      <c r="R2695" s="12">
        <f t="shared" si="795"/>
        <v>103.8578504910795</v>
      </c>
      <c r="S2695" s="57">
        <f t="shared" si="796"/>
        <v>23.26506436282876</v>
      </c>
      <c r="T2695" s="12">
        <f t="shared" si="779"/>
        <v>1.7542766081265722</v>
      </c>
    </row>
    <row r="2696" spans="1:20" x14ac:dyDescent="0.15">
      <c r="A2696" s="57">
        <f t="shared" si="780"/>
        <v>146734.18967529849</v>
      </c>
      <c r="B2696" s="12">
        <f t="shared" si="797"/>
        <v>23353.471607407508</v>
      </c>
      <c r="C2696" s="57" t="str">
        <f t="shared" si="781"/>
        <v>0.293051713186342-1.18437134911167i</v>
      </c>
      <c r="D2696" s="57" t="str">
        <f t="shared" si="782"/>
        <v>7.93727578272471-0.85493663629636i</v>
      </c>
      <c r="E2696" s="57" t="str">
        <f t="shared" si="783"/>
        <v>83.3646168642331+2.79283853728161i</v>
      </c>
      <c r="F2696" s="57" t="str">
        <f t="shared" si="784"/>
        <v>4.16756059633438-25.7972543640685i</v>
      </c>
      <c r="G2696" s="57" t="str">
        <f t="shared" si="785"/>
        <v>0.997339330635537-0.0515130100362628i</v>
      </c>
      <c r="H2696" s="57" t="str">
        <f t="shared" si="786"/>
        <v>13.5684214615999-377.661419778577i</v>
      </c>
      <c r="I2696" s="57" t="str">
        <f t="shared" si="787"/>
        <v>-54.6496733029496-10.8551137150759i</v>
      </c>
      <c r="K2696" s="57" t="str">
        <f t="shared" si="788"/>
        <v>0.00114010568058444-0.00348267400952903i</v>
      </c>
      <c r="L2696" s="57" t="str">
        <f t="shared" si="789"/>
        <v>0.00025-0.00946533927752147i</v>
      </c>
      <c r="M2696" s="57" t="str">
        <f t="shared" si="790"/>
        <v>0.0025-0.00533091698984312i</v>
      </c>
      <c r="N2696" s="57">
        <f t="shared" si="791"/>
        <v>103.89769505291216</v>
      </c>
      <c r="O2696" s="57">
        <f t="shared" si="792"/>
        <v>1.7278233225500634</v>
      </c>
      <c r="P2696" s="374">
        <f t="shared" si="793"/>
        <v>1.7278233225500634</v>
      </c>
      <c r="Q2696" s="374">
        <f t="shared" si="794"/>
        <v>-76.102304947087845</v>
      </c>
      <c r="R2696" s="12">
        <f t="shared" si="795"/>
        <v>103.89769505291216</v>
      </c>
      <c r="S2696" s="57">
        <f t="shared" si="796"/>
        <v>23.353471607407506</v>
      </c>
      <c r="T2696" s="12">
        <f t="shared" si="779"/>
        <v>1.7278233225500634</v>
      </c>
    </row>
    <row r="2697" spans="1:20" x14ac:dyDescent="0.15">
      <c r="A2697" s="57">
        <f t="shared" si="780"/>
        <v>147291.77959606462</v>
      </c>
      <c r="B2697" s="12">
        <f t="shared" si="797"/>
        <v>23442.214799515656</v>
      </c>
      <c r="C2697" s="57" t="str">
        <f t="shared" si="781"/>
        <v>0.292983466740717-1.18057172971997i</v>
      </c>
      <c r="D2697" s="57" t="str">
        <f t="shared" si="782"/>
        <v>7.93695221666643-0.856093714210944i</v>
      </c>
      <c r="E2697" s="57" t="str">
        <f t="shared" si="783"/>
        <v>83.381788168797+2.80085251579672i</v>
      </c>
      <c r="F2697" s="57" t="str">
        <f t="shared" si="784"/>
        <v>4.16747616532086-25.7012243736523i</v>
      </c>
      <c r="G2697" s="57" t="str">
        <f t="shared" si="785"/>
        <v>0.997319125441499-0.0517077119016371i</v>
      </c>
      <c r="H2697" s="57" t="str">
        <f t="shared" si="786"/>
        <v>13.4323253370754-375.938382551671i</v>
      </c>
      <c r="I2697" s="57" t="str">
        <f t="shared" si="787"/>
        <v>-54.1984044364711-10.7873330246817i</v>
      </c>
      <c r="K2697" s="57" t="str">
        <f t="shared" si="788"/>
        <v>0.00113905586896604-0.00347060114594745i</v>
      </c>
      <c r="L2697" s="57" t="str">
        <f t="shared" si="789"/>
        <v>0.00025-0.0094295071503501i</v>
      </c>
      <c r="M2697" s="57" t="str">
        <f t="shared" si="790"/>
        <v>0.0025-0.00531073619231235i</v>
      </c>
      <c r="N2697" s="57">
        <f t="shared" si="791"/>
        <v>103.93756232960709</v>
      </c>
      <c r="O2697" s="57">
        <f t="shared" si="792"/>
        <v>1.7014107064649033</v>
      </c>
      <c r="P2697" s="374">
        <f t="shared" si="793"/>
        <v>1.7014107064649033</v>
      </c>
      <c r="Q2697" s="374">
        <f t="shared" si="794"/>
        <v>-76.06243767039291</v>
      </c>
      <c r="R2697" s="12">
        <f t="shared" si="795"/>
        <v>103.93756232960709</v>
      </c>
      <c r="S2697" s="57">
        <f t="shared" si="796"/>
        <v>23.442214799515657</v>
      </c>
      <c r="T2697" s="12">
        <f t="shared" si="779"/>
        <v>1.7014107064649033</v>
      </c>
    </row>
    <row r="2698" spans="1:20" x14ac:dyDescent="0.15">
      <c r="A2698" s="57">
        <f t="shared" si="780"/>
        <v>147851.48835852966</v>
      </c>
      <c r="B2698" s="12">
        <f t="shared" si="797"/>
        <v>23531.295215753817</v>
      </c>
      <c r="C2698" s="57" t="str">
        <f t="shared" si="781"/>
        <v>0.292914615040235-1.17678912133472i</v>
      </c>
      <c r="D2698" s="57" t="str">
        <f t="shared" si="782"/>
        <v>7.93662621351543-0.857262746397167i</v>
      </c>
      <c r="E2698" s="57" t="str">
        <f t="shared" si="783"/>
        <v>83.399086615915+2.80886684122504i</v>
      </c>
      <c r="F2698" s="57" t="str">
        <f t="shared" si="784"/>
        <v>4.16739109487254-25.6055640374931i</v>
      </c>
      <c r="G2698" s="57" t="str">
        <f t="shared" si="785"/>
        <v>0.997298767224259-0.0519031416894261i</v>
      </c>
      <c r="H2698" s="57" t="str">
        <f t="shared" si="786"/>
        <v>13.2978141871324-374.225606687712i</v>
      </c>
      <c r="I2698" s="57" t="str">
        <f t="shared" si="787"/>
        <v>-53.7512282531186-10.7201980852632i</v>
      </c>
      <c r="K2698" s="57" t="str">
        <f t="shared" si="788"/>
        <v>0.00113801103850304-0.00345857723137972i</v>
      </c>
      <c r="L2698" s="57" t="str">
        <f t="shared" si="789"/>
        <v>0.00025-0.00939381066980492i</v>
      </c>
      <c r="M2698" s="57" t="str">
        <f t="shared" si="790"/>
        <v>0.0025-0.00529063179150464i</v>
      </c>
      <c r="N2698" s="57">
        <f t="shared" si="791"/>
        <v>103.97745127831675</v>
      </c>
      <c r="O2698" s="57">
        <f t="shared" si="792"/>
        <v>1.6750389588285364</v>
      </c>
      <c r="P2698" s="374">
        <f t="shared" si="793"/>
        <v>1.6750389588285364</v>
      </c>
      <c r="Q2698" s="374">
        <f t="shared" si="794"/>
        <v>-76.022548721683251</v>
      </c>
      <c r="R2698" s="12">
        <f t="shared" si="795"/>
        <v>103.97745127831675</v>
      </c>
      <c r="S2698" s="57">
        <f t="shared" si="796"/>
        <v>23.531295215753815</v>
      </c>
      <c r="T2698" s="12">
        <f t="shared" si="779"/>
        <v>1.6750389588285364</v>
      </c>
    </row>
    <row r="2699" spans="1:20" x14ac:dyDescent="0.15">
      <c r="A2699" s="57">
        <f t="shared" si="780"/>
        <v>148413.3240142921</v>
      </c>
      <c r="B2699" s="12">
        <f t="shared" si="797"/>
        <v>23620.714137573683</v>
      </c>
      <c r="C2699" s="57" t="str">
        <f t="shared" si="781"/>
        <v>0.292845153333489-1.17302346960955i</v>
      </c>
      <c r="D2699" s="57" t="str">
        <f t="shared" si="782"/>
        <v>7.93629775511912-0.858443745586735i</v>
      </c>
      <c r="E2699" s="57" t="str">
        <f t="shared" si="783"/>
        <v>83.4165131185691+2.81688117719794i</v>
      </c>
      <c r="F2699" s="57" t="str">
        <f t="shared" si="784"/>
        <v>4.16730538017318-25.510271978728i</v>
      </c>
      <c r="G2699" s="57" t="str">
        <f t="shared" si="785"/>
        <v>0.997278254831237-0.05209930202987i</v>
      </c>
      <c r="H2699" s="57" t="str">
        <f t="shared" si="786"/>
        <v>13.1648656417362-372.523002190289i</v>
      </c>
      <c r="I2699" s="57" t="str">
        <f t="shared" si="787"/>
        <v>-53.3081021013688-10.6537000444637i</v>
      </c>
      <c r="K2699" s="57" t="str">
        <f t="shared" si="788"/>
        <v>0.00113697113163839-0.003446602091898i</v>
      </c>
      <c r="L2699" s="57" t="str">
        <f t="shared" si="789"/>
        <v>0.00025-0.00935824932237987i</v>
      </c>
      <c r="M2699" s="57" t="str">
        <f t="shared" si="790"/>
        <v>0.0025-0.00527060349821143i</v>
      </c>
      <c r="N2699" s="57">
        <f t="shared" si="791"/>
        <v>104.01736084430152</v>
      </c>
      <c r="O2699" s="57">
        <f t="shared" si="792"/>
        <v>1.6487082788642184</v>
      </c>
      <c r="P2699" s="374">
        <f t="shared" si="793"/>
        <v>1.6487082788642184</v>
      </c>
      <c r="Q2699" s="374">
        <f t="shared" si="794"/>
        <v>-75.982639155698479</v>
      </c>
      <c r="R2699" s="12">
        <f t="shared" si="795"/>
        <v>104.01736084430152</v>
      </c>
      <c r="S2699" s="57">
        <f t="shared" si="796"/>
        <v>23.620714137573682</v>
      </c>
      <c r="T2699" s="12">
        <f t="shared" si="779"/>
        <v>1.6487082788642184</v>
      </c>
    </row>
    <row r="2700" spans="1:20" x14ac:dyDescent="0.15">
      <c r="A2700" s="57">
        <f t="shared" si="780"/>
        <v>148977.29464554641</v>
      </c>
      <c r="B2700" s="12">
        <f t="shared" si="797"/>
        <v>23710.472851296465</v>
      </c>
      <c r="C2700" s="57" t="str">
        <f t="shared" si="781"/>
        <v>0.292775076823336-1.16927472043938i</v>
      </c>
      <c r="D2700" s="57" t="str">
        <f t="shared" si="782"/>
        <v>7.93596682319278-0.859636724637616i</v>
      </c>
      <c r="E2700" s="57" t="str">
        <f t="shared" si="783"/>
        <v>83.4340685958648+2.8248951822817i</v>
      </c>
      <c r="F2700" s="57" t="str">
        <f t="shared" si="784"/>
        <v>4.16721901637064-25.4153468257833i</v>
      </c>
      <c r="G2700" s="57" t="str">
        <f t="shared" si="785"/>
        <v>0.997257587101269-0.0522961955616645i</v>
      </c>
      <c r="H2700" s="57" t="str">
        <f t="shared" si="786"/>
        <v>13.0334577105363-370.830480172847i</v>
      </c>
      <c r="I2700" s="57" t="str">
        <f t="shared" si="787"/>
        <v>-52.8689838647565-10.5878302027555i</v>
      </c>
      <c r="K2700" s="57" t="str">
        <f t="shared" si="788"/>
        <v>0.00113593609112539-0.00343467555416212i</v>
      </c>
      <c r="L2700" s="57" t="str">
        <f t="shared" si="789"/>
        <v>0.00025-0.00932282259651313i</v>
      </c>
      <c r="M2700" s="57" t="str">
        <f t="shared" si="790"/>
        <v>0.0025-0.005250651024319i</v>
      </c>
      <c r="N2700" s="57">
        <f t="shared" si="791"/>
        <v>104.05728996086249</v>
      </c>
      <c r="O2700" s="57">
        <f t="shared" si="792"/>
        <v>1.6224188660523777</v>
      </c>
      <c r="P2700" s="374">
        <f t="shared" si="793"/>
        <v>1.6224188660523777</v>
      </c>
      <c r="Q2700" s="374">
        <f t="shared" si="794"/>
        <v>-75.942710039137509</v>
      </c>
      <c r="R2700" s="12">
        <f t="shared" si="795"/>
        <v>104.05728996086249</v>
      </c>
      <c r="S2700" s="57">
        <f t="shared" si="796"/>
        <v>23.710472851296466</v>
      </c>
      <c r="T2700" s="12">
        <f t="shared" si="779"/>
        <v>1.6224188660523777</v>
      </c>
    </row>
    <row r="2701" spans="1:20" x14ac:dyDescent="0.15">
      <c r="A2701" s="57">
        <f t="shared" si="780"/>
        <v>149543.40836519949</v>
      </c>
      <c r="B2701" s="12">
        <f t="shared" si="797"/>
        <v>23800.57264813139</v>
      </c>
      <c r="C2701" s="57" t="str">
        <f t="shared" si="781"/>
        <v>0.292704380666436-1.1655428199595i</v>
      </c>
      <c r="D2701" s="57" t="str">
        <f t="shared" si="782"/>
        <v>7.93563339931879-0.860841696533709i</v>
      </c>
      <c r="E2701" s="57" t="str">
        <f t="shared" si="783"/>
        <v>83.4517539730647+2.83290850991458i</v>
      </c>
      <c r="F2701" s="57" t="str">
        <f t="shared" si="784"/>
        <v>4.16713199857662-25.320787212355i</v>
      </c>
      <c r="G2701" s="57" t="str">
        <f t="shared" si="785"/>
        <v>0.997236762864544-0.0524938249319764i</v>
      </c>
      <c r="H2701" s="57" t="str">
        <f t="shared" si="786"/>
        <v>12.9035687753267-369.147952841486i</v>
      </c>
      <c r="I2701" s="57" t="str">
        <f t="shared" si="787"/>
        <v>-52.43383195369-10.5225800103398i</v>
      </c>
      <c r="K2701" s="57" t="str">
        <f t="shared" si="788"/>
        <v>0.00113490586002479-0.00342279744541713i</v>
      </c>
      <c r="L2701" s="57" t="str">
        <f t="shared" si="789"/>
        <v>0.00025-0.00928752998257926i</v>
      </c>
      <c r="M2701" s="57" t="str">
        <f t="shared" si="790"/>
        <v>0.0025-0.00523077408280436i</v>
      </c>
      <c r="N2701" s="57">
        <f t="shared" si="791"/>
        <v>104.09723754927123</v>
      </c>
      <c r="O2701" s="57">
        <f t="shared" si="792"/>
        <v>1.5961709201207834</v>
      </c>
      <c r="P2701" s="374">
        <f t="shared" si="793"/>
        <v>1.5961709201207834</v>
      </c>
      <c r="Q2701" s="374">
        <f t="shared" si="794"/>
        <v>-75.902762450728773</v>
      </c>
      <c r="R2701" s="12">
        <f t="shared" si="795"/>
        <v>104.09723754927123</v>
      </c>
      <c r="S2701" s="57">
        <f t="shared" si="796"/>
        <v>23.800572648131389</v>
      </c>
      <c r="T2701" s="12">
        <f t="shared" si="779"/>
        <v>1.5961709201207834</v>
      </c>
    </row>
    <row r="2702" spans="1:20" x14ac:dyDescent="0.15">
      <c r="A2702" s="57">
        <f t="shared" si="780"/>
        <v>150111.67331698726</v>
      </c>
      <c r="B2702" s="12">
        <f t="shared" si="797"/>
        <v>23891.014824194292</v>
      </c>
      <c r="C2702" s="57" t="str">
        <f t="shared" si="781"/>
        <v>0.292633059972872-1.16182771454468i</v>
      </c>
      <c r="D2702" s="57" t="str">
        <f t="shared" si="782"/>
        <v>7.93529746494538-0.862058674384515i</v>
      </c>
      <c r="E2702" s="57" t="str">
        <f t="shared" si="783"/>
        <v>83.469570181622+2.84092080834636i</v>
      </c>
      <c r="F2702" s="57" t="str">
        <f t="shared" si="784"/>
        <v>4.16704432186652-25.2265917773885i</v>
      </c>
      <c r="G2702" s="57" t="str">
        <f t="shared" si="785"/>
        <v>0.997215780942541-0.0526921927964576i</v>
      </c>
      <c r="H2702" s="57" t="str">
        <f t="shared" si="786"/>
        <v>12.7751775826804-367.475333478088i</v>
      </c>
      <c r="I2702" s="57" t="str">
        <f t="shared" si="787"/>
        <v>-52.0026052974151-10.4579410641184i</v>
      </c>
      <c r="K2702" s="57" t="str">
        <f t="shared" si="788"/>
        <v>0.00113388038170216-0.00341096759349093i</v>
      </c>
      <c r="L2702" s="57" t="str">
        <f t="shared" si="789"/>
        <v>0.00025-0.00925237097288232i</v>
      </c>
      <c r="M2702" s="57" t="str">
        <f t="shared" si="790"/>
        <v>0.0025-0.00521097238773096i</v>
      </c>
      <c r="N2702" s="57">
        <f t="shared" si="791"/>
        <v>104.1372025187034</v>
      </c>
      <c r="O2702" s="57">
        <f t="shared" si="792"/>
        <v>1.5699646410349342</v>
      </c>
      <c r="P2702" s="374">
        <f t="shared" si="793"/>
        <v>1.5699646410349342</v>
      </c>
      <c r="Q2702" s="374">
        <f t="shared" si="794"/>
        <v>-75.862797481296596</v>
      </c>
      <c r="R2702" s="12">
        <f t="shared" si="795"/>
        <v>104.1372025187034</v>
      </c>
      <c r="S2702" s="57">
        <f t="shared" si="796"/>
        <v>23.89101482419429</v>
      </c>
      <c r="T2702" s="12">
        <f t="shared" si="779"/>
        <v>1.5699646410349342</v>
      </c>
    </row>
    <row r="2703" spans="1:20" x14ac:dyDescent="0.15">
      <c r="A2703" s="57">
        <f t="shared" si="780"/>
        <v>150682.09767559182</v>
      </c>
      <c r="B2703" s="12">
        <f t="shared" si="797"/>
        <v>23981.80068052623</v>
      </c>
      <c r="C2703" s="57" t="str">
        <f t="shared" si="781"/>
        <v>0.292561109805732-1.15812935080835i</v>
      </c>
      <c r="D2703" s="57" t="str">
        <f t="shared" si="782"/>
        <v>7.93495900138614-0.863287671424805i</v>
      </c>
      <c r="E2703" s="57" t="str">
        <f t="shared" si="783"/>
        <v>83.4875181592161+2.84893172057595i</v>
      </c>
      <c r="F2703" s="57" t="str">
        <f t="shared" si="784"/>
        <v>4.16695598127895-25.1327591650593i</v>
      </c>
      <c r="G2703" s="57" t="str">
        <f t="shared" si="785"/>
        <v>0.997194640147964-0.05289130181926i</v>
      </c>
      <c r="H2703" s="57" t="str">
        <f t="shared" si="786"/>
        <v>12.6482632367467-365.812536423727i</v>
      </c>
      <c r="I2703" s="57" t="str">
        <f t="shared" si="787"/>
        <v>-51.5752633361244-10.3939051047337i</v>
      </c>
      <c r="K2703" s="57" t="str">
        <f t="shared" si="788"/>
        <v>0.00113285959982506-0.00339918582679183i</v>
      </c>
      <c r="L2703" s="57" t="str">
        <f t="shared" si="789"/>
        <v>0.00025-0.00921734506164808i</v>
      </c>
      <c r="M2703" s="57" t="str">
        <f t="shared" si="790"/>
        <v>0.0025-0.00519124565424484i</v>
      </c>
      <c r="N2703" s="57">
        <f t="shared" si="791"/>
        <v>104.17718376617029</v>
      </c>
      <c r="O2703" s="57">
        <f t="shared" si="792"/>
        <v>1.5438002289887287</v>
      </c>
      <c r="P2703" s="374">
        <f t="shared" si="793"/>
        <v>1.5438002289887287</v>
      </c>
      <c r="Q2703" s="374">
        <f t="shared" si="794"/>
        <v>-75.822816233829712</v>
      </c>
      <c r="R2703" s="12">
        <f t="shared" si="795"/>
        <v>104.17718376617029</v>
      </c>
      <c r="S2703" s="57">
        <f t="shared" si="796"/>
        <v>23.981800680526231</v>
      </c>
      <c r="T2703" s="12">
        <f t="shared" si="779"/>
        <v>1.5438002289887287</v>
      </c>
    </row>
    <row r="2704" spans="1:20" x14ac:dyDescent="0.15">
      <c r="A2704" s="57">
        <f t="shared" si="780"/>
        <v>151254.68964675907</v>
      </c>
      <c r="B2704" s="12">
        <f t="shared" si="797"/>
        <v>24072.931523112231</v>
      </c>
      <c r="C2704" s="57" t="str">
        <f t="shared" si="781"/>
        <v>0.292488525180651-1.15444767560164i</v>
      </c>
      <c r="D2704" s="57" t="str">
        <f t="shared" si="782"/>
        <v>7.93461798981867-0.864528701014297i</v>
      </c>
      <c r="E2704" s="57" t="str">
        <f t="shared" si="783"/>
        <v>83.5055988497861+2.85694088428701i</v>
      </c>
      <c r="F2704" s="57" t="str">
        <f t="shared" si="784"/>
        <v>4.16686697181571-25.0392880247533i</v>
      </c>
      <c r="G2704" s="57" t="str">
        <f t="shared" si="785"/>
        <v>0.997173339284683-0.0530911546730495i</v>
      </c>
      <c r="H2704" s="57" t="str">
        <f t="shared" si="786"/>
        <v>12.5228051922139-364.15947706241i</v>
      </c>
      <c r="I2704" s="57" t="str">
        <f t="shared" si="787"/>
        <v>-51.1517660132128-10.3304640136792i</v>
      </c>
      <c r="K2704" s="57" t="str">
        <f t="shared" si="788"/>
        <v>0.00113184345836036-0.00338745197430607i</v>
      </c>
      <c r="L2704" s="57" t="str">
        <f t="shared" si="789"/>
        <v>0.00025-0.00918245174501697i</v>
      </c>
      <c r="M2704" s="57" t="str">
        <f t="shared" si="790"/>
        <v>0.0025-0.00517159359857027i</v>
      </c>
      <c r="N2704" s="57">
        <f t="shared" si="791"/>
        <v>104.21718017645026</v>
      </c>
      <c r="O2704" s="57">
        <f t="shared" si="792"/>
        <v>1.5176778843939787</v>
      </c>
      <c r="P2704" s="374">
        <f t="shared" si="793"/>
        <v>1.5176778843939787</v>
      </c>
      <c r="Q2704" s="374">
        <f t="shared" si="794"/>
        <v>-75.782819823549744</v>
      </c>
      <c r="R2704" s="12">
        <f t="shared" si="795"/>
        <v>104.21718017645026</v>
      </c>
      <c r="S2704" s="57">
        <f t="shared" si="796"/>
        <v>24.072931523112231</v>
      </c>
      <c r="T2704" s="12">
        <f t="shared" si="779"/>
        <v>1.5176778843939787</v>
      </c>
    </row>
    <row r="2705" spans="1:20" x14ac:dyDescent="0.15">
      <c r="A2705" s="57">
        <f t="shared" si="780"/>
        <v>151829.45746741677</v>
      </c>
      <c r="B2705" s="12">
        <f t="shared" si="797"/>
        <v>24164.408662900059</v>
      </c>
      <c r="C2705" s="57" t="str">
        <f t="shared" si="781"/>
        <v>0.292415301065446-1.1507826360126i</v>
      </c>
      <c r="D2705" s="57" t="str">
        <f t="shared" si="782"/>
        <v>7.93427441128402-0.865781776637298i</v>
      </c>
      <c r="E2705" s="57" t="str">
        <f t="shared" si="783"/>
        <v>83.5238132035659+2.86494793178651i</v>
      </c>
      <c r="F2705" s="57" t="str">
        <f t="shared" si="784"/>
        <v>4.16677728844135-24.946177011047i</v>
      </c>
      <c r="G2705" s="57" t="str">
        <f t="shared" si="785"/>
        <v>0.997151877147663-0.0532917540390209i</v>
      </c>
      <c r="H2705" s="57" t="str">
        <f t="shared" si="786"/>
        <v>12.3987832474292-362.516071805087i</v>
      </c>
      <c r="I2705" s="57" t="str">
        <f t="shared" si="787"/>
        <v>-50.7320737676695-10.267609810474i</v>
      </c>
      <c r="K2705" s="57" t="str">
        <f t="shared" si="788"/>
        <v>0.00113083190157155-0.00337576586559548i</v>
      </c>
      <c r="L2705" s="57" t="str">
        <f t="shared" si="789"/>
        <v>0.00025-0.00914769052103707i</v>
      </c>
      <c r="M2705" s="57" t="str">
        <f t="shared" si="790"/>
        <v>0.0025-0.00515201593800585i</v>
      </c>
      <c r="N2705" s="57">
        <f t="shared" si="791"/>
        <v>104.25719062202333</v>
      </c>
      <c r="O2705" s="57">
        <f t="shared" si="792"/>
        <v>1.4915978078712235</v>
      </c>
      <c r="P2705" s="374">
        <f t="shared" si="793"/>
        <v>1.4915978078712235</v>
      </c>
      <c r="Q2705" s="374">
        <f t="shared" si="794"/>
        <v>-75.74280937797667</v>
      </c>
      <c r="R2705" s="12">
        <f t="shared" si="795"/>
        <v>104.25719062202333</v>
      </c>
      <c r="S2705" s="57">
        <f t="shared" si="796"/>
        <v>24.164408662900058</v>
      </c>
      <c r="T2705" s="12">
        <f t="shared" si="779"/>
        <v>1.4915978078712235</v>
      </c>
    </row>
    <row r="2706" spans="1:20" x14ac:dyDescent="0.15">
      <c r="A2706" s="57">
        <f t="shared" si="780"/>
        <v>152406.40940579295</v>
      </c>
      <c r="B2706" s="12">
        <f t="shared" si="797"/>
        <v>24256.233415819079</v>
      </c>
      <c r="C2706" s="57" t="str">
        <f t="shared" si="781"/>
        <v>0.292341432379601-1.14713417936521i</v>
      </c>
      <c r="D2706" s="57" t="str">
        <f t="shared" si="782"/>
        <v>7.93392824668527-0.867046911902354i</v>
      </c>
      <c r="E2706" s="57" t="str">
        <f t="shared" si="783"/>
        <v>83.5421621771175+2.87295248993765i</v>
      </c>
      <c r="F2706" s="57" t="str">
        <f t="shared" si="784"/>
        <v>4.16668692608295-24.8534247836884i</v>
      </c>
      <c r="G2706" s="57" t="str">
        <f t="shared" si="785"/>
        <v>0.997130252522904-0.0534931026069114i</v>
      </c>
      <c r="H2706" s="57" t="str">
        <f t="shared" si="786"/>
        <v>12.276177537672-360.882238073968i</v>
      </c>
      <c r="I2706" s="57" t="str">
        <f t="shared" si="787"/>
        <v>-50.3161475266104-10.2053346499036i</v>
      </c>
      <c r="K2706" s="57" t="str">
        <f t="shared" si="788"/>
        <v>0.00112982487401602-0.00336412733079496i</v>
      </c>
      <c r="L2706" s="57" t="str">
        <f t="shared" si="789"/>
        <v>0.00025-0.00911306088965637i</v>
      </c>
      <c r="M2706" s="57" t="str">
        <f t="shared" si="790"/>
        <v>0.0025-0.00513251239092035i</v>
      </c>
      <c r="N2706" s="57">
        <f t="shared" si="791"/>
        <v>104.29721396300114</v>
      </c>
      <c r="O2706" s="57">
        <f t="shared" si="792"/>
        <v>1.4655602002386465</v>
      </c>
      <c r="P2706" s="374">
        <f t="shared" si="793"/>
        <v>1.4655602002386465</v>
      </c>
      <c r="Q2706" s="374">
        <f t="shared" si="794"/>
        <v>-75.702786036998859</v>
      </c>
      <c r="R2706" s="12">
        <f t="shared" si="795"/>
        <v>104.29721396300114</v>
      </c>
      <c r="S2706" s="57">
        <f t="shared" si="796"/>
        <v>24.256233415819079</v>
      </c>
      <c r="T2706" s="12">
        <f t="shared" si="779"/>
        <v>1.4655602002386465</v>
      </c>
    </row>
    <row r="2707" spans="1:20" x14ac:dyDescent="0.15">
      <c r="A2707" s="57">
        <f t="shared" si="780"/>
        <v>152985.55376153497</v>
      </c>
      <c r="B2707" s="12">
        <f t="shared" si="797"/>
        <v>24348.407102799192</v>
      </c>
      <c r="C2707" s="57" t="str">
        <f t="shared" si="781"/>
        <v>0.292266913993928-1.14350225321863i</v>
      </c>
      <c r="D2707" s="57" t="str">
        <f t="shared" si="782"/>
        <v>7.9335794767872-0.868324120541944i</v>
      </c>
      <c r="E2707" s="57" t="str">
        <f t="shared" si="783"/>
        <v>83.5606467333667+2.88095418009681i</v>
      </c>
      <c r="F2707" s="57" t="str">
        <f t="shared" si="784"/>
        <v>4.16659587962984-24.7610300075775i</v>
      </c>
      <c r="G2707" s="57" t="str">
        <f t="shared" si="785"/>
        <v>0.997108464187377-0.0536952030750149i</v>
      </c>
      <c r="H2707" s="57" t="str">
        <f t="shared" si="786"/>
        <v>12.1549685285803-359.257894287109i</v>
      </c>
      <c r="I2707" s="57" t="str">
        <f t="shared" si="787"/>
        <v>-49.9039486979428-10.1436308193224i</v>
      </c>
      <c r="K2707" s="57" t="str">
        <f t="shared" si="788"/>
        <v>0.00112882232054251-0.00335253620061013i</v>
      </c>
      <c r="L2707" s="57" t="str">
        <f t="shared" si="789"/>
        <v>0.00025-0.00907856235271606i</v>
      </c>
      <c r="M2707" s="57" t="str">
        <f t="shared" si="790"/>
        <v>0.0025-0.00511308267674872i</v>
      </c>
      <c r="N2707" s="57">
        <f t="shared" si="791"/>
        <v>104.3372490470632</v>
      </c>
      <c r="O2707" s="57">
        <f t="shared" si="792"/>
        <v>1.4395652625029163</v>
      </c>
      <c r="P2707" s="374">
        <f t="shared" si="793"/>
        <v>1.4395652625029163</v>
      </c>
      <c r="Q2707" s="374">
        <f t="shared" si="794"/>
        <v>-75.662750952936804</v>
      </c>
      <c r="R2707" s="12">
        <f t="shared" si="795"/>
        <v>104.3372490470632</v>
      </c>
      <c r="S2707" s="57">
        <f t="shared" si="796"/>
        <v>24.348407102799193</v>
      </c>
      <c r="T2707" s="12">
        <f t="shared" si="779"/>
        <v>1.4395652625029163</v>
      </c>
    </row>
    <row r="2708" spans="1:20" x14ac:dyDescent="0.15">
      <c r="A2708" s="57">
        <f t="shared" si="780"/>
        <v>153566.89886582879</v>
      </c>
      <c r="B2708" s="12">
        <f t="shared" si="797"/>
        <v>24440.93104978983</v>
      </c>
      <c r="C2708" s="57" t="str">
        <f t="shared" si="781"/>
        <v>0.292191740730047-1.13988680536622i</v>
      </c>
      <c r="D2708" s="57" t="str">
        <f t="shared" si="782"/>
        <v>7.93322808221473-0.869613416412068i</v>
      </c>
      <c r="E2708" s="57" t="str">
        <f t="shared" si="783"/>
        <v>83.5792678416378+2.8889526180462i</v>
      </c>
      <c r="F2708" s="57" t="str">
        <f t="shared" si="784"/>
        <v>4.16650414393335-24.668991352747i</v>
      </c>
      <c r="G2708" s="57" t="str">
        <f t="shared" si="785"/>
        <v>0.997086510908955-0.0538980581501956i</v>
      </c>
      <c r="H2708" s="57" t="str">
        <f t="shared" si="786"/>
        <v>12.0351370097201-357.64295984329i</v>
      </c>
      <c r="I2708" s="57" t="str">
        <f t="shared" si="787"/>
        <v>-49.4954391631633-10.0824907360185i</v>
      </c>
      <c r="K2708" s="57" t="str">
        <f t="shared" si="788"/>
        <v>0.00112782418628836-0.00334099230631481i</v>
      </c>
      <c r="L2708" s="57" t="str">
        <f t="shared" si="789"/>
        <v>0.00025-0.00904419441394305i</v>
      </c>
      <c r="M2708" s="57" t="str">
        <f t="shared" si="790"/>
        <v>0.0025-0.00509372651598795i</v>
      </c>
      <c r="N2708" s="57">
        <f t="shared" si="791"/>
        <v>104.37729470938767</v>
      </c>
      <c r="O2708" s="57">
        <f t="shared" si="792"/>
        <v>1.4136131958479059</v>
      </c>
      <c r="P2708" s="374">
        <f t="shared" si="793"/>
        <v>1.4136131958479059</v>
      </c>
      <c r="Q2708" s="374">
        <f t="shared" si="794"/>
        <v>-75.62270529061233</v>
      </c>
      <c r="R2708" s="12">
        <f t="shared" si="795"/>
        <v>104.37729470938767</v>
      </c>
      <c r="S2708" s="57">
        <f t="shared" si="796"/>
        <v>24.440931049789828</v>
      </c>
      <c r="T2708" s="12">
        <f t="shared" si="779"/>
        <v>1.4136131958479059</v>
      </c>
    </row>
    <row r="2709" spans="1:20" x14ac:dyDescent="0.15">
      <c r="A2709" s="57">
        <f t="shared" si="780"/>
        <v>154150.45308151896</v>
      </c>
      <c r="B2709" s="12">
        <f t="shared" si="797"/>
        <v>24533.806587779032</v>
      </c>
      <c r="C2709" s="57" t="str">
        <f t="shared" si="781"/>
        <v>0.292115907359989-1.13628778383475i</v>
      </c>
      <c r="D2709" s="57" t="str">
        <f t="shared" si="782"/>
        <v>7.93287404345239-0.870914813491965i</v>
      </c>
      <c r="E2709" s="57" t="str">
        <f t="shared" si="783"/>
        <v>83.5980264776869+2.89694741392812i</v>
      </c>
      <c r="F2709" s="57" t="str">
        <f t="shared" si="784"/>
        <v>4.16641171380659-24.5773074943429i</v>
      </c>
      <c r="G2709" s="57" t="str">
        <f t="shared" si="785"/>
        <v>0.997064391446346-0.054101670547902i</v>
      </c>
      <c r="H2709" s="57" t="str">
        <f t="shared" si="786"/>
        <v>11.916664088301-356.037355107146i</v>
      </c>
      <c r="I2709" s="57" t="str">
        <f t="shared" si="787"/>
        <v>-49.0905812702826-10.0219069446378i</v>
      </c>
      <c r="K2709" s="57" t="str">
        <f t="shared" si="788"/>
        <v>0.00112683041667701-0.00332949547974868i</v>
      </c>
      <c r="L2709" s="57" t="str">
        <f t="shared" si="789"/>
        <v>0.00025-0.00900995657894306i</v>
      </c>
      <c r="M2709" s="57" t="str">
        <f t="shared" si="790"/>
        <v>0.0025-0.00507444363019322i</v>
      </c>
      <c r="N2709" s="57">
        <f t="shared" si="791"/>
        <v>104.41734977258605</v>
      </c>
      <c r="O2709" s="57">
        <f t="shared" si="792"/>
        <v>1.3877042016249055</v>
      </c>
      <c r="P2709" s="374">
        <f t="shared" si="793"/>
        <v>1.3877042016249055</v>
      </c>
      <c r="Q2709" s="374">
        <f t="shared" si="794"/>
        <v>-75.58265022741395</v>
      </c>
      <c r="R2709" s="12">
        <f t="shared" si="795"/>
        <v>104.41734977258605</v>
      </c>
      <c r="S2709" s="57">
        <f t="shared" si="796"/>
        <v>24.533806587779033</v>
      </c>
      <c r="T2709" s="12">
        <f t="shared" si="779"/>
        <v>1.3877042016249055</v>
      </c>
    </row>
    <row r="2710" spans="1:20" x14ac:dyDescent="0.15">
      <c r="A2710" s="57">
        <f t="shared" si="780"/>
        <v>154736.22480322872</v>
      </c>
      <c r="B2710" s="12">
        <f t="shared" si="797"/>
        <v>24627.035052812593</v>
      </c>
      <c r="C2710" s="57" t="str">
        <f t="shared" si="781"/>
        <v>0.292039408605733-1.13270513688347i</v>
      </c>
      <c r="D2710" s="57" t="str">
        <f t="shared" si="782"/>
        <v>7.93251734084315-0.872228325883676i</v>
      </c>
      <c r="E2710" s="57" t="str">
        <f t="shared" si="783"/>
        <v>83.6169236237382+2.90493817217693i</v>
      </c>
      <c r="F2710" s="57" t="str">
        <f t="shared" si="784"/>
        <v>4.16631858402396-24.4859771126054i</v>
      </c>
      <c r="G2710" s="57" t="str">
        <f t="shared" si="785"/>
        <v>0.997042104549033-0.0543060429921797i</v>
      </c>
      <c r="H2710" s="57" t="str">
        <f t="shared" si="786"/>
        <v>11.799531183029-354.441001394579i</v>
      </c>
      <c r="I2710" s="57" t="str">
        <f t="shared" si="787"/>
        <v>-48.689337826878-9.96187211466591i</v>
      </c>
      <c r="K2710" s="57" t="str">
        <f t="shared" si="788"/>
        <v>0.00112584095741534-0.00331804555331473i</v>
      </c>
      <c r="L2710" s="57" t="str">
        <f t="shared" si="789"/>
        <v>0.00025-0.00897584835519332i</v>
      </c>
      <c r="M2710" s="57" t="str">
        <f t="shared" si="790"/>
        <v>0.0025-0.00505523374197372i</v>
      </c>
      <c r="N2710" s="57">
        <f t="shared" si="791"/>
        <v>104.45741304663721</v>
      </c>
      <c r="O2710" s="57">
        <f t="shared" si="792"/>
        <v>1.3618384813415438</v>
      </c>
      <c r="P2710" s="374">
        <f t="shared" si="793"/>
        <v>1.3618384813415438</v>
      </c>
      <c r="Q2710" s="374">
        <f t="shared" si="794"/>
        <v>-75.542586953362786</v>
      </c>
      <c r="R2710" s="12">
        <f t="shared" si="795"/>
        <v>104.45741304663721</v>
      </c>
      <c r="S2710" s="57">
        <f t="shared" si="796"/>
        <v>24.627035052812595</v>
      </c>
      <c r="T2710" s="12">
        <f t="shared" si="779"/>
        <v>1.3618384813415438</v>
      </c>
    </row>
    <row r="2711" spans="1:20" x14ac:dyDescent="0.15">
      <c r="A2711" s="57">
        <f t="shared" si="780"/>
        <v>155324.222457481</v>
      </c>
      <c r="B2711" s="12">
        <f t="shared" si="797"/>
        <v>24720.617786013281</v>
      </c>
      <c r="C2711" s="57" t="str">
        <f t="shared" si="781"/>
        <v>0.291962239138745-1.12913881300328i</v>
      </c>
      <c r="D2711" s="57" t="str">
        <f t="shared" si="782"/>
        <v>7.93215795458751-0.873553967811739i</v>
      </c>
      <c r="E2711" s="57" t="str">
        <f t="shared" si="783"/>
        <v>83.6359602685182+2.91292449145142i</v>
      </c>
      <c r="F2711" s="57" t="str">
        <f t="shared" si="784"/>
        <v>4.16622474932115-24.3949988928504i</v>
      </c>
      <c r="G2711" s="57" t="str">
        <f t="shared" si="785"/>
        <v>0.997019648957199-0.0545111782156859i</v>
      </c>
      <c r="H2711" s="57" t="str">
        <f t="shared" si="786"/>
        <v>11.6837200180965-352.85382095843i</v>
      </c>
      <c r="I2711" s="57" t="str">
        <f t="shared" si="787"/>
        <v>-48.2916720932711-9.90237903796807i</v>
      </c>
      <c r="K2711" s="57" t="str">
        <f t="shared" si="788"/>
        <v>0.00112485575449112-0.00330664235997693i</v>
      </c>
      <c r="L2711" s="57" t="str">
        <f t="shared" si="789"/>
        <v>0.00025-0.00894186925203564i</v>
      </c>
      <c r="M2711" s="57" t="str">
        <f t="shared" si="790"/>
        <v>0.0025-0.00503609657498876i</v>
      </c>
      <c r="N2711" s="57">
        <f t="shared" si="791"/>
        <v>104.49748332882054</v>
      </c>
      <c r="O2711" s="57">
        <f t="shared" si="792"/>
        <v>1.3360162366513495</v>
      </c>
      <c r="P2711" s="374">
        <f t="shared" si="793"/>
        <v>1.3360162366513495</v>
      </c>
      <c r="Q2711" s="374">
        <f t="shared" si="794"/>
        <v>-75.502516671179464</v>
      </c>
      <c r="R2711" s="12">
        <f t="shared" si="795"/>
        <v>104.49748332882054</v>
      </c>
      <c r="S2711" s="57">
        <f t="shared" si="796"/>
        <v>24.720617786013282</v>
      </c>
      <c r="T2711" s="12">
        <f t="shared" si="779"/>
        <v>1.3360162366513495</v>
      </c>
    </row>
    <row r="2712" spans="1:20" x14ac:dyDescent="0.15">
      <c r="A2712" s="57">
        <f t="shared" si="780"/>
        <v>155914.45450281946</v>
      </c>
      <c r="B2712" s="12">
        <f t="shared" si="797"/>
        <v>24814.556133600134</v>
      </c>
      <c r="C2712" s="57" t="str">
        <f t="shared" si="781"/>
        <v>0.291884393579541-1.12558876091582i</v>
      </c>
      <c r="D2712" s="57" t="str">
        <f t="shared" si="782"/>
        <v>7.93179586474249-0.874891753622796i</v>
      </c>
      <c r="E2712" s="57" t="str">
        <f t="shared" si="783"/>
        <v>83.6551374072903+2.92090596456551i</v>
      </c>
      <c r="F2712" s="57" t="str">
        <f t="shared" si="784"/>
        <v>4.16613020439467-24.3043715254493i</v>
      </c>
      <c r="G2712" s="57" t="str">
        <f t="shared" si="785"/>
        <v>0.996997023401668-0.0547170789597013i</v>
      </c>
      <c r="H2712" s="57" t="str">
        <f t="shared" si="786"/>
        <v>11.569212617304-351.275736974389i</v>
      </c>
      <c r="I2712" s="57" t="str">
        <f t="shared" si="787"/>
        <v>-47.8975477758208-9.84342062638307i</v>
      </c>
      <c r="K2712" s="57" t="str">
        <f t="shared" si="788"/>
        <v>0.00112387475417051-0.00329528573325765i</v>
      </c>
      <c r="L2712" s="57" t="str">
        <f t="shared" si="789"/>
        <v>0.00025-0.00890801878066907i</v>
      </c>
      <c r="M2712" s="57" t="str">
        <f t="shared" si="790"/>
        <v>0.0025-0.00501703185394379i</v>
      </c>
      <c r="N2712" s="57">
        <f t="shared" si="791"/>
        <v>104.53755940365181</v>
      </c>
      <c r="O2712" s="57">
        <f t="shared" si="792"/>
        <v>1.3102376693426256</v>
      </c>
      <c r="P2712" s="374">
        <f t="shared" si="793"/>
        <v>1.3102376693426256</v>
      </c>
      <c r="Q2712" s="374">
        <f t="shared" si="794"/>
        <v>-75.462440596348188</v>
      </c>
      <c r="R2712" s="12">
        <f t="shared" si="795"/>
        <v>104.53755940365181</v>
      </c>
      <c r="S2712" s="57">
        <f t="shared" si="796"/>
        <v>24.814556133600135</v>
      </c>
      <c r="T2712" s="12">
        <f t="shared" si="779"/>
        <v>1.3102376693426256</v>
      </c>
    </row>
    <row r="2713" spans="1:20" x14ac:dyDescent="0.15">
      <c r="A2713" s="57">
        <f t="shared" si="780"/>
        <v>156506.92942993017</v>
      </c>
      <c r="B2713" s="12">
        <f t="shared" si="797"/>
        <v>24908.851446907815</v>
      </c>
      <c r="C2713" s="57" t="str">
        <f t="shared" si="781"/>
        <v>0.291805866497211-1.12205492957262i</v>
      </c>
      <c r="D2713" s="57" t="str">
        <f t="shared" si="782"/>
        <v>7.93143105122058-0.876241697785199i</v>
      </c>
      <c r="E2713" s="57" t="str">
        <f t="shared" si="783"/>
        <v>83.6744560418895+2.92888217841883i</v>
      </c>
      <c r="F2713" s="57" t="str">
        <f t="shared" si="784"/>
        <v>4.16603494390159-24.2140937058109i</v>
      </c>
      <c r="G2713" s="57" t="str">
        <f t="shared" si="785"/>
        <v>0.996974226603828-0.0549237479741436i</v>
      </c>
      <c r="H2713" s="57" t="str">
        <f t="shared" si="786"/>
        <v>11.4559912983122-349.706673527176i</v>
      </c>
      <c r="I2713" s="57" t="str">
        <f t="shared" si="787"/>
        <v>-47.5069290203416-9.78498990937199i</v>
      </c>
      <c r="K2713" s="57" t="str">
        <f t="shared" si="788"/>
        <v>0.00112289790299551-0.00328397550723537i</v>
      </c>
      <c r="L2713" s="57" t="str">
        <f t="shared" si="789"/>
        <v>0.00025-0.0088742964541433i</v>
      </c>
      <c r="M2713" s="57" t="str">
        <f t="shared" si="790"/>
        <v>0.0025-0.00499803930458635i</v>
      </c>
      <c r="N2713" s="57">
        <f t="shared" si="791"/>
        <v>104.57764004281711</v>
      </c>
      <c r="O2713" s="57">
        <f t="shared" si="792"/>
        <v>1.2845029813275777</v>
      </c>
      <c r="P2713" s="374">
        <f t="shared" si="793"/>
        <v>1.2845029813275777</v>
      </c>
      <c r="Q2713" s="374">
        <f t="shared" si="794"/>
        <v>-75.422359957182891</v>
      </c>
      <c r="R2713" s="12">
        <f t="shared" si="795"/>
        <v>104.57764004281711</v>
      </c>
      <c r="S2713" s="57">
        <f t="shared" si="796"/>
        <v>24.908851446907814</v>
      </c>
      <c r="T2713" s="12">
        <f t="shared" si="779"/>
        <v>1.2845029813275777</v>
      </c>
    </row>
    <row r="2714" spans="1:20" x14ac:dyDescent="0.15">
      <c r="A2714" s="57">
        <f t="shared" si="780"/>
        <v>157101.65576176389</v>
      </c>
      <c r="B2714" s="12">
        <f t="shared" si="797"/>
        <v>25003.505082406064</v>
      </c>
      <c r="C2714" s="57" t="str">
        <f t="shared" si="781"/>
        <v>0.291726652408957-1.11853726815428i</v>
      </c>
      <c r="D2714" s="57" t="str">
        <f t="shared" si="782"/>
        <v>7.93106349378906-0.877603814888691i</v>
      </c>
      <c r="E2714" s="57" t="str">
        <f t="shared" si="783"/>
        <v>83.6939171807591+2.93685271392593i</v>
      </c>
      <c r="F2714" s="57" t="str">
        <f t="shared" si="784"/>
        <v>4.16593896245932-24.1241641343625i</v>
      </c>
      <c r="G2714" s="57" t="str">
        <f t="shared" si="785"/>
        <v>0.99695125727557-0.0551311880175811i</v>
      </c>
      <c r="H2714" s="57" t="str">
        <f t="shared" si="786"/>
        <v>11.3440386670179-348.146555596952i</v>
      </c>
      <c r="I2714" s="57" t="str">
        <f t="shared" si="787"/>
        <v>-47.119780405634-9.72708003171907i</v>
      </c>
      <c r="K2714" s="57" t="str">
        <f t="shared" si="788"/>
        <v>0.00112192514778143-0.0032727115165421i</v>
      </c>
      <c r="L2714" s="57" t="str">
        <f t="shared" si="789"/>
        <v>0.00025-0.00884070178735139i</v>
      </c>
      <c r="M2714" s="57" t="str">
        <f t="shared" si="790"/>
        <v>0.0025-0.00497911865370228i</v>
      </c>
      <c r="N2714" s="57">
        <f t="shared" si="791"/>
        <v>104.61772400510745</v>
      </c>
      <c r="O2714" s="57">
        <f t="shared" si="792"/>
        <v>1.2588123746315598</v>
      </c>
      <c r="P2714" s="374">
        <f t="shared" si="793"/>
        <v>1.2588123746315598</v>
      </c>
      <c r="Q2714" s="374">
        <f t="shared" si="794"/>
        <v>-75.382275994892552</v>
      </c>
      <c r="R2714" s="12">
        <f t="shared" si="795"/>
        <v>104.61772400510745</v>
      </c>
      <c r="S2714" s="57">
        <f t="shared" si="796"/>
        <v>25.003505082406065</v>
      </c>
      <c r="T2714" s="12">
        <f t="shared" si="779"/>
        <v>1.2588123746315598</v>
      </c>
    </row>
    <row r="2715" spans="1:20" x14ac:dyDescent="0.15">
      <c r="A2715" s="57">
        <f t="shared" si="780"/>
        <v>157698.64205365861</v>
      </c>
      <c r="B2715" s="12">
        <f t="shared" si="797"/>
        <v>25098.518401719208</v>
      </c>
      <c r="C2715" s="57" t="str">
        <f t="shared" si="781"/>
        <v>0.291646745779628-1.11503572606951i</v>
      </c>
      <c r="D2715" s="57" t="str">
        <f t="shared" si="782"/>
        <v>7.93069317206862-0.878978119643975i</v>
      </c>
      <c r="E2715" s="57" t="str">
        <f t="shared" si="783"/>
        <v>83.713521838982+2.94481714594589i</v>
      </c>
      <c r="F2715" s="57" t="str">
        <f t="shared" si="784"/>
        <v>4.16584225464532-24.0345815165308i</v>
      </c>
      <c r="G2715" s="57" t="str">
        <f t="shared" si="785"/>
        <v>0.996928114119218-0.0553394018572438i</v>
      </c>
      <c r="H2715" s="57" t="str">
        <f t="shared" si="786"/>
        <v>11.2333376120559-346.595309045978i</v>
      </c>
      <c r="I2715" s="57" t="str">
        <f t="shared" si="787"/>
        <v>-46.7360669371299-9.66968425128425i</v>
      </c>
      <c r="K2715" s="57" t="str">
        <f t="shared" si="788"/>
        <v>0.00112095643561448-0.00326149359636102i</v>
      </c>
      <c r="L2715" s="57" t="str">
        <f t="shared" si="789"/>
        <v>0.00025-0.00880723429702272i</v>
      </c>
      <c r="M2715" s="57" t="str">
        <f t="shared" si="790"/>
        <v>0.0025-0.00496026962911166i</v>
      </c>
      <c r="N2715" s="57">
        <f t="shared" si="791"/>
        <v>104.65781003635557</v>
      </c>
      <c r="O2715" s="57">
        <f t="shared" si="792"/>
        <v>1.2331660513811813</v>
      </c>
      <c r="P2715" s="374">
        <f t="shared" si="793"/>
        <v>1.2331660513811813</v>
      </c>
      <c r="Q2715" s="374">
        <f t="shared" si="794"/>
        <v>-75.342189963644429</v>
      </c>
      <c r="R2715" s="12">
        <f t="shared" si="795"/>
        <v>104.65781003635557</v>
      </c>
      <c r="S2715" s="57">
        <f t="shared" si="796"/>
        <v>25.098518401719208</v>
      </c>
      <c r="T2715" s="12">
        <f t="shared" si="779"/>
        <v>1.2331660513811813</v>
      </c>
    </row>
    <row r="2716" spans="1:20" x14ac:dyDescent="0.15">
      <c r="A2716" s="57">
        <f t="shared" si="780"/>
        <v>158297.89689346249</v>
      </c>
      <c r="B2716" s="12">
        <f t="shared" si="797"/>
        <v>25193.89277164574</v>
      </c>
      <c r="C2716" s="57" t="str">
        <f t="shared" si="781"/>
        <v>0.291566141021236-1.11155025295432i</v>
      </c>
      <c r="D2716" s="57" t="str">
        <f t="shared" si="782"/>
        <v>7.93032006553259-0.880364626882344i</v>
      </c>
      <c r="E2716" s="57" t="str">
        <f t="shared" si="783"/>
        <v>83.7332710383205+2.95277504320898i</v>
      </c>
      <c r="F2716" s="57" t="str">
        <f t="shared" si="784"/>
        <v>4.16574481499671-23.9453445627236i</v>
      </c>
      <c r="G2716" s="57" t="str">
        <f t="shared" si="785"/>
        <v>0.996904795827455-0.0555483922690375i</v>
      </c>
      <c r="H2716" s="57" t="str">
        <f t="shared" si="786"/>
        <v>11.1238712994185-345.052860605507i</v>
      </c>
      <c r="I2716" s="57" t="str">
        <f t="shared" si="787"/>
        <v>-46.3557540406499-9.61279593680526i</v>
      </c>
      <c r="K2716" s="57" t="str">
        <f t="shared" si="788"/>
        <v>0.00111999171384926-0.00325032158242396i</v>
      </c>
      <c r="L2716" s="57" t="str">
        <f t="shared" si="789"/>
        <v>0.00025-0.00877389350171618i</v>
      </c>
      <c r="M2716" s="57" t="str">
        <f t="shared" si="790"/>
        <v>0.0025-0.00494149195966494i</v>
      </c>
      <c r="N2716" s="57">
        <f t="shared" si="791"/>
        <v>104.69789686937061</v>
      </c>
      <c r="O2716" s="57">
        <f t="shared" si="792"/>
        <v>1.2075642137933338</v>
      </c>
      <c r="P2716" s="374">
        <f t="shared" si="793"/>
        <v>1.2075642137933338</v>
      </c>
      <c r="Q2716" s="374">
        <f t="shared" si="794"/>
        <v>-75.302103130629391</v>
      </c>
      <c r="R2716" s="12">
        <f t="shared" si="795"/>
        <v>104.69789686937061</v>
      </c>
      <c r="S2716" s="57">
        <f t="shared" si="796"/>
        <v>25.193892771645739</v>
      </c>
      <c r="T2716" s="12">
        <f t="shared" si="779"/>
        <v>1.2075642137933338</v>
      </c>
    </row>
    <row r="2717" spans="1:20" x14ac:dyDescent="0.15">
      <c r="A2717" s="57">
        <f t="shared" si="780"/>
        <v>158899.42890165767</v>
      </c>
      <c r="B2717" s="12">
        <f t="shared" si="797"/>
        <v>25289.629564177994</v>
      </c>
      <c r="C2717" s="57" t="str">
        <f t="shared" si="781"/>
        <v>0.291484832492472-1.10808079867115i</v>
      </c>
      <c r="D2717" s="57" t="str">
        <f t="shared" si="782"/>
        <v>7.9299441535057-0.88176335155527i</v>
      </c>
      <c r="E2717" s="57" t="str">
        <f t="shared" si="783"/>
        <v>83.7531658072476+2.96072596824521i</v>
      </c>
      <c r="F2717" s="57" t="str">
        <f t="shared" si="784"/>
        <v>4.16564663801008-23.8564519883099i</v>
      </c>
      <c r="G2717" s="57" t="str">
        <f t="shared" si="785"/>
        <v>0.99688130108326-0.0557581620375548i</v>
      </c>
      <c r="H2717" s="57" t="str">
        <f t="shared" si="786"/>
        <v>11.0156231671921-343.519137862894i</v>
      </c>
      <c r="I2717" s="57" t="str">
        <f t="shared" si="787"/>
        <v>-45.9788075562657-9.55640856574839i</v>
      </c>
      <c r="K2717" s="57" t="str">
        <f t="shared" si="788"/>
        <v>0.00111903093010632-0.00323919531100899i</v>
      </c>
      <c r="L2717" s="57" t="str">
        <f t="shared" si="789"/>
        <v>0.00025-0.00874067892181325i</v>
      </c>
      <c r="M2717" s="57" t="str">
        <f t="shared" si="790"/>
        <v>0.0025-0.00492278537523903i</v>
      </c>
      <c r="N2717" s="57">
        <f t="shared" si="791"/>
        <v>104.73798322387397</v>
      </c>
      <c r="O2717" s="57">
        <f t="shared" si="792"/>
        <v>1.1820070641636795</v>
      </c>
      <c r="P2717" s="374">
        <f t="shared" si="793"/>
        <v>1.1820070641636795</v>
      </c>
      <c r="Q2717" s="374">
        <f t="shared" si="794"/>
        <v>-75.262016776126032</v>
      </c>
      <c r="R2717" s="12">
        <f t="shared" si="795"/>
        <v>104.73798322387397</v>
      </c>
      <c r="S2717" s="57">
        <f t="shared" si="796"/>
        <v>25.289629564177993</v>
      </c>
      <c r="T2717" s="12">
        <f t="shared" si="779"/>
        <v>1.1820070641636795</v>
      </c>
    </row>
    <row r="2718" spans="1:20" x14ac:dyDescent="0.15">
      <c r="A2718" s="57">
        <f t="shared" si="780"/>
        <v>159503.24673148396</v>
      </c>
      <c r="B2718" s="12">
        <f t="shared" si="797"/>
        <v>25385.730156521873</v>
      </c>
      <c r="C2718" s="57" t="str">
        <f t="shared" si="781"/>
        <v>0.291402814498257-1.10462731330797i</v>
      </c>
      <c r="D2718" s="57" t="str">
        <f t="shared" si="782"/>
        <v>7.92956541516353-0.883174308734055i</v>
      </c>
      <c r="E2718" s="57" t="str">
        <f t="shared" si="783"/>
        <v>83.7732071809825+2.96866947731009i</v>
      </c>
      <c r="F2718" s="57" t="str">
        <f t="shared" si="784"/>
        <v>4.16554771814116-23.7679025136034i</v>
      </c>
      <c r="G2718" s="57" t="str">
        <f t="shared" si="785"/>
        <v>0.996857628559834-0.055968713956088i</v>
      </c>
      <c r="H2718" s="57" t="str">
        <f t="shared" si="786"/>
        <v>10.90857692041-341.994069248955i</v>
      </c>
      <c r="I2718" s="57" t="str">
        <f t="shared" si="787"/>
        <v>-45.6051937322782-9.5005157222076i</v>
      </c>
      <c r="K2718" s="57" t="str">
        <f t="shared" si="788"/>
        <v>0.00111807403226982-0.00322811461893795i</v>
      </c>
      <c r="L2718" s="57" t="str">
        <f t="shared" si="789"/>
        <v>0.00025-0.00870759007951118i</v>
      </c>
      <c r="M2718" s="57" t="str">
        <f t="shared" si="790"/>
        <v>0.0025-0.00490414960673344i</v>
      </c>
      <c r="N2718" s="57">
        <f t="shared" si="791"/>
        <v>104.77806780643795</v>
      </c>
      <c r="O2718" s="57">
        <f t="shared" si="792"/>
        <v>1.1564948048548502</v>
      </c>
      <c r="P2718" s="374">
        <f t="shared" si="793"/>
        <v>1.1564948048548502</v>
      </c>
      <c r="Q2718" s="374">
        <f t="shared" si="794"/>
        <v>-75.221932193562054</v>
      </c>
      <c r="R2718" s="12">
        <f t="shared" si="795"/>
        <v>104.77806780643795</v>
      </c>
      <c r="S2718" s="57">
        <f t="shared" si="796"/>
        <v>25.385730156521873</v>
      </c>
      <c r="T2718" s="12">
        <f t="shared" si="779"/>
        <v>1.1564948048548502</v>
      </c>
    </row>
    <row r="2719" spans="1:20" x14ac:dyDescent="0.15">
      <c r="A2719" s="57">
        <f t="shared" si="780"/>
        <v>160109.35906906362</v>
      </c>
      <c r="B2719" s="12">
        <f t="shared" si="797"/>
        <v>25482.195931116657</v>
      </c>
      <c r="C2719" s="57" t="str">
        <f t="shared" si="781"/>
        <v>0.291320081289194-1.10118974717746i</v>
      </c>
      <c r="D2719" s="57" t="str">
        <f t="shared" si="782"/>
        <v>7.92918382953094-0.884597513609382i</v>
      </c>
      <c r="E2719" s="57" t="str">
        <f t="shared" si="783"/>
        <v>83.7933962015281+2.97660512031002i</v>
      </c>
      <c r="F2719" s="57" t="str">
        <f t="shared" si="784"/>
        <v>4.16544804980454-23.6796948638418i</v>
      </c>
      <c r="G2719" s="57" t="str">
        <f t="shared" si="785"/>
        <v>0.996833776920527-0.0561800508266411i</v>
      </c>
      <c r="H2719" s="57" t="str">
        <f t="shared" si="786"/>
        <v>10.8027165260138-340.477584025532i</v>
      </c>
      <c r="I2719" s="57" t="str">
        <f t="shared" si="787"/>
        <v>-45.234879219291-9.44511109484908i</v>
      </c>
      <c r="K2719" s="57" t="str">
        <f t="shared" si="788"/>
        <v>0.00111712096848501-0.00321707934357397i</v>
      </c>
      <c r="L2719" s="57" t="str">
        <f t="shared" si="789"/>
        <v>0.00025-0.00867462649881563i</v>
      </c>
      <c r="M2719" s="57" t="str">
        <f t="shared" si="790"/>
        <v>0.0025-0.00488558438606638i</v>
      </c>
      <c r="N2719" s="57">
        <f t="shared" si="791"/>
        <v>104.81814931041914</v>
      </c>
      <c r="O2719" s="57">
        <f t="shared" si="792"/>
        <v>1.1310276382849274</v>
      </c>
      <c r="P2719" s="374">
        <f t="shared" si="793"/>
        <v>1.1310276382849274</v>
      </c>
      <c r="Q2719" s="374">
        <f t="shared" si="794"/>
        <v>-75.181850689580855</v>
      </c>
      <c r="R2719" s="12">
        <f t="shared" si="795"/>
        <v>104.81814931041914</v>
      </c>
      <c r="S2719" s="57">
        <f t="shared" si="796"/>
        <v>25.482195931116657</v>
      </c>
      <c r="T2719" s="12">
        <f t="shared" si="779"/>
        <v>1.1310276382849274</v>
      </c>
    </row>
    <row r="2720" spans="1:20" x14ac:dyDescent="0.15">
      <c r="A2720" s="57">
        <f t="shared" si="780"/>
        <v>160717.77463352607</v>
      </c>
      <c r="B2720" s="12">
        <f t="shared" si="797"/>
        <v>25579.028275654902</v>
      </c>
      <c r="C2720" s="57" t="str">
        <f t="shared" si="781"/>
        <v>0.291236627061133-1.09776805081611i</v>
      </c>
      <c r="D2720" s="57" t="str">
        <f t="shared" si="782"/>
        <v>7.92879937548145-0.88603298149093i</v>
      </c>
      <c r="E2720" s="57" t="str">
        <f t="shared" si="783"/>
        <v>83.8137339177041+2.98453244072729i</v>
      </c>
      <c r="F2720" s="57" t="str">
        <f t="shared" si="784"/>
        <v>4.16534762737334-23.5918277691701i</v>
      </c>
      <c r="G2720" s="57" t="str">
        <f t="shared" si="785"/>
        <v>0.996809744818774-0.0563921754599408i</v>
      </c>
      <c r="H2720" s="57" t="str">
        <f t="shared" si="786"/>
        <v>10.6980262079253-338.969612273268i</v>
      </c>
      <c r="I2720" s="57" t="str">
        <f t="shared" si="787"/>
        <v>-44.8678310643925-9.3901884749013i</v>
      </c>
      <c r="K2720" s="57" t="str">
        <f t="shared" si="788"/>
        <v>0.00111617168715599-0.00320608932281906i</v>
      </c>
      <c r="L2720" s="57" t="str">
        <f t="shared" si="789"/>
        <v>0.00025-0.0086417877055346i</v>
      </c>
      <c r="M2720" s="57" t="str">
        <f t="shared" si="790"/>
        <v>0.0025-0.00486708944617093i</v>
      </c>
      <c r="N2720" s="57">
        <f t="shared" si="791"/>
        <v>104.85822641589897</v>
      </c>
      <c r="O2720" s="57">
        <f t="shared" si="792"/>
        <v>1.10560576691545</v>
      </c>
      <c r="P2720" s="374">
        <f t="shared" si="793"/>
        <v>1.10560576691545</v>
      </c>
      <c r="Q2720" s="374">
        <f t="shared" si="794"/>
        <v>-75.141773584101031</v>
      </c>
      <c r="R2720" s="12">
        <f t="shared" si="795"/>
        <v>104.85822641589897</v>
      </c>
      <c r="S2720" s="57">
        <f t="shared" si="796"/>
        <v>25.579028275654903</v>
      </c>
      <c r="T2720" s="12">
        <f t="shared" si="779"/>
        <v>1.10560576691545</v>
      </c>
    </row>
    <row r="2721" spans="1:20" x14ac:dyDescent="0.15">
      <c r="A2721" s="57">
        <f t="shared" si="780"/>
        <v>161328.50217713346</v>
      </c>
      <c r="B2721" s="12">
        <f t="shared" si="797"/>
        <v>25676.228583102391</v>
      </c>
      <c r="C2721" s="57" t="str">
        <f t="shared" si="781"/>
        <v>0.291152445954645-1.09436217498336i</v>
      </c>
      <c r="D2721" s="57" t="str">
        <f t="shared" si="782"/>
        <v>7.92841203173595-0.88748072780697i</v>
      </c>
      <c r="E2721" s="57" t="str">
        <f t="shared" si="783"/>
        <v>83.8342213851822+2.99245097554424i</v>
      </c>
      <c r="F2721" s="57" t="str">
        <f t="shared" si="784"/>
        <v>4.16524644517896-23.504299964621i</v>
      </c>
      <c r="G2721" s="57" t="str">
        <f t="shared" si="785"/>
        <v>0.996785530898017-0.0566050906754488i</v>
      </c>
      <c r="H2721" s="57" t="str">
        <f t="shared" si="786"/>
        <v>10.594490442224-337.470084879609i</v>
      </c>
      <c r="I2721" s="57" t="str">
        <f t="shared" si="787"/>
        <v>-44.5040167054355-9.3357417541893i</v>
      </c>
      <c r="K2721" s="57" t="str">
        <f t="shared" si="788"/>
        <v>0.0011152261369433-0.00319514439511163i</v>
      </c>
      <c r="L2721" s="57" t="str">
        <f t="shared" si="789"/>
        <v>0.00025-0.00860907322727099i</v>
      </c>
      <c r="M2721" s="57" t="str">
        <f t="shared" si="790"/>
        <v>0.0025-0.00484866452099118i</v>
      </c>
      <c r="N2721" s="57">
        <f t="shared" si="791"/>
        <v>104.89829778961983</v>
      </c>
      <c r="O2721" s="57">
        <f t="shared" si="792"/>
        <v>1.0802293932393983</v>
      </c>
      <c r="P2721" s="374">
        <f t="shared" si="793"/>
        <v>1.0802293932393983</v>
      </c>
      <c r="Q2721" s="374">
        <f t="shared" si="794"/>
        <v>-75.101702210380168</v>
      </c>
      <c r="R2721" s="12">
        <f t="shared" si="795"/>
        <v>104.89829778961983</v>
      </c>
      <c r="S2721" s="57">
        <f t="shared" si="796"/>
        <v>25.67622858310239</v>
      </c>
      <c r="T2721" s="12">
        <f t="shared" si="779"/>
        <v>1.0802293932393983</v>
      </c>
    </row>
    <row r="2722" spans="1:20" x14ac:dyDescent="0.15">
      <c r="A2722" s="57">
        <f t="shared" si="780"/>
        <v>161941.55048540659</v>
      </c>
      <c r="B2722" s="12">
        <f t="shared" si="797"/>
        <v>25773.798251718181</v>
      </c>
      <c r="C2722" s="57" t="str">
        <f t="shared" si="781"/>
        <v>0.291067532054504-1.09097207066069i</v>
      </c>
      <c r="D2722" s="57" t="str">
        <f t="shared" si="782"/>
        <v>7.92802177686174-0.888940768103906i</v>
      </c>
      <c r="E2722" s="57" t="str">
        <f t="shared" si="783"/>
        <v>83.8548596665218+3.00036025516594i</v>
      </c>
      <c r="F2722" s="57" t="str">
        <f t="shared" si="784"/>
        <v>4.16514449751069-23.4171101900968i</v>
      </c>
      <c r="G2722" s="57" t="str">
        <f t="shared" si="785"/>
        <v>0.996761133791635-0.0568187993013728i</v>
      </c>
      <c r="H2722" s="57" t="str">
        <f t="shared" si="786"/>
        <v>10.4920939524272-335.978933527006i</v>
      </c>
      <c r="I2722" s="57" t="str">
        <f t="shared" si="787"/>
        <v>-44.1434039654167-9.28176492321166i</v>
      </c>
      <c r="K2722" s="57" t="str">
        <f t="shared" si="788"/>
        <v>0.00111428426676154-0.00318424439942393i</v>
      </c>
      <c r="L2722" s="57" t="str">
        <f t="shared" si="789"/>
        <v>0.00025-0.00857648259341599i</v>
      </c>
      <c r="M2722" s="57" t="str">
        <f t="shared" si="790"/>
        <v>0.0025-0.00483030934547835i</v>
      </c>
      <c r="N2722" s="57">
        <f t="shared" si="791"/>
        <v>104.93836208492309</v>
      </c>
      <c r="O2722" s="57">
        <f t="shared" si="792"/>
        <v>1.0548987197687145</v>
      </c>
      <c r="P2722" s="374">
        <f t="shared" si="793"/>
        <v>1.0548987197687145</v>
      </c>
      <c r="Q2722" s="374">
        <f t="shared" si="794"/>
        <v>-75.061637915076915</v>
      </c>
      <c r="R2722" s="12">
        <f t="shared" si="795"/>
        <v>104.93836208492309</v>
      </c>
      <c r="S2722" s="57">
        <f t="shared" si="796"/>
        <v>25.77379825171818</v>
      </c>
      <c r="T2722" s="12">
        <f t="shared" si="779"/>
        <v>1.0548987197687145</v>
      </c>
    </row>
    <row r="2723" spans="1:20" x14ac:dyDescent="0.15">
      <c r="A2723" s="57">
        <f t="shared" si="780"/>
        <v>162556.92837725111</v>
      </c>
      <c r="B2723" s="12">
        <f t="shared" si="797"/>
        <v>25871.73868507471</v>
      </c>
      <c r="C2723" s="57" t="str">
        <f t="shared" si="781"/>
        <v>0.290981879389221-1.08759768905091i</v>
      </c>
      <c r="D2723" s="57" t="str">
        <f t="shared" si="782"/>
        <v>7.92762858927183-0.89041311804596i</v>
      </c>
      <c r="E2723" s="57" t="str">
        <f t="shared" si="783"/>
        <v>83.8756498312054+3.00825980334246i</v>
      </c>
      <c r="F2723" s="57" t="str">
        <f t="shared" si="784"/>
        <v>4.16504177861554-23.3302571903522i</v>
      </c>
      <c r="G2723" s="57" t="str">
        <f t="shared" si="785"/>
        <v>0.996736552122872-0.0570333041746779i</v>
      </c>
      <c r="H2723" s="57" t="str">
        <f t="shared" si="786"/>
        <v>10.3908217048727-334.496090681326i</v>
      </c>
      <c r="I2723" s="57" t="str">
        <f t="shared" si="787"/>
        <v>-43.7859610469554-9.22825206926012i</v>
      </c>
      <c r="K2723" s="57" t="str">
        <f t="shared" si="788"/>
        <v>0.00111334602577716-0.00317338917525979i</v>
      </c>
      <c r="L2723" s="57" t="str">
        <f t="shared" si="789"/>
        <v>0.00025-0.00854401533514245i</v>
      </c>
      <c r="M2723" s="57" t="str">
        <f t="shared" si="790"/>
        <v>0.0025-0.00481202365558712i</v>
      </c>
      <c r="N2723" s="57">
        <f t="shared" si="791"/>
        <v>104.97841794168743</v>
      </c>
      <c r="O2723" s="57">
        <f t="shared" si="792"/>
        <v>1.0296139490233083</v>
      </c>
      <c r="P2723" s="374">
        <f t="shared" si="793"/>
        <v>1.0296139490233083</v>
      </c>
      <c r="Q2723" s="374">
        <f t="shared" si="794"/>
        <v>-75.021582058312575</v>
      </c>
      <c r="R2723" s="12">
        <f t="shared" si="795"/>
        <v>104.97841794168743</v>
      </c>
      <c r="S2723" s="57">
        <f t="shared" si="796"/>
        <v>25.87173868507471</v>
      </c>
      <c r="T2723" s="12">
        <f t="shared" si="779"/>
        <v>1.0296139490233083</v>
      </c>
    </row>
    <row r="2724" spans="1:20" x14ac:dyDescent="0.15">
      <c r="A2724" s="57">
        <f t="shared" si="780"/>
        <v>163174.64470508468</v>
      </c>
      <c r="B2724" s="12">
        <f t="shared" si="797"/>
        <v>25970.051292077995</v>
      </c>
      <c r="C2724" s="57" t="str">
        <f t="shared" si="781"/>
        <v>0.290895481930497-1.08423898157706i</v>
      </c>
      <c r="D2724" s="57" t="str">
        <f t="shared" si="782"/>
        <v>7.92723244722316-0.891897793414588i</v>
      </c>
      <c r="E2724" s="57" t="str">
        <f t="shared" si="783"/>
        <v>83.8965929556733+3.01614913709066i</v>
      </c>
      <c r="F2724" s="57" t="str">
        <f t="shared" si="784"/>
        <v>4.16493828269783-23.2437397149744i</v>
      </c>
      <c r="G2724" s="57" t="str">
        <f t="shared" si="785"/>
        <v>0.996711784504764-0.0572486081410974i</v>
      </c>
      <c r="H2724" s="57" t="str">
        <f t="shared" si="786"/>
        <v>10.2906589041983-333.021489580452i</v>
      </c>
      <c r="I2724" s="57" t="str">
        <f t="shared" si="787"/>
        <v>-43.43165652686-9.17519737457905i</v>
      </c>
      <c r="K2724" s="57" t="str">
        <f t="shared" si="788"/>
        <v>0.00111241136340611-0.00316257856265194i</v>
      </c>
      <c r="L2724" s="57" t="str">
        <f t="shared" si="789"/>
        <v>0.00025-0.00851167098539795i</v>
      </c>
      <c r="M2724" s="57" t="str">
        <f t="shared" si="790"/>
        <v>0.0025-0.00479380718827169i</v>
      </c>
      <c r="N2724" s="57">
        <f t="shared" si="791"/>
        <v>105.01846398626921</v>
      </c>
      <c r="O2724" s="57">
        <f t="shared" si="792"/>
        <v>1.0043752835168629</v>
      </c>
      <c r="P2724" s="374">
        <f t="shared" si="793"/>
        <v>1.0043752835168629</v>
      </c>
      <c r="Q2724" s="374">
        <f t="shared" si="794"/>
        <v>-74.981536013730789</v>
      </c>
      <c r="R2724" s="12">
        <f t="shared" si="795"/>
        <v>105.01846398626921</v>
      </c>
      <c r="S2724" s="57">
        <f t="shared" si="796"/>
        <v>25.970051292077994</v>
      </c>
      <c r="T2724" s="12">
        <f t="shared" si="779"/>
        <v>1.0043752835168629</v>
      </c>
    </row>
    <row r="2725" spans="1:20" x14ac:dyDescent="0.15">
      <c r="A2725" s="57">
        <f t="shared" si="780"/>
        <v>163794.70835496401</v>
      </c>
      <c r="B2725" s="12">
        <f t="shared" si="797"/>
        <v>26068.737486987891</v>
      </c>
      <c r="C2725" s="57" t="str">
        <f t="shared" si="781"/>
        <v>0.290808333592704-1.08089589988173i</v>
      </c>
      <c r="D2725" s="57" t="str">
        <f t="shared" si="782"/>
        <v>7.92683332881623-0.8933948101082i</v>
      </c>
      <c r="E2725" s="57" t="str">
        <f t="shared" si="783"/>
        <v>83.9176901233589+3.02402776661422i</v>
      </c>
      <c r="F2725" s="57" t="str">
        <f t="shared" si="784"/>
        <v>4.16483400391891-23.1575565183665i</v>
      </c>
      <c r="G2725" s="57" t="str">
        <f t="shared" si="785"/>
        <v>0.996686829540064-0.0574647140551434i</v>
      </c>
      <c r="H2725" s="57" t="str">
        <f t="shared" si="786"/>
        <v>10.191590988918-331.55506422309i</v>
      </c>
      <c r="I2725" s="57" t="str">
        <f t="shared" si="787"/>
        <v>-43.0804593507949-9.12259511456564i</v>
      </c>
      <c r="K2725" s="57" t="str">
        <f t="shared" si="788"/>
        <v>0.00111148022931155-0.00315181240215967i</v>
      </c>
      <c r="L2725" s="57" t="str">
        <f t="shared" si="789"/>
        <v>0.00025-0.00847944907889814i</v>
      </c>
      <c r="M2725" s="57" t="str">
        <f t="shared" si="790"/>
        <v>0.0025-0.00477565968148206i</v>
      </c>
      <c r="N2725" s="57">
        <f t="shared" si="791"/>
        <v>105.05849883143932</v>
      </c>
      <c r="O2725" s="57">
        <f t="shared" si="792"/>
        <v>0.97918292574573651</v>
      </c>
      <c r="P2725" s="374">
        <f t="shared" si="793"/>
        <v>0.97918292574573651</v>
      </c>
      <c r="Q2725" s="374">
        <f t="shared" si="794"/>
        <v>-74.941501168560677</v>
      </c>
      <c r="R2725" s="12">
        <f t="shared" si="795"/>
        <v>105.05849883143932</v>
      </c>
      <c r="S2725" s="57">
        <f t="shared" si="796"/>
        <v>26.068737486987892</v>
      </c>
      <c r="T2725" s="12">
        <f t="shared" si="779"/>
        <v>0.97918292574573651</v>
      </c>
    </row>
    <row r="2726" spans="1:20" x14ac:dyDescent="0.15">
      <c r="A2726" s="57">
        <f t="shared" si="780"/>
        <v>164417.12824671288</v>
      </c>
      <c r="B2726" s="12">
        <f t="shared" si="797"/>
        <v>26167.798689438445</v>
      </c>
      <c r="C2726" s="57" t="str">
        <f t="shared" si="781"/>
        <v>0.290720428232404-1.07756839582609i</v>
      </c>
      <c r="D2726" s="57" t="str">
        <f t="shared" si="782"/>
        <v>7.92643121199371-0.894904184141616i</v>
      </c>
      <c r="E2726" s="57" t="str">
        <f t="shared" si="783"/>
        <v>83.9389424247245+3.0318951952235i</v>
      </c>
      <c r="F2726" s="57" t="str">
        <f t="shared" si="784"/>
        <v>4.16472893639687-23.0717063597285i</v>
      </c>
      <c r="G2726" s="57" t="str">
        <f t="shared" si="785"/>
        <v>0.996661685821169-0.0576816247801179i</v>
      </c>
      <c r="H2726" s="57" t="str">
        <f t="shared" si="786"/>
        <v>10.0936036270935-330.096749357764i</v>
      </c>
      <c r="I2726" s="57" t="str">
        <f t="shared" si="787"/>
        <v>-42.7323388280336-9.07043965600893i</v>
      </c>
      <c r="K2726" s="57" t="str">
        <f t="shared" si="788"/>
        <v>0.0011105525734017-0.00314109053486632i</v>
      </c>
      <c r="L2726" s="57" t="str">
        <f t="shared" si="789"/>
        <v>0.00025-0.0084473491521201i</v>
      </c>
      <c r="M2726" s="57" t="str">
        <f t="shared" si="790"/>
        <v>0.0025-0.00475758087416024i</v>
      </c>
      <c r="N2726" s="57">
        <f t="shared" si="791"/>
        <v>105.09852107632626</v>
      </c>
      <c r="O2726" s="57">
        <f t="shared" si="792"/>
        <v>0.9540370781756351</v>
      </c>
      <c r="P2726" s="374">
        <f t="shared" si="793"/>
        <v>0.9540370781756351</v>
      </c>
      <c r="Q2726" s="374">
        <f t="shared" si="794"/>
        <v>-74.901478923673736</v>
      </c>
      <c r="R2726" s="12">
        <f t="shared" si="795"/>
        <v>105.09852107632626</v>
      </c>
      <c r="S2726" s="57">
        <f t="shared" si="796"/>
        <v>26.167798689438445</v>
      </c>
      <c r="T2726" s="12">
        <f t="shared" si="779"/>
        <v>0.9540370781756351</v>
      </c>
    </row>
    <row r="2727" spans="1:20" x14ac:dyDescent="0.15">
      <c r="A2727" s="57">
        <f t="shared" si="780"/>
        <v>165041.91333405036</v>
      </c>
      <c r="B2727" s="12">
        <f t="shared" si="797"/>
        <v>26267.23632445831</v>
      </c>
      <c r="C2727" s="57" t="str">
        <f t="shared" si="781"/>
        <v>0.290631759647763-1.0742564214891i</v>
      </c>
      <c r="D2727" s="57" t="str">
        <f t="shared" si="782"/>
        <v>7.92602607453947-0.896425931645697i</v>
      </c>
      <c r="E2727" s="57" t="str">
        <f t="shared" si="783"/>
        <v>83.9603509572955+3.03975091925426i</v>
      </c>
      <c r="F2727" s="57" t="str">
        <f t="shared" si="784"/>
        <v>4.16462307420619-22.9861880030399i</v>
      </c>
      <c r="G2727" s="57" t="str">
        <f t="shared" si="785"/>
        <v>0.996636351930046-0.0578993431881225i</v>
      </c>
      <c r="H2727" s="57" t="str">
        <f t="shared" si="786"/>
        <v>9.99668271209465-328.646480471998i</v>
      </c>
      <c r="I2727" s="57" t="str">
        <f t="shared" si="787"/>
        <v>-42.3872646263029-9.01872545536653i</v>
      </c>
      <c r="K2727" s="57" t="str">
        <f t="shared" si="788"/>
        <v>0.00110962834582748-0.00313041280237681i</v>
      </c>
      <c r="L2727" s="57" t="str">
        <f t="shared" si="789"/>
        <v>0.00025-0.00841537074329558i</v>
      </c>
      <c r="M2727" s="57" t="str">
        <f t="shared" si="790"/>
        <v>0.0025-0.00473957050623655i</v>
      </c>
      <c r="N2727" s="57">
        <f t="shared" si="791"/>
        <v>105.13852930635257</v>
      </c>
      <c r="O2727" s="57">
        <f t="shared" si="792"/>
        <v>0.92893794322932588</v>
      </c>
      <c r="P2727" s="374">
        <f t="shared" si="793"/>
        <v>0.92893794322932588</v>
      </c>
      <c r="Q2727" s="374">
        <f t="shared" si="794"/>
        <v>-74.861470693647433</v>
      </c>
      <c r="R2727" s="12">
        <f t="shared" si="795"/>
        <v>105.13852930635257</v>
      </c>
      <c r="S2727" s="57">
        <f t="shared" si="796"/>
        <v>26.26723632445831</v>
      </c>
      <c r="T2727" s="12">
        <f t="shared" si="779"/>
        <v>0.92893794322932588</v>
      </c>
    </row>
    <row r="2728" spans="1:20" x14ac:dyDescent="0.15">
      <c r="A2728" s="57">
        <f t="shared" si="780"/>
        <v>165669.07260471975</v>
      </c>
      <c r="B2728" s="12">
        <f t="shared" si="797"/>
        <v>26367.051822491252</v>
      </c>
      <c r="C2728" s="57" t="str">
        <f t="shared" si="781"/>
        <v>0.290542321578072-1.07095992916653i</v>
      </c>
      <c r="D2728" s="57" t="str">
        <f t="shared" si="782"/>
        <v>7.92561789407738-0.897960068866834i</v>
      </c>
      <c r="E2728" s="57" t="str">
        <f t="shared" si="783"/>
        <v>83.9819168256966+3.04759442798548i</v>
      </c>
      <c r="F2728" s="57" t="str">
        <f t="shared" si="784"/>
        <v>4.16451641137744-22.9010002170411i</v>
      </c>
      <c r="G2728" s="57" t="str">
        <f t="shared" si="785"/>
        <v>0.996610826438154-0.058117872160069i</v>
      </c>
      <c r="H2728" s="57" t="str">
        <f t="shared" si="786"/>
        <v>9.90081435845208-327.204193781682i</v>
      </c>
      <c r="I2728" s="57" t="str">
        <f t="shared" si="787"/>
        <v>-42.0452067667131-8.96744705707868i</v>
      </c>
      <c r="K2728" s="57" t="str">
        <f t="shared" si="788"/>
        <v>0.00110870749698045-0.00311977904681514i</v>
      </c>
      <c r="L2728" s="57" t="str">
        <f t="shared" si="789"/>
        <v>0.00025-0.00838351339240444i</v>
      </c>
      <c r="M2728" s="57" t="str">
        <f t="shared" si="790"/>
        <v>0.0025-0.00472162831862576i</v>
      </c>
      <c r="N2728" s="57">
        <f t="shared" si="791"/>
        <v>105.17852209317965</v>
      </c>
      <c r="O2728" s="57">
        <f t="shared" si="792"/>
        <v>0.90388572327303518</v>
      </c>
      <c r="P2728" s="374">
        <f t="shared" si="793"/>
        <v>0.90388572327303518</v>
      </c>
      <c r="Q2728" s="374">
        <f t="shared" si="794"/>
        <v>-74.821477906820348</v>
      </c>
      <c r="R2728" s="12">
        <f t="shared" si="795"/>
        <v>105.17852209317965</v>
      </c>
      <c r="S2728" s="57">
        <f t="shared" si="796"/>
        <v>26.367051822491252</v>
      </c>
      <c r="T2728" s="12">
        <f t="shared" si="779"/>
        <v>0.90388572327303518</v>
      </c>
    </row>
    <row r="2729" spans="1:20" x14ac:dyDescent="0.15">
      <c r="A2729" s="57">
        <f t="shared" si="780"/>
        <v>166298.61508061772</v>
      </c>
      <c r="B2729" s="12">
        <f t="shared" si="797"/>
        <v>26467.246619416721</v>
      </c>
      <c r="C2729" s="57" t="str">
        <f t="shared" si="781"/>
        <v>0.290452107703167-1.06767887137021i</v>
      </c>
      <c r="D2729" s="57" t="str">
        <f t="shared" si="782"/>
        <v>7.9252066480704-0.899506612166541i</v>
      </c>
      <c r="E2729" s="57" t="str">
        <f t="shared" si="783"/>
        <v>84.0036411416857+3.05542520355658i</v>
      </c>
      <c r="F2729" s="57" t="str">
        <f t="shared" si="784"/>
        <v>4.16440894189704-22.8161417752167i</v>
      </c>
      <c r="G2729" s="57" t="str">
        <f t="shared" si="785"/>
        <v>0.996585107906372-0.0583372145856887i</v>
      </c>
      <c r="H2729" s="57" t="str">
        <f t="shared" si="786"/>
        <v>9.80598489779464-325.769826220622i</v>
      </c>
      <c r="I2729" s="57" t="str">
        <f t="shared" si="787"/>
        <v>-41.7061356187768-8.91659909191858i</v>
      </c>
      <c r="K2729" s="57" t="str">
        <f t="shared" si="788"/>
        <v>0.00110778997749048-0.00310918911082197i</v>
      </c>
      <c r="L2729" s="57" t="str">
        <f t="shared" si="789"/>
        <v>0.00025-0.00835177664116797i</v>
      </c>
      <c r="M2729" s="57" t="str">
        <f t="shared" si="790"/>
        <v>0.0025-0.00470375405322351i</v>
      </c>
      <c r="N2729" s="57">
        <f t="shared" si="791"/>
        <v>105.2184979946454</v>
      </c>
      <c r="O2729" s="57">
        <f t="shared" si="792"/>
        <v>0.87888062060423311</v>
      </c>
      <c r="P2729" s="374">
        <f t="shared" si="793"/>
        <v>0.87888062060423311</v>
      </c>
      <c r="Q2729" s="374">
        <f t="shared" si="794"/>
        <v>-74.781502005354596</v>
      </c>
      <c r="R2729" s="12">
        <f t="shared" si="795"/>
        <v>105.2184979946454</v>
      </c>
      <c r="S2729" s="57">
        <f t="shared" si="796"/>
        <v>26.46724661941672</v>
      </c>
      <c r="T2729" s="12">
        <f t="shared" si="779"/>
        <v>0.87888062060423311</v>
      </c>
    </row>
    <row r="2730" spans="1:20" x14ac:dyDescent="0.15">
      <c r="A2730" s="57">
        <f t="shared" si="780"/>
        <v>166930.54981792407</v>
      </c>
      <c r="B2730" s="12">
        <f t="shared" si="797"/>
        <v>26567.822156570506</v>
      </c>
      <c r="C2730" s="57" t="str">
        <f t="shared" si="781"/>
        <v>0.290361111642922-1.06441320082712i</v>
      </c>
      <c r="D2730" s="57" t="str">
        <f t="shared" si="782"/>
        <v>7.92479231381946-0.901065578020992i</v>
      </c>
      <c r="E2730" s="57" t="str">
        <f t="shared" si="783"/>
        <v>84.0255250241907+3.0632427208831i</v>
      </c>
      <c r="F2730" s="57" t="str">
        <f t="shared" si="784"/>
        <v>4.16430065970681-22.7316114557764i</v>
      </c>
      <c r="G2730" s="57" t="str">
        <f t="shared" si="785"/>
        <v>0.996559194884923-0.0585573733635433i</v>
      </c>
      <c r="H2730" s="57" t="str">
        <f t="shared" si="786"/>
        <v>9.71218087487448-324.343315430266i</v>
      </c>
      <c r="I2730" s="57" t="str">
        <f t="shared" si="787"/>
        <v>-41.3700218955077-8.86617627537769i</v>
      </c>
      <c r="K2730" s="57" t="str">
        <f t="shared" si="788"/>
        <v>0.00110687573822371-0.00309864283755214i</v>
      </c>
      <c r="L2730" s="57" t="str">
        <f t="shared" si="789"/>
        <v>0.00025-0.00832016003304245i</v>
      </c>
      <c r="M2730" s="57" t="str">
        <f t="shared" si="790"/>
        <v>0.0025-0.00468594745290249i</v>
      </c>
      <c r="N2730" s="57">
        <f t="shared" si="791"/>
        <v>105.25845555470809</v>
      </c>
      <c r="O2730" s="57">
        <f t="shared" si="792"/>
        <v>0.85392283743829556</v>
      </c>
      <c r="P2730" s="374">
        <f t="shared" si="793"/>
        <v>0.85392283743829556</v>
      </c>
      <c r="Q2730" s="374">
        <f t="shared" si="794"/>
        <v>-74.741544445291908</v>
      </c>
      <c r="R2730" s="12">
        <f t="shared" si="795"/>
        <v>105.25845555470809</v>
      </c>
      <c r="S2730" s="57">
        <f t="shared" si="796"/>
        <v>26.567822156570507</v>
      </c>
      <c r="T2730" s="12">
        <f t="shared" si="779"/>
        <v>0.85392283743829556</v>
      </c>
    </row>
    <row r="2731" spans="1:20" x14ac:dyDescent="0.15">
      <c r="A2731" s="57">
        <f t="shared" si="780"/>
        <v>167564.88590723221</v>
      </c>
      <c r="B2731" s="12">
        <f t="shared" si="797"/>
        <v>26668.779880765476</v>
      </c>
      <c r="C2731" s="57" t="str">
        <f t="shared" si="781"/>
        <v>0.290269326956687-1.06116287047845i</v>
      </c>
      <c r="D2731" s="57" t="str">
        <f t="shared" si="782"/>
        <v>7.92437486846228-0.902636983020524i</v>
      </c>
      <c r="E2731" s="57" t="str">
        <f t="shared" si="783"/>
        <v>84.0475695993441+3.07104644757181i</v>
      </c>
      <c r="F2731" s="57" t="str">
        <f t="shared" si="784"/>
        <v>4.16419155870375-22.6474080416382i</v>
      </c>
      <c r="G2731" s="57" t="str">
        <f t="shared" si="785"/>
        <v>0.996533085913292-0.0587783514010326i</v>
      </c>
      <c r="H2731" s="57" t="str">
        <f t="shared" si="786"/>
        <v>9.61938904367371-322.924599749602i</v>
      </c>
      <c r="I2731" s="57" t="str">
        <f t="shared" si="787"/>
        <v>-41.036836648605-8.81617340608591i</v>
      </c>
      <c r="K2731" s="57" t="str">
        <f t="shared" si="788"/>
        <v>0.00110596473028035-0.00308814007067208i</v>
      </c>
      <c r="L2731" s="57" t="str">
        <f t="shared" si="789"/>
        <v>0.00025-0.00828866311321223i</v>
      </c>
      <c r="M2731" s="57" t="str">
        <f t="shared" si="790"/>
        <v>0.0025-0.00466820826150875i</v>
      </c>
      <c r="N2731" s="57">
        <f t="shared" si="791"/>
        <v>105.29839330338898</v>
      </c>
      <c r="O2731" s="57">
        <f t="shared" si="792"/>
        <v>0.82901257589466337</v>
      </c>
      <c r="P2731" s="374">
        <f t="shared" si="793"/>
        <v>0.82901257589466337</v>
      </c>
      <c r="Q2731" s="374">
        <f t="shared" si="794"/>
        <v>-74.701606696611023</v>
      </c>
      <c r="R2731" s="12">
        <f t="shared" si="795"/>
        <v>105.29839330338898</v>
      </c>
      <c r="S2731" s="57">
        <f t="shared" si="796"/>
        <v>26.668779880765477</v>
      </c>
      <c r="T2731" s="12">
        <f t="shared" si="779"/>
        <v>0.82901257589466337</v>
      </c>
    </row>
    <row r="2732" spans="1:20" x14ac:dyDescent="0.15">
      <c r="A2732" s="57">
        <f t="shared" si="780"/>
        <v>168201.63247367967</v>
      </c>
      <c r="B2732" s="12">
        <f t="shared" si="797"/>
        <v>26770.121244312384</v>
      </c>
      <c r="C2732" s="57" t="str">
        <f t="shared" si="781"/>
        <v>0.290176747142711-1.05792783347883i</v>
      </c>
      <c r="D2732" s="57" t="str">
        <f t="shared" si="782"/>
        <v>7.92395428897224-0.904220843869179i</v>
      </c>
      <c r="E2732" s="57" t="str">
        <f t="shared" si="783"/>
        <v>84.0697760005174+3.0788358438353i</v>
      </c>
      <c r="F2732" s="57" t="str">
        <f t="shared" si="784"/>
        <v>4.16408163273961-22.5635303204104i</v>
      </c>
      <c r="G2732" s="57" t="str">
        <f t="shared" si="785"/>
        <v>0.996506779520156-0.0590001516144055i</v>
      </c>
      <c r="H2732" s="57" t="str">
        <f t="shared" si="786"/>
        <v>9.52759636359219-321.513618205224i</v>
      </c>
      <c r="I2732" s="57" t="str">
        <f t="shared" si="787"/>
        <v>-40.7065512637164-8.76658536426475i</v>
      </c>
      <c r="K2732" s="57" t="str">
        <f t="shared" si="788"/>
        <v>0.0011050569049925-0.00307768065435748i</v>
      </c>
      <c r="L2732" s="57" t="str">
        <f t="shared" si="789"/>
        <v>0.00025-0.00825728542858362i</v>
      </c>
      <c r="M2732" s="57" t="str">
        <f t="shared" si="790"/>
        <v>0.0025-0.0046505362238581i</v>
      </c>
      <c r="N2732" s="57">
        <f t="shared" si="791"/>
        <v>105.33830975671233</v>
      </c>
      <c r="O2732" s="57">
        <f t="shared" si="792"/>
        <v>0.80415003798420248</v>
      </c>
      <c r="P2732" s="374">
        <f t="shared" si="793"/>
        <v>0.80415003798420248</v>
      </c>
      <c r="Q2732" s="374">
        <f t="shared" si="794"/>
        <v>-74.661690243287666</v>
      </c>
      <c r="R2732" s="12">
        <f t="shared" si="795"/>
        <v>105.33830975671233</v>
      </c>
      <c r="S2732" s="57">
        <f t="shared" si="796"/>
        <v>26.770121244312385</v>
      </c>
      <c r="T2732" s="12">
        <f t="shared" ref="T2732:T2795" si="798">P2732</f>
        <v>0.80415003798420248</v>
      </c>
    </row>
    <row r="2733" spans="1:20" x14ac:dyDescent="0.15">
      <c r="A2733" s="57">
        <f t="shared" ref="A2733:A2796" si="799">2*PI()*B2733</f>
        <v>168840.79867707964</v>
      </c>
      <c r="B2733" s="12">
        <f t="shared" si="797"/>
        <v>26871.847705040771</v>
      </c>
      <c r="C2733" s="57" t="str">
        <f t="shared" ref="C2733:C2796" si="800">IMPRODUCT(D2733,E2733,$C$40,,K2733,$C$41)</f>
        <v>0.290083365637633-1.0547080431954i</v>
      </c>
      <c r="D2733" s="57" t="str">
        <f t="shared" ref="D2733:D2796" si="801">IMDIV(IMPRODUCT($C$37,$C$38,COMPLEX(1,A2733/$C$38)),IMSUM(-1*A2733*A2733/$C$39,COMPLEX(0,1*A2733)))</f>
        <v>7.92353055215751-0.905817177384265i</v>
      </c>
      <c r="E2733" s="57" t="str">
        <f t="shared" ref="E2733:E2796" si="802">IMDIV(IMPRODUCT(IMSUM(F2733,G2733),$C$29,H2733),IMSUM(1,I2733))</f>
        <v>84.0921453683571+3.08661036240488i</v>
      </c>
      <c r="F2733" s="57" t="str">
        <f t="shared" ref="F2733:F2796" si="803">IMDIV(IMPRODUCT($C$14,$C$15,COMPLEX(1,A2733/$C$15)),IMSUM(-1*A2733*A2733/$C$16,COMPLEX(0,A2733)))</f>
        <v>4.16397087562079-22.4799770843742i</v>
      </c>
      <c r="G2733" s="57" t="str">
        <f t="shared" ref="G2733:G2796" si="804">IMDIV(1,COMPLEX(1,A2733*$C$9*$C$10))</f>
        <v>0.996480274223302-0.0592227769287678i</v>
      </c>
      <c r="H2733" s="57" t="str">
        <f t="shared" ref="H2733:H2796" si="805">IMDIV($C$3,IMSUM(K2733,COMPLEX(0,$C$28*A2733)))</f>
        <v>9.43678999571684-320.110310501578i</v>
      </c>
      <c r="I2733" s="57" t="str">
        <f t="shared" ref="I2733:I2796" si="806">IMPRODUCT(F2733,$C$29,H2733,$C$31)</f>
        <v>-40.3791374557829-8.71740711021461i</v>
      </c>
      <c r="K2733" s="57" t="str">
        <f t="shared" ref="K2733:K2796" si="807">IF($C$26&lt;=0,IMDIV(1,IMSUM(IMDIV(1,L2733),1/$C$18)),IMDIV(1,IMSUM(IMDIV(1,L2733),1/$C$18,IMDIV(1,M2733))))</f>
        <v>0.00110415221392218-0.00306726443329072i</v>
      </c>
      <c r="L2733" s="57" t="str">
        <f t="shared" ref="L2733:L2796" si="808">IMSUM($C$21/$C$22,IMDIV(1,COMPLEX(0,$C$20*$C$22*A2733)))</f>
        <v>0.00025-0.00822602652777807i</v>
      </c>
      <c r="M2733" s="57" t="str">
        <f t="shared" ref="M2733:M2796" si="809">IMSUM($C$25/$C$26,IMDIV(1,COMPLEX(0,$C$24*$C$26*A2733)))</f>
        <v>0.0025-0.00463293108573231i</v>
      </c>
      <c r="N2733" s="57">
        <f t="shared" ref="N2733:N2796" si="810">ABS(R2733)</f>
        <v>105.37820341665211</v>
      </c>
      <c r="O2733" s="57">
        <f t="shared" ref="O2733:O2796" si="811">ABS(P2733)</f>
        <v>0.77933542559534885</v>
      </c>
      <c r="P2733" s="374">
        <f t="shared" ref="P2733:P2796" si="812">20*LOG10(IMABS(C2733))</f>
        <v>0.77933542559534885</v>
      </c>
      <c r="Q2733" s="374">
        <f t="shared" ref="Q2733:Q2796" si="813">IMARGUMENT(C2733)*180/PI()</f>
        <v>-74.621796583347887</v>
      </c>
      <c r="R2733" s="12">
        <f t="shared" ref="R2733:R2796" si="814">IF(Q2733&lt;0,Q2733+180,Q2733-180)</f>
        <v>105.37820341665211</v>
      </c>
      <c r="S2733" s="57">
        <f t="shared" ref="S2733:S2796" si="815">B2733/1000</f>
        <v>26.871847705040771</v>
      </c>
      <c r="T2733" s="12">
        <f t="shared" si="798"/>
        <v>0.77933542559534885</v>
      </c>
    </row>
    <row r="2734" spans="1:20" x14ac:dyDescent="0.15">
      <c r="A2734" s="57">
        <f t="shared" si="799"/>
        <v>169482.39371205255</v>
      </c>
      <c r="B2734" s="12">
        <f t="shared" ref="B2734:B2797" si="816">B2733*(1+B$42)</f>
        <v>26973.960726319925</v>
      </c>
      <c r="C2734" s="57" t="str">
        <f t="shared" si="800"/>
        <v>0.289989175815891-1.05150345320695i</v>
      </c>
      <c r="D2734" s="57" t="str">
        <f t="shared" si="801"/>
        <v>7.92310363465968-0.907426000495814i</v>
      </c>
      <c r="E2734" s="57" t="str">
        <f t="shared" si="802"/>
        <v>84.1146788508193+3.09436944844304i</v>
      </c>
      <c r="F2734" s="57" t="str">
        <f t="shared" si="803"/>
        <v>4.16385928110769-22.3967471304658i</v>
      </c>
      <c r="G2734" s="57" t="str">
        <f t="shared" si="804"/>
        <v>0.99645356852955-0.0594462302780913i</v>
      </c>
      <c r="H2734" s="57" t="str">
        <f t="shared" si="805"/>
        <v>9.34695729916614-318.714617011356i</v>
      </c>
      <c r="I2734" s="57" t="str">
        <f t="shared" si="806"/>
        <v>-40.0545672644576-8.66863368283249i</v>
      </c>
      <c r="K2734" s="57" t="str">
        <f t="shared" si="807"/>
        <v>0.00110325060885916-0.00305689125265842i</v>
      </c>
      <c r="L2734" s="57" t="str">
        <f t="shared" si="808"/>
        <v>0.00025-0.00819488596112575i</v>
      </c>
      <c r="M2734" s="57" t="str">
        <f t="shared" si="809"/>
        <v>0.0025-0.00461539259387559i</v>
      </c>
      <c r="N2734" s="57">
        <f t="shared" si="810"/>
        <v>105.41807277107412</v>
      </c>
      <c r="O2734" s="57">
        <f t="shared" si="811"/>
        <v>0.75456894048053358</v>
      </c>
      <c r="P2734" s="374">
        <f t="shared" si="812"/>
        <v>0.75456894048053358</v>
      </c>
      <c r="Q2734" s="374">
        <f t="shared" si="813"/>
        <v>-74.581927228925878</v>
      </c>
      <c r="R2734" s="12">
        <f t="shared" si="814"/>
        <v>105.41807277107412</v>
      </c>
      <c r="S2734" s="57">
        <f t="shared" si="815"/>
        <v>26.973960726319923</v>
      </c>
      <c r="T2734" s="12">
        <f t="shared" si="798"/>
        <v>0.75456894048053358</v>
      </c>
    </row>
    <row r="2735" spans="1:20" x14ac:dyDescent="0.15">
      <c r="A2735" s="57">
        <f t="shared" si="799"/>
        <v>170126.42680815834</v>
      </c>
      <c r="B2735" s="12">
        <f t="shared" si="816"/>
        <v>27076.461777079941</v>
      </c>
      <c r="C2735" s="57" t="str">
        <f t="shared" si="800"/>
        <v>0.289894170989149-1.04831401730307i</v>
      </c>
      <c r="D2735" s="57" t="str">
        <f t="shared" si="801"/>
        <v>7.9226735129529-0.909047330246145i</v>
      </c>
      <c r="E2735" s="57" t="str">
        <f t="shared" si="802"/>
        <v>84.1373776032051+3.10211253945469i</v>
      </c>
      <c r="F2735" s="57" t="str">
        <f t="shared" si="803"/>
        <v>4.16374684291472-22.3138392602598i</v>
      </c>
      <c r="G2735" s="57" t="str">
        <f t="shared" si="804"/>
        <v>0.996426660934672-0.0596705146052224i</v>
      </c>
      <c r="H2735" s="57" t="str">
        <f t="shared" si="805"/>
        <v>9.25808582751104-317.326478766058i</v>
      </c>
      <c r="I2735" s="57" t="str">
        <f t="shared" si="806"/>
        <v>-39.7328130496046-8.62026019816235i</v>
      </c>
      <c r="K2735" s="57" t="str">
        <f t="shared" si="807"/>
        <v>0.00110235204181889-0.00304656095814894i</v>
      </c>
      <c r="L2735" s="57" t="str">
        <f t="shared" si="808"/>
        <v>0.00025-0.00816386328065926i</v>
      </c>
      <c r="M2735" s="57" t="str">
        <f t="shared" si="809"/>
        <v>0.0025-0.00459792049599081i</v>
      </c>
      <c r="N2735" s="57">
        <f t="shared" si="810"/>
        <v>105.4579162936799</v>
      </c>
      <c r="O2735" s="57">
        <f t="shared" si="811"/>
        <v>0.72985078424260152</v>
      </c>
      <c r="P2735" s="374">
        <f t="shared" si="812"/>
        <v>0.72985078424260152</v>
      </c>
      <c r="Q2735" s="374">
        <f t="shared" si="813"/>
        <v>-74.542083706320099</v>
      </c>
      <c r="R2735" s="12">
        <f t="shared" si="814"/>
        <v>105.4579162936799</v>
      </c>
      <c r="S2735" s="57">
        <f t="shared" si="815"/>
        <v>27.076461777079942</v>
      </c>
      <c r="T2735" s="12">
        <f t="shared" si="798"/>
        <v>0.72985078424260152</v>
      </c>
    </row>
    <row r="2736" spans="1:20" x14ac:dyDescent="0.15">
      <c r="A2736" s="57">
        <f t="shared" si="799"/>
        <v>170772.90723002935</v>
      </c>
      <c r="B2736" s="12">
        <f t="shared" si="816"/>
        <v>27179.352331832844</v>
      </c>
      <c r="C2736" s="57" t="str">
        <f t="shared" si="800"/>
        <v>0.289798344405737-1.04513968948322i</v>
      </c>
      <c r="D2736" s="57" t="str">
        <f t="shared" si="801"/>
        <v>7.92224016334235-0.910681183789317i</v>
      </c>
      <c r="E2736" s="57" t="str">
        <f t="shared" si="802"/>
        <v>84.1602427881961+3.10983906519759i</v>
      </c>
      <c r="F2736" s="57" t="str">
        <f t="shared" si="803"/>
        <v>4.1636335547096-22.2312522799504i</v>
      </c>
      <c r="G2736" s="57" t="str">
        <f t="shared" si="804"/>
        <v>0.996399549923319-0.0598956328618905i</v>
      </c>
      <c r="H2736" s="57" t="str">
        <f t="shared" si="805"/>
        <v>9.17016332527066-315.945837446717i</v>
      </c>
      <c r="I2736" s="57" t="str">
        <f t="shared" si="806"/>
        <v>-39.4138474868686-8.57228184797503i</v>
      </c>
      <c r="K2736" s="57" t="str">
        <f t="shared" si="807"/>
        <v>0.00110145646504051-0.0030362733959499i</v>
      </c>
      <c r="L2736" s="57" t="str">
        <f t="shared" si="808"/>
        <v>0.00025-0.00813295804010686i</v>
      </c>
      <c r="M2736" s="57" t="str">
        <f t="shared" si="809"/>
        <v>0.0025-0.00458051454073601i</v>
      </c>
      <c r="N2736" s="57">
        <f t="shared" si="810"/>
        <v>105.49773244395305</v>
      </c>
      <c r="O2736" s="57">
        <f t="shared" si="811"/>
        <v>0.70518115832055195</v>
      </c>
      <c r="P2736" s="374">
        <f t="shared" si="812"/>
        <v>0.70518115832055195</v>
      </c>
      <c r="Q2736" s="374">
        <f t="shared" si="813"/>
        <v>-74.502267556046945</v>
      </c>
      <c r="R2736" s="12">
        <f t="shared" si="814"/>
        <v>105.49773244395305</v>
      </c>
      <c r="S2736" s="57">
        <f t="shared" si="815"/>
        <v>27.179352331832845</v>
      </c>
      <c r="T2736" s="12">
        <f t="shared" si="798"/>
        <v>0.70518115832055195</v>
      </c>
    </row>
    <row r="2737" spans="1:20" x14ac:dyDescent="0.15">
      <c r="A2737" s="57">
        <f t="shared" si="799"/>
        <v>171421.84427750349</v>
      </c>
      <c r="B2737" s="12">
        <f t="shared" si="816"/>
        <v>27282.633870693811</v>
      </c>
      <c r="C2737" s="57" t="str">
        <f t="shared" si="800"/>
        <v>0.289701689250058-1.0419804239559i</v>
      </c>
      <c r="D2737" s="57" t="str">
        <f t="shared" si="801"/>
        <v>7.92180356196356-0.912327578390671i</v>
      </c>
      <c r="E2737" s="57" t="str">
        <f t="shared" si="802"/>
        <v>84.1832755758874+3.11754844759176i</v>
      </c>
      <c r="F2737" s="57" t="str">
        <f t="shared" si="803"/>
        <v>4.16351941011344-22.1489850003357i</v>
      </c>
      <c r="G2737" s="57" t="str">
        <f t="shared" si="804"/>
        <v>0.996372233968934-0.0601215880087155i</v>
      </c>
      <c r="H2737" s="57" t="str">
        <f t="shared" si="805"/>
        <v>9.08317772447875-314.572635374763i</v>
      </c>
      <c r="I2737" s="57" t="str">
        <f t="shared" si="806"/>
        <v>-39.0976435633216-8.52469389837893i</v>
      </c>
      <c r="K2737" s="57" t="str">
        <f t="shared" si="807"/>
        <v>0.00110056383098477-0.00302602841274569i</v>
      </c>
      <c r="L2737" s="57" t="str">
        <f t="shared" si="808"/>
        <v>0.00025-0.00810216979488632i</v>
      </c>
      <c r="M2737" s="57" t="str">
        <f t="shared" si="809"/>
        <v>0.0025-0.0045631744777207i</v>
      </c>
      <c r="N2737" s="57">
        <f t="shared" si="810"/>
        <v>105.53751966710345</v>
      </c>
      <c r="O2737" s="57">
        <f t="shared" si="811"/>
        <v>0.68056026397588332</v>
      </c>
      <c r="P2737" s="374">
        <f t="shared" si="812"/>
        <v>0.68056026397588332</v>
      </c>
      <c r="Q2737" s="374">
        <f t="shared" si="813"/>
        <v>-74.462480332896547</v>
      </c>
      <c r="R2737" s="12">
        <f t="shared" si="814"/>
        <v>105.53751966710345</v>
      </c>
      <c r="S2737" s="57">
        <f t="shared" si="815"/>
        <v>27.282633870693811</v>
      </c>
      <c r="T2737" s="12">
        <f t="shared" si="798"/>
        <v>0.68056026397588332</v>
      </c>
    </row>
    <row r="2738" spans="1:20" x14ac:dyDescent="0.15">
      <c r="A2738" s="57">
        <f t="shared" si="799"/>
        <v>172073.247285758</v>
      </c>
      <c r="B2738" s="12">
        <f t="shared" si="816"/>
        <v>27386.307879402448</v>
      </c>
      <c r="C2738" s="57" t="str">
        <f t="shared" si="800"/>
        <v>0.289604198642028-1.03883617513775i</v>
      </c>
      <c r="D2738" s="57" t="str">
        <f t="shared" si="801"/>
        <v>7.92136368478099-0.913986531426302i</v>
      </c>
      <c r="E2738" s="57" t="str">
        <f t="shared" si="802"/>
        <v>84.2064771438255+3.12524010062783i</v>
      </c>
      <c r="F2738" s="57" t="str">
        <f t="shared" si="803"/>
        <v>4.16340440270004-22.0670362367992i</v>
      </c>
      <c r="G2738" s="57" t="str">
        <f t="shared" si="804"/>
        <v>0.996344711533677-0.0603483830152162i</v>
      </c>
      <c r="H2738" s="57" t="str">
        <f t="shared" si="805"/>
        <v>8.99711714132251-313.206815503061i</v>
      </c>
      <c r="I2738" s="57" t="str">
        <f t="shared" si="806"/>
        <v>-38.7841745731784-8.47749168845902i</v>
      </c>
      <c r="K2738" s="57" t="str">
        <f t="shared" si="807"/>
        <v>0.0010996740923321-0.00301582585571496i</v>
      </c>
      <c r="L2738" s="57" t="str">
        <f t="shared" si="808"/>
        <v>0.00025-0.00807149810209829i</v>
      </c>
      <c r="M2738" s="57" t="str">
        <f t="shared" si="809"/>
        <v>0.0025-0.00454590005750218i</v>
      </c>
      <c r="N2738" s="57">
        <f t="shared" si="810"/>
        <v>105.57727639401496</v>
      </c>
      <c r="O2738" s="57">
        <f t="shared" si="811"/>
        <v>0.65598830227833427</v>
      </c>
      <c r="P2738" s="374">
        <f t="shared" si="812"/>
        <v>0.65598830227833427</v>
      </c>
      <c r="Q2738" s="374">
        <f t="shared" si="813"/>
        <v>-74.422723605985041</v>
      </c>
      <c r="R2738" s="12">
        <f t="shared" si="814"/>
        <v>105.57727639401496</v>
      </c>
      <c r="S2738" s="57">
        <f t="shared" si="815"/>
        <v>27.386307879402448</v>
      </c>
      <c r="T2738" s="12">
        <f t="shared" si="798"/>
        <v>0.65598830227833427</v>
      </c>
    </row>
    <row r="2739" spans="1:20" x14ac:dyDescent="0.15">
      <c r="A2739" s="57">
        <f t="shared" si="799"/>
        <v>172727.12562544388</v>
      </c>
      <c r="B2739" s="12">
        <f t="shared" si="816"/>
        <v>27490.375849344178</v>
      </c>
      <c r="C2739" s="57" t="str">
        <f t="shared" si="800"/>
        <v>0.289505865636468-1.0357068976527i</v>
      </c>
      <c r="D2739" s="57" t="str">
        <f t="shared" si="801"/>
        <v>7.92092050758717-0.915658060382565i</v>
      </c>
      <c r="E2739" s="57" t="str">
        <f t="shared" si="802"/>
        <v>84.2298486770409+3.13291343027436i</v>
      </c>
      <c r="F2739" s="57" t="str">
        <f t="shared" si="803"/>
        <v>4.16328852599577-21.9854048092935i</v>
      </c>
      <c r="G2739" s="57" t="str">
        <f t="shared" si="804"/>
        <v>0.99631698106834-0.0605760208598175i</v>
      </c>
      <c r="H2739" s="57" t="str">
        <f t="shared" si="805"/>
        <v>8.91196987284861-311.848321407074i</v>
      </c>
      <c r="I2739" s="57" t="str">
        <f t="shared" si="806"/>
        <v>-38.4734141135845-8.43067062894469i</v>
      </c>
      <c r="K2739" s="57" t="str">
        <f t="shared" si="807"/>
        <v>0.00109878720198057-0.00300566557252819i</v>
      </c>
      <c r="L2739" s="57" t="str">
        <f t="shared" si="808"/>
        <v>0.00025-0.00804094252052031i</v>
      </c>
      <c r="M2739" s="57" t="str">
        <f t="shared" si="809"/>
        <v>0.0025-0.00452869103158217i</v>
      </c>
      <c r="N2739" s="57">
        <f t="shared" si="810"/>
        <v>105.61700104119069</v>
      </c>
      <c r="O2739" s="57">
        <f t="shared" si="811"/>
        <v>0.63146547409187248</v>
      </c>
      <c r="P2739" s="374">
        <f t="shared" si="812"/>
        <v>0.63146547409187248</v>
      </c>
      <c r="Q2739" s="374">
        <f t="shared" si="813"/>
        <v>-74.38299895880931</v>
      </c>
      <c r="R2739" s="12">
        <f t="shared" si="814"/>
        <v>105.61700104119069</v>
      </c>
      <c r="S2739" s="57">
        <f t="shared" si="815"/>
        <v>27.490375849344179</v>
      </c>
      <c r="T2739" s="12">
        <f t="shared" si="798"/>
        <v>0.63146547409187248</v>
      </c>
    </row>
    <row r="2740" spans="1:20" x14ac:dyDescent="0.15">
      <c r="A2740" s="57">
        <f t="shared" si="799"/>
        <v>173383.48870282056</v>
      </c>
      <c r="B2740" s="12">
        <f t="shared" si="816"/>
        <v>27594.839277571686</v>
      </c>
      <c r="C2740" s="57" t="str">
        <f t="shared" si="800"/>
        <v>0.289406683222514-1.03259254633106i</v>
      </c>
      <c r="D2740" s="57" t="str">
        <f t="shared" si="801"/>
        <v>7.92047400600108-0.917342182855517i</v>
      </c>
      <c r="E2740" s="57" t="str">
        <f t="shared" si="802"/>
        <v>84.2533913680839+3.14056783438436i</v>
      </c>
      <c r="F2740" s="57" t="str">
        <f t="shared" si="803"/>
        <v>4.1631717734792-21.9040895423223i</v>
      </c>
      <c r="G2740" s="57" t="str">
        <f t="shared" si="804"/>
        <v>0.99628904101227-0.0608045045298573i</v>
      </c>
      <c r="H2740" s="57" t="str">
        <f t="shared" si="805"/>
        <v>8.82772439373783-310.497097276193i</v>
      </c>
      <c r="I2740" s="57" t="str">
        <f t="shared" si="806"/>
        <v>-38.1653360804714-8.38422620090553i</v>
      </c>
      <c r="K2740" s="57" t="str">
        <f t="shared" si="807"/>
        <v>0.00109790311304398-0.00299554741134514i</v>
      </c>
      <c r="L2740" s="57" t="str">
        <f t="shared" si="808"/>
        <v>0.00025-0.00801050261060004i</v>
      </c>
      <c r="M2740" s="57" t="str">
        <f t="shared" si="809"/>
        <v>0.0025-0.00451154715240303i</v>
      </c>
      <c r="N2740" s="57">
        <f t="shared" si="810"/>
        <v>105.65669201070115</v>
      </c>
      <c r="O2740" s="57">
        <f t="shared" si="811"/>
        <v>0.60699198006009814</v>
      </c>
      <c r="P2740" s="374">
        <f t="shared" si="812"/>
        <v>0.60699198006009814</v>
      </c>
      <c r="Q2740" s="374">
        <f t="shared" si="813"/>
        <v>-74.34330798929885</v>
      </c>
      <c r="R2740" s="12">
        <f t="shared" si="814"/>
        <v>105.65669201070115</v>
      </c>
      <c r="S2740" s="57">
        <f t="shared" si="815"/>
        <v>27.594839277571687</v>
      </c>
      <c r="T2740" s="12">
        <f t="shared" si="798"/>
        <v>0.60699198006009814</v>
      </c>
    </row>
    <row r="2741" spans="1:20" x14ac:dyDescent="0.15">
      <c r="A2741" s="57">
        <f t="shared" si="799"/>
        <v>174042.34595989127</v>
      </c>
      <c r="B2741" s="12">
        <f t="shared" si="816"/>
        <v>27699.699666826458</v>
      </c>
      <c r="C2741" s="57" t="str">
        <f t="shared" si="800"/>
        <v>0.289306644323011-1.02949307620863i</v>
      </c>
      <c r="D2741" s="57" t="str">
        <f t="shared" si="801"/>
        <v>7.92002415546757-0.919038916550427i</v>
      </c>
      <c r="E2741" s="57" t="str">
        <f t="shared" si="802"/>
        <v>84.2771064170578+3.14820270260094i</v>
      </c>
      <c r="F2741" s="57" t="str">
        <f t="shared" si="803"/>
        <v>4.16305413858066-21.8230892649243i</v>
      </c>
      <c r="G2741" s="57" t="str">
        <f t="shared" si="804"/>
        <v>0.996260889793283-0.0610338370215945i</v>
      </c>
      <c r="H2741" s="57" t="str">
        <f t="shared" si="805"/>
        <v>8.74436935314445-309.153087905196i</v>
      </c>
      <c r="I2741" s="57" t="str">
        <f t="shared" si="806"/>
        <v>-37.8599146644822-8.33815395447366i</v>
      </c>
      <c r="K2741" s="57" t="str">
        <f t="shared" si="807"/>
        <v>0.00109702177884985-0.00298547122081241i</v>
      </c>
      <c r="L2741" s="57" t="str">
        <f t="shared" si="808"/>
        <v>0.00025-0.00798017793444913i</v>
      </c>
      <c r="M2741" s="57" t="str">
        <f t="shared" si="809"/>
        <v>0.0025-0.00449446817334433i</v>
      </c>
      <c r="N2741" s="57">
        <f t="shared" si="810"/>
        <v>105.69634769013187</v>
      </c>
      <c r="O2741" s="57">
        <f t="shared" si="811"/>
        <v>0.58256802059171409</v>
      </c>
      <c r="P2741" s="374">
        <f t="shared" si="812"/>
        <v>0.58256802059171409</v>
      </c>
      <c r="Q2741" s="374">
        <f t="shared" si="813"/>
        <v>-74.303652309868127</v>
      </c>
      <c r="R2741" s="12">
        <f t="shared" si="814"/>
        <v>105.69634769013187</v>
      </c>
      <c r="S2741" s="57">
        <f t="shared" si="815"/>
        <v>27.699699666826458</v>
      </c>
      <c r="T2741" s="12">
        <f t="shared" si="798"/>
        <v>0.58256802059171409</v>
      </c>
    </row>
    <row r="2742" spans="1:20" x14ac:dyDescent="0.15">
      <c r="A2742" s="57">
        <f t="shared" si="799"/>
        <v>174703.70687453888</v>
      </c>
      <c r="B2742" s="12">
        <f t="shared" si="816"/>
        <v>27804.9585255604</v>
      </c>
      <c r="C2742" s="57" t="str">
        <f t="shared" si="800"/>
        <v>0.289205741793921-1.02640844252585i</v>
      </c>
      <c r="D2742" s="57" t="str">
        <f t="shared" si="801"/>
        <v>7.9195709312556-0.920748279281202i</v>
      </c>
      <c r="E2742" s="57" t="str">
        <f t="shared" si="802"/>
        <v>84.3009950316575+3.15581741626075i</v>
      </c>
      <c r="F2742" s="57" t="str">
        <f t="shared" si="803"/>
        <v>4.16293561468193-21.7424028106552i</v>
      </c>
      <c r="G2742" s="57" t="str">
        <f t="shared" si="804"/>
        <v>0.996232525827586-0.0612640213402146i</v>
      </c>
      <c r="H2742" s="57" t="str">
        <f t="shared" si="805"/>
        <v>8.66189357160105-307.816238685851i</v>
      </c>
      <c r="I2742" s="57" t="str">
        <f t="shared" si="806"/>
        <v>-37.5571243469597-8.29244950759303i</v>
      </c>
      <c r="K2742" s="57" t="str">
        <f t="shared" si="807"/>
        <v>0.00109614315293759-0.00297543685006086i</v>
      </c>
      <c r="L2742" s="57" t="str">
        <f t="shared" si="808"/>
        <v>0.00025-0.00794996805583697i</v>
      </c>
      <c r="M2742" s="57" t="str">
        <f t="shared" si="809"/>
        <v>0.0025-0.00447745384871918i</v>
      </c>
      <c r="N2742" s="57">
        <f t="shared" si="810"/>
        <v>105.7359664525324</v>
      </c>
      <c r="O2742" s="57">
        <f t="shared" si="811"/>
        <v>0.55819379584621953</v>
      </c>
      <c r="P2742" s="374">
        <f t="shared" si="812"/>
        <v>0.55819379584621953</v>
      </c>
      <c r="Q2742" s="374">
        <f t="shared" si="813"/>
        <v>-74.264033547467605</v>
      </c>
      <c r="R2742" s="12">
        <f t="shared" si="814"/>
        <v>105.7359664525324</v>
      </c>
      <c r="S2742" s="57">
        <f t="shared" si="815"/>
        <v>27.804958525560401</v>
      </c>
      <c r="T2742" s="12">
        <f t="shared" si="798"/>
        <v>0.55819379584621953</v>
      </c>
    </row>
    <row r="2743" spans="1:20" x14ac:dyDescent="0.15">
      <c r="A2743" s="57">
        <f t="shared" si="799"/>
        <v>175367.58096066213</v>
      </c>
      <c r="B2743" s="12">
        <f t="shared" si="816"/>
        <v>27910.617367957529</v>
      </c>
      <c r="C2743" s="57" t="str">
        <f t="shared" si="800"/>
        <v>0.289103968423695-1.02333860072691i</v>
      </c>
      <c r="D2743" s="57" t="str">
        <f t="shared" si="801"/>
        <v>7.91911430845766-0.922470288969901i</v>
      </c>
      <c r="E2743" s="57" t="str">
        <f t="shared" si="802"/>
        <v>84.3250584271995+3.1634113482982i</v>
      </c>
      <c r="F2743" s="57" t="str">
        <f t="shared" si="803"/>
        <v>4.16281619511606-21.6620290175717i</v>
      </c>
      <c r="G2743" s="57" t="str">
        <f t="shared" si="804"/>
        <v>0.996203947519688-0.0614950604998366i</v>
      </c>
      <c r="H2743" s="57" t="str">
        <f t="shared" si="805"/>
        <v>8.58028603798487-306.486495598661i</v>
      </c>
      <c r="I2743" s="57" t="str">
        <f t="shared" si="806"/>
        <v>-37.2569398960045-8.24710854479475i</v>
      </c>
      <c r="K2743" s="57" t="str">
        <f t="shared" si="807"/>
        <v>0.00109526718905651-0.00296544414870323i</v>
      </c>
      <c r="L2743" s="57" t="str">
        <f t="shared" si="808"/>
        <v>0.00025-0.00791987254018425i</v>
      </c>
      <c r="M2743" s="57" t="str">
        <f t="shared" si="809"/>
        <v>0.0025-0.00446050393377087i</v>
      </c>
      <c r="N2743" s="57">
        <f t="shared" si="810"/>
        <v>105.77554665636458</v>
      </c>
      <c r="O2743" s="57">
        <f t="shared" si="811"/>
        <v>0.53386950571914127</v>
      </c>
      <c r="P2743" s="374">
        <f t="shared" si="812"/>
        <v>0.53386950571914127</v>
      </c>
      <c r="Q2743" s="374">
        <f t="shared" si="813"/>
        <v>-74.224453343635417</v>
      </c>
      <c r="R2743" s="12">
        <f t="shared" si="814"/>
        <v>105.77554665636458</v>
      </c>
      <c r="S2743" s="57">
        <f t="shared" si="815"/>
        <v>27.910617367957528</v>
      </c>
      <c r="T2743" s="12">
        <f t="shared" si="798"/>
        <v>0.53386950571914127</v>
      </c>
    </row>
    <row r="2744" spans="1:20" x14ac:dyDescent="0.15">
      <c r="A2744" s="57">
        <f t="shared" si="799"/>
        <v>176033.97776831264</v>
      </c>
      <c r="B2744" s="12">
        <f t="shared" si="816"/>
        <v>28016.677713955767</v>
      </c>
      <c r="C2744" s="57" t="str">
        <f t="shared" si="800"/>
        <v>0.289001316932684-1.0202835064588i</v>
      </c>
      <c r="D2744" s="57" t="str">
        <f t="shared" si="801"/>
        <v>7.91865426198806-0.924204963646118i</v>
      </c>
      <c r="E2744" s="57" t="str">
        <f t="shared" si="802"/>
        <v>84.3492978266595+3.17098386314723i</v>
      </c>
      <c r="F2744" s="57" t="str">
        <f t="shared" si="803"/>
        <v>4.16269587316674-21.5819667282138i</v>
      </c>
      <c r="G2744" s="57" t="str">
        <f t="shared" si="804"/>
        <v>0.996175153262323-0.0617269575235192i</v>
      </c>
      <c r="H2744" s="57" t="str">
        <f t="shared" si="805"/>
        <v>8.49953590654737-305.163805204743i</v>
      </c>
      <c r="I2744" s="57" t="str">
        <f t="shared" si="806"/>
        <v>-36.9593363625935-8.2021268159971i</v>
      </c>
      <c r="K2744" s="57" t="str">
        <f t="shared" si="807"/>
        <v>0.00109439384116406-0.00295549296683153i</v>
      </c>
      <c r="L2744" s="57" t="str">
        <f t="shared" si="808"/>
        <v>0.00025-0.00788989095455696i</v>
      </c>
      <c r="M2744" s="57" t="str">
        <f t="shared" si="809"/>
        <v>0.0025-0.00444361818466912i</v>
      </c>
      <c r="N2744" s="57">
        <f t="shared" si="810"/>
        <v>105.8150866454549</v>
      </c>
      <c r="O2744" s="57">
        <f t="shared" si="811"/>
        <v>0.5095953498267789</v>
      </c>
      <c r="P2744" s="374">
        <f t="shared" si="812"/>
        <v>0.5095953498267789</v>
      </c>
      <c r="Q2744" s="374">
        <f t="shared" si="813"/>
        <v>-74.184913354545102</v>
      </c>
      <c r="R2744" s="12">
        <f t="shared" si="814"/>
        <v>105.8150866454549</v>
      </c>
      <c r="S2744" s="57">
        <f t="shared" si="815"/>
        <v>28.016677713955769</v>
      </c>
      <c r="T2744" s="12">
        <f t="shared" si="798"/>
        <v>0.5095953498267789</v>
      </c>
    </row>
    <row r="2745" spans="1:20" x14ac:dyDescent="0.15">
      <c r="A2745" s="57">
        <f t="shared" si="799"/>
        <v>176702.90688383224</v>
      </c>
      <c r="B2745" s="12">
        <f t="shared" si="816"/>
        <v>28123.1410892688</v>
      </c>
      <c r="C2745" s="57" t="str">
        <f t="shared" si="800"/>
        <v>0.288897779972481-1.01724311557055i</v>
      </c>
      <c r="D2745" s="57" t="str">
        <f t="shared" si="801"/>
        <v>7.91819076658231-0.92595232144651i</v>
      </c>
      <c r="E2745" s="57" t="str">
        <f t="shared" si="802"/>
        <v>84.3737144607057+3.17853431664258i</v>
      </c>
      <c r="F2745" s="57" t="str">
        <f t="shared" si="803"/>
        <v>4.16257464206816-21.5022147895891i</v>
      </c>
      <c r="G2745" s="57" t="str">
        <f t="shared" si="804"/>
        <v>0.996146141436361-0.0619597154432672i</v>
      </c>
      <c r="H2745" s="57" t="str">
        <f t="shared" si="805"/>
        <v>8.41963249400114-303.848114637831i</v>
      </c>
      <c r="I2745" s="57" t="str">
        <f t="shared" si="806"/>
        <v>-36.6642890767631-8.15750013533063i</v>
      </c>
      <c r="K2745" s="57" t="str">
        <f t="shared" si="807"/>
        <v>0.00109352306342382-0.00294558315501465i</v>
      </c>
      <c r="L2745" s="57" t="str">
        <f t="shared" si="808"/>
        <v>0.00025-0.00786002286765985i</v>
      </c>
      <c r="M2745" s="57" t="str">
        <f t="shared" si="809"/>
        <v>0.0025-0.0044267963585068i</v>
      </c>
      <c r="N2745" s="57">
        <f t="shared" si="810"/>
        <v>105.85458474894131</v>
      </c>
      <c r="O2745" s="57">
        <f t="shared" si="811"/>
        <v>0.48537152749219659</v>
      </c>
      <c r="P2745" s="374">
        <f t="shared" si="812"/>
        <v>0.48537152749219659</v>
      </c>
      <c r="Q2745" s="374">
        <f t="shared" si="813"/>
        <v>-74.145415251058694</v>
      </c>
      <c r="R2745" s="12">
        <f t="shared" si="814"/>
        <v>105.85458474894131</v>
      </c>
      <c r="S2745" s="57">
        <f t="shared" si="815"/>
        <v>28.123141089268799</v>
      </c>
      <c r="T2745" s="12">
        <f t="shared" si="798"/>
        <v>0.48537152749219659</v>
      </c>
    </row>
    <row r="2746" spans="1:20" x14ac:dyDescent="0.15">
      <c r="A2746" s="57">
        <f t="shared" si="799"/>
        <v>177374.37792999079</v>
      </c>
      <c r="B2746" s="12">
        <f t="shared" si="816"/>
        <v>28230.009025408021</v>
      </c>
      <c r="C2746" s="57" t="str">
        <f t="shared" si="800"/>
        <v>0.288793350125313-1.01421738411218i</v>
      </c>
      <c r="D2746" s="57" t="str">
        <f t="shared" si="801"/>
        <v>7.91772379679532-0.927712380614144i</v>
      </c>
      <c r="E2746" s="57" t="str">
        <f t="shared" si="802"/>
        <v>84.3983095677326+3.18606205592007i</v>
      </c>
      <c r="F2746" s="57" t="str">
        <f t="shared" si="803"/>
        <v>4.16245249500457-21.4227720531544i</v>
      </c>
      <c r="G2746" s="57" t="str">
        <f t="shared" si="804"/>
        <v>0.996116910410726-0.0621933373000357i</v>
      </c>
      <c r="H2746" s="57" t="str">
        <f t="shared" si="805"/>
        <v>8.34056527666815-302.539371596427i</v>
      </c>
      <c r="I2746" s="57" t="str">
        <f t="shared" si="806"/>
        <v>-36.3717736438522-8.11322437998749i</v>
      </c>
      <c r="K2746" s="57" t="str">
        <f t="shared" si="807"/>
        <v>0.00109265481020378-0.00293571456429578i</v>
      </c>
      <c r="L2746" s="57" t="str">
        <f t="shared" si="808"/>
        <v>0.00025-0.00783026784983051i</v>
      </c>
      <c r="M2746" s="57" t="str">
        <f t="shared" si="809"/>
        <v>0.0025-0.00441003821329627i</v>
      </c>
      <c r="N2746" s="57">
        <f t="shared" si="810"/>
        <v>105.89403928122779</v>
      </c>
      <c r="O2746" s="57">
        <f t="shared" si="811"/>
        <v>0.46119823772897239</v>
      </c>
      <c r="P2746" s="374">
        <f t="shared" si="812"/>
        <v>0.46119823772897239</v>
      </c>
      <c r="Q2746" s="374">
        <f t="shared" si="813"/>
        <v>-74.105960718772209</v>
      </c>
      <c r="R2746" s="12">
        <f t="shared" si="814"/>
        <v>105.89403928122779</v>
      </c>
      <c r="S2746" s="57">
        <f t="shared" si="815"/>
        <v>28.23000902540802</v>
      </c>
      <c r="T2746" s="12">
        <f t="shared" si="798"/>
        <v>0.46119823772897239</v>
      </c>
    </row>
    <row r="2747" spans="1:20" x14ac:dyDescent="0.15">
      <c r="A2747" s="57">
        <f t="shared" si="799"/>
        <v>178048.40056612476</v>
      </c>
      <c r="B2747" s="12">
        <f t="shared" si="816"/>
        <v>28337.283059704572</v>
      </c>
      <c r="C2747" s="57" t="str">
        <f t="shared" si="800"/>
        <v>0.288688019903422-1.01120626833394i</v>
      </c>
      <c r="D2747" s="57" t="str">
        <f t="shared" si="801"/>
        <v>7.91725332700072-0.929485159498001i</v>
      </c>
      <c r="E2747" s="57" t="str">
        <f t="shared" si="802"/>
        <v>84.4230843938975+3.19356641931503i</v>
      </c>
      <c r="F2747" s="57" t="str">
        <f t="shared" si="803"/>
        <v>4.16232942510998-21.3436373748008i</v>
      </c>
      <c r="G2747" s="57" t="str">
        <f t="shared" si="804"/>
        <v>0.996087458542309-0.0624278261437368i</v>
      </c>
      <c r="H2747" s="57" t="str">
        <f t="shared" si="805"/>
        <v>8.26232388768383-301.237524336056i</v>
      </c>
      <c r="I2747" s="57" t="str">
        <f t="shared" si="806"/>
        <v>-36.0817659408081-8.06929548909399i</v>
      </c>
      <c r="K2747" s="57" t="str">
        <f t="shared" si="807"/>
        <v>0.00109178903607451-0.00292588704618994i</v>
      </c>
      <c r="L2747" s="57" t="str">
        <f t="shared" si="808"/>
        <v>0.00025-0.00780062547303295i</v>
      </c>
      <c r="M2747" s="57" t="str">
        <f t="shared" si="809"/>
        <v>0.0025-0.00439334350796599i</v>
      </c>
      <c r="N2747" s="57">
        <f t="shared" si="810"/>
        <v>105.93344854193516</v>
      </c>
      <c r="O2747" s="57">
        <f t="shared" si="811"/>
        <v>0.43707567922710716</v>
      </c>
      <c r="P2747" s="374">
        <f t="shared" si="812"/>
        <v>0.43707567922710716</v>
      </c>
      <c r="Q2747" s="374">
        <f t="shared" si="813"/>
        <v>-74.066551458064836</v>
      </c>
      <c r="R2747" s="12">
        <f t="shared" si="814"/>
        <v>105.93344854193516</v>
      </c>
      <c r="S2747" s="57">
        <f t="shared" si="815"/>
        <v>28.337283059704571</v>
      </c>
      <c r="T2747" s="12">
        <f t="shared" si="798"/>
        <v>0.43707567922710716</v>
      </c>
    </row>
    <row r="2748" spans="1:20" x14ac:dyDescent="0.15">
      <c r="A2748" s="57">
        <f t="shared" si="799"/>
        <v>178724.98448827604</v>
      </c>
      <c r="B2748" s="12">
        <f t="shared" si="816"/>
        <v>28444.96473533145</v>
      </c>
      <c r="C2748" s="57" t="str">
        <f t="shared" si="800"/>
        <v>0.2885817817484-1.00820972468536i</v>
      </c>
      <c r="D2748" s="57" t="str">
        <f t="shared" si="801"/>
        <v>7.91677933138941-0.93127067655237i</v>
      </c>
      <c r="E2748" s="57" t="str">
        <f t="shared" si="802"/>
        <v>84.4480401931519+3.20104673626108i</v>
      </c>
      <c r="F2748" s="57" t="str">
        <f t="shared" si="803"/>
        <v>4.16220542546771-21.2648096148357i</v>
      </c>
      <c r="G2748" s="57" t="str">
        <f t="shared" si="804"/>
        <v>0.996057784175886-0.0626631850332442i</v>
      </c>
      <c r="H2748" s="57" t="str">
        <f t="shared" si="805"/>
        <v>8.1848981142572-299.942521661673i</v>
      </c>
      <c r="I2748" s="57" t="str">
        <f t="shared" si="806"/>
        <v>-35.7942421125497-8.0257094626064i</v>
      </c>
      <c r="K2748" s="57" t="str">
        <f t="shared" si="807"/>
        <v>0.00109092569580731-0.00291610045268151i</v>
      </c>
      <c r="L2748" s="57" t="str">
        <f t="shared" si="808"/>
        <v>0.00025-0.00777109531085171i</v>
      </c>
      <c r="M2748" s="57" t="str">
        <f t="shared" si="809"/>
        <v>0.0025-0.00437671200235704i</v>
      </c>
      <c r="N2748" s="57">
        <f t="shared" si="810"/>
        <v>105.97281081585312</v>
      </c>
      <c r="O2748" s="57">
        <f t="shared" si="811"/>
        <v>0.41300405033725757</v>
      </c>
      <c r="P2748" s="374">
        <f t="shared" si="812"/>
        <v>0.41300405033725757</v>
      </c>
      <c r="Q2748" s="374">
        <f t="shared" si="813"/>
        <v>-74.027189184146877</v>
      </c>
      <c r="R2748" s="12">
        <f t="shared" si="814"/>
        <v>105.97281081585312</v>
      </c>
      <c r="S2748" s="57">
        <f t="shared" si="815"/>
        <v>28.44496473533145</v>
      </c>
      <c r="T2748" s="12">
        <f t="shared" si="798"/>
        <v>0.41300405033725757</v>
      </c>
    </row>
    <row r="2749" spans="1:20" x14ac:dyDescent="0.15">
      <c r="A2749" s="57">
        <f t="shared" si="799"/>
        <v>179404.1394293315</v>
      </c>
      <c r="B2749" s="12">
        <f t="shared" si="816"/>
        <v>28553.055601325712</v>
      </c>
      <c r="C2749" s="57" t="str">
        <f t="shared" si="800"/>
        <v>0.288474628030541-1.00522770981433i</v>
      </c>
      <c r="D2749" s="57" t="str">
        <f t="shared" si="801"/>
        <v>7.91630178396836-0.933068950336247i</v>
      </c>
      <c r="E2749" s="57" t="str">
        <f t="shared" si="802"/>
        <v>84.4731782272777+3.20850232718612i</v>
      </c>
      <c r="F2749" s="57" t="str">
        <f t="shared" si="803"/>
        <v>4.16208048911009-21.1862876379672i</v>
      </c>
      <c r="G2749" s="57" t="str">
        <f t="shared" si="804"/>
        <v>0.996027885644024-0.0628994170363972i</v>
      </c>
      <c r="H2749" s="57" t="str">
        <f t="shared" si="805"/>
        <v>8.1082778949858-298.654312920168i</v>
      </c>
      <c r="I2749" s="57" t="str">
        <f t="shared" si="806"/>
        <v>-35.5091785683899-7.98246236022907i</v>
      </c>
      <c r="K2749" s="57" t="str">
        <f t="shared" si="807"/>
        <v>0.00109006474437243-0.00290635463622167i</v>
      </c>
      <c r="L2749" s="57" t="str">
        <f t="shared" si="808"/>
        <v>0.00025-0.00774167693848546i</v>
      </c>
      <c r="M2749" s="57" t="str">
        <f t="shared" si="809"/>
        <v>0.0025-0.00436014345721961i</v>
      </c>
      <c r="N2749" s="57">
        <f t="shared" si="810"/>
        <v>106.01212437289377</v>
      </c>
      <c r="O2749" s="57">
        <f t="shared" si="811"/>
        <v>0.38898354905516325</v>
      </c>
      <c r="P2749" s="374">
        <f t="shared" si="812"/>
        <v>0.38898354905516325</v>
      </c>
      <c r="Q2749" s="374">
        <f t="shared" si="813"/>
        <v>-73.987875627106234</v>
      </c>
      <c r="R2749" s="12">
        <f t="shared" si="814"/>
        <v>106.01212437289377</v>
      </c>
      <c r="S2749" s="57">
        <f t="shared" si="815"/>
        <v>28.553055601325713</v>
      </c>
      <c r="T2749" s="12">
        <f t="shared" si="798"/>
        <v>0.38898354905516325</v>
      </c>
    </row>
    <row r="2750" spans="1:20" x14ac:dyDescent="0.15">
      <c r="A2750" s="57">
        <f t="shared" si="799"/>
        <v>180085.87515916297</v>
      </c>
      <c r="B2750" s="12">
        <f t="shared" si="816"/>
        <v>28661.557212610751</v>
      </c>
      <c r="C2750" s="57" t="str">
        <f t="shared" si="800"/>
        <v>0.288366551048236-1.00226018056624i</v>
      </c>
      <c r="D2750" s="57" t="str">
        <f t="shared" si="801"/>
        <v>7.91582065855945-0.934879999512772i</v>
      </c>
      <c r="E2750" s="57" t="str">
        <f t="shared" si="802"/>
        <v>84.4984997659194+3.21593250340868i</v>
      </c>
      <c r="F2750" s="57" t="str">
        <f t="shared" si="803"/>
        <v>4.16195460901814-21.1080703132868i</v>
      </c>
      <c r="G2750" s="57" t="str">
        <f t="shared" si="804"/>
        <v>0.995997761267005-0.0631365252300062i</v>
      </c>
      <c r="H2750" s="57" t="str">
        <f t="shared" si="805"/>
        <v>8.03245331722544-297.372847993011i</v>
      </c>
      <c r="I2750" s="57" t="str">
        <f t="shared" si="806"/>
        <v>-35.2265519785143-7.93955030035501i</v>
      </c>
      <c r="K2750" s="57" t="str">
        <f t="shared" si="807"/>
        <v>0.00108920613693743-0.00289664944972595i</v>
      </c>
      <c r="L2750" s="57" t="str">
        <f t="shared" si="808"/>
        <v>0.00025-0.00771236993274108i</v>
      </c>
      <c r="M2750" s="57" t="str">
        <f t="shared" si="809"/>
        <v>0.0025-0.00434363763420961i</v>
      </c>
      <c r="N2750" s="57">
        <f t="shared" si="810"/>
        <v>106.05138746804748</v>
      </c>
      <c r="O2750" s="57">
        <f t="shared" si="811"/>
        <v>0.36501437300655848</v>
      </c>
      <c r="P2750" s="374">
        <f t="shared" si="812"/>
        <v>0.36501437300655848</v>
      </c>
      <c r="Q2750" s="374">
        <f t="shared" si="813"/>
        <v>-73.94861253195252</v>
      </c>
      <c r="R2750" s="12">
        <f t="shared" si="814"/>
        <v>106.05138746804748</v>
      </c>
      <c r="S2750" s="57">
        <f t="shared" si="815"/>
        <v>28.661557212610752</v>
      </c>
      <c r="T2750" s="12">
        <f t="shared" si="798"/>
        <v>0.36501437300655848</v>
      </c>
    </row>
    <row r="2751" spans="1:20" x14ac:dyDescent="0.15">
      <c r="A2751" s="57">
        <f t="shared" si="799"/>
        <v>180770.20148476778</v>
      </c>
      <c r="B2751" s="12">
        <f t="shared" si="816"/>
        <v>28770.471130018672</v>
      </c>
      <c r="C2751" s="57" t="str">
        <f t="shared" si="800"/>
        <v>0.288257543027254-0.999307093983059i</v>
      </c>
      <c r="D2751" s="57" t="str">
        <f t="shared" si="801"/>
        <v>7.91533592879832-0.936703842848635i</v>
      </c>
      <c r="E2751" s="57" t="str">
        <f t="shared" si="802"/>
        <v>84.5240060866204+3.22333656703187i</v>
      </c>
      <c r="F2751" s="57" t="str">
        <f t="shared" si="803"/>
        <v>4.16182777812109-21.0301565142536i</v>
      </c>
      <c r="G2751" s="57" t="str">
        <f t="shared" si="804"/>
        <v>0.995967409352727-0.0633745126998561i</v>
      </c>
      <c r="H2751" s="57" t="str">
        <f t="shared" si="805"/>
        <v>7.95741461450964-296.098077289006i</v>
      </c>
      <c r="I2751" s="57" t="str">
        <f t="shared" si="806"/>
        <v>-34.9463392705173-7.89696945902719i</v>
      </c>
      <c r="K2751" s="57" t="str">
        <f t="shared" si="807"/>
        <v>0.00108834982886526-0.00288698474657168i</v>
      </c>
      <c r="L2751" s="57" t="str">
        <f t="shared" si="808"/>
        <v>0.00025-0.00768317387202735i</v>
      </c>
      <c r="M2751" s="57" t="str">
        <f t="shared" si="809"/>
        <v>0.0025-0.00432719429588525i</v>
      </c>
      <c r="N2751" s="57">
        <f t="shared" si="810"/>
        <v>106.09059834133477</v>
      </c>
      <c r="O2751" s="57">
        <f t="shared" si="811"/>
        <v>0.34109671943127073</v>
      </c>
      <c r="P2751" s="374">
        <f t="shared" si="812"/>
        <v>0.34109671943127073</v>
      </c>
      <c r="Q2751" s="374">
        <f t="shared" si="813"/>
        <v>-73.909401658665232</v>
      </c>
      <c r="R2751" s="12">
        <f t="shared" si="814"/>
        <v>106.09059834133477</v>
      </c>
      <c r="S2751" s="57">
        <f t="shared" si="815"/>
        <v>28.77047113001867</v>
      </c>
      <c r="T2751" s="12">
        <f t="shared" si="798"/>
        <v>0.34109671943127073</v>
      </c>
    </row>
    <row r="2752" spans="1:20" x14ac:dyDescent="0.15">
      <c r="A2752" s="57">
        <f t="shared" si="799"/>
        <v>181457.12825040991</v>
      </c>
      <c r="B2752" s="12">
        <f t="shared" si="816"/>
        <v>28879.798920312744</v>
      </c>
      <c r="C2752" s="57" t="str">
        <f t="shared" si="800"/>
        <v>0.288147596120131-0.996368407302437i</v>
      </c>
      <c r="D2752" s="57" t="str">
        <f t="shared" si="801"/>
        <v>7.91484756813301-0.938540499213438i</v>
      </c>
      <c r="E2752" s="57" t="str">
        <f t="shared" si="802"/>
        <v>84.549698474853+3.2307138108374i</v>
      </c>
      <c r="F2752" s="57" t="str">
        <f t="shared" si="803"/>
        <v>4.16169998929611-20.9525451186778i</v>
      </c>
      <c r="G2752" s="57" t="str">
        <f t="shared" si="804"/>
        <v>0.995936828196626-0.0636133825407103i</v>
      </c>
      <c r="H2752" s="57" t="str">
        <f t="shared" si="805"/>
        <v>7.88315216402303-294.829951737161i</v>
      </c>
      <c r="I2752" s="57" t="str">
        <f t="shared" si="806"/>
        <v>-34.6685176259925-7.85471606892152i</v>
      </c>
      <c r="K2752" s="57" t="str">
        <f t="shared" si="807"/>
        <v>0.00108749577571271-0.00287736038059554i</v>
      </c>
      <c r="L2752" s="57" t="str">
        <f t="shared" si="808"/>
        <v>0.00025-0.00765408833634924i</v>
      </c>
      <c r="M2752" s="57" t="str">
        <f t="shared" si="809"/>
        <v>0.0025-0.00431081320570357i</v>
      </c>
      <c r="N2752" s="57">
        <f t="shared" si="810"/>
        <v>106.12975521776428</v>
      </c>
      <c r="O2752" s="57">
        <f t="shared" si="811"/>
        <v>0.31723078516767284</v>
      </c>
      <c r="P2752" s="374">
        <f t="shared" si="812"/>
        <v>0.31723078516767284</v>
      </c>
      <c r="Q2752" s="374">
        <f t="shared" si="813"/>
        <v>-73.870244782235716</v>
      </c>
      <c r="R2752" s="12">
        <f t="shared" si="814"/>
        <v>106.12975521776428</v>
      </c>
      <c r="S2752" s="57">
        <f t="shared" si="815"/>
        <v>28.879798920312744</v>
      </c>
      <c r="T2752" s="12">
        <f t="shared" si="798"/>
        <v>0.31723078516767284</v>
      </c>
    </row>
    <row r="2753" spans="1:20" x14ac:dyDescent="0.15">
      <c r="A2753" s="57">
        <f t="shared" si="799"/>
        <v>182146.66533776146</v>
      </c>
      <c r="B2753" s="12">
        <f t="shared" si="816"/>
        <v>28989.542156209933</v>
      </c>
      <c r="C2753" s="57" t="str">
        <f t="shared" si="800"/>
        <v>0.288036702405472-0.993444077956796i</v>
      </c>
      <c r="D2753" s="57" t="str">
        <f t="shared" si="801"/>
        <v>7.91435554982274-0.940389987579092i</v>
      </c>
      <c r="E2753" s="57" t="str">
        <f t="shared" si="802"/>
        <v>84.5755782240564+3.23806351817718i</v>
      </c>
      <c r="F2753" s="57" t="str">
        <f t="shared" si="803"/>
        <v>4.16157123536794-20.8752350087039i</v>
      </c>
      <c r="G2753" s="57" t="str">
        <f t="shared" si="804"/>
        <v>0.995906016081578-0.0638531378563142i</v>
      </c>
      <c r="H2753" s="57" t="str">
        <f t="shared" si="805"/>
        <v>7.80965648412288-293.568422779675i</v>
      </c>
      <c r="I2753" s="57" t="str">
        <f t="shared" si="806"/>
        <v>-34.3930644771753-7.81278641834998i</v>
      </c>
      <c r="K2753" s="57" t="str">
        <f t="shared" si="807"/>
        <v>0.00108664393322861-0.00286777620609102i</v>
      </c>
      <c r="L2753" s="57" t="str">
        <f t="shared" si="808"/>
        <v>0.00025-0.0076251129073015i</v>
      </c>
      <c r="M2753" s="57" t="str">
        <f t="shared" si="809"/>
        <v>0.0025-0.00429449412801711i</v>
      </c>
      <c r="N2753" s="57">
        <f t="shared" si="810"/>
        <v>106.16885630728773</v>
      </c>
      <c r="O2753" s="57">
        <f t="shared" si="811"/>
        <v>0.29341676663676419</v>
      </c>
      <c r="P2753" s="374">
        <f t="shared" si="812"/>
        <v>0.29341676663676419</v>
      </c>
      <c r="Q2753" s="374">
        <f t="shared" si="813"/>
        <v>-73.831143692712274</v>
      </c>
      <c r="R2753" s="12">
        <f t="shared" si="814"/>
        <v>106.16885630728773</v>
      </c>
      <c r="S2753" s="57">
        <f t="shared" si="815"/>
        <v>28.989542156209932</v>
      </c>
      <c r="T2753" s="12">
        <f t="shared" si="798"/>
        <v>0.29341676663676419</v>
      </c>
    </row>
    <row r="2754" spans="1:20" x14ac:dyDescent="0.15">
      <c r="A2754" s="57">
        <f t="shared" si="799"/>
        <v>182838.82266604499</v>
      </c>
      <c r="B2754" s="12">
        <f t="shared" si="816"/>
        <v>29099.702416403532</v>
      </c>
      <c r="C2754" s="57" t="str">
        <f t="shared" si="800"/>
        <v>0.287924853887298-0.9905340635724i</v>
      </c>
      <c r="D2754" s="57" t="str">
        <f t="shared" si="801"/>
        <v>7.91385984693673-0.942252327019208i</v>
      </c>
      <c r="E2754" s="57" t="str">
        <f t="shared" si="802"/>
        <v>84.6016466356663+3.2453849628651i</v>
      </c>
      <c r="F2754" s="57" t="str">
        <f t="shared" si="803"/>
        <v>4.16144150910838-20.7982250707951i</v>
      </c>
      <c r="G2754" s="57" t="str">
        <f t="shared" si="804"/>
        <v>0.99587497127782-0.0640937817593983i</v>
      </c>
      <c r="H2754" s="57" t="str">
        <f t="shared" si="805"/>
        <v>7.73691823191032-292.313442365039i</v>
      </c>
      <c r="I2754" s="57" t="str">
        <f t="shared" si="806"/>
        <v>-34.1199575036426-7.77117685028381i</v>
      </c>
      <c r="K2754" s="57" t="str">
        <f t="shared" si="807"/>
        <v>0.00108579425735222-0.00285823207780592i</v>
      </c>
      <c r="L2754" s="57" t="str">
        <f t="shared" si="808"/>
        <v>0.00025-0.00759624716806287i</v>
      </c>
      <c r="M2754" s="57" t="str">
        <f t="shared" si="809"/>
        <v>0.0025-0.00427823682807044i</v>
      </c>
      <c r="N2754" s="57">
        <f t="shared" si="810"/>
        <v>106.20789980475817</v>
      </c>
      <c r="O2754" s="57">
        <f t="shared" si="811"/>
        <v>0.26965485982613469</v>
      </c>
      <c r="P2754" s="374">
        <f t="shared" si="812"/>
        <v>0.26965485982613469</v>
      </c>
      <c r="Q2754" s="374">
        <f t="shared" si="813"/>
        <v>-73.792100195241829</v>
      </c>
      <c r="R2754" s="12">
        <f t="shared" si="814"/>
        <v>106.20789980475817</v>
      </c>
      <c r="S2754" s="57">
        <f t="shared" si="815"/>
        <v>29.099702416403531</v>
      </c>
      <c r="T2754" s="12">
        <f t="shared" si="798"/>
        <v>0.26965485982613469</v>
      </c>
    </row>
    <row r="2755" spans="1:20" x14ac:dyDescent="0.15">
      <c r="A2755" s="57">
        <f t="shared" si="799"/>
        <v>183533.61019217595</v>
      </c>
      <c r="B2755" s="12">
        <f t="shared" si="816"/>
        <v>29210.281285585865</v>
      </c>
      <c r="C2755" s="57" t="str">
        <f t="shared" si="800"/>
        <v>0.287812042494344-0.987638321968472i</v>
      </c>
      <c r="D2755" s="57" t="str">
        <f t="shared" si="801"/>
        <v>7.91336043235304-0.944127536708466i</v>
      </c>
      <c r="E2755" s="57" t="str">
        <f t="shared" si="802"/>
        <v>84.6279050191499+3.25267740906653i</v>
      </c>
      <c r="F2755" s="57" t="str">
        <f t="shared" si="803"/>
        <v>4.16131080323613-20.7215141957167i</v>
      </c>
      <c r="G2755" s="57" t="str">
        <f t="shared" si="804"/>
        <v>0.995843692042851-0.0643353173716809i</v>
      </c>
      <c r="H2755" s="57" t="str">
        <f t="shared" si="805"/>
        <v>7.66492820084901-291.064962941243i</v>
      </c>
      <c r="I2755" s="57" t="str">
        <f t="shared" si="806"/>
        <v>-33.8491746290609-7.72988376139662i</v>
      </c>
      <c r="K2755" s="57" t="str">
        <f t="shared" si="807"/>
        <v>0.00108494670421149-0.00284872785093984i</v>
      </c>
      <c r="L2755" s="57" t="str">
        <f t="shared" si="808"/>
        <v>0.00025-0.00756749070338994i</v>
      </c>
      <c r="M2755" s="57" t="str">
        <f t="shared" si="809"/>
        <v>0.0025-0.00426204107199685i</v>
      </c>
      <c r="N2755" s="57">
        <f t="shared" si="810"/>
        <v>106.24688388988639</v>
      </c>
      <c r="O2755" s="57">
        <f t="shared" si="811"/>
        <v>0.24594526027409816</v>
      </c>
      <c r="P2755" s="374">
        <f t="shared" si="812"/>
        <v>0.24594526027409816</v>
      </c>
      <c r="Q2755" s="374">
        <f t="shared" si="813"/>
        <v>-73.753116110113609</v>
      </c>
      <c r="R2755" s="12">
        <f t="shared" si="814"/>
        <v>106.24688388988639</v>
      </c>
      <c r="S2755" s="57">
        <f t="shared" si="815"/>
        <v>29.210281285585864</v>
      </c>
      <c r="T2755" s="12">
        <f t="shared" si="798"/>
        <v>0.24594526027409816</v>
      </c>
    </row>
    <row r="2756" spans="1:20" x14ac:dyDescent="0.15">
      <c r="A2756" s="57">
        <f t="shared" si="799"/>
        <v>184231.03791090622</v>
      </c>
      <c r="B2756" s="12">
        <f t="shared" si="816"/>
        <v>29321.280354471091</v>
      </c>
      <c r="C2756" s="57" t="str">
        <f t="shared" si="800"/>
        <v>0.287698260079396-0.984756811156272i</v>
      </c>
      <c r="D2756" s="57" t="str">
        <f t="shared" si="801"/>
        <v>7.91285727875709-0.946015635921955i</v>
      </c>
      <c r="E2756" s="57" t="str">
        <f t="shared" si="802"/>
        <v>84.6543546920399+3.25994011118691i</v>
      </c>
      <c r="F2756" s="57" t="str">
        <f t="shared" si="803"/>
        <v>4.1611791104162-20.6451012785202i</v>
      </c>
      <c r="G2756" s="57" t="str">
        <f t="shared" si="804"/>
        <v>0.995812176621346-0.0645777478238708i</v>
      </c>
      <c r="H2756" s="57" t="str">
        <f t="shared" si="805"/>
        <v>7.59367731843123-289.822937449091i</v>
      </c>
      <c r="I2756" s="57" t="str">
        <f t="shared" si="806"/>
        <v>-33.5806940179867-7.68890360112613i</v>
      </c>
      <c r="K2756" s="57" t="str">
        <f t="shared" si="807"/>
        <v>0.00108410123012153-0.00283926338114172i</v>
      </c>
      <c r="L2756" s="57" t="str">
        <f t="shared" si="808"/>
        <v>0.00025-0.00753884309961147i</v>
      </c>
      <c r="M2756" s="57" t="str">
        <f t="shared" si="809"/>
        <v>0.0025-0.00424590662681495i</v>
      </c>
      <c r="N2756" s="57">
        <f t="shared" si="810"/>
        <v>106.28580672720067</v>
      </c>
      <c r="O2756" s="57">
        <f t="shared" si="811"/>
        <v>0.22228816305356058</v>
      </c>
      <c r="P2756" s="374">
        <f t="shared" si="812"/>
        <v>0.22228816305356058</v>
      </c>
      <c r="Q2756" s="374">
        <f t="shared" si="813"/>
        <v>-73.714193272799335</v>
      </c>
      <c r="R2756" s="12">
        <f t="shared" si="814"/>
        <v>106.28580672720067</v>
      </c>
      <c r="S2756" s="57">
        <f t="shared" si="815"/>
        <v>29.321280354471092</v>
      </c>
      <c r="T2756" s="12">
        <f t="shared" si="798"/>
        <v>0.22228816305356058</v>
      </c>
    </row>
    <row r="2757" spans="1:20" x14ac:dyDescent="0.15">
      <c r="A2757" s="57">
        <f t="shared" si="799"/>
        <v>184931.11585496765</v>
      </c>
      <c r="B2757" s="12">
        <f t="shared" si="816"/>
        <v>29432.701219818082</v>
      </c>
      <c r="C2757" s="57" t="str">
        <f t="shared" si="800"/>
        <v>0.287583498418589-0.981889489338143i</v>
      </c>
      <c r="D2757" s="57" t="str">
        <f t="shared" si="801"/>
        <v>7.91235035864058-0.947916644034534i</v>
      </c>
      <c r="E2757" s="57" t="str">
        <f t="shared" si="802"/>
        <v>84.6809969799655+3.26717231375969i</v>
      </c>
      <c r="F2757" s="57" t="str">
        <f t="shared" si="803"/>
        <v>4.16104642325978-20.5689852185268i</v>
      </c>
      <c r="G2757" s="57" t="str">
        <f t="shared" si="804"/>
        <v>0.995780423245066-0.0648210762556692i</v>
      </c>
      <c r="H2757" s="57" t="str">
        <f t="shared" si="805"/>
        <v>7.52315664388887-288.587319315626i</v>
      </c>
      <c r="I2757" s="57" t="str">
        <f t="shared" si="806"/>
        <v>-33.3144940727172-7.64823287075535i</v>
      </c>
      <c r="K2757" s="57" t="str">
        <f t="shared" si="807"/>
        <v>0.00108325779158292-0.00282983852450723i</v>
      </c>
      <c r="L2757" s="57" t="str">
        <f t="shared" si="808"/>
        <v>0.00025-0.00751030394462186i</v>
      </c>
      <c r="M2757" s="57" t="str">
        <f t="shared" si="809"/>
        <v>0.0025-0.00422983326042533i</v>
      </c>
      <c r="N2757" s="57">
        <f t="shared" si="810"/>
        <v>106.32466646600639</v>
      </c>
      <c r="O2757" s="57">
        <f t="shared" si="811"/>
        <v>0.19868376275545999</v>
      </c>
      <c r="P2757" s="374">
        <f t="shared" si="812"/>
        <v>0.19868376275545999</v>
      </c>
      <c r="Q2757" s="374">
        <f t="shared" si="813"/>
        <v>-73.675333533993609</v>
      </c>
      <c r="R2757" s="12">
        <f t="shared" si="814"/>
        <v>106.32466646600639</v>
      </c>
      <c r="S2757" s="57">
        <f t="shared" si="815"/>
        <v>29.432701219818082</v>
      </c>
      <c r="T2757" s="12">
        <f t="shared" si="798"/>
        <v>0.19868376275545999</v>
      </c>
    </row>
    <row r="2758" spans="1:20" x14ac:dyDescent="0.15">
      <c r="A2758" s="57">
        <f t="shared" si="799"/>
        <v>185633.85409521655</v>
      </c>
      <c r="B2758" s="12">
        <f t="shared" si="816"/>
        <v>29544.545484453392</v>
      </c>
      <c r="C2758" s="57" t="str">
        <f t="shared" si="800"/>
        <v>0.287467749210712-0.979036314906638i</v>
      </c>
      <c r="D2758" s="57" t="str">
        <f t="shared" si="801"/>
        <v>7.91183964430024-0.949830580520216i</v>
      </c>
      <c r="E2758" s="57" t="str">
        <f t="shared" si="802"/>
        <v>84.7078332166856+3.27437325133256i</v>
      </c>
      <c r="F2758" s="57" t="str">
        <f t="shared" si="803"/>
        <v>4.16091273432354-20.4931649193122i</v>
      </c>
      <c r="G2758" s="57" t="str">
        <f t="shared" si="804"/>
        <v>0.995748430132764-0.0650653058157718i</v>
      </c>
      <c r="H2758" s="57" t="str">
        <f t="shared" si="805"/>
        <v>7.45335736594967-287.358062447658i</v>
      </c>
      <c r="I2758" s="57" t="str">
        <f t="shared" si="806"/>
        <v>-33.0505534301913-7.60786812251117i</v>
      </c>
      <c r="K2758" s="57" t="str">
        <f t="shared" si="807"/>
        <v>0.00108241634528015-0.0028204531375764i</v>
      </c>
      <c r="L2758" s="57" t="str">
        <f t="shared" si="808"/>
        <v>0.00025-0.00748187282787594i</v>
      </c>
      <c r="M2758" s="57" t="str">
        <f t="shared" si="809"/>
        <v>0.0025-0.00421382074160723i</v>
      </c>
      <c r="N2758" s="57">
        <f t="shared" si="810"/>
        <v>106.36346124034547</v>
      </c>
      <c r="O2758" s="57">
        <f t="shared" si="811"/>
        <v>0.1751322534728037</v>
      </c>
      <c r="P2758" s="374">
        <f t="shared" si="812"/>
        <v>0.1751322534728037</v>
      </c>
      <c r="Q2758" s="374">
        <f t="shared" si="813"/>
        <v>-73.636538759654528</v>
      </c>
      <c r="R2758" s="12">
        <f t="shared" si="814"/>
        <v>106.36346124034547</v>
      </c>
      <c r="S2758" s="57">
        <f t="shared" si="815"/>
        <v>29.544545484453394</v>
      </c>
      <c r="T2758" s="12">
        <f t="shared" si="798"/>
        <v>0.1751322534728037</v>
      </c>
    </row>
    <row r="2759" spans="1:20" x14ac:dyDescent="0.15">
      <c r="A2759" s="57">
        <f t="shared" si="799"/>
        <v>186339.26274077839</v>
      </c>
      <c r="B2759" s="12">
        <f t="shared" si="816"/>
        <v>29656.814757294316</v>
      </c>
      <c r="C2759" s="57" t="str">
        <f t="shared" si="800"/>
        <v>0.287351004076498-0.97619724644357i</v>
      </c>
      <c r="D2759" s="57" t="str">
        <f t="shared" si="801"/>
        <v>7.91132510783649-0.951757464951447i</v>
      </c>
      <c r="E2759" s="57" t="str">
        <f t="shared" si="802"/>
        <v>84.7348647441236+3.2815421483521i</v>
      </c>
      <c r="F2759" s="57" t="str">
        <f t="shared" si="803"/>
        <v>4.16077803610951-20.4176392886899i</v>
      </c>
      <c r="G2759" s="57" t="str">
        <f t="shared" si="804"/>
        <v>0.995716195490094-0.0653104396618703i</v>
      </c>
      <c r="H2759" s="57" t="str">
        <f t="shared" si="805"/>
        <v>7.38427080063688-286.135121225389i</v>
      </c>
      <c r="I2759" s="57" t="str">
        <f t="shared" si="806"/>
        <v>-32.788850958936-7.56780595868167i</v>
      </c>
      <c r="K2759" s="57" t="str">
        <f t="shared" si="807"/>
        <v>0.00108157684808-0.00281110707733098i</v>
      </c>
      <c r="L2759" s="57" t="str">
        <f t="shared" si="808"/>
        <v>0.00025-0.00745354934038252i</v>
      </c>
      <c r="M2759" s="57" t="str">
        <f t="shared" si="809"/>
        <v>0.0025-0.00419786884001517i</v>
      </c>
      <c r="N2759" s="57">
        <f t="shared" si="810"/>
        <v>106.40218916895759</v>
      </c>
      <c r="O2759" s="57">
        <f t="shared" si="811"/>
        <v>0.15163382878401743</v>
      </c>
      <c r="P2759" s="374">
        <f t="shared" si="812"/>
        <v>0.15163382878401743</v>
      </c>
      <c r="Q2759" s="374">
        <f t="shared" si="813"/>
        <v>-73.597810831042409</v>
      </c>
      <c r="R2759" s="12">
        <f t="shared" si="814"/>
        <v>106.40218916895759</v>
      </c>
      <c r="S2759" s="57">
        <f t="shared" si="815"/>
        <v>29.656814757294317</v>
      </c>
      <c r="T2759" s="12">
        <f t="shared" si="798"/>
        <v>0.15163382878401743</v>
      </c>
    </row>
    <row r="2760" spans="1:20" x14ac:dyDescent="0.15">
      <c r="A2760" s="57">
        <f t="shared" si="799"/>
        <v>187047.35193919335</v>
      </c>
      <c r="B2760" s="12">
        <f t="shared" si="816"/>
        <v>29769.510653372035</v>
      </c>
      <c r="C2760" s="57" t="str">
        <f t="shared" si="800"/>
        <v>0.287233254557923-0.973372242719052i</v>
      </c>
      <c r="D2760" s="57" t="str">
        <f t="shared" si="801"/>
        <v>7.910806721152-0.953697316998448i</v>
      </c>
      <c r="E2760" s="57" t="str">
        <f t="shared" si="802"/>
        <v>84.7620929123966+3.2886782190482i</v>
      </c>
      <c r="F2760" s="57" t="str">
        <f t="shared" si="803"/>
        <v>4.16064232106453-20.3424072386953i</v>
      </c>
      <c r="G2760" s="57" t="str">
        <f t="shared" si="804"/>
        <v>0.995683717509518-0.0655564809606528i</v>
      </c>
      <c r="H2760" s="57" t="str">
        <f t="shared" si="805"/>
        <v>7.31588838911214-284.918450496144i</v>
      </c>
      <c r="I2760" s="57" t="str">
        <f t="shared" si="806"/>
        <v>-32.5293657560624-7.52804303075038i</v>
      </c>
      <c r="K2760" s="57" t="str">
        <f t="shared" si="807"/>
        <v>0.00108073925703005-0.00280180020119202i</v>
      </c>
      <c r="L2760" s="57" t="str">
        <f t="shared" si="808"/>
        <v>0.00025-0.00742533307469865i</v>
      </c>
      <c r="M2760" s="57" t="str">
        <f t="shared" si="809"/>
        <v>0.0025-0.0041819773261757i</v>
      </c>
      <c r="N2760" s="57">
        <f t="shared" si="810"/>
        <v>106.44084835524301</v>
      </c>
      <c r="O2760" s="57">
        <f t="shared" si="811"/>
        <v>0.12818868173614642</v>
      </c>
      <c r="P2760" s="374">
        <f t="shared" si="812"/>
        <v>0.12818868173614642</v>
      </c>
      <c r="Q2760" s="374">
        <f t="shared" si="813"/>
        <v>-73.559151644756994</v>
      </c>
      <c r="R2760" s="12">
        <f t="shared" si="814"/>
        <v>106.44084835524301</v>
      </c>
      <c r="S2760" s="57">
        <f t="shared" si="815"/>
        <v>29.769510653372034</v>
      </c>
      <c r="T2760" s="12">
        <f t="shared" si="798"/>
        <v>0.12818868173614642</v>
      </c>
    </row>
    <row r="2761" spans="1:20" x14ac:dyDescent="0.15">
      <c r="A2761" s="57">
        <f t="shared" si="799"/>
        <v>187758.13187656229</v>
      </c>
      <c r="B2761" s="12">
        <f t="shared" si="816"/>
        <v>29882.63479385485</v>
      </c>
      <c r="C2761" s="57" t="str">
        <f t="shared" si="800"/>
        <v>0.28711449211748-0.970561262690613i</v>
      </c>
      <c r="D2761" s="57" t="str">
        <f t="shared" si="801"/>
        <v>7.91028445595073-0.955650156428571i</v>
      </c>
      <c r="E2761" s="57" t="str">
        <f t="shared" si="802"/>
        <v>84.7895190798498+3.29578066731635i</v>
      </c>
      <c r="F2761" s="57" t="str">
        <f t="shared" si="803"/>
        <v>4.16050558158003-20.2674676855703i</v>
      </c>
      <c r="G2761" s="57" t="str">
        <f t="shared" si="804"/>
        <v>0.995650994370212-0.0658034328878054i</v>
      </c>
      <c r="H2761" s="57" t="str">
        <f t="shared" si="805"/>
        <v>7.24820169555977-283.708005568202i</v>
      </c>
      <c r="I2761" s="57" t="str">
        <f t="shared" si="806"/>
        <v>-32.2720771443088-7.4885760385482i</v>
      </c>
      <c r="K2761" s="57" t="str">
        <f t="shared" si="807"/>
        <v>0.00107990352935708-0.00279253236701732i</v>
      </c>
      <c r="L2761" s="57" t="str">
        <f t="shared" si="808"/>
        <v>0.00025-0.00739722362492392i</v>
      </c>
      <c r="M2761" s="57" t="str">
        <f t="shared" si="809"/>
        <v>0.0025-0.00416614597148407i</v>
      </c>
      <c r="N2761" s="57">
        <f t="shared" si="810"/>
        <v>106.47943688722388</v>
      </c>
      <c r="O2761" s="57">
        <f t="shared" si="811"/>
        <v>0.10479700482856943</v>
      </c>
      <c r="P2761" s="374">
        <f t="shared" si="812"/>
        <v>0.10479700482856943</v>
      </c>
      <c r="Q2761" s="374">
        <f t="shared" si="813"/>
        <v>-73.520563112776117</v>
      </c>
      <c r="R2761" s="12">
        <f t="shared" si="814"/>
        <v>106.47943688722388</v>
      </c>
      <c r="S2761" s="57">
        <f t="shared" si="815"/>
        <v>29.882634793854848</v>
      </c>
      <c r="T2761" s="12">
        <f t="shared" si="798"/>
        <v>0.10479700482856943</v>
      </c>
    </row>
    <row r="2762" spans="1:20" x14ac:dyDescent="0.15">
      <c r="A2762" s="57">
        <f t="shared" si="799"/>
        <v>188471.61277769323</v>
      </c>
      <c r="B2762" s="12">
        <f t="shared" si="816"/>
        <v>29996.188806071499</v>
      </c>
      <c r="C2762" s="57" t="str">
        <f t="shared" si="800"/>
        <v>0.286994708137484-0.967764265502248i</v>
      </c>
      <c r="D2762" s="57" t="str">
        <f t="shared" si="801"/>
        <v>7.90975828373646-0.957616003105569i</v>
      </c>
      <c r="E2762" s="57" t="str">
        <f t="shared" si="802"/>
        <v>84.817144613088+3.30284868659895i</v>
      </c>
      <c r="F2762" s="57" t="str">
        <f t="shared" si="803"/>
        <v>4.16036780999141-20.1928195497475i</v>
      </c>
      <c r="G2762" s="57" t="str">
        <f t="shared" si="804"/>
        <v>0.995618024237974-0.0660512986280123i</v>
      </c>
      <c r="H2762" s="57" t="str">
        <f t="shared" si="805"/>
        <v>7.18120240511236-282.503742204716i</v>
      </c>
      <c r="I2762" s="57" t="str">
        <f t="shared" si="806"/>
        <v>-32.0169646691283-7.44940172942128i</v>
      </c>
      <c r="K2762" s="57" t="str">
        <f t="shared" si="807"/>
        <v>0.00107906962246563-0.00278330343309895i</v>
      </c>
      <c r="L2762" s="57" t="str">
        <f t="shared" si="808"/>
        <v>0.00025-0.00736922058669449i</v>
      </c>
      <c r="M2762" s="57" t="str">
        <f t="shared" si="809"/>
        <v>0.0025-0.0041503745482009i</v>
      </c>
      <c r="N2762" s="57">
        <f t="shared" si="810"/>
        <v>106.5179528375097</v>
      </c>
      <c r="O2762" s="57">
        <f t="shared" si="811"/>
        <v>8.1458989996196302E-2</v>
      </c>
      <c r="P2762" s="374">
        <f t="shared" si="812"/>
        <v>8.1458989996196302E-2</v>
      </c>
      <c r="Q2762" s="374">
        <f t="shared" si="813"/>
        <v>-73.482047162490304</v>
      </c>
      <c r="R2762" s="12">
        <f t="shared" si="814"/>
        <v>106.5179528375097</v>
      </c>
      <c r="S2762" s="57">
        <f t="shared" si="815"/>
        <v>29.996188806071498</v>
      </c>
      <c r="T2762" s="12">
        <f t="shared" si="798"/>
        <v>8.1458989996196302E-2</v>
      </c>
    </row>
    <row r="2763" spans="1:20" x14ac:dyDescent="0.15">
      <c r="A2763" s="57">
        <f t="shared" si="799"/>
        <v>189187.80490624846</v>
      </c>
      <c r="B2763" s="12">
        <f t="shared" si="816"/>
        <v>30110.174323534571</v>
      </c>
      <c r="C2763" s="57" t="str">
        <f t="shared" si="800"/>
        <v>0.286873893919319-0.964981210483483i</v>
      </c>
      <c r="D2763" s="57" t="str">
        <f t="shared" si="801"/>
        <v>7.90922817581162-0.959594876988934i</v>
      </c>
      <c r="E2763" s="57" t="str">
        <f t="shared" si="802"/>
        <v>84.8449708870085+3.30988145976532i</v>
      </c>
      <c r="F2763" s="57" t="str">
        <f t="shared" si="803"/>
        <v>4.16022899857788-20.1184617558341i</v>
      </c>
      <c r="G2763" s="57" t="str">
        <f t="shared" si="804"/>
        <v>0.995584805265127-0.0663000813749558i</v>
      </c>
      <c r="H2763" s="57" t="str">
        <f t="shared" si="805"/>
        <v>7.11488232181607-281.305616617737i</v>
      </c>
      <c r="I2763" s="57" t="str">
        <f t="shared" si="806"/>
        <v>-31.764008095821-7.41051689741611i</v>
      </c>
      <c r="K2763" s="57" t="str">
        <f t="shared" si="807"/>
        <v>0.00107823749393644-0.00277411325816069i</v>
      </c>
      <c r="L2763" s="57" t="str">
        <f t="shared" si="808"/>
        <v>0.00025-0.00734132355717721i</v>
      </c>
      <c r="M2763" s="57" t="str">
        <f t="shared" si="809"/>
        <v>0.0025-0.004134662829449i</v>
      </c>
      <c r="N2763" s="57">
        <f t="shared" si="810"/>
        <v>106.55639426326012</v>
      </c>
      <c r="O2763" s="57">
        <f t="shared" si="811"/>
        <v>5.8174828592606226E-2</v>
      </c>
      <c r="P2763" s="374">
        <f t="shared" si="812"/>
        <v>5.8174828592606226E-2</v>
      </c>
      <c r="Q2763" s="374">
        <f t="shared" si="813"/>
        <v>-73.443605736739883</v>
      </c>
      <c r="R2763" s="12">
        <f t="shared" si="814"/>
        <v>106.55639426326012</v>
      </c>
      <c r="S2763" s="57">
        <f t="shared" si="815"/>
        <v>30.110174323534572</v>
      </c>
      <c r="T2763" s="12">
        <f t="shared" si="798"/>
        <v>5.8174828592606226E-2</v>
      </c>
    </row>
    <row r="2764" spans="1:20" x14ac:dyDescent="0.15">
      <c r="A2764" s="57">
        <f t="shared" si="799"/>
        <v>189906.71856489219</v>
      </c>
      <c r="B2764" s="12">
        <f t="shared" si="816"/>
        <v>30224.592985964002</v>
      </c>
      <c r="C2764" s="57" t="str">
        <f t="shared" si="800"/>
        <v>0.286752040682699-0.962212057148358i</v>
      </c>
      <c r="D2764" s="57" t="str">
        <f t="shared" si="801"/>
        <v>7.90869410327563-0.961586798133138i</v>
      </c>
      <c r="E2764" s="57" t="str">
        <f t="shared" si="802"/>
        <v>84.8729992848283+3.31687815899105i</v>
      </c>
      <c r="F2764" s="57" t="str">
        <f t="shared" si="803"/>
        <v>4.16008913956181-20.0443932325964i</v>
      </c>
      <c r="G2764" s="57" t="str">
        <f t="shared" si="804"/>
        <v>0.995551335590426-0.0665497843313156i</v>
      </c>
      <c r="H2764" s="57" t="str">
        <f t="shared" si="805"/>
        <v>7.04923336663527-280.113585462326i</v>
      </c>
      <c r="I2764" s="57" t="str">
        <f t="shared" si="806"/>
        <v>-31.5131874067119-7.37191838247983i</v>
      </c>
      <c r="K2764" s="57" t="str">
        <f t="shared" si="807"/>
        <v>0.001077407101525-0.00276496170135559i</v>
      </c>
      <c r="L2764" s="57" t="str">
        <f t="shared" si="808"/>
        <v>0.00025-0.00731353213506399i</v>
      </c>
      <c r="M2764" s="57" t="str">
        <f t="shared" si="809"/>
        <v>0.0025-0.00411901058921i</v>
      </c>
      <c r="N2764" s="57">
        <f t="shared" si="810"/>
        <v>106.59475920615128</v>
      </c>
      <c r="O2764" s="57">
        <f t="shared" si="811"/>
        <v>3.4944711372479585E-2</v>
      </c>
      <c r="P2764" s="374">
        <f t="shared" si="812"/>
        <v>3.4944711372479585E-2</v>
      </c>
      <c r="Q2764" s="374">
        <f t="shared" si="813"/>
        <v>-73.405240793848719</v>
      </c>
      <c r="R2764" s="12">
        <f t="shared" si="814"/>
        <v>106.59475920615128</v>
      </c>
      <c r="S2764" s="57">
        <f t="shared" si="815"/>
        <v>30.224592985964001</v>
      </c>
      <c r="T2764" s="12">
        <f t="shared" si="798"/>
        <v>3.4944711372479585E-2</v>
      </c>
    </row>
    <row r="2765" spans="1:20" x14ac:dyDescent="0.15">
      <c r="A2765" s="57">
        <f t="shared" si="799"/>
        <v>190628.3640954388</v>
      </c>
      <c r="B2765" s="12">
        <f t="shared" si="816"/>
        <v>30339.446439310665</v>
      </c>
      <c r="C2765" s="57" t="str">
        <f t="shared" si="800"/>
        <v>0.286629139564948-0.959456765194595i</v>
      </c>
      <c r="D2765" s="57" t="str">
        <f t="shared" si="801"/>
        <v>7.90815603702402-0.963591786686974i</v>
      </c>
      <c r="E2765" s="57" t="str">
        <f t="shared" si="802"/>
        <v>84.9012311981227+3.32383794563432i</v>
      </c>
      <c r="F2765" s="57" t="str">
        <f t="shared" si="803"/>
        <v>4.15994822510858-19.9706129129444i</v>
      </c>
      <c r="G2765" s="57" t="str">
        <f t="shared" si="804"/>
        <v>0.995517613338961-0.0668004107087686i</v>
      </c>
      <c r="H2765" s="57" t="str">
        <f t="shared" si="805"/>
        <v>6.98424757549548-278.927605830755i</v>
      </c>
      <c r="I2765" s="57" t="str">
        <f t="shared" si="806"/>
        <v>-31.2644827983705-7.33360306967683i</v>
      </c>
      <c r="K2765" s="57" t="str">
        <f t="shared" si="807"/>
        <v>0.00107657840316009-0.00275584862226339i</v>
      </c>
      <c r="L2765" s="57" t="str">
        <f t="shared" si="808"/>
        <v>0.00025-0.00728584592056582i</v>
      </c>
      <c r="M2765" s="57" t="str">
        <f t="shared" si="809"/>
        <v>0.0025-0.00410341760232118i</v>
      </c>
      <c r="N2765" s="57">
        <f t="shared" si="810"/>
        <v>106.63304569234127</v>
      </c>
      <c r="O2765" s="57">
        <f t="shared" si="811"/>
        <v>1.1768828475558851E-2</v>
      </c>
      <c r="P2765" s="374">
        <f t="shared" si="812"/>
        <v>1.1768828475558851E-2</v>
      </c>
      <c r="Q2765" s="374">
        <f t="shared" si="813"/>
        <v>-73.36695430765873</v>
      </c>
      <c r="R2765" s="12">
        <f t="shared" si="814"/>
        <v>106.63304569234127</v>
      </c>
      <c r="S2765" s="57">
        <f t="shared" si="815"/>
        <v>30.339446439310663</v>
      </c>
      <c r="T2765" s="12">
        <f t="shared" si="798"/>
        <v>1.1768828475558851E-2</v>
      </c>
    </row>
    <row r="2766" spans="1:20" x14ac:dyDescent="0.15">
      <c r="A2766" s="57">
        <f t="shared" si="799"/>
        <v>191352.75187900144</v>
      </c>
      <c r="B2766" s="12">
        <f t="shared" si="816"/>
        <v>30454.736335780046</v>
      </c>
      <c r="C2766" s="57" t="str">
        <f t="shared" si="800"/>
        <v>0.286505181620252-0.956715294502572i</v>
      </c>
      <c r="D2766" s="57" t="str">
        <f t="shared" si="801"/>
        <v>7.90761394774699-0.96560986289281i</v>
      </c>
      <c r="E2766" s="57" t="str">
        <f t="shared" si="802"/>
        <v>84.9296680268502+3.33075997011323i</v>
      </c>
      <c r="F2766" s="57" t="str">
        <f t="shared" si="803"/>
        <v>4.15980624732613-19.8971197339161i</v>
      </c>
      <c r="G2766" s="57" t="str">
        <f t="shared" si="804"/>
        <v>0.995483636622059-0.0670519637279877i</v>
      </c>
      <c r="H2766" s="57" t="str">
        <f t="shared" si="805"/>
        <v>6.91991709736412-277.747635246811i</v>
      </c>
      <c r="I2766" s="57" t="str">
        <f t="shared" si="806"/>
        <v>-31.0178746788745-7.29556788842054i</v>
      </c>
      <c r="K2766" s="57" t="str">
        <f t="shared" si="807"/>
        <v>0.00107575135694237-0.00274677388088806i</v>
      </c>
      <c r="L2766" s="57" t="str">
        <f t="shared" si="808"/>
        <v>0.00025-0.00725826451540728i</v>
      </c>
      <c r="M2766" s="57" t="str">
        <f t="shared" si="809"/>
        <v>0.0025-0.00408788364447219i</v>
      </c>
      <c r="N2766" s="57">
        <f t="shared" si="810"/>
        <v>106.67125173243821</v>
      </c>
      <c r="O2766" s="57">
        <f t="shared" si="811"/>
        <v>1.1352630591094212E-2</v>
      </c>
      <c r="P2766" s="374">
        <f t="shared" si="812"/>
        <v>-1.1352630591094212E-2</v>
      </c>
      <c r="Q2766" s="374">
        <f t="shared" si="813"/>
        <v>-73.328748267561792</v>
      </c>
      <c r="R2766" s="12">
        <f t="shared" si="814"/>
        <v>106.67125173243821</v>
      </c>
      <c r="S2766" s="57">
        <f t="shared" si="815"/>
        <v>30.454736335780044</v>
      </c>
      <c r="T2766" s="12">
        <f t="shared" si="798"/>
        <v>-1.1352630591094212E-2</v>
      </c>
    </row>
    <row r="2767" spans="1:20" x14ac:dyDescent="0.15">
      <c r="A2767" s="57">
        <f t="shared" si="799"/>
        <v>192079.89233614167</v>
      </c>
      <c r="B2767" s="12">
        <f t="shared" si="816"/>
        <v>30570.464333856013</v>
      </c>
      <c r="C2767" s="57" t="str">
        <f t="shared" si="800"/>
        <v>0.286380157818893-0.953987605134364i</v>
      </c>
      <c r="D2767" s="57" t="str">
        <f t="shared" si="801"/>
        <v>7.90706780592783-0.967641047085826i</v>
      </c>
      <c r="E2767" s="57" t="str">
        <f t="shared" si="802"/>
        <v>84.9583111793863+3.33764337177993i</v>
      </c>
      <c r="F2767" s="57" t="str">
        <f t="shared" si="803"/>
        <v>4.15966319826427-19.8239126366616i</v>
      </c>
      <c r="G2767" s="57" t="str">
        <f t="shared" si="804"/>
        <v>0.995449403537191-0.0673044466186401i</v>
      </c>
      <c r="H2767" s="57" t="str">
        <f t="shared" si="805"/>
        <v>6.85623419236733-276.573631660168i</v>
      </c>
      <c r="I2767" s="57" t="str">
        <f t="shared" si="806"/>
        <v>-30.7733436651128-7.25780981171933i</v>
      </c>
      <c r="K2767" s="57" t="str">
        <f t="shared" si="807"/>
        <v>0.00107492592114295-0.00273773733765528i</v>
      </c>
      <c r="L2767" s="57" t="str">
        <f t="shared" si="808"/>
        <v>0.00025-0.00723078752282056i</v>
      </c>
      <c r="M2767" s="57" t="str">
        <f t="shared" si="809"/>
        <v>0.0025-0.00407240849220181i</v>
      </c>
      <c r="N2767" s="57">
        <f t="shared" si="810"/>
        <v>106.7093753214676</v>
      </c>
      <c r="O2767" s="57">
        <f t="shared" si="811"/>
        <v>3.4419476970375257E-2</v>
      </c>
      <c r="P2767" s="374">
        <f t="shared" si="812"/>
        <v>-3.4419476970375257E-2</v>
      </c>
      <c r="Q2767" s="374">
        <f t="shared" si="813"/>
        <v>-73.290624678532396</v>
      </c>
      <c r="R2767" s="12">
        <f t="shared" si="814"/>
        <v>106.7093753214676</v>
      </c>
      <c r="S2767" s="57">
        <f t="shared" si="815"/>
        <v>30.570464333856012</v>
      </c>
      <c r="T2767" s="12">
        <f t="shared" si="798"/>
        <v>-3.4419476970375257E-2</v>
      </c>
    </row>
    <row r="2768" spans="1:20" x14ac:dyDescent="0.15">
      <c r="A2768" s="57">
        <f t="shared" si="799"/>
        <v>192809.795927019</v>
      </c>
      <c r="B2768" s="12">
        <f t="shared" si="816"/>
        <v>30686.632098324666</v>
      </c>
      <c r="C2768" s="57" t="str">
        <f t="shared" si="800"/>
        <v>0.286254059046503-0.951273657332816i</v>
      </c>
      <c r="D2768" s="57" t="str">
        <f t="shared" si="801"/>
        <v>7.90651758184204-0.969685359693327i</v>
      </c>
      <c r="E2768" s="57" t="str">
        <f t="shared" si="802"/>
        <v>84.9871620725536+3.34448727879434i</v>
      </c>
      <c r="F2768" s="57" t="str">
        <f t="shared" si="803"/>
        <v>4.15951906991467-19.7509905664288i</v>
      </c>
      <c r="G2768" s="57" t="str">
        <f t="shared" si="804"/>
        <v>0.995414912167872-0.0675578626193852i</v>
      </c>
      <c r="H2768" s="57" t="str">
        <f t="shared" si="805"/>
        <v>6.79319122994323-275.405553440866i</v>
      </c>
      <c r="I2768" s="57" t="str">
        <f t="shared" si="806"/>
        <v>-30.530870580134-7.22032585543854i</v>
      </c>
      <c r="K2768" s="57" t="str">
        <f t="shared" si="807"/>
        <v>0.00107410205420198-0.00272873885340989i</v>
      </c>
      <c r="L2768" s="57" t="str">
        <f t="shared" si="808"/>
        <v>0.00025-0.00720341454753989i</v>
      </c>
      <c r="M2768" s="57" t="str">
        <f t="shared" si="809"/>
        <v>0.0025-0.00405699192289482i</v>
      </c>
      <c r="N2768" s="57">
        <f t="shared" si="810"/>
        <v>106.74741443884157</v>
      </c>
      <c r="O2768" s="57">
        <f t="shared" si="811"/>
        <v>5.7431522472141887E-2</v>
      </c>
      <c r="P2768" s="374">
        <f t="shared" si="812"/>
        <v>-5.7431522472141887E-2</v>
      </c>
      <c r="Q2768" s="374">
        <f t="shared" si="813"/>
        <v>-73.252585561158426</v>
      </c>
      <c r="R2768" s="12">
        <f t="shared" si="814"/>
        <v>106.74741443884157</v>
      </c>
      <c r="S2768" s="57">
        <f t="shared" si="815"/>
        <v>30.686632098324665</v>
      </c>
      <c r="T2768" s="12">
        <f t="shared" si="798"/>
        <v>-5.7431522472141887E-2</v>
      </c>
    </row>
    <row r="2769" spans="1:20" x14ac:dyDescent="0.15">
      <c r="A2769" s="57">
        <f t="shared" si="799"/>
        <v>193542.47315154169</v>
      </c>
      <c r="B2769" s="12">
        <f t="shared" si="816"/>
        <v>30803.241300298301</v>
      </c>
      <c r="C2769" s="57" t="str">
        <f t="shared" si="800"/>
        <v>0.286126876103291-0.948573411520548i</v>
      </c>
      <c r="D2769" s="57" t="str">
        <f t="shared" si="801"/>
        <v>7.90596324555553-0.971742821233923i</v>
      </c>
      <c r="E2769" s="57" t="str">
        <f t="shared" si="802"/>
        <v>85.016222131653+3.35129080799592i</v>
      </c>
      <c r="F2769" s="57" t="str">
        <f t="shared" si="803"/>
        <v>4.15937385421028-19.6783524725465i</v>
      </c>
      <c r="G2769" s="57" t="str">
        <f t="shared" si="804"/>
        <v>0.995380160583561-0.0678122149778731i</v>
      </c>
      <c r="H2769" s="57" t="str">
        <f t="shared" si="805"/>
        <v>6.73078068703024-274.243359373865i</v>
      </c>
      <c r="I2769" s="57" t="str">
        <f t="shared" si="806"/>
        <v>-30.2904364505293-7.18311307757582i</v>
      </c>
      <c r="K2769" s="57" t="str">
        <f t="shared" si="807"/>
        <v>0.00107327971472732-0.00271977828941344i</v>
      </c>
      <c r="L2769" s="57" t="str">
        <f t="shared" si="808"/>
        <v>0.00025-0.00717614519579588i</v>
      </c>
      <c r="M2769" s="57" t="str">
        <f t="shared" si="809"/>
        <v>0.0025-0.00404163371477865i</v>
      </c>
      <c r="N2769" s="57">
        <f t="shared" si="810"/>
        <v>106.78536704832844</v>
      </c>
      <c r="O2769" s="57">
        <f t="shared" si="811"/>
        <v>8.0388579590893586E-2</v>
      </c>
      <c r="P2769" s="374">
        <f t="shared" si="812"/>
        <v>-8.0388579590893586E-2</v>
      </c>
      <c r="Q2769" s="374">
        <f t="shared" si="813"/>
        <v>-73.214632951671561</v>
      </c>
      <c r="R2769" s="12">
        <f t="shared" si="814"/>
        <v>106.78536704832844</v>
      </c>
      <c r="S2769" s="57">
        <f t="shared" si="815"/>
        <v>30.8032413002983</v>
      </c>
      <c r="T2769" s="12">
        <f t="shared" si="798"/>
        <v>-8.0388579590893586E-2</v>
      </c>
    </row>
    <row r="2770" spans="1:20" x14ac:dyDescent="0.15">
      <c r="A2770" s="57">
        <f t="shared" si="799"/>
        <v>194277.93454951758</v>
      </c>
      <c r="B2770" s="12">
        <f t="shared" si="816"/>
        <v>30920.293617239437</v>
      </c>
      <c r="C2770" s="57" t="str">
        <f t="shared" si="800"/>
        <v>0.285998599703276-0.945886828298993i</v>
      </c>
      <c r="D2770" s="57" t="str">
        <f t="shared" si="801"/>
        <v>7.90540476692366-0.973813452316836i</v>
      </c>
      <c r="E2770" s="57" t="str">
        <f t="shared" si="802"/>
        <v>85.0454927904917+3.35805306477521i</v>
      </c>
      <c r="F2770" s="57" t="str">
        <f t="shared" si="803"/>
        <v>4.1592275430248-19.6059973084104i</v>
      </c>
      <c r="G2770" s="57" t="str">
        <f t="shared" si="804"/>
        <v>0.995345146839566-0.0680675069507407i</v>
      </c>
      <c r="H2770" s="57" t="str">
        <f t="shared" si="805"/>
        <v>6.66899514628939-273.08700865368i</v>
      </c>
      <c r="I2770" s="57" t="str">
        <f t="shared" si="806"/>
        <v>-30.0520225038604-7.14616857755033i</v>
      </c>
      <c r="K2770" s="57" t="str">
        <f t="shared" si="807"/>
        <v>0.00107245886149314-0.00271085550734163i</v>
      </c>
      <c r="L2770" s="57" t="str">
        <f t="shared" si="808"/>
        <v>0.00025-0.00714897907530968i</v>
      </c>
      <c r="M2770" s="57" t="str">
        <f t="shared" si="809"/>
        <v>0.0025-0.00402633364692036i</v>
      </c>
      <c r="N2770" s="57">
        <f t="shared" si="810"/>
        <v>106.82323109802385</v>
      </c>
      <c r="O2770" s="57">
        <f t="shared" si="811"/>
        <v>0.1032904615231704</v>
      </c>
      <c r="P2770" s="374">
        <f t="shared" si="812"/>
        <v>-0.1032904615231704</v>
      </c>
      <c r="Q2770" s="374">
        <f t="shared" si="813"/>
        <v>-73.176768901976146</v>
      </c>
      <c r="R2770" s="12">
        <f t="shared" si="814"/>
        <v>106.82323109802385</v>
      </c>
      <c r="S2770" s="57">
        <f t="shared" si="815"/>
        <v>30.920293617239437</v>
      </c>
      <c r="T2770" s="12">
        <f t="shared" si="798"/>
        <v>-0.1032904615231704</v>
      </c>
    </row>
    <row r="2771" spans="1:20" x14ac:dyDescent="0.15">
      <c r="A2771" s="57">
        <f t="shared" si="799"/>
        <v>195016.19070080575</v>
      </c>
      <c r="B2771" s="12">
        <f t="shared" si="816"/>
        <v>31037.790732984948</v>
      </c>
      <c r="C2771" s="57" t="str">
        <f t="shared" si="800"/>
        <v>0.285869220473519-0.943213868447428i</v>
      </c>
      <c r="D2771" s="57" t="str">
        <f t="shared" si="801"/>
        <v>7.90484211558962-0.975897273641074i</v>
      </c>
      <c r="E2771" s="57" t="str">
        <f t="shared" si="802"/>
        <v>85.0749754914156+3.36477314294222i</v>
      </c>
      <c r="F2771" s="57" t="str">
        <f t="shared" si="803"/>
        <v>4.15908012817239-19.5339240314671i</v>
      </c>
      <c r="G2771" s="57" t="str">
        <f t="shared" si="804"/>
        <v>0.99530986897694-0.0683237418036099i</v>
      </c>
      <c r="H2771" s="57" t="str">
        <f t="shared" si="805"/>
        <v>6.60782729436107-271.936460879108i</v>
      </c>
      <c r="I2771" s="57" t="str">
        <f t="shared" si="806"/>
        <v>-29.8156101661231-7.10948949550644i</v>
      </c>
      <c r="K2771" s="57" t="str">
        <f t="shared" si="807"/>
        <v>0.00107163945343866-0.00270197036928184i</v>
      </c>
      <c r="L2771" s="57" t="str">
        <f t="shared" si="808"/>
        <v>0.00025-0.00712191579528762i</v>
      </c>
      <c r="M2771" s="57" t="str">
        <f t="shared" si="809"/>
        <v>0.0025-0.00401109149922331i</v>
      </c>
      <c r="N2771" s="57">
        <f t="shared" si="810"/>
        <v>106.86100452032284</v>
      </c>
      <c r="O2771" s="57">
        <f t="shared" si="811"/>
        <v>0.12613698218506419</v>
      </c>
      <c r="P2771" s="374">
        <f t="shared" si="812"/>
        <v>-0.12613698218506419</v>
      </c>
      <c r="Q2771" s="374">
        <f t="shared" si="813"/>
        <v>-73.138995479677163</v>
      </c>
      <c r="R2771" s="12">
        <f t="shared" si="814"/>
        <v>106.86100452032284</v>
      </c>
      <c r="S2771" s="57">
        <f t="shared" si="815"/>
        <v>31.037790732984949</v>
      </c>
      <c r="T2771" s="12">
        <f t="shared" si="798"/>
        <v>-0.12613698218506419</v>
      </c>
    </row>
    <row r="2772" spans="1:20" x14ac:dyDescent="0.15">
      <c r="A2772" s="57">
        <f t="shared" si="799"/>
        <v>195757.25222546881</v>
      </c>
      <c r="B2772" s="12">
        <f t="shared" si="816"/>
        <v>31155.734337770293</v>
      </c>
      <c r="C2772" s="57" t="str">
        <f t="shared" si="800"/>
        <v>0.285738728953304-0.940554492921968i</v>
      </c>
      <c r="D2772" s="57" t="str">
        <f t="shared" si="801"/>
        <v>7.90427526098316-0.977994305994664i</v>
      </c>
      <c r="E2772" s="57" t="str">
        <f t="shared" si="802"/>
        <v>85.1046716853375+3.37145012459506i</v>
      </c>
      <c r="F2772" s="57" t="str">
        <f t="shared" si="803"/>
        <v>4.15893160140736-19.4621316031991i</v>
      </c>
      <c r="G2772" s="57" t="str">
        <f t="shared" si="804"/>
        <v>0.995274325022386-0.068580922811083i</v>
      </c>
      <c r="H2772" s="57" t="str">
        <f t="shared" si="805"/>
        <v>6.54726992015351-270.791676048027i</v>
      </c>
      <c r="I2772" s="57" t="str">
        <f t="shared" si="806"/>
        <v>-29.5811810592497-7.07307301163044i</v>
      </c>
      <c r="K2772" s="57" t="str">
        <f t="shared" si="807"/>
        <v>0.00107082144966671-0.00269312273773056i</v>
      </c>
      <c r="L2772" s="57" t="str">
        <f t="shared" si="808"/>
        <v>0.00025-0.00709495496641521i</v>
      </c>
      <c r="M2772" s="57" t="str">
        <f t="shared" si="809"/>
        <v>0.0025-0.0039959070524241i</v>
      </c>
      <c r="N2772" s="57">
        <f t="shared" si="810"/>
        <v>106.89868523189094</v>
      </c>
      <c r="O2772" s="57">
        <f t="shared" si="811"/>
        <v>0.14892795623019081</v>
      </c>
      <c r="P2772" s="374">
        <f t="shared" si="812"/>
        <v>-0.14892795623019081</v>
      </c>
      <c r="Q2772" s="374">
        <f t="shared" si="813"/>
        <v>-73.101314768109063</v>
      </c>
      <c r="R2772" s="12">
        <f t="shared" si="814"/>
        <v>106.89868523189094</v>
      </c>
      <c r="S2772" s="57">
        <f t="shared" si="815"/>
        <v>31.155734337770294</v>
      </c>
      <c r="T2772" s="12">
        <f t="shared" si="798"/>
        <v>-0.14892795623019081</v>
      </c>
    </row>
    <row r="2773" spans="1:20" x14ac:dyDescent="0.15">
      <c r="A2773" s="57">
        <f t="shared" si="799"/>
        <v>196501.1297839256</v>
      </c>
      <c r="B2773" s="12">
        <f t="shared" si="816"/>
        <v>31274.126128253822</v>
      </c>
      <c r="C2773" s="57" t="str">
        <f t="shared" si="800"/>
        <v>0.285607115593401-0.937908662854618i</v>
      </c>
      <c r="D2773" s="57" t="str">
        <f t="shared" si="801"/>
        <v>7.90370417231932-0.980104570253872i</v>
      </c>
      <c r="E2773" s="57" t="str">
        <f t="shared" si="802"/>
        <v>85.1345828317659+3.37808307998647i</v>
      </c>
      <c r="F2773" s="57" t="str">
        <f t="shared" si="803"/>
        <v>4.15878195442346-19.3906189891097i</v>
      </c>
      <c r="G2773" s="57" t="str">
        <f t="shared" si="804"/>
        <v>0.995238512988152-0.0688390532567394i</v>
      </c>
      <c r="H2773" s="57" t="str">
        <f t="shared" si="805"/>
        <v>6.48731591316509-269.65261455228i</v>
      </c>
      <c r="I2773" s="57" t="str">
        <f t="shared" si="806"/>
        <v>-29.3487169986502-7.03691634547997i</v>
      </c>
      <c r="K2773" s="57" t="str">
        <f t="shared" si="807"/>
        <v>0.00107000480944261-0.00268431247559098i</v>
      </c>
      <c r="L2773" s="57" t="str">
        <f t="shared" si="808"/>
        <v>0.00025-0.00706809620085201i</v>
      </c>
      <c r="M2773" s="57" t="str">
        <f t="shared" si="809"/>
        <v>0.0025-0.00398078008808935i</v>
      </c>
      <c r="N2773" s="57">
        <f t="shared" si="810"/>
        <v>106.93627113364018</v>
      </c>
      <c r="O2773" s="57">
        <f t="shared" si="811"/>
        <v>0.1716631990669753</v>
      </c>
      <c r="P2773" s="374">
        <f t="shared" si="812"/>
        <v>-0.1716631990669753</v>
      </c>
      <c r="Q2773" s="374">
        <f t="shared" si="813"/>
        <v>-73.063728866359824</v>
      </c>
      <c r="R2773" s="12">
        <f t="shared" si="814"/>
        <v>106.93627113364018</v>
      </c>
      <c r="S2773" s="57">
        <f t="shared" si="815"/>
        <v>31.274126128253823</v>
      </c>
      <c r="T2773" s="12">
        <f t="shared" si="798"/>
        <v>-0.1716631990669753</v>
      </c>
    </row>
    <row r="2774" spans="1:20" x14ac:dyDescent="0.15">
      <c r="A2774" s="57">
        <f t="shared" si="799"/>
        <v>197247.83407710452</v>
      </c>
      <c r="B2774" s="12">
        <f t="shared" si="816"/>
        <v>31392.967807541187</v>
      </c>
      <c r="C2774" s="57" t="str">
        <f t="shared" si="800"/>
        <v>0.285474370755223-0.935276339552258i</v>
      </c>
      <c r="D2774" s="57" t="str">
        <f t="shared" si="801"/>
        <v>7.90312881859706-0.982228087382402i</v>
      </c>
      <c r="E2774" s="57" t="str">
        <f t="shared" si="802"/>
        <v>85.1647103988354+3.38467106738862i</v>
      </c>
      <c r="F2774" s="57" t="str">
        <f t="shared" si="803"/>
        <v>4.15863117885374-19.3193851587077i</v>
      </c>
      <c r="G2774" s="57" t="str">
        <f t="shared" si="804"/>
        <v>0.99520243087193-0.0690981364331306i</v>
      </c>
      <c r="H2774" s="57" t="str">
        <f t="shared" si="805"/>
        <v>6.42795826183656-268.519237172633i</v>
      </c>
      <c r="I2774" s="57" t="str">
        <f t="shared" si="806"/>
        <v>-29.1181999907885-7.00101675532707i</v>
      </c>
      <c r="K2774" s="57" t="str">
        <f t="shared" si="807"/>
        <v>0.00106918949219274-0.00267553944617036i</v>
      </c>
      <c r="L2774" s="57" t="str">
        <f t="shared" si="808"/>
        <v>0.00025-0.00704133911222555i</v>
      </c>
      <c r="M2774" s="57" t="str">
        <f t="shared" si="809"/>
        <v>0.0025-0.00396571038861264i</v>
      </c>
      <c r="N2774" s="57">
        <f t="shared" si="810"/>
        <v>106.97376011070155</v>
      </c>
      <c r="O2774" s="57">
        <f t="shared" si="811"/>
        <v>0.19434252687681997</v>
      </c>
      <c r="P2774" s="374">
        <f t="shared" si="812"/>
        <v>-0.19434252687681997</v>
      </c>
      <c r="Q2774" s="374">
        <f t="shared" si="813"/>
        <v>-73.026239889298452</v>
      </c>
      <c r="R2774" s="12">
        <f t="shared" si="814"/>
        <v>106.97376011070155</v>
      </c>
      <c r="S2774" s="57">
        <f t="shared" si="815"/>
        <v>31.392967807541186</v>
      </c>
      <c r="T2774" s="12">
        <f t="shared" si="798"/>
        <v>-0.19434252687681997</v>
      </c>
    </row>
    <row r="2775" spans="1:20" x14ac:dyDescent="0.15">
      <c r="A2775" s="57">
        <f t="shared" si="799"/>
        <v>197997.37584659754</v>
      </c>
      <c r="B2775" s="12">
        <f t="shared" si="816"/>
        <v>31512.261085209844</v>
      </c>
      <c r="C2775" s="57" t="str">
        <f t="shared" si="800"/>
        <v>0.285340484710056-0.932657484495628i</v>
      </c>
      <c r="D2775" s="57" t="str">
        <f t="shared" si="801"/>
        <v>7.90254916859758-0.984364878430547i</v>
      </c>
      <c r="E2775" s="57" t="str">
        <f t="shared" si="802"/>
        <v>85.195055863335+3.39121313295696i</v>
      </c>
      <c r="F2775" s="57" t="str">
        <f t="shared" si="803"/>
        <v>4.15847926626991-19.2484290854926i</v>
      </c>
      <c r="G2775" s="57" t="str">
        <f t="shared" si="804"/>
        <v>0.995166076656756-0.0693581756417762i</v>
      </c>
      <c r="H2775" s="57" t="str">
        <f t="shared" si="805"/>
        <v>6.36919005193572-267.391505073816i</v>
      </c>
      <c r="I2775" s="57" t="str">
        <f t="shared" si="806"/>
        <v>-28.8896122307965-6.96537153751319i</v>
      </c>
      <c r="K2775" s="57" t="str">
        <f t="shared" si="807"/>
        <v>0.00106837545750343-0.00266680351317758i</v>
      </c>
      <c r="L2775" s="57" t="str">
        <f t="shared" si="808"/>
        <v>0.00025-0.00701468331562617i</v>
      </c>
      <c r="M2775" s="57" t="str">
        <f t="shared" si="809"/>
        <v>0.0025-0.00395069773721123i</v>
      </c>
      <c r="N2775" s="57">
        <f t="shared" si="810"/>
        <v>107.01115003240274</v>
      </c>
      <c r="O2775" s="57">
        <f t="shared" si="811"/>
        <v>0.2169657566320714</v>
      </c>
      <c r="P2775" s="374">
        <f t="shared" si="812"/>
        <v>-0.2169657566320714</v>
      </c>
      <c r="Q2775" s="374">
        <f t="shared" si="813"/>
        <v>-72.988849967597261</v>
      </c>
      <c r="R2775" s="12">
        <f t="shared" si="814"/>
        <v>107.01115003240274</v>
      </c>
      <c r="S2775" s="57">
        <f t="shared" si="815"/>
        <v>31.512261085209843</v>
      </c>
      <c r="T2775" s="12">
        <f t="shared" si="798"/>
        <v>-0.2169657566320714</v>
      </c>
    </row>
    <row r="2776" spans="1:20" x14ac:dyDescent="0.15">
      <c r="A2776" s="57">
        <f t="shared" si="799"/>
        <v>198749.76587481462</v>
      </c>
      <c r="B2776" s="12">
        <f t="shared" si="816"/>
        <v>31632.007677333644</v>
      </c>
      <c r="C2776" s="57" t="str">
        <f t="shared" si="800"/>
        <v>0.285205447638211-0.930052059338381i</v>
      </c>
      <c r="D2776" s="57" t="str">
        <f t="shared" si="801"/>
        <v>7.90196519088339-0.986514964534419i</v>
      </c>
      <c r="E2776" s="57" t="str">
        <f t="shared" si="802"/>
        <v>85.2256207107354+3.39770831059256i</v>
      </c>
      <c r="F2776" s="57" t="str">
        <f t="shared" si="803"/>
        <v>4.15832620818205-19.1777497469397i</v>
      </c>
      <c r="G2776" s="57" t="str">
        <f t="shared" si="804"/>
        <v>0.995129448310907-0.0696191741931579i</v>
      </c>
      <c r="H2776" s="57" t="str">
        <f t="shared" si="805"/>
        <v>6.31100446497059-266.269379799631i</v>
      </c>
      <c r="I2776" s="57" t="str">
        <f t="shared" si="806"/>
        <v>-28.6629361001231-6.92997802581671i</v>
      </c>
      <c r="K2776" s="57" t="str">
        <f t="shared" si="807"/>
        <v>0.00106756266511957-0.00265810454072068i</v>
      </c>
      <c r="L2776" s="57" t="str">
        <f t="shared" si="808"/>
        <v>0.00025-0.00698812842760125i</v>
      </c>
      <c r="M2776" s="57" t="str">
        <f t="shared" si="809"/>
        <v>0.0025-0.00393574191792312i</v>
      </c>
      <c r="N2776" s="57">
        <f t="shared" si="810"/>
        <v>107.04843875224158</v>
      </c>
      <c r="O2776" s="57">
        <f t="shared" si="811"/>
        <v>0.23953270611366256</v>
      </c>
      <c r="P2776" s="374">
        <f t="shared" si="812"/>
        <v>-0.23953270611366256</v>
      </c>
      <c r="Q2776" s="374">
        <f t="shared" si="813"/>
        <v>-72.95156124775842</v>
      </c>
      <c r="R2776" s="12">
        <f t="shared" si="814"/>
        <v>107.04843875224158</v>
      </c>
      <c r="S2776" s="57">
        <f t="shared" si="815"/>
        <v>31.632007677333643</v>
      </c>
      <c r="T2776" s="12">
        <f t="shared" si="798"/>
        <v>-0.23953270611366256</v>
      </c>
    </row>
    <row r="2777" spans="1:20" x14ac:dyDescent="0.15">
      <c r="A2777" s="57">
        <f t="shared" si="799"/>
        <v>199505.01498513893</v>
      </c>
      <c r="B2777" s="12">
        <f t="shared" si="816"/>
        <v>31752.209306507513</v>
      </c>
      <c r="C2777" s="57" t="str">
        <f t="shared" si="800"/>
        <v>0.285069249628264-0.927460025906001i</v>
      </c>
      <c r="D2777" s="57" t="str">
        <f t="shared" si="801"/>
        <v>7.90137685379655-0.988678366915074i</v>
      </c>
      <c r="E2777" s="57" t="str">
        <f t="shared" si="802"/>
        <v>85.2564064352165+3.40415562180305i</v>
      </c>
      <c r="F2777" s="57" t="str">
        <f t="shared" si="803"/>
        <v>4.15817199603821-19.1073461244845i</v>
      </c>
      <c r="G2777" s="57" t="str">
        <f t="shared" si="804"/>
        <v>0.995092543787794-0.0698811354067143i</v>
      </c>
      <c r="H2777" s="57" t="str">
        <f t="shared" si="805"/>
        <v>6.2533947766344-265.15282326814i</v>
      </c>
      <c r="I2777" s="57" t="str">
        <f t="shared" si="806"/>
        <v>-28.4381541642173-6.89483359083272i</v>
      </c>
      <c r="K2777" s="57" t="str">
        <f t="shared" si="807"/>
        <v>0.00106675107494361-0.00264944239330427i</v>
      </c>
      <c r="L2777" s="57" t="str">
        <f t="shared" si="808"/>
        <v>0.00025-0.0069616740661499i</v>
      </c>
      <c r="M2777" s="57" t="str">
        <f t="shared" si="809"/>
        <v>0.0025-0.00392084271560382i</v>
      </c>
      <c r="N2777" s="57">
        <f t="shared" si="810"/>
        <v>107.08562410786803</v>
      </c>
      <c r="O2777" s="57">
        <f t="shared" si="811"/>
        <v>0.26204319392964964</v>
      </c>
      <c r="P2777" s="374">
        <f t="shared" si="812"/>
        <v>-0.26204319392964964</v>
      </c>
      <c r="Q2777" s="374">
        <f t="shared" si="813"/>
        <v>-72.914375892131972</v>
      </c>
      <c r="R2777" s="12">
        <f t="shared" si="814"/>
        <v>107.08562410786803</v>
      </c>
      <c r="S2777" s="57">
        <f t="shared" si="815"/>
        <v>31.752209306507513</v>
      </c>
      <c r="T2777" s="12">
        <f t="shared" si="798"/>
        <v>-0.26204319392964964</v>
      </c>
    </row>
    <row r="2778" spans="1:20" x14ac:dyDescent="0.15">
      <c r="A2778" s="57">
        <f t="shared" si="799"/>
        <v>200263.13404208244</v>
      </c>
      <c r="B2778" s="12">
        <f t="shared" si="816"/>
        <v>31872.867701872241</v>
      </c>
      <c r="C2778" s="57" t="str">
        <f t="shared" si="800"/>
        <v>0.28493188067618-0.924881346194869i</v>
      </c>
      <c r="D2778" s="57" t="str">
        <f t="shared" si="801"/>
        <v>7.90078412545756-0.990855106877687i</v>
      </c>
      <c r="E2778" s="57" t="str">
        <f t="shared" si="802"/>
        <v>85.2874145396986+3.4105540755615i</v>
      </c>
      <c r="F2778" s="57" t="str">
        <f t="shared" si="803"/>
        <v>4.15801662122368-19.0372172035088i</v>
      </c>
      <c r="G2778" s="57" t="str">
        <f t="shared" si="804"/>
        <v>0.995055361025863-0.0701440626108341i</v>
      </c>
      <c r="H2778" s="57" t="str">
        <f t="shared" si="805"/>
        <v>6.19635435527702-264.041797766925i</v>
      </c>
      <c r="I2778" s="57" t="str">
        <f t="shared" si="806"/>
        <v>-28.2152491702478-6.85993563936372i</v>
      </c>
      <c r="K2778" s="57" t="str">
        <f t="shared" si="807"/>
        <v>0.00106594064703416-0.00264081693582705i</v>
      </c>
      <c r="L2778" s="57" t="str">
        <f t="shared" si="808"/>
        <v>0.00025-0.00693531985071719i</v>
      </c>
      <c r="M2778" s="57" t="str">
        <f t="shared" si="809"/>
        <v>0.0025-0.00390599991592332i</v>
      </c>
      <c r="N2778" s="57">
        <f t="shared" si="810"/>
        <v>107.12270392105837</v>
      </c>
      <c r="O2778" s="57">
        <f t="shared" si="811"/>
        <v>0.28449703953282574</v>
      </c>
      <c r="P2778" s="374">
        <f t="shared" si="812"/>
        <v>-0.28449703953282574</v>
      </c>
      <c r="Q2778" s="374">
        <f t="shared" si="813"/>
        <v>-72.877296078941626</v>
      </c>
      <c r="R2778" s="12">
        <f t="shared" si="814"/>
        <v>107.12270392105837</v>
      </c>
      <c r="S2778" s="57">
        <f t="shared" si="815"/>
        <v>31.872867701872241</v>
      </c>
      <c r="T2778" s="12">
        <f t="shared" si="798"/>
        <v>-0.28449703953282574</v>
      </c>
    </row>
    <row r="2779" spans="1:20" x14ac:dyDescent="0.15">
      <c r="A2779" s="57">
        <f t="shared" si="799"/>
        <v>201024.13395144237</v>
      </c>
      <c r="B2779" s="12">
        <f t="shared" si="816"/>
        <v>31993.984599139356</v>
      </c>
      <c r="C2779" s="57" t="str">
        <f t="shared" si="800"/>
        <v>0.28479333068451-0.922315982371176i</v>
      </c>
      <c r="D2779" s="57" t="str">
        <f t="shared" si="801"/>
        <v>7.90018697376366-0.993045205810693i</v>
      </c>
      <c r="E2779" s="57" t="str">
        <f t="shared" si="802"/>
        <v>85.3186465358664+3.4169026681642i</v>
      </c>
      <c r="F2779" s="57" t="str">
        <f t="shared" si="803"/>
        <v>4.15786007506101-18.9673619733251i</v>
      </c>
      <c r="G2779" s="57" t="str">
        <f t="shared" si="804"/>
        <v>0.995017897948487-0.0704079591428503i</v>
      </c>
      <c r="H2779" s="57" t="str">
        <f t="shared" si="805"/>
        <v>6.13987666040695-262.936265948415i</v>
      </c>
      <c r="I2779" s="57" t="str">
        <f t="shared" si="806"/>
        <v>-27.994204044854-6.8252816138232i</v>
      </c>
      <c r="K2779" s="57" t="str">
        <f t="shared" si="807"/>
        <v>0.00106513134160496-0.00263222803357931i</v>
      </c>
      <c r="L2779" s="57" t="str">
        <f t="shared" si="808"/>
        <v>0.00025-0.00690906540218883i</v>
      </c>
      <c r="M2779" s="57" t="str">
        <f t="shared" si="809"/>
        <v>0.0025-0.00389121330536293i</v>
      </c>
      <c r="N2779" s="57">
        <f t="shared" si="810"/>
        <v>107.15967599769752</v>
      </c>
      <c r="O2779" s="57">
        <f t="shared" si="811"/>
        <v>0.30689406323943369</v>
      </c>
      <c r="P2779" s="374">
        <f t="shared" si="812"/>
        <v>-0.30689406323943369</v>
      </c>
      <c r="Q2779" s="374">
        <f t="shared" si="813"/>
        <v>-72.840324002302481</v>
      </c>
      <c r="R2779" s="12">
        <f t="shared" si="814"/>
        <v>107.15967599769752</v>
      </c>
      <c r="S2779" s="57">
        <f t="shared" si="815"/>
        <v>31.993984599139356</v>
      </c>
      <c r="T2779" s="12">
        <f t="shared" si="798"/>
        <v>-0.30689406323943369</v>
      </c>
    </row>
    <row r="2780" spans="1:20" x14ac:dyDescent="0.15">
      <c r="A2780" s="57">
        <f t="shared" si="799"/>
        <v>201788.02566045785</v>
      </c>
      <c r="B2780" s="12">
        <f t="shared" si="816"/>
        <v>32115.561740616085</v>
      </c>
      <c r="C2780" s="57" t="str">
        <f t="shared" si="800"/>
        <v>0.284653589461552-0.919763896769919i</v>
      </c>
      <c r="D2780" s="57" t="str">
        <f t="shared" si="801"/>
        <v>7.89958536638767-0.995248685184915i</v>
      </c>
      <c r="E2780" s="57" t="str">
        <f t="shared" si="802"/>
        <v>85.3501039441953+3.42320038308762i</v>
      </c>
      <c r="F2780" s="57" t="str">
        <f t="shared" si="803"/>
        <v>4.15770234880921-18.8977794271621i</v>
      </c>
      <c r="G2780" s="57" t="str">
        <f t="shared" si="804"/>
        <v>0.994980152463862-0.0706728283490325i</v>
      </c>
      <c r="H2780" s="57" t="str">
        <f t="shared" si="805"/>
        <v>6.08395524121999-261.836190825292i</v>
      </c>
      <c r="I2780" s="57" t="str">
        <f t="shared" si="806"/>
        <v>-27.7750018919321-6.79086899164927i</v>
      </c>
      <c r="K2780" s="57" t="str">
        <f t="shared" si="807"/>
        <v>0.00106432311902369-0.00262367555224042i</v>
      </c>
      <c r="L2780" s="57" t="str">
        <f t="shared" si="808"/>
        <v>0.00025-0.00688291034288587i</v>
      </c>
      <c r="M2780" s="57" t="str">
        <f t="shared" si="809"/>
        <v>0.0025-0.00387648267121233i</v>
      </c>
      <c r="N2780" s="57">
        <f t="shared" si="810"/>
        <v>107.19653812775883</v>
      </c>
      <c r="O2780" s="57">
        <f t="shared" si="811"/>
        <v>0.32923408624728984</v>
      </c>
      <c r="P2780" s="374">
        <f t="shared" si="812"/>
        <v>-0.32923408624728984</v>
      </c>
      <c r="Q2780" s="374">
        <f t="shared" si="813"/>
        <v>-72.803461872241172</v>
      </c>
      <c r="R2780" s="12">
        <f t="shared" si="814"/>
        <v>107.19653812775883</v>
      </c>
      <c r="S2780" s="57">
        <f t="shared" si="815"/>
        <v>32.115561740616087</v>
      </c>
      <c r="T2780" s="12">
        <f t="shared" si="798"/>
        <v>-0.32923408624728984</v>
      </c>
    </row>
    <row r="2781" spans="1:20" x14ac:dyDescent="0.15">
      <c r="A2781" s="57">
        <f t="shared" si="799"/>
        <v>202554.8201579676</v>
      </c>
      <c r="B2781" s="12">
        <f t="shared" si="816"/>
        <v>32237.600875230426</v>
      </c>
      <c r="C2781" s="57" t="str">
        <f t="shared" si="800"/>
        <v>0.284512646720516-0.917225051893906i</v>
      </c>
      <c r="D2781" s="57" t="str">
        <f t="shared" si="801"/>
        <v>7.89897927077655-0.997465566552726i</v>
      </c>
      <c r="E2781" s="57" t="str">
        <f t="shared" si="802"/>
        <v>85.3817882939818+3.42944619084241i</v>
      </c>
      <c r="F2781" s="57" t="str">
        <f t="shared" si="803"/>
        <v>4.15754343366337-18.8284685621501i</v>
      </c>
      <c r="G2781" s="57" t="str">
        <f t="shared" si="804"/>
        <v>0.9949421224649-0.0709386735845795i</v>
      </c>
      <c r="H2781" s="57" t="str">
        <f t="shared" si="805"/>
        <v>6.02858373515518-260.741535765957i</v>
      </c>
      <c r="I2781" s="57" t="str">
        <f t="shared" si="806"/>
        <v>-27.5576259904528-6.75669528472977i</v>
      </c>
      <c r="K2781" s="57" t="str">
        <f t="shared" si="807"/>
        <v>0.00106351593981084-0.00261515935787632i</v>
      </c>
      <c r="L2781" s="57" t="str">
        <f t="shared" si="808"/>
        <v>0.00025-0.00685685429655895i</v>
      </c>
      <c r="M2781" s="57" t="str">
        <f t="shared" si="809"/>
        <v>0.0025-0.00386180780156637i</v>
      </c>
      <c r="N2781" s="57">
        <f t="shared" si="810"/>
        <v>107.23328808528575</v>
      </c>
      <c r="O2781" s="57">
        <f t="shared" si="811"/>
        <v>0.35151693065379475</v>
      </c>
      <c r="P2781" s="374">
        <f t="shared" si="812"/>
        <v>-0.35151693065379475</v>
      </c>
      <c r="Q2781" s="374">
        <f t="shared" si="813"/>
        <v>-72.76671191471425</v>
      </c>
      <c r="R2781" s="12">
        <f t="shared" si="814"/>
        <v>107.23328808528575</v>
      </c>
      <c r="S2781" s="57">
        <f t="shared" si="815"/>
        <v>32.237600875230427</v>
      </c>
      <c r="T2781" s="12">
        <f t="shared" si="798"/>
        <v>-0.35151693065379475</v>
      </c>
    </row>
    <row r="2782" spans="1:20" x14ac:dyDescent="0.15">
      <c r="A2782" s="57">
        <f t="shared" si="799"/>
        <v>203324.52847456787</v>
      </c>
      <c r="B2782" s="12">
        <f t="shared" si="816"/>
        <v>32360.103758556303</v>
      </c>
      <c r="C2782" s="57" t="str">
        <f t="shared" si="800"/>
        <v>0.284370492078653-0.914699410412656i</v>
      </c>
      <c r="D2782" s="57" t="str">
        <f t="shared" si="801"/>
        <v>7.89836865414984-0.999695871547095i</v>
      </c>
      <c r="E2782" s="57" t="str">
        <f t="shared" si="802"/>
        <v>85.4137011233648+3.43563904882709i</v>
      </c>
      <c r="F2782" s="57" t="str">
        <f t="shared" si="803"/>
        <v>4.15738332075442-18.7594283793064i</v>
      </c>
      <c r="G2782" s="57" t="str">
        <f t="shared" si="804"/>
        <v>0.994903805829124-0.0712054982136114i</v>
      </c>
      <c r="H2782" s="57" t="str">
        <f t="shared" si="805"/>
        <v>5.97375586647754-259.652264490068i</v>
      </c>
      <c r="I2782" s="57" t="str">
        <f t="shared" si="806"/>
        <v>-27.3420597923114-6.72275803883859i</v>
      </c>
      <c r="K2782" s="57" t="str">
        <f t="shared" si="807"/>
        <v>0.00106270976463859-0.00260667931693704i</v>
      </c>
      <c r="L2782" s="57" t="str">
        <f t="shared" si="808"/>
        <v>0.00025-0.0068308968883831i</v>
      </c>
      <c r="M2782" s="57" t="str">
        <f t="shared" si="809"/>
        <v>0.0025-0.00384718848532215i</v>
      </c>
      <c r="N2782" s="57">
        <f t="shared" si="810"/>
        <v>107.26992362837406</v>
      </c>
      <c r="O2782" s="57">
        <f t="shared" si="811"/>
        <v>0.37374241947495174</v>
      </c>
      <c r="P2782" s="374">
        <f t="shared" si="812"/>
        <v>-0.37374241947495174</v>
      </c>
      <c r="Q2782" s="374">
        <f t="shared" si="813"/>
        <v>-72.730076371625941</v>
      </c>
      <c r="R2782" s="12">
        <f t="shared" si="814"/>
        <v>107.26992362837406</v>
      </c>
      <c r="S2782" s="57">
        <f t="shared" si="815"/>
        <v>32.360103758556299</v>
      </c>
      <c r="T2782" s="12">
        <f t="shared" si="798"/>
        <v>-0.37374241947495174</v>
      </c>
    </row>
    <row r="2783" spans="1:20" x14ac:dyDescent="0.15">
      <c r="A2783" s="57">
        <f t="shared" si="799"/>
        <v>204097.16168277123</v>
      </c>
      <c r="B2783" s="12">
        <f t="shared" si="816"/>
        <v>32483.072152838817</v>
      </c>
      <c r="C2783" s="57" t="str">
        <f t="shared" si="800"/>
        <v>0.284227115056439-0.912186935161394i</v>
      </c>
      <c r="D2783" s="57" t="str">
        <f t="shared" si="801"/>
        <v>7.89775348349833-1.00193962188074i</v>
      </c>
      <c r="E2783" s="57" t="str">
        <f t="shared" si="802"/>
        <v>85.445843979356+3.44177790117938i</v>
      </c>
      <c r="F2783" s="57" t="str">
        <f t="shared" si="803"/>
        <v>4.15722200114841-18.6906578835202i</v>
      </c>
      <c r="G2783" s="57" t="str">
        <f t="shared" si="804"/>
        <v>0.994865200418558-0.071473305609161i</v>
      </c>
      <c r="H2783" s="57" t="str">
        <f t="shared" si="805"/>
        <v>5.91946544488737-258.568341064146i</v>
      </c>
      <c r="I2783" s="57" t="str">
        <f t="shared" si="806"/>
        <v>-27.1282869202089-6.6890548330818i</v>
      </c>
      <c r="K2783" s="57" t="str">
        <f t="shared" si="807"/>
        <v>0.0010619045543298-0.00259823529625412i</v>
      </c>
      <c r="L2783" s="57" t="str">
        <f t="shared" si="808"/>
        <v>0.00025-0.00680503774495231i</v>
      </c>
      <c r="M2783" s="57" t="str">
        <f t="shared" si="809"/>
        <v>0.0025-0.00383262451217588i</v>
      </c>
      <c r="N2783" s="57">
        <f t="shared" si="810"/>
        <v>107.30644249915723</v>
      </c>
      <c r="O2783" s="57">
        <f t="shared" si="811"/>
        <v>0.39591037666340423</v>
      </c>
      <c r="P2783" s="374">
        <f t="shared" si="812"/>
        <v>-0.39591037666340423</v>
      </c>
      <c r="Q2783" s="374">
        <f t="shared" si="813"/>
        <v>-72.693557500842772</v>
      </c>
      <c r="R2783" s="12">
        <f t="shared" si="814"/>
        <v>107.30644249915723</v>
      </c>
      <c r="S2783" s="57">
        <f t="shared" si="815"/>
        <v>32.483072152838815</v>
      </c>
      <c r="T2783" s="12">
        <f t="shared" si="798"/>
        <v>-0.39591037666340423</v>
      </c>
    </row>
    <row r="2784" spans="1:20" x14ac:dyDescent="0.15">
      <c r="A2784" s="57">
        <f t="shared" si="799"/>
        <v>204872.73089716578</v>
      </c>
      <c r="B2784" s="12">
        <f t="shared" si="816"/>
        <v>32606.507827019606</v>
      </c>
      <c r="C2784" s="57" t="str">
        <f t="shared" si="800"/>
        <v>0.284082505076665-0.909687589139972i</v>
      </c>
      <c r="D2784" s="57" t="str">
        <f t="shared" si="801"/>
        <v>7.89713372558253-1.00419683934519i</v>
      </c>
      <c r="E2784" s="57" t="str">
        <f t="shared" si="802"/>
        <v>85.4782184178609+3.44786167862682i</v>
      </c>
      <c r="F2784" s="57" t="str">
        <f t="shared" si="803"/>
        <v>4.15705946584621-18.6221560835383i</v>
      </c>
      <c r="G2784" s="57" t="str">
        <f t="shared" si="804"/>
        <v>0.994826304079621-0.0717420991531645i</v>
      </c>
      <c r="H2784" s="57" t="str">
        <f t="shared" si="805"/>
        <v>5.86570636415387-257.489729897246i</v>
      </c>
      <c r="I2784" s="57" t="str">
        <f t="shared" si="806"/>
        <v>-26.9162911655649-6.65558327935472i</v>
      </c>
      <c r="K2784" s="57" t="str">
        <f t="shared" si="807"/>
        <v>0.00106110026985683-0.00258982716303821i</v>
      </c>
      <c r="L2784" s="57" t="str">
        <f t="shared" si="808"/>
        <v>0.00025-0.00677927649427407i</v>
      </c>
      <c r="M2784" s="57" t="str">
        <f t="shared" si="809"/>
        <v>0.0025-0.00381811567261992i</v>
      </c>
      <c r="N2784" s="57">
        <f t="shared" si="810"/>
        <v>107.34284242378895</v>
      </c>
      <c r="O2784" s="57">
        <f t="shared" si="811"/>
        <v>0.41802062712735649</v>
      </c>
      <c r="P2784" s="374">
        <f t="shared" si="812"/>
        <v>-0.41802062712735649</v>
      </c>
      <c r="Q2784" s="374">
        <f t="shared" si="813"/>
        <v>-72.657157576211048</v>
      </c>
      <c r="R2784" s="12">
        <f t="shared" si="814"/>
        <v>107.34284242378895</v>
      </c>
      <c r="S2784" s="57">
        <f t="shared" si="815"/>
        <v>32.606507827019605</v>
      </c>
      <c r="T2784" s="12">
        <f t="shared" si="798"/>
        <v>-0.41802062712735649</v>
      </c>
    </row>
    <row r="2785" spans="1:20" x14ac:dyDescent="0.15">
      <c r="A2785" s="57">
        <f t="shared" si="799"/>
        <v>205651.247274575</v>
      </c>
      <c r="B2785" s="12">
        <f t="shared" si="816"/>
        <v>32730.412556762283</v>
      </c>
      <c r="C2785" s="57" t="str">
        <f t="shared" si="800"/>
        <v>0.283936651463605-0.907201335511853i</v>
      </c>
      <c r="D2785" s="57" t="str">
        <f t="shared" si="801"/>
        <v>7.89650934693141-1.0064675458099i</v>
      </c>
      <c r="E2785" s="57" t="str">
        <f t="shared" si="802"/>
        <v>85.5108260037075+3.45388929833456i</v>
      </c>
      <c r="F2785" s="57" t="str">
        <f t="shared" si="803"/>
        <v>4.15689570578305-18.5539219919512i</v>
      </c>
      <c r="G2785" s="57" t="str">
        <f t="shared" si="804"/>
        <v>0.994787114643018-0.0720118822364523i</v>
      </c>
      <c r="H2785" s="57" t="str">
        <f t="shared" si="805"/>
        <v>5.8124726007751-256.416395736685i</v>
      </c>
      <c r="I2785" s="57" t="str">
        <f t="shared" si="806"/>
        <v>-26.7060564864607-6.62234102180887i</v>
      </c>
      <c r="K2785" s="57" t="str">
        <f t="shared" si="807"/>
        <v>0.00106029687234058-0.0025814547848765i</v>
      </c>
      <c r="L2785" s="57" t="str">
        <f t="shared" si="808"/>
        <v>0.00025-0.00675361276576415i</v>
      </c>
      <c r="M2785" s="57" t="str">
        <f t="shared" si="809"/>
        <v>0.0025-0.00380366175793975i</v>
      </c>
      <c r="N2785" s="57">
        <f t="shared" si="810"/>
        <v>107.3791211124301</v>
      </c>
      <c r="O2785" s="57">
        <f t="shared" si="811"/>
        <v>0.44007299674872691</v>
      </c>
      <c r="P2785" s="374">
        <f t="shared" si="812"/>
        <v>-0.44007299674872691</v>
      </c>
      <c r="Q2785" s="374">
        <f t="shared" si="813"/>
        <v>-72.620878887569901</v>
      </c>
      <c r="R2785" s="12">
        <f t="shared" si="814"/>
        <v>107.3791211124301</v>
      </c>
      <c r="S2785" s="57">
        <f t="shared" si="815"/>
        <v>32.730412556762282</v>
      </c>
      <c r="T2785" s="12">
        <f t="shared" si="798"/>
        <v>-0.44007299674872691</v>
      </c>
    </row>
    <row r="2786" spans="1:20" x14ac:dyDescent="0.15">
      <c r="A2786" s="57">
        <f t="shared" si="799"/>
        <v>206432.72201421839</v>
      </c>
      <c r="B2786" s="12">
        <f t="shared" si="816"/>
        <v>32854.788124477978</v>
      </c>
      <c r="C2786" s="57" t="str">
        <f t="shared" si="800"/>
        <v>0.283789543442141-0.904728137602995i</v>
      </c>
      <c r="D2786" s="57" t="str">
        <f t="shared" si="801"/>
        <v>7.89588031384082-1.00875176322127i</v>
      </c>
      <c r="E2786" s="57" t="str">
        <f t="shared" si="802"/>
        <v>85.5436683106677+3.45985966375281i</v>
      </c>
      <c r="F2786" s="57" t="str">
        <f t="shared" si="803"/>
        <v>4.15673071182803-18.4859546251776i</v>
      </c>
      <c r="G2786" s="57" t="str">
        <f t="shared" si="804"/>
        <v>0.994747629923631-0.0722826582587393i</v>
      </c>
      <c r="H2786" s="57" t="str">
        <f t="shared" si="805"/>
        <v>5.75975821266184-255.34830366385i</v>
      </c>
      <c r="I2786" s="57" t="str">
        <f t="shared" si="806"/>
        <v>-26.4975670056116-6.58932573632902i</v>
      </c>
      <c r="K2786" s="57" t="str">
        <f t="shared" si="807"/>
        <v>0.00105949432304947-0.00257311802973022i</v>
      </c>
      <c r="L2786" s="57" t="str">
        <f t="shared" si="808"/>
        <v>0.00025-0.00672804619024124i</v>
      </c>
      <c r="M2786" s="57" t="str">
        <f t="shared" si="809"/>
        <v>0.0025-0.00378926256021095i</v>
      </c>
      <c r="N2786" s="57">
        <f t="shared" si="810"/>
        <v>107.41527625923669</v>
      </c>
      <c r="O2786" s="57">
        <f t="shared" si="811"/>
        <v>0.46206731240226051</v>
      </c>
      <c r="P2786" s="374">
        <f t="shared" si="812"/>
        <v>-0.46206731240226051</v>
      </c>
      <c r="Q2786" s="374">
        <f t="shared" si="813"/>
        <v>-72.584723740763309</v>
      </c>
      <c r="R2786" s="12">
        <f t="shared" si="814"/>
        <v>107.41527625923669</v>
      </c>
      <c r="S2786" s="57">
        <f t="shared" si="815"/>
        <v>32.854788124477977</v>
      </c>
      <c r="T2786" s="12">
        <f t="shared" si="798"/>
        <v>-0.46206731240226051</v>
      </c>
    </row>
    <row r="2787" spans="1:20" x14ac:dyDescent="0.15">
      <c r="A2787" s="57">
        <f t="shared" si="799"/>
        <v>207217.16635787243</v>
      </c>
      <c r="B2787" s="12">
        <f t="shared" si="816"/>
        <v>32979.636319350997</v>
      </c>
      <c r="C2787" s="57" t="str">
        <f t="shared" si="800"/>
        <v>0.283641170136854-0.90226795890082i</v>
      </c>
      <c r="D2787" s="57" t="str">
        <f t="shared" si="801"/>
        <v>7.89524659237199-1.01104951360173i</v>
      </c>
      <c r="E2787" s="57" t="str">
        <f t="shared" si="802"/>
        <v>85.5767469214839+3.46577166446183i</v>
      </c>
      <c r="F2787" s="57" t="str">
        <f t="shared" si="803"/>
        <v>4.15656447478364-18.4182530034507i</v>
      </c>
      <c r="G2787" s="57" t="str">
        <f t="shared" si="804"/>
        <v>0.994707847720407-0.0725544306286134i</v>
      </c>
      <c r="H2787" s="57" t="str">
        <f t="shared" si="805"/>
        <v>5.70755733784522-254.285419090049i</v>
      </c>
      <c r="I2787" s="57" t="str">
        <f t="shared" si="806"/>
        <v>-26.2908070083694-6.55653513001963i</v>
      </c>
      <c r="K2787" s="57" t="str">
        <f t="shared" si="807"/>
        <v>0.00105869258339838-0.00256481676593219i</v>
      </c>
      <c r="L2787" s="57" t="str">
        <f t="shared" si="808"/>
        <v>0.00025-0.00670257639992153i</v>
      </c>
      <c r="M2787" s="57" t="str">
        <f t="shared" si="809"/>
        <v>0.0025-0.00377491787229623i</v>
      </c>
      <c r="N2787" s="57">
        <f t="shared" si="810"/>
        <v>107.45130554234545</v>
      </c>
      <c r="O2787" s="57">
        <f t="shared" si="811"/>
        <v>0.48400340197396913</v>
      </c>
      <c r="P2787" s="374">
        <f t="shared" si="812"/>
        <v>-0.48400340197396913</v>
      </c>
      <c r="Q2787" s="374">
        <f t="shared" si="813"/>
        <v>-72.548694457654548</v>
      </c>
      <c r="R2787" s="12">
        <f t="shared" si="814"/>
        <v>107.45130554234545</v>
      </c>
      <c r="S2787" s="57">
        <f t="shared" si="815"/>
        <v>32.979636319350995</v>
      </c>
      <c r="T2787" s="12">
        <f t="shared" si="798"/>
        <v>-0.48400340197396913</v>
      </c>
    </row>
    <row r="2788" spans="1:20" x14ac:dyDescent="0.15">
      <c r="A2788" s="57">
        <f t="shared" si="799"/>
        <v>208004.59159003233</v>
      </c>
      <c r="B2788" s="12">
        <f t="shared" si="816"/>
        <v>33104.958937364529</v>
      </c>
      <c r="C2788" s="57" t="str">
        <f t="shared" si="800"/>
        <v>0.283491520571157-0.899820763053098i</v>
      </c>
      <c r="D2788" s="57" t="str">
        <f t="shared" si="801"/>
        <v>7.89460814835023-1.01336081904878i</v>
      </c>
      <c r="E2788" s="57" t="str">
        <f t="shared" si="802"/>
        <v>85.6100634278901+3.47162417601579i</v>
      </c>
      <c r="F2788" s="57" t="str">
        <f t="shared" si="803"/>
        <v>4.15639698538534-18.3508161508038i</v>
      </c>
      <c r="G2788" s="57" t="str">
        <f t="shared" si="804"/>
        <v>0.99466776581625-0.0728272027635254i</v>
      </c>
      <c r="H2788" s="57" t="str">
        <f t="shared" si="805"/>
        <v>5.65586419320826-253.227707752437i</v>
      </c>
      <c r="I2788" s="57" t="str">
        <f t="shared" si="806"/>
        <v>-26.0857609407541-6.52396694070115i</v>
      </c>
      <c r="K2788" s="57" t="str">
        <f t="shared" si="807"/>
        <v>0.0010578916149477-0.00255655086218425i</v>
      </c>
      <c r="L2788" s="57" t="str">
        <f t="shared" si="808"/>
        <v>0.00025-0.00667720302841357i</v>
      </c>
      <c r="M2788" s="57" t="str">
        <f t="shared" si="809"/>
        <v>0.0025-0.00376062748784243i</v>
      </c>
      <c r="N2788" s="57">
        <f t="shared" si="810"/>
        <v>107.48720662386467</v>
      </c>
      <c r="O2788" s="57">
        <f t="shared" si="811"/>
        <v>0.50588109438019069</v>
      </c>
      <c r="P2788" s="374">
        <f t="shared" si="812"/>
        <v>-0.50588109438019069</v>
      </c>
      <c r="Q2788" s="374">
        <f t="shared" si="813"/>
        <v>-72.512793376135335</v>
      </c>
      <c r="R2788" s="12">
        <f t="shared" si="814"/>
        <v>107.48720662386467</v>
      </c>
      <c r="S2788" s="57">
        <f t="shared" si="815"/>
        <v>33.104958937364529</v>
      </c>
      <c r="T2788" s="12">
        <f t="shared" si="798"/>
        <v>-0.50588109438019069</v>
      </c>
    </row>
    <row r="2789" spans="1:20" x14ac:dyDescent="0.15">
      <c r="A2789" s="57">
        <f t="shared" si="799"/>
        <v>208795.00903807447</v>
      </c>
      <c r="B2789" s="12">
        <f t="shared" si="816"/>
        <v>33230.757781326516</v>
      </c>
      <c r="C2789" s="57" t="str">
        <f t="shared" si="800"/>
        <v>0.283340583666409-0.897386513866889i</v>
      </c>
      <c r="D2789" s="57" t="str">
        <f t="shared" si="801"/>
        <v>7.89396494736334-1.01568570173402i</v>
      </c>
      <c r="E2789" s="57" t="str">
        <f t="shared" si="802"/>
        <v>85.6436194306366+3.47741605978465i</v>
      </c>
      <c r="F2789" s="57" t="str">
        <f t="shared" si="803"/>
        <v>4.15622823430108-18.2836430950555i</v>
      </c>
      <c r="G2789" s="57" t="str">
        <f t="shared" si="804"/>
        <v>0.994627381977907-0.0731009780897769i</v>
      </c>
      <c r="H2789" s="57" t="str">
        <f t="shared" si="805"/>
        <v>5.60467307324057-252.175135709995i</v>
      </c>
      <c r="I2789" s="57" t="str">
        <f t="shared" si="806"/>
        <v>-25.8824134075122-6.49161893641548i</v>
      </c>
      <c r="K2789" s="57" t="str">
        <f t="shared" si="807"/>
        <v>0.00105709137940241-0.00254832018755482i</v>
      </c>
      <c r="L2789" s="57" t="str">
        <f t="shared" si="808"/>
        <v>0.00025-0.00665192571071283i</v>
      </c>
      <c r="M2789" s="57" t="str">
        <f t="shared" si="809"/>
        <v>0.0025-0.00374639120127758i</v>
      </c>
      <c r="N2789" s="57">
        <f t="shared" si="810"/>
        <v>107.52297714986437</v>
      </c>
      <c r="O2789" s="57">
        <f t="shared" si="811"/>
        <v>0.52770021958614122</v>
      </c>
      <c r="P2789" s="374">
        <f t="shared" si="812"/>
        <v>-0.52770021958614122</v>
      </c>
      <c r="Q2789" s="374">
        <f t="shared" si="813"/>
        <v>-72.477022850135626</v>
      </c>
      <c r="R2789" s="12">
        <f t="shared" si="814"/>
        <v>107.52297714986437</v>
      </c>
      <c r="S2789" s="57">
        <f t="shared" si="815"/>
        <v>33.230757781326517</v>
      </c>
      <c r="T2789" s="12">
        <f t="shared" si="798"/>
        <v>-0.52770021958614122</v>
      </c>
    </row>
    <row r="2790" spans="1:20" x14ac:dyDescent="0.15">
      <c r="A2790" s="57">
        <f t="shared" si="799"/>
        <v>209588.43007241917</v>
      </c>
      <c r="B2790" s="12">
        <f t="shared" si="816"/>
        <v>33357.034660895559</v>
      </c>
      <c r="C2790" s="57" t="str">
        <f t="shared" si="800"/>
        <v>0.283188348240989-0.894965175307412i</v>
      </c>
      <c r="D2790" s="57" t="str">
        <f t="shared" si="801"/>
        <v>7.89331695476009-1.01802418390215i</v>
      </c>
      <c r="E2790" s="57" t="str">
        <f t="shared" si="802"/>
        <v>85.677416539511+3.48314616279463i</v>
      </c>
      <c r="F2790" s="57" t="str">
        <f t="shared" si="803"/>
        <v>4.15605821213088-18.2167328677963i</v>
      </c>
      <c r="G2790" s="57" t="str">
        <f t="shared" si="804"/>
        <v>0.994586693955857-0.0733757600425083i</v>
      </c>
      <c r="H2790" s="57" t="str">
        <f t="shared" si="805"/>
        <v>5.55397834881509-251.127669339575i</v>
      </c>
      <c r="I2790" s="57" t="str">
        <f t="shared" si="806"/>
        <v>-25.680749170206-6.45948891494071i</v>
      </c>
      <c r="K2790" s="57" t="str">
        <f t="shared" si="807"/>
        <v>0.00105629183861108-0.00254012461147638i</v>
      </c>
      <c r="L2790" s="57" t="str">
        <f t="shared" si="808"/>
        <v>0.00025-0.00662674408319669i</v>
      </c>
      <c r="M2790" s="57" t="str">
        <f t="shared" si="809"/>
        <v>0.0025-0.0037322088078079i</v>
      </c>
      <c r="N2790" s="57">
        <f t="shared" si="810"/>
        <v>107.55861475036671</v>
      </c>
      <c r="O2790" s="57">
        <f t="shared" si="811"/>
        <v>0.54946060862519575</v>
      </c>
      <c r="P2790" s="374">
        <f t="shared" si="812"/>
        <v>-0.54946060862519575</v>
      </c>
      <c r="Q2790" s="374">
        <f t="shared" si="813"/>
        <v>-72.441385249633285</v>
      </c>
      <c r="R2790" s="12">
        <f t="shared" si="814"/>
        <v>107.55861475036671</v>
      </c>
      <c r="S2790" s="57">
        <f t="shared" si="815"/>
        <v>33.357034660895557</v>
      </c>
      <c r="T2790" s="12">
        <f t="shared" si="798"/>
        <v>-0.54946060862519575</v>
      </c>
    </row>
    <row r="2791" spans="1:20" x14ac:dyDescent="0.15">
      <c r="A2791" s="57">
        <f t="shared" si="799"/>
        <v>210384.86610669433</v>
      </c>
      <c r="B2791" s="12">
        <f t="shared" si="816"/>
        <v>33483.79139260696</v>
      </c>
      <c r="C2791" s="57" t="str">
        <f t="shared" si="800"/>
        <v>0.283034803009407-0.892556711497009i</v>
      </c>
      <c r="D2791" s="57" t="str">
        <f t="shared" si="801"/>
        <v>7.89266413564904-1.02037628787005i</v>
      </c>
      <c r="E2791" s="57" t="str">
        <f t="shared" si="802"/>
        <v>85.7114563733627+3.48881331756648i</v>
      </c>
      <c r="F2791" s="57" t="str">
        <f t="shared" si="803"/>
        <v>4.1558869094062-18.1500845043738i</v>
      </c>
      <c r="G2791" s="57" t="str">
        <f t="shared" si="804"/>
        <v>0.994545699484199-0.0736515520656861i</v>
      </c>
      <c r="H2791" s="57" t="str">
        <f t="shared" si="805"/>
        <v>5.50377446598716-250.085275331991i</v>
      </c>
      <c r="I2791" s="57" t="str">
        <f t="shared" si="806"/>
        <v>-25.4807531453271-6.42757470331424i</v>
      </c>
      <c r="K2791" s="57" t="str">
        <f t="shared" si="807"/>
        <v>0.00105549295456497-0.00253196400374299i</v>
      </c>
      <c r="L2791" s="57" t="str">
        <f t="shared" si="808"/>
        <v>0.00025-0.00660165778361894i</v>
      </c>
      <c r="M2791" s="57" t="str">
        <f t="shared" si="809"/>
        <v>0.0025-0.00371808010341493i</v>
      </c>
      <c r="N2791" s="57">
        <f t="shared" si="810"/>
        <v>107.5941170393382</v>
      </c>
      <c r="O2791" s="57">
        <f t="shared" si="811"/>
        <v>0.57116209361719539</v>
      </c>
      <c r="P2791" s="374">
        <f t="shared" si="812"/>
        <v>-0.57116209361719539</v>
      </c>
      <c r="Q2791" s="374">
        <f t="shared" si="813"/>
        <v>-72.405882960661799</v>
      </c>
      <c r="R2791" s="12">
        <f t="shared" si="814"/>
        <v>107.5941170393382</v>
      </c>
      <c r="S2791" s="57">
        <f t="shared" si="815"/>
        <v>33.48379139260696</v>
      </c>
      <c r="T2791" s="12">
        <f t="shared" si="798"/>
        <v>-0.57116209361719539</v>
      </c>
    </row>
    <row r="2792" spans="1:20" x14ac:dyDescent="0.15">
      <c r="A2792" s="57">
        <f t="shared" si="799"/>
        <v>211184.32859789979</v>
      </c>
      <c r="B2792" s="12">
        <f t="shared" si="816"/>
        <v>33611.029799898868</v>
      </c>
      <c r="C2792" s="57" t="str">
        <f t="shared" si="800"/>
        <v>0.282879936581387-0.890161086713946i</v>
      </c>
      <c r="D2792" s="57" t="str">
        <f t="shared" si="801"/>
        <v>7.89200645489654-1.02274203602563i</v>
      </c>
      <c r="E2792" s="57" t="str">
        <f t="shared" si="802"/>
        <v>85.7457405601224+3.4944163419529i</v>
      </c>
      <c r="F2792" s="57" t="str">
        <f t="shared" si="803"/>
        <v>4.1557143165897-18.0836970438783i</v>
      </c>
      <c r="G2792" s="57" t="str">
        <f t="shared" si="804"/>
        <v>0.994504396280538-0.0739283576120901i</v>
      </c>
      <c r="H2792" s="57" t="str">
        <f t="shared" si="805"/>
        <v>5.45405594481561-249.047920688183i</v>
      </c>
      <c r="I2792" s="57" t="str">
        <f t="shared" si="806"/>
        <v>-25.2824104024389-6.39587415736558i</v>
      </c>
      <c r="K2792" s="57" t="str">
        <f t="shared" si="807"/>
        <v>0.00105469468939717-0.00252383823450778i</v>
      </c>
      <c r="L2792" s="57" t="str">
        <f t="shared" si="808"/>
        <v>0.00025-0.00657666645110474i</v>
      </c>
      <c r="M2792" s="57" t="str">
        <f t="shared" si="809"/>
        <v>0.0025-0.00370400488485249i</v>
      </c>
      <c r="N2792" s="57">
        <f t="shared" si="810"/>
        <v>107.62948161468454</v>
      </c>
      <c r="O2792" s="57">
        <f t="shared" si="811"/>
        <v>0.5928045077882228</v>
      </c>
      <c r="P2792" s="374">
        <f t="shared" si="812"/>
        <v>-0.5928045077882228</v>
      </c>
      <c r="Q2792" s="374">
        <f t="shared" si="813"/>
        <v>-72.370518385315464</v>
      </c>
      <c r="R2792" s="12">
        <f t="shared" si="814"/>
        <v>107.62948161468454</v>
      </c>
      <c r="S2792" s="57">
        <f t="shared" si="815"/>
        <v>33.611029799898866</v>
      </c>
      <c r="T2792" s="12">
        <f t="shared" si="798"/>
        <v>-0.5928045077882228</v>
      </c>
    </row>
    <row r="2793" spans="1:20" x14ac:dyDescent="0.15">
      <c r="A2793" s="57">
        <f t="shared" si="799"/>
        <v>211986.8290465718</v>
      </c>
      <c r="B2793" s="12">
        <f t="shared" si="816"/>
        <v>33738.751713138481</v>
      </c>
      <c r="C2793" s="57" t="str">
        <f t="shared" si="800"/>
        <v>0.282723737460928-0.887778265391348i</v>
      </c>
      <c r="D2793" s="57" t="str">
        <f t="shared" si="801"/>
        <v>7.8913438771258-1.02512145082697i</v>
      </c>
      <c r="E2793" s="57" t="str">
        <f t="shared" si="802"/>
        <v>85.7802707368229+3.49995403897346i</v>
      </c>
      <c r="F2793" s="57" t="str">
        <f t="shared" si="803"/>
        <v>4.15554042407453-18.0175695291299i</v>
      </c>
      <c r="G2793" s="57" t="str">
        <f t="shared" si="804"/>
        <v>0.994462782045869-0.074206180143299i</v>
      </c>
      <c r="H2793" s="57" t="str">
        <f t="shared" si="805"/>
        <v>5.40481737820414-248.015572715422i</v>
      </c>
      <c r="I2793" s="57" t="str">
        <f t="shared" si="806"/>
        <v>-25.085706162346-6.36438516125675i</v>
      </c>
      <c r="K2793" s="57" t="str">
        <f t="shared" si="807"/>
        <v>0.00105389700538163-0.00251574717428043i</v>
      </c>
      <c r="L2793" s="57" t="str">
        <f t="shared" si="808"/>
        <v>0.00025-0.00655176972614538i</v>
      </c>
      <c r="M2793" s="57" t="str">
        <f t="shared" si="809"/>
        <v>0.0025-0.00368998294964385i</v>
      </c>
      <c r="N2793" s="57">
        <f t="shared" si="810"/>
        <v>107.66470605824321</v>
      </c>
      <c r="O2793" s="57">
        <f t="shared" si="811"/>
        <v>0.61438768548921618</v>
      </c>
      <c r="P2793" s="374">
        <f t="shared" si="812"/>
        <v>-0.61438768548921618</v>
      </c>
      <c r="Q2793" s="374">
        <f t="shared" si="813"/>
        <v>-72.335293941756788</v>
      </c>
      <c r="R2793" s="12">
        <f t="shared" si="814"/>
        <v>107.66470605824321</v>
      </c>
      <c r="S2793" s="57">
        <f t="shared" si="815"/>
        <v>33.738751713138484</v>
      </c>
      <c r="T2793" s="12">
        <f t="shared" si="798"/>
        <v>-0.61438768548921618</v>
      </c>
    </row>
    <row r="2794" spans="1:20" x14ac:dyDescent="0.15">
      <c r="A2794" s="57">
        <f t="shared" si="799"/>
        <v>212792.3789969488</v>
      </c>
      <c r="B2794" s="12">
        <f t="shared" si="816"/>
        <v>33866.958969648411</v>
      </c>
      <c r="C2794" s="57" t="str">
        <f t="shared" si="800"/>
        <v>0.28256619404541-0.88540821211607i</v>
      </c>
      <c r="D2794" s="57" t="str">
        <f t="shared" si="801"/>
        <v>7.89067636671492-1.02751455480121i</v>
      </c>
      <c r="E2794" s="57" t="str">
        <f t="shared" si="802"/>
        <v>85.8150485496214+3.50542519664825i</v>
      </c>
      <c r="F2794" s="57" t="str">
        <f t="shared" si="803"/>
        <v>4.1553652221841-17.951701006663i</v>
      </c>
      <c r="G2794" s="57" t="str">
        <f t="shared" si="804"/>
        <v>0.994420854464465-0.0744850231296766i</v>
      </c>
      <c r="H2794" s="57" t="str">
        <f t="shared" si="805"/>
        <v>5.35605343076501-246.988199023586i</v>
      </c>
      <c r="I2794" s="57" t="str">
        <f t="shared" si="806"/>
        <v>-24.8906257952876-6.33310562703204i</v>
      </c>
      <c r="K2794" s="57" t="str">
        <f t="shared" si="807"/>
        <v>0.00105309986493245-0.00250769069392478i</v>
      </c>
      <c r="L2794" s="57" t="str">
        <f t="shared" si="808"/>
        <v>0.00025-0.00652696725059315i</v>
      </c>
      <c r="M2794" s="57" t="str">
        <f t="shared" si="809"/>
        <v>0.0025-0.00367601409607875i</v>
      </c>
      <c r="N2794" s="57">
        <f t="shared" si="810"/>
        <v>107.69978793578107</v>
      </c>
      <c r="O2794" s="57">
        <f t="shared" si="811"/>
        <v>0.63591146221497263</v>
      </c>
      <c r="P2794" s="374">
        <f t="shared" si="812"/>
        <v>-0.63591146221497263</v>
      </c>
      <c r="Q2794" s="374">
        <f t="shared" si="813"/>
        <v>-72.300212064218925</v>
      </c>
      <c r="R2794" s="12">
        <f t="shared" si="814"/>
        <v>107.69978793578107</v>
      </c>
      <c r="S2794" s="57">
        <f t="shared" si="815"/>
        <v>33.866958969648408</v>
      </c>
      <c r="T2794" s="12">
        <f t="shared" si="798"/>
        <v>-0.63591146221497263</v>
      </c>
    </row>
    <row r="2795" spans="1:20" x14ac:dyDescent="0.15">
      <c r="A2795" s="57">
        <f t="shared" si="799"/>
        <v>213600.99003713721</v>
      </c>
      <c r="B2795" s="12">
        <f t="shared" si="816"/>
        <v>33995.653413733075</v>
      </c>
      <c r="C2795" s="57" t="str">
        <f t="shared" si="800"/>
        <v>0.282407294624629-0.883050891627554i</v>
      </c>
      <c r="D2795" s="57" t="str">
        <f t="shared" si="801"/>
        <v>7.89000388779577-1.02992137054351i</v>
      </c>
      <c r="E2795" s="57" t="str">
        <f t="shared" si="802"/>
        <v>85.8500756538181+3.51082858782934i</v>
      </c>
      <c r="F2795" s="57" t="str">
        <f t="shared" si="803"/>
        <v>4.15518870117125-17.8860905267133i</v>
      </c>
      <c r="G2795" s="57" t="str">
        <f t="shared" si="804"/>
        <v>0.994378611203759-0.0747648900503566i</v>
      </c>
      <c r="H2795" s="57" t="str">
        <f t="shared" si="805"/>
        <v>5.30775883770122-245.965767521472i</v>
      </c>
      <c r="I2795" s="57" t="str">
        <f t="shared" si="806"/>
        <v>-24.6971548191585-6.30203349417477i</v>
      </c>
      <c r="K2795" s="57" t="str">
        <f t="shared" si="807"/>
        <v>0.00105230323060291-0.00249966866465623i</v>
      </c>
      <c r="L2795" s="57" t="str">
        <f t="shared" si="808"/>
        <v>0.00025-0.00650225866765604i</v>
      </c>
      <c r="M2795" s="57" t="str">
        <f t="shared" si="809"/>
        <v>0.0025-0.00366209812321054i</v>
      </c>
      <c r="N2795" s="57">
        <f t="shared" si="810"/>
        <v>107.7347247969895</v>
      </c>
      <c r="O2795" s="57">
        <f t="shared" si="811"/>
        <v>0.65737567462341773</v>
      </c>
      <c r="P2795" s="374">
        <f t="shared" si="812"/>
        <v>-0.65737567462341773</v>
      </c>
      <c r="Q2795" s="374">
        <f t="shared" si="813"/>
        <v>-72.265275203010503</v>
      </c>
      <c r="R2795" s="12">
        <f t="shared" si="814"/>
        <v>107.7347247969895</v>
      </c>
      <c r="S2795" s="57">
        <f t="shared" si="815"/>
        <v>33.995653413733073</v>
      </c>
      <c r="T2795" s="12">
        <f t="shared" si="798"/>
        <v>-0.65737567462341773</v>
      </c>
    </row>
    <row r="2796" spans="1:20" x14ac:dyDescent="0.15">
      <c r="A2796" s="57">
        <f t="shared" si="799"/>
        <v>214412.6737992783</v>
      </c>
      <c r="B2796" s="12">
        <f t="shared" si="816"/>
        <v>34124.836896705259</v>
      </c>
      <c r="C2796" s="57" t="str">
        <f t="shared" si="800"/>
        <v>0.282247027379875-0.880706268816643i</v>
      </c>
      <c r="D2796" s="57" t="str">
        <f t="shared" si="801"/>
        <v>7.88932640425213-1.03234192071599i</v>
      </c>
      <c r="E2796" s="57" t="str">
        <f t="shared" si="802"/>
        <v>85.8853537138739+3.51616297003164i</v>
      </c>
      <c r="F2796" s="57" t="str">
        <f t="shared" si="803"/>
        <v>4.15501085121818-17.8207371432035i</v>
      </c>
      <c r="G2796" s="57" t="str">
        <f t="shared" si="804"/>
        <v>0.994336049914231-0.0750457843932273i</v>
      </c>
      <c r="H2796" s="57" t="str">
        <f t="shared" si="805"/>
        <v>5.25992840371024-244.948246413177i</v>
      </c>
      <c r="I2796" s="57" t="str">
        <f t="shared" si="806"/>
        <v>-24.505278897755-6.2711667291735i</v>
      </c>
      <c r="K2796" s="57" t="str">
        <f t="shared" si="807"/>
        <v>0.00105150706508474-0.00249168095803932i</v>
      </c>
      <c r="L2796" s="57" t="str">
        <f t="shared" si="808"/>
        <v>0.00025-0.00647764362189287i</v>
      </c>
      <c r="M2796" s="57" t="str">
        <f t="shared" si="809"/>
        <v>0.0025-0.0036482348308533i</v>
      </c>
      <c r="N2796" s="57">
        <f t="shared" si="810"/>
        <v>107.76951417548419</v>
      </c>
      <c r="O2796" s="57">
        <f t="shared" si="811"/>
        <v>0.67878016055508961</v>
      </c>
      <c r="P2796" s="374">
        <f t="shared" si="812"/>
        <v>-0.67878016055508961</v>
      </c>
      <c r="Q2796" s="374">
        <f t="shared" si="813"/>
        <v>-72.23048582451581</v>
      </c>
      <c r="R2796" s="12">
        <f t="shared" si="814"/>
        <v>107.76951417548419</v>
      </c>
      <c r="S2796" s="57">
        <f t="shared" si="815"/>
        <v>34.124836896705261</v>
      </c>
      <c r="T2796" s="12">
        <f t="shared" ref="T2796:T2859" si="817">P2796</f>
        <v>-0.67878016055508961</v>
      </c>
    </row>
    <row r="2797" spans="1:20" x14ac:dyDescent="0.15">
      <c r="A2797" s="57">
        <f t="shared" ref="A2797:A2860" si="818">2*PI()*B2797</f>
        <v>215227.44195971556</v>
      </c>
      <c r="B2797" s="12">
        <f t="shared" si="816"/>
        <v>34254.511276912737</v>
      </c>
      <c r="C2797" s="57" t="str">
        <f t="shared" ref="C2797:C2860" si="819">IMPRODUCT(D2797,E2797,$C$40,,K2797,$C$41)</f>
        <v>0.282085380382972-0.878374308724508i</v>
      </c>
      <c r="D2797" s="57" t="str">
        <f t="shared" ref="D2797:D2860" si="820">IMDIV(IMPRODUCT($C$37,$C$38,COMPLEX(1,A2797/$C$38)),IMSUM(-1*A2797*A2797/$C$39,COMPLEX(0,1*A2797)))</f>
        <v>7.88864387971836-1.03477622804666i</v>
      </c>
      <c r="E2797" s="57" t="str">
        <f t="shared" ref="E2797:E2860" si="821">IMDIV(IMPRODUCT(IMSUM(F2797,G2797),$C$29,H2797),IMSUM(1,I2797))</f>
        <v>85.920884403434+3.52142708525967i</v>
      </c>
      <c r="F2797" s="57" t="str">
        <f t="shared" ref="F2797:F2860" si="822">IMDIV(IMPRODUCT($C$14,$C$15,COMPLEX(1,A2797/$C$15)),IMSUM(-1*A2797*A2797/$C$16,COMPLEX(0,A2797)))</f>
        <v>4.15483166243556-17.7556399137294i</v>
      </c>
      <c r="G2797" s="57" t="str">
        <f t="shared" ref="G2797:G2860" si="823">IMDIV(1,COMPLEX(1,A2797*$C$9*$C$10))</f>
        <v>0.994293168229286-0.0753277096549156i</v>
      </c>
      <c r="H2797" s="57" t="str">
        <f t="shared" ref="H2797:H2860" si="824">IMDIV($C$3,IMSUM(K2797,COMPLEX(0,$C$28*A2797)))</f>
        <v>5.21255700190634-243.935604194525i</v>
      </c>
      <c r="I2797" s="57" t="str">
        <f t="shared" ref="I2797:I2860" si="825">IMPRODUCT(F2797,$C$29,H2797,$C$31)</f>
        <v>-24.3149838390447-6.24050332509491i</v>
      </c>
      <c r="K2797" s="57" t="str">
        <f t="shared" ref="K2797:K2860" si="826">IF($C$26&lt;=0,IMDIV(1,IMSUM(IMDIV(1,L2797),1/$C$18)),IMDIV(1,IMSUM(IMDIV(1,L2797),1/$C$18,IMDIV(1,M2797))))</f>
        <v>0.00105071133120729-0.00248372744598524i</v>
      </c>
      <c r="L2797" s="57" t="str">
        <f t="shared" ref="L2797:L2860" si="827">IMSUM($C$21/$C$22,IMDIV(1,COMPLEX(0,$C$20*$C$22*A2797)))</f>
        <v>0.00025-0.00645312175920788i</v>
      </c>
      <c r="M2797" s="57" t="str">
        <f t="shared" ref="M2797:M2860" si="828">IMSUM($C$25/$C$26,IMDIV(1,COMPLEX(0,$C$24*$C$26*A2797)))</f>
        <v>0.0025-0.0036344240195789i</v>
      </c>
      <c r="N2797" s="57">
        <f t="shared" ref="N2797:N2860" si="829">ABS(R2797)</f>
        <v>107.80415358880198</v>
      </c>
      <c r="O2797" s="57">
        <f t="shared" ref="O2797:O2860" si="830">ABS(P2797)</f>
        <v>0.70012475905166394</v>
      </c>
      <c r="P2797" s="374">
        <f t="shared" ref="P2797:P2860" si="831">20*LOG10(IMABS(C2797))</f>
        <v>-0.70012475905166394</v>
      </c>
      <c r="Q2797" s="374">
        <f t="shared" ref="Q2797:Q2860" si="832">IMARGUMENT(C2797)*180/PI()</f>
        <v>-72.195846411198019</v>
      </c>
      <c r="R2797" s="12">
        <f t="shared" ref="R2797:R2860" si="833">IF(Q2797&lt;0,Q2797+180,Q2797-180)</f>
        <v>107.80415358880198</v>
      </c>
      <c r="S2797" s="57">
        <f t="shared" ref="S2797:S2860" si="834">B2797/1000</f>
        <v>34.254511276912737</v>
      </c>
      <c r="T2797" s="12">
        <f t="shared" si="817"/>
        <v>-0.70012475905166394</v>
      </c>
    </row>
    <row r="2798" spans="1:20" x14ac:dyDescent="0.15">
      <c r="A2798" s="57">
        <f t="shared" si="818"/>
        <v>216045.30623916248</v>
      </c>
      <c r="B2798" s="12">
        <f t="shared" ref="B2798:B2861" si="835">B2797*(1+B$42)</f>
        <v>34384.678419765005</v>
      </c>
      <c r="C2798" s="57" t="str">
        <f t="shared" si="819"/>
        <v>0.281922341595334-0.876054976541435i</v>
      </c>
      <c r="D2798" s="57" t="str">
        <f t="shared" si="820"/>
        <v>7.8879562775781-1.03722431532841i</v>
      </c>
      <c r="E2798" s="57" t="str">
        <f t="shared" si="821"/>
        <v>85.9566694053405+3.52661965983512i</v>
      </c>
      <c r="F2798" s="57" t="str">
        <f t="shared" si="822"/>
        <v>4.15465112486242-17.6907978995464i</v>
      </c>
      <c r="G2798" s="57" t="str">
        <f t="shared" si="823"/>
        <v>0.994249963765138-0.0756106693407703i</v>
      </c>
      <c r="H2798" s="57" t="str">
        <f t="shared" si="824"/>
        <v>5.16563957276241-242.927809649546i</v>
      </c>
      <c r="I2798" s="57" t="str">
        <f t="shared" si="825"/>
        <v>-24.1262555934622-6.21004130116538i</v>
      </c>
      <c r="K2798" s="57" t="str">
        <f t="shared" si="826"/>
        <v>0.00104991599193677-0.00247580800074932i</v>
      </c>
      <c r="L2798" s="57" t="str">
        <f t="shared" si="827"/>
        <v>0.00025-0.00642869272684585i</v>
      </c>
      <c r="M2798" s="57" t="str">
        <f t="shared" si="828"/>
        <v>0.0025-0.00362066549071419i</v>
      </c>
      <c r="N2798" s="57">
        <f t="shared" si="829"/>
        <v>107.83864053840256</v>
      </c>
      <c r="O2798" s="57">
        <f t="shared" si="830"/>
        <v>0.72140931037559763</v>
      </c>
      <c r="P2798" s="374">
        <f t="shared" si="831"/>
        <v>-0.72140931037559763</v>
      </c>
      <c r="Q2798" s="374">
        <f t="shared" si="832"/>
        <v>-72.161359461597442</v>
      </c>
      <c r="R2798" s="12">
        <f t="shared" si="833"/>
        <v>107.83864053840256</v>
      </c>
      <c r="S2798" s="57">
        <f t="shared" si="834"/>
        <v>34.384678419765002</v>
      </c>
      <c r="T2798" s="12">
        <f t="shared" si="817"/>
        <v>-0.72140931037559763</v>
      </c>
    </row>
    <row r="2799" spans="1:20" x14ac:dyDescent="0.15">
      <c r="A2799" s="57">
        <f t="shared" si="818"/>
        <v>216866.27840287128</v>
      </c>
      <c r="B2799" s="12">
        <f t="shared" si="835"/>
        <v>34515.34019776011</v>
      </c>
      <c r="C2799" s="57" t="str">
        <f t="shared" si="819"/>
        <v>0.281757898867001-0.873748237605611i</v>
      </c>
      <c r="D2799" s="57" t="str">
        <f t="shared" si="820"/>
        <v>7.88726356096213-1.03968620541776i</v>
      </c>
      <c r="E2799" s="57" t="str">
        <f t="shared" si="821"/>
        <v>85.9927104116518+3.53173940422143i</v>
      </c>
      <c r="F2799" s="57" t="str">
        <f t="shared" si="822"/>
        <v>4.15446922846531-17.6262101655552i</v>
      </c>
      <c r="G2799" s="57" t="str">
        <f t="shared" si="823"/>
        <v>0.994206434120698-0.0758946669648447i</v>
      </c>
      <c r="H2799" s="57" t="str">
        <f t="shared" si="824"/>
        <v>5.11917112307082-241.924831847006i</v>
      </c>
      <c r="I2799" s="57" t="str">
        <f t="shared" si="825"/>
        <v>-23.9390802522274-6.17977870235927i</v>
      </c>
      <c r="K2799" s="57" t="str">
        <f t="shared" si="826"/>
        <v>0.00104912101037553-0.00246792249492857i</v>
      </c>
      <c r="L2799" s="57" t="str">
        <f t="shared" si="827"/>
        <v>0.00025-0.006404356173387i</v>
      </c>
      <c r="M2799" s="57" t="str">
        <f t="shared" si="828"/>
        <v>0.0025-0.0036069590463381i</v>
      </c>
      <c r="N2799" s="57">
        <f t="shared" si="829"/>
        <v>107.87297250967043</v>
      </c>
      <c r="O2799" s="57">
        <f t="shared" si="830"/>
        <v>0.74263365602980924</v>
      </c>
      <c r="P2799" s="374">
        <f t="shared" si="831"/>
        <v>-0.74263365602980924</v>
      </c>
      <c r="Q2799" s="374">
        <f t="shared" si="832"/>
        <v>-72.127027490329567</v>
      </c>
      <c r="R2799" s="12">
        <f t="shared" si="833"/>
        <v>107.87297250967043</v>
      </c>
      <c r="S2799" s="57">
        <f t="shared" si="834"/>
        <v>34.515340197760111</v>
      </c>
      <c r="T2799" s="12">
        <f t="shared" si="817"/>
        <v>-0.74263365602980924</v>
      </c>
    </row>
    <row r="2800" spans="1:20" x14ac:dyDescent="0.15">
      <c r="A2800" s="57">
        <f t="shared" si="818"/>
        <v>217690.37026080218</v>
      </c>
      <c r="B2800" s="12">
        <f t="shared" si="835"/>
        <v>34646.4984905116</v>
      </c>
      <c r="C2800" s="57" t="str">
        <f t="shared" si="819"/>
        <v>0.281592039935667-0.871454057402062i</v>
      </c>
      <c r="D2800" s="57" t="str">
        <f t="shared" si="820"/>
        <v>7.88656569274746-1.04216192123393i</v>
      </c>
      <c r="E2800" s="57" t="str">
        <f t="shared" si="821"/>
        <v>86.0290091236627+3.53678501284529i</v>
      </c>
      <c r="F2800" s="57" t="str">
        <f t="shared" si="822"/>
        <v>4.15428596313801-17.5618757802883i</v>
      </c>
      <c r="G2800" s="57" t="str">
        <f t="shared" si="823"/>
        <v>0.994162576877442-0.0761797060498791i</v>
      </c>
      <c r="H2800" s="57" t="str">
        <f t="shared" si="824"/>
        <v>5.07314672492204-240.926640136985i</v>
      </c>
      <c r="I2800" s="57" t="str">
        <f t="shared" si="825"/>
        <v>-23.7534440456876-6.14971359899522i</v>
      </c>
      <c r="K2800" s="57" t="str">
        <f t="shared" si="826"/>
        <v>0.00104832634976129-0.00246007080145923i</v>
      </c>
      <c r="L2800" s="57" t="str">
        <f t="shared" si="827"/>
        <v>0.00025-0.00638011174874175i</v>
      </c>
      <c r="M2800" s="57" t="str">
        <f t="shared" si="828"/>
        <v>0.0025-0.00359330448927884i</v>
      </c>
      <c r="N2800" s="57">
        <f t="shared" si="829"/>
        <v>107.90714697191487</v>
      </c>
      <c r="O2800" s="57">
        <f t="shared" si="830"/>
        <v>0.76379763877590889</v>
      </c>
      <c r="P2800" s="374">
        <f t="shared" si="831"/>
        <v>-0.76379763877590889</v>
      </c>
      <c r="Q2800" s="374">
        <f t="shared" si="832"/>
        <v>-72.092853028085131</v>
      </c>
      <c r="R2800" s="12">
        <f t="shared" si="833"/>
        <v>107.90714697191487</v>
      </c>
      <c r="S2800" s="57">
        <f t="shared" si="834"/>
        <v>34.646498490511597</v>
      </c>
      <c r="T2800" s="12">
        <f t="shared" si="817"/>
        <v>-0.76379763877590889</v>
      </c>
    </row>
    <row r="2801" spans="1:20" x14ac:dyDescent="0.15">
      <c r="A2801" s="57">
        <f t="shared" si="818"/>
        <v>218517.59366779326</v>
      </c>
      <c r="B2801" s="12">
        <f t="shared" si="835"/>
        <v>34778.155184775547</v>
      </c>
      <c r="C2801" s="57" t="str">
        <f t="shared" si="819"/>
        <v>0.281424752425705-0.869172401561333i</v>
      </c>
      <c r="D2801" s="57" t="str">
        <f t="shared" si="820"/>
        <v>7.88586263555541-1.04465148575757i</v>
      </c>
      <c r="E2801" s="57" t="str">
        <f t="shared" si="821"/>
        <v>86.0655672519139+3.54175516391942i</v>
      </c>
      <c r="F2801" s="57" t="str">
        <f t="shared" si="822"/>
        <v>4.15410131870099-17.4977938158965i</v>
      </c>
      <c r="G2801" s="57" t="str">
        <f t="shared" si="823"/>
        <v>0.994118389599305-0.0764657901272819i</v>
      </c>
      <c r="H2801" s="57" t="str">
        <f t="shared" si="824"/>
        <v>5.0275615147018-239.933204147514i</v>
      </c>
      <c r="I2801" s="57" t="str">
        <f t="shared" si="825"/>
        <v>-23.5693333416849-6.11984408633967i</v>
      </c>
      <c r="K2801" s="57" t="str">
        <f t="shared" si="826"/>
        <v>0.00104753197346644-0.00245225279361428i</v>
      </c>
      <c r="L2801" s="57" t="str">
        <f t="shared" si="827"/>
        <v>0.00025-0.00635595910414602i</v>
      </c>
      <c r="M2801" s="57" t="str">
        <f t="shared" si="828"/>
        <v>0.0025-0.00357970162311102i</v>
      </c>
      <c r="N2801" s="57">
        <f t="shared" si="829"/>
        <v>107.94116137837594</v>
      </c>
      <c r="O2801" s="57">
        <f t="shared" si="830"/>
        <v>0.78490110265469315</v>
      </c>
      <c r="P2801" s="374">
        <f t="shared" si="831"/>
        <v>-0.78490110265469315</v>
      </c>
      <c r="Q2801" s="374">
        <f t="shared" si="832"/>
        <v>-72.058838621624062</v>
      </c>
      <c r="R2801" s="12">
        <f t="shared" si="833"/>
        <v>107.94116137837594</v>
      </c>
      <c r="S2801" s="57">
        <f t="shared" si="834"/>
        <v>34.778155184775549</v>
      </c>
      <c r="T2801" s="12">
        <f t="shared" si="817"/>
        <v>-0.78490110265469315</v>
      </c>
    </row>
    <row r="2802" spans="1:20" x14ac:dyDescent="0.15">
      <c r="A2802" s="57">
        <f t="shared" si="818"/>
        <v>219347.96052373087</v>
      </c>
      <c r="B2802" s="12">
        <f t="shared" si="835"/>
        <v>34910.312174477694</v>
      </c>
      <c r="C2802" s="57" t="str">
        <f t="shared" si="819"/>
        <v>0.281256023847204-0.866903235858362i</v>
      </c>
      <c r="D2802" s="57" t="str">
        <f t="shared" si="820"/>
        <v>7.88515435175021-1.0471549220297i</v>
      </c>
      <c r="E2802" s="57" t="str">
        <f t="shared" si="821"/>
        <v>86.1023865162147+3.5466485192598i</v>
      </c>
      <c r="F2802" s="57" t="str">
        <f t="shared" si="822"/>
        <v>4.15391528490088-17.4339633481349i</v>
      </c>
      <c r="G2802" s="57" t="str">
        <f t="shared" si="823"/>
        <v>0.994073869832549-0.0767529227371113i</v>
      </c>
      <c r="H2802" s="57" t="str">
        <f t="shared" si="824"/>
        <v>4.98241069210599-238.944493781242i</v>
      </c>
      <c r="I2802" s="57" t="str">
        <f t="shared" si="825"/>
        <v>-23.3867346439425-6.09016828421707i</v>
      </c>
      <c r="K2802" s="57" t="str">
        <f t="shared" si="826"/>
        <v>0.0010467378449974-0.00244446834500089i</v>
      </c>
      <c r="L2802" s="57" t="str">
        <f t="shared" si="827"/>
        <v>0.00025-0.00633189789215583i</v>
      </c>
      <c r="M2802" s="57" t="str">
        <f t="shared" si="828"/>
        <v>0.0025-0.00356615025215283i</v>
      </c>
      <c r="N2802" s="57">
        <f t="shared" si="829"/>
        <v>107.97501316622888</v>
      </c>
      <c r="O2802" s="57">
        <f t="shared" si="830"/>
        <v>0.80594389300479352</v>
      </c>
      <c r="P2802" s="374">
        <f t="shared" si="831"/>
        <v>-0.80594389300479352</v>
      </c>
      <c r="Q2802" s="374">
        <f t="shared" si="832"/>
        <v>-72.024986833771123</v>
      </c>
      <c r="R2802" s="12">
        <f t="shared" si="833"/>
        <v>107.97501316622888</v>
      </c>
      <c r="S2802" s="57">
        <f t="shared" si="834"/>
        <v>34.910312174477696</v>
      </c>
      <c r="T2802" s="12">
        <f t="shared" si="817"/>
        <v>-0.80594389300479352</v>
      </c>
    </row>
    <row r="2803" spans="1:20" x14ac:dyDescent="0.15">
      <c r="A2803" s="57">
        <f t="shared" si="818"/>
        <v>220181.48277372107</v>
      </c>
      <c r="B2803" s="12">
        <f t="shared" si="835"/>
        <v>35042.97136074071</v>
      </c>
      <c r="C2803" s="57" t="str">
        <f t="shared" si="819"/>
        <v>0.281085841594953-0.864646526211263i</v>
      </c>
      <c r="D2803" s="57" t="str">
        <f t="shared" si="820"/>
        <v>7.88444080343745-1.04967225315055i</v>
      </c>
      <c r="E2803" s="57" t="str">
        <f t="shared" si="821"/>
        <v>86.139468645653+3.55146372410375i</v>
      </c>
      <c r="F2803" s="57" t="str">
        <f t="shared" si="822"/>
        <v>4.15372785140997-17.3703834563497i</v>
      </c>
      <c r="G2803" s="57" t="str">
        <f t="shared" si="823"/>
        <v>0.99402901510565-0.0770411074280544i</v>
      </c>
      <c r="H2803" s="57" t="str">
        <f t="shared" si="824"/>
        <v>4.9376895191723-237.960479212169i</v>
      </c>
      <c r="I2803" s="57" t="str">
        <f t="shared" si="825"/>
        <v>-23.205634590478-6.06068433662755i</v>
      </c>
      <c r="K2803" s="57" t="str">
        <f t="shared" si="826"/>
        <v>0.00104594392799389-0.00243671732955809i</v>
      </c>
      <c r="L2803" s="57" t="str">
        <f t="shared" si="827"/>
        <v>0.00025-0.00630792776664258i</v>
      </c>
      <c r="M2803" s="57" t="str">
        <f t="shared" si="828"/>
        <v>0.0025-0.00355265018146328i</v>
      </c>
      <c r="N2803" s="57">
        <f t="shared" si="829"/>
        <v>108.00869975658854</v>
      </c>
      <c r="O2803" s="57">
        <f t="shared" si="830"/>
        <v>0.82692585648218409</v>
      </c>
      <c r="P2803" s="374">
        <f t="shared" si="831"/>
        <v>-0.82692585648218409</v>
      </c>
      <c r="Q2803" s="374">
        <f t="shared" si="832"/>
        <v>-71.991300243411459</v>
      </c>
      <c r="R2803" s="12">
        <f t="shared" si="833"/>
        <v>108.00869975658854</v>
      </c>
      <c r="S2803" s="57">
        <f t="shared" si="834"/>
        <v>35.042971360740708</v>
      </c>
      <c r="T2803" s="12">
        <f t="shared" si="817"/>
        <v>-0.82692585648218409</v>
      </c>
    </row>
    <row r="2804" spans="1:20" x14ac:dyDescent="0.15">
      <c r="A2804" s="57">
        <f t="shared" si="818"/>
        <v>221018.17240826119</v>
      </c>
      <c r="B2804" s="12">
        <f t="shared" si="835"/>
        <v>35176.134651911525</v>
      </c>
      <c r="C2804" s="57" t="str">
        <f t="shared" si="819"/>
        <v>0.280914192947472-0.862402238680068i</v>
      </c>
      <c r="D2804" s="57" t="str">
        <f t="shared" si="820"/>
        <v>7.88372195246244-1.05220350227836i</v>
      </c>
      <c r="E2804" s="57" t="str">
        <f t="shared" si="821"/>
        <v>86.1768153786097+3.55619940692534i</v>
      </c>
      <c r="F2804" s="57" t="str">
        <f t="shared" si="822"/>
        <v>4.15353900782567-17.3070532234643i</v>
      </c>
      <c r="G2804" s="57" t="str">
        <f t="shared" si="823"/>
        <v>0.993983822929171-0.077330347757408i</v>
      </c>
      <c r="H2804" s="57" t="str">
        <f t="shared" si="824"/>
        <v>4.89339331932968-236.981130882416i</v>
      </c>
      <c r="I2804" s="57" t="str">
        <f t="shared" si="825"/>
        <v>-23.026019952035-6.03139041137114i</v>
      </c>
      <c r="K2804" s="57" t="str">
        <f t="shared" si="826"/>
        <v>0.00104515018622835-0.00242899962155423i</v>
      </c>
      <c r="L2804" s="57" t="str">
        <f t="shared" si="827"/>
        <v>0.00025-0.00628404838278798i</v>
      </c>
      <c r="M2804" s="57" t="str">
        <f t="shared" si="828"/>
        <v>0.0025-0.00353920121683929i</v>
      </c>
      <c r="N2804" s="57">
        <f t="shared" si="829"/>
        <v>108.04221855451863</v>
      </c>
      <c r="O2804" s="57">
        <f t="shared" si="830"/>
        <v>0.84784684107985764</v>
      </c>
      <c r="P2804" s="374">
        <f t="shared" si="831"/>
        <v>-0.84784684107985764</v>
      </c>
      <c r="Q2804" s="374">
        <f t="shared" si="832"/>
        <v>-71.957781445481373</v>
      </c>
      <c r="R2804" s="12">
        <f t="shared" si="833"/>
        <v>108.04221855451863</v>
      </c>
      <c r="S2804" s="57">
        <f t="shared" si="834"/>
        <v>35.176134651911525</v>
      </c>
      <c r="T2804" s="12">
        <f t="shared" si="817"/>
        <v>-0.84784684107985764</v>
      </c>
    </row>
    <row r="2805" spans="1:20" x14ac:dyDescent="0.15">
      <c r="A2805" s="57">
        <f t="shared" si="818"/>
        <v>221858.04146341261</v>
      </c>
      <c r="B2805" s="12">
        <f t="shared" si="835"/>
        <v>35309.803963588791</v>
      </c>
      <c r="C2805" s="57" t="str">
        <f t="shared" si="819"/>
        <v>0.280741065066008-0.860170339465539i</v>
      </c>
      <c r="D2805" s="57" t="str">
        <f t="shared" si="820"/>
        <v>7.88299776040868-1.05474869262825i</v>
      </c>
      <c r="E2805" s="57" t="str">
        <f t="shared" si="821"/>
        <v>86.2144284627761+3.56085417924779i</v>
      </c>
      <c r="F2805" s="57" t="str">
        <f t="shared" si="822"/>
        <v>4.15334874367007-17.2439717359659i</v>
      </c>
      <c r="G2805" s="57" t="str">
        <f t="shared" si="823"/>
        <v>0.993938290795639-0.0776206472910571i</v>
      </c>
      <c r="H2805" s="57" t="str">
        <f t="shared" si="824"/>
        <v>4.84951747646381-236.006419499043i</v>
      </c>
      <c r="I2805" s="57" t="str">
        <f t="shared" si="825"/>
        <v>-22.8478776305386-6.00228469967882i</v>
      </c>
      <c r="K2805" s="57" t="str">
        <f t="shared" si="826"/>
        <v>0.00104435658360531-0.00242131509558448i</v>
      </c>
      <c r="L2805" s="57" t="str">
        <f t="shared" si="827"/>
        <v>0.00025-0.00626025939707908i</v>
      </c>
      <c r="M2805" s="57" t="str">
        <f t="shared" si="828"/>
        <v>0.0025-0.00352580316481299i</v>
      </c>
      <c r="N2805" s="57">
        <f t="shared" si="829"/>
        <v>108.07556694903897</v>
      </c>
      <c r="O2805" s="57">
        <f t="shared" si="830"/>
        <v>0.8687066961468688</v>
      </c>
      <c r="P2805" s="374">
        <f t="shared" si="831"/>
        <v>-0.8687066961468688</v>
      </c>
      <c r="Q2805" s="374">
        <f t="shared" si="832"/>
        <v>-71.924433050961028</v>
      </c>
      <c r="R2805" s="12">
        <f t="shared" si="833"/>
        <v>108.07556694903897</v>
      </c>
      <c r="S2805" s="57">
        <f t="shared" si="834"/>
        <v>35.309803963588791</v>
      </c>
      <c r="T2805" s="12">
        <f t="shared" si="817"/>
        <v>-0.8687066961468688</v>
      </c>
    </row>
    <row r="2806" spans="1:20" x14ac:dyDescent="0.15">
      <c r="A2806" s="57">
        <f t="shared" si="818"/>
        <v>222701.10202097357</v>
      </c>
      <c r="B2806" s="12">
        <f t="shared" si="835"/>
        <v>35443.981218650428</v>
      </c>
      <c r="C2806" s="57" t="str">
        <f t="shared" si="819"/>
        <v>0.280566444993513-0.857950794907899i</v>
      </c>
      <c r="D2806" s="57" t="str">
        <f t="shared" si="820"/>
        <v>7.88226818859639-1.05730784747097i</v>
      </c>
      <c r="E2806" s="57" t="str">
        <f t="shared" si="821"/>
        <v>86.252309655161+3.56542663545574i</v>
      </c>
      <c r="F2806" s="57" t="str">
        <f t="shared" si="822"/>
        <v>4.15315704838938-17.1811380838924i</v>
      </c>
      <c r="G2806" s="57" t="str">
        <f t="shared" si="823"/>
        <v>0.993892416179426-0.0779120096034531i</v>
      </c>
      <c r="H2806" s="57" t="str">
        <f t="shared" si="824"/>
        <v>4.80605743399891-235.036316030909i</v>
      </c>
      <c r="I2806" s="57" t="str">
        <f t="shared" si="825"/>
        <v>-22.6711946575719-5.97336541585005i</v>
      </c>
      <c r="K2806" s="57" t="str">
        <f t="shared" si="826"/>
        <v>0.00104356308416074-0.00241366362656847i</v>
      </c>
      <c r="L2806" s="57" t="str">
        <f t="shared" si="827"/>
        <v>0.00025-0.00623656046730333i</v>
      </c>
      <c r="M2806" s="57" t="str">
        <f t="shared" si="828"/>
        <v>0.0025-0.00351245583264893i</v>
      </c>
      <c r="N2806" s="57">
        <f t="shared" si="829"/>
        <v>108.10874231313457</v>
      </c>
      <c r="O2806" s="57">
        <f t="shared" si="830"/>
        <v>0.88950527240806232</v>
      </c>
      <c r="P2806" s="374">
        <f t="shared" si="831"/>
        <v>-0.88950527240806232</v>
      </c>
      <c r="Q2806" s="374">
        <f t="shared" si="832"/>
        <v>-71.89125768686543</v>
      </c>
      <c r="R2806" s="12">
        <f t="shared" si="833"/>
        <v>108.10874231313457</v>
      </c>
      <c r="S2806" s="57">
        <f t="shared" si="834"/>
        <v>35.443981218650428</v>
      </c>
      <c r="T2806" s="12">
        <f t="shared" si="817"/>
        <v>-0.88950527240806232</v>
      </c>
    </row>
    <row r="2807" spans="1:20" x14ac:dyDescent="0.15">
      <c r="A2807" s="57">
        <f t="shared" si="818"/>
        <v>223547.36620865329</v>
      </c>
      <c r="B2807" s="12">
        <f t="shared" si="835"/>
        <v>35578.668347281302</v>
      </c>
      <c r="C2807" s="57" t="str">
        <f t="shared" si="819"/>
        <v>0.280390319653645-0.855743571485577i</v>
      </c>
      <c r="D2807" s="57" t="str">
        <f t="shared" si="820"/>
        <v>7.88153319808074-1.05988099013177i</v>
      </c>
      <c r="E2807" s="57" t="str">
        <f t="shared" si="821"/>
        <v>86.290460722106+3.56991535260412i</v>
      </c>
      <c r="F2807" s="57" t="str">
        <f t="shared" si="822"/>
        <v>4.15296391135346-17.1185513608185i</v>
      </c>
      <c r="G2807" s="57" t="str">
        <f t="shared" si="823"/>
        <v>0.99384619653662-0.0782044382775917i</v>
      </c>
      <c r="H2807" s="57" t="str">
        <f t="shared" si="824"/>
        <v>4.76300869399615-234.070791705587i</v>
      </c>
      <c r="I2807" s="57" t="str">
        <f t="shared" si="825"/>
        <v>-22.4959581928733-5.94463079689691i</v>
      </c>
      <c r="K2807" s="57" t="str">
        <f t="shared" si="826"/>
        <v>0.00104276965206155-0.00240604508974774i</v>
      </c>
      <c r="L2807" s="57" t="str">
        <f t="shared" si="827"/>
        <v>0.00025-0.00621295125254367i</v>
      </c>
      <c r="M2807" s="57" t="str">
        <f t="shared" si="828"/>
        <v>0.0025-0.00349915902834124i</v>
      </c>
      <c r="N2807" s="57">
        <f t="shared" si="829"/>
        <v>108.14174200376718</v>
      </c>
      <c r="O2807" s="57">
        <f t="shared" si="830"/>
        <v>0.91024242198351235</v>
      </c>
      <c r="P2807" s="374">
        <f t="shared" si="831"/>
        <v>-0.91024242198351235</v>
      </c>
      <c r="Q2807" s="374">
        <f t="shared" si="832"/>
        <v>-71.858257996232823</v>
      </c>
      <c r="R2807" s="12">
        <f t="shared" si="833"/>
        <v>108.14174200376718</v>
      </c>
      <c r="S2807" s="57">
        <f t="shared" si="834"/>
        <v>35.578668347281301</v>
      </c>
      <c r="T2807" s="12">
        <f t="shared" si="817"/>
        <v>-0.91024242198351235</v>
      </c>
    </row>
    <row r="2808" spans="1:20" x14ac:dyDescent="0.15">
      <c r="A2808" s="57">
        <f t="shared" si="818"/>
        <v>224396.84620024616</v>
      </c>
      <c r="B2808" s="12">
        <f t="shared" si="835"/>
        <v>35713.867287000969</v>
      </c>
      <c r="C2808" s="57" t="str">
        <f t="shared" si="819"/>
        <v>0.280212675849734-0.853548635813953i</v>
      </c>
      <c r="D2808" s="57" t="str">
        <f t="shared" si="820"/>
        <v>7.88079274965032-1.06246814398905i</v>
      </c>
      <c r="E2808" s="57" t="str">
        <f t="shared" si="821"/>
        <v>86.3288834392968+3.57431889022559i</v>
      </c>
      <c r="F2808" s="57" t="str">
        <f t="shared" si="822"/>
        <v>4.1527693218552-17.0562106638424i</v>
      </c>
      <c r="G2808" s="57" t="str">
        <f t="shared" si="823"/>
        <v>0.993799629304904-0.07849793690499i</v>
      </c>
      <c r="H2808" s="57" t="str">
        <f t="shared" si="824"/>
        <v>4.72036681626692-233.109818006309i</v>
      </c>
      <c r="I2808" s="57" t="str">
        <f t="shared" si="825"/>
        <v>-22.322155522854-5.91607910219416i</v>
      </c>
      <c r="K2808" s="57" t="str">
        <f t="shared" si="826"/>
        <v>0.00104197625160496-0.00239845936068333i</v>
      </c>
      <c r="L2808" s="57" t="str">
        <f t="shared" si="827"/>
        <v>0.00025-0.00618943141317361i</v>
      </c>
      <c r="M2808" s="57" t="str">
        <f t="shared" si="828"/>
        <v>0.0025-0.00348591256061091i</v>
      </c>
      <c r="N2808" s="57">
        <f t="shared" si="829"/>
        <v>108.174563361886</v>
      </c>
      <c r="O2808" s="57">
        <f t="shared" si="830"/>
        <v>0.9309179984079623</v>
      </c>
      <c r="P2808" s="374">
        <f t="shared" si="831"/>
        <v>-0.9309179984079623</v>
      </c>
      <c r="Q2808" s="374">
        <f t="shared" si="832"/>
        <v>-71.825436638113999</v>
      </c>
      <c r="R2808" s="12">
        <f t="shared" si="833"/>
        <v>108.174563361886</v>
      </c>
      <c r="S2808" s="57">
        <f t="shared" si="834"/>
        <v>35.713867287000966</v>
      </c>
      <c r="T2808" s="12">
        <f t="shared" si="817"/>
        <v>-0.9309179984079623</v>
      </c>
    </row>
    <row r="2809" spans="1:20" x14ac:dyDescent="0.15">
      <c r="A2809" s="57">
        <f t="shared" si="818"/>
        <v>225249.55421580712</v>
      </c>
      <c r="B2809" s="12">
        <f t="shared" si="835"/>
        <v>35849.579982691575</v>
      </c>
      <c r="C2809" s="57" t="str">
        <f t="shared" si="819"/>
        <v>0.280033500263784-0.851365954644099i</v>
      </c>
      <c r="D2809" s="57" t="str">
        <f t="shared" si="820"/>
        <v>7.88004680382575-1.06506933247327i</v>
      </c>
      <c r="E2809" s="57" t="str">
        <f t="shared" si="821"/>
        <v>86.3675795917718+3.57863579013615i</v>
      </c>
      <c r="F2809" s="57" t="str">
        <f t="shared" si="822"/>
        <v>4.15257326910996-16.994115093573i</v>
      </c>
      <c r="G2809" s="57" t="str">
        <f t="shared" si="823"/>
        <v>0.993752711903424-0.0787925090856625i</v>
      </c>
      <c r="H2809" s="57" t="str">
        <f t="shared" si="824"/>
        <v>4.67812741750232-232.153366668965i</v>
      </c>
      <c r="I2809" s="57" t="str">
        <f t="shared" si="825"/>
        <v>-22.1497740591374-5.88770861313579i</v>
      </c>
      <c r="K2809" s="57" t="str">
        <f t="shared" si="826"/>
        <v>0.00104118284721805-0.00239090631525334i</v>
      </c>
      <c r="L2809" s="57" t="str">
        <f t="shared" si="827"/>
        <v>0.00025-0.00616600061085237i</v>
      </c>
      <c r="M2809" s="57" t="str">
        <f t="shared" si="828"/>
        <v>0.0025-0.00347271623890308i</v>
      </c>
      <c r="N2809" s="57">
        <f t="shared" si="829"/>
        <v>108.20720371244222</v>
      </c>
      <c r="O2809" s="57">
        <f t="shared" si="830"/>
        <v>0.95153185665005513</v>
      </c>
      <c r="P2809" s="374">
        <f t="shared" si="831"/>
        <v>-0.95153185665005513</v>
      </c>
      <c r="Q2809" s="374">
        <f t="shared" si="832"/>
        <v>-71.792796287557778</v>
      </c>
      <c r="R2809" s="12">
        <f t="shared" si="833"/>
        <v>108.20720371244222</v>
      </c>
      <c r="S2809" s="57">
        <f t="shared" si="834"/>
        <v>35.849579982691573</v>
      </c>
      <c r="T2809" s="12">
        <f t="shared" si="817"/>
        <v>-0.95153185665005513</v>
      </c>
    </row>
    <row r="2810" spans="1:20" x14ac:dyDescent="0.15">
      <c r="A2810" s="57">
        <f t="shared" si="818"/>
        <v>226105.50252182718</v>
      </c>
      <c r="B2810" s="12">
        <f t="shared" si="835"/>
        <v>35985.808386625802</v>
      </c>
      <c r="C2810" s="57" t="str">
        <f t="shared" si="819"/>
        <v>0.279852779455399-0.849195494861453i</v>
      </c>
      <c r="D2810" s="57" t="str">
        <f t="shared" si="820"/>
        <v>7.8792953208578-1.06768457906559i</v>
      </c>
      <c r="E2810" s="57" t="str">
        <f t="shared" si="821"/>
        <v>86.4065509739316+3.58286457623863i</v>
      </c>
      <c r="F2810" s="57" t="str">
        <f t="shared" si="822"/>
        <v>4.1523757422553-16.9322637541162i</v>
      </c>
      <c r="G2810" s="57" t="str">
        <f t="shared" si="823"/>
        <v>0.993705441732671-0.0790881584280973i</v>
      </c>
      <c r="H2810" s="57" t="str">
        <f t="shared" si="824"/>
        <v>4.6362861704169-231.201409679135i</v>
      </c>
      <c r="I2810" s="57" t="str">
        <f t="shared" si="825"/>
        <v>-21.9788013371168-5.85951763279776i</v>
      </c>
      <c r="K2810" s="57" t="str">
        <f t="shared" si="826"/>
        <v>0.00104038940345716-0.00238338582965048i</v>
      </c>
      <c r="L2810" s="57" t="str">
        <f t="shared" si="827"/>
        <v>0.00025-0.00614265850851997i</v>
      </c>
      <c r="M2810" s="57" t="str">
        <f t="shared" si="828"/>
        <v>0.0025-0.00345956987338422i</v>
      </c>
      <c r="N2810" s="57">
        <f t="shared" si="829"/>
        <v>108.23966036440136</v>
      </c>
      <c r="O2810" s="57">
        <f t="shared" si="830"/>
        <v>0.97208385313233903</v>
      </c>
      <c r="P2810" s="374">
        <f t="shared" si="831"/>
        <v>-0.97208385313233903</v>
      </c>
      <c r="Q2810" s="374">
        <f t="shared" si="832"/>
        <v>-71.76033963559864</v>
      </c>
      <c r="R2810" s="12">
        <f t="shared" si="833"/>
        <v>108.23966036440136</v>
      </c>
      <c r="S2810" s="57">
        <f t="shared" si="834"/>
        <v>35.985808386625806</v>
      </c>
      <c r="T2810" s="12">
        <f t="shared" si="817"/>
        <v>-0.97208385313233903</v>
      </c>
    </row>
    <row r="2811" spans="1:20" x14ac:dyDescent="0.15">
      <c r="A2811" s="57">
        <f t="shared" si="818"/>
        <v>226964.70343141013</v>
      </c>
      <c r="B2811" s="12">
        <f t="shared" si="835"/>
        <v>36122.554458494982</v>
      </c>
      <c r="C2811" s="57" t="str">
        <f t="shared" si="819"/>
        <v>0.279670499860785-0.847037223484562i</v>
      </c>
      <c r="D2811" s="57" t="str">
        <f t="shared" si="820"/>
        <v>7.87853826072595-1.07031390729665i</v>
      </c>
      <c r="E2811" s="57" t="str">
        <f t="shared" si="821"/>
        <v>86.4457993895501+3.58700375432339i</v>
      </c>
      <c r="F2811" s="57" t="str">
        <f t="shared" si="822"/>
        <v>4.15217673035019-16.8706557530616i</v>
      </c>
      <c r="G2811" s="57" t="str">
        <f t="shared" si="823"/>
        <v>0.993657816174348-0.0793848885492304i</v>
      </c>
      <c r="H2811" s="57" t="str">
        <f t="shared" si="824"/>
        <v>4.59483880290798-230.253919269175i</v>
      </c>
      <c r="I2811" s="57" t="str">
        <f t="shared" si="825"/>
        <v>-21.8092250145341-5.8315044856063i</v>
      </c>
      <c r="K2811" s="57" t="str">
        <f t="shared" si="826"/>
        <v>0.0010395958850075-0.0023758977803796i</v>
      </c>
      <c r="L2811" s="57" t="str">
        <f t="shared" si="827"/>
        <v>0.00025-0.00611940477039251i</v>
      </c>
      <c r="M2811" s="57" t="str">
        <f t="shared" si="828"/>
        <v>0.0025-0.00344647327493945i</v>
      </c>
      <c r="N2811" s="57">
        <f t="shared" si="829"/>
        <v>108.27193061076032</v>
      </c>
      <c r="O2811" s="57">
        <f t="shared" si="830"/>
        <v>0.99257384575023244</v>
      </c>
      <c r="P2811" s="374">
        <f t="shared" si="831"/>
        <v>-0.99257384575023244</v>
      </c>
      <c r="Q2811" s="374">
        <f t="shared" si="832"/>
        <v>-71.728069389239678</v>
      </c>
      <c r="R2811" s="12">
        <f t="shared" si="833"/>
        <v>108.27193061076032</v>
      </c>
      <c r="S2811" s="57">
        <f t="shared" si="834"/>
        <v>36.122554458494982</v>
      </c>
      <c r="T2811" s="12">
        <f t="shared" si="817"/>
        <v>-0.99257384575023244</v>
      </c>
    </row>
    <row r="2812" spans="1:20" x14ac:dyDescent="0.15">
      <c r="A2812" s="57">
        <f t="shared" si="818"/>
        <v>227827.16930444946</v>
      </c>
      <c r="B2812" s="12">
        <f t="shared" si="835"/>
        <v>36259.820165437261</v>
      </c>
      <c r="C2812" s="57" t="str">
        <f t="shared" si="819"/>
        <v>0.279486647791671-0.844891107663743i</v>
      </c>
      <c r="D2812" s="57" t="str">
        <f t="shared" si="820"/>
        <v>7.87777558313683-1.07295734074525i</v>
      </c>
      <c r="E2812" s="57" t="str">
        <f t="shared" si="821"/>
        <v>86.4853266517798+3.59105181186813i</v>
      </c>
      <c r="F2812" s="57" t="str">
        <f t="shared" si="822"/>
        <v>4.15197622237451-16.8092902014697i</v>
      </c>
      <c r="G2812" s="57" t="str">
        <f t="shared" si="823"/>
        <v>0.993609832591242-0.0796827030744203i</v>
      </c>
      <c r="H2812" s="57" t="str">
        <f t="shared" si="824"/>
        <v>4.55378109722873-229.31086791533i</v>
      </c>
      <c r="I2812" s="57" t="str">
        <f t="shared" si="825"/>
        <v>-21.6410328700768-5.80366751701213i</v>
      </c>
      <c r="K2812" s="57" t="str">
        <f t="shared" si="826"/>
        <v>0.00103880225668257-0.00236844204425526i</v>
      </c>
      <c r="L2812" s="57" t="str">
        <f t="shared" si="827"/>
        <v>0.00025-0.00609623906195704i</v>
      </c>
      <c r="M2812" s="57" t="str">
        <f t="shared" si="828"/>
        <v>0.0025-0.00343342625516981i</v>
      </c>
      <c r="N2812" s="57">
        <f t="shared" si="829"/>
        <v>108.30401172856256</v>
      </c>
      <c r="O2812" s="57">
        <f t="shared" si="830"/>
        <v>1.0130016938919133</v>
      </c>
      <c r="P2812" s="374">
        <f t="shared" si="831"/>
        <v>-1.0130016938919133</v>
      </c>
      <c r="Q2812" s="374">
        <f t="shared" si="832"/>
        <v>-71.695988271437443</v>
      </c>
      <c r="R2812" s="12">
        <f t="shared" si="833"/>
        <v>108.30401172856256</v>
      </c>
      <c r="S2812" s="57">
        <f t="shared" si="834"/>
        <v>36.259820165437262</v>
      </c>
      <c r="T2812" s="12">
        <f t="shared" si="817"/>
        <v>-1.0130016938919133</v>
      </c>
    </row>
    <row r="2813" spans="1:20" x14ac:dyDescent="0.15">
      <c r="A2813" s="57">
        <f t="shared" si="818"/>
        <v>228692.91254780637</v>
      </c>
      <c r="B2813" s="12">
        <f t="shared" si="835"/>
        <v>36397.60748206592</v>
      </c>
      <c r="C2813" s="57" t="str">
        <f t="shared" si="819"/>
        <v>0.279301209434277-0.842757114679757i</v>
      </c>
      <c r="D2813" s="57" t="str">
        <f t="shared" si="820"/>
        <v>7.87700724752232-1.07561490303709i</v>
      </c>
      <c r="E2813" s="57" t="str">
        <f t="shared" si="821"/>
        <v>86.5251345831591+3.59500721783538i</v>
      </c>
      <c r="F2813" s="57" t="str">
        <f t="shared" si="822"/>
        <v>4.15177420722873-16.7481662138587i</v>
      </c>
      <c r="G2813" s="57" t="str">
        <f t="shared" si="823"/>
        <v>0.993561488327098-0.0799816056374217i</v>
      </c>
      <c r="H2813" s="57" t="str">
        <f t="shared" si="824"/>
        <v>4.51310888917622-228.372228334899i</v>
      </c>
      <c r="I2813" s="57" t="str">
        <f t="shared" si="825"/>
        <v>-21.474212801996-5.7760050931708i</v>
      </c>
      <c r="K2813" s="57" t="str">
        <f t="shared" si="826"/>
        <v>0.00103800848342383-0.00236101849839933i</v>
      </c>
      <c r="L2813" s="57" t="str">
        <f t="shared" si="827"/>
        <v>0.00025-0.00607316104996717i</v>
      </c>
      <c r="M2813" s="57" t="str">
        <f t="shared" si="828"/>
        <v>0.0025-0.00342042862638952i</v>
      </c>
      <c r="N2813" s="57">
        <f t="shared" si="829"/>
        <v>108.33590097891701</v>
      </c>
      <c r="O2813" s="57">
        <f t="shared" si="830"/>
        <v>1.033367258457788</v>
      </c>
      <c r="P2813" s="374">
        <f t="shared" si="831"/>
        <v>-1.033367258457788</v>
      </c>
      <c r="Q2813" s="374">
        <f t="shared" si="832"/>
        <v>-71.66409902108299</v>
      </c>
      <c r="R2813" s="12">
        <f t="shared" si="833"/>
        <v>108.33590097891701</v>
      </c>
      <c r="S2813" s="57">
        <f t="shared" si="834"/>
        <v>36.397607482065922</v>
      </c>
      <c r="T2813" s="12">
        <f t="shared" si="817"/>
        <v>-1.033367258457788</v>
      </c>
    </row>
    <row r="2814" spans="1:20" x14ac:dyDescent="0.15">
      <c r="A2814" s="57">
        <f t="shared" si="818"/>
        <v>229561.94561548802</v>
      </c>
      <c r="B2814" s="12">
        <f t="shared" si="835"/>
        <v>36535.918390497769</v>
      </c>
      <c r="C2814" s="57" t="str">
        <f t="shared" si="819"/>
        <v>0.279114170848252-0.840635211942525i</v>
      </c>
      <c r="D2814" s="57" t="str">
        <f t="shared" si="820"/>
        <v>7.87623321303834-1.07828661784342i</v>
      </c>
      <c r="E2814" s="57" t="str">
        <f t="shared" si="821"/>
        <v>86.5652250156198+3.59886842246682i</v>
      </c>
      <c r="F2814" s="57" t="str">
        <f t="shared" si="822"/>
        <v>4.15157067373295-16.6872829081911i</v>
      </c>
      <c r="G2814" s="57" t="str">
        <f t="shared" si="823"/>
        <v>0.993512780706488-0.080281599880358i</v>
      </c>
      <c r="H2814" s="57" t="str">
        <f t="shared" si="824"/>
        <v>4.47281806729276-227.437973483433i</v>
      </c>
      <c r="I2814" s="57" t="str">
        <f t="shared" si="825"/>
        <v>-21.3087528267404-5.74851560062773i</v>
      </c>
      <c r="K2814" s="57" t="str">
        <f t="shared" si="826"/>
        <v>0.0010372145303002-0.00235362702023856i</v>
      </c>
      <c r="L2814" s="57" t="str">
        <f t="shared" si="827"/>
        <v>0.00025-0.00605017040243793i</v>
      </c>
      <c r="M2814" s="57" t="str">
        <f t="shared" si="828"/>
        <v>0.0025-0.00340748020162336i</v>
      </c>
      <c r="N2814" s="57">
        <f t="shared" si="829"/>
        <v>108.36759560701587</v>
      </c>
      <c r="O2814" s="57">
        <f t="shared" si="830"/>
        <v>1.0536704018795422</v>
      </c>
      <c r="P2814" s="374">
        <f t="shared" si="831"/>
        <v>-1.0536704018795422</v>
      </c>
      <c r="Q2814" s="374">
        <f t="shared" si="832"/>
        <v>-71.632404392984128</v>
      </c>
      <c r="R2814" s="12">
        <f t="shared" si="833"/>
        <v>108.36759560701587</v>
      </c>
      <c r="S2814" s="57">
        <f t="shared" si="834"/>
        <v>36.53591839049777</v>
      </c>
      <c r="T2814" s="12">
        <f t="shared" si="817"/>
        <v>-1.0536704018795422</v>
      </c>
    </row>
    <row r="2815" spans="1:20" x14ac:dyDescent="0.15">
      <c r="A2815" s="57">
        <f t="shared" si="818"/>
        <v>230434.28100882689</v>
      </c>
      <c r="B2815" s="12">
        <f t="shared" si="835"/>
        <v>36674.754880381661</v>
      </c>
      <c r="C2815" s="57" t="str">
        <f t="shared" si="819"/>
        <v>0.278925517965602-0.838525366989699i</v>
      </c>
      <c r="D2815" s="57" t="str">
        <f t="shared" si="820"/>
        <v>7.87545343856301-1.08097250887974i</v>
      </c>
      <c r="E2815" s="57" t="str">
        <f t="shared" si="821"/>
        <v>86.6055997904893+3.60263385707703i</v>
      </c>
      <c r="F2815" s="57" t="str">
        <f t="shared" si="822"/>
        <v>4.15136561062691-16.6266394058612i</v>
      </c>
      <c r="G2815" s="57" t="str">
        <f t="shared" si="823"/>
        <v>0.993463707034681-0.0805826894536931i</v>
      </c>
      <c r="H2815" s="57" t="str">
        <f t="shared" si="824"/>
        <v>4.43290457208117-226.508076551971i</v>
      </c>
      <c r="I2815" s="57" t="str">
        <f t="shared" si="825"/>
        <v>-21.1446410776111-5.72119744600994i</v>
      </c>
      <c r="K2815" s="57" t="str">
        <f t="shared" si="826"/>
        <v>0.00103642036250768-0.00234626748750206i</v>
      </c>
      <c r="L2815" s="57" t="str">
        <f t="shared" si="827"/>
        <v>0.00025-0.0060272667886411i</v>
      </c>
      <c r="M2815" s="57" t="str">
        <f t="shared" si="828"/>
        <v>0.0025-0.00339458079460387i</v>
      </c>
      <c r="N2815" s="57">
        <f t="shared" si="829"/>
        <v>108.39909284215584</v>
      </c>
      <c r="O2815" s="57">
        <f t="shared" si="830"/>
        <v>1.0739109881404136</v>
      </c>
      <c r="P2815" s="374">
        <f t="shared" si="831"/>
        <v>-1.0739109881404136</v>
      </c>
      <c r="Q2815" s="374">
        <f t="shared" si="832"/>
        <v>-71.600907157844162</v>
      </c>
      <c r="R2815" s="12">
        <f t="shared" si="833"/>
        <v>108.39909284215584</v>
      </c>
      <c r="S2815" s="57">
        <f t="shared" si="834"/>
        <v>36.674754880381663</v>
      </c>
      <c r="T2815" s="12">
        <f t="shared" si="817"/>
        <v>-1.0739109881404136</v>
      </c>
    </row>
    <row r="2816" spans="1:20" x14ac:dyDescent="0.15">
      <c r="A2816" s="57">
        <f t="shared" si="818"/>
        <v>231309.93127666044</v>
      </c>
      <c r="B2816" s="12">
        <f t="shared" si="835"/>
        <v>36814.118948927113</v>
      </c>
      <c r="C2816" s="57" t="str">
        <f t="shared" si="819"/>
        <v>0.278735236589618-0.83642754748537i</v>
      </c>
      <c r="D2816" s="57" t="str">
        <f t="shared" si="820"/>
        <v>7.87466788269485-1.08367259990443i</v>
      </c>
      <c r="E2816" s="57" t="str">
        <f t="shared" si="821"/>
        <v>86.6462607584991+3.60630193384381i</v>
      </c>
      <c r="F2816" s="57" t="str">
        <f t="shared" si="822"/>
        <v>4.15115900656888-16.5662348316817i</v>
      </c>
      <c r="G2816" s="57" t="str">
        <f t="shared" si="823"/>
        <v>0.993414264597512-0.0808848780162033i</v>
      </c>
      <c r="H2816" s="57" t="str">
        <f t="shared" si="824"/>
        <v>4.39336439523364-225.582510964324i</v>
      </c>
      <c r="I2816" s="57" t="str">
        <f t="shared" si="825"/>
        <v>-20.9818658034337-5.69404905572187i</v>
      </c>
      <c r="K2816" s="57" t="str">
        <f t="shared" si="826"/>
        <v>0.00103562594536897-0.002338939778219i</v>
      </c>
      <c r="L2816" s="57" t="str">
        <f t="shared" si="827"/>
        <v>0.00025-0.00600444987910048i</v>
      </c>
      <c r="M2816" s="57" t="str">
        <f t="shared" si="828"/>
        <v>0.0025-0.00338173021976874i</v>
      </c>
      <c r="N2816" s="57">
        <f t="shared" si="829"/>
        <v>108.43038989775803</v>
      </c>
      <c r="O2816" s="57">
        <f t="shared" si="830"/>
        <v>1.0940888827940674</v>
      </c>
      <c r="P2816" s="374">
        <f t="shared" si="831"/>
        <v>-1.0940888827940674</v>
      </c>
      <c r="Q2816" s="374">
        <f t="shared" si="832"/>
        <v>-71.569610102241967</v>
      </c>
      <c r="R2816" s="12">
        <f t="shared" si="833"/>
        <v>108.43038989775803</v>
      </c>
      <c r="S2816" s="57">
        <f t="shared" si="834"/>
        <v>36.81411894892711</v>
      </c>
      <c r="T2816" s="12">
        <f t="shared" si="817"/>
        <v>-1.0940888827940674</v>
      </c>
    </row>
    <row r="2817" spans="1:20" x14ac:dyDescent="0.15">
      <c r="A2817" s="57">
        <f t="shared" si="818"/>
        <v>232188.90901551172</v>
      </c>
      <c r="B2817" s="12">
        <f t="shared" si="835"/>
        <v>36954.012600933034</v>
      </c>
      <c r="C2817" s="57" t="str">
        <f t="shared" si="819"/>
        <v>0.278543312393818-0.834341721218682i</v>
      </c>
      <c r="D2817" s="57" t="str">
        <f t="shared" si="820"/>
        <v>7.8738765037515-1.08638691471738i</v>
      </c>
      <c r="E2817" s="57" t="str">
        <f t="shared" si="821"/>
        <v>86.6872097797839+3.60987104559719i</v>
      </c>
      <c r="F2817" s="57" t="str">
        <f t="shared" si="822"/>
        <v>4.15095085013555-16.5060683138708i</v>
      </c>
      <c r="G2817" s="57" t="str">
        <f t="shared" si="823"/>
        <v>0.993364450661251-0.0811881692349477i</v>
      </c>
      <c r="H2817" s="57" t="str">
        <f t="shared" si="824"/>
        <v>4.35419357887357-224.661250374386i</v>
      </c>
      <c r="I2817" s="57" t="str">
        <f t="shared" si="825"/>
        <v>-20.8204153672483-5.66706887564765i</v>
      </c>
      <c r="K2817" s="57" t="str">
        <f t="shared" si="826"/>
        <v>0.00103483124433315-0.00233164377071617i</v>
      </c>
      <c r="L2817" s="57" t="str">
        <f t="shared" si="827"/>
        <v>0.00025-0.00598171934558729i</v>
      </c>
      <c r="M2817" s="57" t="str">
        <f t="shared" si="828"/>
        <v>0.0025-0.00336892829225816i</v>
      </c>
      <c r="N2817" s="57">
        <f t="shared" si="829"/>
        <v>108.46148397139191</v>
      </c>
      <c r="O2817" s="57">
        <f t="shared" si="830"/>
        <v>1.1142039529841359</v>
      </c>
      <c r="P2817" s="374">
        <f t="shared" si="831"/>
        <v>-1.1142039529841359</v>
      </c>
      <c r="Q2817" s="374">
        <f t="shared" si="832"/>
        <v>-71.538516028608086</v>
      </c>
      <c r="R2817" s="12">
        <f t="shared" si="833"/>
        <v>108.46148397139191</v>
      </c>
      <c r="S2817" s="57">
        <f t="shared" si="834"/>
        <v>36.954012600933034</v>
      </c>
      <c r="T2817" s="12">
        <f t="shared" si="817"/>
        <v>-1.1142039529841359</v>
      </c>
    </row>
    <row r="2818" spans="1:20" x14ac:dyDescent="0.15">
      <c r="A2818" s="57">
        <f t="shared" si="818"/>
        <v>233071.22686977067</v>
      </c>
      <c r="B2818" s="12">
        <f t="shared" si="835"/>
        <v>37094.437848816582</v>
      </c>
      <c r="C2818" s="57" t="str">
        <f t="shared" si="819"/>
        <v>0.278349730920835-0.832267856102419i</v>
      </c>
      <c r="D2818" s="57" t="str">
        <f t="shared" si="820"/>
        <v>7.87307925976786-1.08911547715863i</v>
      </c>
      <c r="E2818" s="57" t="str">
        <f t="shared" si="821"/>
        <v>86.7284487238869+3.61333956560578i</v>
      </c>
      <c r="F2818" s="57" t="str">
        <f t="shared" si="822"/>
        <v>4.15074112982114-16.4461389840396i</v>
      </c>
      <c r="G2818" s="57" t="str">
        <f t="shared" si="823"/>
        <v>0.993314262472466-0.0814925667852381i</v>
      </c>
      <c r="H2818" s="57" t="str">
        <f t="shared" si="824"/>
        <v>4.31538821481-223.744268663486i</v>
      </c>
      <c r="I2818" s="57" t="str">
        <f t="shared" si="825"/>
        <v>-20.6602782450174-5.64025537085743i</v>
      </c>
      <c r="K2818" s="57" t="str">
        <f t="shared" si="826"/>
        <v>0.00103403622497526-0.00232437934361546i</v>
      </c>
      <c r="L2818" s="57" t="str">
        <f t="shared" si="827"/>
        <v>0.00025-0.00595907486111503i</v>
      </c>
      <c r="M2818" s="57" t="str">
        <f t="shared" si="828"/>
        <v>0.0025-0.00335617482791209i</v>
      </c>
      <c r="N2818" s="57">
        <f t="shared" si="829"/>
        <v>108.49237224479772</v>
      </c>
      <c r="O2818" s="57">
        <f t="shared" si="830"/>
        <v>1.1342560674640463</v>
      </c>
      <c r="P2818" s="374">
        <f t="shared" si="831"/>
        <v>-1.1342560674640463</v>
      </c>
      <c r="Q2818" s="374">
        <f t="shared" si="832"/>
        <v>-71.507627755202279</v>
      </c>
      <c r="R2818" s="12">
        <f t="shared" si="833"/>
        <v>108.49237224479772</v>
      </c>
      <c r="S2818" s="57">
        <f t="shared" si="834"/>
        <v>37.094437848816582</v>
      </c>
      <c r="T2818" s="12">
        <f t="shared" si="817"/>
        <v>-1.1342560674640463</v>
      </c>
    </row>
    <row r="2819" spans="1:20" x14ac:dyDescent="0.15">
      <c r="A2819" s="57">
        <f t="shared" si="818"/>
        <v>233956.89753187579</v>
      </c>
      <c r="B2819" s="12">
        <f t="shared" si="835"/>
        <v>37235.396712642083</v>
      </c>
      <c r="C2819" s="57" t="str">
        <f t="shared" si="819"/>
        <v>0.278154477581353-0.830205920171647i</v>
      </c>
      <c r="D2819" s="57" t="str">
        <f t="shared" si="820"/>
        <v>7.87227610849452-1.09185831110698i</v>
      </c>
      <c r="E2819" s="57" t="str">
        <f t="shared" si="821"/>
        <v>86.7699794697588+3.61670584736102i</v>
      </c>
      <c r="F2819" s="57" t="str">
        <f t="shared" si="822"/>
        <v>4.15052983403715-16.386445977179i</v>
      </c>
      <c r="G2819" s="57" t="str">
        <f t="shared" si="823"/>
        <v>0.993263697257899-0.0817980743506075i</v>
      </c>
      <c r="H2819" s="57" t="str">
        <f t="shared" si="824"/>
        <v>4.27694444380553-222.831539937781i</v>
      </c>
      <c r="I2819" s="57" t="str">
        <f t="shared" si="825"/>
        <v>-20.5014430243507-5.61360702531994i</v>
      </c>
      <c r="K2819" s="57" t="str">
        <f t="shared" si="826"/>
        <v>0.0010332408529961-0.00231714637583162i</v>
      </c>
      <c r="L2819" s="57" t="str">
        <f t="shared" si="827"/>
        <v>0.00025-0.00593651609993526i</v>
      </c>
      <c r="M2819" s="57" t="str">
        <f t="shared" si="828"/>
        <v>0.0025-0.00334346964326768i</v>
      </c>
      <c r="N2819" s="57">
        <f t="shared" si="829"/>
        <v>108.52305188391215</v>
      </c>
      <c r="O2819" s="57">
        <f t="shared" si="830"/>
        <v>1.1542450966160045</v>
      </c>
      <c r="P2819" s="374">
        <f t="shared" si="831"/>
        <v>-1.1542450966160045</v>
      </c>
      <c r="Q2819" s="374">
        <f t="shared" si="832"/>
        <v>-71.476948116087854</v>
      </c>
      <c r="R2819" s="12">
        <f t="shared" si="833"/>
        <v>108.52305188391215</v>
      </c>
      <c r="S2819" s="57">
        <f t="shared" si="834"/>
        <v>37.235396712642086</v>
      </c>
      <c r="T2819" s="12">
        <f t="shared" si="817"/>
        <v>-1.1542450966160045</v>
      </c>
    </row>
    <row r="2820" spans="1:20" x14ac:dyDescent="0.15">
      <c r="A2820" s="57">
        <f t="shared" si="818"/>
        <v>234845.93374249694</v>
      </c>
      <c r="B2820" s="12">
        <f t="shared" si="835"/>
        <v>37376.891220150123</v>
      </c>
      <c r="C2820" s="57" t="str">
        <f t="shared" si="819"/>
        <v>0.27795753765299-0.828155881582234i</v>
      </c>
      <c r="D2820" s="57" t="str">
        <f t="shared" si="820"/>
        <v>7.87146700739595-1.09461544047852i</v>
      </c>
      <c r="E2820" s="57" t="str">
        <f t="shared" si="821"/>
        <v>86.8118039057585+3.61996822436002i</v>
      </c>
      <c r="F2820" s="57" t="str">
        <f t="shared" si="822"/>
        <v>4.15031695111153-16.3269884316471i</v>
      </c>
      <c r="G2820" s="57" t="str">
        <f t="shared" si="823"/>
        <v>0.993212752224322-0.0821046956227788i</v>
      </c>
      <c r="H2820" s="57" t="str">
        <f t="shared" si="824"/>
        <v>4.23885845485568-221.923038525677i</v>
      </c>
      <c r="I2820" s="57" t="str">
        <f t="shared" si="825"/>
        <v>-20.3438984032478-5.58712234161886i</v>
      </c>
      <c r="K2820" s="57" t="str">
        <f t="shared" si="826"/>
        <v>0.00103244509422184-0.0023099447465697i</v>
      </c>
      <c r="L2820" s="57" t="str">
        <f t="shared" si="827"/>
        <v>0.00025-0.00591404273753265i</v>
      </c>
      <c r="M2820" s="57" t="str">
        <f t="shared" si="828"/>
        <v>0.0025-0.00333081255555656i</v>
      </c>
      <c r="N2820" s="57">
        <f t="shared" si="829"/>
        <v>108.55352003889438</v>
      </c>
      <c r="O2820" s="57">
        <f t="shared" si="830"/>
        <v>1.1741709124711361</v>
      </c>
      <c r="P2820" s="374">
        <f t="shared" si="831"/>
        <v>-1.1741709124711361</v>
      </c>
      <c r="Q2820" s="374">
        <f t="shared" si="832"/>
        <v>-71.446479961105624</v>
      </c>
      <c r="R2820" s="12">
        <f t="shared" si="833"/>
        <v>108.55352003889438</v>
      </c>
      <c r="S2820" s="57">
        <f t="shared" si="834"/>
        <v>37.376891220150121</v>
      </c>
      <c r="T2820" s="12">
        <f t="shared" si="817"/>
        <v>-1.1741709124711361</v>
      </c>
    </row>
    <row r="2821" spans="1:20" x14ac:dyDescent="0.15">
      <c r="A2821" s="57">
        <f t="shared" si="818"/>
        <v>235738.34829071842</v>
      </c>
      <c r="B2821" s="12">
        <f t="shared" si="835"/>
        <v>37518.923406786693</v>
      </c>
      <c r="C2821" s="57" t="str">
        <f t="shared" si="819"/>
        <v>0.277758896279214-0.82611770860951i</v>
      </c>
      <c r="D2821" s="57" t="str">
        <f t="shared" si="820"/>
        <v>7.8706519136491-1.09738688922528i</v>
      </c>
      <c r="E2821" s="57" t="str">
        <f t="shared" si="821"/>
        <v>86.8539239296529+3.62312500988448i</v>
      </c>
      <c r="F2821" s="57" t="str">
        <f t="shared" si="822"/>
        <v>4.15010246928837-16.2677654891561i</v>
      </c>
      <c r="G2821" s="57" t="str">
        <f t="shared" si="823"/>
        <v>0.993161424558409-0.0824124343016326i</v>
      </c>
      <c r="H2821" s="57" t="str">
        <f t="shared" si="824"/>
        <v>4.20112648448117-221.018738975292i</v>
      </c>
      <c r="I2821" s="57" t="str">
        <f t="shared" si="825"/>
        <v>-20.1876331888561-5.56079984067504i</v>
      </c>
      <c r="K2821" s="57" t="str">
        <f t="shared" si="826"/>
        <v>0.00103164891460383-0.00230277433532279i</v>
      </c>
      <c r="L2821" s="57" t="str">
        <f t="shared" si="827"/>
        <v>0.00025-0.00589165445062031i</v>
      </c>
      <c r="M2821" s="57" t="str">
        <f t="shared" si="828"/>
        <v>0.0025-0.0033182033827023i</v>
      </c>
      <c r="N2821" s="57">
        <f t="shared" si="829"/>
        <v>108.58377384415273</v>
      </c>
      <c r="O2821" s="57">
        <f t="shared" si="830"/>
        <v>1.1940333887280525</v>
      </c>
      <c r="P2821" s="374">
        <f t="shared" si="831"/>
        <v>-1.1940333887280525</v>
      </c>
      <c r="Q2821" s="374">
        <f t="shared" si="832"/>
        <v>-71.416226155847269</v>
      </c>
      <c r="R2821" s="12">
        <f t="shared" si="833"/>
        <v>108.58377384415273</v>
      </c>
      <c r="S2821" s="57">
        <f t="shared" si="834"/>
        <v>37.518923406786691</v>
      </c>
      <c r="T2821" s="12">
        <f t="shared" si="817"/>
        <v>-1.1940333887280525</v>
      </c>
    </row>
    <row r="2822" spans="1:20" x14ac:dyDescent="0.15">
      <c r="A2822" s="57">
        <f t="shared" si="818"/>
        <v>236634.15401422317</v>
      </c>
      <c r="B2822" s="12">
        <f t="shared" si="835"/>
        <v>37661.495315732485</v>
      </c>
      <c r="C2822" s="57" t="str">
        <f t="shared" si="819"/>
        <v>0.277558538468216-0.824091369646766i</v>
      </c>
      <c r="D2822" s="57" t="str">
        <f t="shared" si="820"/>
        <v>7.8698307841415-1.1001726813337i</v>
      </c>
      <c r="E2822" s="57" t="str">
        <f t="shared" si="821"/>
        <v>86.8963414486168+3.62617449677827i</v>
      </c>
      <c r="F2822" s="57" t="str">
        <f t="shared" si="822"/>
        <v>4.14988637672707-16.20877629476i</v>
      </c>
      <c r="G2822" s="57" t="str">
        <f t="shared" si="823"/>
        <v>0.993109711426595-0.0827212940951731i</v>
      </c>
      <c r="H2822" s="57" t="str">
        <f t="shared" si="824"/>
        <v>4.16374481603155-220.118616051952i</v>
      </c>
      <c r="I2822" s="57" t="str">
        <f t="shared" si="825"/>
        <v>-20.0326362962475-5.53463806147274i</v>
      </c>
      <c r="K2822" s="57" t="str">
        <f t="shared" si="826"/>
        <v>0.00103085228021828-0.0022956350218695i</v>
      </c>
      <c r="L2822" s="57" t="str">
        <f t="shared" si="827"/>
        <v>0.00025-0.00586935091713517i</v>
      </c>
      <c r="M2822" s="57" t="str">
        <f t="shared" si="828"/>
        <v>0.0025-0.00330564194331769i</v>
      </c>
      <c r="N2822" s="57">
        <f t="shared" si="829"/>
        <v>108.61381041837306</v>
      </c>
      <c r="O2822" s="57">
        <f t="shared" si="830"/>
        <v>1.213832400772868</v>
      </c>
      <c r="P2822" s="374">
        <f t="shared" si="831"/>
        <v>-1.213832400772868</v>
      </c>
      <c r="Q2822" s="374">
        <f t="shared" si="832"/>
        <v>-71.386189581626937</v>
      </c>
      <c r="R2822" s="12">
        <f t="shared" si="833"/>
        <v>108.61381041837306</v>
      </c>
      <c r="S2822" s="57">
        <f t="shared" si="834"/>
        <v>37.661495315732488</v>
      </c>
      <c r="T2822" s="12">
        <f t="shared" si="817"/>
        <v>-1.213832400772868</v>
      </c>
    </row>
    <row r="2823" spans="1:20" x14ac:dyDescent="0.15">
      <c r="A2823" s="57">
        <f t="shared" si="818"/>
        <v>237533.36379947723</v>
      </c>
      <c r="B2823" s="12">
        <f t="shared" si="835"/>
        <v>37804.608997932271</v>
      </c>
      <c r="C2823" s="57" t="str">
        <f t="shared" si="819"/>
        <v>0.277356449091828-0.822076833203839i</v>
      </c>
      <c r="D2823" s="57" t="str">
        <f t="shared" si="820"/>
        <v>7.86900357546991-1.10297284082327i</v>
      </c>
      <c r="E2823" s="57" t="str">
        <f t="shared" si="821"/>
        <v>86.9390583792251+3.62911495722385i</v>
      </c>
      <c r="F2823" s="57" t="str">
        <f t="shared" si="822"/>
        <v>4.1496686615019-16.1500199968418i</v>
      </c>
      <c r="G2823" s="57" t="str">
        <f t="shared" si="823"/>
        <v>0.993057609974946-0.0830312787194944i</v>
      </c>
      <c r="H2823" s="57" t="str">
        <f t="shared" si="824"/>
        <v>4.12670977900136-219.222644735719i</v>
      </c>
      <c r="I2823" s="57" t="str">
        <f t="shared" si="825"/>
        <v>-19.8788967472093-5.508635560791i</v>
      </c>
      <c r="K2823" s="57" t="str">
        <f t="shared" si="826"/>
        <v>0.00103005515726614-0.0022885266862717i</v>
      </c>
      <c r="L2823" s="57" t="str">
        <f t="shared" si="827"/>
        <v>0.00025-0.00584713181623348i</v>
      </c>
      <c r="M2823" s="57" t="str">
        <f t="shared" si="828"/>
        <v>0.0025-0.00329312805670222i</v>
      </c>
      <c r="N2823" s="57">
        <f t="shared" si="829"/>
        <v>108.64362686454962</v>
      </c>
      <c r="O2823" s="57">
        <f t="shared" si="830"/>
        <v>1.2335678256981195</v>
      </c>
      <c r="P2823" s="374">
        <f t="shared" si="831"/>
        <v>-1.2335678256981195</v>
      </c>
      <c r="Q2823" s="374">
        <f t="shared" si="832"/>
        <v>-71.356373135450383</v>
      </c>
      <c r="R2823" s="12">
        <f t="shared" si="833"/>
        <v>108.64362686454962</v>
      </c>
      <c r="S2823" s="57">
        <f t="shared" si="834"/>
        <v>37.80460899793227</v>
      </c>
      <c r="T2823" s="12">
        <f t="shared" si="817"/>
        <v>-1.2335678256981195</v>
      </c>
    </row>
    <row r="2824" spans="1:20" x14ac:dyDescent="0.15">
      <c r="A2824" s="57">
        <f t="shared" si="818"/>
        <v>238435.99058191525</v>
      </c>
      <c r="B2824" s="12">
        <f t="shared" si="835"/>
        <v>37948.266512124414</v>
      </c>
      <c r="C2824" s="57" t="str">
        <f t="shared" si="819"/>
        <v>0.277152612884354-0.820074067905587i</v>
      </c>
      <c r="D2824" s="57" t="str">
        <f t="shared" si="820"/>
        <v>7.86817024393816-1.10578739174491i</v>
      </c>
      <c r="E2824" s="57" t="str">
        <f t="shared" si="821"/>
        <v>86.9820766474529+3.63194464251415i</v>
      </c>
      <c r="F2824" s="57" t="str">
        <f t="shared" si="822"/>
        <v>4.14944931160156-16.0914957471006i</v>
      </c>
      <c r="G2824" s="57" t="str">
        <f t="shared" si="823"/>
        <v>0.993005117329015-0.0833423918987457i</v>
      </c>
      <c r="H2824" s="57" t="str">
        <f t="shared" si="824"/>
        <v>4.0900177483566-218.330800218959i</v>
      </c>
      <c r="I2824" s="57" t="str">
        <f t="shared" si="825"/>
        <v>-19.7264036690526-5.48279091293972i</v>
      </c>
      <c r="K2824" s="57" t="str">
        <f t="shared" si="826"/>
        <v>0.00102925751207278-0.00228144920887204i</v>
      </c>
      <c r="L2824" s="57" t="str">
        <f t="shared" si="827"/>
        <v>0.00025-0.00582499682828601i</v>
      </c>
      <c r="M2824" s="57" t="str">
        <f t="shared" si="828"/>
        <v>0.0025-0.00328066154283943i</v>
      </c>
      <c r="N2824" s="57">
        <f t="shared" si="829"/>
        <v>108.6732202700138</v>
      </c>
      <c r="O2824" s="57">
        <f t="shared" si="830"/>
        <v>1.2532395423227805</v>
      </c>
      <c r="P2824" s="374">
        <f t="shared" si="831"/>
        <v>-1.2532395423227805</v>
      </c>
      <c r="Q2824" s="374">
        <f t="shared" si="832"/>
        <v>-71.3267797299862</v>
      </c>
      <c r="R2824" s="12">
        <f t="shared" si="833"/>
        <v>108.6732202700138</v>
      </c>
      <c r="S2824" s="57">
        <f t="shared" si="834"/>
        <v>37.948266512124412</v>
      </c>
      <c r="T2824" s="12">
        <f t="shared" si="817"/>
        <v>-1.2532395423227805</v>
      </c>
    </row>
    <row r="2825" spans="1:20" x14ac:dyDescent="0.15">
      <c r="A2825" s="57">
        <f t="shared" si="818"/>
        <v>239342.04734612652</v>
      </c>
      <c r="B2825" s="12">
        <f t="shared" si="835"/>
        <v>38092.469924870486</v>
      </c>
      <c r="C2825" s="57" t="str">
        <f t="shared" si="819"/>
        <v>0.276947014441491-0.81808304249046i</v>
      </c>
      <c r="D2825" s="57" t="str">
        <f t="shared" si="820"/>
        <v>7.86733074555592-1.10861635817959i</v>
      </c>
      <c r="E2825" s="57" t="str">
        <f t="shared" si="821"/>
        <v>87.025398188669+3.63466178282389i</v>
      </c>
      <c r="F2825" s="57" t="str">
        <f t="shared" si="822"/>
        <v>4.14922831492838-16.0332027005395i</v>
      </c>
      <c r="G2825" s="57" t="str">
        <f t="shared" si="823"/>
        <v>0.99295223059371-0.083654637365095i</v>
      </c>
      <c r="H2825" s="57" t="str">
        <f t="shared" si="824"/>
        <v>4.05366514387372-217.443057903935i</v>
      </c>
      <c r="I2825" s="57" t="str">
        <f t="shared" si="825"/>
        <v>-19.5751462934355-5.45710270949967i</v>
      </c>
      <c r="K2825" s="57" t="str">
        <f t="shared" si="826"/>
        <v>0.0010284593110879-0.0022744024702916i</v>
      </c>
      <c r="L2825" s="57" t="str">
        <f t="shared" si="827"/>
        <v>0.00025-0.00580294563487349i</v>
      </c>
      <c r="M2825" s="57" t="str">
        <f t="shared" si="828"/>
        <v>0.0025-0.00326824222239433i</v>
      </c>
      <c r="N2825" s="57">
        <f t="shared" si="829"/>
        <v>108.70258770646804</v>
      </c>
      <c r="O2825" s="57">
        <f t="shared" si="830"/>
        <v>1.2728474312109399</v>
      </c>
      <c r="P2825" s="374">
        <f t="shared" si="831"/>
        <v>-1.2728474312109399</v>
      </c>
      <c r="Q2825" s="374">
        <f t="shared" si="832"/>
        <v>-71.297412293531963</v>
      </c>
      <c r="R2825" s="12">
        <f t="shared" si="833"/>
        <v>108.70258770646804</v>
      </c>
      <c r="S2825" s="57">
        <f t="shared" si="834"/>
        <v>38.092469924870485</v>
      </c>
      <c r="T2825" s="12">
        <f t="shared" si="817"/>
        <v>-1.2728474312109399</v>
      </c>
    </row>
    <row r="2826" spans="1:20" x14ac:dyDescent="0.15">
      <c r="A2826" s="57">
        <f t="shared" si="818"/>
        <v>240251.54712604181</v>
      </c>
      <c r="B2826" s="12">
        <f t="shared" si="835"/>
        <v>38237.221310584995</v>
      </c>
      <c r="C2826" s="57" t="str">
        <f t="shared" si="819"/>
        <v>0.276739638219171-0.816103725808986i</v>
      </c>
      <c r="D2826" s="57" t="str">
        <f t="shared" si="820"/>
        <v>7.8664850360369-1.11145976423678i</v>
      </c>
      <c r="E2826" s="57" t="str">
        <f t="shared" si="821"/>
        <v>87.0690249476288+3.63726458697772i</v>
      </c>
      <c r="F2826" s="57" t="str">
        <f t="shared" si="822"/>
        <v>4.14900565929778-15.9751400154528i</v>
      </c>
      <c r="G2826" s="57" t="str">
        <f t="shared" si="823"/>
        <v>0.992898946853152-0.0839680188586931i</v>
      </c>
      <c r="H2826" s="57" t="str">
        <f t="shared" si="824"/>
        <v>4.01764842948878-216.559393400439i</v>
      </c>
      <c r="I2826" s="57" t="str">
        <f t="shared" si="825"/>
        <v>-19.4251139552024-5.43156955906737i</v>
      </c>
      <c r="K2826" s="57" t="str">
        <f t="shared" si="826"/>
        <v>0.00102766052088534-0.00226738635142756i</v>
      </c>
      <c r="L2826" s="57" t="str">
        <f t="shared" si="827"/>
        <v>0.00025-0.00578097791878212i</v>
      </c>
      <c r="M2826" s="57" t="str">
        <f t="shared" si="828"/>
        <v>0.0025-0.00325586991671083i</v>
      </c>
      <c r="N2826" s="57">
        <f t="shared" si="829"/>
        <v>108.73172623001743</v>
      </c>
      <c r="O2826" s="57">
        <f t="shared" si="830"/>
        <v>1.2923913746913063</v>
      </c>
      <c r="P2826" s="374">
        <f t="shared" si="831"/>
        <v>-1.2923913746913063</v>
      </c>
      <c r="Q2826" s="374">
        <f t="shared" si="832"/>
        <v>-71.268273769982571</v>
      </c>
      <c r="R2826" s="12">
        <f t="shared" si="833"/>
        <v>108.73172623001743</v>
      </c>
      <c r="S2826" s="57">
        <f t="shared" si="834"/>
        <v>38.237221310584992</v>
      </c>
      <c r="T2826" s="12">
        <f t="shared" si="817"/>
        <v>-1.2923913746913063</v>
      </c>
    </row>
    <row r="2827" spans="1:20" x14ac:dyDescent="0.15">
      <c r="A2827" s="57">
        <f t="shared" si="818"/>
        <v>241164.50300512079</v>
      </c>
      <c r="B2827" s="12">
        <f t="shared" si="835"/>
        <v>38382.522751565222</v>
      </c>
      <c r="C2827" s="57" t="str">
        <f t="shared" si="819"/>
        <v>0.276530468532438-0.814136086822235i</v>
      </c>
      <c r="D2827" s="57" t="str">
        <f t="shared" si="820"/>
        <v>7.86563307079691-1.11431763405286i</v>
      </c>
      <c r="E2827" s="57" t="str">
        <f t="shared" si="821"/>
        <v>87.1129588784675+3.63975124221631i</v>
      </c>
      <c r="F2827" s="57" t="str">
        <f t="shared" si="822"/>
        <v>4.14878133243782-15.9173068534133i</v>
      </c>
      <c r="G2827" s="57" t="str">
        <f t="shared" si="823"/>
        <v>0.992845263170535-0.0842825401276356i</v>
      </c>
      <c r="H2827" s="57" t="str">
        <f t="shared" si="824"/>
        <v>3.98196411265795-215.679782523454i</v>
      </c>
      <c r="I2827" s="57" t="str">
        <f t="shared" si="825"/>
        <v>-19.276296091238-5.40619008700435i</v>
      </c>
      <c r="K2827" s="57" t="str">
        <f t="shared" si="826"/>
        <v>0.00102686110816298-0.00226040073345081i</v>
      </c>
      <c r="L2827" s="57" t="str">
        <f t="shared" si="827"/>
        <v>0.00025-0.00575909336399892i</v>
      </c>
      <c r="M2827" s="57" t="str">
        <f t="shared" si="828"/>
        <v>0.0025-0.00324354444780916i</v>
      </c>
      <c r="N2827" s="57">
        <f t="shared" si="829"/>
        <v>108.76063288120557</v>
      </c>
      <c r="O2827" s="57">
        <f t="shared" si="830"/>
        <v>1.3118712568766291</v>
      </c>
      <c r="P2827" s="374">
        <f t="shared" si="831"/>
        <v>-1.3118712568766291</v>
      </c>
      <c r="Q2827" s="374">
        <f t="shared" si="832"/>
        <v>-71.239367118794434</v>
      </c>
      <c r="R2827" s="12">
        <f t="shared" si="833"/>
        <v>108.76063288120557</v>
      </c>
      <c r="S2827" s="57">
        <f t="shared" si="834"/>
        <v>38.382522751565219</v>
      </c>
      <c r="T2827" s="12">
        <f t="shared" si="817"/>
        <v>-1.3118712568766291</v>
      </c>
    </row>
    <row r="2828" spans="1:20" x14ac:dyDescent="0.15">
      <c r="A2828" s="57">
        <f t="shared" si="818"/>
        <v>242080.92811654022</v>
      </c>
      <c r="B2828" s="12">
        <f t="shared" si="835"/>
        <v>38528.376338021168</v>
      </c>
      <c r="C2828" s="57" t="str">
        <f t="shared" si="819"/>
        <v>0.276319489554282-0.812180094600317i</v>
      </c>
      <c r="D2828" s="57" t="str">
        <f t="shared" si="820"/>
        <v>7.86477480495253-1.11718999178962i</v>
      </c>
      <c r="E2828" s="57" t="str">
        <f t="shared" si="821"/>
        <v>87.157201944691+3.64211991395962i</v>
      </c>
      <c r="F2828" s="57" t="str">
        <f t="shared" si="822"/>
        <v>4.14855532198854-15.8597023792604i</v>
      </c>
      <c r="G2828" s="57" t="str">
        <f t="shared" si="823"/>
        <v>0.992791176587987-0.0845982049279249i</v>
      </c>
      <c r="H2828" s="57" t="str">
        <f t="shared" si="824"/>
        <v>3.94660874372837-214.804201290851i</v>
      </c>
      <c r="I2828" s="57" t="str">
        <f t="shared" si="825"/>
        <v>-19.128682239338-5.38096293519048i</v>
      </c>
      <c r="K2828" s="57" t="str">
        <f t="shared" si="826"/>
        <v>0.00102606103974256-0.00225344549780359i</v>
      </c>
      <c r="L2828" s="57" t="str">
        <f t="shared" si="827"/>
        <v>0.00025-0.00573729165570723i</v>
      </c>
      <c r="M2828" s="57" t="str">
        <f t="shared" si="828"/>
        <v>0.0025-0.0032312656383833i</v>
      </c>
      <c r="N2828" s="57">
        <f t="shared" si="829"/>
        <v>108.78930468504791</v>
      </c>
      <c r="O2828" s="57">
        <f t="shared" si="830"/>
        <v>1.3312869636827411</v>
      </c>
      <c r="P2828" s="374">
        <f t="shared" si="831"/>
        <v>-1.3312869636827411</v>
      </c>
      <c r="Q2828" s="374">
        <f t="shared" si="832"/>
        <v>-71.21069531495209</v>
      </c>
      <c r="R2828" s="12">
        <f t="shared" si="833"/>
        <v>108.78930468504791</v>
      </c>
      <c r="S2828" s="57">
        <f t="shared" si="834"/>
        <v>38.528376338021168</v>
      </c>
      <c r="T2828" s="12">
        <f t="shared" si="817"/>
        <v>-1.3312869636827411</v>
      </c>
    </row>
    <row r="2829" spans="1:20" x14ac:dyDescent="0.15">
      <c r="A2829" s="57">
        <f t="shared" si="818"/>
        <v>243000.83564338312</v>
      </c>
      <c r="B2829" s="12">
        <f t="shared" si="835"/>
        <v>38674.784168105652</v>
      </c>
      <c r="C2829" s="57" t="str">
        <f t="shared" si="819"/>
        <v>0.276106685314532-0.810235718320815i</v>
      </c>
      <c r="D2829" s="57" t="str">
        <f t="shared" si="820"/>
        <v>7.86391019331921-1.12007686163267i</v>
      </c>
      <c r="E2829" s="57" t="str">
        <f t="shared" si="821"/>
        <v>87.2017561191657+3.64436874556866i</v>
      </c>
      <c r="F2829" s="57" t="str">
        <f t="shared" si="822"/>
        <v>4.14832761550131-15.8023257610872i</v>
      </c>
      <c r="G2829" s="57" t="str">
        <f t="shared" si="823"/>
        <v>0.992736684126431-0.0849150170234306i</v>
      </c>
      <c r="H2829" s="57" t="str">
        <f t="shared" si="824"/>
        <v>3.91157891531979-213.932625921108i</v>
      </c>
      <c r="I2829" s="57" t="str">
        <f t="shared" si="825"/>
        <v>-18.9822620370918-5.35588676178131i</v>
      </c>
      <c r="K2829" s="57" t="str">
        <f t="shared" si="826"/>
        <v>0.0010252602825697-0.00224652052619712i</v>
      </c>
      <c r="L2829" s="57" t="str">
        <f t="shared" si="827"/>
        <v>0.00025-0.00571557248028216i</v>
      </c>
      <c r="M2829" s="57" t="str">
        <f t="shared" si="828"/>
        <v>0.0025-0.00321903331179846i</v>
      </c>
      <c r="N2829" s="57">
        <f t="shared" si="829"/>
        <v>108.81773865107154</v>
      </c>
      <c r="O2829" s="57">
        <f t="shared" si="830"/>
        <v>1.3506383828478015</v>
      </c>
      <c r="P2829" s="374">
        <f t="shared" si="831"/>
        <v>-1.3506383828478015</v>
      </c>
      <c r="Q2829" s="374">
        <f t="shared" si="832"/>
        <v>-71.182261348928463</v>
      </c>
      <c r="R2829" s="12">
        <f t="shared" si="833"/>
        <v>108.81773865107154</v>
      </c>
      <c r="S2829" s="57">
        <f t="shared" si="834"/>
        <v>38.674784168105653</v>
      </c>
      <c r="T2829" s="12">
        <f t="shared" si="817"/>
        <v>-1.3506383828478015</v>
      </c>
    </row>
    <row r="2830" spans="1:20" x14ac:dyDescent="0.15">
      <c r="A2830" s="57">
        <f t="shared" si="818"/>
        <v>243924.23881882799</v>
      </c>
      <c r="B2830" s="12">
        <f t="shared" si="835"/>
        <v>38821.748347944456</v>
      </c>
      <c r="C2830" s="57" t="str">
        <f t="shared" si="819"/>
        <v>0.275892039698653-0.808302927267244i</v>
      </c>
      <c r="D2830" s="57" t="str">
        <f t="shared" si="820"/>
        <v>7.86303919040962-1.12297826778988i</v>
      </c>
      <c r="E2830" s="57" t="str">
        <f t="shared" si="821"/>
        <v>87.2466233841071+3.64649585810385i</v>
      </c>
      <c r="F2830" s="57" t="str">
        <f t="shared" si="822"/>
        <v>4.14809820043824-15.7451761702284i</v>
      </c>
      <c r="G2830" s="57" t="str">
        <f t="shared" si="823"/>
        <v>0.992681782785439-0.0852329801858499i</v>
      </c>
      <c r="H2830" s="57" t="str">
        <f t="shared" si="824"/>
        <v>3.87687126171597-213.065032831072i</v>
      </c>
      <c r="I2830" s="57" t="str">
        <f t="shared" si="825"/>
        <v>-18.8370252207823-5.33096024096984i</v>
      </c>
      <c r="K2830" s="57" t="str">
        <f t="shared" si="826"/>
        <v>0.00102445880371372-0.00223962570060932i</v>
      </c>
      <c r="L2830" s="57" t="str">
        <f t="shared" si="827"/>
        <v>0.00025-0.00569393552528608i</v>
      </c>
      <c r="M2830" s="57" t="str">
        <f t="shared" si="828"/>
        <v>0.0025-0.00320684729208852i</v>
      </c>
      <c r="N2830" s="57">
        <f t="shared" si="829"/>
        <v>108.84593177334948</v>
      </c>
      <c r="O2830" s="57">
        <f t="shared" si="830"/>
        <v>1.3699254039514135</v>
      </c>
      <c r="P2830" s="374">
        <f t="shared" si="831"/>
        <v>-1.3699254039514135</v>
      </c>
      <c r="Q2830" s="374">
        <f t="shared" si="832"/>
        <v>-71.154068226650523</v>
      </c>
      <c r="R2830" s="12">
        <f t="shared" si="833"/>
        <v>108.84593177334948</v>
      </c>
      <c r="S2830" s="57">
        <f t="shared" si="834"/>
        <v>38.821748347944457</v>
      </c>
      <c r="T2830" s="12">
        <f t="shared" si="817"/>
        <v>-1.3699254039514135</v>
      </c>
    </row>
    <row r="2831" spans="1:20" x14ac:dyDescent="0.15">
      <c r="A2831" s="57">
        <f t="shared" si="818"/>
        <v>244851.15092633953</v>
      </c>
      <c r="B2831" s="12">
        <f t="shared" si="835"/>
        <v>38969.270991666643</v>
      </c>
      <c r="C2831" s="57" t="str">
        <f t="shared" si="819"/>
        <v>0.275675536446618-0.806381690827462i</v>
      </c>
      <c r="D2831" s="57" t="str">
        <f t="shared" si="820"/>
        <v>7.86216175043193-1.12589423448971i</v>
      </c>
      <c r="E2831" s="57" t="str">
        <f t="shared" si="821"/>
        <v>87.2918057310679+3.64849935008123i</v>
      </c>
      <c r="F2831" s="57" t="str">
        <f t="shared" si="822"/>
        <v>4.14786706417181-15.6882527812479i</v>
      </c>
      <c r="G2831" s="57" t="str">
        <f t="shared" si="823"/>
        <v>0.992626469543091-0.0855520981946664i</v>
      </c>
      <c r="H2831" s="57" t="str">
        <f t="shared" si="824"/>
        <v>3.84248245826672-212.201398633745i</v>
      </c>
      <c r="I2831" s="57" t="str">
        <f t="shared" si="825"/>
        <v>-18.6929616242993-5.30618206275239i</v>
      </c>
      <c r="K2831" s="57" t="str">
        <f t="shared" si="826"/>
        <v>0.00102365657036768-0.00223276090328242i</v>
      </c>
      <c r="L2831" s="57" t="str">
        <f t="shared" si="827"/>
        <v>0.00025-0.00567238047946412i</v>
      </c>
      <c r="M2831" s="57" t="str">
        <f t="shared" si="828"/>
        <v>0.0025-0.00319470740395351i</v>
      </c>
      <c r="N2831" s="57">
        <f t="shared" si="829"/>
        <v>108.87388103054191</v>
      </c>
      <c r="O2831" s="57">
        <f t="shared" si="830"/>
        <v>1.3891479184337239</v>
      </c>
      <c r="P2831" s="374">
        <f t="shared" si="831"/>
        <v>-1.3891479184337239</v>
      </c>
      <c r="Q2831" s="374">
        <f t="shared" si="832"/>
        <v>-71.126118969458091</v>
      </c>
      <c r="R2831" s="12">
        <f t="shared" si="833"/>
        <v>108.87388103054191</v>
      </c>
      <c r="S2831" s="57">
        <f t="shared" si="834"/>
        <v>38.96927099166664</v>
      </c>
      <c r="T2831" s="12">
        <f t="shared" si="817"/>
        <v>-1.3891479184337239</v>
      </c>
    </row>
    <row r="2832" spans="1:20" x14ac:dyDescent="0.15">
      <c r="A2832" s="57">
        <f t="shared" si="818"/>
        <v>245781.58529985964</v>
      </c>
      <c r="B2832" s="12">
        <f t="shared" si="835"/>
        <v>39117.35422143498</v>
      </c>
      <c r="C2832" s="57" t="str">
        <f t="shared" si="819"/>
        <v>0.275457159151738-0.804471978492062i</v>
      </c>
      <c r="D2832" s="57" t="str">
        <f t="shared" si="820"/>
        <v>7.86127782728807-1.12882478597965i</v>
      </c>
      <c r="E2832" s="57" t="str">
        <f t="shared" si="821"/>
        <v>87.3373051609227+3.65037729722664i</v>
      </c>
      <c r="F2832" s="57" t="str">
        <f t="shared" si="822"/>
        <v>4.14763419398391-15.6315547719266i</v>
      </c>
      <c r="G2832" s="57" t="str">
        <f t="shared" si="823"/>
        <v>0.992570741355833-0.0858723748371082i</v>
      </c>
      <c r="H2832" s="57" t="str">
        <f t="shared" si="824"/>
        <v>3.80840922079947-211.341700136096i</v>
      </c>
      <c r="I2832" s="57" t="str">
        <f t="shared" si="825"/>
        <v>-18.5500611780665-5.28155093269774i</v>
      </c>
      <c r="K2832" s="57" t="str">
        <f t="shared" si="826"/>
        <v>0.00102285354984835-0.00222592601672063i</v>
      </c>
      <c r="L2832" s="57" t="str">
        <f t="shared" si="827"/>
        <v>0.00025-0.0056509070327397i</v>
      </c>
      <c r="M2832" s="57" t="str">
        <f t="shared" si="828"/>
        <v>0.0025-0.00318261347275702i</v>
      </c>
      <c r="N2832" s="57">
        <f t="shared" si="829"/>
        <v>108.90158338593632</v>
      </c>
      <c r="O2832" s="57">
        <f t="shared" si="830"/>
        <v>1.4083058196146285</v>
      </c>
      <c r="P2832" s="374">
        <f t="shared" si="831"/>
        <v>-1.4083058196146285</v>
      </c>
      <c r="Q2832" s="374">
        <f t="shared" si="832"/>
        <v>-71.09841661406368</v>
      </c>
      <c r="R2832" s="12">
        <f t="shared" si="833"/>
        <v>108.90158338593632</v>
      </c>
      <c r="S2832" s="57">
        <f t="shared" si="834"/>
        <v>39.117354221434979</v>
      </c>
      <c r="T2832" s="12">
        <f t="shared" si="817"/>
        <v>-1.4083058196146285</v>
      </c>
    </row>
    <row r="2833" spans="1:20" x14ac:dyDescent="0.15">
      <c r="A2833" s="57">
        <f t="shared" si="818"/>
        <v>246715.55532399911</v>
      </c>
      <c r="B2833" s="12">
        <f t="shared" si="835"/>
        <v>39266.000167476435</v>
      </c>
      <c r="C2833" s="57" t="str">
        <f t="shared" si="819"/>
        <v>0.275236891259486-0.802573759852796i</v>
      </c>
      <c r="D2833" s="57" t="str">
        <f t="shared" si="820"/>
        <v>7.86038737457209-1.1317699465245i</v>
      </c>
      <c r="E2833" s="57" t="str">
        <f t="shared" si="821"/>
        <v>87.383123683854+3.65212775222667i</v>
      </c>
      <c r="F2833" s="57" t="str">
        <f t="shared" si="822"/>
        <v>4.14739957706554-15.5750813232499i</v>
      </c>
      <c r="G2833" s="57" t="str">
        <f t="shared" si="823"/>
        <v>0.992514595158331-0.086193813908105i</v>
      </c>
      <c r="H2833" s="57" t="str">
        <f t="shared" si="824"/>
        <v>3.77464830504053-210.485914336912i</v>
      </c>
      <c r="I2833" s="57" t="str">
        <f t="shared" si="825"/>
        <v>-18.4083139079827-5.25706557172099i</v>
      </c>
      <c r="K2833" s="57" t="str">
        <f t="shared" si="826"/>
        <v>0.00102204970959619-0.00221912092368787i</v>
      </c>
      <c r="L2833" s="57" t="str">
        <f t="shared" si="827"/>
        <v>0.00025-0.00562951487621011i</v>
      </c>
      <c r="M2833" s="57" t="str">
        <f t="shared" si="828"/>
        <v>0.0025-0.00317056532452384i</v>
      </c>
      <c r="N2833" s="57">
        <f t="shared" si="829"/>
        <v>108.92903578748773</v>
      </c>
      <c r="O2833" s="57">
        <f t="shared" si="830"/>
        <v>1.4273990027124546</v>
      </c>
      <c r="P2833" s="374">
        <f t="shared" si="831"/>
        <v>-1.4273990027124546</v>
      </c>
      <c r="Q2833" s="374">
        <f t="shared" si="832"/>
        <v>-71.070964212512266</v>
      </c>
      <c r="R2833" s="12">
        <f t="shared" si="833"/>
        <v>108.92903578748773</v>
      </c>
      <c r="S2833" s="57">
        <f t="shared" si="834"/>
        <v>39.266000167476435</v>
      </c>
      <c r="T2833" s="12">
        <f t="shared" si="817"/>
        <v>-1.4273990027124546</v>
      </c>
    </row>
    <row r="2834" spans="1:20" x14ac:dyDescent="0.15">
      <c r="A2834" s="57">
        <f t="shared" si="818"/>
        <v>247653.07443423034</v>
      </c>
      <c r="B2834" s="12">
        <f t="shared" si="835"/>
        <v>39415.21096811285</v>
      </c>
      <c r="C2834" s="57" t="str">
        <f t="shared" si="819"/>
        <v>0.275014716066319-0.800687004600902i</v>
      </c>
      <c r="D2834" s="57" t="str">
        <f t="shared" si="820"/>
        <v>7.8594903455684-1.13472974040477i</v>
      </c>
      <c r="E2834" s="57" t="str">
        <f t="shared" si="821"/>
        <v>87.4292633193348+3.65374874447777i</v>
      </c>
      <c r="F2834" s="57" t="str">
        <f t="shared" si="822"/>
        <v>4.14716320051599-15.5188316193959i</v>
      </c>
      <c r="G2834" s="57" t="str">
        <f t="shared" si="823"/>
        <v>0.992458027863327-0.0865164192102447i</v>
      </c>
      <c r="H2834" s="57" t="str">
        <f t="shared" si="824"/>
        <v>3.74119650604587-209.634018424669i</v>
      </c>
      <c r="I2834" s="57" t="str">
        <f t="shared" si="825"/>
        <v>-18.2677099343776-5.23272471586047i</v>
      </c>
      <c r="K2834" s="57" t="str">
        <f t="shared" si="826"/>
        <v>0.00102124501717537-0.00221234550720535i</v>
      </c>
      <c r="L2834" s="57" t="str">
        <f t="shared" si="827"/>
        <v>0.00025-0.00560820370214195i</v>
      </c>
      <c r="M2834" s="57" t="str">
        <f t="shared" si="828"/>
        <v>0.0025-0.00315856278593727i</v>
      </c>
      <c r="N2834" s="57">
        <f t="shared" si="829"/>
        <v>108.95623516786191</v>
      </c>
      <c r="O2834" s="57">
        <f t="shared" si="830"/>
        <v>1.4464273648633656</v>
      </c>
      <c r="P2834" s="374">
        <f t="shared" si="831"/>
        <v>-1.4464273648633656</v>
      </c>
      <c r="Q2834" s="374">
        <f t="shared" si="832"/>
        <v>-71.043764832138095</v>
      </c>
      <c r="R2834" s="12">
        <f t="shared" si="833"/>
        <v>108.95623516786191</v>
      </c>
      <c r="S2834" s="57">
        <f t="shared" si="834"/>
        <v>39.415210968112852</v>
      </c>
      <c r="T2834" s="12">
        <f t="shared" si="817"/>
        <v>-1.4464273648633656</v>
      </c>
    </row>
    <row r="2835" spans="1:20" x14ac:dyDescent="0.15">
      <c r="A2835" s="57">
        <f t="shared" si="818"/>
        <v>248594.15611708042</v>
      </c>
      <c r="B2835" s="12">
        <f t="shared" si="835"/>
        <v>39564.988769791678</v>
      </c>
      <c r="C2835" s="57" t="str">
        <f t="shared" si="819"/>
        <v>0.274790616718511-0.7988116825255i</v>
      </c>
      <c r="D2835" s="57" t="str">
        <f t="shared" si="820"/>
        <v>7.85858669325002-1.13770419191495i</v>
      </c>
      <c r="E2835" s="57" t="str">
        <f t="shared" si="821"/>
        <v>87.4757260961098+3.65523827983233i</v>
      </c>
      <c r="F2835" s="57" t="str">
        <f t="shared" si="822"/>
        <v>4.14692505134238-15.4628048477229i</v>
      </c>
      <c r="G2835" s="57" t="str">
        <f t="shared" si="823"/>
        <v>0.992401036361491-0.0868401945537283i</v>
      </c>
      <c r="H2835" s="57" t="str">
        <f t="shared" si="824"/>
        <v>3.70805065764159-208.785989775439i</v>
      </c>
      <c r="I2835" s="57" t="str">
        <f t="shared" si="825"/>
        <v>-18.1282394709799-5.20852711605903i</v>
      </c>
      <c r="K2835" s="57" t="str">
        <f t="shared" si="826"/>
        <v>0.00102043944027388-0.00220559965054941i</v>
      </c>
      <c r="L2835" s="57" t="str">
        <f t="shared" si="827"/>
        <v>0.00025-0.00558697320396688i</v>
      </c>
      <c r="M2835" s="57" t="str">
        <f t="shared" si="828"/>
        <v>0.0025-0.00314660568433679i</v>
      </c>
      <c r="N2835" s="57">
        <f t="shared" si="829"/>
        <v>108.98317844447901</v>
      </c>
      <c r="O2835" s="57">
        <f t="shared" si="830"/>
        <v>1.4653908051398092</v>
      </c>
      <c r="P2835" s="374">
        <f t="shared" si="831"/>
        <v>-1.4653908051398092</v>
      </c>
      <c r="Q2835" s="374">
        <f t="shared" si="832"/>
        <v>-71.016821555520991</v>
      </c>
      <c r="R2835" s="12">
        <f t="shared" si="833"/>
        <v>108.98317844447901</v>
      </c>
      <c r="S2835" s="57">
        <f t="shared" si="834"/>
        <v>39.564988769791675</v>
      </c>
      <c r="T2835" s="12">
        <f t="shared" si="817"/>
        <v>-1.4653908051398092</v>
      </c>
    </row>
    <row r="2836" spans="1:20" x14ac:dyDescent="0.15">
      <c r="A2836" s="57">
        <f t="shared" si="818"/>
        <v>249538.81391032532</v>
      </c>
      <c r="B2836" s="12">
        <f t="shared" si="835"/>
        <v>39715.335727116886</v>
      </c>
      <c r="C2836" s="57" t="str">
        <f t="shared" si="819"/>
        <v>0.274564576210946-0.796947763511906i</v>
      </c>
      <c r="D2836" s="57" t="str">
        <f t="shared" si="820"/>
        <v>7.85767637027689-1.14069332536182i</v>
      </c>
      <c r="E2836" s="57" t="str">
        <f t="shared" si="821"/>
        <v>87.5225140521769+3.65659434034249i</v>
      </c>
      <c r="F2836" s="57" t="str">
        <f t="shared" si="822"/>
        <v>4.14668511645905-15.4070001987575i</v>
      </c>
      <c r="G2836" s="57" t="str">
        <f t="shared" si="823"/>
        <v>0.992343617521279-0.087165143756325i</v>
      </c>
      <c r="H2836" s="57" t="str">
        <f t="shared" si="824"/>
        <v>3.67520763187292-207.941805950817i</v>
      </c>
      <c r="I2836" s="57" t="str">
        <f t="shared" si="825"/>
        <v>-17.9898928238991-5.1844715379485i</v>
      </c>
      <c r="K2836" s="57" t="str">
        <f t="shared" si="826"/>
        <v>0.00101963294670352-0.00219888323724911i</v>
      </c>
      <c r="L2836" s="57" t="str">
        <f t="shared" si="827"/>
        <v>0.00025-0.00556582307627704i</v>
      </c>
      <c r="M2836" s="57" t="str">
        <f t="shared" si="828"/>
        <v>0.0025-0.00313469384771547i</v>
      </c>
      <c r="N2836" s="57">
        <f t="shared" si="829"/>
        <v>109.00986251955746</v>
      </c>
      <c r="O2836" s="57">
        <f t="shared" si="830"/>
        <v>1.4842892245696686</v>
      </c>
      <c r="P2836" s="374">
        <f t="shared" si="831"/>
        <v>-1.4842892245696686</v>
      </c>
      <c r="Q2836" s="374">
        <f t="shared" si="832"/>
        <v>-70.990137480442542</v>
      </c>
      <c r="R2836" s="12">
        <f t="shared" si="833"/>
        <v>109.00986251955746</v>
      </c>
      <c r="S2836" s="57">
        <f t="shared" si="834"/>
        <v>39.715335727116887</v>
      </c>
      <c r="T2836" s="12">
        <f t="shared" si="817"/>
        <v>-1.4842892245696686</v>
      </c>
    </row>
    <row r="2837" spans="1:20" x14ac:dyDescent="0.15">
      <c r="A2837" s="57">
        <f t="shared" si="818"/>
        <v>250487.06140318458</v>
      </c>
      <c r="B2837" s="12">
        <f t="shared" si="835"/>
        <v>39866.254002879934</v>
      </c>
      <c r="C2837" s="57" t="str">
        <f t="shared" si="819"/>
        <v>0.274336577385951-0.795095217539973i</v>
      </c>
      <c r="D2837" s="57" t="str">
        <f t="shared" si="820"/>
        <v>7.85675932899414-1.14369716506273i</v>
      </c>
      <c r="E2837" s="57" t="str">
        <f t="shared" si="821"/>
        <v>87.5696292347678+3.65781488400046i</v>
      </c>
      <c r="F2837" s="57" t="str">
        <f t="shared" si="822"/>
        <v>4.14644338268672-15.3514168661826i</v>
      </c>
      <c r="G2837" s="57" t="str">
        <f t="shared" si="823"/>
        <v>0.992285768188779-0.0874912706433248i</v>
      </c>
      <c r="H2837" s="57" t="str">
        <f t="shared" si="824"/>
        <v>3.64266433846285-207.101444695884i</v>
      </c>
      <c r="I2837" s="57" t="str">
        <f t="shared" si="825"/>
        <v>-17.852660390621-5.16055676163777i</v>
      </c>
      <c r="K2837" s="57" t="str">
        <f t="shared" si="826"/>
        <v>0.00101882550440007-0.00219219615108396i</v>
      </c>
      <c r="L2837" s="57" t="str">
        <f t="shared" si="827"/>
        <v>0.00025-0.00554475301482071i</v>
      </c>
      <c r="M2837" s="57" t="str">
        <f t="shared" si="828"/>
        <v>0.0025-0.00312282710471755i</v>
      </c>
      <c r="N2837" s="57">
        <f t="shared" si="829"/>
        <v>109.03628428016086</v>
      </c>
      <c r="O2837" s="57">
        <f t="shared" si="830"/>
        <v>1.5031225261547396</v>
      </c>
      <c r="P2837" s="374">
        <f t="shared" si="831"/>
        <v>-1.5031225261547396</v>
      </c>
      <c r="Q2837" s="374">
        <f t="shared" si="832"/>
        <v>-70.963715719839144</v>
      </c>
      <c r="R2837" s="12">
        <f t="shared" si="833"/>
        <v>109.03628428016086</v>
      </c>
      <c r="S2837" s="57">
        <f t="shared" si="834"/>
        <v>39.866254002879934</v>
      </c>
      <c r="T2837" s="12">
        <f t="shared" si="817"/>
        <v>-1.5031225261547396</v>
      </c>
    </row>
    <row r="2838" spans="1:20" x14ac:dyDescent="0.15">
      <c r="A2838" s="57">
        <f t="shared" si="818"/>
        <v>251438.91223651665</v>
      </c>
      <c r="B2838" s="12">
        <f t="shared" si="835"/>
        <v>40017.745768090877</v>
      </c>
      <c r="C2838" s="57" t="str">
        <f t="shared" si="819"/>
        <v>0.274106602932079-0.793254014682345i</v>
      </c>
      <c r="D2838" s="57" t="str">
        <f t="shared" si="820"/>
        <v>7.8558355214303-1.14671573534385i</v>
      </c>
      <c r="E2838" s="57" t="str">
        <f t="shared" si="821"/>
        <v>87.6170737003201+3.6588978444784i</v>
      </c>
      <c r="F2838" s="57" t="str">
        <f t="shared" si="822"/>
        <v>4.14619983675226-15.2960540468252i</v>
      </c>
      <c r="G2838" s="57" t="str">
        <f t="shared" si="823"/>
        <v>0.99222748518757-0.0878185790474915i</v>
      </c>
      <c r="H2838" s="57" t="str">
        <f t="shared" si="824"/>
        <v>3.61041772427909-206.264883937188i</v>
      </c>
      <c r="I2838" s="57" t="str">
        <f t="shared" si="825"/>
        <v>-17.7165326590151-5.13678158150482i</v>
      </c>
      <c r="K2838" s="57" t="str">
        <f t="shared" si="826"/>
        <v>0.00101801708142337-0.00218553827608166i</v>
      </c>
      <c r="L2838" s="57" t="str">
        <f t="shared" si="827"/>
        <v>0.00025-0.00552376271649802i</v>
      </c>
      <c r="M2838" s="57" t="str">
        <f t="shared" si="828"/>
        <v>0.0025-0.00311100528463593i</v>
      </c>
      <c r="N2838" s="57">
        <f t="shared" si="829"/>
        <v>109.06244059824471</v>
      </c>
      <c r="O2838" s="57">
        <f t="shared" si="830"/>
        <v>1.5218906148900124</v>
      </c>
      <c r="P2838" s="374">
        <f t="shared" si="831"/>
        <v>-1.5218906148900124</v>
      </c>
      <c r="Q2838" s="374">
        <f t="shared" si="832"/>
        <v>-70.937559401755294</v>
      </c>
      <c r="R2838" s="12">
        <f t="shared" si="833"/>
        <v>109.06244059824471</v>
      </c>
      <c r="S2838" s="57">
        <f t="shared" si="834"/>
        <v>40.017745768090876</v>
      </c>
      <c r="T2838" s="12">
        <f t="shared" si="817"/>
        <v>-1.5218906148900124</v>
      </c>
    </row>
    <row r="2839" spans="1:20" x14ac:dyDescent="0.15">
      <c r="A2839" s="57">
        <f t="shared" si="818"/>
        <v>252394.38010301543</v>
      </c>
      <c r="B2839" s="12">
        <f t="shared" si="835"/>
        <v>40169.813202009624</v>
      </c>
      <c r="C2839" s="57" t="str">
        <f t="shared" si="819"/>
        <v>0.273874635382933-0.791424125102796i</v>
      </c>
      <c r="D2839" s="57" t="str">
        <f t="shared" si="820"/>
        <v>7.85490489929569-1.14974906053841i</v>
      </c>
      <c r="E2839" s="57" t="str">
        <f t="shared" si="821"/>
        <v>87.6648495144581+3.65984113086348i</v>
      </c>
      <c r="F2839" s="57" t="str">
        <f t="shared" si="822"/>
        <v>4.14595446528763-15.2409109406443i</v>
      </c>
      <c r="G2839" s="57" t="str">
        <f t="shared" si="823"/>
        <v>0.992168765318567-0.0881470728090141i</v>
      </c>
      <c r="H2839" s="57" t="str">
        <f t="shared" si="824"/>
        <v>3.5784647728101-205.432101780762i</v>
      </c>
      <c r="I2839" s="57" t="str">
        <f t="shared" si="825"/>
        <v>-17.5815002063557-5.11314480599149i</v>
      </c>
      <c r="K2839" s="57" t="str">
        <f t="shared" si="826"/>
        <v>0.00101720764595749-0.00217890949651582i</v>
      </c>
      <c r="L2839" s="57" t="str">
        <f t="shared" si="827"/>
        <v>0.00025-0.00550285187935647i</v>
      </c>
      <c r="M2839" s="57" t="str">
        <f t="shared" si="828"/>
        <v>0.0025-0.00309922821740977i</v>
      </c>
      <c r="N2839" s="57">
        <f t="shared" si="829"/>
        <v>109.08832833070488</v>
      </c>
      <c r="O2839" s="57">
        <f t="shared" si="830"/>
        <v>1.5405933977816795</v>
      </c>
      <c r="P2839" s="374">
        <f t="shared" si="831"/>
        <v>-1.5405933977816795</v>
      </c>
      <c r="Q2839" s="374">
        <f t="shared" si="832"/>
        <v>-70.911671669295117</v>
      </c>
      <c r="R2839" s="12">
        <f t="shared" si="833"/>
        <v>109.08832833070488</v>
      </c>
      <c r="S2839" s="57">
        <f t="shared" si="834"/>
        <v>40.169813202009621</v>
      </c>
      <c r="T2839" s="12">
        <f t="shared" si="817"/>
        <v>-1.5405933977816795</v>
      </c>
    </row>
    <row r="2840" spans="1:20" x14ac:dyDescent="0.15">
      <c r="A2840" s="57">
        <f t="shared" si="818"/>
        <v>253353.47874740692</v>
      </c>
      <c r="B2840" s="12">
        <f t="shared" si="835"/>
        <v>40322.458492177262</v>
      </c>
      <c r="C2840" s="57" t="str">
        <f t="shared" si="819"/>
        <v>0.273640657115924-0.789605519054472i</v>
      </c>
      <c r="D2840" s="57" t="str">
        <f t="shared" si="820"/>
        <v>7.85396741398048-1.15279716498486i</v>
      </c>
      <c r="E2840" s="57" t="str">
        <f t="shared" si="821"/>
        <v>87.7129587519678+3.66064262738988i</v>
      </c>
      <c r="F2840" s="57" t="str">
        <f t="shared" si="822"/>
        <v>4.14570725482963-15.1859867507193i</v>
      </c>
      <c r="G2840" s="57" t="str">
        <f t="shared" si="823"/>
        <v>0.992109605359873-0.0884767557754575i</v>
      </c>
      <c r="H2840" s="57" t="str">
        <f t="shared" si="824"/>
        <v>3.54680250364913-204.603076510163i</v>
      </c>
      <c r="I2840" s="57" t="str">
        <f t="shared" si="825"/>
        <v>-17.4475536983547-5.0896452574025i</v>
      </c>
      <c r="K2840" s="57" t="str">
        <f t="shared" si="826"/>
        <v>0.00101639716631082-0.00217230969690366i</v>
      </c>
      <c r="L2840" s="57" t="str">
        <f t="shared" si="827"/>
        <v>0.00025-0.00548202020258664i</v>
      </c>
      <c r="M2840" s="57" t="str">
        <f t="shared" si="828"/>
        <v>0.0025-0.00308749573362201i</v>
      </c>
      <c r="N2840" s="57">
        <f t="shared" si="829"/>
        <v>109.11394431942495</v>
      </c>
      <c r="O2840" s="57">
        <f t="shared" si="830"/>
        <v>1.5592307838660981</v>
      </c>
      <c r="P2840" s="374">
        <f t="shared" si="831"/>
        <v>-1.5592307838660981</v>
      </c>
      <c r="Q2840" s="374">
        <f t="shared" si="832"/>
        <v>-70.886055680575055</v>
      </c>
      <c r="R2840" s="12">
        <f t="shared" si="833"/>
        <v>109.11394431942495</v>
      </c>
      <c r="S2840" s="57">
        <f t="shared" si="834"/>
        <v>40.322458492177262</v>
      </c>
      <c r="T2840" s="12">
        <f t="shared" si="817"/>
        <v>-1.5592307838660981</v>
      </c>
    </row>
    <row r="2841" spans="1:20" x14ac:dyDescent="0.15">
      <c r="A2841" s="57">
        <f t="shared" si="818"/>
        <v>254316.22196664708</v>
      </c>
      <c r="B2841" s="12">
        <f t="shared" si="835"/>
        <v>40475.68383444754</v>
      </c>
      <c r="C2841" s="57" t="str">
        <f t="shared" si="819"/>
        <v>0.273404650351101-0.787798166878093i</v>
      </c>
      <c r="D2841" s="57" t="str">
        <f t="shared" si="820"/>
        <v>7.85302301655309-1.15586007302517i</v>
      </c>
      <c r="E2841" s="57" t="str">
        <f t="shared" si="821"/>
        <v>87.7614034967626+3.66130019317232i</v>
      </c>
      <c r="F2841" s="57" t="str">
        <f t="shared" si="822"/>
        <v>4.14545819181898-15.1312806832377i</v>
      </c>
      <c r="G2841" s="57" t="str">
        <f t="shared" si="823"/>
        <v>0.992050002066631-0.0888076318017117i</v>
      </c>
      <c r="H2841" s="57" t="str">
        <f t="shared" si="824"/>
        <v>3.51542797198731-203.777786584531i</v>
      </c>
      <c r="I2841" s="57" t="str">
        <f t="shared" si="825"/>
        <v>-17.3146838882071-5.06628177170679i</v>
      </c>
      <c r="K2841" s="57" t="str">
        <f t="shared" si="826"/>
        <v>0.00101558561091638-0.00216573876200379i</v>
      </c>
      <c r="L2841" s="57" t="str">
        <f t="shared" si="827"/>
        <v>0.00025-0.00546126738651787i</v>
      </c>
      <c r="M2841" s="57" t="str">
        <f t="shared" si="828"/>
        <v>0.0025-0.00307580766449692i</v>
      </c>
      <c r="N2841" s="57">
        <f t="shared" si="829"/>
        <v>109.13928539133011</v>
      </c>
      <c r="O2841" s="57">
        <f t="shared" si="830"/>
        <v>1.5778026842285844</v>
      </c>
      <c r="P2841" s="374">
        <f t="shared" si="831"/>
        <v>-1.5778026842285844</v>
      </c>
      <c r="Q2841" s="374">
        <f t="shared" si="832"/>
        <v>-70.860714608669895</v>
      </c>
      <c r="R2841" s="12">
        <f t="shared" si="833"/>
        <v>109.13928539133011</v>
      </c>
      <c r="S2841" s="57">
        <f t="shared" si="834"/>
        <v>40.475683834447537</v>
      </c>
      <c r="T2841" s="12">
        <f t="shared" si="817"/>
        <v>-1.5778026842285844</v>
      </c>
    </row>
    <row r="2842" spans="1:20" x14ac:dyDescent="0.15">
      <c r="A2842" s="57">
        <f t="shared" si="818"/>
        <v>255282.62361012032</v>
      </c>
      <c r="B2842" s="12">
        <f t="shared" si="835"/>
        <v>40629.49143301844</v>
      </c>
      <c r="C2842" s="57" t="str">
        <f t="shared" si="819"/>
        <v>0.273166597149911-0.786002039000274i</v>
      </c>
      <c r="D2842" s="57" t="str">
        <f t="shared" si="820"/>
        <v>7.85207165775839-1.1589378090029i</v>
      </c>
      <c r="E2842" s="57" t="str">
        <f t="shared" si="821"/>
        <v>87.8101858418634+3.6618116619304i</v>
      </c>
      <c r="F2842" s="57" t="str">
        <f t="shared" si="822"/>
        <v>4.14520726259989-15.0767919474837i</v>
      </c>
      <c r="G2842" s="57" t="str">
        <f t="shared" si="823"/>
        <v>0.991989952170868-0.0891397047499401i</v>
      </c>
      <c r="H2842" s="57" t="str">
        <f t="shared" si="824"/>
        <v>3.48433826811425-202.95621063669i</v>
      </c>
      <c r="I2842" s="57" t="str">
        <f t="shared" si="825"/>
        <v>-17.1828816156494-5.0430531983432i</v>
      </c>
      <c r="K2842" s="57" t="str">
        <f t="shared" si="826"/>
        <v>0.00101477294833193-0.00215919657681399i</v>
      </c>
      <c r="L2842" s="57" t="str">
        <f t="shared" si="827"/>
        <v>0.00025-0.00544059313261393i</v>
      </c>
      <c r="M2842" s="57" t="str">
        <f t="shared" si="828"/>
        <v>0.0025-0.00306416384189771i</v>
      </c>
      <c r="N2842" s="57">
        <f t="shared" si="829"/>
        <v>109.16434835843488</v>
      </c>
      <c r="O2842" s="57">
        <f t="shared" si="830"/>
        <v>1.5963090120210532</v>
      </c>
      <c r="P2842" s="374">
        <f t="shared" si="831"/>
        <v>-1.5963090120210532</v>
      </c>
      <c r="Q2842" s="374">
        <f t="shared" si="832"/>
        <v>-70.835651641565121</v>
      </c>
      <c r="R2842" s="12">
        <f t="shared" si="833"/>
        <v>109.16434835843488</v>
      </c>
      <c r="S2842" s="57">
        <f t="shared" si="834"/>
        <v>40.629491433018437</v>
      </c>
      <c r="T2842" s="12">
        <f t="shared" si="817"/>
        <v>-1.5963090120210532</v>
      </c>
    </row>
    <row r="2843" spans="1:20" x14ac:dyDescent="0.15">
      <c r="A2843" s="57">
        <f t="shared" si="818"/>
        <v>256252.6975798388</v>
      </c>
      <c r="B2843" s="12">
        <f t="shared" si="835"/>
        <v>40783.883500463911</v>
      </c>
      <c r="C2843" s="57" t="str">
        <f t="shared" si="819"/>
        <v>0.272926479413991-0.784217105931653i</v>
      </c>
      <c r="D2843" s="57" t="str">
        <f t="shared" si="820"/>
        <v>7.85111328801599-1.16203039726141i</v>
      </c>
      <c r="E2843" s="57" t="str">
        <f t="shared" si="821"/>
        <v>87.8593078893633+3.6621748417154i</v>
      </c>
      <c r="F2843" s="57" t="str">
        <f t="shared" si="822"/>
        <v>4.14495445341934-15.022519755826i</v>
      </c>
      <c r="G2843" s="57" t="str">
        <f t="shared" si="823"/>
        <v>0.991929452381348-0.0894729784895277i</v>
      </c>
      <c r="H2843" s="57" t="str">
        <f t="shared" si="824"/>
        <v>3.45353051692712-202.138327471253i</v>
      </c>
      <c r="I2843" s="57" t="str">
        <f t="shared" si="825"/>
        <v>-17.052137806028-5.01995840002839i</v>
      </c>
      <c r="K2843" s="57" t="str">
        <f t="shared" si="826"/>
        <v>0.00101395914724025-0.00215268302656887i</v>
      </c>
      <c r="L2843" s="57" t="str">
        <f t="shared" si="827"/>
        <v>0.00025-0.00541999714346875i</v>
      </c>
      <c r="M2843" s="57" t="str">
        <f t="shared" si="828"/>
        <v>0.0025-0.00305256409832408i</v>
      </c>
      <c r="N2843" s="57">
        <f t="shared" si="829"/>
        <v>109.18913001789812</v>
      </c>
      <c r="O2843" s="57">
        <f t="shared" si="830"/>
        <v>1.6147496824811132</v>
      </c>
      <c r="P2843" s="374">
        <f t="shared" si="831"/>
        <v>-1.6147496824811132</v>
      </c>
      <c r="Q2843" s="374">
        <f t="shared" si="832"/>
        <v>-70.810869982101877</v>
      </c>
      <c r="R2843" s="12">
        <f t="shared" si="833"/>
        <v>109.18913001789812</v>
      </c>
      <c r="S2843" s="57">
        <f t="shared" si="834"/>
        <v>40.783883500463908</v>
      </c>
      <c r="T2843" s="12">
        <f t="shared" si="817"/>
        <v>-1.6147496824811132</v>
      </c>
    </row>
    <row r="2844" spans="1:20" x14ac:dyDescent="0.15">
      <c r="A2844" s="57">
        <f t="shared" si="818"/>
        <v>257226.4578306422</v>
      </c>
      <c r="B2844" s="12">
        <f t="shared" si="835"/>
        <v>40938.862257765679</v>
      </c>
      <c r="C2844" s="57" t="str">
        <f t="shared" si="819"/>
        <v>0.272684278883949-0.782443338265113i</v>
      </c>
      <c r="D2844" s="57" t="str">
        <f t="shared" si="820"/>
        <v>7.85014785741844-1.16513786214198i</v>
      </c>
      <c r="E2844" s="57" t="str">
        <f t="shared" si="821"/>
        <v>87.9087717503952+3.6623875146324i</v>
      </c>
      <c r="F2844" s="57" t="str">
        <f t="shared" si="822"/>
        <v>4.14469975042647-14.968463323706i</v>
      </c>
      <c r="G2844" s="57" t="str">
        <f t="shared" si="823"/>
        <v>0.991868499383411-0.0898074568970267i</v>
      </c>
      <c r="H2844" s="57" t="str">
        <f t="shared" si="824"/>
        <v>3.42300187744749-201.324116062771i</v>
      </c>
      <c r="I2844" s="57" t="str">
        <f t="shared" si="825"/>
        <v>-16.9224434693813-4.99699625256859i</v>
      </c>
      <c r="K2844" s="57" t="str">
        <f t="shared" si="826"/>
        <v>0.00101314417644941-0.00214619799673775i</v>
      </c>
      <c r="L2844" s="57" t="str">
        <f t="shared" si="827"/>
        <v>0.00025-0.00539947912280212i</v>
      </c>
      <c r="M2844" s="57" t="str">
        <f t="shared" si="828"/>
        <v>0.0025-0.00304100826690982i</v>
      </c>
      <c r="N2844" s="57">
        <f t="shared" si="829"/>
        <v>109.2136271520761</v>
      </c>
      <c r="O2844" s="57">
        <f t="shared" si="830"/>
        <v>1.6331246129500332</v>
      </c>
      <c r="P2844" s="374">
        <f t="shared" si="831"/>
        <v>-1.6331246129500332</v>
      </c>
      <c r="Q2844" s="374">
        <f t="shared" si="832"/>
        <v>-70.7863728479239</v>
      </c>
      <c r="R2844" s="12">
        <f t="shared" si="833"/>
        <v>109.2136271520761</v>
      </c>
      <c r="S2844" s="57">
        <f t="shared" si="834"/>
        <v>40.938862257765678</v>
      </c>
      <c r="T2844" s="12">
        <f t="shared" si="817"/>
        <v>-1.6331246129500332</v>
      </c>
    </row>
    <row r="2845" spans="1:20" x14ac:dyDescent="0.15">
      <c r="A2845" s="57">
        <f t="shared" si="818"/>
        <v>258203.91837039869</v>
      </c>
      <c r="B2845" s="12">
        <f t="shared" si="835"/>
        <v>41094.429934345193</v>
      </c>
      <c r="C2845" s="57" t="str">
        <f t="shared" si="819"/>
        <v>0.27243997713812-0.780680706673908i</v>
      </c>
      <c r="D2845" s="57" t="str">
        <f t="shared" si="820"/>
        <v>7.84917531572938-1.16826022798188i</v>
      </c>
      <c r="E2845" s="57" t="str">
        <f t="shared" si="821"/>
        <v>87.9585795450975+3.66244743656019i</v>
      </c>
      <c r="F2845" s="57" t="str">
        <f t="shared" si="822"/>
        <v>4.14444313967185-14.9146218696264i</v>
      </c>
      <c r="G2845" s="57" t="str">
        <f t="shared" si="823"/>
        <v>0.991807089838829-0.0901431438561025i</v>
      </c>
      <c r="H2845" s="57" t="str">
        <f t="shared" si="824"/>
        <v>3.39274954234584-200.513555553896i</v>
      </c>
      <c r="I2845" s="57" t="str">
        <f t="shared" si="825"/>
        <v>-16.7937896995333-4.97416564467399i</v>
      </c>
      <c r="K2845" s="57" t="str">
        <f t="shared" si="826"/>
        <v>0.001012328004893-0.00213974137302237i</v>
      </c>
      <c r="L2845" s="57" t="str">
        <f t="shared" si="827"/>
        <v>0.00025-0.00537903877545538i</v>
      </c>
      <c r="M2845" s="57" t="str">
        <f t="shared" si="828"/>
        <v>0.0025-0.00302949618142042i</v>
      </c>
      <c r="N2845" s="57">
        <f t="shared" si="829"/>
        <v>109.23783652857706</v>
      </c>
      <c r="O2845" s="57">
        <f t="shared" si="830"/>
        <v>1.6514337228914351</v>
      </c>
      <c r="P2845" s="374">
        <f t="shared" si="831"/>
        <v>-1.6514337228914351</v>
      </c>
      <c r="Q2845" s="374">
        <f t="shared" si="832"/>
        <v>-70.762163471422937</v>
      </c>
      <c r="R2845" s="12">
        <f t="shared" si="833"/>
        <v>109.23783652857706</v>
      </c>
      <c r="S2845" s="57">
        <f t="shared" si="834"/>
        <v>41.094429934345193</v>
      </c>
      <c r="T2845" s="12">
        <f t="shared" si="817"/>
        <v>-1.6514337228914351</v>
      </c>
    </row>
    <row r="2846" spans="1:20" x14ac:dyDescent="0.15">
      <c r="A2846" s="57">
        <f t="shared" si="818"/>
        <v>259185.09326020622</v>
      </c>
      <c r="B2846" s="12">
        <f t="shared" si="835"/>
        <v>41250.588768095709</v>
      </c>
      <c r="C2846" s="57" t="str">
        <f t="shared" si="819"/>
        <v>0.272193555591356-0.778929181909884i</v>
      </c>
      <c r="D2846" s="57" t="str">
        <f t="shared" si="820"/>
        <v>7.84819561238203-1.17139751911254i</v>
      </c>
      <c r="E2846" s="57" t="str">
        <f t="shared" si="821"/>
        <v>88.0087334025821+3.66235233686635i</v>
      </c>
      <c r="F2846" s="57" t="str">
        <f t="shared" si="822"/>
        <v>4.14418460710696-14.8609946151392i</v>
      </c>
      <c r="G2846" s="57" t="str">
        <f t="shared" si="823"/>
        <v>0.991745220385643-0.0904800432574779i</v>
      </c>
      <c r="H2846" s="57" t="str">
        <f t="shared" si="824"/>
        <v>3.36277073747396-199.706625253569i</v>
      </c>
      <c r="I2846" s="57" t="str">
        <f t="shared" si="825"/>
        <v>-16.6661676731967-4.95146547777647i</v>
      </c>
      <c r="K2846" s="57" t="str">
        <f t="shared" si="826"/>
        <v>0.00101151060163049-0.0021333130413547i</v>
      </c>
      <c r="L2846" s="57" t="str">
        <f t="shared" si="827"/>
        <v>0.00025-0.00535867580738732i</v>
      </c>
      <c r="M2846" s="57" t="str">
        <f t="shared" si="828"/>
        <v>0.0025-0.00301802767625067i</v>
      </c>
      <c r="N2846" s="57">
        <f t="shared" si="829"/>
        <v>109.26175490031677</v>
      </c>
      <c r="O2846" s="57">
        <f t="shared" si="830"/>
        <v>1.6696769339086255</v>
      </c>
      <c r="P2846" s="374">
        <f t="shared" si="831"/>
        <v>-1.6696769339086255</v>
      </c>
      <c r="Q2846" s="374">
        <f t="shared" si="832"/>
        <v>-70.738245099683226</v>
      </c>
      <c r="R2846" s="12">
        <f t="shared" si="833"/>
        <v>109.26175490031677</v>
      </c>
      <c r="S2846" s="57">
        <f t="shared" si="834"/>
        <v>41.25058876809571</v>
      </c>
      <c r="T2846" s="12">
        <f t="shared" si="817"/>
        <v>-1.6696769339086255</v>
      </c>
    </row>
    <row r="2847" spans="1:20" x14ac:dyDescent="0.15">
      <c r="A2847" s="57">
        <f t="shared" si="818"/>
        <v>260169.99661459503</v>
      </c>
      <c r="B2847" s="12">
        <f t="shared" si="835"/>
        <v>41407.341005414477</v>
      </c>
      <c r="C2847" s="57" t="str">
        <f t="shared" si="819"/>
        <v>0.271944995493776-0.777188734801507i</v>
      </c>
      <c r="D2847" s="57" t="str">
        <f t="shared" si="820"/>
        <v>7.8472086964771-1.17454975985752i</v>
      </c>
      <c r="E2847" s="57" t="str">
        <f t="shared" si="821"/>
        <v>88.0592354608903+3.6620999181232i</v>
      </c>
      <c r="F2847" s="57" t="str">
        <f t="shared" si="822"/>
        <v>4.14392413858346-14.807580784834i</v>
      </c>
      <c r="G2847" s="57" t="str">
        <f t="shared" si="823"/>
        <v>0.991682887638013-0.0908181589988758i</v>
      </c>
      <c r="H2847" s="57" t="str">
        <f t="shared" si="824"/>
        <v>3.3330627214045-198.903304635234i</v>
      </c>
      <c r="I2847" s="57" t="str">
        <f t="shared" si="825"/>
        <v>-16.5395686490899-4.92889466585006i</v>
      </c>
      <c r="K2847" s="57" t="str">
        <f t="shared" si="826"/>
        <v>0.00101069193584752-0.00212691288789474i</v>
      </c>
      <c r="L2847" s="57" t="str">
        <f t="shared" si="827"/>
        <v>0.00025-0.00533838992566977i</v>
      </c>
      <c r="M2847" s="57" t="str">
        <f t="shared" si="828"/>
        <v>0.0025-0.00300660258642227i</v>
      </c>
      <c r="N2847" s="57">
        <f t="shared" si="829"/>
        <v>109.28537900557657</v>
      </c>
      <c r="O2847" s="57">
        <f t="shared" si="830"/>
        <v>1.687854169763694</v>
      </c>
      <c r="P2847" s="374">
        <f t="shared" si="831"/>
        <v>-1.687854169763694</v>
      </c>
      <c r="Q2847" s="374">
        <f t="shared" si="832"/>
        <v>-70.714620994423427</v>
      </c>
      <c r="R2847" s="12">
        <f t="shared" si="833"/>
        <v>109.28537900557657</v>
      </c>
      <c r="S2847" s="57">
        <f t="shared" si="834"/>
        <v>41.40734100541448</v>
      </c>
      <c r="T2847" s="12">
        <f t="shared" si="817"/>
        <v>-1.687854169763694</v>
      </c>
    </row>
    <row r="2848" spans="1:20" x14ac:dyDescent="0.15">
      <c r="A2848" s="57">
        <f t="shared" si="818"/>
        <v>261158.64260173051</v>
      </c>
      <c r="B2848" s="12">
        <f t="shared" si="835"/>
        <v>41564.688901235051</v>
      </c>
      <c r="C2848" s="57" t="str">
        <f t="shared" si="819"/>
        <v>0.271694277929538-0.775459336252083i</v>
      </c>
      <c r="D2848" s="57" t="str">
        <f t="shared" si="820"/>
        <v>7.84621451678125-1.17771697453062i</v>
      </c>
      <c r="E2848" s="57" t="str">
        <f t="shared" si="821"/>
        <v>88.1100878669619+3.66168785581677i</v>
      </c>
      <c r="F2848" s="57" t="str">
        <f t="shared" si="822"/>
        <v>4.14366171985255-14.7543796063265i</v>
      </c>
      <c r="G2848" s="57" t="str">
        <f t="shared" si="823"/>
        <v>0.991620088186057-0.0911574949849622i</v>
      </c>
      <c r="H2848" s="57" t="str">
        <f t="shared" si="824"/>
        <v>3.30362278497812-198.103573335074i</v>
      </c>
      <c r="I2848" s="57" t="str">
        <f t="shared" si="825"/>
        <v>-16.4139839670629-4.90645213523445i</v>
      </c>
      <c r="K2848" s="57" t="str">
        <f t="shared" si="826"/>
        <v>0.00100987197685627-0.00212054079902836i</v>
      </c>
      <c r="L2848" s="57" t="str">
        <f t="shared" si="827"/>
        <v>0.00025-0.00531818083848352i</v>
      </c>
      <c r="M2848" s="57" t="str">
        <f t="shared" si="828"/>
        <v>0.0025-0.00299522074758146i</v>
      </c>
      <c r="N2848" s="57">
        <f t="shared" si="829"/>
        <v>109.30870556805941</v>
      </c>
      <c r="O2848" s="57">
        <f t="shared" si="830"/>
        <v>1.7059653563943153</v>
      </c>
      <c r="P2848" s="374">
        <f t="shared" si="831"/>
        <v>-1.7059653563943153</v>
      </c>
      <c r="Q2848" s="374">
        <f t="shared" si="832"/>
        <v>-70.691294431940591</v>
      </c>
      <c r="R2848" s="12">
        <f t="shared" si="833"/>
        <v>109.30870556805941</v>
      </c>
      <c r="S2848" s="57">
        <f t="shared" si="834"/>
        <v>41.564688901235051</v>
      </c>
      <c r="T2848" s="12">
        <f t="shared" si="817"/>
        <v>-1.7059653563943153</v>
      </c>
    </row>
    <row r="2849" spans="1:20" x14ac:dyDescent="0.15">
      <c r="A2849" s="57">
        <f t="shared" si="818"/>
        <v>262151.0454436171</v>
      </c>
      <c r="B2849" s="12">
        <f t="shared" si="835"/>
        <v>41722.634719059744</v>
      </c>
      <c r="C2849" s="57" t="str">
        <f t="shared" si="819"/>
        <v>0.271441383815592-0.773740957237751i</v>
      </c>
      <c r="D2849" s="57" t="str">
        <f t="shared" si="820"/>
        <v>7.84521302172536-1.18089918743388i</v>
      </c>
      <c r="E2849" s="57" t="str">
        <f t="shared" si="821"/>
        <v>88.1612927765862+3.66111379805584i</v>
      </c>
      <c r="F2849" s="57" t="str">
        <f t="shared" si="822"/>
        <v>4.14339733656429-14.7013903102471i</v>
      </c>
      <c r="G2849" s="57" t="str">
        <f t="shared" si="823"/>
        <v>0.991556818595698-0.0914980551272864i</v>
      </c>
      <c r="H2849" s="57" t="str">
        <f t="shared" si="824"/>
        <v>3.27444825085772-197.307411150272i</v>
      </c>
      <c r="I2849" s="57" t="str">
        <f t="shared" si="825"/>
        <v>-16.289405047236-4.88413682446139i</v>
      </c>
      <c r="K2849" s="57" t="str">
        <f t="shared" si="826"/>
        <v>0.00100905069409583-0.00211419666136506i</v>
      </c>
      <c r="L2849" s="57" t="str">
        <f t="shared" si="827"/>
        <v>0.00025-0.00529804825511409i</v>
      </c>
      <c r="M2849" s="57" t="str">
        <f t="shared" si="828"/>
        <v>0.0025-0.00298388199599667i</v>
      </c>
      <c r="N2849" s="57">
        <f t="shared" si="829"/>
        <v>109.33173129695054</v>
      </c>
      <c r="O2849" s="57">
        <f t="shared" si="830"/>
        <v>1.7240104219325578</v>
      </c>
      <c r="P2849" s="374">
        <f t="shared" si="831"/>
        <v>-1.7240104219325578</v>
      </c>
      <c r="Q2849" s="374">
        <f t="shared" si="832"/>
        <v>-70.668268703049463</v>
      </c>
      <c r="R2849" s="12">
        <f t="shared" si="833"/>
        <v>109.33173129695054</v>
      </c>
      <c r="S2849" s="57">
        <f t="shared" si="834"/>
        <v>41.722634719059741</v>
      </c>
      <c r="T2849" s="12">
        <f t="shared" si="817"/>
        <v>-1.7240104219325578</v>
      </c>
    </row>
    <row r="2850" spans="1:20" x14ac:dyDescent="0.15">
      <c r="A2850" s="57">
        <f t="shared" si="818"/>
        <v>263147.2194163028</v>
      </c>
      <c r="B2850" s="12">
        <f t="shared" si="835"/>
        <v>41881.180730992171</v>
      </c>
      <c r="C2850" s="57" t="str">
        <f t="shared" si="819"/>
        <v>0.271186293900431-0.772033568805557i</v>
      </c>
      <c r="D2850" s="57" t="str">
        <f t="shared" si="820"/>
        <v>7.84420415940237-1.18409642285555i</v>
      </c>
      <c r="E2850" s="57" t="str">
        <f t="shared" si="821"/>
        <v>88.2128523543622+3.66037536527749i</v>
      </c>
      <c r="F2850" s="57" t="str">
        <f t="shared" si="822"/>
        <v>4.14313097426708-14.6486121302289i</v>
      </c>
      <c r="G2850" s="57" t="str">
        <f t="shared" si="823"/>
        <v>0.991493075408503-0.0918398433442217i</v>
      </c>
      <c r="H2850" s="57" t="str">
        <f t="shared" si="824"/>
        <v>3.2455364730898-196.514798037291i</v>
      </c>
      <c r="I2850" s="57" t="str">
        <f t="shared" si="825"/>
        <v>-16.1658233891477-4.86194768408387i</v>
      </c>
      <c r="K2850" s="57" t="str">
        <f t="shared" si="826"/>
        <v>0.0010082280571326-0.00210788036173585i</v>
      </c>
      <c r="L2850" s="57" t="str">
        <f t="shared" si="827"/>
        <v>0.00025-0.00527799188594749i</v>
      </c>
      <c r="M2850" s="57" t="str">
        <f t="shared" si="828"/>
        <v>0.0025-0.00297258616855615i</v>
      </c>
      <c r="N2850" s="57">
        <f t="shared" si="829"/>
        <v>109.35445288697713</v>
      </c>
      <c r="O2850" s="57">
        <f t="shared" si="830"/>
        <v>1.7419892967225956</v>
      </c>
      <c r="P2850" s="374">
        <f t="shared" si="831"/>
        <v>-1.7419892967225956</v>
      </c>
      <c r="Q2850" s="374">
        <f t="shared" si="832"/>
        <v>-70.645547113022872</v>
      </c>
      <c r="R2850" s="12">
        <f t="shared" si="833"/>
        <v>109.35445288697713</v>
      </c>
      <c r="S2850" s="57">
        <f t="shared" si="834"/>
        <v>41.88118073099217</v>
      </c>
      <c r="T2850" s="12">
        <f t="shared" si="817"/>
        <v>-1.7419892967225956</v>
      </c>
    </row>
    <row r="2851" spans="1:20" x14ac:dyDescent="0.15">
      <c r="A2851" s="57">
        <f t="shared" si="818"/>
        <v>264147.17885008478</v>
      </c>
      <c r="B2851" s="12">
        <f t="shared" si="835"/>
        <v>42040.32921776994</v>
      </c>
      <c r="C2851" s="57" t="str">
        <f t="shared" si="819"/>
        <v>0.270928988762853-0.770337142071553i</v>
      </c>
      <c r="D2851" s="57" t="str">
        <f t="shared" si="820"/>
        <v>7.84318787756605-1.18730870506815i</v>
      </c>
      <c r="E2851" s="57" t="str">
        <f t="shared" si="821"/>
        <v>88.2647687736543+3.65947014994853i</v>
      </c>
      <c r="F2851" s="57" t="str">
        <f t="shared" si="822"/>
        <v>4.14286261840672-14.5960443028964i</v>
      </c>
      <c r="G2851" s="57" t="str">
        <f t="shared" si="823"/>
        <v>0.991428855141527-0.0921828635609038i</v>
      </c>
      <c r="H2851" s="57" t="str">
        <f t="shared" si="824"/>
        <v>3.21688483667284-195.72571411018i</v>
      </c>
      <c r="I2851" s="57" t="str">
        <f t="shared" si="825"/>
        <v>-16.0432305709139-4.83988367650785i</v>
      </c>
      <c r="K2851" s="57" t="str">
        <f t="shared" si="826"/>
        <v>0.0010074040356607-0.00210159178719107i</v>
      </c>
      <c r="L2851" s="57" t="str">
        <f t="shared" si="827"/>
        <v>0.00025-0.00525801144246612i</v>
      </c>
      <c r="M2851" s="57" t="str">
        <f t="shared" si="828"/>
        <v>0.0025-0.00296133310276565i</v>
      </c>
      <c r="N2851" s="57">
        <f t="shared" si="829"/>
        <v>109.37686701846862</v>
      </c>
      <c r="O2851" s="57">
        <f t="shared" si="830"/>
        <v>1.7599019133377827</v>
      </c>
      <c r="P2851" s="374">
        <f t="shared" si="831"/>
        <v>-1.7599019133377827</v>
      </c>
      <c r="Q2851" s="374">
        <f t="shared" si="832"/>
        <v>-70.623132981531384</v>
      </c>
      <c r="R2851" s="12">
        <f t="shared" si="833"/>
        <v>109.37686701846862</v>
      </c>
      <c r="S2851" s="57">
        <f t="shared" si="834"/>
        <v>42.040329217769937</v>
      </c>
      <c r="T2851" s="12">
        <f t="shared" si="817"/>
        <v>-1.7599019133377827</v>
      </c>
    </row>
    <row r="2852" spans="1:20" x14ac:dyDescent="0.15">
      <c r="A2852" s="57">
        <f t="shared" si="818"/>
        <v>265150.9381297151</v>
      </c>
      <c r="B2852" s="12">
        <f t="shared" si="835"/>
        <v>42200.082468797467</v>
      </c>
      <c r="C2852" s="57" t="str">
        <f t="shared" si="819"/>
        <v>0.270669448810701-0.768651648218738i</v>
      </c>
      <c r="D2852" s="57" t="str">
        <f t="shared" si="820"/>
        <v>7.84216412362876-1.19053605832632i</v>
      </c>
      <c r="E2852" s="57" t="str">
        <f t="shared" si="821"/>
        <v>88.317044216542+3.65839571626543i</v>
      </c>
      <c r="F2852" s="57" t="str">
        <f t="shared" si="822"/>
        <v>4.14259225432602-14.5436860678541i</v>
      </c>
      <c r="G2852" s="57" t="str">
        <f t="shared" si="823"/>
        <v>0.991364154287149-0.092527119709168i</v>
      </c>
      <c r="H2852" s="57" t="str">
        <f t="shared" si="824"/>
        <v>3.18849075713229-194.940139638899i</v>
      </c>
      <c r="I2852" s="57" t="str">
        <f t="shared" si="825"/>
        <v>-15.9216182483982-4.81794377582711i</v>
      </c>
      <c r="K2852" s="57" t="str">
        <f t="shared" si="826"/>
        <v>0.00100657859950243-0.00209533082499826i</v>
      </c>
      <c r="L2852" s="57" t="str">
        <f t="shared" si="827"/>
        <v>0.00025-0.00523810663724458i</v>
      </c>
      <c r="M2852" s="57" t="str">
        <f t="shared" si="828"/>
        <v>0.0025-0.00295012263674601i</v>
      </c>
      <c r="N2852" s="57">
        <f t="shared" si="829"/>
        <v>109.39897035742011</v>
      </c>
      <c r="O2852" s="57">
        <f t="shared" si="830"/>
        <v>1.7777482065990866</v>
      </c>
      <c r="P2852" s="374">
        <f t="shared" si="831"/>
        <v>-1.7777482065990866</v>
      </c>
      <c r="Q2852" s="374">
        <f t="shared" si="832"/>
        <v>-70.601029642579888</v>
      </c>
      <c r="R2852" s="12">
        <f t="shared" si="833"/>
        <v>109.39897035742011</v>
      </c>
      <c r="S2852" s="57">
        <f t="shared" si="834"/>
        <v>42.200082468797468</v>
      </c>
      <c r="T2852" s="12">
        <f t="shared" si="817"/>
        <v>-1.7777482065990866</v>
      </c>
    </row>
    <row r="2853" spans="1:20" x14ac:dyDescent="0.15">
      <c r="A2853" s="57">
        <f t="shared" si="818"/>
        <v>266158.51169460802</v>
      </c>
      <c r="B2853" s="12">
        <f t="shared" si="835"/>
        <v>42360.4427821789</v>
      </c>
      <c r="C2853" s="57" t="str">
        <f t="shared" si="819"/>
        <v>0.270407654279605-0.766977058495124i</v>
      </c>
      <c r="D2853" s="57" t="str">
        <f t="shared" si="820"/>
        <v>7.84113284465991-1.19377850686483i</v>
      </c>
      <c r="E2853" s="57" t="str">
        <f t="shared" si="821"/>
        <v>88.3696808737751+3.65714959984959i</v>
      </c>
      <c r="F2853" s="57" t="str">
        <f t="shared" si="822"/>
        <v>4.14231986726406-14.4915366676752i</v>
      </c>
      <c r="G2853" s="57" t="str">
        <f t="shared" si="823"/>
        <v>0.991298969312917-0.0928726157274871i</v>
      </c>
      <c r="H2853" s="57" t="str">
        <f t="shared" si="824"/>
        <v>3.16035168010256-194.158055047668i</v>
      </c>
      <c r="I2853" s="57" t="str">
        <f t="shared" si="825"/>
        <v>-15.8009781543912-4.79612696766054i</v>
      </c>
      <c r="K2853" s="57" t="str">
        <f t="shared" si="826"/>
        <v>0.00100575171860872-0.00208909736264001i</v>
      </c>
      <c r="L2853" s="57" t="str">
        <f t="shared" si="827"/>
        <v>0.00025-0.00521827718394558i</v>
      </c>
      <c r="M2853" s="57" t="str">
        <f t="shared" si="828"/>
        <v>0.0025-0.00293895460923093i</v>
      </c>
      <c r="N2853" s="57">
        <f t="shared" si="829"/>
        <v>109.42075955555362</v>
      </c>
      <c r="O2853" s="57">
        <f t="shared" si="830"/>
        <v>1.7955281135919043</v>
      </c>
      <c r="P2853" s="374">
        <f t="shared" si="831"/>
        <v>-1.7955281135919043</v>
      </c>
      <c r="Q2853" s="374">
        <f t="shared" si="832"/>
        <v>-70.579240444446384</v>
      </c>
      <c r="R2853" s="12">
        <f t="shared" si="833"/>
        <v>109.42075955555362</v>
      </c>
      <c r="S2853" s="57">
        <f t="shared" si="834"/>
        <v>42.3604427821789</v>
      </c>
      <c r="T2853" s="12">
        <f t="shared" si="817"/>
        <v>-1.7955281135919043</v>
      </c>
    </row>
    <row r="2854" spans="1:20" x14ac:dyDescent="0.15">
      <c r="A2854" s="57">
        <f t="shared" si="818"/>
        <v>267169.91403904749</v>
      </c>
      <c r="B2854" s="12">
        <f t="shared" si="835"/>
        <v>42521.412464751178</v>
      </c>
      <c r="C2854" s="57" t="str">
        <f t="shared" si="819"/>
        <v>0.270143585231732-0.765313344211656i</v>
      </c>
      <c r="D2854" s="57" t="str">
        <f t="shared" si="820"/>
        <v>7.84009398738416-1.19703607489644i</v>
      </c>
      <c r="E2854" s="57" t="str">
        <f t="shared" si="821"/>
        <v>88.4226809447173+3.65572930744222i</v>
      </c>
      <c r="F2854" s="57" t="str">
        <f t="shared" si="822"/>
        <v>4.1420454423553-14.4395953478895i</v>
      </c>
      <c r="G2854" s="57" t="str">
        <f t="shared" si="823"/>
        <v>0.991233296661382-0.0932193555609054i</v>
      </c>
      <c r="H2854" s="57" t="str">
        <f t="shared" si="824"/>
        <v>3.13246508091537-193.379440913338i</v>
      </c>
      <c r="I2854" s="57" t="str">
        <f t="shared" si="825"/>
        <v>-15.681302097801-4.7744322489918i</v>
      </c>
      <c r="K2854" s="57" t="str">
        <f t="shared" si="826"/>
        <v>0.00100492336305962-0.00208289128781186i</v>
      </c>
      <c r="L2854" s="57" t="str">
        <f t="shared" si="827"/>
        <v>0.00025-0.0051985227973158i</v>
      </c>
      <c r="M2854" s="57" t="str">
        <f t="shared" si="828"/>
        <v>0.0025-0.00292782885956459i</v>
      </c>
      <c r="N2854" s="57">
        <f t="shared" si="829"/>
        <v>109.44223125038384</v>
      </c>
      <c r="O2854" s="57">
        <f t="shared" si="830"/>
        <v>1.8132415736840002</v>
      </c>
      <c r="P2854" s="374">
        <f t="shared" si="831"/>
        <v>-1.8132415736840002</v>
      </c>
      <c r="Q2854" s="374">
        <f t="shared" si="832"/>
        <v>-70.557768749616159</v>
      </c>
      <c r="R2854" s="12">
        <f t="shared" si="833"/>
        <v>109.44223125038384</v>
      </c>
      <c r="S2854" s="57">
        <f t="shared" si="834"/>
        <v>42.52141246475118</v>
      </c>
      <c r="T2854" s="12">
        <f t="shared" si="817"/>
        <v>-1.8132415736840002</v>
      </c>
    </row>
    <row r="2855" spans="1:20" x14ac:dyDescent="0.15">
      <c r="A2855" s="57">
        <f t="shared" si="818"/>
        <v>268185.15971239586</v>
      </c>
      <c r="B2855" s="12">
        <f t="shared" si="835"/>
        <v>42682.99383211723</v>
      </c>
      <c r="C2855" s="57" t="str">
        <f t="shared" si="819"/>
        <v>0.269877221554528-0.763660476740186i</v>
      </c>
      <c r="D2855" s="57" t="str">
        <f t="shared" si="820"/>
        <v>7.83904749817944-1.20030878660979i</v>
      </c>
      <c r="E2855" s="57" t="str">
        <f t="shared" si="821"/>
        <v>88.476046637298+3.65413231659281i</v>
      </c>
      <c r="F2855" s="57" t="str">
        <f t="shared" si="822"/>
        <v>4.14176896462926-14.387861356973i</v>
      </c>
      <c r="G2855" s="57" t="str">
        <f t="shared" si="823"/>
        <v>0.991167132749939-0.0935673431609734i</v>
      </c>
      <c r="H2855" s="57" t="str">
        <f t="shared" si="824"/>
        <v>3.10482846419477-192.604277963777i</v>
      </c>
      <c r="I2855" s="57" t="str">
        <f t="shared" si="825"/>
        <v>-15.5625819628531-4.7528586280121i</v>
      </c>
      <c r="K2855" s="57" t="str">
        <f t="shared" si="826"/>
        <v>0.00100409350306485-0.00207671248842014i</v>
      </c>
      <c r="L2855" s="57" t="str">
        <f t="shared" si="827"/>
        <v>0.00025-0.0051788431931817i</v>
      </c>
      <c r="M2855" s="57" t="str">
        <f t="shared" si="828"/>
        <v>0.0025-0.00291674522769933i</v>
      </c>
      <c r="N2855" s="57">
        <f t="shared" si="829"/>
        <v>109.46338206528303</v>
      </c>
      <c r="O2855" s="57">
        <f t="shared" si="830"/>
        <v>1.8308885285425784</v>
      </c>
      <c r="P2855" s="374">
        <f t="shared" si="831"/>
        <v>-1.8308885285425784</v>
      </c>
      <c r="Q2855" s="374">
        <f t="shared" si="832"/>
        <v>-70.536617934716972</v>
      </c>
      <c r="R2855" s="12">
        <f t="shared" si="833"/>
        <v>109.46338206528303</v>
      </c>
      <c r="S2855" s="57">
        <f t="shared" si="834"/>
        <v>42.682993832117234</v>
      </c>
      <c r="T2855" s="12">
        <f t="shared" si="817"/>
        <v>-1.8308885285425784</v>
      </c>
    </row>
    <row r="2856" spans="1:20" x14ac:dyDescent="0.15">
      <c r="A2856" s="57">
        <f t="shared" si="818"/>
        <v>269204.26331930299</v>
      </c>
      <c r="B2856" s="12">
        <f t="shared" si="835"/>
        <v>42845.18920867928</v>
      </c>
      <c r="C2856" s="57" t="str">
        <f t="shared" si="819"/>
        <v>0.269608542959447-0.7620184275114i</v>
      </c>
      <c r="D2856" s="57" t="str">
        <f t="shared" si="820"/>
        <v>7.83799332307542-1.2035966661673i</v>
      </c>
      <c r="E2856" s="57" t="str">
        <f t="shared" si="821"/>
        <v>88.5297801679518+3.65235607534768i</v>
      </c>
      <c r="F2856" s="57" t="str">
        <f t="shared" si="822"/>
        <v>4.14149041900956-14.3363339463359i</v>
      </c>
      <c r="G2856" s="57" t="str">
        <f t="shared" si="823"/>
        <v>0.991100473970663-0.093916582485681i</v>
      </c>
      <c r="H2856" s="57" t="str">
        <f t="shared" si="824"/>
        <v>3.07743936345838-191.832547076285i</v>
      </c>
      <c r="I2856" s="57" t="str">
        <f t="shared" si="825"/>
        <v>-15.4448097083009-4.73140512396501i</v>
      </c>
      <c r="K2856" s="57" t="str">
        <f t="shared" si="826"/>
        <v>0.0010032621089643-0.00207056085257994i</v>
      </c>
      <c r="L2856" s="57" t="str">
        <f t="shared" si="827"/>
        <v>0.00025-0.00515923808844561i</v>
      </c>
      <c r="M2856" s="57" t="str">
        <f t="shared" si="828"/>
        <v>0.0025-0.0029057035541934i</v>
      </c>
      <c r="N2856" s="57">
        <f t="shared" si="829"/>
        <v>109.48420860954633</v>
      </c>
      <c r="O2856" s="57">
        <f t="shared" si="830"/>
        <v>1.8484689221515163</v>
      </c>
      <c r="P2856" s="374">
        <f t="shared" si="831"/>
        <v>-1.8484689221515163</v>
      </c>
      <c r="Q2856" s="374">
        <f t="shared" si="832"/>
        <v>-70.515791390453671</v>
      </c>
      <c r="R2856" s="12">
        <f t="shared" si="833"/>
        <v>109.48420860954633</v>
      </c>
      <c r="S2856" s="57">
        <f t="shared" si="834"/>
        <v>42.84518920867928</v>
      </c>
      <c r="T2856" s="12">
        <f t="shared" si="817"/>
        <v>-1.8484689221515163</v>
      </c>
    </row>
    <row r="2857" spans="1:20" x14ac:dyDescent="0.15">
      <c r="A2857" s="57">
        <f t="shared" si="818"/>
        <v>270227.23951991636</v>
      </c>
      <c r="B2857" s="12">
        <f t="shared" si="835"/>
        <v>43008.000927672263</v>
      </c>
      <c r="C2857" s="57" t="str">
        <f t="shared" si="819"/>
        <v>0.269337528980682-0.760387168012725i</v>
      </c>
      <c r="D2857" s="57" t="str">
        <f t="shared" si="820"/>
        <v>7.83693140775161-1.20689973770297i</v>
      </c>
      <c r="E2857" s="57" t="str">
        <f t="shared" si="821"/>
        <v>88.5838837615653+3.650398001933i</v>
      </c>
      <c r="F2857" s="57" t="str">
        <f t="shared" si="822"/>
        <v>4.14120979031333-14.2850123703116i</v>
      </c>
      <c r="G2857" s="57" t="str">
        <f t="shared" si="823"/>
        <v>0.991033316690145-0.0942670774993887i</v>
      </c>
      <c r="H2857" s="57" t="str">
        <f t="shared" si="824"/>
        <v>3.05029534072472-191.064229276026i</v>
      </c>
      <c r="I2857" s="57" t="str">
        <f t="shared" si="825"/>
        <v>-15.3279773666451-4.71007076699397i</v>
      </c>
      <c r="K2857" s="57" t="str">
        <f t="shared" si="826"/>
        <v>0.00100242915122857-0.00206443626861296i</v>
      </c>
      <c r="L2857" s="57" t="str">
        <f t="shared" si="827"/>
        <v>0.00025-0.00513970720108149i</v>
      </c>
      <c r="M2857" s="57" t="str">
        <f t="shared" si="828"/>
        <v>0.0025-0.0028947036802086i</v>
      </c>
      <c r="N2857" s="57">
        <f t="shared" si="829"/>
        <v>109.5047074784586</v>
      </c>
      <c r="O2857" s="57">
        <f t="shared" si="830"/>
        <v>1.8659827008284564</v>
      </c>
      <c r="P2857" s="374">
        <f t="shared" si="831"/>
        <v>-1.8659827008284564</v>
      </c>
      <c r="Q2857" s="374">
        <f t="shared" si="832"/>
        <v>-70.495292521541401</v>
      </c>
      <c r="R2857" s="12">
        <f t="shared" si="833"/>
        <v>109.5047074784586</v>
      </c>
      <c r="S2857" s="57">
        <f t="shared" si="834"/>
        <v>43.008000927672263</v>
      </c>
      <c r="T2857" s="12">
        <f t="shared" si="817"/>
        <v>-1.8659827008284564</v>
      </c>
    </row>
    <row r="2858" spans="1:20" x14ac:dyDescent="0.15">
      <c r="A2858" s="57">
        <f t="shared" si="818"/>
        <v>271254.10303009208</v>
      </c>
      <c r="B2858" s="12">
        <f t="shared" si="835"/>
        <v>43171.431331197418</v>
      </c>
      <c r="C2858" s="57" t="str">
        <f t="shared" si="819"/>
        <v>0.269064158973918-0.758766669786204i</v>
      </c>
      <c r="D2858" s="57" t="str">
        <f t="shared" si="820"/>
        <v>7.83586169753547-1.21021802532019i</v>
      </c>
      <c r="E2858" s="57" t="str">
        <f t="shared" si="821"/>
        <v>88.6383596514147+3.648255484436i</v>
      </c>
      <c r="F2858" s="57" t="str">
        <f t="shared" si="822"/>
        <v>4.14092706325058-14.233895886145i</v>
      </c>
      <c r="G2858" s="57" t="str">
        <f t="shared" si="823"/>
        <v>0.990965657249327-0.0946188321727587i</v>
      </c>
      <c r="H2858" s="57" t="str">
        <f t="shared" si="824"/>
        <v>3.02339398612724-190.299305734475i</v>
      </c>
      <c r="I2858" s="57" t="str">
        <f t="shared" si="825"/>
        <v>-15.2120770433626-4.68885459799224i</v>
      </c>
      <c r="K2858" s="57" t="str">
        <f t="shared" si="826"/>
        <v>0.00100159460045964-0.00205833862504549i</v>
      </c>
      <c r="L2858" s="57" t="str">
        <f t="shared" si="827"/>
        <v>0.00025-0.00512025025013101i</v>
      </c>
      <c r="M2858" s="57" t="str">
        <f t="shared" si="828"/>
        <v>0.0025-0.00288374544750807i</v>
      </c>
      <c r="N2858" s="57">
        <f t="shared" si="829"/>
        <v>109.52487525336385</v>
      </c>
      <c r="O2858" s="57">
        <f t="shared" si="830"/>
        <v>1.8834298132417775</v>
      </c>
      <c r="P2858" s="374">
        <f t="shared" si="831"/>
        <v>-1.8834298132417775</v>
      </c>
      <c r="Q2858" s="374">
        <f t="shared" si="832"/>
        <v>-70.475124746636155</v>
      </c>
      <c r="R2858" s="12">
        <f t="shared" si="833"/>
        <v>109.52487525336385</v>
      </c>
      <c r="S2858" s="57">
        <f t="shared" si="834"/>
        <v>43.171431331197418</v>
      </c>
      <c r="T2858" s="12">
        <f t="shared" si="817"/>
        <v>-1.8834298132417775</v>
      </c>
    </row>
    <row r="2859" spans="1:20" x14ac:dyDescent="0.15">
      <c r="A2859" s="57">
        <f t="shared" si="818"/>
        <v>272284.86862160644</v>
      </c>
      <c r="B2859" s="12">
        <f t="shared" si="835"/>
        <v>43335.482770255971</v>
      </c>
      <c r="C2859" s="57" t="str">
        <f t="shared" si="819"/>
        <v>0.268788412115035-0.75715690442633i</v>
      </c>
      <c r="D2859" s="57" t="str">
        <f t="shared" si="820"/>
        <v>7.83478413740074-1.21355155308955i</v>
      </c>
      <c r="E2859" s="57" t="str">
        <f t="shared" si="821"/>
        <v>88.6932100791024+3.64592588048369i</v>
      </c>
      <c r="F2859" s="57" t="str">
        <f t="shared" si="822"/>
        <v>4.1406422224234-14.1829837539822i</v>
      </c>
      <c r="G2859" s="57" t="str">
        <f t="shared" si="823"/>
        <v>0.990897491963337-0.0949718504826843i</v>
      </c>
      <c r="H2859" s="57" t="str">
        <f t="shared" si="824"/>
        <v>2.99673291753362-189.537757767896i</v>
      </c>
      <c r="I2859" s="57" t="str">
        <f t="shared" si="825"/>
        <v>-15.0971009161468-4.66775566845511i</v>
      </c>
      <c r="K2859" s="57" t="str">
        <f t="shared" si="826"/>
        <v>0.00100075842739137-0.0020522678106063i</v>
      </c>
      <c r="L2859" s="57" t="str">
        <f t="shared" si="827"/>
        <v>0.00025-0.00510086695569933i</v>
      </c>
      <c r="M2859" s="57" t="str">
        <f t="shared" si="828"/>
        <v>0.0025-0.00287282869845394i</v>
      </c>
      <c r="N2859" s="57">
        <f t="shared" si="829"/>
        <v>109.54470850173276</v>
      </c>
      <c r="O2859" s="57">
        <f t="shared" si="830"/>
        <v>1.9008102104277929</v>
      </c>
      <c r="P2859" s="374">
        <f t="shared" si="831"/>
        <v>-1.9008102104277929</v>
      </c>
      <c r="Q2859" s="374">
        <f t="shared" si="832"/>
        <v>-70.455291498267243</v>
      </c>
      <c r="R2859" s="12">
        <f t="shared" si="833"/>
        <v>109.54470850173276</v>
      </c>
      <c r="S2859" s="57">
        <f t="shared" si="834"/>
        <v>43.335482770255972</v>
      </c>
      <c r="T2859" s="12">
        <f t="shared" si="817"/>
        <v>-1.9008102104277929</v>
      </c>
    </row>
    <row r="2860" spans="1:20" x14ac:dyDescent="0.15">
      <c r="A2860" s="57">
        <f t="shared" si="818"/>
        <v>273319.55112236855</v>
      </c>
      <c r="B2860" s="12">
        <f t="shared" si="835"/>
        <v>43500.157604782944</v>
      </c>
      <c r="C2860" s="57" t="str">
        <f t="shared" si="819"/>
        <v>0.268510267398864-0.755557843577925i</v>
      </c>
      <c r="D2860" s="57" t="str">
        <f t="shared" si="820"/>
        <v>7.8336986719656-1.21690034504656i</v>
      </c>
      <c r="E2860" s="57" t="str">
        <f t="shared" si="821"/>
        <v>88.7484372944954+3.64340651691599i</v>
      </c>
      <c r="F2860" s="57" t="str">
        <f t="shared" si="822"/>
        <v>4.14035525232531-14.1322752368582i</v>
      </c>
      <c r="G2860" s="57" t="str">
        <f t="shared" si="823"/>
        <v>0.990828817121325-0.0953261364122172i</v>
      </c>
      <c r="H2860" s="57" t="str">
        <f t="shared" si="824"/>
        <v>2.97030978017164-188.779566835827i</v>
      </c>
      <c r="I2860" s="57" t="str">
        <f t="shared" si="825"/>
        <v>-14.9830412341536-4.64677304033454i</v>
      </c>
      <c r="K2860" s="57" t="str">
        <f t="shared" si="826"/>
        <v>0.000999920602890215-0.00204622371422466i</v>
      </c>
      <c r="L2860" s="57" t="str">
        <f t="shared" si="827"/>
        <v>0.00025-0.00508155703895134i</v>
      </c>
      <c r="M2860" s="57" t="str">
        <f t="shared" si="828"/>
        <v>0.0025-0.00286195327600513i</v>
      </c>
      <c r="N2860" s="57">
        <f t="shared" si="829"/>
        <v>109.56420377723332</v>
      </c>
      <c r="O2860" s="57">
        <f t="shared" si="830"/>
        <v>1.9181238458069481</v>
      </c>
      <c r="P2860" s="374">
        <f t="shared" si="831"/>
        <v>-1.9181238458069481</v>
      </c>
      <c r="Q2860" s="374">
        <f t="shared" si="832"/>
        <v>-70.435796222766683</v>
      </c>
      <c r="R2860" s="12">
        <f t="shared" si="833"/>
        <v>109.56420377723332</v>
      </c>
      <c r="S2860" s="57">
        <f t="shared" si="834"/>
        <v>43.500157604782942</v>
      </c>
      <c r="T2860" s="12">
        <f t="shared" ref="T2860:T2923" si="836">P2860</f>
        <v>-1.9181238458069481</v>
      </c>
    </row>
    <row r="2861" spans="1:20" x14ac:dyDescent="0.15">
      <c r="A2861" s="57">
        <f t="shared" ref="A2861:A2924" si="837">2*PI()*B2861</f>
        <v>274358.16541663354</v>
      </c>
      <c r="B2861" s="12">
        <f t="shared" si="835"/>
        <v>43665.458203681119</v>
      </c>
      <c r="C2861" s="57" t="str">
        <f t="shared" ref="C2861:C2924" si="838">IMPRODUCT(D2861,E2861,$C$40,,K2861,$C$41)</f>
        <v>0.268229703637893-0.753969458933894i</v>
      </c>
      <c r="D2861" s="57" t="str">
        <f t="shared" ref="D2861:D2924" si="839">IMDIV(IMPRODUCT($C$37,$C$38,COMPLEX(1,A2861/$C$38)),IMSUM(-1*A2861*A2861/$C$39,COMPLEX(0,1*A2861)))</f>
        <v>7.83260524549091-1.22026442518948i</v>
      </c>
      <c r="E2861" s="57" t="str">
        <f t="shared" ref="E2861:E2924" si="840">IMDIV(IMPRODUCT(IMSUM(F2861,G2861),$C$29,H2861),IMSUM(1,I2861))</f>
        <v>88.8040435556563+3.64069468945803i</v>
      </c>
      <c r="F2861" s="57" t="str">
        <f t="shared" ref="F2861:F2924" si="841">IMDIV(IMPRODUCT($C$14,$C$15,COMPLEX(1,A2861/$C$15)),IMSUM(-1*A2861*A2861/$C$16,COMPLEX(0,A2861)))</f>
        <v>4.1400661373406-14.0817696006868i</v>
      </c>
      <c r="G2861" s="57" t="str">
        <f t="shared" ref="G2861:G2924" si="842">IMDIV(1,COMPLEX(1,A2861*$C$9*$C$10))</f>
        <v>0.990759628986293-0.0956816939504954i</v>
      </c>
      <c r="H2861" s="57" t="str">
        <f t="shared" ref="H2861:H2924" si="843">IMDIV($C$3,IMSUM(K2861,COMPLEX(0,$C$28*A2861)))</f>
        <v>2.94412224626039-188.024714539593i</v>
      </c>
      <c r="I2861" s="57" t="str">
        <f t="shared" ref="I2861:I2924" si="844">IMPRODUCT(F2861,$C$29,H2861,$C$31)</f>
        <v>-14.8698903172607-4.62590578589613i</v>
      </c>
      <c r="K2861" s="57" t="str">
        <f t="shared" ref="K2861:K2924" si="845">IF($C$26&lt;=0,IMDIV(1,IMSUM(IMDIV(1,L2861),1/$C$18)),IMDIV(1,IMSUM(IMDIV(1,L2861),1/$C$18,IMDIV(1,M2861))))</f>
        <v>0.000999081097955828-0.0020402062250282i</v>
      </c>
      <c r="L2861" s="57" t="str">
        <f t="shared" ref="L2861:L2924" si="846">IMSUM($C$21/$C$22,IMDIV(1,COMPLEX(0,$C$20*$C$22*A2861)))</f>
        <v>0.00025-0.00506232022210732i</v>
      </c>
      <c r="M2861" s="57" t="str">
        <f t="shared" ref="M2861:M2924" si="847">IMSUM($C$25/$C$26,IMDIV(1,COMPLEX(0,$C$24*$C$26*A2861)))</f>
        <v>0.0025-0.00285111902371501i</v>
      </c>
      <c r="N2861" s="57">
        <f t="shared" ref="N2861:N2924" si="848">ABS(R2861)</f>
        <v>109.58335761980133</v>
      </c>
      <c r="O2861" s="57">
        <f t="shared" ref="O2861:O2924" si="849">ABS(P2861)</f>
        <v>1.9353706752010666</v>
      </c>
      <c r="P2861" s="374">
        <f t="shared" ref="P2861:P2924" si="850">20*LOG10(IMABS(C2861))</f>
        <v>-1.9353706752010666</v>
      </c>
      <c r="Q2861" s="374">
        <f t="shared" ref="Q2861:Q2924" si="851">IMARGUMENT(C2861)*180/PI()</f>
        <v>-70.416642380198667</v>
      </c>
      <c r="R2861" s="12">
        <f t="shared" ref="R2861:R2924" si="852">IF(Q2861&lt;0,Q2861+180,Q2861-180)</f>
        <v>109.58335761980133</v>
      </c>
      <c r="S2861" s="57">
        <f t="shared" ref="S2861:S2924" si="853">B2861/1000</f>
        <v>43.665458203681119</v>
      </c>
      <c r="T2861" s="12">
        <f t="shared" si="836"/>
        <v>-1.9353706752010666</v>
      </c>
    </row>
    <row r="2862" spans="1:20" x14ac:dyDescent="0.15">
      <c r="A2862" s="57">
        <f t="shared" si="837"/>
        <v>275400.72644521674</v>
      </c>
      <c r="B2862" s="12">
        <f t="shared" ref="B2862:B2925" si="854">B2861*(1+B$42)</f>
        <v>43831.386944855105</v>
      </c>
      <c r="C2862" s="57" t="str">
        <f t="shared" si="838"/>
        <v>0.267946699461003-0.75239172223305i</v>
      </c>
      <c r="D2862" s="57" t="str">
        <f t="shared" si="839"/>
        <v>7.83150380187834-1.22364381747694i</v>
      </c>
      <c r="E2862" s="57" t="str">
        <f t="shared" si="840"/>
        <v>88.8600311287742+3.63778766238836i</v>
      </c>
      <c r="F2862" s="57" t="str">
        <f t="shared" si="841"/>
        <v>4.13977486174366-14.0314661142485i</v>
      </c>
      <c r="G2862" s="57" t="str">
        <f t="shared" si="842"/>
        <v>0.990689923794927-0.0960385270926679i</v>
      </c>
      <c r="H2862" s="57" t="str">
        <f t="shared" si="843"/>
        <v>2.91816801464757-187.273182620836i</v>
      </c>
      <c r="I2862" s="57" t="str">
        <f t="shared" si="844"/>
        <v>-14.7576405553324-4.60515298757841i</v>
      </c>
      <c r="K2862" s="57" t="str">
        <f t="shared" si="845"/>
        <v>0.000998239883721753-0.00203421523234103i</v>
      </c>
      <c r="L2862" s="57" t="str">
        <f t="shared" si="846"/>
        <v>0.00025-0.00504315622843925i</v>
      </c>
      <c r="M2862" s="57" t="str">
        <f t="shared" si="847"/>
        <v>0.0025-0.00284032578572924i</v>
      </c>
      <c r="N2862" s="57">
        <f t="shared" si="848"/>
        <v>109.60216655571179</v>
      </c>
      <c r="O2862" s="57">
        <f t="shared" si="849"/>
        <v>1.9525506568494266</v>
      </c>
      <c r="P2862" s="374">
        <f t="shared" si="850"/>
        <v>-1.9525506568494266</v>
      </c>
      <c r="Q2862" s="374">
        <f t="shared" si="851"/>
        <v>-70.39783344428821</v>
      </c>
      <c r="R2862" s="12">
        <f t="shared" si="852"/>
        <v>109.60216655571179</v>
      </c>
      <c r="S2862" s="57">
        <f t="shared" si="853"/>
        <v>43.831386944855105</v>
      </c>
      <c r="T2862" s="12">
        <f t="shared" si="836"/>
        <v>-1.9525506568494266</v>
      </c>
    </row>
    <row r="2863" spans="1:20" x14ac:dyDescent="0.15">
      <c r="A2863" s="57">
        <f t="shared" si="837"/>
        <v>276447.24920570856</v>
      </c>
      <c r="B2863" s="12">
        <f t="shared" si="854"/>
        <v>43997.946215245553</v>
      </c>
      <c r="C2863" s="57" t="str">
        <f t="shared" si="838"/>
        <v>0.267661233312193-0.750824605257828i</v>
      </c>
      <c r="D2863" s="57" t="str">
        <f t="shared" si="839"/>
        <v>7.83039428466856-1.22703854582564i</v>
      </c>
      <c r="E2863" s="57" t="str">
        <f t="shared" si="840"/>
        <v>88.9164022880933+3.63468266820318i</v>
      </c>
      <c r="F2863" s="57" t="str">
        <f t="shared" si="841"/>
        <v>4.1394814096981-13.9813640491804i</v>
      </c>
      <c r="G2863" s="57" t="str">
        <f t="shared" si="842"/>
        <v>0.99061969775743-0.0963966398398193i</v>
      </c>
      <c r="H2863" s="57" t="str">
        <f t="shared" si="843"/>
        <v>2.89244481045214-186.524952960064i</v>
      </c>
      <c r="I2863" s="57" t="str">
        <f t="shared" si="844"/>
        <v>-14.6462844074961-4.58451373785406i</v>
      </c>
      <c r="K2863" s="57" t="str">
        <f t="shared" si="845"/>
        <v>0.000997396931456134-0.0020282506256816i</v>
      </c>
      <c r="L2863" s="57" t="str">
        <f t="shared" si="846"/>
        <v>0.00025-0.00502406478226664i</v>
      </c>
      <c r="M2863" s="57" t="str">
        <f t="shared" si="847"/>
        <v>0.0025-0.00282957340678346i</v>
      </c>
      <c r="N2863" s="57">
        <f t="shared" si="848"/>
        <v>109.62062709765247</v>
      </c>
      <c r="O2863" s="57">
        <f t="shared" si="849"/>
        <v>1.9696637514255786</v>
      </c>
      <c r="P2863" s="374">
        <f t="shared" si="850"/>
        <v>-1.9696637514255786</v>
      </c>
      <c r="Q2863" s="374">
        <f t="shared" si="851"/>
        <v>-70.379372902347527</v>
      </c>
      <c r="R2863" s="12">
        <f t="shared" si="852"/>
        <v>109.62062709765247</v>
      </c>
      <c r="S2863" s="57">
        <f t="shared" si="853"/>
        <v>43.997946215245555</v>
      </c>
      <c r="T2863" s="12">
        <f t="shared" si="836"/>
        <v>-1.9696637514255786</v>
      </c>
    </row>
    <row r="2864" spans="1:20" x14ac:dyDescent="0.15">
      <c r="A2864" s="57">
        <f t="shared" si="837"/>
        <v>277497.74875269027</v>
      </c>
      <c r="B2864" s="12">
        <f t="shared" si="854"/>
        <v>44165.138410863488</v>
      </c>
      <c r="C2864" s="57" t="str">
        <f t="shared" si="838"/>
        <v>0.267373283449294-0.749268079832062i</v>
      </c>
      <c r="D2864" s="57" t="str">
        <f t="shared" si="839"/>
        <v>7.82927663703959-1.2304486341081i</v>
      </c>
      <c r="E2864" s="57" t="str">
        <f t="shared" si="840"/>
        <v>88.9731593158388+3.63137690727846i</v>
      </c>
      <c r="F2864" s="57" t="str">
        <f t="shared" si="841"/>
        <v>4.13918576525619-13.9314626799643i</v>
      </c>
      <c r="G2864" s="57" t="str">
        <f t="shared" si="842"/>
        <v>0.990548947057354-0.0967560361988928i</v>
      </c>
      <c r="H2864" s="57" t="str">
        <f t="shared" si="843"/>
        <v>2.86695038471251-185.780007575211i</v>
      </c>
      <c r="I2864" s="57" t="str">
        <f t="shared" si="844"/>
        <v>-14.5358144014251-4.56398713909355i</v>
      </c>
      <c r="K2864" s="57" t="str">
        <f t="shared" si="845"/>
        <v>0.000996552212562412-0.00202231229476081i</v>
      </c>
      <c r="L2864" s="57" t="str">
        <f t="shared" si="846"/>
        <v>0.00025-0.00500504560895262i</v>
      </c>
      <c r="M2864" s="57" t="str">
        <f t="shared" si="847"/>
        <v>0.0025-0.0028188617322011i</v>
      </c>
      <c r="N2864" s="57">
        <f t="shared" si="848"/>
        <v>109.63873574479557</v>
      </c>
      <c r="O2864" s="57">
        <f t="shared" si="849"/>
        <v>1.9867099220532147</v>
      </c>
      <c r="P2864" s="374">
        <f t="shared" si="850"/>
        <v>-1.9867099220532147</v>
      </c>
      <c r="Q2864" s="374">
        <f t="shared" si="851"/>
        <v>-70.361264255204432</v>
      </c>
      <c r="R2864" s="12">
        <f t="shared" si="852"/>
        <v>109.63873574479557</v>
      </c>
      <c r="S2864" s="57">
        <f t="shared" si="853"/>
        <v>44.165138410863491</v>
      </c>
      <c r="T2864" s="12">
        <f t="shared" si="836"/>
        <v>-1.9867099220532147</v>
      </c>
    </row>
    <row r="2865" spans="1:20" x14ac:dyDescent="0.15">
      <c r="A2865" s="57">
        <f t="shared" si="837"/>
        <v>278552.24019795051</v>
      </c>
      <c r="B2865" s="12">
        <f t="shared" si="854"/>
        <v>44332.965936824774</v>
      </c>
      <c r="C2865" s="57" t="str">
        <f t="shared" si="838"/>
        <v>0.26708282794271-0.747722117818623i</v>
      </c>
      <c r="D2865" s="57" t="str">
        <f t="shared" si="839"/>
        <v>7.82815080180479-1.23387410615017i</v>
      </c>
      <c r="E2865" s="57" t="str">
        <f t="shared" si="840"/>
        <v>89.0303045021371+3.627867547529i</v>
      </c>
      <c r="F2865" s="57" t="str">
        <f t="shared" si="841"/>
        <v>4.13888791235814-13.8817612839162i</v>
      </c>
      <c r="G2865" s="57" t="str">
        <f t="shared" si="842"/>
        <v>0.990477667851425-0.0971167201826117i</v>
      </c>
      <c r="H2865" s="57" t="str">
        <f t="shared" si="843"/>
        <v>2.84168251404041-185.038328620229i</v>
      </c>
      <c r="I2865" s="57" t="str">
        <f t="shared" si="844"/>
        <v>-14.4262231326324-4.54357230343104i</v>
      </c>
      <c r="K2865" s="57" t="str">
        <f t="shared" si="845"/>
        <v>0.000995705698580106-0.00201640012947997i</v>
      </c>
      <c r="L2865" s="57" t="str">
        <f t="shared" si="846"/>
        <v>0.00025-0.00498609843490001i</v>
      </c>
      <c r="M2865" s="57" t="str">
        <f t="shared" si="847"/>
        <v>0.0025-0.00280819060789111i</v>
      </c>
      <c r="N2865" s="57">
        <f t="shared" si="848"/>
        <v>109.65648898287486</v>
      </c>
      <c r="O2865" s="57">
        <f t="shared" si="849"/>
        <v>2.0036891343229417</v>
      </c>
      <c r="P2865" s="374">
        <f t="shared" si="850"/>
        <v>-2.0036891343229417</v>
      </c>
      <c r="Q2865" s="374">
        <f t="shared" si="851"/>
        <v>-70.343511017125138</v>
      </c>
      <c r="R2865" s="12">
        <f t="shared" si="852"/>
        <v>109.65648898287486</v>
      </c>
      <c r="S2865" s="57">
        <f t="shared" si="853"/>
        <v>44.332965936824777</v>
      </c>
      <c r="T2865" s="12">
        <f t="shared" si="836"/>
        <v>-2.0036891343229417</v>
      </c>
    </row>
    <row r="2866" spans="1:20" x14ac:dyDescent="0.15">
      <c r="A2866" s="57">
        <f t="shared" si="837"/>
        <v>279610.73871070275</v>
      </c>
      <c r="B2866" s="12">
        <f t="shared" si="854"/>
        <v>44501.43120738471</v>
      </c>
      <c r="C2866" s="57" t="str">
        <f t="shared" si="838"/>
        <v>0.266789844674123-0.746186691117166i</v>
      </c>
      <c r="D2866" s="57" t="str">
        <f t="shared" si="839"/>
        <v>7.82701672141126-1.23731498572877i</v>
      </c>
      <c r="E2866" s="57" t="str">
        <f t="shared" si="840"/>
        <v>89.0878401449414+3.62415172406176i</v>
      </c>
      <c r="F2866" s="57" t="str">
        <f t="shared" si="841"/>
        <v>4.13858783483135-13.8322591411752i</v>
      </c>
      <c r="G2866" s="57" t="str">
        <f t="shared" si="842"/>
        <v>0.990405856269375-0.0974786958093999i</v>
      </c>
      <c r="H2866" s="57" t="str">
        <f t="shared" si="843"/>
        <v>2.81663900027966-184.299898383684i</v>
      </c>
      <c r="I2866" s="57" t="str">
        <f t="shared" si="844"/>
        <v>-14.3175032637711-4.52326835263203i</v>
      </c>
      <c r="K2866" s="57" t="str">
        <f t="shared" si="845"/>
        <v>0.000994857361185548-0.00201051401992885i</v>
      </c>
      <c r="L2866" s="57" t="str">
        <f t="shared" si="846"/>
        <v>0.00025-0.00496722298754732i</v>
      </c>
      <c r="M2866" s="57" t="str">
        <f t="shared" si="847"/>
        <v>0.0025-0.0027975598803458i</v>
      </c>
      <c r="N2866" s="57">
        <f t="shared" si="848"/>
        <v>109.67388328425798</v>
      </c>
      <c r="O2866" s="57">
        <f t="shared" si="849"/>
        <v>2.020601356307659</v>
      </c>
      <c r="P2866" s="374">
        <f t="shared" si="850"/>
        <v>-2.020601356307659</v>
      </c>
      <c r="Q2866" s="374">
        <f t="shared" si="851"/>
        <v>-70.326116715742018</v>
      </c>
      <c r="R2866" s="12">
        <f t="shared" si="852"/>
        <v>109.67388328425798</v>
      </c>
      <c r="S2866" s="57">
        <f t="shared" si="853"/>
        <v>44.501431207384712</v>
      </c>
      <c r="T2866" s="12">
        <f t="shared" si="836"/>
        <v>-2.020601356307659</v>
      </c>
    </row>
    <row r="2867" spans="1:20" x14ac:dyDescent="0.15">
      <c r="A2867" s="57">
        <f t="shared" si="837"/>
        <v>280673.25951780338</v>
      </c>
      <c r="B2867" s="12">
        <f t="shared" si="854"/>
        <v>44670.536645972774</v>
      </c>
      <c r="C2867" s="57" t="str">
        <f t="shared" si="838"/>
        <v>0.26649431133522-0.744661771661754i</v>
      </c>
      <c r="D2867" s="57" t="str">
        <f t="shared" si="839"/>
        <v>7.82587433793789-1.24077129656939i</v>
      </c>
      <c r="E2867" s="57" t="str">
        <f t="shared" si="840"/>
        <v>89.1457685499453+3.62022653882828i</v>
      </c>
      <c r="F2867" s="57" t="str">
        <f t="shared" si="841"/>
        <v>4.13828551638968-13.7829555346927i</v>
      </c>
      <c r="G2867" s="57" t="str">
        <f t="shared" si="842"/>
        <v>0.99033350841377-0.0978419671033006i</v>
      </c>
      <c r="H2867" s="57" t="str">
        <f t="shared" si="843"/>
        <v>2.79181767017057-183.564699287382i</v>
      </c>
      <c r="I2867" s="57" t="str">
        <f t="shared" si="844"/>
        <v>-14.2096475239449-4.50307441796344i</v>
      </c>
      <c r="K2867" s="57" t="str">
        <f t="shared" si="845"/>
        <v>0.000994007172192699-0.0020046538563838i</v>
      </c>
      <c r="L2867" s="57" t="str">
        <f t="shared" si="846"/>
        <v>0.00025-0.00494841899536494i</v>
      </c>
      <c r="M2867" s="57" t="str">
        <f t="shared" si="847"/>
        <v>0.0025-0.00278696939663857i</v>
      </c>
      <c r="N2867" s="57">
        <f t="shared" si="848"/>
        <v>109.69091510802347</v>
      </c>
      <c r="O2867" s="57">
        <f t="shared" si="849"/>
        <v>2.0374465585787567</v>
      </c>
      <c r="P2867" s="374">
        <f t="shared" si="850"/>
        <v>-2.0374465585787567</v>
      </c>
      <c r="Q2867" s="374">
        <f t="shared" si="851"/>
        <v>-70.309084891976525</v>
      </c>
      <c r="R2867" s="12">
        <f t="shared" si="852"/>
        <v>109.69091510802347</v>
      </c>
      <c r="S2867" s="57">
        <f t="shared" si="853"/>
        <v>44.670536645972774</v>
      </c>
      <c r="T2867" s="12">
        <f t="shared" si="836"/>
        <v>-2.0374465585787567</v>
      </c>
    </row>
    <row r="2868" spans="1:20" x14ac:dyDescent="0.15">
      <c r="A2868" s="57">
        <f t="shared" si="837"/>
        <v>281739.81790397107</v>
      </c>
      <c r="B2868" s="12">
        <f t="shared" si="854"/>
        <v>44840.284685227474</v>
      </c>
      <c r="C2868" s="57" t="str">
        <f t="shared" si="838"/>
        <v>0.266196205426418-0.743147331418436i</v>
      </c>
      <c r="D2868" s="57" t="str">
        <f t="shared" si="839"/>
        <v>7.82472359309352-1.24424306234365i</v>
      </c>
      <c r="E2868" s="57" t="str">
        <f t="shared" si="840"/>
        <v>89.2040920304991+3.61608906027343i</v>
      </c>
      <c r="F2868" s="57" t="str">
        <f t="shared" si="841"/>
        <v>4.13798094063277-13.7338497502211i</v>
      </c>
      <c r="G2868" s="57" t="str">
        <f t="shared" si="842"/>
        <v>0.990260620359837-0.0982065380938942i</v>
      </c>
      <c r="H2868" s="57" t="str">
        <f t="shared" si="843"/>
        <v>2.76721637501921-182.832713885002i</v>
      </c>
      <c r="I2868" s="57" t="str">
        <f t="shared" si="844"/>
        <v>-14.1026487080252-4.48298964006546i</v>
      </c>
      <c r="K2868" s="57" t="str">
        <f t="shared" si="845"/>
        <v>0.000993155103553952-0.0019988195293057i</v>
      </c>
      <c r="L2868" s="57" t="str">
        <f t="shared" si="846"/>
        <v>0.00025-0.0049296861878511i</v>
      </c>
      <c r="M2868" s="57" t="str">
        <f t="shared" si="847"/>
        <v>0.0025-0.00277641900442177i</v>
      </c>
      <c r="N2868" s="57">
        <f t="shared" si="848"/>
        <v>109.70758090003888</v>
      </c>
      <c r="O2868" s="57">
        <f t="shared" si="849"/>
        <v>2.0542247142223373</v>
      </c>
      <c r="P2868" s="374">
        <f t="shared" si="850"/>
        <v>-2.0542247142223373</v>
      </c>
      <c r="Q2868" s="374">
        <f t="shared" si="851"/>
        <v>-70.292419099961123</v>
      </c>
      <c r="R2868" s="12">
        <f t="shared" si="852"/>
        <v>109.70758090003888</v>
      </c>
      <c r="S2868" s="57">
        <f t="shared" si="853"/>
        <v>44.840284685227473</v>
      </c>
      <c r="T2868" s="12">
        <f t="shared" si="836"/>
        <v>-2.0542247142223373</v>
      </c>
    </row>
    <row r="2869" spans="1:20" x14ac:dyDescent="0.15">
      <c r="A2869" s="57">
        <f t="shared" si="837"/>
        <v>282810.42921200616</v>
      </c>
      <c r="B2869" s="12">
        <f t="shared" si="854"/>
        <v>45010.677767031339</v>
      </c>
      <c r="C2869" s="57" t="str">
        <f t="shared" si="838"/>
        <v>0.265895504255583-0.741643342382892i</v>
      </c>
      <c r="D2869" s="57" t="str">
        <f t="shared" si="839"/>
        <v>7.82356442821536-1.2477303066669i</v>
      </c>
      <c r="E2869" s="57" t="str">
        <f t="shared" si="840"/>
        <v>89.2628129075198+3.61173632298014i</v>
      </c>
      <c r="F2869" s="57" t="str">
        <f t="shared" si="841"/>
        <v>4.13767409104529-13.6849410763034i</v>
      </c>
      <c r="G2869" s="57" t="str">
        <f t="shared" si="842"/>
        <v>0.99018718815529-0.0985724128162144i</v>
      </c>
      <c r="H2869" s="57" t="str">
        <f t="shared" si="843"/>
        <v>2.74283299037186-182.10392486075i</v>
      </c>
      <c r="I2869" s="57" t="str">
        <f t="shared" si="844"/>
        <v>-13.996499675978-4.4630131688255i</v>
      </c>
      <c r="K2869" s="57" t="str">
        <f t="shared" si="845"/>
        <v>0.000992301127360968-0.00199301092933814i</v>
      </c>
      <c r="L2869" s="57" t="str">
        <f t="shared" si="846"/>
        <v>0.00025-0.0049110242955281i</v>
      </c>
      <c r="M2869" s="57" t="str">
        <f t="shared" si="847"/>
        <v>0.0025-0.00276590855192445i</v>
      </c>
      <c r="N2869" s="57">
        <f t="shared" si="848"/>
        <v>109.7238770930371</v>
      </c>
      <c r="O2869" s="57">
        <f t="shared" si="849"/>
        <v>2.0709357988543902</v>
      </c>
      <c r="P2869" s="374">
        <f t="shared" si="850"/>
        <v>-2.0709357988543902</v>
      </c>
      <c r="Q2869" s="374">
        <f t="shared" si="851"/>
        <v>-70.276122906962897</v>
      </c>
      <c r="R2869" s="12">
        <f t="shared" si="852"/>
        <v>109.7238770930371</v>
      </c>
      <c r="S2869" s="57">
        <f t="shared" si="853"/>
        <v>45.010677767031339</v>
      </c>
      <c r="T2869" s="12">
        <f t="shared" si="836"/>
        <v>-2.0709357988543902</v>
      </c>
    </row>
    <row r="2870" spans="1:20" x14ac:dyDescent="0.15">
      <c r="A2870" s="57">
        <f t="shared" si="837"/>
        <v>283885.10884301184</v>
      </c>
      <c r="B2870" s="12">
        <f t="shared" si="854"/>
        <v>45181.718342546061</v>
      </c>
      <c r="C2870" s="57" t="str">
        <f t="shared" si="838"/>
        <v>0.265592184936756-0.740149776578036i</v>
      </c>
      <c r="D2870" s="57" t="str">
        <f t="shared" si="839"/>
        <v>7.822396784267-1.25123305309565i</v>
      </c>
      <c r="E2870" s="57" t="str">
        <f t="shared" si="840"/>
        <v>89.3219335094085+3.60716532730842i</v>
      </c>
      <c r="F2870" s="57" t="str">
        <f t="shared" si="841"/>
        <v>4.13736495099625-13.6362288042621i</v>
      </c>
      <c r="G2870" s="57" t="str">
        <f t="shared" si="842"/>
        <v>0.990113207820155-0.0989395953106628i</v>
      </c>
      <c r="H2870" s="57" t="str">
        <f t="shared" si="843"/>
        <v>2.71866541569442-181.378315028035i</v>
      </c>
      <c r="I2870" s="57" t="str">
        <f t="shared" si="844"/>
        <v>-13.8911933521976-4.44314416325423i</v>
      </c>
      <c r="K2870" s="57" t="str">
        <f t="shared" si="845"/>
        <v>0.000991445215845554-0.00198722794730551i</v>
      </c>
      <c r="L2870" s="57" t="str">
        <f t="shared" si="846"/>
        <v>0.00025-0.00489243304993833i</v>
      </c>
      <c r="M2870" s="57" t="str">
        <f t="shared" si="847"/>
        <v>0.0025-0.00275543788795025i</v>
      </c>
      <c r="N2870" s="57">
        <f t="shared" si="848"/>
        <v>109.73980010669409</v>
      </c>
      <c r="O2870" s="57">
        <f t="shared" si="849"/>
        <v>2.0875797906359281</v>
      </c>
      <c r="P2870" s="374">
        <f t="shared" si="850"/>
        <v>-2.0875797906359281</v>
      </c>
      <c r="Q2870" s="374">
        <f t="shared" si="851"/>
        <v>-70.260199893305909</v>
      </c>
      <c r="R2870" s="12">
        <f t="shared" si="852"/>
        <v>109.73980010669409</v>
      </c>
      <c r="S2870" s="57">
        <f t="shared" si="853"/>
        <v>45.181718342546063</v>
      </c>
      <c r="T2870" s="12">
        <f t="shared" si="836"/>
        <v>-2.0875797906359281</v>
      </c>
    </row>
    <row r="2871" spans="1:20" x14ac:dyDescent="0.15">
      <c r="A2871" s="57">
        <f t="shared" si="837"/>
        <v>284963.87225661526</v>
      </c>
      <c r="B2871" s="12">
        <f t="shared" si="854"/>
        <v>45353.408872247739</v>
      </c>
      <c r="C2871" s="57" t="str">
        <f t="shared" si="838"/>
        <v>0.265286224388867-0.738666606051432i</v>
      </c>
      <c r="D2871" s="57" t="str">
        <f t="shared" si="839"/>
        <v>7.82122060183661-1.25475132512514i</v>
      </c>
      <c r="E2871" s="57" t="str">
        <f t="shared" si="840"/>
        <v>89.3814561719452+3.6023730390376i</v>
      </c>
      <c r="F2871" s="57" t="str">
        <f t="shared" si="841"/>
        <v>4.13705350373809-13.5877122281884i</v>
      </c>
      <c r="G2871" s="57" t="str">
        <f t="shared" si="842"/>
        <v>0.990038675346595-0.099308089622923i</v>
      </c>
      <c r="H2871" s="57" t="str">
        <f t="shared" si="843"/>
        <v>2.6947115740566-180.655867328151i</v>
      </c>
      <c r="I2871" s="57" t="str">
        <f t="shared" si="844"/>
        <v>-13.786722724849-4.42338179136307i</v>
      </c>
      <c r="K2871" s="57" t="str">
        <f t="shared" si="845"/>
        <v>0.00099058734138052-0.00198147047421104i</v>
      </c>
      <c r="L2871" s="57" t="str">
        <f t="shared" si="846"/>
        <v>0.00025-0.00487391218364049i</v>
      </c>
      <c r="M2871" s="57" t="str">
        <f t="shared" si="847"/>
        <v>0.0025-0.00274500686187512i</v>
      </c>
      <c r="N2871" s="57">
        <f t="shared" si="848"/>
        <v>109.7553463477106</v>
      </c>
      <c r="O2871" s="57">
        <f t="shared" si="849"/>
        <v>2.1041566702896968</v>
      </c>
      <c r="P2871" s="374">
        <f t="shared" si="850"/>
        <v>-2.1041566702896968</v>
      </c>
      <c r="Q2871" s="374">
        <f t="shared" si="851"/>
        <v>-70.244653652289401</v>
      </c>
      <c r="R2871" s="12">
        <f t="shared" si="852"/>
        <v>109.7553463477106</v>
      </c>
      <c r="S2871" s="57">
        <f t="shared" si="853"/>
        <v>45.353408872247741</v>
      </c>
      <c r="T2871" s="12">
        <f t="shared" si="836"/>
        <v>-2.1041566702896968</v>
      </c>
    </row>
    <row r="2872" spans="1:20" x14ac:dyDescent="0.15">
      <c r="A2872" s="57">
        <f t="shared" si="837"/>
        <v>286046.7349711904</v>
      </c>
      <c r="B2872" s="12">
        <f t="shared" si="854"/>
        <v>45525.751825962281</v>
      </c>
      <c r="C2872" s="57" t="str">
        <f t="shared" si="838"/>
        <v>0.264977599334469-0.737193802872946i</v>
      </c>
      <c r="D2872" s="57" t="str">
        <f t="shared" si="839"/>
        <v>7.82003582113528-1.25828514618667i</v>
      </c>
      <c r="E2872" s="57" t="str">
        <f t="shared" si="840"/>
        <v>89.4413832382028+3.59735638899582i</v>
      </c>
      <c r="F2872" s="57" t="str">
        <f t="shared" si="841"/>
        <v>4.13673973240629-13.5393906449316i</v>
      </c>
      <c r="G2872" s="57" t="str">
        <f t="shared" si="842"/>
        <v>0.989963586698736-0.0996778998038709i</v>
      </c>
      <c r="H2872" s="57" t="str">
        <f t="shared" si="843"/>
        <v>2.67096941182107-179.936564828986i</v>
      </c>
      <c r="I2872" s="57" t="str">
        <f t="shared" si="844"/>
        <v>-13.683080845218-4.40372523004444i</v>
      </c>
      <c r="K2872" s="57" t="str">
        <f t="shared" si="845"/>
        <v>0.000989727476480609-0.00197573840123505i</v>
      </c>
      <c r="L2872" s="57" t="str">
        <f t="shared" si="846"/>
        <v>0.00025-0.00485546143020571i</v>
      </c>
      <c r="M2872" s="57" t="str">
        <f t="shared" si="847"/>
        <v>0.0025-0.00273461532364527i</v>
      </c>
      <c r="N2872" s="57">
        <f t="shared" si="848"/>
        <v>109.77051220988943</v>
      </c>
      <c r="O2872" s="57">
        <f t="shared" si="849"/>
        <v>2.1206664211139263</v>
      </c>
      <c r="P2872" s="374">
        <f t="shared" si="850"/>
        <v>-2.1206664211139263</v>
      </c>
      <c r="Q2872" s="374">
        <f t="shared" si="851"/>
        <v>-70.229487790110568</v>
      </c>
      <c r="R2872" s="12">
        <f t="shared" si="852"/>
        <v>109.77051220988943</v>
      </c>
      <c r="S2872" s="57">
        <f t="shared" si="853"/>
        <v>45.525751825962281</v>
      </c>
      <c r="T2872" s="12">
        <f t="shared" si="836"/>
        <v>-2.1206664211139263</v>
      </c>
    </row>
    <row r="2873" spans="1:20" x14ac:dyDescent="0.15">
      <c r="A2873" s="57">
        <f t="shared" si="837"/>
        <v>287133.71256408095</v>
      </c>
      <c r="B2873" s="12">
        <f t="shared" si="854"/>
        <v>45698.74968290094</v>
      </c>
      <c r="C2873" s="57" t="str">
        <f t="shared" si="838"/>
        <v>0.264666286298456-0.735731339132127i</v>
      </c>
      <c r="D2873" s="57" t="str">
        <f t="shared" si="839"/>
        <v>7.81884238199506-1.26183453964516i</v>
      </c>
      <c r="E2873" s="57" t="str">
        <f t="shared" si="840"/>
        <v>89.501717058441+3.59211227269459i</v>
      </c>
      <c r="F2873" s="57" t="str">
        <f t="shared" si="841"/>
        <v>4.13642362001822-13.4912633540882i</v>
      </c>
      <c r="G2873" s="57" t="str">
        <f t="shared" si="842"/>
        <v>0.989887937812486-0.100049029909488i</v>
      </c>
      <c r="H2873" s="57" t="str">
        <f t="shared" si="843"/>
        <v>2.64743689833713-179.220390723739i</v>
      </c>
      <c r="I2873" s="57" t="str">
        <f t="shared" si="844"/>
        <v>-13.5802608270688-4.38417366495279i</v>
      </c>
      <c r="K2873" s="57" t="str">
        <f t="shared" si="845"/>
        <v>0.000988865593803415-0.00197003161973302i</v>
      </c>
      <c r="L2873" s="57" t="str">
        <f t="shared" si="846"/>
        <v>0.00025-0.0048370805242137i</v>
      </c>
      <c r="M2873" s="57" t="str">
        <f t="shared" si="847"/>
        <v>0.0025-0.00272426312377492i</v>
      </c>
      <c r="N2873" s="57">
        <f t="shared" si="848"/>
        <v>109.78529407421807</v>
      </c>
      <c r="O2873" s="57">
        <f t="shared" si="849"/>
        <v>2.1371090289985202</v>
      </c>
      <c r="P2873" s="374">
        <f t="shared" si="850"/>
        <v>-2.1371090289985202</v>
      </c>
      <c r="Q2873" s="374">
        <f t="shared" si="851"/>
        <v>-70.214705925781928</v>
      </c>
      <c r="R2873" s="12">
        <f t="shared" si="852"/>
        <v>109.78529407421807</v>
      </c>
      <c r="S2873" s="57">
        <f t="shared" si="853"/>
        <v>45.698749682900939</v>
      </c>
      <c r="T2873" s="12">
        <f t="shared" si="836"/>
        <v>-2.1371090289985202</v>
      </c>
    </row>
    <row r="2874" spans="1:20" x14ac:dyDescent="0.15">
      <c r="A2874" s="57">
        <f t="shared" si="837"/>
        <v>288224.82067182445</v>
      </c>
      <c r="B2874" s="12">
        <f t="shared" si="854"/>
        <v>45872.404931695964</v>
      </c>
      <c r="C2874" s="57" t="str">
        <f t="shared" si="838"/>
        <v>0.264352261606784-0.734279186935695i</v>
      </c>
      <c r="D2874" s="57" t="str">
        <f t="shared" si="839"/>
        <v>7.81764022386724-1.26539952879646i</v>
      </c>
      <c r="E2874" s="57" t="str">
        <f t="shared" si="840"/>
        <v>89.5624599900071+3.58663754995386i</v>
      </c>
      <c r="F2874" s="57" t="str">
        <f t="shared" si="841"/>
        <v>4.1361051494728-13.4433296579914i</v>
      </c>
      <c r="G2874" s="57" t="str">
        <f t="shared" si="842"/>
        <v>0.989811724595363-0.100421484000769i</v>
      </c>
      <c r="H2874" s="57" t="str">
        <f t="shared" si="843"/>
        <v>2.62411202563914-178.507328329657i</v>
      </c>
      <c r="I2874" s="57" t="str">
        <f t="shared" si="844"/>
        <v>-13.4782558460095-4.36472629038851i</v>
      </c>
      <c r="K2874" s="57" t="str">
        <f t="shared" si="845"/>
        <v>0.000988001666150325-0.00196435002123376i</v>
      </c>
      <c r="L2874" s="57" t="str">
        <f t="shared" si="846"/>
        <v>0.00025-0.00481876920124894i</v>
      </c>
      <c r="M2874" s="57" t="str">
        <f t="shared" si="847"/>
        <v>0.0025-0.00271395011334422i</v>
      </c>
      <c r="N2874" s="57">
        <f t="shared" si="848"/>
        <v>109.79968830894914</v>
      </c>
      <c r="O2874" s="57">
        <f t="shared" si="849"/>
        <v>2.1534844824396884</v>
      </c>
      <c r="P2874" s="374">
        <f t="shared" si="850"/>
        <v>-2.1534844824396884</v>
      </c>
      <c r="Q2874" s="374">
        <f t="shared" si="851"/>
        <v>-70.200311691050857</v>
      </c>
      <c r="R2874" s="12">
        <f t="shared" si="852"/>
        <v>109.79968830894914</v>
      </c>
      <c r="S2874" s="57">
        <f t="shared" si="853"/>
        <v>45.872404931695968</v>
      </c>
      <c r="T2874" s="12">
        <f t="shared" si="836"/>
        <v>-2.1534844824396884</v>
      </c>
    </row>
    <row r="2875" spans="1:20" x14ac:dyDescent="0.15">
      <c r="A2875" s="57">
        <f t="shared" si="837"/>
        <v>289320.07499037741</v>
      </c>
      <c r="B2875" s="12">
        <f t="shared" si="854"/>
        <v>46046.720070436408</v>
      </c>
      <c r="C2875" s="57" t="str">
        <f t="shared" si="838"/>
        <v>0.26403550138522-0.732837318404979i</v>
      </c>
      <c r="D2875" s="57" t="str">
        <f t="shared" si="839"/>
        <v>7.81642928582052-1.26898013686472i</v>
      </c>
      <c r="E2875" s="57" t="str">
        <f t="shared" si="840"/>
        <v>89.6236143972297+3.58092904452693i</v>
      </c>
      <c r="F2875" s="57" t="str">
        <f t="shared" si="841"/>
        <v>4.13578430354945-13.3955888617i</v>
      </c>
      <c r="G2875" s="57" t="str">
        <f t="shared" si="842"/>
        <v>0.989734942926309-0.100795266143629i</v>
      </c>
      <c r="H2875" s="57" t="str">
        <f t="shared" si="843"/>
        <v>2.60099280814954-177.79736108679i</v>
      </c>
      <c r="I2875" s="57" t="str">
        <f t="shared" si="844"/>
        <v>-13.3770591388648-4.34538230918281i</v>
      </c>
      <c r="K2875" s="57" t="str">
        <f t="shared" si="845"/>
        <v>0.000987135666467531-0.00195869349743767i</v>
      </c>
      <c r="L2875" s="57" t="str">
        <f t="shared" si="846"/>
        <v>0.00025-0.00480052719789693i</v>
      </c>
      <c r="M2875" s="57" t="str">
        <f t="shared" si="847"/>
        <v>0.0025-0.00270367614399702i</v>
      </c>
      <c r="N2875" s="57">
        <f t="shared" si="848"/>
        <v>109.81369126968352</v>
      </c>
      <c r="O2875" s="57">
        <f t="shared" si="849"/>
        <v>2.1697927725545427</v>
      </c>
      <c r="P2875" s="374">
        <f t="shared" si="850"/>
        <v>-2.1697927725545427</v>
      </c>
      <c r="Q2875" s="374">
        <f t="shared" si="851"/>
        <v>-70.186308730316483</v>
      </c>
      <c r="R2875" s="12">
        <f t="shared" si="852"/>
        <v>109.81369126968352</v>
      </c>
      <c r="S2875" s="57">
        <f t="shared" si="853"/>
        <v>46.046720070436407</v>
      </c>
      <c r="T2875" s="12">
        <f t="shared" si="836"/>
        <v>-2.1697927725545427</v>
      </c>
    </row>
    <row r="2876" spans="1:20" x14ac:dyDescent="0.15">
      <c r="A2876" s="57">
        <f t="shared" si="837"/>
        <v>290419.49127534084</v>
      </c>
      <c r="B2876" s="12">
        <f t="shared" si="854"/>
        <v>46221.697606704067</v>
      </c>
      <c r="C2876" s="57" t="str">
        <f t="shared" si="838"/>
        <v>0.263715981558043-0.7314057056733i</v>
      </c>
      <c r="D2876" s="57" t="str">
        <f t="shared" si="839"/>
        <v>7.81520950653926-1.27257638699979i</v>
      </c>
      <c r="E2876" s="57" t="str">
        <f t="shared" si="840"/>
        <v>89.685182651312+3.57498354371852i</v>
      </c>
      <c r="F2876" s="57" t="str">
        <f t="shared" si="841"/>
        <v>4.13546106490735-13.3480402729884i</v>
      </c>
      <c r="G2876" s="57" t="str">
        <f t="shared" si="842"/>
        <v>0.989657588655518-0.101170380408809i</v>
      </c>
      <c r="H2876" s="57" t="str">
        <f t="shared" si="843"/>
        <v>2.57807728238615-177.090472556756i</v>
      </c>
      <c r="I2876" s="57" t="str">
        <f t="shared" si="844"/>
        <v>-13.2766640030567-4.32614093258475i</v>
      </c>
      <c r="K2876" s="57" t="str">
        <f t="shared" si="845"/>
        <v>0.000986267567846978-0.00195306194021484i</v>
      </c>
      <c r="L2876" s="57" t="str">
        <f t="shared" si="846"/>
        <v>0.00025-0.00478235425174034i</v>
      </c>
      <c r="M2876" s="57" t="str">
        <f t="shared" si="847"/>
        <v>0.0025-0.00269344106793886i</v>
      </c>
      <c r="N2876" s="57">
        <f t="shared" si="848"/>
        <v>109.82729929945164</v>
      </c>
      <c r="O2876" s="57">
        <f t="shared" si="849"/>
        <v>2.1860338930960062</v>
      </c>
      <c r="P2876" s="374">
        <f t="shared" si="850"/>
        <v>-2.1860338930960062</v>
      </c>
      <c r="Q2876" s="374">
        <f t="shared" si="851"/>
        <v>-70.172700700548361</v>
      </c>
      <c r="R2876" s="12">
        <f t="shared" si="852"/>
        <v>109.82729929945164</v>
      </c>
      <c r="S2876" s="57">
        <f t="shared" si="853"/>
        <v>46.221697606704069</v>
      </c>
      <c r="T2876" s="12">
        <f t="shared" si="836"/>
        <v>-2.1860338930960062</v>
      </c>
    </row>
    <row r="2877" spans="1:20" x14ac:dyDescent="0.15">
      <c r="A2877" s="57">
        <f t="shared" si="837"/>
        <v>291523.08534218714</v>
      </c>
      <c r="B2877" s="12">
        <f t="shared" si="854"/>
        <v>46397.340057609545</v>
      </c>
      <c r="C2877" s="57" t="str">
        <f t="shared" si="838"/>
        <v>0.263393677846793-0.729984320883295i</v>
      </c>
      <c r="D2877" s="57" t="str">
        <f t="shared" si="839"/>
        <v>7.81398082432168-1.2761883022745i</v>
      </c>
      <c r="E2877" s="57" t="str">
        <f t="shared" si="840"/>
        <v>89.7471671302137+3.56879779800422i</v>
      </c>
      <c r="F2877" s="57" t="str">
        <f t="shared" si="841"/>
        <v>4.13513541608504-13.3006832023356i</v>
      </c>
      <c r="G2877" s="57" t="str">
        <f t="shared" si="842"/>
        <v>0.989579657604253-0.101546830871783i</v>
      </c>
      <c r="H2877" s="57" t="str">
        <f t="shared" si="843"/>
        <v>2.55536350667406-176.386646421521i</v>
      </c>
      <c r="I2877" s="57" t="str">
        <f t="shared" si="844"/>
        <v>-13.1770637959918-4.30700138015017i</v>
      </c>
      <c r="K2877" s="57" t="str">
        <f t="shared" si="845"/>
        <v>0.000985397343527405-0.00194745524160334i</v>
      </c>
      <c r="L2877" s="57" t="str">
        <f t="shared" si="846"/>
        <v>0.00025-0.00476425010135517i</v>
      </c>
      <c r="M2877" s="57" t="str">
        <f t="shared" si="847"/>
        <v>0.0025-0.00268324473793471i</v>
      </c>
      <c r="N2877" s="57">
        <f t="shared" si="848"/>
        <v>109.84050872879911</v>
      </c>
      <c r="O2877" s="57">
        <f t="shared" si="849"/>
        <v>2.202207840467691</v>
      </c>
      <c r="P2877" s="374">
        <f t="shared" si="850"/>
        <v>-2.202207840467691</v>
      </c>
      <c r="Q2877" s="374">
        <f t="shared" si="851"/>
        <v>-70.159491271200892</v>
      </c>
      <c r="R2877" s="12">
        <f t="shared" si="852"/>
        <v>109.84050872879911</v>
      </c>
      <c r="S2877" s="57">
        <f t="shared" si="853"/>
        <v>46.397340057609547</v>
      </c>
      <c r="T2877" s="12">
        <f t="shared" si="836"/>
        <v>-2.202207840467691</v>
      </c>
    </row>
    <row r="2878" spans="1:20" x14ac:dyDescent="0.15">
      <c r="A2878" s="57">
        <f t="shared" si="837"/>
        <v>292630.87306648749</v>
      </c>
      <c r="B2878" s="12">
        <f t="shared" si="854"/>
        <v>46573.649949828461</v>
      </c>
      <c r="C2878" s="57" t="str">
        <f t="shared" si="838"/>
        <v>0.263068565769006-0.728573136184324i</v>
      </c>
      <c r="D2878" s="57" t="str">
        <f t="shared" si="839"/>
        <v>7.81274317707797-1.27981590568194i</v>
      </c>
      <c r="E2878" s="57" t="str">
        <f t="shared" si="840"/>
        <v>89.809570218545+3.56236852063978i</v>
      </c>
      <c r="F2878" s="57" t="str">
        <f t="shared" si="841"/>
        <v>4.13480733949918-13.2535169629144i</v>
      </c>
      <c r="G2878" s="57" t="str">
        <f t="shared" si="842"/>
        <v>0.989501145564661-0.101924621612661i</v>
      </c>
      <c r="H2878" s="57" t="str">
        <f t="shared" si="843"/>
        <v>2.53284956086178-175.685866482204i</v>
      </c>
      <c r="I2878" s="57" t="str">
        <f t="shared" si="844"/>
        <v>-13.0782519344561-4.28796287963186i</v>
      </c>
      <c r="K2878" s="57" t="str">
        <f t="shared" si="845"/>
        <v>0.00098452496689541-0.00194187329380744i</v>
      </c>
      <c r="L2878" s="57" t="str">
        <f t="shared" si="846"/>
        <v>0.00025-0.00474621448630721i</v>
      </c>
      <c r="M2878" s="57" t="str">
        <f t="shared" si="847"/>
        <v>0.0025-0.00267308700730694i</v>
      </c>
      <c r="N2878" s="57">
        <f t="shared" si="848"/>
        <v>109.85331587586924</v>
      </c>
      <c r="O2878" s="57">
        <f t="shared" si="849"/>
        <v>2.2183146137375256</v>
      </c>
      <c r="P2878" s="374">
        <f t="shared" si="850"/>
        <v>-2.2183146137375256</v>
      </c>
      <c r="Q2878" s="374">
        <f t="shared" si="851"/>
        <v>-70.146684124130758</v>
      </c>
      <c r="R2878" s="12">
        <f t="shared" si="852"/>
        <v>109.85331587586924</v>
      </c>
      <c r="S2878" s="57">
        <f t="shared" si="853"/>
        <v>46.573649949828464</v>
      </c>
      <c r="T2878" s="12">
        <f t="shared" si="836"/>
        <v>-2.2183146137375256</v>
      </c>
    </row>
    <row r="2879" spans="1:20" x14ac:dyDescent="0.15">
      <c r="A2879" s="57">
        <f t="shared" si="837"/>
        <v>293742.87038414011</v>
      </c>
      <c r="B2879" s="12">
        <f t="shared" si="854"/>
        <v>46750.629819637812</v>
      </c>
      <c r="C2879" s="57" t="str">
        <f t="shared" si="838"/>
        <v>0.262740620636944-0.72717212372971i</v>
      </c>
      <c r="D2879" s="57" t="str">
        <f t="shared" si="839"/>
        <v>7.81149650232861-1.2834592201327i</v>
      </c>
      <c r="E2879" s="57" t="str">
        <f t="shared" si="840"/>
        <v>89.8723943074412+3.55569238727206i</v>
      </c>
      <c r="F2879" s="57" t="str">
        <f t="shared" si="841"/>
        <v>4.13447681744413-13.2065408705816i</v>
      </c>
      <c r="G2879" s="57" t="str">
        <f t="shared" si="842"/>
        <v>0.9894220482996-0.102303756716085i</v>
      </c>
      <c r="H2879" s="57" t="str">
        <f t="shared" si="843"/>
        <v>2.51053354604159-174.988116657883i</v>
      </c>
      <c r="I2879" s="57" t="str">
        <f t="shared" si="844"/>
        <v>-12.9802218940173-4.26902466687176i</v>
      </c>
      <c r="K2879" s="57" t="str">
        <f t="shared" si="845"/>
        <v>0.000983650411486477-0.00193631598919587i</v>
      </c>
      <c r="L2879" s="57" t="str">
        <f t="shared" si="846"/>
        <v>0.00025-0.00472824714714804i</v>
      </c>
      <c r="M2879" s="57" t="str">
        <f t="shared" si="847"/>
        <v>0.0025-0.00266296772993319i</v>
      </c>
      <c r="N2879" s="57">
        <f t="shared" si="848"/>
        <v>109.865717046489</v>
      </c>
      <c r="O2879" s="57">
        <f t="shared" si="849"/>
        <v>2.2343542146526585</v>
      </c>
      <c r="P2879" s="374">
        <f t="shared" si="850"/>
        <v>-2.2343542146526585</v>
      </c>
      <c r="Q2879" s="374">
        <f t="shared" si="851"/>
        <v>-70.134282953511004</v>
      </c>
      <c r="R2879" s="12">
        <f t="shared" si="852"/>
        <v>109.865717046489</v>
      </c>
      <c r="S2879" s="57">
        <f t="shared" si="853"/>
        <v>46.750629819637815</v>
      </c>
      <c r="T2879" s="12">
        <f t="shared" si="836"/>
        <v>-2.2343542146526585</v>
      </c>
    </row>
    <row r="2880" spans="1:20" x14ac:dyDescent="0.15">
      <c r="A2880" s="57">
        <f t="shared" si="837"/>
        <v>294859.09329159989</v>
      </c>
      <c r="B2880" s="12">
        <f t="shared" si="854"/>
        <v>46928.282212952436</v>
      </c>
      <c r="C2880" s="57" t="str">
        <f t="shared" si="838"/>
        <v>0.262409817556332-0.725781255674029i</v>
      </c>
      <c r="D2880" s="57" t="str">
        <f t="shared" si="839"/>
        <v>7.81024073720257-1.28711826845218i</v>
      </c>
      <c r="E2880" s="57" t="str">
        <f t="shared" si="840"/>
        <v>89.9356417944414+3.54876603554425i</v>
      </c>
      <c r="F2880" s="57" t="str">
        <f t="shared" si="841"/>
        <v>4.13414383209104-13.1597542438667i</v>
      </c>
      <c r="G2880" s="57" t="str">
        <f t="shared" si="842"/>
        <v>0.989342361542447-0.10268424027114i</v>
      </c>
      <c r="H2880" s="57" t="str">
        <f t="shared" si="843"/>
        <v>2.48841358427405-174.293380984424i</v>
      </c>
      <c r="I2880" s="57" t="str">
        <f t="shared" si="844"/>
        <v>-12.8829672084334-4.25018598569468i</v>
      </c>
      <c r="K2880" s="57" t="str">
        <f t="shared" si="845"/>
        <v>0.000982773650986069-0.00193078322030011i</v>
      </c>
      <c r="L2880" s="57" t="str">
        <f t="shared" si="846"/>
        <v>0.00025-0.00471034782541148i</v>
      </c>
      <c r="M2880" s="57" t="str">
        <f t="shared" si="847"/>
        <v>0.0025-0.00265288676024427i</v>
      </c>
      <c r="N2880" s="57">
        <f t="shared" si="848"/>
        <v>109.87770853425373</v>
      </c>
      <c r="O2880" s="57">
        <f t="shared" si="849"/>
        <v>2.2503266476533716</v>
      </c>
      <c r="P2880" s="374">
        <f t="shared" si="850"/>
        <v>-2.2503266476533716</v>
      </c>
      <c r="Q2880" s="374">
        <f t="shared" si="851"/>
        <v>-70.122291465746272</v>
      </c>
      <c r="R2880" s="12">
        <f t="shared" si="852"/>
        <v>109.87770853425373</v>
      </c>
      <c r="S2880" s="57">
        <f t="shared" si="853"/>
        <v>46.928282212952439</v>
      </c>
      <c r="T2880" s="12">
        <f t="shared" si="836"/>
        <v>-2.2503266476533716</v>
      </c>
    </row>
    <row r="2881" spans="1:20" x14ac:dyDescent="0.15">
      <c r="A2881" s="57">
        <f t="shared" si="837"/>
        <v>295979.55784610793</v>
      </c>
      <c r="B2881" s="12">
        <f t="shared" si="854"/>
        <v>47106.609685361655</v>
      </c>
      <c r="C2881" s="57" t="str">
        <f t="shared" si="838"/>
        <v>0.262076131425106-0.724400504170356i</v>
      </c>
      <c r="D2881" s="57" t="str">
        <f t="shared" si="839"/>
        <v>7.80897581843541-1.29079307337769i</v>
      </c>
      <c r="E2881" s="57" t="str">
        <f t="shared" si="840"/>
        <v>89.9993150833671+3.54158606469584i</v>
      </c>
      <c r="F2881" s="57" t="str">
        <f t="shared" si="841"/>
        <v>4.13380836548712-13.1131564039621i</v>
      </c>
      <c r="G2881" s="57" t="str">
        <f t="shared" si="842"/>
        <v>0.989262080996921-0.103066076371241i</v>
      </c>
      <c r="H2881" s="57" t="str">
        <f t="shared" si="843"/>
        <v>2.46648781831682-173.601643613325i</v>
      </c>
      <c r="I2881" s="57" t="str">
        <f t="shared" si="844"/>
        <v>-12.7864814690691-4.2314460878037i</v>
      </c>
      <c r="K2881" s="57" t="str">
        <f t="shared" si="845"/>
        <v>0.000981894659230754-0.00192527487981266i</v>
      </c>
      <c r="L2881" s="57" t="str">
        <f t="shared" si="846"/>
        <v>0.00025-0.00469251626360976i</v>
      </c>
      <c r="M2881" s="57" t="str">
        <f t="shared" si="847"/>
        <v>0.0025-0.00264284395322202i</v>
      </c>
      <c r="N2881" s="57">
        <f t="shared" si="848"/>
        <v>109.8892866206135</v>
      </c>
      <c r="O2881" s="57">
        <f t="shared" si="849"/>
        <v>2.2662319198869194</v>
      </c>
      <c r="P2881" s="374">
        <f t="shared" si="850"/>
        <v>-2.2662319198869194</v>
      </c>
      <c r="Q2881" s="374">
        <f t="shared" si="851"/>
        <v>-70.110713379386496</v>
      </c>
      <c r="R2881" s="12">
        <f t="shared" si="852"/>
        <v>109.8892866206135</v>
      </c>
      <c r="S2881" s="57">
        <f t="shared" si="853"/>
        <v>47.106609685361654</v>
      </c>
      <c r="T2881" s="12">
        <f t="shared" si="836"/>
        <v>-2.2662319198869194</v>
      </c>
    </row>
    <row r="2882" spans="1:20" x14ac:dyDescent="0.15">
      <c r="A2882" s="57">
        <f t="shared" si="837"/>
        <v>297104.28016592312</v>
      </c>
      <c r="B2882" s="12">
        <f t="shared" si="854"/>
        <v>47285.614802166026</v>
      </c>
      <c r="C2882" s="57" t="str">
        <f t="shared" si="838"/>
        <v>0.26173953693217-0.723029841367476i</v>
      </c>
      <c r="D2882" s="57" t="str">
        <f t="shared" si="839"/>
        <v>7.80770168236767-1.29448365755568i</v>
      </c>
      <c r="E2882" s="57" t="str">
        <f t="shared" si="840"/>
        <v>90.0634165841905+3.53414903516138i</v>
      </c>
      <c r="F2882" s="57" t="str">
        <f t="shared" si="841"/>
        <v>4.13347039955494-13.066746674712i</v>
      </c>
      <c r="G2882" s="57" t="str">
        <f t="shared" si="842"/>
        <v>0.989181202336897-0.103449269114036i</v>
      </c>
      <c r="H2882" s="57" t="str">
        <f t="shared" si="843"/>
        <v>2.44475441135724-172.912888810567i</v>
      </c>
      <c r="I2882" s="57" t="str">
        <f t="shared" si="844"/>
        <v>-12.6907583243175-4.21280423267711i</v>
      </c>
      <c r="K2882" s="57" t="str">
        <f t="shared" si="845"/>
        <v>0.000981013410209335-0.00191979086058538i</v>
      </c>
      <c r="L2882" s="57" t="str">
        <f t="shared" si="846"/>
        <v>0.00025-0.00467475220522988i</v>
      </c>
      <c r="M2882" s="57" t="str">
        <f t="shared" si="847"/>
        <v>0.0025-0.00263283916439731i</v>
      </c>
      <c r="N2882" s="57">
        <f t="shared" si="848"/>
        <v>109.9004475749604</v>
      </c>
      <c r="O2882" s="57">
        <f t="shared" si="849"/>
        <v>2.2820700412212354</v>
      </c>
      <c r="P2882" s="374">
        <f t="shared" si="850"/>
        <v>-2.2820700412212354</v>
      </c>
      <c r="Q2882" s="374">
        <f t="shared" si="851"/>
        <v>-70.099552425039604</v>
      </c>
      <c r="R2882" s="12">
        <f t="shared" si="852"/>
        <v>109.9004475749604</v>
      </c>
      <c r="S2882" s="57">
        <f t="shared" si="853"/>
        <v>47.285614802166023</v>
      </c>
      <c r="T2882" s="12">
        <f t="shared" si="836"/>
        <v>-2.2820700412212354</v>
      </c>
    </row>
    <row r="2883" spans="1:20" x14ac:dyDescent="0.15">
      <c r="A2883" s="57">
        <f t="shared" si="837"/>
        <v>298233.27643055364</v>
      </c>
      <c r="B2883" s="12">
        <f t="shared" si="854"/>
        <v>47465.300138414255</v>
      </c>
      <c r="C2883" s="57" t="str">
        <f t="shared" si="838"/>
        <v>0.261400008556128-0.721669239407012i</v>
      </c>
      <c r="D2883" s="57" t="str">
        <f t="shared" si="839"/>
        <v>7.80641826494294-1.29819004353884i</v>
      </c>
      <c r="E2883" s="57" t="str">
        <f t="shared" si="840"/>
        <v>90.1279487128993+3.52645146816484i</v>
      </c>
      <c r="F2883" s="57" t="str">
        <f t="shared" si="841"/>
        <v>4.13312991609143-13.0205243826025i</v>
      </c>
      <c r="G2883" s="57" t="str">
        <f t="shared" si="842"/>
        <v>0.989099721206219-0.103833822601301i</v>
      </c>
      <c r="H2883" s="57" t="str">
        <f t="shared" si="843"/>
        <v>2.42321154674903-172.22710095549i</v>
      </c>
      <c r="I2883" s="57" t="str">
        <f t="shared" si="844"/>
        <v>-12.5957914790308-4.19425968746682i</v>
      </c>
      <c r="K2883" s="57" t="str">
        <f t="shared" si="845"/>
        <v>0.000980129878063979-0.00191433105562782i</v>
      </c>
      <c r="L2883" s="57" t="str">
        <f t="shared" si="846"/>
        <v>0.00025-0.00465705539472991i</v>
      </c>
      <c r="M2883" s="57" t="str">
        <f t="shared" si="847"/>
        <v>0.0025-0.00262287224984789i</v>
      </c>
      <c r="N2883" s="57">
        <f t="shared" si="848"/>
        <v>109.91118765471563</v>
      </c>
      <c r="O2883" s="57">
        <f t="shared" si="849"/>
        <v>2.2978410242591294</v>
      </c>
      <c r="P2883" s="374">
        <f t="shared" si="850"/>
        <v>-2.2978410242591294</v>
      </c>
      <c r="Q2883" s="374">
        <f t="shared" si="851"/>
        <v>-70.088812345284367</v>
      </c>
      <c r="R2883" s="12">
        <f t="shared" si="852"/>
        <v>109.91118765471563</v>
      </c>
      <c r="S2883" s="57">
        <f t="shared" si="853"/>
        <v>47.465300138414257</v>
      </c>
      <c r="T2883" s="12">
        <f t="shared" si="836"/>
        <v>-2.2978410242591294</v>
      </c>
    </row>
    <row r="2884" spans="1:20" x14ac:dyDescent="0.15">
      <c r="A2884" s="57">
        <f t="shared" si="837"/>
        <v>299366.56288098975</v>
      </c>
      <c r="B2884" s="12">
        <f t="shared" si="854"/>
        <v>47645.668278940233</v>
      </c>
      <c r="C2884" s="57" t="str">
        <f t="shared" si="838"/>
        <v>0.261057520564047-0.720318670420646i</v>
      </c>
      <c r="D2884" s="57" t="str">
        <f t="shared" si="839"/>
        <v>7.80512550170613-1.30191225378328i</v>
      </c>
      <c r="E2884" s="57" t="str">
        <f t="shared" si="840"/>
        <v>90.1929138913673+3.51848984530719i</v>
      </c>
      <c r="F2884" s="57" t="str">
        <f t="shared" si="841"/>
        <v>4.13278689676747-12.9744888567512i</v>
      </c>
      <c r="G2884" s="57" t="str">
        <f t="shared" si="842"/>
        <v>0.98901763321852-0.104219740938832i</v>
      </c>
      <c r="H2884" s="57" t="str">
        <f t="shared" si="843"/>
        <v>2.4018574277529-171.544264539672i</v>
      </c>
      <c r="I2884" s="57" t="str">
        <f t="shared" si="844"/>
        <v>-12.5015746939555-4.17581172689869i</v>
      </c>
      <c r="K2884" s="57" t="str">
        <f t="shared" si="845"/>
        <v>0.000979244037091411-0.00190889535810559i</v>
      </c>
      <c r="L2884" s="57" t="str">
        <f t="shared" si="846"/>
        <v>0.00025-0.00463942557753528i</v>
      </c>
      <c r="M2884" s="57" t="str">
        <f t="shared" si="847"/>
        <v>0.0025-0.00261294306619634i</v>
      </c>
      <c r="N2884" s="57">
        <f t="shared" si="848"/>
        <v>109.92150310541604</v>
      </c>
      <c r="O2884" s="57">
        <f t="shared" si="849"/>
        <v>2.3135448843508941</v>
      </c>
      <c r="P2884" s="374">
        <f t="shared" si="850"/>
        <v>-2.3135448843508941</v>
      </c>
      <c r="Q2884" s="374">
        <f t="shared" si="851"/>
        <v>-70.078496894583964</v>
      </c>
      <c r="R2884" s="12">
        <f t="shared" si="852"/>
        <v>109.92150310541604</v>
      </c>
      <c r="S2884" s="57">
        <f t="shared" si="853"/>
        <v>47.645668278940235</v>
      </c>
      <c r="T2884" s="12">
        <f t="shared" si="836"/>
        <v>-2.3135448843508941</v>
      </c>
    </row>
    <row r="2885" spans="1:20" x14ac:dyDescent="0.15">
      <c r="A2885" s="57">
        <f t="shared" si="837"/>
        <v>300504.15581993753</v>
      </c>
      <c r="B2885" s="12">
        <f t="shared" si="854"/>
        <v>47826.721818400205</v>
      </c>
      <c r="C2885" s="57" t="str">
        <f t="shared" si="838"/>
        <v>0.260712047010223-0.718978106527159i</v>
      </c>
      <c r="D2885" s="57" t="str">
        <f t="shared" si="839"/>
        <v>7.80382332780171-1.3056503106455i</v>
      </c>
      <c r="E2885" s="57" t="str">
        <f t="shared" si="840"/>
        <v>90.25831454721+3.51026060815434i</v>
      </c>
      <c r="F2885" s="57" t="str">
        <f t="shared" si="841"/>
        <v>4.13244132312671-12.9286394288964i</v>
      </c>
      <c r="G2885" s="57" t="str">
        <f t="shared" si="842"/>
        <v>0.988934933957026-0.10460702823634i</v>
      </c>
      <c r="H2885" s="57" t="str">
        <f t="shared" si="843"/>
        <v>2.3806902772809-170.864364165827i</v>
      </c>
      <c r="I2885" s="57" t="str">
        <f t="shared" si="844"/>
        <v>-12.4081017851752-4.1574596331737i</v>
      </c>
      <c r="K2885" s="57" t="str">
        <f t="shared" si="845"/>
        <v>0.000978355861744101-0.00190348366133869i</v>
      </c>
      <c r="L2885" s="57" t="str">
        <f t="shared" si="846"/>
        <v>0.00025-0.00462186250003515i</v>
      </c>
      <c r="M2885" s="57" t="str">
        <f t="shared" si="847"/>
        <v>0.0025-0.00260305147060803i</v>
      </c>
      <c r="N2885" s="57">
        <f t="shared" si="848"/>
        <v>109.93139016080444</v>
      </c>
      <c r="O2885" s="57">
        <f t="shared" si="849"/>
        <v>2.3291816396083305</v>
      </c>
      <c r="P2885" s="374">
        <f t="shared" si="850"/>
        <v>-2.3291816396083305</v>
      </c>
      <c r="Q2885" s="374">
        <f t="shared" si="851"/>
        <v>-70.06860983919556</v>
      </c>
      <c r="R2885" s="12">
        <f t="shared" si="852"/>
        <v>109.93139016080444</v>
      </c>
      <c r="S2885" s="57">
        <f t="shared" si="853"/>
        <v>47.826721818400202</v>
      </c>
      <c r="T2885" s="12">
        <f t="shared" si="836"/>
        <v>-2.3291816396083305</v>
      </c>
    </row>
    <row r="2886" spans="1:20" x14ac:dyDescent="0.15">
      <c r="A2886" s="57">
        <f t="shared" si="837"/>
        <v>301646.07161205326</v>
      </c>
      <c r="B2886" s="12">
        <f t="shared" si="854"/>
        <v>48008.463361310125</v>
      </c>
      <c r="C2886" s="57" t="str">
        <f t="shared" si="838"/>
        <v>0.26036356173493-0.717647519829536i</v>
      </c>
      <c r="D2886" s="57" t="str">
        <f t="shared" si="839"/>
        <v>7.80251167797195-1.30940423637957i</v>
      </c>
      <c r="E2886" s="57" t="str">
        <f t="shared" si="840"/>
        <v>90.3241531136392+3.50176015781897i</v>
      </c>
      <c r="F2886" s="57" t="str">
        <f t="shared" si="841"/>
        <v>4.13209317658512-12.8829754333873i</v>
      </c>
      <c r="G2886" s="57" t="str">
        <f t="shared" si="842"/>
        <v>0.988851618974379-0.104995688607336i</v>
      </c>
      <c r="H2886" s="57" t="str">
        <f t="shared" si="843"/>
        <v>2.35970833764464-170.187384546714i</v>
      </c>
      <c r="I2886" s="57" t="str">
        <f t="shared" si="844"/>
        <v>-12.3153666235597-4.13920269587134i</v>
      </c>
      <c r="K2886" s="57" t="str">
        <f t="shared" si="845"/>
        <v>0.000977465326631485-0.00189809585879999i</v>
      </c>
      <c r="L2886" s="57" t="str">
        <f t="shared" si="846"/>
        <v>0.00025-0.00460436590957876i</v>
      </c>
      <c r="M2886" s="57" t="str">
        <f t="shared" si="847"/>
        <v>0.0025-0.00259319732078903i</v>
      </c>
      <c r="N2886" s="57">
        <f t="shared" si="848"/>
        <v>109.94084504291688</v>
      </c>
      <c r="O2886" s="57">
        <f t="shared" si="849"/>
        <v>2.3447513109176392</v>
      </c>
      <c r="P2886" s="374">
        <f t="shared" si="850"/>
        <v>-2.3447513109176392</v>
      </c>
      <c r="Q2886" s="374">
        <f t="shared" si="851"/>
        <v>-70.059154957083123</v>
      </c>
      <c r="R2886" s="12">
        <f t="shared" si="852"/>
        <v>109.94084504291688</v>
      </c>
      <c r="S2886" s="57">
        <f t="shared" si="853"/>
        <v>48.008463361310127</v>
      </c>
      <c r="T2886" s="12">
        <f t="shared" si="836"/>
        <v>-2.3447513109176392</v>
      </c>
    </row>
    <row r="2887" spans="1:20" x14ac:dyDescent="0.15">
      <c r="A2887" s="57">
        <f t="shared" si="837"/>
        <v>302792.32668417908</v>
      </c>
      <c r="B2887" s="12">
        <f t="shared" si="854"/>
        <v>48190.895522083105</v>
      </c>
      <c r="C2887" s="57" t="str">
        <f t="shared" si="838"/>
        <v>0.260012038363212-0.716326882412004i</v>
      </c>
      <c r="D2887" s="57" t="str">
        <f t="shared" si="839"/>
        <v>7.80119048655512-1.31317405313404i</v>
      </c>
      <c r="E2887" s="57" t="str">
        <f t="shared" si="840"/>
        <v>90.3904320293205+3.49298485453787i</v>
      </c>
      <c r="F2887" s="57" t="str">
        <f t="shared" si="841"/>
        <v>4.13174243842996-12.8374962071735i</v>
      </c>
      <c r="G2887" s="57" t="str">
        <f t="shared" si="842"/>
        <v>0.988767683792441-0.105385726169025i</v>
      </c>
      <c r="H2887" s="57" t="str">
        <f t="shared" si="843"/>
        <v>2.33890987030716-169.513310504068i</v>
      </c>
      <c r="I2887" s="57" t="str">
        <f t="shared" si="844"/>
        <v>-12.2233631342208-4.12104021185396i</v>
      </c>
      <c r="K2887" s="57" t="str">
        <f t="shared" si="845"/>
        <v>0.000976572406521201-0.00189273184411356i</v>
      </c>
      <c r="L2887" s="57" t="str">
        <f t="shared" si="846"/>
        <v>0.00025-0.00458693555447176i</v>
      </c>
      <c r="M2887" s="57" t="str">
        <f t="shared" si="847"/>
        <v>0.0025-0.00258338047498409i</v>
      </c>
      <c r="N2887" s="57">
        <f t="shared" si="848"/>
        <v>109.94986396217358</v>
      </c>
      <c r="O2887" s="57">
        <f t="shared" si="849"/>
        <v>2.3602539219523813</v>
      </c>
      <c r="P2887" s="374">
        <f t="shared" si="850"/>
        <v>-2.3602539219523813</v>
      </c>
      <c r="Q2887" s="374">
        <f t="shared" si="851"/>
        <v>-70.05013603782642</v>
      </c>
      <c r="R2887" s="12">
        <f t="shared" si="852"/>
        <v>109.94986396217358</v>
      </c>
      <c r="S2887" s="57">
        <f t="shared" si="853"/>
        <v>48.190895522083103</v>
      </c>
      <c r="T2887" s="12">
        <f t="shared" si="836"/>
        <v>-2.3602539219523813</v>
      </c>
    </row>
    <row r="2888" spans="1:20" x14ac:dyDescent="0.15">
      <c r="A2888" s="57">
        <f t="shared" si="837"/>
        <v>303942.93752557895</v>
      </c>
      <c r="B2888" s="12">
        <f t="shared" si="854"/>
        <v>48374.020925067023</v>
      </c>
      <c r="C2888" s="57" t="str">
        <f t="shared" si="838"/>
        <v>0.259657450303639-0.715016166337029i</v>
      </c>
      <c r="D2888" s="57" t="str">
        <f t="shared" si="839"/>
        <v>7.79985968748371-1.31695978294898i</v>
      </c>
      <c r="E2888" s="57" t="str">
        <f t="shared" si="840"/>
        <v>90.4571537382172+3.48393101724689i</v>
      </c>
      <c r="F2888" s="57" t="str">
        <f t="shared" si="841"/>
        <v>4.13138908981915-12.7922010897946i</v>
      </c>
      <c r="G2888" s="57" t="str">
        <f t="shared" si="842"/>
        <v>0.988683123902108-0.105777145042192i</v>
      </c>
      <c r="H2888" s="57" t="str">
        <f t="shared" si="843"/>
        <v>2.31829315563849-168.842126967527i</v>
      </c>
      <c r="I2888" s="57" t="str">
        <f t="shared" si="844"/>
        <v>-12.1320852959735-4.10297148517273i</v>
      </c>
      <c r="K2888" s="57" t="str">
        <f t="shared" si="845"/>
        <v>0.000975677076340358-0.00188739151105318i</v>
      </c>
      <c r="L2888" s="57" t="str">
        <f t="shared" si="846"/>
        <v>0.00025-0.00456957118397266i</v>
      </c>
      <c r="M2888" s="57" t="str">
        <f t="shared" si="847"/>
        <v>0.0025-0.00257360079197459i</v>
      </c>
      <c r="N2888" s="57">
        <f t="shared" si="848"/>
        <v>109.95844311746765</v>
      </c>
      <c r="O2888" s="57">
        <f t="shared" si="849"/>
        <v>2.3756894991864934</v>
      </c>
      <c r="P2888" s="374">
        <f t="shared" si="850"/>
        <v>-2.3756894991864934</v>
      </c>
      <c r="Q2888" s="374">
        <f t="shared" si="851"/>
        <v>-70.041556882532348</v>
      </c>
      <c r="R2888" s="12">
        <f t="shared" si="852"/>
        <v>109.95844311746765</v>
      </c>
      <c r="S2888" s="57">
        <f t="shared" si="853"/>
        <v>48.374020925067022</v>
      </c>
      <c r="T2888" s="12">
        <f t="shared" si="836"/>
        <v>-2.3756894991864934</v>
      </c>
    </row>
    <row r="2889" spans="1:20" x14ac:dyDescent="0.15">
      <c r="A2889" s="57">
        <f t="shared" si="837"/>
        <v>305097.92068817618</v>
      </c>
      <c r="B2889" s="12">
        <f t="shared" si="854"/>
        <v>48557.842204582281</v>
      </c>
      <c r="C2889" s="57" t="str">
        <f t="shared" si="838"/>
        <v>0.259299770747096-0.713715343642316i</v>
      </c>
      <c r="D2889" s="57" t="str">
        <f t="shared" si="839"/>
        <v>7.79851921428274-1.32076144775296i</v>
      </c>
      <c r="E2889" s="57" t="str">
        <f t="shared" si="840"/>
        <v>90.5243206894378+3.47459492315004i</v>
      </c>
      <c r="F2889" s="57" t="str">
        <f t="shared" si="841"/>
        <v>4.13103311178044-12.7470894233702i</v>
      </c>
      <c r="G2889" s="57" t="str">
        <f t="shared" si="842"/>
        <v>0.988597934763122-0.106169949351085i</v>
      </c>
      <c r="H2889" s="57" t="str">
        <f t="shared" si="843"/>
        <v>2.2978564926747-168.173818973589i</v>
      </c>
      <c r="I2889" s="57" t="str">
        <f t="shared" si="844"/>
        <v>-12.0415271408039-4.08499582697508i</v>
      </c>
      <c r="K2889" s="57" t="str">
        <f t="shared" si="845"/>
        <v>0.000974779311176804-0.00188207475354078i</v>
      </c>
      <c r="L2889" s="57" t="str">
        <f t="shared" si="846"/>
        <v>0.00025-0.00455227254828916i</v>
      </c>
      <c r="M2889" s="57" t="str">
        <f t="shared" si="847"/>
        <v>0.0025-0.0025638581310765i</v>
      </c>
      <c r="N2889" s="57">
        <f t="shared" si="848"/>
        <v>109.9665786962553</v>
      </c>
      <c r="O2889" s="57">
        <f t="shared" si="849"/>
        <v>2.3910580719066434</v>
      </c>
      <c r="P2889" s="374">
        <f t="shared" si="850"/>
        <v>-2.3910580719066434</v>
      </c>
      <c r="Q2889" s="374">
        <f t="shared" si="851"/>
        <v>-70.033421303744703</v>
      </c>
      <c r="R2889" s="12">
        <f t="shared" si="852"/>
        <v>109.9665786962553</v>
      </c>
      <c r="S2889" s="57">
        <f t="shared" si="853"/>
        <v>48.557842204582279</v>
      </c>
      <c r="T2889" s="12">
        <f t="shared" si="836"/>
        <v>-2.3910580719066434</v>
      </c>
    </row>
    <row r="2890" spans="1:20" x14ac:dyDescent="0.15">
      <c r="A2890" s="57">
        <f t="shared" si="837"/>
        <v>306257.29278679128</v>
      </c>
      <c r="B2890" s="12">
        <f t="shared" si="854"/>
        <v>48742.362004959694</v>
      </c>
      <c r="C2890" s="57" t="str">
        <f t="shared" si="838"/>
        <v>0.258938972665573-0.712424386337702i</v>
      </c>
      <c r="D2890" s="57" t="str">
        <f t="shared" si="839"/>
        <v>7.7971690000679-1.32457906935989i</v>
      </c>
      <c r="E2890" s="57" t="str">
        <f t="shared" si="840"/>
        <v>90.5919353370736+3.46497280728696i</v>
      </c>
      <c r="F2890" s="57" t="str">
        <f t="shared" si="841"/>
        <v>4.1306744852105-12.7021605525896i</v>
      </c>
      <c r="G2890" s="57" t="str">
        <f t="shared" si="842"/>
        <v>0.988512111803878-0.1065641432233i</v>
      </c>
      <c r="H2890" s="57" t="str">
        <f t="shared" si="843"/>
        <v>2.2775981988806-167.50837166457i</v>
      </c>
      <c r="I2890" s="57" t="str">
        <f t="shared" si="844"/>
        <v>-11.9516827533438-4.06711255541326i</v>
      </c>
      <c r="K2890" s="57" t="str">
        <f t="shared" si="845"/>
        <v>0.000973879086280426-0.00187678146564492i</v>
      </c>
      <c r="L2890" s="57" t="str">
        <f t="shared" si="846"/>
        <v>0.00025-0.00453503939857457i</v>
      </c>
      <c r="M2890" s="57" t="str">
        <f t="shared" si="847"/>
        <v>0.0025-0.00255415235213837i</v>
      </c>
      <c r="N2890" s="57">
        <f t="shared" si="848"/>
        <v>109.97426687464791</v>
      </c>
      <c r="O2890" s="57">
        <f t="shared" si="849"/>
        <v>2.4063596722252028</v>
      </c>
      <c r="P2890" s="374">
        <f t="shared" si="850"/>
        <v>-2.4063596722252028</v>
      </c>
      <c r="Q2890" s="374">
        <f t="shared" si="851"/>
        <v>-70.02573312535209</v>
      </c>
      <c r="R2890" s="12">
        <f t="shared" si="852"/>
        <v>109.97426687464791</v>
      </c>
      <c r="S2890" s="57">
        <f t="shared" si="853"/>
        <v>48.742362004959695</v>
      </c>
      <c r="T2890" s="12">
        <f t="shared" si="836"/>
        <v>-2.4063596722252028</v>
      </c>
    </row>
    <row r="2891" spans="1:20" x14ac:dyDescent="0.15">
      <c r="A2891" s="57">
        <f t="shared" si="837"/>
        <v>307421.07049938105</v>
      </c>
      <c r="B2891" s="12">
        <f t="shared" si="854"/>
        <v>48927.58298057854</v>
      </c>
      <c r="C2891" s="57" t="str">
        <f t="shared" si="838"/>
        <v>0.258575028810955-0.711143266402124i</v>
      </c>
      <c r="D2891" s="57" t="str">
        <f t="shared" si="839"/>
        <v>7.79580897754391-1.32841266946604i</v>
      </c>
      <c r="E2891" s="57" t="str">
        <f t="shared" si="840"/>
        <v>90.6600001400389+3.45506086209265i</v>
      </c>
      <c r="F2891" s="57" t="str">
        <f t="shared" si="841"/>
        <v>4.13031319087432-12.6574138247017i</v>
      </c>
      <c r="G2891" s="57" t="str">
        <f t="shared" si="842"/>
        <v>0.988425650421231-0.106959730789663i</v>
      </c>
      <c r="H2891" s="57" t="str">
        <f t="shared" si="843"/>
        <v>2.25751660991587-166.845770287583i</v>
      </c>
      <c r="I2891" s="57" t="str">
        <f t="shared" si="844"/>
        <v>-11.8625462703502-4.0493209955547i</v>
      </c>
      <c r="K2891" s="57" t="str">
        <f t="shared" si="845"/>
        <v>0.000972976377064499-0.00187151154157932i</v>
      </c>
      <c r="L2891" s="57" t="str">
        <f t="shared" si="846"/>
        <v>0.00025-0.00451787148692427i</v>
      </c>
      <c r="M2891" s="57" t="str">
        <f t="shared" si="847"/>
        <v>0.0025-0.00254448331553932i</v>
      </c>
      <c r="N2891" s="57">
        <f t="shared" si="848"/>
        <v>109.98150381750118</v>
      </c>
      <c r="O2891" s="57">
        <f t="shared" si="849"/>
        <v>2.421594335091914</v>
      </c>
      <c r="P2891" s="374">
        <f t="shared" si="850"/>
        <v>-2.421594335091914</v>
      </c>
      <c r="Q2891" s="374">
        <f t="shared" si="851"/>
        <v>-70.018496182498822</v>
      </c>
      <c r="R2891" s="12">
        <f t="shared" si="852"/>
        <v>109.98150381750118</v>
      </c>
      <c r="S2891" s="57">
        <f t="shared" si="853"/>
        <v>48.927582980578542</v>
      </c>
      <c r="T2891" s="12">
        <f t="shared" si="836"/>
        <v>-2.421594335091914</v>
      </c>
    </row>
    <row r="2892" spans="1:20" x14ac:dyDescent="0.15">
      <c r="A2892" s="57">
        <f t="shared" si="837"/>
        <v>308589.27056727873</v>
      </c>
      <c r="B2892" s="12">
        <f t="shared" si="854"/>
        <v>49113.507795904741</v>
      </c>
      <c r="C2892" s="57" t="str">
        <f t="shared" si="838"/>
        <v>0.258207911713828-0.709871955780394i</v>
      </c>
      <c r="D2892" s="57" t="str">
        <f t="shared" si="839"/>
        <v>7.79443907900269-1.33226226964678i</v>
      </c>
      <c r="E2892" s="57" t="str">
        <f t="shared" si="840"/>
        <v>90.7285175618966+3.44485523695817i</v>
      </c>
      <c r="F2892" s="57" t="str">
        <f t="shared" si="841"/>
        <v>4.1299492094042-12.6128485895046i</v>
      </c>
      <c r="G2892" s="57" t="str">
        <f t="shared" si="842"/>
        <v>0.988338545980311-0.107356716184111i</v>
      </c>
      <c r="H2892" s="57" t="str">
        <f t="shared" si="843"/>
        <v>2.23761007940447-166.186000193521i</v>
      </c>
      <c r="I2892" s="57" t="str">
        <f t="shared" si="844"/>
        <v>-11.7741118801916-4.03162047929323i</v>
      </c>
      <c r="K2892" s="57" t="str">
        <f t="shared" si="845"/>
        <v>0.000972071159106999-0.00186626487570134i</v>
      </c>
      <c r="L2892" s="57" t="str">
        <f t="shared" si="846"/>
        <v>0.00025-0.00450076856637205i</v>
      </c>
      <c r="M2892" s="57" t="str">
        <f t="shared" si="847"/>
        <v>0.0025-0.00253485088218701i</v>
      </c>
      <c r="N2892" s="57">
        <f t="shared" si="848"/>
        <v>109.98828567850933</v>
      </c>
      <c r="O2892" s="57">
        <f t="shared" si="849"/>
        <v>2.4367620983070331</v>
      </c>
      <c r="P2892" s="374">
        <f t="shared" si="850"/>
        <v>-2.4367620983070331</v>
      </c>
      <c r="Q2892" s="374">
        <f t="shared" si="851"/>
        <v>-70.011714321490672</v>
      </c>
      <c r="R2892" s="12">
        <f t="shared" si="852"/>
        <v>109.98828567850933</v>
      </c>
      <c r="S2892" s="57">
        <f t="shared" si="853"/>
        <v>49.113507795904738</v>
      </c>
      <c r="T2892" s="12">
        <f t="shared" si="836"/>
        <v>-2.4367620983070331</v>
      </c>
    </row>
    <row r="2893" spans="1:20" x14ac:dyDescent="0.15">
      <c r="A2893" s="57">
        <f t="shared" si="837"/>
        <v>309761.90979543439</v>
      </c>
      <c r="B2893" s="12">
        <f t="shared" si="854"/>
        <v>49300.139125529182</v>
      </c>
      <c r="C2893" s="57" t="str">
        <f t="shared" si="838"/>
        <v>0.257837593682288-0.708610426380153i</v>
      </c>
      <c r="D2893" s="57" t="str">
        <f t="shared" si="839"/>
        <v>7.79305923632172-1.33612789135352i</v>
      </c>
      <c r="E2893" s="57" t="str">
        <f t="shared" si="840"/>
        <v>90.7974900706944+3.43435203778141i</v>
      </c>
      <c r="F2893" s="57" t="str">
        <f t="shared" si="841"/>
        <v>4.12958252129919-12.568464199336i</v>
      </c>
      <c r="G2893" s="57" t="str">
        <f t="shared" si="842"/>
        <v>0.988250793814321-0.10775510354357i</v>
      </c>
      <c r="H2893" s="57" t="str">
        <f t="shared" si="843"/>
        <v>2.21787697870762-165.52904683606i</v>
      </c>
      <c r="I2893" s="57" t="str">
        <f t="shared" si="844"/>
        <v>-11.6863738223398-4.01401034526207i</v>
      </c>
      <c r="K2893" s="57" t="str">
        <f t="shared" si="845"/>
        <v>0.000971163408151984-0.00186104136251062i</v>
      </c>
      <c r="L2893" s="57" t="str">
        <f t="shared" si="846"/>
        <v>0.00025-0.00448373039088668i</v>
      </c>
      <c r="M2893" s="57" t="str">
        <f t="shared" si="847"/>
        <v>0.0025-0.00252525491351566i</v>
      </c>
      <c r="N2893" s="57">
        <f t="shared" si="848"/>
        <v>109.99460860029397</v>
      </c>
      <c r="O2893" s="57">
        <f t="shared" si="849"/>
        <v>2.4518630025320132</v>
      </c>
      <c r="P2893" s="374">
        <f t="shared" si="850"/>
        <v>-2.4518630025320132</v>
      </c>
      <c r="Q2893" s="374">
        <f t="shared" si="851"/>
        <v>-70.005391399706028</v>
      </c>
      <c r="R2893" s="12">
        <f t="shared" si="852"/>
        <v>109.99460860029397</v>
      </c>
      <c r="S2893" s="57">
        <f t="shared" si="853"/>
        <v>49.300139125529185</v>
      </c>
      <c r="T2893" s="12">
        <f t="shared" si="836"/>
        <v>-2.4518630025320132</v>
      </c>
    </row>
    <row r="2894" spans="1:20" x14ac:dyDescent="0.15">
      <c r="A2894" s="57">
        <f t="shared" si="837"/>
        <v>310939.0050526571</v>
      </c>
      <c r="B2894" s="12">
        <f t="shared" si="854"/>
        <v>49487.479654206196</v>
      </c>
      <c r="C2894" s="57" t="str">
        <f t="shared" si="838"/>
        <v>0.257464046800753-0.707358650068526i</v>
      </c>
      <c r="D2894" s="57" t="str">
        <f t="shared" si="839"/>
        <v>7.7916693809621-1.34000955591041i</v>
      </c>
      <c r="E2894" s="57" t="str">
        <f t="shared" si="840"/>
        <v>90.8669201387792+3.42354732651891i</v>
      </c>
      <c r="F2894" s="57" t="str">
        <f t="shared" si="841"/>
        <v>4.12921310692396-12.5242600090626i</v>
      </c>
      <c r="G2894" s="57" t="str">
        <f t="shared" si="842"/>
        <v>0.98816238922435-0.108154897007828i</v>
      </c>
      <c r="H2894" s="57" t="str">
        <f t="shared" si="843"/>
        <v>2.19831569669989-164.874895770666i</v>
      </c>
      <c r="I2894" s="57" t="str">
        <f t="shared" si="844"/>
        <v>-11.5993263868674-3.9964899387476i</v>
      </c>
      <c r="K2894" s="57" t="str">
        <f t="shared" si="845"/>
        <v>0.000970253100110976-0.00185584089664755i</v>
      </c>
      <c r="L2894" s="57" t="str">
        <f t="shared" si="846"/>
        <v>0.00025-0.00446675671536829i</v>
      </c>
      <c r="M2894" s="57" t="str">
        <f t="shared" si="847"/>
        <v>0.0025-0.00251569527148401i</v>
      </c>
      <c r="N2894" s="57">
        <f t="shared" si="848"/>
        <v>110.00046871449962</v>
      </c>
      <c r="O2894" s="57">
        <f t="shared" si="849"/>
        <v>2.466897091302874</v>
      </c>
      <c r="P2894" s="374">
        <f t="shared" si="850"/>
        <v>-2.466897091302874</v>
      </c>
      <c r="Q2894" s="374">
        <f t="shared" si="851"/>
        <v>-69.999531285500382</v>
      </c>
      <c r="R2894" s="12">
        <f t="shared" si="852"/>
        <v>110.00046871449962</v>
      </c>
      <c r="S2894" s="57">
        <f t="shared" si="853"/>
        <v>49.487479654206197</v>
      </c>
      <c r="T2894" s="12">
        <f t="shared" si="836"/>
        <v>-2.466897091302874</v>
      </c>
    </row>
    <row r="2895" spans="1:20" x14ac:dyDescent="0.15">
      <c r="A2895" s="57">
        <f t="shared" si="837"/>
        <v>312120.57327185717</v>
      </c>
      <c r="B2895" s="12">
        <f t="shared" si="854"/>
        <v>49675.532076892181</v>
      </c>
      <c r="C2895" s="57" t="str">
        <f t="shared" si="838"/>
        <v>0.257087242928792-0.706116598668996i</v>
      </c>
      <c r="D2895" s="57" t="str">
        <f t="shared" si="839"/>
        <v>7.79026944396708-1.34390728451119i</v>
      </c>
      <c r="E2895" s="57" t="str">
        <f t="shared" si="840"/>
        <v>90.936810242621+3.41243712073015i</v>
      </c>
      <c r="F2895" s="57" t="str">
        <f t="shared" si="841"/>
        <v>4.12884094650832-12.4802353760703i</v>
      </c>
      <c r="G2895" s="57" t="str">
        <f t="shared" si="842"/>
        <v>0.988073327479177-0.108556100719416i</v>
      </c>
      <c r="H2895" s="57" t="str">
        <f t="shared" si="843"/>
        <v>2.17892463954866-164.223532653626i</v>
      </c>
      <c r="I2895" s="57" t="str">
        <f t="shared" si="844"/>
        <v>-11.5129639139519-3.9790586116051i</v>
      </c>
      <c r="K2895" s="57" t="str">
        <f t="shared" si="845"/>
        <v>0.000969340211064358-0.00185066337289199i</v>
      </c>
      <c r="L2895" s="57" t="str">
        <f t="shared" si="846"/>
        <v>0.00025-0.00444984729564484i</v>
      </c>
      <c r="M2895" s="57" t="str">
        <f t="shared" si="847"/>
        <v>0.0025-0.00250617181857344i</v>
      </c>
      <c r="N2895" s="57">
        <f t="shared" si="848"/>
        <v>110.00586214188351</v>
      </c>
      <c r="O2895" s="57">
        <f t="shared" si="849"/>
        <v>2.4818644110406032</v>
      </c>
      <c r="P2895" s="374">
        <f t="shared" si="850"/>
        <v>-2.4818644110406032</v>
      </c>
      <c r="Q2895" s="374">
        <f t="shared" si="851"/>
        <v>-69.994137858116488</v>
      </c>
      <c r="R2895" s="12">
        <f t="shared" si="852"/>
        <v>110.00586214188351</v>
      </c>
      <c r="S2895" s="57">
        <f t="shared" si="853"/>
        <v>49.675532076892182</v>
      </c>
      <c r="T2895" s="12">
        <f t="shared" si="836"/>
        <v>-2.4818644110406032</v>
      </c>
    </row>
    <row r="2896" spans="1:20" x14ac:dyDescent="0.15">
      <c r="A2896" s="57">
        <f t="shared" si="837"/>
        <v>313306.63145029027</v>
      </c>
      <c r="B2896" s="12">
        <f t="shared" si="854"/>
        <v>49864.299098784373</v>
      </c>
      <c r="C2896" s="57" t="str">
        <f t="shared" si="838"/>
        <v>0.256707153699967-0.704884243958067i</v>
      </c>
      <c r="D2896" s="57" t="str">
        <f t="shared" si="839"/>
        <v>7.78885935596018-1.34782109821588i</v>
      </c>
      <c r="E2896" s="57" t="str">
        <f t="shared" si="840"/>
        <v>91.0071628626265+3.40101739311826i</v>
      </c>
      <c r="F2896" s="57" t="str">
        <f t="shared" si="841"/>
        <v>4.12846602014619-12.4363896602542i</v>
      </c>
      <c r="G2896" s="57" t="str">
        <f t="shared" si="842"/>
        <v>0.987983603815074-0.108958718823475i</v>
      </c>
      <c r="H2896" s="57" t="str">
        <f t="shared" si="843"/>
        <v>2.15970223049669-163.574943241072i</v>
      </c>
      <c r="I2896" s="57" t="str">
        <f t="shared" si="844"/>
        <v>-11.4272807933836-3.96171572217496i</v>
      </c>
      <c r="K2896" s="57" t="str">
        <f t="shared" si="845"/>
        <v>0.000968424717262825-0.00184550868616179i</v>
      </c>
      <c r="L2896" s="57" t="str">
        <f t="shared" si="846"/>
        <v>0.00025-0.00443300188846865i</v>
      </c>
      <c r="M2896" s="57" t="str">
        <f t="shared" si="847"/>
        <v>0.0025-0.00249668441778585i</v>
      </c>
      <c r="N2896" s="57">
        <f t="shared" si="848"/>
        <v>110.01078499241071</v>
      </c>
      <c r="O2896" s="57">
        <f t="shared" si="849"/>
        <v>2.4967650110632356</v>
      </c>
      <c r="P2896" s="374">
        <f t="shared" si="850"/>
        <v>-2.4967650110632356</v>
      </c>
      <c r="Q2896" s="374">
        <f t="shared" si="851"/>
        <v>-69.989215007589294</v>
      </c>
      <c r="R2896" s="12">
        <f t="shared" si="852"/>
        <v>110.01078499241071</v>
      </c>
      <c r="S2896" s="57">
        <f t="shared" si="853"/>
        <v>49.864299098784372</v>
      </c>
      <c r="T2896" s="12">
        <f t="shared" si="836"/>
        <v>-2.4967650110632356</v>
      </c>
    </row>
    <row r="2897" spans="1:20" x14ac:dyDescent="0.15">
      <c r="A2897" s="57">
        <f t="shared" si="837"/>
        <v>314497.19664980139</v>
      </c>
      <c r="B2897" s="12">
        <f t="shared" si="854"/>
        <v>50053.783435359757</v>
      </c>
      <c r="C2897" s="57" t="str">
        <f t="shared" si="838"/>
        <v>0.256323750520658-0.703661557661966i</v>
      </c>
      <c r="D2897" s="57" t="str">
        <f t="shared" si="839"/>
        <v>7.78743904714351-1.35175101794749i</v>
      </c>
      <c r="E2897" s="57" t="str">
        <f t="shared" si="840"/>
        <v>91.0779804829473+3.38928407106753i</v>
      </c>
      <c r="F2897" s="57" t="str">
        <f t="shared" si="841"/>
        <v>4.12808830779477-12.3927222240085i</v>
      </c>
      <c r="G2897" s="57" t="str">
        <f t="shared" si="842"/>
        <v>0.987893213435611-0.109362755467632i</v>
      </c>
      <c r="H2897" s="57" t="str">
        <f t="shared" si="843"/>
        <v>2.14064690964781-162.929113388039i</v>
      </c>
      <c r="I2897" s="57" t="str">
        <f t="shared" si="844"/>
        <v>-11.3422714640811-3.94446063520074i</v>
      </c>
      <c r="K2897" s="57" t="str">
        <f t="shared" si="845"/>
        <v>0.000967506595128784-0.00184037673151152i</v>
      </c>
      <c r="L2897" s="57" t="str">
        <f t="shared" si="846"/>
        <v>0.00025-0.0044162202515129i</v>
      </c>
      <c r="M2897" s="57" t="str">
        <f t="shared" si="847"/>
        <v>0.0025-0.00248723293264181i</v>
      </c>
      <c r="N2897" s="57">
        <f t="shared" si="848"/>
        <v>110.01523336534554</v>
      </c>
      <c r="O2897" s="57">
        <f t="shared" si="849"/>
        <v>2.5115989435970727</v>
      </c>
      <c r="P2897" s="374">
        <f t="shared" si="850"/>
        <v>-2.5115989435970727</v>
      </c>
      <c r="Q2897" s="374">
        <f t="shared" si="851"/>
        <v>-69.984766634654463</v>
      </c>
      <c r="R2897" s="12">
        <f t="shared" si="852"/>
        <v>110.01523336534554</v>
      </c>
      <c r="S2897" s="57">
        <f t="shared" si="853"/>
        <v>50.053783435359755</v>
      </c>
      <c r="T2897" s="12">
        <f t="shared" si="836"/>
        <v>-2.5115989435970727</v>
      </c>
    </row>
    <row r="2898" spans="1:20" x14ac:dyDescent="0.15">
      <c r="A2898" s="57">
        <f t="shared" si="837"/>
        <v>315692.2859970706</v>
      </c>
      <c r="B2898" s="12">
        <f t="shared" si="854"/>
        <v>50243.987812414125</v>
      </c>
      <c r="C2898" s="57" t="str">
        <f t="shared" si="838"/>
        <v>0.255937004568935-0.702448511453277i</v>
      </c>
      <c r="D2898" s="57" t="str">
        <f t="shared" si="839"/>
        <v>7.786008447296-1.35569706448869i</v>
      </c>
      <c r="E2898" s="57" t="str">
        <f t="shared" si="840"/>
        <v>91.1492655912849+3.37723303617579i</v>
      </c>
      <c r="F2898" s="57" t="str">
        <f t="shared" si="841"/>
        <v>4.12770778927388-12.3492324322165i</v>
      </c>
      <c r="G2898" s="57" t="str">
        <f t="shared" si="842"/>
        <v>0.987802151511462-0.109768214801865i</v>
      </c>
      <c r="H2898" s="57" t="str">
        <f t="shared" si="843"/>
        <v>2.12175713375584-162.286029047513i</v>
      </c>
      <c r="I2898" s="57" t="str">
        <f t="shared" si="844"/>
        <v>-11.2579304136111-3.92729272174813i</v>
      </c>
      <c r="K2898" s="57" t="str">
        <f t="shared" si="845"/>
        <v>0.00096658582125787-0.00183526740413111i</v>
      </c>
      <c r="L2898" s="57" t="str">
        <f t="shared" si="846"/>
        <v>0.00025-0.0043995021433681i</v>
      </c>
      <c r="M2898" s="57" t="str">
        <f t="shared" si="847"/>
        <v>0.0025-0.00247781722717853i</v>
      </c>
      <c r="N2898" s="57">
        <f t="shared" si="848"/>
        <v>110.01920334934674</v>
      </c>
      <c r="O2898" s="57">
        <f t="shared" si="849"/>
        <v>2.526366263787867</v>
      </c>
      <c r="P2898" s="374">
        <f t="shared" si="850"/>
        <v>-2.526366263787867</v>
      </c>
      <c r="Q2898" s="374">
        <f t="shared" si="851"/>
        <v>-69.980796650653261</v>
      </c>
      <c r="R2898" s="12">
        <f t="shared" si="852"/>
        <v>110.01920334934674</v>
      </c>
      <c r="S2898" s="57">
        <f t="shared" si="853"/>
        <v>50.243987812414126</v>
      </c>
      <c r="T2898" s="12">
        <f t="shared" si="836"/>
        <v>-2.526366263787867</v>
      </c>
    </row>
    <row r="2899" spans="1:20" x14ac:dyDescent="0.15">
      <c r="A2899" s="57">
        <f t="shared" si="837"/>
        <v>316891.91668385948</v>
      </c>
      <c r="B2899" s="12">
        <f t="shared" si="854"/>
        <v>50434.9149661013</v>
      </c>
      <c r="C2899" s="57" t="str">
        <f t="shared" si="838"/>
        <v>0.255546886793414-0.701245076947561i</v>
      </c>
      <c r="D2899" s="57" t="str">
        <f t="shared" si="839"/>
        <v>7.78456748577192-1.35965925847848i</v>
      </c>
      <c r="E2899" s="57" t="str">
        <f t="shared" si="840"/>
        <v>91.2210206786904+3.36486012378254i</v>
      </c>
      <c r="F2899" s="57" t="str">
        <f t="shared" si="841"/>
        <v>4.12732444426504-12.3059196522408i</v>
      </c>
      <c r="G2899" s="57" t="str">
        <f t="shared" si="842"/>
        <v>0.987710413180204-0.110175100978372i</v>
      </c>
      <c r="H2899" s="57" t="str">
        <f t="shared" si="843"/>
        <v>2.10303137601635-161.645676269505i</v>
      </c>
      <c r="I2899" s="57" t="str">
        <f t="shared" si="844"/>
        <v>-11.1742521777137-3.91021135912523i</v>
      </c>
      <c r="K2899" s="57" t="str">
        <f t="shared" si="845"/>
        <v>0.000965662372420398-0.00183018059934454i</v>
      </c>
      <c r="L2899" s="57" t="str">
        <f t="shared" si="846"/>
        <v>0.00025-0.00438284732353865i</v>
      </c>
      <c r="M2899" s="57" t="str">
        <f t="shared" si="847"/>
        <v>0.0025-0.00246843716594793i</v>
      </c>
      <c r="N2899" s="57">
        <f t="shared" si="848"/>
        <v>110.02269102256044</v>
      </c>
      <c r="O2899" s="57">
        <f t="shared" si="849"/>
        <v>2.5410670297117011</v>
      </c>
      <c r="P2899" s="374">
        <f t="shared" si="850"/>
        <v>-2.5410670297117011</v>
      </c>
      <c r="Q2899" s="374">
        <f t="shared" si="851"/>
        <v>-69.977308977439563</v>
      </c>
      <c r="R2899" s="12">
        <f t="shared" si="852"/>
        <v>110.02269102256044</v>
      </c>
      <c r="S2899" s="57">
        <f t="shared" si="853"/>
        <v>50.434914966101303</v>
      </c>
      <c r="T2899" s="12">
        <f t="shared" si="836"/>
        <v>-2.5410670297117011</v>
      </c>
    </row>
    <row r="2900" spans="1:20" x14ac:dyDescent="0.15">
      <c r="A2900" s="57">
        <f t="shared" si="837"/>
        <v>318096.10596725816</v>
      </c>
      <c r="B2900" s="12">
        <f t="shared" si="854"/>
        <v>50626.567642972484</v>
      </c>
      <c r="C2900" s="57" t="str">
        <f t="shared" si="838"/>
        <v>0.255153367912124-0.700051225699912i</v>
      </c>
      <c r="D2900" s="57" t="str">
        <f t="shared" si="839"/>
        <v>7.78311609149876-1.36363762040869i</v>
      </c>
      <c r="E2900" s="57" t="str">
        <f t="shared" si="840"/>
        <v>91.2932482393608+3.35216112249264i</v>
      </c>
      <c r="F2900" s="57" t="str">
        <f t="shared" si="841"/>
        <v>4.12693825231059-12.2627832539134i</v>
      </c>
      <c r="G2900" s="57" t="str">
        <f t="shared" si="842"/>
        <v>0.987617993546121-0.110583418151437i</v>
      </c>
      <c r="H2900" s="57" t="str">
        <f t="shared" si="843"/>
        <v>2.08446812586155-161.008041200132i</v>
      </c>
      <c r="I2900" s="57" t="str">
        <f t="shared" si="844"/>
        <v>-11.0912313398337-3.89321593080392i</v>
      </c>
      <c r="K2900" s="57" t="str">
        <f t="shared" si="845"/>
        <v>0.000964736225562873-0.0018251162126086i</v>
      </c>
      <c r="L2900" s="57" t="str">
        <f t="shared" si="846"/>
        <v>0.00025-0.00436625555243939i</v>
      </c>
      <c r="M2900" s="57" t="str">
        <f t="shared" si="847"/>
        <v>0.0025-0.00245909261401467i</v>
      </c>
      <c r="N2900" s="57">
        <f t="shared" si="848"/>
        <v>110.025692452714</v>
      </c>
      <c r="O2900" s="57">
        <f t="shared" si="849"/>
        <v>2.5557013023859581</v>
      </c>
      <c r="P2900" s="374">
        <f t="shared" si="850"/>
        <v>-2.5557013023859581</v>
      </c>
      <c r="Q2900" s="374">
        <f t="shared" si="851"/>
        <v>-69.974307547286003</v>
      </c>
      <c r="R2900" s="12">
        <f t="shared" si="852"/>
        <v>110.025692452714</v>
      </c>
      <c r="S2900" s="57">
        <f t="shared" si="853"/>
        <v>50.626567642972482</v>
      </c>
      <c r="T2900" s="12">
        <f t="shared" si="836"/>
        <v>-2.5557013023859581</v>
      </c>
    </row>
    <row r="2901" spans="1:20" x14ac:dyDescent="0.15">
      <c r="A2901" s="57">
        <f t="shared" si="837"/>
        <v>319304.87116993376</v>
      </c>
      <c r="B2901" s="12">
        <f t="shared" si="854"/>
        <v>50818.948600015778</v>
      </c>
      <c r="C2901" s="57" t="str">
        <f t="shared" si="838"/>
        <v>0.254756418411398-0.69886692920153i</v>
      </c>
      <c r="D2901" s="57" t="str">
        <f t="shared" si="839"/>
        <v>7.78165419297605-1.36763217062069i</v>
      </c>
      <c r="E2901" s="57" t="str">
        <f t="shared" si="840"/>
        <v>91.3659507704294+3.33913177369481i</v>
      </c>
      <c r="F2901" s="57" t="str">
        <f t="shared" si="841"/>
        <v>4.12654919281299-12.2198226095256i</v>
      </c>
      <c r="G2901" s="57" t="str">
        <f t="shared" si="842"/>
        <v>0.987524887680002-0.110993170477294i</v>
      </c>
      <c r="H2901" s="57" t="str">
        <f t="shared" si="843"/>
        <v>2.06606588875798-160.373110080702i</v>
      </c>
      <c r="I2901" s="57" t="str">
        <f t="shared" si="844"/>
        <v>-11.008862530656-3.87630582634242i</v>
      </c>
      <c r="K2901" s="57" t="str">
        <f t="shared" si="845"/>
        <v>0.000963807357809511-0.00182007413951163i</v>
      </c>
      <c r="L2901" s="57" t="str">
        <f t="shared" si="846"/>
        <v>0.00025-0.0043497265913921i</v>
      </c>
      <c r="M2901" s="57" t="str">
        <f t="shared" si="847"/>
        <v>0.0025-0.00244978343695425i</v>
      </c>
      <c r="N2901" s="57">
        <f t="shared" si="848"/>
        <v>110.02820369720955</v>
      </c>
      <c r="O2901" s="57">
        <f t="shared" si="849"/>
        <v>2.5702691457794491</v>
      </c>
      <c r="P2901" s="374">
        <f t="shared" si="850"/>
        <v>-2.5702691457794491</v>
      </c>
      <c r="Q2901" s="374">
        <f t="shared" si="851"/>
        <v>-69.971796302790452</v>
      </c>
      <c r="R2901" s="12">
        <f t="shared" si="852"/>
        <v>110.02820369720955</v>
      </c>
      <c r="S2901" s="57">
        <f t="shared" si="853"/>
        <v>50.81894860001578</v>
      </c>
      <c r="T2901" s="12">
        <f t="shared" si="836"/>
        <v>-2.5702691457794491</v>
      </c>
    </row>
    <row r="2902" spans="1:20" x14ac:dyDescent="0.15">
      <c r="A2902" s="57">
        <f t="shared" si="837"/>
        <v>320518.2296803795</v>
      </c>
      <c r="B2902" s="12">
        <f t="shared" si="854"/>
        <v>51012.060604695842</v>
      </c>
      <c r="C2902" s="57" t="str">
        <f t="shared" si="838"/>
        <v>0.25435600854477-0.697692158876134i</v>
      </c>
      <c r="D2902" s="57" t="str">
        <f t="shared" si="839"/>
        <v>7.78018171827329-1.37164292930182i</v>
      </c>
      <c r="E2902" s="57" t="str">
        <f t="shared" si="840"/>
        <v>91.4391307717467+3.32576777107883i</v>
      </c>
      <c r="F2902" s="57" t="str">
        <f t="shared" si="841"/>
        <v>4.12615724503383-12.1770370938184i</v>
      </c>
      <c r="G2902" s="57" t="str">
        <f t="shared" si="842"/>
        <v>0.987431090618947-0.111404362113986i</v>
      </c>
      <c r="H2902" s="57" t="str">
        <f t="shared" si="843"/>
        <v>2.0478231860073-159.740869246823i</v>
      </c>
      <c r="I2902" s="57" t="str">
        <f t="shared" si="844"/>
        <v>-10.9271404276478-3.85948044130901i</v>
      </c>
      <c r="K2902" s="57" t="str">
        <f t="shared" si="845"/>
        <v>0.000962875746463798-0.00181505427577226i</v>
      </c>
      <c r="L2902" s="57" t="str">
        <f t="shared" si="846"/>
        <v>0.00025-0.00433326020262214i</v>
      </c>
      <c r="M2902" s="57" t="str">
        <f t="shared" si="847"/>
        <v>0.0025-0.00244050950085101i</v>
      </c>
      <c r="N2902" s="57">
        <f t="shared" si="848"/>
        <v>110.0302208032205</v>
      </c>
      <c r="O2902" s="57">
        <f t="shared" si="849"/>
        <v>2.5847706268237216</v>
      </c>
      <c r="P2902" s="374">
        <f t="shared" si="850"/>
        <v>-2.5847706268237216</v>
      </c>
      <c r="Q2902" s="374">
        <f t="shared" si="851"/>
        <v>-69.969779196779498</v>
      </c>
      <c r="R2902" s="12">
        <f t="shared" si="852"/>
        <v>110.0302208032205</v>
      </c>
      <c r="S2902" s="57">
        <f t="shared" si="853"/>
        <v>51.01206060469584</v>
      </c>
      <c r="T2902" s="12">
        <f t="shared" si="836"/>
        <v>-2.5847706268237216</v>
      </c>
    </row>
    <row r="2903" spans="1:20" x14ac:dyDescent="0.15">
      <c r="A2903" s="57">
        <f t="shared" si="837"/>
        <v>321736.19895316497</v>
      </c>
      <c r="B2903" s="12">
        <f t="shared" si="854"/>
        <v>51205.906434993689</v>
      </c>
      <c r="C2903" s="57" t="str">
        <f t="shared" si="838"/>
        <v>0.253952108331872-0.696526886076495i</v>
      </c>
      <c r="D2903" s="57" t="str">
        <f t="shared" si="839"/>
        <v>7.77869859502844-1.37566991648193i</v>
      </c>
      <c r="E2903" s="57" t="str">
        <f t="shared" si="840"/>
        <v>91.5127907456647+3.31206476014402i</v>
      </c>
      <c r="F2903" s="57" t="str">
        <f t="shared" si="841"/>
        <v>4.12576238809314-12.1344260839724i</v>
      </c>
      <c r="G2903" s="57" t="str">
        <f t="shared" si="842"/>
        <v>0.987336597366161-0.111816997221227i</v>
      </c>
      <c r="H2903" s="57" t="str">
        <f t="shared" si="843"/>
        <v>2.02973855454964-159.111305127509i</v>
      </c>
      <c r="I2903" s="57" t="str">
        <f t="shared" si="844"/>
        <v>-10.8460597546042-3.84273917720683i</v>
      </c>
      <c r="K2903" s="57" t="str">
        <f t="shared" si="845"/>
        <v>0.000961941369010014-0.00181005651723831i</v>
      </c>
      <c r="L2903" s="57" t="str">
        <f t="shared" si="846"/>
        <v>0.00025-0.00431685614925496i</v>
      </c>
      <c r="M2903" s="57" t="str">
        <f t="shared" si="847"/>
        <v>0.0025-0.00243127067229629i</v>
      </c>
      <c r="N2903" s="57">
        <f t="shared" si="848"/>
        <v>110.0317398077832</v>
      </c>
      <c r="O2903" s="57">
        <f t="shared" si="849"/>
        <v>2.59920581542247</v>
      </c>
      <c r="P2903" s="374">
        <f t="shared" si="850"/>
        <v>-2.59920581542247</v>
      </c>
      <c r="Q2903" s="374">
        <f t="shared" si="851"/>
        <v>-69.968260192216803</v>
      </c>
      <c r="R2903" s="12">
        <f t="shared" si="852"/>
        <v>110.0317398077832</v>
      </c>
      <c r="S2903" s="57">
        <f t="shared" si="853"/>
        <v>51.205906434993686</v>
      </c>
      <c r="T2903" s="12">
        <f t="shared" si="836"/>
        <v>-2.59920581542247</v>
      </c>
    </row>
    <row r="2904" spans="1:20" x14ac:dyDescent="0.15">
      <c r="A2904" s="57">
        <f t="shared" si="837"/>
        <v>322958.79650918703</v>
      </c>
      <c r="B2904" s="12">
        <f t="shared" si="854"/>
        <v>51400.488879446668</v>
      </c>
      <c r="C2904" s="57" t="str">
        <f t="shared" si="838"/>
        <v>0.253544687557372-0.695371082080798i</v>
      </c>
      <c r="D2904" s="57" t="str">
        <f t="shared" si="839"/>
        <v>7.77720475044628-1.37971315202984i</v>
      </c>
      <c r="E2904" s="57" t="str">
        <f t="shared" si="840"/>
        <v>91.586933196809+3.29801833770618i</v>
      </c>
      <c r="F2904" s="57" t="str">
        <f t="shared" si="841"/>
        <v>4.12536460096844-12.0919889595982i</v>
      </c>
      <c r="G2904" s="57" t="str">
        <f t="shared" si="842"/>
        <v>0.987241402890758-0.112231079960258i</v>
      </c>
      <c r="H2904" s="57" t="str">
        <f t="shared" si="843"/>
        <v>2.01181054677005-158.484404244306i</v>
      </c>
      <c r="I2904" s="57" t="str">
        <f t="shared" si="844"/>
        <v>-10.7656152812004-3.82608144139976i</v>
      </c>
      <c r="K2904" s="57" t="str">
        <f t="shared" si="845"/>
        <v>0.000961004203114862-0.00180508075988551i</v>
      </c>
      <c r="L2904" s="57" t="str">
        <f t="shared" si="846"/>
        <v>0.00025-0.00430051419531277i</v>
      </c>
      <c r="M2904" s="57" t="str">
        <f t="shared" si="847"/>
        <v>0.0025-0.00242206681838642i</v>
      </c>
      <c r="N2904" s="57">
        <f t="shared" si="848"/>
        <v>110.03275673789406</v>
      </c>
      <c r="O2904" s="57">
        <f t="shared" si="849"/>
        <v>2.6135747844621102</v>
      </c>
      <c r="P2904" s="374">
        <f t="shared" si="850"/>
        <v>-2.6135747844621102</v>
      </c>
      <c r="Q2904" s="374">
        <f t="shared" si="851"/>
        <v>-69.967243262105939</v>
      </c>
      <c r="R2904" s="12">
        <f t="shared" si="852"/>
        <v>110.03275673789406</v>
      </c>
      <c r="S2904" s="57">
        <f t="shared" si="853"/>
        <v>51.400488879446669</v>
      </c>
      <c r="T2904" s="12">
        <f t="shared" si="836"/>
        <v>-2.6135747844621102</v>
      </c>
    </row>
    <row r="2905" spans="1:20" x14ac:dyDescent="0.15">
      <c r="A2905" s="57">
        <f t="shared" si="837"/>
        <v>324186.0399359219</v>
      </c>
      <c r="B2905" s="12">
        <f t="shared" si="854"/>
        <v>51595.810737188564</v>
      </c>
      <c r="C2905" s="57" t="str">
        <f t="shared" si="838"/>
        <v>0.253133715769893-0.694224718089016i</v>
      </c>
      <c r="D2905" s="57" t="str">
        <f t="shared" si="839"/>
        <v>7.77570011129666-1.38377265564976i</v>
      </c>
      <c r="E2905" s="57" t="str">
        <f t="shared" si="840"/>
        <v>91.6615606318468+3.28362405139951i</v>
      </c>
      <c r="F2905" s="57" t="str">
        <f t="shared" si="841"/>
        <v>4.12496386249397-12.0497251027266i</v>
      </c>
      <c r="G2905" s="57" t="str">
        <f t="shared" si="842"/>
        <v>0.987145502127555-0.112646614493702i</v>
      </c>
      <c r="H2905" s="57" t="str">
        <f t="shared" si="843"/>
        <v>1.99403773030743-157.860153210426i</v>
      </c>
      <c r="I2905" s="57" t="str">
        <f t="shared" si="844"/>
        <v>-10.685801822548-3.80950664703952i</v>
      </c>
      <c r="K2905" s="57" t="str">
        <f t="shared" si="845"/>
        <v>0.00096006422662903-0.00180012689981644i</v>
      </c>
      <c r="L2905" s="57" t="str">
        <f t="shared" si="846"/>
        <v>0.00025-0.00428423410571107i</v>
      </c>
      <c r="M2905" s="57" t="str">
        <f t="shared" si="847"/>
        <v>0.0025-0.00241289780672088i</v>
      </c>
      <c r="N2905" s="57">
        <f t="shared" si="848"/>
        <v>110.03326761060343</v>
      </c>
      <c r="O2905" s="57">
        <f t="shared" si="849"/>
        <v>2.6278776098217156</v>
      </c>
      <c r="P2905" s="374">
        <f t="shared" si="850"/>
        <v>-2.6278776098217156</v>
      </c>
      <c r="Q2905" s="374">
        <f t="shared" si="851"/>
        <v>-69.966732389396569</v>
      </c>
      <c r="R2905" s="12">
        <f t="shared" si="852"/>
        <v>110.03326761060343</v>
      </c>
      <c r="S2905" s="57">
        <f t="shared" si="853"/>
        <v>51.595810737188565</v>
      </c>
      <c r="T2905" s="12">
        <f t="shared" si="836"/>
        <v>-2.6278776098217156</v>
      </c>
    </row>
    <row r="2906" spans="1:20" x14ac:dyDescent="0.15">
      <c r="A2906" s="57">
        <f t="shared" si="837"/>
        <v>325417.94688767847</v>
      </c>
      <c r="B2906" s="12">
        <f t="shared" si="854"/>
        <v>51791.874817989883</v>
      </c>
      <c r="C2906" s="57" t="str">
        <f t="shared" si="838"/>
        <v>0.252719162280957-0.693087765219277i</v>
      </c>
      <c r="D2906" s="57" t="str">
        <f t="shared" si="839"/>
        <v>7.77418460391292-1.38784844687773i</v>
      </c>
      <c r="E2906" s="57" t="str">
        <f t="shared" si="840"/>
        <v>91.7366755592542+3.26887739917229i</v>
      </c>
      <c r="F2906" s="57" t="str">
        <f t="shared" si="841"/>
        <v>4.1245601513598-12.0076338977988i</v>
      </c>
      <c r="G2906" s="57" t="str">
        <f t="shared" si="842"/>
        <v>0.98704888997687-0.11306360498542i</v>
      </c>
      <c r="H2906" s="57" t="str">
        <f t="shared" si="843"/>
        <v>1.97641868786631-157.238538729885i</v>
      </c>
      <c r="I2906" s="57" t="str">
        <f t="shared" si="844"/>
        <v>-10.6066142387562-3.79301421299354i</v>
      </c>
      <c r="K2906" s="57" t="str">
        <f t="shared" si="845"/>
        <v>0.000959121417588806-0.00179519483325939i</v>
      </c>
      <c r="L2906" s="57" t="str">
        <f t="shared" si="846"/>
        <v>0.00025-0.00426801564625531i</v>
      </c>
      <c r="M2906" s="57" t="str">
        <f t="shared" si="847"/>
        <v>0.0025-0.00240376350540036i</v>
      </c>
      <c r="N2906" s="57">
        <f t="shared" si="848"/>
        <v>110.03326843310914</v>
      </c>
      <c r="O2906" s="57">
        <f t="shared" si="849"/>
        <v>2.6421143703823584</v>
      </c>
      <c r="P2906" s="374">
        <f t="shared" si="850"/>
        <v>-2.6421143703823584</v>
      </c>
      <c r="Q2906" s="374">
        <f t="shared" si="851"/>
        <v>-69.966731566890857</v>
      </c>
      <c r="R2906" s="12">
        <f t="shared" si="852"/>
        <v>110.03326843310914</v>
      </c>
      <c r="S2906" s="57">
        <f t="shared" si="853"/>
        <v>51.791874817989886</v>
      </c>
      <c r="T2906" s="12">
        <f t="shared" si="836"/>
        <v>-2.6421143703823584</v>
      </c>
    </row>
    <row r="2907" spans="1:20" x14ac:dyDescent="0.15">
      <c r="A2907" s="57">
        <f t="shared" si="837"/>
        <v>326654.53508585162</v>
      </c>
      <c r="B2907" s="12">
        <f t="shared" si="854"/>
        <v>51988.683942298245</v>
      </c>
      <c r="C2907" s="57" t="str">
        <f t="shared" si="838"/>
        <v>0.252300996163954-0.691960194504111i</v>
      </c>
      <c r="D2907" s="57" t="str">
        <f t="shared" si="839"/>
        <v>7.7726581541902-1.39194054507788i</v>
      </c>
      <c r="E2907" s="57" t="str">
        <f t="shared" si="840"/>
        <v>91.812280489071+3.25377382878009i</v>
      </c>
      <c r="F2907" s="57" t="str">
        <f t="shared" si="841"/>
        <v>4.12415344611099-11.9657147316565i</v>
      </c>
      <c r="G2907" s="57" t="str">
        <f t="shared" si="842"/>
        <v>0.986951561304321-0.113482055600362i</v>
      </c>
      <c r="H2907" s="57" t="str">
        <f t="shared" si="843"/>
        <v>1.95895201703128-156.619547596661i</v>
      </c>
      <c r="I2907" s="57" t="str">
        <f t="shared" si="844"/>
        <v>-10.5280474344984-3.77660356377421i</v>
      </c>
      <c r="K2907" s="57" t="str">
        <f t="shared" si="845"/>
        <v>0.000958175754217731-0.00179028445656726i</v>
      </c>
      <c r="L2907" s="57" t="str">
        <f t="shared" si="846"/>
        <v>0.00025-0.00425185858363748i</v>
      </c>
      <c r="M2907" s="57" t="str">
        <f t="shared" si="847"/>
        <v>0.0025-0.00239466378302486i</v>
      </c>
      <c r="N2907" s="57">
        <f t="shared" si="848"/>
        <v>110.03275520285334</v>
      </c>
      <c r="O2907" s="57">
        <f t="shared" si="849"/>
        <v>2.6562851480371075</v>
      </c>
      <c r="P2907" s="374">
        <f t="shared" si="850"/>
        <v>-2.6562851480371075</v>
      </c>
      <c r="Q2907" s="374">
        <f t="shared" si="851"/>
        <v>-69.967244797146662</v>
      </c>
      <c r="R2907" s="12">
        <f t="shared" si="852"/>
        <v>110.03275520285334</v>
      </c>
      <c r="S2907" s="57">
        <f t="shared" si="853"/>
        <v>51.988683942298245</v>
      </c>
      <c r="T2907" s="12">
        <f t="shared" si="836"/>
        <v>-2.6562851480371075</v>
      </c>
    </row>
    <row r="2908" spans="1:20" x14ac:dyDescent="0.15">
      <c r="A2908" s="57">
        <f t="shared" si="837"/>
        <v>327895.82231917785</v>
      </c>
      <c r="B2908" s="12">
        <f t="shared" si="854"/>
        <v>52186.240941278978</v>
      </c>
      <c r="C2908" s="57" t="str">
        <f t="shared" si="838"/>
        <v>0.25187918625311-0.690841976886736i</v>
      </c>
      <c r="D2908" s="57" t="str">
        <f t="shared" si="839"/>
        <v>7.77112068758398-1.39604896943893i</v>
      </c>
      <c r="E2908" s="57" t="str">
        <f t="shared" si="840"/>
        <v>91.8883779326528+3.23830873727421i</v>
      </c>
      <c r="F2908" s="57" t="str">
        <f t="shared" si="841"/>
        <v>4.12374372514679-11.9239669935328i</v>
      </c>
      <c r="G2908" s="57" t="str">
        <f t="shared" si="842"/>
        <v>0.986853510940624-0.113901970504413i</v>
      </c>
      <c r="H2908" s="57" t="str">
        <f t="shared" si="843"/>
        <v>1.94163633008402-156.003166693856i</v>
      </c>
      <c r="I2908" s="57" t="str">
        <f t="shared" si="844"/>
        <v>-10.4500963585836-3.76027412946898i</v>
      </c>
      <c r="K2908" s="57" t="str">
        <f t="shared" si="845"/>
        <v>0.000957227214928236-0.00178539566621656i</v>
      </c>
      <c r="L2908" s="57" t="str">
        <f t="shared" si="846"/>
        <v>0.00025-0.00423576268543284i</v>
      </c>
      <c r="M2908" s="57" t="str">
        <f t="shared" si="847"/>
        <v>0.0025-0.00238559850869183i</v>
      </c>
      <c r="N2908" s="57">
        <f t="shared" si="848"/>
        <v>110.03172390761584</v>
      </c>
      <c r="O2908" s="57">
        <f t="shared" si="849"/>
        <v>2.6703900277000048</v>
      </c>
      <c r="P2908" s="374">
        <f t="shared" si="850"/>
        <v>-2.6703900277000048</v>
      </c>
      <c r="Q2908" s="374">
        <f t="shared" si="851"/>
        <v>-69.968276092384158</v>
      </c>
      <c r="R2908" s="12">
        <f t="shared" si="852"/>
        <v>110.03172390761584</v>
      </c>
      <c r="S2908" s="57">
        <f t="shared" si="853"/>
        <v>52.186240941278982</v>
      </c>
      <c r="T2908" s="12">
        <f t="shared" si="836"/>
        <v>-2.6703900277000048</v>
      </c>
    </row>
    <row r="2909" spans="1:20" x14ac:dyDescent="0.15">
      <c r="A2909" s="57">
        <f t="shared" si="837"/>
        <v>329141.82644399075</v>
      </c>
      <c r="B2909" s="12">
        <f t="shared" si="854"/>
        <v>52384.548656855841</v>
      </c>
      <c r="C2909" s="57" t="str">
        <f t="shared" si="838"/>
        <v>0.251453701142478-0.689733083217227i</v>
      </c>
      <c r="D2909" s="57" t="str">
        <f t="shared" si="839"/>
        <v>7.76957212910821-1.40017373897028i</v>
      </c>
      <c r="E2909" s="57" t="str">
        <f t="shared" si="840"/>
        <v>91.9649704024191+3.2224774704835i</v>
      </c>
      <c r="F2909" s="57" t="str">
        <f t="shared" si="841"/>
        <v>4.12333096671964-11.8823900750418i</v>
      </c>
      <c r="G2909" s="57" t="str">
        <f t="shared" si="842"/>
        <v>0.98675473368138-0.114323353864243i</v>
      </c>
      <c r="H2909" s="57" t="str">
        <f t="shared" si="843"/>
        <v>1.92447025382286-155.389382992866i</v>
      </c>
      <c r="I2909" s="57" t="str">
        <f t="shared" si="844"/>
        <v>-10.3727560035318-3.74402534567135i</v>
      </c>
      <c r="K2909" s="57" t="str">
        <f t="shared" si="845"/>
        <v>0.000956275778323314-0.00178052835880631i</v>
      </c>
      <c r="L2909" s="57" t="str">
        <f t="shared" si="846"/>
        <v>0.00025-0.00421972772009648i</v>
      </c>
      <c r="M2909" s="57" t="str">
        <f t="shared" si="847"/>
        <v>0.0025-0.00237656755199426i</v>
      </c>
      <c r="N2909" s="57">
        <f t="shared" si="848"/>
        <v>110.03017052561033</v>
      </c>
      <c r="O2909" s="57">
        <f t="shared" si="849"/>
        <v>2.6844290973156681</v>
      </c>
      <c r="P2909" s="374">
        <f t="shared" si="850"/>
        <v>-2.6844290973156681</v>
      </c>
      <c r="Q2909" s="374">
        <f t="shared" si="851"/>
        <v>-69.96982947438967</v>
      </c>
      <c r="R2909" s="12">
        <f t="shared" si="852"/>
        <v>110.03017052561033</v>
      </c>
      <c r="S2909" s="57">
        <f t="shared" si="853"/>
        <v>52.384548656855841</v>
      </c>
      <c r="T2909" s="12">
        <f t="shared" si="836"/>
        <v>-2.6844290973156681</v>
      </c>
    </row>
    <row r="2910" spans="1:20" x14ac:dyDescent="0.15">
      <c r="A2910" s="57">
        <f t="shared" si="837"/>
        <v>330392.5653844779</v>
      </c>
      <c r="B2910" s="12">
        <f t="shared" si="854"/>
        <v>52583.609941751893</v>
      </c>
      <c r="C2910" s="57" t="str">
        <f t="shared" si="838"/>
        <v>0.251024509184941-0.688633484248711i</v>
      </c>
      <c r="D2910" s="57" t="str">
        <f t="shared" si="839"/>
        <v>7.76801240333383-1.4043148724984i</v>
      </c>
      <c r="E2910" s="57" t="str">
        <f t="shared" si="840"/>
        <v>92.0420604115948+3.20627532249328i</v>
      </c>
      <c r="F2910" s="57" t="str">
        <f t="shared" si="841"/>
        <v>4.12291514893452-11.8409833701692i</v>
      </c>
      <c r="G2910" s="57" t="str">
        <f t="shared" si="842"/>
        <v>0.98665522428688-0.114746209847153i</v>
      </c>
      <c r="H2910" s="57" t="str">
        <f t="shared" si="843"/>
        <v>1.907452429385-154.778183552567i</v>
      </c>
      <c r="I2910" s="57" t="str">
        <f t="shared" si="844"/>
        <v>-10.2960214051547-3.72785665341322i</v>
      </c>
      <c r="K2910" s="57" t="str">
        <f t="shared" si="845"/>
        <v>0.00095532142319821-0.00177568243105708i</v>
      </c>
      <c r="L2910" s="57" t="str">
        <f t="shared" si="846"/>
        <v>0.00025-0.00420375345696002i</v>
      </c>
      <c r="M2910" s="57" t="str">
        <f t="shared" si="847"/>
        <v>0.0025-0.00236757078301878i</v>
      </c>
      <c r="N2910" s="57">
        <f t="shared" si="848"/>
        <v>110.02809102557823</v>
      </c>
      <c r="O2910" s="57">
        <f t="shared" si="849"/>
        <v>2.6984024478679758</v>
      </c>
      <c r="P2910" s="374">
        <f t="shared" si="850"/>
        <v>-2.6984024478679758</v>
      </c>
      <c r="Q2910" s="374">
        <f t="shared" si="851"/>
        <v>-69.971908974421765</v>
      </c>
      <c r="R2910" s="12">
        <f t="shared" si="852"/>
        <v>110.02809102557823</v>
      </c>
      <c r="S2910" s="57">
        <f t="shared" si="853"/>
        <v>52.583609941751895</v>
      </c>
      <c r="T2910" s="12">
        <f t="shared" si="836"/>
        <v>-2.6984024478679758</v>
      </c>
    </row>
    <row r="2911" spans="1:20" x14ac:dyDescent="0.15">
      <c r="A2911" s="57">
        <f t="shared" si="837"/>
        <v>331648.05713293893</v>
      </c>
      <c r="B2911" s="12">
        <f t="shared" si="854"/>
        <v>52783.427659530549</v>
      </c>
      <c r="C2911" s="57" t="str">
        <f t="shared" si="838"/>
        <v>0.250591578491231-0.687543150633476i</v>
      </c>
      <c r="D2911" s="57" t="str">
        <f t="shared" si="839"/>
        <v>7.76644143438725-1.40847238866302i</v>
      </c>
      <c r="E2911" s="57" t="str">
        <f t="shared" si="840"/>
        <v>92.1196504739415+3.18969753511977i</v>
      </c>
      <c r="F2911" s="57" t="str">
        <f t="shared" si="841"/>
        <v>4.12249624974789-11.7997462752628i</v>
      </c>
      <c r="G2911" s="57" t="str">
        <f t="shared" si="842"/>
        <v>0.986554977481891-0.115170542620919i</v>
      </c>
      <c r="H2911" s="57" t="str">
        <f t="shared" si="843"/>
        <v>1.89058151207107-154.169555518505i</v>
      </c>
      <c r="I2911" s="57" t="str">
        <f t="shared" si="844"/>
        <v>-10.2198876421409-3.71176749909782i</v>
      </c>
      <c r="K2911" s="57" t="str">
        <f t="shared" si="845"/>
        <v>0.00095436412854211-0.00177085777981003i</v>
      </c>
      <c r="L2911" s="57" t="str">
        <f t="shared" si="846"/>
        <v>0.00025-0.00418783966622835i</v>
      </c>
      <c r="M2911" s="57" t="str">
        <f t="shared" si="847"/>
        <v>0.0025-0.00235860807234388i</v>
      </c>
      <c r="N2911" s="57">
        <f t="shared" si="848"/>
        <v>110.02548136688399</v>
      </c>
      <c r="O2911" s="57">
        <f t="shared" si="849"/>
        <v>2.7123101733890453</v>
      </c>
      <c r="P2911" s="374">
        <f t="shared" si="850"/>
        <v>-2.7123101733890453</v>
      </c>
      <c r="Q2911" s="374">
        <f t="shared" si="851"/>
        <v>-69.974518633116006</v>
      </c>
      <c r="R2911" s="12">
        <f t="shared" si="852"/>
        <v>110.02548136688399</v>
      </c>
      <c r="S2911" s="57">
        <f t="shared" si="853"/>
        <v>52.783427659530552</v>
      </c>
      <c r="T2911" s="12">
        <f t="shared" si="836"/>
        <v>-2.7123101733890453</v>
      </c>
    </row>
    <row r="2912" spans="1:20" x14ac:dyDescent="0.15">
      <c r="A2912" s="57">
        <f t="shared" si="837"/>
        <v>332908.31975004415</v>
      </c>
      <c r="B2912" s="12">
        <f t="shared" si="854"/>
        <v>52984.00468463677</v>
      </c>
      <c r="C2912" s="57" t="str">
        <f t="shared" si="838"/>
        <v>0.250154876928965-0.686462052919045i</v>
      </c>
      <c r="D2912" s="57" t="str">
        <f t="shared" si="839"/>
        <v>7.76485914594864-1.41264630591328i</v>
      </c>
      <c r="E2912" s="57" t="str">
        <f t="shared" si="840"/>
        <v>92.197743103488+3.1727392973782i</v>
      </c>
      <c r="F2912" s="57" t="str">
        <f t="shared" si="841"/>
        <v>4.12207424696701-11.7586781890231i</v>
      </c>
      <c r="G2912" s="57" t="str">
        <f t="shared" si="842"/>
        <v>0.986453987955455-0.115596356353626i</v>
      </c>
      <c r="H2912" s="57" t="str">
        <f t="shared" si="843"/>
        <v>1.87385617117227-153.563486122097i</v>
      </c>
      <c r="I2912" s="57" t="str">
        <f t="shared" si="844"/>
        <v>-10.1443498356463-3.69575733443391i</v>
      </c>
      <c r="K2912" s="57" t="str">
        <f t="shared" si="845"/>
        <v>0.000953403873539871-0.00176605430202595i</v>
      </c>
      <c r="L2912" s="57" t="str">
        <f t="shared" si="846"/>
        <v>0.00025-0.00417198611897624i</v>
      </c>
      <c r="M2912" s="57" t="str">
        <f t="shared" si="847"/>
        <v>0.0025-0.00234967929103794i</v>
      </c>
      <c r="N2912" s="57">
        <f t="shared" si="848"/>
        <v>110.02233749960985</v>
      </c>
      <c r="O2912" s="57">
        <f t="shared" si="849"/>
        <v>2.7261523709679478</v>
      </c>
      <c r="P2912" s="374">
        <f t="shared" si="850"/>
        <v>-2.7261523709679478</v>
      </c>
      <c r="Q2912" s="374">
        <f t="shared" si="851"/>
        <v>-69.977662500390153</v>
      </c>
      <c r="R2912" s="12">
        <f t="shared" si="852"/>
        <v>110.02233749960985</v>
      </c>
      <c r="S2912" s="57">
        <f t="shared" si="853"/>
        <v>52.984004684636773</v>
      </c>
      <c r="T2912" s="12">
        <f t="shared" si="836"/>
        <v>-2.7261523709679478</v>
      </c>
    </row>
    <row r="2913" spans="1:20" x14ac:dyDescent="0.15">
      <c r="A2913" s="57">
        <f t="shared" si="837"/>
        <v>334173.37136509432</v>
      </c>
      <c r="B2913" s="12">
        <f t="shared" si="854"/>
        <v>53185.343902438392</v>
      </c>
      <c r="C2913" s="57" t="str">
        <f t="shared" si="838"/>
        <v>0.249714372121704-0.685390161544228i</v>
      </c>
      <c r="D2913" s="57" t="str">
        <f t="shared" si="839"/>
        <v>7.76326546125046-1.41683664250391i</v>
      </c>
      <c r="E2913" s="57" t="str">
        <f t="shared" si="840"/>
        <v>92.2763408142534+3.15539574494746i</v>
      </c>
      <c r="F2913" s="57" t="str">
        <f t="shared" si="841"/>
        <v>4.12164911824891-11.7177785124931i</v>
      </c>
      <c r="G2913" s="57" t="str">
        <f t="shared" si="842"/>
        <v>0.986352250360678-0.116023655213514i</v>
      </c>
      <c r="H2913" s="57" t="str">
        <f t="shared" si="843"/>
        <v>1.85727508979984-152.959962679844i</v>
      </c>
      <c r="I2913" s="57" t="str">
        <f t="shared" si="844"/>
        <v>-10.0694031488874-3.67982561637072i</v>
      </c>
      <c r="K2913" s="57" t="str">
        <f t="shared" si="845"/>
        <v>0.000952440637573762-0.00176127189478435i</v>
      </c>
      <c r="L2913" s="57" t="str">
        <f t="shared" si="846"/>
        <v>0.00025-0.00415619258714509i</v>
      </c>
      <c r="M2913" s="57" t="str">
        <f t="shared" si="847"/>
        <v>0.0025-0.00234078431065743i</v>
      </c>
      <c r="N2913" s="57">
        <f t="shared" si="848"/>
        <v>110.01865536465058</v>
      </c>
      <c r="O2913" s="57">
        <f t="shared" si="849"/>
        <v>2.7399291407589743</v>
      </c>
      <c r="P2913" s="374">
        <f t="shared" si="850"/>
        <v>-2.7399291407589743</v>
      </c>
      <c r="Q2913" s="374">
        <f t="shared" si="851"/>
        <v>-69.981344635349416</v>
      </c>
      <c r="R2913" s="12">
        <f t="shared" si="852"/>
        <v>110.01865536465058</v>
      </c>
      <c r="S2913" s="57">
        <f t="shared" si="853"/>
        <v>53.18534390243839</v>
      </c>
      <c r="T2913" s="12">
        <f t="shared" si="836"/>
        <v>-2.7399291407589743</v>
      </c>
    </row>
    <row r="2914" spans="1:20" x14ac:dyDescent="0.15">
      <c r="A2914" s="57">
        <f t="shared" si="837"/>
        <v>335443.23017628165</v>
      </c>
      <c r="B2914" s="12">
        <f t="shared" si="854"/>
        <v>53387.448209267655</v>
      </c>
      <c r="C2914" s="57" t="str">
        <f t="shared" si="838"/>
        <v>0.24927003144801-0.684327446835099i</v>
      </c>
      <c r="D2914" s="57" t="str">
        <f t="shared" si="839"/>
        <v>7.76166030307569-1.4210434164913i</v>
      </c>
      <c r="E2914" s="57" t="str">
        <f t="shared" si="840"/>
        <v>92.3554461199624+3.1376619596296i</v>
      </c>
      <c r="F2914" s="57" t="str">
        <f t="shared" si="841"/>
        <v>4.12122084109958-11.6770466490492i</v>
      </c>
      <c r="G2914" s="57" t="str">
        <f t="shared" si="842"/>
        <v>0.986249759314524-0.116452443368815i</v>
      </c>
      <c r="H2914" s="57" t="str">
        <f t="shared" si="843"/>
        <v>1.84083696471697-152.358972592546i</v>
      </c>
      <c r="I2914" s="57" t="str">
        <f t="shared" si="844"/>
        <v>-9.99504278674037-3.66397180703382i</v>
      </c>
      <c r="K2914" s="57" t="str">
        <f t="shared" si="845"/>
        <v>0.000951474400225186-0.00175651045528261i</v>
      </c>
      <c r="L2914" s="57" t="str">
        <f t="shared" si="846"/>
        <v>0.00025-0.00414045884353964i</v>
      </c>
      <c r="M2914" s="57" t="str">
        <f t="shared" si="847"/>
        <v>0.0025-0.0023319230032451i</v>
      </c>
      <c r="N2914" s="57">
        <f t="shared" si="848"/>
        <v>110.01443089380746</v>
      </c>
      <c r="O2914" s="57">
        <f t="shared" si="849"/>
        <v>2.753640585990158</v>
      </c>
      <c r="P2914" s="374">
        <f t="shared" si="850"/>
        <v>-2.753640585990158</v>
      </c>
      <c r="Q2914" s="374">
        <f t="shared" si="851"/>
        <v>-69.985569106192543</v>
      </c>
      <c r="R2914" s="12">
        <f t="shared" si="852"/>
        <v>110.01443089380746</v>
      </c>
      <c r="S2914" s="57">
        <f t="shared" si="853"/>
        <v>53.387448209267653</v>
      </c>
      <c r="T2914" s="12">
        <f t="shared" si="836"/>
        <v>-2.753640585990158</v>
      </c>
    </row>
    <row r="2915" spans="1:20" x14ac:dyDescent="0.15">
      <c r="A2915" s="57">
        <f t="shared" si="837"/>
        <v>336717.9144509515</v>
      </c>
      <c r="B2915" s="12">
        <f t="shared" si="854"/>
        <v>53590.320512462873</v>
      </c>
      <c r="C2915" s="57" t="str">
        <f t="shared" si="838"/>
        <v>0.248821822040552-0.683273879000961i</v>
      </c>
      <c r="D2915" s="57" t="str">
        <f t="shared" si="839"/>
        <v>7.76004359375669-1.42526664572966i</v>
      </c>
      <c r="E2915" s="57" t="str">
        <f t="shared" si="840"/>
        <v>92.4350615337529+3.11953296880467i</v>
      </c>
      <c r="F2915" s="57" t="str">
        <f t="shared" si="841"/>
        <v>4.12078939287317-11.6364820043917i</v>
      </c>
      <c r="G2915" s="57" t="str">
        <f t="shared" si="842"/>
        <v>0.986146509397607-0.116882724987582i</v>
      </c>
      <c r="H2915" s="57" t="str">
        <f t="shared" si="843"/>
        <v>1.824540506173-151.760503344537i</v>
      </c>
      <c r="I2915" s="57" t="str">
        <f t="shared" si="844"/>
        <v>-9.92126399534479-3.64819537366225i</v>
      </c>
      <c r="K2915" s="57" t="str">
        <f t="shared" si="845"/>
        <v>0.000950505141276478-0.00175176988083511i</v>
      </c>
      <c r="L2915" s="57" t="str">
        <f t="shared" si="846"/>
        <v>0.00025-0.00412478466182471i</v>
      </c>
      <c r="M2915" s="57" t="str">
        <f t="shared" si="847"/>
        <v>0.0025-0.00232309524132806i</v>
      </c>
      <c r="N2915" s="57">
        <f t="shared" si="848"/>
        <v>110.00966000988348</v>
      </c>
      <c r="O2915" s="57">
        <f t="shared" si="849"/>
        <v>2.7672868129711228</v>
      </c>
      <c r="P2915" s="374">
        <f t="shared" si="850"/>
        <v>-2.7672868129711228</v>
      </c>
      <c r="Q2915" s="374">
        <f t="shared" si="851"/>
        <v>-69.990339990116524</v>
      </c>
      <c r="R2915" s="12">
        <f t="shared" si="852"/>
        <v>110.00966000988348</v>
      </c>
      <c r="S2915" s="57">
        <f t="shared" si="853"/>
        <v>53.590320512462874</v>
      </c>
      <c r="T2915" s="12">
        <f t="shared" si="836"/>
        <v>-2.7672868129711228</v>
      </c>
    </row>
    <row r="2916" spans="1:20" x14ac:dyDescent="0.15">
      <c r="A2916" s="57">
        <f t="shared" si="837"/>
        <v>337997.44252586516</v>
      </c>
      <c r="B2916" s="12">
        <f t="shared" si="854"/>
        <v>53793.963730410236</v>
      </c>
      <c r="C2916" s="57" t="str">
        <f t="shared" si="838"/>
        <v>0.248369710785204-0.682229428130221i</v>
      </c>
      <c r="D2916" s="57" t="str">
        <f t="shared" si="839"/>
        <v>7.75841525517324-1.42950634786694i</v>
      </c>
      <c r="E2916" s="57" t="str">
        <f t="shared" si="840"/>
        <v>92.5151895678816+3.10100374487992i</v>
      </c>
      <c r="F2916" s="57" t="str">
        <f t="shared" si="841"/>
        <v>4.12035475077106-11.5960839865353i</v>
      </c>
      <c r="G2916" s="57" t="str">
        <f t="shared" si="842"/>
        <v>0.986042495153978-0.117314504237522i</v>
      </c>
      <c r="H2916" s="57" t="str">
        <f t="shared" si="843"/>
        <v>1.80838443773998-151.164542502913i</v>
      </c>
      <c r="I2916" s="57" t="str">
        <f t="shared" si="844"/>
        <v>-9.84806206171014-3.63249578854596i</v>
      </c>
      <c r="K2916" s="57" t="str">
        <f t="shared" si="845"/>
        <v>0.000949532840712679-0.00174705006887239i</v>
      </c>
      <c r="L2916" s="57" t="str">
        <f t="shared" si="846"/>
        <v>0.00025-0.00410916981652192i</v>
      </c>
      <c r="M2916" s="57" t="str">
        <f t="shared" si="847"/>
        <v>0.0025-0.00231430089791598i</v>
      </c>
      <c r="N2916" s="57">
        <f t="shared" si="848"/>
        <v>110.00433862677768</v>
      </c>
      <c r="O2916" s="57">
        <f t="shared" si="849"/>
        <v>2.7808679311013829</v>
      </c>
      <c r="P2916" s="374">
        <f t="shared" si="850"/>
        <v>-2.7808679311013829</v>
      </c>
      <c r="Q2916" s="374">
        <f t="shared" si="851"/>
        <v>-69.995661373222319</v>
      </c>
      <c r="R2916" s="12">
        <f t="shared" si="852"/>
        <v>110.00433862677768</v>
      </c>
      <c r="S2916" s="57">
        <f t="shared" si="853"/>
        <v>53.793963730410233</v>
      </c>
      <c r="T2916" s="12">
        <f t="shared" si="836"/>
        <v>-2.7808679311013829</v>
      </c>
    </row>
    <row r="2917" spans="1:20" x14ac:dyDescent="0.15">
      <c r="A2917" s="57">
        <f t="shared" si="837"/>
        <v>339281.83280746348</v>
      </c>
      <c r="B2917" s="12">
        <f t="shared" si="854"/>
        <v>53998.380792585798</v>
      </c>
      <c r="C2917" s="57" t="str">
        <f t="shared" si="838"/>
        <v>0.247913664320175-0.681194064186277i</v>
      </c>
      <c r="D2917" s="57" t="str">
        <f t="shared" si="839"/>
        <v>7.75677520875124-1.4337625403409i</v>
      </c>
      <c r="E2917" s="57" t="str">
        <f t="shared" si="840"/>
        <v>92.5958327334195+3.0820692047352i</v>
      </c>
      <c r="F2917" s="57" t="str">
        <f t="shared" si="841"/>
        <v>4.1199168918409-11.555852005799i</v>
      </c>
      <c r="G2917" s="57" t="str">
        <f t="shared" si="842"/>
        <v>0.98593771109092-0.117747785285829i</v>
      </c>
      <c r="H2917" s="57" t="str">
        <f t="shared" si="843"/>
        <v>1.79236749615142-150.571077716791i</v>
      </c>
      <c r="I2917" s="57" t="str">
        <f t="shared" si="844"/>
        <v>-9.77543231332808-3.61687252896472i</v>
      </c>
      <c r="K2917" s="57" t="str">
        <f t="shared" si="845"/>
        <v>0.000948557478723325-0.0017423509169404i</v>
      </c>
      <c r="L2917" s="57" t="str">
        <f t="shared" si="846"/>
        <v>0.00025-0.00409361408300649i</v>
      </c>
      <c r="M2917" s="57" t="str">
        <f t="shared" si="847"/>
        <v>0.0025-0.00230553984649928i</v>
      </c>
      <c r="N2917" s="57">
        <f t="shared" si="848"/>
        <v>109.99846264957868</v>
      </c>
      <c r="O2917" s="57">
        <f t="shared" si="849"/>
        <v>2.7943840528777635</v>
      </c>
      <c r="P2917" s="374">
        <f t="shared" si="850"/>
        <v>-2.7943840528777635</v>
      </c>
      <c r="Q2917" s="374">
        <f t="shared" si="851"/>
        <v>-70.001537350421316</v>
      </c>
      <c r="R2917" s="12">
        <f t="shared" si="852"/>
        <v>109.99846264957868</v>
      </c>
      <c r="S2917" s="57">
        <f t="shared" si="853"/>
        <v>53.998380792585799</v>
      </c>
      <c r="T2917" s="12">
        <f t="shared" si="836"/>
        <v>-2.7943840528777635</v>
      </c>
    </row>
    <row r="2918" spans="1:20" x14ac:dyDescent="0.15">
      <c r="A2918" s="57">
        <f t="shared" si="837"/>
        <v>340571.10377213184</v>
      </c>
      <c r="B2918" s="12">
        <f t="shared" si="854"/>
        <v>54203.574639597624</v>
      </c>
      <c r="C2918" s="57" t="str">
        <f t="shared" si="838"/>
        <v>0.247453649035144-0.680167757003326i</v>
      </c>
      <c r="D2918" s="57" t="str">
        <f t="shared" si="839"/>
        <v>7.75512337546114-1.43803524037504i</v>
      </c>
      <c r="E2918" s="57" t="str">
        <f t="shared" si="840"/>
        <v>92.6769935399411+3.06272420916242i</v>
      </c>
      <c r="F2918" s="57" t="str">
        <f t="shared" si="841"/>
        <v>4.11947579297587-11.5157854747978i</v>
      </c>
      <c r="G2918" s="57" t="str">
        <f t="shared" si="842"/>
        <v>0.985832151678735-0.118182572299011i</v>
      </c>
      <c r="H2918" s="57" t="str">
        <f t="shared" si="843"/>
        <v>1.77648843114328-149.980096716551i</v>
      </c>
      <c r="I2918" s="57" t="str">
        <f t="shared" si="844"/>
        <v>-9.70337011778844-3.60132507712748i</v>
      </c>
      <c r="K2918" s="57" t="str">
        <f t="shared" si="845"/>
        <v>0.000947579035704248-0.00173767232269975i</v>
      </c>
      <c r="L2918" s="57" t="str">
        <f t="shared" si="846"/>
        <v>0.00025-0.00407811723750398i</v>
      </c>
      <c r="M2918" s="57" t="str">
        <f t="shared" si="847"/>
        <v>0.0025-0.0022968119610473i</v>
      </c>
      <c r="N2918" s="57">
        <f t="shared" si="848"/>
        <v>109.9920279746579</v>
      </c>
      <c r="O2918" s="57">
        <f t="shared" si="849"/>
        <v>2.8078352939020972</v>
      </c>
      <c r="P2918" s="374">
        <f t="shared" si="850"/>
        <v>-2.8078352939020972</v>
      </c>
      <c r="Q2918" s="374">
        <f t="shared" si="851"/>
        <v>-70.007972025342099</v>
      </c>
      <c r="R2918" s="12">
        <f t="shared" si="852"/>
        <v>109.9920279746579</v>
      </c>
      <c r="S2918" s="57">
        <f t="shared" si="853"/>
        <v>54.203574639597626</v>
      </c>
      <c r="T2918" s="12">
        <f t="shared" si="836"/>
        <v>-2.8078352939020972</v>
      </c>
    </row>
    <row r="2919" spans="1:20" x14ac:dyDescent="0.15">
      <c r="A2919" s="57">
        <f t="shared" si="837"/>
        <v>341865.27396646596</v>
      </c>
      <c r="B2919" s="12">
        <f t="shared" si="854"/>
        <v>54409.548223228099</v>
      </c>
      <c r="C2919" s="57" t="str">
        <f t="shared" si="838"/>
        <v>0.246989631070446-0.679150476282122i</v>
      </c>
      <c r="D2919" s="57" t="str">
        <f t="shared" si="839"/>
        <v>7.75345967581647-1.44232446497458i</v>
      </c>
      <c r="E2919" s="57" t="str">
        <f t="shared" si="840"/>
        <v>92.7586744952067+3.04296356230142i</v>
      </c>
      <c r="F2919" s="57" t="str">
        <f t="shared" si="841"/>
        <v>4.1190314309137-11.4758838084321i</v>
      </c>
      <c r="G2919" s="57" t="str">
        <f t="shared" si="842"/>
        <v>0.985725811350532-0.118618869442715i</v>
      </c>
      <c r="H2919" s="57" t="str">
        <f t="shared" si="843"/>
        <v>1.76074600529729-149.39158731311i</v>
      </c>
      <c r="I2919" s="57" t="str">
        <f t="shared" si="844"/>
        <v>-9.63187088239909-3.58585292011289i</v>
      </c>
      <c r="K2919" s="57" t="str">
        <f t="shared" si="845"/>
        <v>0.000946597492259438-0.00173301418392495i</v>
      </c>
      <c r="L2919" s="57" t="str">
        <f t="shared" si="846"/>
        <v>0.00025-0.00406267905708706i</v>
      </c>
      <c r="M2919" s="57" t="str">
        <f t="shared" si="847"/>
        <v>0.0025-0.00228811711600648i</v>
      </c>
      <c r="N2919" s="57">
        <f t="shared" si="848"/>
        <v>109.98503048976468</v>
      </c>
      <c r="O2919" s="57">
        <f t="shared" si="849"/>
        <v>2.8212217728886397</v>
      </c>
      <c r="P2919" s="374">
        <f t="shared" si="850"/>
        <v>-2.8212217728886397</v>
      </c>
      <c r="Q2919" s="374">
        <f t="shared" si="851"/>
        <v>-70.014969510235318</v>
      </c>
      <c r="R2919" s="12">
        <f t="shared" si="852"/>
        <v>109.98503048976468</v>
      </c>
      <c r="S2919" s="57">
        <f t="shared" si="853"/>
        <v>54.4095482232281</v>
      </c>
      <c r="T2919" s="12">
        <f t="shared" si="836"/>
        <v>-2.8212217728886397</v>
      </c>
    </row>
    <row r="2920" spans="1:20" x14ac:dyDescent="0.15">
      <c r="A2920" s="57">
        <f t="shared" si="837"/>
        <v>343164.3620075385</v>
      </c>
      <c r="B2920" s="12">
        <f t="shared" si="854"/>
        <v>54616.304506476365</v>
      </c>
      <c r="C2920" s="57" t="str">
        <f t="shared" si="838"/>
        <v>0.246521576316249-0.67814219158571i</v>
      </c>
      <c r="D2920" s="57" t="str">
        <f t="shared" si="839"/>
        <v>7.75178402987239-1.44663023092226i</v>
      </c>
      <c r="E2920" s="57" t="str">
        <f t="shared" si="840"/>
        <v>92.8408781048384+3.02278201106952i</v>
      </c>
      <c r="F2920" s="57" t="str">
        <f t="shared" si="841"/>
        <v>4.11858378223591-11.4361464238791i</v>
      </c>
      <c r="G2920" s="57" t="str">
        <f t="shared" si="842"/>
        <v>0.985618684502017-0.119056680881546i</v>
      </c>
      <c r="H2920" s="57" t="str">
        <f t="shared" si="843"/>
        <v>1.74513899388619-148.805537397186i</v>
      </c>
      <c r="I2920" s="57" t="str">
        <f t="shared" si="844"/>
        <v>-9.56093005381035-3.57045554981046i</v>
      </c>
      <c r="K2920" s="57" t="str">
        <f t="shared" si="845"/>
        <v>0.000945612829202841-0.00172837639850375i</v>
      </c>
      <c r="L2920" s="57" t="str">
        <f t="shared" si="846"/>
        <v>0.00025-0.00404729931967229i</v>
      </c>
      <c r="M2920" s="57" t="str">
        <f t="shared" si="847"/>
        <v>0.0025-0.00227945518629854i</v>
      </c>
      <c r="N2920" s="57">
        <f t="shared" si="848"/>
        <v>109.97746607411857</v>
      </c>
      <c r="O2920" s="57">
        <f t="shared" si="849"/>
        <v>2.834543611671215</v>
      </c>
      <c r="P2920" s="374">
        <f t="shared" si="850"/>
        <v>-2.834543611671215</v>
      </c>
      <c r="Q2920" s="374">
        <f t="shared" si="851"/>
        <v>-70.022533925881433</v>
      </c>
      <c r="R2920" s="12">
        <f t="shared" si="852"/>
        <v>109.97746607411857</v>
      </c>
      <c r="S2920" s="57">
        <f t="shared" si="853"/>
        <v>54.616304506476368</v>
      </c>
      <c r="T2920" s="12">
        <f t="shared" si="836"/>
        <v>-2.834543611671215</v>
      </c>
    </row>
    <row r="2921" spans="1:20" x14ac:dyDescent="0.15">
      <c r="A2921" s="57">
        <f t="shared" si="837"/>
        <v>344468.38658316719</v>
      </c>
      <c r="B2921" s="12">
        <f t="shared" si="854"/>
        <v>54823.846463600974</v>
      </c>
      <c r="C2921" s="57" t="str">
        <f t="shared" si="838"/>
        <v>0.246049450411767-0.677142872335107i</v>
      </c>
      <c r="D2921" s="57" t="str">
        <f t="shared" si="839"/>
        <v>7.75009635722411-1.45095255477423i</v>
      </c>
      <c r="E2921" s="57" t="str">
        <f t="shared" si="840"/>
        <v>92.923606871989+3.0021742445857i</v>
      </c>
      <c r="F2921" s="57" t="str">
        <f t="shared" si="841"/>
        <v>4.11813282336673-11.396572740583i</v>
      </c>
      <c r="G2921" s="57" t="str">
        <f t="shared" si="842"/>
        <v>0.985510765491282-0.119496010778892i</v>
      </c>
      <c r="H2921" s="57" t="str">
        <f t="shared" si="843"/>
        <v>1.72966618472135-148.221934938583i</v>
      </c>
      <c r="I2921" s="57" t="str">
        <f t="shared" si="844"/>
        <v>-9.49054311764329-3.55513246286263i</v>
      </c>
      <c r="K2921" s="57" t="str">
        <f t="shared" si="845"/>
        <v>0.000944625027560254-0.00172375886443649i</v>
      </c>
      <c r="L2921" s="57" t="str">
        <f t="shared" si="846"/>
        <v>0.00025-0.00403197780401704i</v>
      </c>
      <c r="M2921" s="57" t="str">
        <f t="shared" si="847"/>
        <v>0.0025-0.00227082604731873i</v>
      </c>
      <c r="N2921" s="57">
        <f t="shared" si="848"/>
        <v>109.96933059850241</v>
      </c>
      <c r="O2921" s="57">
        <f t="shared" si="849"/>
        <v>2.8478009352101825</v>
      </c>
      <c r="P2921" s="374">
        <f t="shared" si="850"/>
        <v>-2.8478009352101825</v>
      </c>
      <c r="Q2921" s="374">
        <f t="shared" si="851"/>
        <v>-70.03066940149759</v>
      </c>
      <c r="R2921" s="12">
        <f t="shared" si="852"/>
        <v>109.96933059850241</v>
      </c>
      <c r="S2921" s="57">
        <f t="shared" si="853"/>
        <v>54.823846463600972</v>
      </c>
      <c r="T2921" s="12">
        <f t="shared" si="836"/>
        <v>-2.8478009352101825</v>
      </c>
    </row>
    <row r="2922" spans="1:20" x14ac:dyDescent="0.15">
      <c r="A2922" s="57">
        <f t="shared" si="837"/>
        <v>345777.36645218323</v>
      </c>
      <c r="B2922" s="12">
        <f t="shared" si="854"/>
        <v>55032.177080162663</v>
      </c>
      <c r="C2922" s="57" t="str">
        <f t="shared" si="838"/>
        <v>0.245573218744487-0.6761524878049i</v>
      </c>
      <c r="D2922" s="57" t="str">
        <f t="shared" si="839"/>
        <v>7.74839657700555-1.45529145285587i</v>
      </c>
      <c r="E2922" s="57" t="str">
        <f t="shared" si="840"/>
        <v>93.0068632970003+2.9811348935929i</v>
      </c>
      <c r="F2922" s="57" t="str">
        <f t="shared" si="841"/>
        <v>4.11767853057237-11.357162180246i</v>
      </c>
      <c r="G2922" s="57" t="str">
        <f t="shared" si="842"/>
        <v>0.985402048638588-0.119936863296743i</v>
      </c>
      <c r="H2922" s="57" t="str">
        <f t="shared" si="843"/>
        <v>1.71432637800227-147.640767985477i</v>
      </c>
      <c r="I2922" s="57" t="str">
        <f t="shared" si="844"/>
        <v>-9.4207055981222-3.53988316060768i</v>
      </c>
      <c r="K2922" s="57" t="str">
        <f t="shared" si="845"/>
        <v>0.000943634068571154-0.00171916147983544i</v>
      </c>
      <c r="L2922" s="57" t="str">
        <f t="shared" si="846"/>
        <v>0.00025-0.00401671428971611i</v>
      </c>
      <c r="M2922" s="57" t="str">
        <f t="shared" si="847"/>
        <v>0.0025-0.00226222957493398i</v>
      </c>
      <c r="N2922" s="57">
        <f t="shared" si="848"/>
        <v>109.96061992535542</v>
      </c>
      <c r="O2922" s="57">
        <f t="shared" si="849"/>
        <v>2.860993871599669</v>
      </c>
      <c r="P2922" s="374">
        <f t="shared" si="850"/>
        <v>-2.860993871599669</v>
      </c>
      <c r="Q2922" s="374">
        <f t="shared" si="851"/>
        <v>-70.039380074644583</v>
      </c>
      <c r="R2922" s="12">
        <f t="shared" si="852"/>
        <v>109.96061992535542</v>
      </c>
      <c r="S2922" s="57">
        <f t="shared" si="853"/>
        <v>55.032177080162661</v>
      </c>
      <c r="T2922" s="12">
        <f t="shared" si="836"/>
        <v>-2.860993871599669</v>
      </c>
    </row>
    <row r="2923" spans="1:20" x14ac:dyDescent="0.15">
      <c r="A2923" s="57">
        <f t="shared" si="837"/>
        <v>347091.32044470153</v>
      </c>
      <c r="B2923" s="12">
        <f t="shared" si="854"/>
        <v>55241.299353067283</v>
      </c>
      <c r="C2923" s="57" t="str">
        <f t="shared" si="838"/>
        <v>0.245092846449434-0.675171007118889i</v>
      </c>
      <c r="D2923" s="57" t="str">
        <f t="shared" si="839"/>
        <v>7.74668460788791-1.45964694125755i</v>
      </c>
      <c r="E2923" s="57" t="str">
        <f t="shared" si="840"/>
        <v>93.0906498770618+2.95965852987027i</v>
      </c>
      <c r="F2923" s="57" t="str">
        <f t="shared" si="841"/>
        <v>4.11722087996004-11.3179141668184i</v>
      </c>
      <c r="G2923" s="57" t="str">
        <f t="shared" si="842"/>
        <v>0.985292528226155-0.120379242595503i</v>
      </c>
      <c r="H2923" s="57" t="str">
        <f t="shared" si="843"/>
        <v>1.69911838616826-147.062024663713i</v>
      </c>
      <c r="I2923" s="57" t="str">
        <f t="shared" si="844"/>
        <v>-9.35141305771044-3.52470714902336i</v>
      </c>
      <c r="K2923" s="57" t="str">
        <f t="shared" si="845"/>
        <v>0.0009426399336906-0.00171458414292424i</v>
      </c>
      <c r="L2923" s="57" t="str">
        <f t="shared" si="846"/>
        <v>0.00025-0.00400150855719876i</v>
      </c>
      <c r="M2923" s="57" t="str">
        <f t="shared" si="847"/>
        <v>0.0025-0.00225366564548115i</v>
      </c>
      <c r="N2923" s="57">
        <f t="shared" si="848"/>
        <v>109.95132990886471</v>
      </c>
      <c r="O2923" s="57">
        <f t="shared" si="849"/>
        <v>2.8741225520735414</v>
      </c>
      <c r="P2923" s="374">
        <f t="shared" si="850"/>
        <v>-2.8741225520735414</v>
      </c>
      <c r="Q2923" s="374">
        <f t="shared" si="851"/>
        <v>-70.048670091135293</v>
      </c>
      <c r="R2923" s="12">
        <f t="shared" si="852"/>
        <v>109.95132990886471</v>
      </c>
      <c r="S2923" s="57">
        <f t="shared" si="853"/>
        <v>55.241299353067284</v>
      </c>
      <c r="T2923" s="12">
        <f t="shared" si="836"/>
        <v>-2.8741225520735414</v>
      </c>
    </row>
    <row r="2924" spans="1:20" x14ac:dyDescent="0.15">
      <c r="A2924" s="57">
        <f t="shared" si="837"/>
        <v>348410.26746239141</v>
      </c>
      <c r="B2924" s="12">
        <f t="shared" si="854"/>
        <v>55451.216290608943</v>
      </c>
      <c r="C2924" s="57" t="str">
        <f t="shared" si="838"/>
        <v>0.244608298408441-0.674198399245558i</v>
      </c>
      <c r="D2924" s="57" t="str">
        <f t="shared" si="839"/>
        <v>7.74496036807816-1.46401903583036i</v>
      </c>
      <c r="E2924" s="57" t="str">
        <f t="shared" si="840"/>
        <v>93.1749691058509+2.93773966564545i</v>
      </c>
      <c r="F2924" s="57" t="str">
        <f t="shared" si="841"/>
        <v>4.11675984747714-11.2788281264898i</v>
      </c>
      <c r="G2924" s="57" t="str">
        <f t="shared" si="842"/>
        <v>0.985182198497945-0.120823152833805i</v>
      </c>
      <c r="H2924" s="57" t="str">
        <f t="shared" si="843"/>
        <v>1.68404103375214-146.485693176111i</v>
      </c>
      <c r="I2924" s="57" t="str">
        <f t="shared" si="844"/>
        <v>-9.28266109675123-3.50960393867152i</v>
      </c>
      <c r="K2924" s="57" t="str">
        <f t="shared" si="845"/>
        <v>0.000941642604591125-0.00171002675203733i</v>
      </c>
      <c r="L2924" s="57" t="str">
        <f t="shared" si="846"/>
        <v>0.00025-0.0039863603877254i</v>
      </c>
      <c r="M2924" s="57" t="str">
        <f t="shared" si="847"/>
        <v>0.0025-0.00224513413576524i</v>
      </c>
      <c r="N2924" s="57">
        <f t="shared" si="848"/>
        <v>109.94145639505824</v>
      </c>
      <c r="O2924" s="57">
        <f t="shared" si="849"/>
        <v>2.8871871110126572</v>
      </c>
      <c r="P2924" s="374">
        <f t="shared" si="850"/>
        <v>-2.8871871110126572</v>
      </c>
      <c r="Q2924" s="374">
        <f t="shared" si="851"/>
        <v>-70.058543604941761</v>
      </c>
      <c r="R2924" s="12">
        <f t="shared" si="852"/>
        <v>109.94145639505824</v>
      </c>
      <c r="S2924" s="57">
        <f t="shared" si="853"/>
        <v>55.45121629060894</v>
      </c>
      <c r="T2924" s="12">
        <f t="shared" ref="T2924:T2987" si="855">P2924</f>
        <v>-2.8871871110126572</v>
      </c>
    </row>
    <row r="2925" spans="1:20" x14ac:dyDescent="0.15">
      <c r="A2925" s="57">
        <f t="shared" ref="A2925:A2988" si="856">2*PI()*B2925</f>
        <v>349734.22647874849</v>
      </c>
      <c r="B2925" s="12">
        <f t="shared" si="854"/>
        <v>55661.930912513257</v>
      </c>
      <c r="C2925" s="57" t="str">
        <f t="shared" ref="C2925:C2988" si="857">IMPRODUCT(D2925,E2925,$C$40,,K2925,$C$41)</f>
        <v>0.244119539249456-0.673234632993615i</v>
      </c>
      <c r="D2925" s="57" t="str">
        <f t="shared" ref="D2925:D2988" si="858">IMDIV(IMPRODUCT($C$37,$C$38,COMPLEX(1,A2925/$C$38)),IMSUM(-1*A2925*A2925/$C$39,COMPLEX(0,1*A2925)))</f>
        <v>7.74322377531767-1.46840775218177i</v>
      </c>
      <c r="E2925" s="57" t="str">
        <f t="shared" ref="E2925:E2988" si="859">IMDIV(IMPRODUCT(IMSUM(F2925,G2925),$C$29,H2925),IMSUM(1,I2925))</f>
        <v>93.2598234731755+2.91537275299741i</v>
      </c>
      <c r="F2925" s="57" t="str">
        <f t="shared" ref="F2925:F2988" si="860">IMDIV(IMPRODUCT($C$14,$C$15,COMPLEX(1,A2925/$C$15)),IMSUM(-1*A2925*A2925/$C$16,COMPLEX(0,A2925)))</f>
        <v>4.1162954089103-11.2399034876796i</v>
      </c>
      <c r="G2925" s="57" t="str">
        <f t="shared" ref="G2925:G2988" si="861">IMDIV(1,COMPLEX(1,A2925*$C$9*$C$10))</f>
        <v>0.985071053659451-0.121268598168324i</v>
      </c>
      <c r="H2925" s="57" t="str">
        <f t="shared" ref="H2925:H2988" si="862">IMDIV($C$3,IMSUM(K2925,COMPLEX(0,$C$28*A2925)))</f>
        <v>1.66909315723589-145.911761801775i</v>
      </c>
      <c r="I2925" s="57" t="str">
        <f t="shared" ref="I2925:I2988" si="863">IMPRODUCT(F2925,$C$29,H2925,$C$31)</f>
        <v>-9.21444535311129-3.49457304464323i</v>
      </c>
      <c r="K2925" s="57" t="str">
        <f t="shared" ref="K2925:K2988" si="864">IF($C$26&lt;=0,IMDIV(1,IMSUM(IMDIV(1,L2925),1/$C$18)),IMDIV(1,IMSUM(IMDIV(1,L2925),1/$C$18,IMDIV(1,M2925))))</f>
        <v>0.000940642063164636-0.00170548920561945i</v>
      </c>
      <c r="L2925" s="57" t="str">
        <f t="shared" ref="L2925:L2988" si="865">IMSUM($C$21/$C$22,IMDIV(1,COMPLEX(0,$C$20*$C$22*A2925)))</f>
        <v>0.00025-0.00397126956338454i</v>
      </c>
      <c r="M2925" s="57" t="str">
        <f t="shared" ref="M2925:M2988" si="866">IMSUM($C$25/$C$26,IMDIV(1,COMPLEX(0,$C$24*$C$26*A2925)))</f>
        <v>0.0025-0.00223663492305763i</v>
      </c>
      <c r="N2925" s="57">
        <f t="shared" ref="N2925:N2988" si="867">ABS(R2925)</f>
        <v>109.93099522189513</v>
      </c>
      <c r="O2925" s="57">
        <f t="shared" ref="O2925:O2988" si="868">ABS(P2925)</f>
        <v>2.9001876859506055</v>
      </c>
      <c r="P2925" s="374">
        <f t="shared" ref="P2925:P2988" si="869">20*LOG10(IMABS(C2925))</f>
        <v>-2.9001876859506055</v>
      </c>
      <c r="Q2925" s="374">
        <f t="shared" ref="Q2925:Q2988" si="870">IMARGUMENT(C2925)*180/PI()</f>
        <v>-70.069004778104869</v>
      </c>
      <c r="R2925" s="12">
        <f t="shared" ref="R2925:R2988" si="871">IF(Q2925&lt;0,Q2925+180,Q2925-180)</f>
        <v>109.93099522189513</v>
      </c>
      <c r="S2925" s="57">
        <f t="shared" ref="S2925:S2988" si="872">B2925/1000</f>
        <v>55.661930912513256</v>
      </c>
      <c r="T2925" s="12">
        <f t="shared" si="855"/>
        <v>-2.9001876859506055</v>
      </c>
    </row>
    <row r="2926" spans="1:20" x14ac:dyDescent="0.15">
      <c r="A2926" s="57">
        <f t="shared" si="856"/>
        <v>351063.21653936774</v>
      </c>
      <c r="B2926" s="12">
        <f t="shared" ref="B2926:B2989" si="873">B2925*(1+B$42)</f>
        <v>55873.446249980807</v>
      </c>
      <c r="C2926" s="57" t="str">
        <f t="shared" si="857"/>
        <v>0.243626533345871-0.672279677007395i</v>
      </c>
      <c r="D2926" s="57" t="str">
        <f t="shared" si="858"/>
        <v>7.74147474688084-1.47281310567132i</v>
      </c>
      <c r="E2926" s="57" t="str">
        <f t="shared" si="859"/>
        <v>93.3452154646029+2.89255218325702i</v>
      </c>
      <c r="F2926" s="57" t="str">
        <f t="shared" si="860"/>
        <v>4.11582753988441-11.2011396810278i</v>
      </c>
      <c r="G2926" s="57" t="str">
        <f t="shared" si="861"/>
        <v>0.984959087877479-0.121715582753582i</v>
      </c>
      <c r="H2926" s="57" t="str">
        <f t="shared" si="862"/>
        <v>1.65427360490826-145.340218895415i</v>
      </c>
      <c r="I2926" s="57" t="str">
        <f t="shared" si="863"/>
        <v>-9.14676150182899-3.47961398650482i</v>
      </c>
      <c r="K2926" s="57" t="str">
        <f t="shared" si="864"/>
        <v>0.000939638291524332-0.0017009714022251i</v>
      </c>
      <c r="L2926" s="57" t="str">
        <f t="shared" si="865"/>
        <v>0.00025-0.00395623586708959i</v>
      </c>
      <c r="M2926" s="57" t="str">
        <f t="shared" si="866"/>
        <v>0.0025-0.00222816788509427i</v>
      </c>
      <c r="N2926" s="57">
        <f t="shared" si="867"/>
        <v>109.91994221935798</v>
      </c>
      <c r="O2926" s="57">
        <f t="shared" si="868"/>
        <v>2.9131244175802564</v>
      </c>
      <c r="P2926" s="374">
        <f t="shared" si="869"/>
        <v>-2.9131244175802564</v>
      </c>
      <c r="Q2926" s="374">
        <f t="shared" si="870"/>
        <v>-70.080057780642022</v>
      </c>
      <c r="R2926" s="12">
        <f t="shared" si="871"/>
        <v>109.91994221935798</v>
      </c>
      <c r="S2926" s="57">
        <f t="shared" si="872"/>
        <v>55.873446249980809</v>
      </c>
      <c r="T2926" s="12">
        <f t="shared" si="855"/>
        <v>-2.9131244175802564</v>
      </c>
    </row>
    <row r="2927" spans="1:20" x14ac:dyDescent="0.15">
      <c r="A2927" s="57">
        <f t="shared" si="856"/>
        <v>352397.25676221738</v>
      </c>
      <c r="B2927" s="12">
        <f t="shared" si="873"/>
        <v>56085.765345730739</v>
      </c>
      <c r="C2927" s="57" t="str">
        <f t="shared" si="857"/>
        <v>0.243129244815881-0.67133349976228i</v>
      </c>
      <c r="D2927" s="57" t="str">
        <f t="shared" si="858"/>
        <v>7.73971319957382-1.47723511140625i</v>
      </c>
      <c r="E2927" s="57" t="str">
        <f t="shared" si="859"/>
        <v>93.4311475610818+2.86927228640183i</v>
      </c>
      <c r="F2927" s="57" t="str">
        <f t="shared" si="860"/>
        <v>4.11535621586196-11.1625361393855i</v>
      </c>
      <c r="G2927" s="57" t="str">
        <f t="shared" si="861"/>
        <v>0.984846295279933-0.122164110741757i</v>
      </c>
      <c r="H2927" s="57" t="str">
        <f t="shared" si="862"/>
        <v>1.63958123672443-144.771052886675i</v>
      </c>
      <c r="I2927" s="57" t="str">
        <f t="shared" si="863"/>
        <v>-9.07960525476576-3.46472628824483i</v>
      </c>
      <c r="K2927" s="57" t="str">
        <f t="shared" si="864"/>
        <v>0.000938631272006641-0.00169647324051812i</v>
      </c>
      <c r="L2927" s="57" t="str">
        <f t="shared" si="865"/>
        <v>0.00025-0.00394125908257582i</v>
      </c>
      <c r="M2927" s="57" t="str">
        <f t="shared" si="866"/>
        <v>0.0025-0.00221973290007398i</v>
      </c>
      <c r="N2927" s="57">
        <f t="shared" si="867"/>
        <v>109.90829320954286</v>
      </c>
      <c r="O2927" s="57">
        <f t="shared" si="868"/>
        <v>2.9259974497594037</v>
      </c>
      <c r="P2927" s="374">
        <f t="shared" si="869"/>
        <v>-2.9259974497594037</v>
      </c>
      <c r="Q2927" s="374">
        <f t="shared" si="870"/>
        <v>-70.091706790457138</v>
      </c>
      <c r="R2927" s="12">
        <f t="shared" si="871"/>
        <v>109.90829320954286</v>
      </c>
      <c r="S2927" s="57">
        <f t="shared" si="872"/>
        <v>56.085765345730742</v>
      </c>
      <c r="T2927" s="12">
        <f t="shared" si="855"/>
        <v>-2.9259974497594037</v>
      </c>
    </row>
    <row r="2928" spans="1:20" x14ac:dyDescent="0.15">
      <c r="A2928" s="57">
        <f t="shared" si="856"/>
        <v>353736.36633791379</v>
      </c>
      <c r="B2928" s="12">
        <f t="shared" si="873"/>
        <v>56298.891254044516</v>
      </c>
      <c r="C2928" s="57" t="str">
        <f t="shared" si="857"/>
        <v>0.242627637521845-0.670396069560025i</v>
      </c>
      <c r="D2928" s="57" t="str">
        <f t="shared" si="858"/>
        <v>7.73793904973292-1.48167378423702i</v>
      </c>
      <c r="E2928" s="57" t="str">
        <f t="shared" si="859"/>
        <v>93.5176222385571+2.84552733044477i</v>
      </c>
      <c r="F2928" s="57" t="str">
        <f t="shared" si="860"/>
        <v>4.11488141214178-11.1240922978062i</v>
      </c>
      <c r="G2928" s="57" t="str">
        <f t="shared" si="861"/>
        <v>0.9847326699556-0.122614186282483i</v>
      </c>
      <c r="H2928" s="57" t="str">
        <f t="shared" si="862"/>
        <v>1.6250149241674-144.204252279468i</v>
      </c>
      <c r="I2928" s="57" t="str">
        <f t="shared" si="863"/>
        <v>-9.01297236026195-3.44990947822131i</v>
      </c>
      <c r="K2928" s="57" t="str">
        <f t="shared" si="864"/>
        <v>0.000937620987173136-0.0016919946192713i</v>
      </c>
      <c r="L2928" s="57" t="str">
        <f t="shared" si="865"/>
        <v>0.00025-0.0039263389943971i</v>
      </c>
      <c r="M2928" s="57" t="str">
        <f t="shared" si="866"/>
        <v>0.0025-0.00221132984665669i</v>
      </c>
      <c r="N2928" s="57">
        <f t="shared" si="867"/>
        <v>109.89604400674857</v>
      </c>
      <c r="O2928" s="57">
        <f t="shared" si="868"/>
        <v>2.9388069295168262</v>
      </c>
      <c r="P2928" s="374">
        <f t="shared" si="869"/>
        <v>-2.9388069295168262</v>
      </c>
      <c r="Q2928" s="374">
        <f t="shared" si="870"/>
        <v>-70.103955993251432</v>
      </c>
      <c r="R2928" s="12">
        <f t="shared" si="871"/>
        <v>109.89604400674857</v>
      </c>
      <c r="S2928" s="57">
        <f t="shared" si="872"/>
        <v>56.298891254044513</v>
      </c>
      <c r="T2928" s="12">
        <f t="shared" si="855"/>
        <v>-2.9388069295168262</v>
      </c>
    </row>
    <row r="2929" spans="1:20" x14ac:dyDescent="0.15">
      <c r="A2929" s="57">
        <f t="shared" si="856"/>
        <v>355080.56452999788</v>
      </c>
      <c r="B2929" s="12">
        <f t="shared" si="873"/>
        <v>56512.827040809883</v>
      </c>
      <c r="C2929" s="57" t="str">
        <f t="shared" si="857"/>
        <v>0.242121675069724-0.66946735452407i</v>
      </c>
      <c r="D2929" s="57" t="str">
        <f t="shared" si="858"/>
        <v>7.73615221322356-1.48612913875289i</v>
      </c>
      <c r="E2929" s="57" t="str">
        <f t="shared" si="859"/>
        <v>93.6046419675773+2.82131152081739i</v>
      </c>
      <c r="F2929" s="57" t="str">
        <f t="shared" si="860"/>
        <v>4.11440310385855-11.0858075935359i</v>
      </c>
      <c r="G2929" s="57" t="str">
        <f t="shared" si="861"/>
        <v>0.984618205953931-0.123065813522656i</v>
      </c>
      <c r="H2929" s="57" t="str">
        <f t="shared" si="862"/>
        <v>1.61057355011137-143.639805651317i</v>
      </c>
      <c r="I2929" s="57" t="str">
        <f t="shared" si="863"/>
        <v>-8.94685860279516-3.43516308911034i</v>
      </c>
      <c r="K2929" s="57" t="str">
        <f t="shared" si="864"/>
        <v>0.000936607419812529-0.00168753543736592i</v>
      </c>
      <c r="L2929" s="57" t="str">
        <f t="shared" si="865"/>
        <v>0.00025-0.003911475387923i</v>
      </c>
      <c r="M2929" s="57" t="str">
        <f t="shared" si="866"/>
        <v>0.0025-0.00220295860396164i</v>
      </c>
      <c r="N2929" s="57">
        <f t="shared" si="867"/>
        <v>109.88319041756797</v>
      </c>
      <c r="O2929" s="57">
        <f t="shared" si="868"/>
        <v>2.9515530070575986</v>
      </c>
      <c r="P2929" s="374">
        <f t="shared" si="869"/>
        <v>-2.9515530070575986</v>
      </c>
      <c r="Q2929" s="374">
        <f t="shared" si="870"/>
        <v>-70.116809582432026</v>
      </c>
      <c r="R2929" s="12">
        <f t="shared" si="871"/>
        <v>109.88319041756797</v>
      </c>
      <c r="S2929" s="57">
        <f t="shared" si="872"/>
        <v>56.512827040809881</v>
      </c>
      <c r="T2929" s="12">
        <f t="shared" si="855"/>
        <v>-2.9515530070575986</v>
      </c>
    </row>
    <row r="2930" spans="1:20" x14ac:dyDescent="0.15">
      <c r="A2930" s="57">
        <f t="shared" si="856"/>
        <v>356429.87067521189</v>
      </c>
      <c r="B2930" s="12">
        <f t="shared" si="873"/>
        <v>56727.575783564964</v>
      </c>
      <c r="C2930" s="57" t="str">
        <f t="shared" si="857"/>
        <v>0.241611320808489-0.668547322594771i</v>
      </c>
      <c r="D2930" s="57" t="str">
        <f t="shared" si="858"/>
        <v>7.73435260543879-1.49060118927738i</v>
      </c>
      <c r="E2930" s="57" t="str">
        <f t="shared" si="859"/>
        <v>93.6922092128891+2.79661899975072i</v>
      </c>
      <c r="F2930" s="57" t="str">
        <f t="shared" si="860"/>
        <v>4.11392126598147-11.0476814660046i</v>
      </c>
      <c r="G2930" s="57" t="str">
        <f t="shared" si="861"/>
        <v>0.984502897284826-0.123518996606228i</v>
      </c>
      <c r="H2930" s="57" t="str">
        <f t="shared" si="862"/>
        <v>1.59625600868695-143.07770165271i</v>
      </c>
      <c r="I2930" s="57" t="str">
        <f t="shared" si="863"/>
        <v>-8.88125980264385-3.42048665785482i</v>
      </c>
      <c r="K2930" s="57" t="str">
        <f t="shared" si="864"/>
        <v>0.000935590552942578-0.00168309559379149i</v>
      </c>
      <c r="L2930" s="57" t="str">
        <f t="shared" si="865"/>
        <v>0.00025-0.00389666804933551i</v>
      </c>
      <c r="M2930" s="57" t="str">
        <f t="shared" si="866"/>
        <v>0.0025-0.00219461905156569i</v>
      </c>
      <c r="N2930" s="57">
        <f t="shared" si="867"/>
        <v>109.86972824097532</v>
      </c>
      <c r="O2930" s="57">
        <f t="shared" si="868"/>
        <v>2.9642358357687977</v>
      </c>
      <c r="P2930" s="374">
        <f t="shared" si="869"/>
        <v>-2.9642358357687977</v>
      </c>
      <c r="Q2930" s="374">
        <f t="shared" si="870"/>
        <v>-70.13027175902468</v>
      </c>
      <c r="R2930" s="12">
        <f t="shared" si="871"/>
        <v>109.86972824097532</v>
      </c>
      <c r="S2930" s="57">
        <f t="shared" si="872"/>
        <v>56.727575783564966</v>
      </c>
      <c r="T2930" s="12">
        <f t="shared" si="855"/>
        <v>-2.9642358357687977</v>
      </c>
    </row>
    <row r="2931" spans="1:20" x14ac:dyDescent="0.15">
      <c r="A2931" s="57">
        <f t="shared" si="856"/>
        <v>357784.30418377771</v>
      </c>
      <c r="B2931" s="12">
        <f t="shared" si="873"/>
        <v>56943.140571542513</v>
      </c>
      <c r="C2931" s="57" t="str">
        <f t="shared" si="857"/>
        <v>0.241096537829601-0.667635941524604i</v>
      </c>
      <c r="D2931" s="57" t="str">
        <f t="shared" si="858"/>
        <v>7.73254014129791-1.49508994986373i</v>
      </c>
      <c r="E2931" s="57" t="str">
        <f t="shared" si="859"/>
        <v>93.7803264330307+2.77144384564598i</v>
      </c>
      <c r="F2931" s="57" t="str">
        <f t="shared" si="860"/>
        <v>4.11343587331374-11.0097133568165i</v>
      </c>
      <c r="G2931" s="57" t="str">
        <f t="shared" si="861"/>
        <v>0.984386737918414-0.123973739674005i</v>
      </c>
      <c r="H2931" s="57" t="str">
        <f t="shared" si="862"/>
        <v>1.58206120514819-142.51792900645i</v>
      </c>
      <c r="I2931" s="57" t="str">
        <f t="shared" si="863"/>
        <v>-8.81617181555261-3.40587972561431i</v>
      </c>
      <c r="K2931" s="57" t="str">
        <f t="shared" si="864"/>
        <v>0.000934570369812121-0.00167867498764536i</v>
      </c>
      <c r="L2931" s="57" t="str">
        <f t="shared" si="865"/>
        <v>0.00025-0.00388191676562614i</v>
      </c>
      <c r="M2931" s="57" t="str">
        <f t="shared" si="866"/>
        <v>0.0025-0.00218631106950158i</v>
      </c>
      <c r="N2931" s="57">
        <f t="shared" si="867"/>
        <v>109.85565326841564</v>
      </c>
      <c r="O2931" s="57">
        <f t="shared" si="868"/>
        <v>2.9768555722246228</v>
      </c>
      <c r="P2931" s="374">
        <f t="shared" si="869"/>
        <v>-2.9768555722246228</v>
      </c>
      <c r="Q2931" s="374">
        <f t="shared" si="870"/>
        <v>-70.144346731584363</v>
      </c>
      <c r="R2931" s="12">
        <f t="shared" si="871"/>
        <v>109.85565326841564</v>
      </c>
      <c r="S2931" s="57">
        <f t="shared" si="872"/>
        <v>56.943140571542514</v>
      </c>
      <c r="T2931" s="12">
        <f t="shared" si="855"/>
        <v>-2.9768555722246228</v>
      </c>
    </row>
    <row r="2932" spans="1:20" x14ac:dyDescent="0.15">
      <c r="A2932" s="57">
        <f t="shared" si="856"/>
        <v>359143.88453967607</v>
      </c>
      <c r="B2932" s="12">
        <f t="shared" si="873"/>
        <v>57159.524505714377</v>
      </c>
      <c r="C2932" s="57" t="str">
        <f t="shared" si="857"/>
        <v>0.240577288966498-0.666733178873305i</v>
      </c>
      <c r="D2932" s="57" t="str">
        <f t="shared" si="858"/>
        <v>7.7307147352455-1.49959543429036i</v>
      </c>
      <c r="E2932" s="57" t="str">
        <f t="shared" si="859"/>
        <v>93.8689960799077+2.7457800724462i</v>
      </c>
      <c r="F2932" s="57" t="str">
        <f t="shared" si="860"/>
        <v>4.11294690049129-10.9719027097414i</v>
      </c>
      <c r="G2932" s="57" t="str">
        <f t="shared" si="861"/>
        <v>0.984269721784836-0.12443004686344i</v>
      </c>
      <c r="H2932" s="57" t="str">
        <f t="shared" si="862"/>
        <v>1.56798805574128-141.960476507026i</v>
      </c>
      <c r="I2932" s="57" t="str">
        <f t="shared" si="863"/>
        <v>-8.75159053240286-3.39134183771527i</v>
      </c>
      <c r="K2932" s="57" t="str">
        <f t="shared" si="864"/>
        <v>0.000933546853902977-0.00167427351813248i</v>
      </c>
      <c r="L2932" s="57" t="str">
        <f t="shared" si="865"/>
        <v>0.00025-0.00386722132459268i</v>
      </c>
      <c r="M2932" s="57" t="str">
        <f t="shared" si="866"/>
        <v>0.0025-0.00217803453825621i</v>
      </c>
      <c r="N2932" s="57">
        <f t="shared" si="867"/>
        <v>109.8409612838922</v>
      </c>
      <c r="O2932" s="57">
        <f t="shared" si="868"/>
        <v>2.9894123761915847</v>
      </c>
      <c r="P2932" s="374">
        <f t="shared" si="869"/>
        <v>-2.9894123761915847</v>
      </c>
      <c r="Q2932" s="374">
        <f t="shared" si="870"/>
        <v>-70.159038716107801</v>
      </c>
      <c r="R2932" s="12">
        <f t="shared" si="871"/>
        <v>109.8409612838922</v>
      </c>
      <c r="S2932" s="57">
        <f t="shared" si="872"/>
        <v>57.15952450571438</v>
      </c>
      <c r="T2932" s="12">
        <f t="shared" si="855"/>
        <v>-2.9894123761915847</v>
      </c>
    </row>
    <row r="2933" spans="1:20" x14ac:dyDescent="0.15">
      <c r="A2933" s="57">
        <f t="shared" si="856"/>
        <v>360508.63130092685</v>
      </c>
      <c r="B2933" s="12">
        <f t="shared" si="873"/>
        <v>57376.730698836094</v>
      </c>
      <c r="C2933" s="57" t="str">
        <f t="shared" si="857"/>
        <v>0.240053536794121-0.665839002002979i</v>
      </c>
      <c r="D2933" s="57" t="str">
        <f t="shared" si="858"/>
        <v>7.72887630124983-1.50411765605616i</v>
      </c>
      <c r="E2933" s="57" t="str">
        <f t="shared" si="859"/>
        <v>93.958220598368+2.71962162899518i</v>
      </c>
      <c r="F2933" s="57" t="str">
        <f t="shared" si="860"/>
        <v>4.11245432198216-10.9342489707052i</v>
      </c>
      <c r="G2933" s="57" t="str">
        <f t="shared" si="861"/>
        <v>0.984151842774026-0.124887922308423i</v>
      </c>
      <c r="H2933" s="57" t="str">
        <f t="shared" si="862"/>
        <v>1.55403548757531-141.40533301998i</v>
      </c>
      <c r="I2933" s="57" t="str">
        <f t="shared" si="863"/>
        <v>-8.68751187888551-3.37687254360233i</v>
      </c>
      <c r="K2933" s="57" t="str">
        <f t="shared" si="864"/>
        <v>0.00093251998893203-0.00166989108456517i</v>
      </c>
      <c r="L2933" s="57" t="str">
        <f t="shared" si="865"/>
        <v>0.00025-0.00385258151483631i</v>
      </c>
      <c r="M2933" s="57" t="str">
        <f t="shared" si="866"/>
        <v>0.0025-0.00216978933876888i</v>
      </c>
      <c r="N2933" s="57">
        <f t="shared" si="867"/>
        <v>109.82564806405354</v>
      </c>
      <c r="O2933" s="57">
        <f t="shared" si="868"/>
        <v>3.00190641063327</v>
      </c>
      <c r="P2933" s="374">
        <f t="shared" si="869"/>
        <v>-3.00190641063327</v>
      </c>
      <c r="Q2933" s="374">
        <f t="shared" si="870"/>
        <v>-70.174351935946461</v>
      </c>
      <c r="R2933" s="12">
        <f t="shared" si="871"/>
        <v>109.82564806405354</v>
      </c>
      <c r="S2933" s="57">
        <f t="shared" si="872"/>
        <v>57.376730698836091</v>
      </c>
      <c r="T2933" s="12">
        <f t="shared" si="855"/>
        <v>-3.00190641063327</v>
      </c>
    </row>
    <row r="2934" spans="1:20" x14ac:dyDescent="0.15">
      <c r="A2934" s="57">
        <f t="shared" si="856"/>
        <v>361878.56409987039</v>
      </c>
      <c r="B2934" s="12">
        <f t="shared" si="873"/>
        <v>57594.762275491674</v>
      </c>
      <c r="C2934" s="57" t="str">
        <f t="shared" si="857"/>
        <v>0.239525243628465-0.664953378073115i</v>
      </c>
      <c r="D2934" s="57" t="str">
        <f t="shared" si="858"/>
        <v>7.72702475280179-1.50865662837588i</v>
      </c>
      <c r="E2934" s="57" t="str">
        <f t="shared" si="859"/>
        <v>94.048002425762+2.69296239839814i</v>
      </c>
      <c r="F2934" s="57" t="str">
        <f t="shared" si="860"/>
        <v>4.11195811208541-10.8967515877811i</v>
      </c>
      <c r="G2934" s="57" t="str">
        <f t="shared" si="861"/>
        <v>0.984033094735493-0.12534737013907i</v>
      </c>
      <c r="H2934" s="57" t="str">
        <f t="shared" si="862"/>
        <v>1.54020243849435-140.852487481291i</v>
      </c>
      <c r="I2934" s="57" t="str">
        <f t="shared" si="863"/>
        <v>-8.62393181517836-3.36247139678998i</v>
      </c>
      <c r="K2934" s="57" t="str">
        <f t="shared" si="864"/>
        <v>0.000931489758853144-0.00166552758636287i</v>
      </c>
      <c r="L2934" s="57" t="str">
        <f t="shared" si="865"/>
        <v>0.00025-0.00383799712575842i</v>
      </c>
      <c r="M2934" s="57" t="str">
        <f t="shared" si="866"/>
        <v>0.0025-0.00216157535242965i</v>
      </c>
      <c r="N2934" s="57">
        <f t="shared" si="867"/>
        <v>109.8097093782805</v>
      </c>
      <c r="O2934" s="57">
        <f t="shared" si="868"/>
        <v>3.0143378417154603</v>
      </c>
      <c r="P2934" s="374">
        <f t="shared" si="869"/>
        <v>-3.0143378417154603</v>
      </c>
      <c r="Q2934" s="374">
        <f t="shared" si="870"/>
        <v>-70.190290621719498</v>
      </c>
      <c r="R2934" s="12">
        <f t="shared" si="871"/>
        <v>109.8097093782805</v>
      </c>
      <c r="S2934" s="57">
        <f t="shared" si="872"/>
        <v>57.594762275491675</v>
      </c>
      <c r="T2934" s="12">
        <f t="shared" si="855"/>
        <v>-3.0143378417154603</v>
      </c>
    </row>
    <row r="2935" spans="1:20" x14ac:dyDescent="0.15">
      <c r="A2935" s="57">
        <f t="shared" si="856"/>
        <v>363253.70264344994</v>
      </c>
      <c r="B2935" s="12">
        <f t="shared" si="873"/>
        <v>57813.622372138547</v>
      </c>
      <c r="C2935" s="57" t="str">
        <f t="shared" si="857"/>
        <v>0.238992371526176-0.664076274035623i</v>
      </c>
      <c r="D2935" s="57" t="str">
        <f t="shared" si="858"/>
        <v>7.72516000291372-1.51321236417541i</v>
      </c>
      <c r="E2935" s="57" t="str">
        <f t="shared" si="859"/>
        <v>94.1383439914966+2.66579619737293i</v>
      </c>
      <c r="F2935" s="57" t="str">
        <f t="shared" si="860"/>
        <v>4.11145824493025-10.85941001118i</v>
      </c>
      <c r="G2935" s="57" t="str">
        <f t="shared" si="861"/>
        <v>0.9839134714781-0.125808394481507i</v>
      </c>
      <c r="H2935" s="57" t="str">
        <f t="shared" si="862"/>
        <v>1.52648785695164-140.301928896755i</v>
      </c>
      <c r="I2935" s="57" t="str">
        <f t="shared" si="863"/>
        <v>-8.5608463356255-3.34813795481496i</v>
      </c>
      <c r="K2935" s="57" t="str">
        <f t="shared" si="864"/>
        <v>0.000930456147859226-0.00166118292305204i</v>
      </c>
      <c r="L2935" s="57" t="str">
        <f t="shared" si="865"/>
        <v>0.00025-0.00382346794755771i</v>
      </c>
      <c r="M2935" s="57" t="str">
        <f t="shared" si="866"/>
        <v>0.0025-0.00215339246107756i</v>
      </c>
      <c r="N2935" s="57">
        <f t="shared" si="867"/>
        <v>109.79314098877163</v>
      </c>
      <c r="O2935" s="57">
        <f t="shared" si="868"/>
        <v>3.0267068388101808</v>
      </c>
      <c r="P2935" s="374">
        <f t="shared" si="869"/>
        <v>-3.0267068388101808</v>
      </c>
      <c r="Q2935" s="374">
        <f t="shared" si="870"/>
        <v>-70.206859011228374</v>
      </c>
      <c r="R2935" s="12">
        <f t="shared" si="871"/>
        <v>109.79314098877163</v>
      </c>
      <c r="S2935" s="57">
        <f t="shared" si="872"/>
        <v>57.813622372138546</v>
      </c>
      <c r="T2935" s="12">
        <f t="shared" si="855"/>
        <v>-3.0267068388101808</v>
      </c>
    </row>
    <row r="2936" spans="1:20" x14ac:dyDescent="0.15">
      <c r="A2936" s="57">
        <f t="shared" si="856"/>
        <v>364634.06671349506</v>
      </c>
      <c r="B2936" s="12">
        <f t="shared" si="873"/>
        <v>58033.314137152673</v>
      </c>
      <c r="C2936" s="57" t="str">
        <f t="shared" si="857"/>
        <v>0.23845488228415-0.663207656629752i</v>
      </c>
      <c r="D2936" s="57" t="str">
        <f t="shared" si="858"/>
        <v>7.72328196411808-1.51778487608702i</v>
      </c>
      <c r="E2936" s="57" t="str">
        <f t="shared" si="859"/>
        <v>94.22924771658+2.63811677559537i</v>
      </c>
      <c r="F2936" s="57" t="str">
        <f t="shared" si="860"/>
        <v>4.11095469447517-10.8222236932422i</v>
      </c>
      <c r="G2936" s="57" t="str">
        <f t="shared" si="861"/>
        <v>0.983792966769842-0.126270999457652i</v>
      </c>
      <c r="H2936" s="57" t="str">
        <f t="shared" si="862"/>
        <v>1.51289070188518-139.75364634138i</v>
      </c>
      <c r="I2936" s="57" t="str">
        <f t="shared" si="863"/>
        <v>-8.49825146842165-3.33387177918943i</v>
      </c>
      <c r="K2936" s="57" t="str">
        <f t="shared" si="864"/>
        <v>0.000929419140384212-0.00165685699426598i</v>
      </c>
      <c r="L2936" s="57" t="str">
        <f t="shared" si="865"/>
        <v>0.00025-0.00380899377122705i</v>
      </c>
      <c r="M2936" s="57" t="str">
        <f t="shared" si="866"/>
        <v>0.0025-0.00214524054699896i</v>
      </c>
      <c r="N2936" s="57">
        <f t="shared" si="867"/>
        <v>109.77593865062745</v>
      </c>
      <c r="O2936" s="57">
        <f t="shared" si="868"/>
        <v>3.0390135745004869</v>
      </c>
      <c r="P2936" s="374">
        <f t="shared" si="869"/>
        <v>-3.0390135745004869</v>
      </c>
      <c r="Q2936" s="374">
        <f t="shared" si="870"/>
        <v>-70.224061349372548</v>
      </c>
      <c r="R2936" s="12">
        <f t="shared" si="871"/>
        <v>109.77593865062745</v>
      </c>
      <c r="S2936" s="57">
        <f t="shared" si="872"/>
        <v>58.033314137152672</v>
      </c>
      <c r="T2936" s="12">
        <f t="shared" si="855"/>
        <v>-3.0390135745004869</v>
      </c>
    </row>
    <row r="2937" spans="1:20" x14ac:dyDescent="0.15">
      <c r="A2937" s="57">
        <f t="shared" si="856"/>
        <v>366019.67616700631</v>
      </c>
      <c r="B2937" s="12">
        <f t="shared" si="873"/>
        <v>58253.840730873853</v>
      </c>
      <c r="C2937" s="57" t="str">
        <f t="shared" si="857"/>
        <v>0.237912737439202-0.662347492376965i</v>
      </c>
      <c r="D2937" s="57" t="str">
        <f t="shared" si="858"/>
        <v>7.72139054846637-1.52237417644458i</v>
      </c>
      <c r="E2937" s="57" t="str">
        <f t="shared" si="859"/>
        <v>94.3207160131533+2.60991781504306i</v>
      </c>
      <c r="F2937" s="57" t="str">
        <f t="shared" si="860"/>
        <v>4.11044743450696-10.7851920884277i</v>
      </c>
      <c r="G2937" s="57" t="str">
        <f t="shared" si="861"/>
        <v>0.983671574337631-0.126735189184999i</v>
      </c>
      <c r="H2937" s="57" t="str">
        <f t="shared" si="862"/>
        <v>1.4994099425951-139.207628958785i</v>
      </c>
      <c r="I2937" s="57" t="str">
        <f t="shared" si="863"/>
        <v>-8.43614327529849-3.31967243535465i</v>
      </c>
      <c r="K2937" s="57" t="str">
        <f t="shared" si="864"/>
        <v>0.000928378721105095-0.00165254969974474i</v>
      </c>
      <c r="L2937" s="57" t="str">
        <f t="shared" si="865"/>
        <v>0.00025-0.00379457438855056i</v>
      </c>
      <c r="M2937" s="57" t="str">
        <f t="shared" si="866"/>
        <v>0.0025-0.00213711949292584i</v>
      </c>
      <c r="N2937" s="57">
        <f t="shared" si="867"/>
        <v>109.75809811193648</v>
      </c>
      <c r="O2937" s="57">
        <f t="shared" si="868"/>
        <v>3.0512582245848447</v>
      </c>
      <c r="P2937" s="374">
        <f t="shared" si="869"/>
        <v>-3.0512582245848447</v>
      </c>
      <c r="Q2937" s="374">
        <f t="shared" si="870"/>
        <v>-70.241901888063524</v>
      </c>
      <c r="R2937" s="12">
        <f t="shared" si="871"/>
        <v>109.75809811193648</v>
      </c>
      <c r="S2937" s="57">
        <f t="shared" si="872"/>
        <v>58.253840730873854</v>
      </c>
      <c r="T2937" s="12">
        <f t="shared" si="855"/>
        <v>-3.0512582245848447</v>
      </c>
    </row>
    <row r="2938" spans="1:20" x14ac:dyDescent="0.15">
      <c r="A2938" s="57">
        <f t="shared" si="856"/>
        <v>367410.550936441</v>
      </c>
      <c r="B2938" s="12">
        <f t="shared" si="873"/>
        <v>58475.205325651179</v>
      </c>
      <c r="C2938" s="57" t="str">
        <f t="shared" si="857"/>
        <v>0.237365898267747-0.661495747575828i</v>
      </c>
      <c r="D2938" s="57" t="str">
        <f t="shared" si="858"/>
        <v>7.71948566752798-1.52698027727871i</v>
      </c>
      <c r="E2938" s="57" t="str">
        <f t="shared" si="859"/>
        <v>94.412751284019+2.58119292932893i</v>
      </c>
      <c r="F2938" s="57" t="str">
        <f t="shared" si="860"/>
        <v>4.10993643863971-10.7483146533074i</v>
      </c>
      <c r="G2938" s="57" t="str">
        <f t="shared" si="861"/>
        <v>0.983549287867069-0.127200967776391i</v>
      </c>
      <c r="H2938" s="57" t="str">
        <f t="shared" si="862"/>
        <v>1.48604455862264-138.663865960606i</v>
      </c>
      <c r="I2938" s="57" t="str">
        <f t="shared" si="863"/>
        <v>-8.37451785121504-3.30553949263533i</v>
      </c>
      <c r="K2938" s="57" t="str">
        <f t="shared" si="864"/>
        <v>0.000927334874943963-0.0016482609393351i</v>
      </c>
      <c r="L2938" s="57" t="str">
        <f t="shared" si="865"/>
        <v>0.00025-0.00378020959210058i</v>
      </c>
      <c r="M2938" s="57" t="str">
        <f t="shared" si="866"/>
        <v>0.0025-0.00212902918203411i</v>
      </c>
      <c r="N2938" s="57">
        <f t="shared" si="867"/>
        <v>109.73961511385703</v>
      </c>
      <c r="O2938" s="57">
        <f t="shared" si="868"/>
        <v>3.0634409680806609</v>
      </c>
      <c r="P2938" s="374">
        <f t="shared" si="869"/>
        <v>-3.0634409680806609</v>
      </c>
      <c r="Q2938" s="374">
        <f t="shared" si="870"/>
        <v>-70.260384886142973</v>
      </c>
      <c r="R2938" s="12">
        <f t="shared" si="871"/>
        <v>109.73961511385703</v>
      </c>
      <c r="S2938" s="57">
        <f t="shared" si="872"/>
        <v>58.475205325651181</v>
      </c>
      <c r="T2938" s="12">
        <f t="shared" si="855"/>
        <v>-3.0634409680806609</v>
      </c>
    </row>
    <row r="2939" spans="1:20" x14ac:dyDescent="0.15">
      <c r="A2939" s="57">
        <f t="shared" si="856"/>
        <v>368806.71102999948</v>
      </c>
      <c r="B2939" s="12">
        <f t="shared" si="873"/>
        <v>58697.411105888656</v>
      </c>
      <c r="C2939" s="57" t="str">
        <f t="shared" si="857"/>
        <v>0.236814325785512-0.660652388296748i</v>
      </c>
      <c r="D2939" s="57" t="str">
        <f t="shared" si="858"/>
        <v>7.71756723238903-1.53160319031191i</v>
      </c>
      <c r="E2939" s="57" t="str">
        <f t="shared" si="859"/>
        <v>94.5053559221516+2.55193566303296i</v>
      </c>
      <c r="F2939" s="57" t="str">
        <f t="shared" si="860"/>
        <v>4.10942168031414-10.7115908465542i</v>
      </c>
      <c r="G2939" s="57" t="str">
        <f t="shared" si="861"/>
        <v>0.983426101002231-0.127668339339795i</v>
      </c>
      <c r="H2939" s="57" t="str">
        <f t="shared" si="862"/>
        <v>1.47279353963074-138.122346625907i</v>
      </c>
      <c r="I2939" s="57" t="str">
        <f t="shared" si="863"/>
        <v>-8.31337132405105-3.29147252419478i</v>
      </c>
      <c r="K2939" s="57" t="str">
        <f t="shared" si="864"/>
        <v>0.000926287587070021-0.00164399061299052i</v>
      </c>
      <c r="L2939" s="57" t="str">
        <f t="shared" si="865"/>
        <v>0.00025-0.00376589917523467i</v>
      </c>
      <c r="M2939" s="57" t="str">
        <f t="shared" si="866"/>
        <v>0.0025-0.00212096949794193i</v>
      </c>
      <c r="N2939" s="57">
        <f t="shared" si="867"/>
        <v>109.7204853907005</v>
      </c>
      <c r="O2939" s="57">
        <f t="shared" si="868"/>
        <v>3.0755619872288236</v>
      </c>
      <c r="P2939" s="374">
        <f t="shared" si="869"/>
        <v>-3.0755619872288236</v>
      </c>
      <c r="Q2939" s="374">
        <f t="shared" si="870"/>
        <v>-70.279514609299497</v>
      </c>
      <c r="R2939" s="12">
        <f t="shared" si="871"/>
        <v>109.7204853907005</v>
      </c>
      <c r="S2939" s="57">
        <f t="shared" si="872"/>
        <v>58.697411105888655</v>
      </c>
      <c r="T2939" s="12">
        <f t="shared" si="855"/>
        <v>-3.0755619872288236</v>
      </c>
    </row>
    <row r="2940" spans="1:20" x14ac:dyDescent="0.15">
      <c r="A2940" s="57">
        <f t="shared" si="856"/>
        <v>370208.17653191352</v>
      </c>
      <c r="B2940" s="12">
        <f t="shared" si="873"/>
        <v>58920.461268091036</v>
      </c>
      <c r="C2940" s="57" t="str">
        <f t="shared" si="857"/>
        <v>0.236257980747306-0.659817380376731i</v>
      </c>
      <c r="D2940" s="57" t="str">
        <f t="shared" si="858"/>
        <v>7.71563515365122-1.53624292695364i</v>
      </c>
      <c r="E2940" s="57" t="str">
        <f t="shared" si="859"/>
        <v>94.5985323102047+2.52213949102701i</v>
      </c>
      <c r="F2940" s="57" t="str">
        <f t="shared" si="860"/>
        <v>4.10890313279635-10.6750201289337i</v>
      </c>
      <c r="G2940" s="57" t="str">
        <f t="shared" si="861"/>
        <v>0.983302007345441-0.128137307978074i</v>
      </c>
      <c r="H2940" s="57" t="str">
        <f t="shared" si="862"/>
        <v>1.45965588528625-137.583060300601i</v>
      </c>
      <c r="I2940" s="57" t="str">
        <f t="shared" si="863"/>
        <v>-8.25269985430357-3.27747110699034i</v>
      </c>
      <c r="K2940" s="57" t="str">
        <f t="shared" si="864"/>
        <v>0.000925236842901652-0.00163973862077119i</v>
      </c>
      <c r="L2940" s="57" t="str">
        <f t="shared" si="865"/>
        <v>0.00025-0.00375164293209272i</v>
      </c>
      <c r="M2940" s="57" t="str">
        <f t="shared" si="866"/>
        <v>0.0025-0.00211294032470804i</v>
      </c>
      <c r="N2940" s="57">
        <f t="shared" si="867"/>
        <v>109.70070467001365</v>
      </c>
      <c r="O2940" s="57">
        <f t="shared" si="868"/>
        <v>3.0876214674971374</v>
      </c>
      <c r="P2940" s="374">
        <f t="shared" si="869"/>
        <v>-3.0876214674971374</v>
      </c>
      <c r="Q2940" s="374">
        <f t="shared" si="870"/>
        <v>-70.29929532998635</v>
      </c>
      <c r="R2940" s="12">
        <f t="shared" si="871"/>
        <v>109.70070467001365</v>
      </c>
      <c r="S2940" s="57">
        <f t="shared" si="872"/>
        <v>58.920461268091039</v>
      </c>
      <c r="T2940" s="12">
        <f t="shared" si="855"/>
        <v>-3.0876214674971374</v>
      </c>
    </row>
    <row r="2941" spans="1:20" x14ac:dyDescent="0.15">
      <c r="A2941" s="57">
        <f t="shared" si="856"/>
        <v>371614.96760273475</v>
      </c>
      <c r="B2941" s="12">
        <f t="shared" si="873"/>
        <v>59144.359020909782</v>
      </c>
      <c r="C2941" s="57" t="str">
        <f t="shared" si="857"/>
        <v>0.235696823646804-0.658990689414058i</v>
      </c>
      <c r="D2941" s="57" t="str">
        <f t="shared" si="858"/>
        <v>7.71368934143094-1.54089949829541i</v>
      </c>
      <c r="E2941" s="57" t="str">
        <f t="shared" si="859"/>
        <v>94.6922828200045+2.49179781779384i</v>
      </c>
      <c r="F2941" s="57" t="str">
        <f t="shared" si="860"/>
        <v>4.10838076917713-10.6386019632959i</v>
      </c>
      <c r="G2941" s="57" t="str">
        <f t="shared" si="861"/>
        <v>0.98317700045705-0.128607877788756i</v>
      </c>
      <c r="H2941" s="57" t="str">
        <f t="shared" si="862"/>
        <v>1.44663060514355-137.045996396871i</v>
      </c>
      <c r="I2941" s="57" t="str">
        <f t="shared" si="863"/>
        <v>-8.19249963478693-3.26353482172967i</v>
      </c>
      <c r="K2941" s="57" t="str">
        <f t="shared" si="864"/>
        <v>0.000924182628108436-0.00163550486284404i</v>
      </c>
      <c r="L2941" s="57" t="str">
        <f t="shared" si="865"/>
        <v>0.00025-0.00373744065759387i</v>
      </c>
      <c r="M2941" s="57" t="str">
        <f t="shared" si="866"/>
        <v>0.0025-0.00210494154683009i</v>
      </c>
      <c r="N2941" s="57">
        <f t="shared" si="867"/>
        <v>109.68026867265891</v>
      </c>
      <c r="O2941" s="57">
        <f t="shared" si="868"/>
        <v>3.099619597584037</v>
      </c>
      <c r="P2941" s="374">
        <f t="shared" si="869"/>
        <v>-3.099619597584037</v>
      </c>
      <c r="Q2941" s="374">
        <f t="shared" si="870"/>
        <v>-70.319731327341088</v>
      </c>
      <c r="R2941" s="12">
        <f t="shared" si="871"/>
        <v>109.68026867265891</v>
      </c>
      <c r="S2941" s="57">
        <f t="shared" si="872"/>
        <v>59.144359020909782</v>
      </c>
      <c r="T2941" s="12">
        <f t="shared" si="855"/>
        <v>-3.099619597584037</v>
      </c>
    </row>
    <row r="2942" spans="1:20" x14ac:dyDescent="0.15">
      <c r="A2942" s="57">
        <f t="shared" si="856"/>
        <v>373027.10447962512</v>
      </c>
      <c r="B2942" s="12">
        <f t="shared" si="873"/>
        <v>59369.107585189238</v>
      </c>
      <c r="C2942" s="57" t="str">
        <f t="shared" si="857"/>
        <v>0.235130814716377-0.658172280762916i</v>
      </c>
      <c r="D2942" s="57" t="str">
        <f t="shared" si="858"/>
        <v>7.71172970535799-1.54557291510569i</v>
      </c>
      <c r="E2942" s="57" t="str">
        <f t="shared" si="859"/>
        <v>94.7866098120328+2.46090397674138i</v>
      </c>
      <c r="F2942" s="57" t="str">
        <f t="shared" si="860"/>
        <v>4.10785456237098-10.6023358145653i</v>
      </c>
      <c r="G2942" s="57" t="str">
        <f t="shared" si="861"/>
        <v>0.983051073855217-0.129080052863801i</v>
      </c>
      <c r="H2942" s="57" t="str">
        <f t="shared" si="862"/>
        <v>1.43371671852993-136.511144392606i</v>
      </c>
      <c r="I2942" s="57" t="str">
        <f t="shared" si="863"/>
        <v>-8.13276689033527-3.24966325282769i</v>
      </c>
      <c r="K2942" s="57" t="str">
        <f t="shared" si="864"/>
        <v>0.000923124928613232-0.00163128923948292i</v>
      </c>
      <c r="L2942" s="57" t="str">
        <f t="shared" si="865"/>
        <v>0.00025-0.00372329214743362i</v>
      </c>
      <c r="M2942" s="57" t="str">
        <f t="shared" si="866"/>
        <v>0.0025-0.00209697304924296i</v>
      </c>
      <c r="N2942" s="57">
        <f t="shared" si="867"/>
        <v>109.65917311289436</v>
      </c>
      <c r="O2942" s="57">
        <f t="shared" si="868"/>
        <v>3.1115565694220231</v>
      </c>
      <c r="P2942" s="374">
        <f t="shared" si="869"/>
        <v>-3.1115565694220231</v>
      </c>
      <c r="Q2942" s="374">
        <f t="shared" si="870"/>
        <v>-70.340826887105635</v>
      </c>
      <c r="R2942" s="12">
        <f t="shared" si="871"/>
        <v>109.65917311289436</v>
      </c>
      <c r="S2942" s="57">
        <f t="shared" si="872"/>
        <v>59.369107585189241</v>
      </c>
      <c r="T2942" s="12">
        <f t="shared" si="855"/>
        <v>-3.1115565694220231</v>
      </c>
    </row>
    <row r="2943" spans="1:20" x14ac:dyDescent="0.15">
      <c r="A2943" s="57">
        <f t="shared" si="856"/>
        <v>374444.60747664771</v>
      </c>
      <c r="B2943" s="12">
        <f t="shared" si="873"/>
        <v>59594.710194012958</v>
      </c>
      <c r="C2943" s="57" t="str">
        <f t="shared" si="857"/>
        <v>0.234559913926967-0.657362119527981i</v>
      </c>
      <c r="D2943" s="57" t="str">
        <f t="shared" si="858"/>
        <v>7.70975615457469-1.55026318782492i</v>
      </c>
      <c r="E2943" s="57" t="str">
        <f t="shared" si="859"/>
        <v>94.8815156349038+2.42945122951055i</v>
      </c>
      <c r="F2943" s="57" t="str">
        <f t="shared" si="860"/>
        <v>4.10732448511506-10.5662211497326i</v>
      </c>
      <c r="G2943" s="57" t="str">
        <f t="shared" si="861"/>
        <v>0.98292422101568-0.129553837289362i</v>
      </c>
      <c r="H2943" s="57" t="str">
        <f t="shared" si="862"/>
        <v>1.42091325443228-135.978493830837i</v>
      </c>
      <c r="I2943" s="57" t="str">
        <f t="shared" si="863"/>
        <v>-8.07349787750888-3.23585598836381i</v>
      </c>
      <c r="K2943" s="57" t="str">
        <f t="shared" si="864"/>
        <v>0.000922063730594211-0.00162709165106866i</v>
      </c>
      <c r="L2943" s="57" t="str">
        <f t="shared" si="865"/>
        <v>0.00025-0.00370919719808092i</v>
      </c>
      <c r="M2943" s="57" t="str">
        <f t="shared" si="866"/>
        <v>0.0025-0.00208903471731716i</v>
      </c>
      <c r="N2943" s="57">
        <f t="shared" si="867"/>
        <v>109.63741369845303</v>
      </c>
      <c r="O2943" s="57">
        <f t="shared" si="868"/>
        <v>3.1234325781808154</v>
      </c>
      <c r="P2943" s="374">
        <f t="shared" si="869"/>
        <v>-3.1234325781808154</v>
      </c>
      <c r="Q2943" s="374">
        <f t="shared" si="870"/>
        <v>-70.362586301546969</v>
      </c>
      <c r="R2943" s="12">
        <f t="shared" si="871"/>
        <v>109.63741369845303</v>
      </c>
      <c r="S2943" s="57">
        <f t="shared" si="872"/>
        <v>59.594710194012961</v>
      </c>
      <c r="T2943" s="12">
        <f t="shared" si="855"/>
        <v>-3.1234325781808154</v>
      </c>
    </row>
    <row r="2944" spans="1:20" x14ac:dyDescent="0.15">
      <c r="A2944" s="57">
        <f t="shared" si="856"/>
        <v>375867.496985059</v>
      </c>
      <c r="B2944" s="12">
        <f t="shared" si="873"/>
        <v>59821.17009275021</v>
      </c>
      <c r="C2944" s="57" t="str">
        <f t="shared" si="857"/>
        <v>0.233984080987986-0.65656017055891i</v>
      </c>
      <c r="D2944" s="57" t="str">
        <f t="shared" si="858"/>
        <v>7.70776859773484-1.55497032656044i</v>
      </c>
      <c r="E2944" s="57" t="str">
        <f t="shared" si="859"/>
        <v>94.9770026248202+2.39743276527926i</v>
      </c>
      <c r="F2944" s="57" t="str">
        <f t="shared" si="860"/>
        <v>4.10679050996845-10.5302574378459i</v>
      </c>
      <c r="G2944" s="57" t="str">
        <f t="shared" si="861"/>
        <v>0.982796435371539-0.130029235145547i</v>
      </c>
      <c r="H2944" s="57" t="str">
        <f t="shared" si="862"/>
        <v>1.4082192513854-135.448034319179i</v>
      </c>
      <c r="I2944" s="57" t="str">
        <f t="shared" si="863"/>
        <v>-8.01468888430328-3.22211262004007i</v>
      </c>
      <c r="K2944" s="57" t="str">
        <f t="shared" si="864"/>
        <v>0.00092099902048693-0.0016229119980893i</v>
      </c>
      <c r="L2944" s="57" t="str">
        <f t="shared" si="865"/>
        <v>0.00025-0.00369515560677517i</v>
      </c>
      <c r="M2944" s="57" t="str">
        <f t="shared" si="866"/>
        <v>0.0025-0.0020811264368571i</v>
      </c>
      <c r="N2944" s="57">
        <f t="shared" si="867"/>
        <v>109.61498613062109</v>
      </c>
      <c r="O2944" s="57">
        <f t="shared" si="868"/>
        <v>3.1352478222708973</v>
      </c>
      <c r="P2944" s="374">
        <f t="shared" si="869"/>
        <v>-3.1352478222708973</v>
      </c>
      <c r="Q2944" s="374">
        <f t="shared" si="870"/>
        <v>-70.385013869378909</v>
      </c>
      <c r="R2944" s="12">
        <f t="shared" si="871"/>
        <v>109.61498613062109</v>
      </c>
      <c r="S2944" s="57">
        <f t="shared" si="872"/>
        <v>59.821170092750208</v>
      </c>
      <c r="T2944" s="12">
        <f t="shared" si="855"/>
        <v>-3.1352478222708973</v>
      </c>
    </row>
    <row r="2945" spans="1:20" x14ac:dyDescent="0.15">
      <c r="A2945" s="57">
        <f t="shared" si="856"/>
        <v>377295.79347360221</v>
      </c>
      <c r="B2945" s="12">
        <f t="shared" si="873"/>
        <v>60048.490539102662</v>
      </c>
      <c r="C2945" s="57" t="str">
        <f t="shared" si="857"/>
        <v>0.233403275347266-0.655766398444865i</v>
      </c>
      <c r="D2945" s="57" t="str">
        <f t="shared" si="858"/>
        <v>7.70576694300273-1.55969434108131i</v>
      </c>
      <c r="E2945" s="57" t="str">
        <f t="shared" si="859"/>
        <v>95.073073105033+2.3648417000577i</v>
      </c>
      <c r="F2945" s="57" t="str">
        <f t="shared" si="860"/>
        <v>4.10625260931104-10.4944441500011i</v>
      </c>
      <c r="G2945" s="57" t="str">
        <f t="shared" si="861"/>
        <v>0.982667710313027-0.130506250506171i</v>
      </c>
      <c r="H2945" s="57" t="str">
        <f t="shared" si="862"/>
        <v>1.3956337573617-134.919755529283i</v>
      </c>
      <c r="I2945" s="57" t="str">
        <f t="shared" si="863"/>
        <v>-7.95633622986089-3.20843274313959i</v>
      </c>
      <c r="K2945" s="57" t="str">
        <f t="shared" si="864"/>
        <v>0.000919930784986382-0.0016187501811403i</v>
      </c>
      <c r="L2945" s="57" t="str">
        <f t="shared" si="865"/>
        <v>0.00025-0.00368116717152337i</v>
      </c>
      <c r="M2945" s="57" t="str">
        <f t="shared" si="866"/>
        <v>0.0025-0.00207324809409952i</v>
      </c>
      <c r="N2945" s="57">
        <f t="shared" si="867"/>
        <v>109.59188610431349</v>
      </c>
      <c r="O2945" s="57">
        <f t="shared" si="868"/>
        <v>3.1470025033458207</v>
      </c>
      <c r="P2945" s="374">
        <f t="shared" si="869"/>
        <v>-3.1470025033458207</v>
      </c>
      <c r="Q2945" s="374">
        <f t="shared" si="870"/>
        <v>-70.408113895686512</v>
      </c>
      <c r="R2945" s="12">
        <f t="shared" si="871"/>
        <v>109.59188610431349</v>
      </c>
      <c r="S2945" s="57">
        <f t="shared" si="872"/>
        <v>60.048490539102666</v>
      </c>
      <c r="T2945" s="12">
        <f t="shared" si="855"/>
        <v>-3.1470025033458207</v>
      </c>
    </row>
    <row r="2946" spans="1:20" x14ac:dyDescent="0.15">
      <c r="A2946" s="57">
        <f t="shared" si="856"/>
        <v>378729.51748880197</v>
      </c>
      <c r="B2946" s="12">
        <f t="shared" si="873"/>
        <v>60276.674803151254</v>
      </c>
      <c r="C2946" s="57" t="str">
        <f t="shared" si="857"/>
        <v>0.232817456191055-0.654980767508838i</v>
      </c>
      <c r="D2946" s="57" t="str">
        <f t="shared" si="858"/>
        <v>7.70375109805219-1.56443524081317i</v>
      </c>
      <c r="E2946" s="57" t="str">
        <f t="shared" si="859"/>
        <v>95.169729385272+2.33167107598271i</v>
      </c>
      <c r="F2946" s="57" t="str">
        <f t="shared" si="860"/>
        <v>4.1057107553427-10.4587807593339i</v>
      </c>
      <c r="G2946" s="57" t="str">
        <f t="shared" si="861"/>
        <v>0.982538039187294-0.13098488743852i</v>
      </c>
      <c r="H2946" s="57" t="str">
        <f t="shared" si="862"/>
        <v>1.3831558296624-134.393647196292i</v>
      </c>
      <c r="I2946" s="57" t="str">
        <f t="shared" si="863"/>
        <v>-7.89843626418675-3.19481595648582i</v>
      </c>
      <c r="K2946" s="57" t="str">
        <f t="shared" si="864"/>
        <v>0.000918859011049087-0.00161460610092476i</v>
      </c>
      <c r="L2946" s="57" t="str">
        <f t="shared" si="865"/>
        <v>0.00025-0.00366723169109721i</v>
      </c>
      <c r="M2946" s="57" t="str">
        <f t="shared" si="866"/>
        <v>0.0025-0.00206539957571182i</v>
      </c>
      <c r="N2946" s="57">
        <f t="shared" si="867"/>
        <v>109.56810930815298</v>
      </c>
      <c r="O2946" s="57">
        <f t="shared" si="868"/>
        <v>3.1586968263060426</v>
      </c>
      <c r="P2946" s="374">
        <f t="shared" si="869"/>
        <v>-3.1586968263060426</v>
      </c>
      <c r="Q2946" s="374">
        <f t="shared" si="870"/>
        <v>-70.431890691847016</v>
      </c>
      <c r="R2946" s="12">
        <f t="shared" si="871"/>
        <v>109.56810930815298</v>
      </c>
      <c r="S2946" s="57">
        <f t="shared" si="872"/>
        <v>60.276674803151252</v>
      </c>
      <c r="T2946" s="12">
        <f t="shared" si="855"/>
        <v>-3.1586968263060426</v>
      </c>
    </row>
    <row r="2947" spans="1:20" x14ac:dyDescent="0.15">
      <c r="A2947" s="57">
        <f t="shared" si="856"/>
        <v>380168.68965525937</v>
      </c>
      <c r="B2947" s="12">
        <f t="shared" si="873"/>
        <v>60505.726167403227</v>
      </c>
      <c r="C2947" s="57" t="str">
        <f t="shared" si="857"/>
        <v>0.232226582444044-0.654203241802102i</v>
      </c>
      <c r="D2947" s="57" t="str">
        <f t="shared" si="858"/>
        <v>7.70172097006571-1.56919303483302i</v>
      </c>
      <c r="E2947" s="57" t="str">
        <f t="shared" si="859"/>
        <v>95.266973761184+2.2979138606009i</v>
      </c>
      <c r="F2947" s="57" t="str">
        <f t="shared" si="860"/>
        <v>4.10516492008232-10.4232667410102i</v>
      </c>
      <c r="G2947" s="57" t="str">
        <f t="shared" si="861"/>
        <v>0.982407415298173-0.131465150003094i</v>
      </c>
      <c r="H2947" s="57" t="str">
        <f t="shared" si="862"/>
        <v>1.37078453481012-133.869699118302i</v>
      </c>
      <c r="I2947" s="57" t="str">
        <f t="shared" si="863"/>
        <v>-7.84098536786595-3.18126186240214i</v>
      </c>
      <c r="K2947" s="57" t="str">
        <f t="shared" si="864"/>
        <v>0.000917783685895145-0.00161047965825376i</v>
      </c>
      <c r="L2947" s="57" t="str">
        <f t="shared" si="865"/>
        <v>0.00025-0.00365334896503009i</v>
      </c>
      <c r="M2947" s="57" t="str">
        <f t="shared" si="866"/>
        <v>0.0025-0.00205758076879041i</v>
      </c>
      <c r="N2947" s="57">
        <f t="shared" si="867"/>
        <v>109.54365142454226</v>
      </c>
      <c r="O2947" s="57">
        <f t="shared" si="868"/>
        <v>3.1703309993005577</v>
      </c>
      <c r="P2947" s="374">
        <f t="shared" si="869"/>
        <v>-3.1703309993005577</v>
      </c>
      <c r="Q2947" s="374">
        <f t="shared" si="870"/>
        <v>-70.456348575457739</v>
      </c>
      <c r="R2947" s="12">
        <f t="shared" si="871"/>
        <v>109.54365142454226</v>
      </c>
      <c r="S2947" s="57">
        <f t="shared" si="872"/>
        <v>60.505726167403225</v>
      </c>
      <c r="T2947" s="12">
        <f t="shared" si="855"/>
        <v>-3.1703309993005577</v>
      </c>
    </row>
    <row r="2948" spans="1:20" x14ac:dyDescent="0.15">
      <c r="A2948" s="57">
        <f t="shared" si="856"/>
        <v>381613.33067594934</v>
      </c>
      <c r="B2948" s="12">
        <f t="shared" si="873"/>
        <v>60735.64792683936</v>
      </c>
      <c r="C2948" s="57" t="str">
        <f t="shared" si="857"/>
        <v>0.231630612769423-0.653433785098451i</v>
      </c>
      <c r="D2948" s="57" t="str">
        <f t="shared" si="858"/>
        <v>7.69967646573348-1.57396773186398i</v>
      </c>
      <c r="E2948" s="57" t="str">
        <f t="shared" si="859"/>
        <v>95.3648085137435+2.26356294615125i</v>
      </c>
      <c r="F2948" s="57" t="str">
        <f t="shared" si="860"/>
        <v>4.10461507536682-10.3879015722176i</v>
      </c>
      <c r="G2948" s="57" t="str">
        <f t="shared" si="861"/>
        <v>0.982275831905966-0.131947042253356i</v>
      </c>
      <c r="H2948" s="57" t="str">
        <f t="shared" si="862"/>
        <v>1.35851894844283-133.347901155827i</v>
      </c>
      <c r="I2948" s="57" t="str">
        <f t="shared" si="863"/>
        <v>-7.78397995178462-3.16777006667204i</v>
      </c>
      <c r="K2948" s="57" t="str">
        <f t="shared" si="864"/>
        <v>0.000916704797010289-0.00160637075404668i</v>
      </c>
      <c r="L2948" s="57" t="str">
        <f t="shared" si="865"/>
        <v>0.00025-0.00363951879361437i</v>
      </c>
      <c r="M2948" s="57" t="str">
        <f t="shared" si="866"/>
        <v>0.0025-0.00204979156085915i</v>
      </c>
      <c r="N2948" s="57">
        <f t="shared" si="867"/>
        <v>109.51850812973808</v>
      </c>
      <c r="O2948" s="57">
        <f t="shared" si="868"/>
        <v>3.1819052337302463</v>
      </c>
      <c r="P2948" s="374">
        <f t="shared" si="869"/>
        <v>-3.1819052337302463</v>
      </c>
      <c r="Q2948" s="374">
        <f t="shared" si="870"/>
        <v>-70.48149187026192</v>
      </c>
      <c r="R2948" s="12">
        <f t="shared" si="871"/>
        <v>109.51850812973808</v>
      </c>
      <c r="S2948" s="57">
        <f t="shared" si="872"/>
        <v>60.735647926839363</v>
      </c>
      <c r="T2948" s="12">
        <f t="shared" si="855"/>
        <v>-3.1819052337302463</v>
      </c>
    </row>
    <row r="2949" spans="1:20" x14ac:dyDescent="0.15">
      <c r="A2949" s="57">
        <f t="shared" si="856"/>
        <v>383063.46133251797</v>
      </c>
      <c r="B2949" s="12">
        <f t="shared" si="873"/>
        <v>60966.44338896135</v>
      </c>
      <c r="C2949" s="57" t="str">
        <f t="shared" si="857"/>
        <v>0.231029505569026-0.652672360888469i</v>
      </c>
      <c r="D2949" s="57" t="str">
        <f t="shared" si="858"/>
        <v>7.69761749125257-1.57875934026994i</v>
      </c>
      <c r="E2949" s="57" t="str">
        <f t="shared" si="859"/>
        <v>95.4632359086598+2.22861114883893i</v>
      </c>
      <c r="F2949" s="57" t="str">
        <f t="shared" si="860"/>
        <v>4.10406119285035-10.3526847321567i</v>
      </c>
      <c r="G2949" s="57" t="str">
        <f t="shared" si="861"/>
        <v>0.98214328222721-0.132430568235481i</v>
      </c>
      <c r="H2949" s="57" t="str">
        <f t="shared" si="862"/>
        <v>1.34635815520932-132.828243231278i</v>
      </c>
      <c r="I2949" s="57" t="str">
        <f t="shared" si="863"/>
        <v>-7.72741645685419-3.15434017850009i</v>
      </c>
      <c r="K2949" s="57" t="str">
        <f t="shared" si="864"/>
        <v>0.000915622332148002-0.00160227928933159i</v>
      </c>
      <c r="L2949" s="57" t="str">
        <f t="shared" si="865"/>
        <v>0.00025-0.00362574097789834i</v>
      </c>
      <c r="M2949" s="57" t="str">
        <f t="shared" si="866"/>
        <v>0.0025-0.00204203183986765i</v>
      </c>
      <c r="N2949" s="57">
        <f t="shared" si="867"/>
        <v>109.4926750939256</v>
      </c>
      <c r="O2949" s="57">
        <f t="shared" si="868"/>
        <v>3.193419744249927</v>
      </c>
      <c r="P2949" s="374">
        <f t="shared" si="869"/>
        <v>-3.193419744249927</v>
      </c>
      <c r="Q2949" s="374">
        <f t="shared" si="870"/>
        <v>-70.507324906074402</v>
      </c>
      <c r="R2949" s="12">
        <f t="shared" si="871"/>
        <v>109.4926750939256</v>
      </c>
      <c r="S2949" s="57">
        <f t="shared" si="872"/>
        <v>60.966443388961352</v>
      </c>
      <c r="T2949" s="12">
        <f t="shared" si="855"/>
        <v>-3.193419744249927</v>
      </c>
    </row>
    <row r="2950" spans="1:20" x14ac:dyDescent="0.15">
      <c r="A2950" s="57">
        <f t="shared" si="856"/>
        <v>384519.10248558159</v>
      </c>
      <c r="B2950" s="12">
        <f t="shared" si="873"/>
        <v>61198.115873839408</v>
      </c>
      <c r="C2950" s="57" t="str">
        <f t="shared" si="857"/>
        <v>0.230423218983477-0.65191893237374i</v>
      </c>
      <c r="D2950" s="57" t="str">
        <f t="shared" si="858"/>
        <v>7.69554395232614-1.58356786805028i</v>
      </c>
      <c r="E2950" s="57" t="str">
        <f t="shared" si="859"/>
        <v>95.5622581957728+2.19305120810495i</v>
      </c>
      <c r="F2950" s="57" t="str">
        <f t="shared" si="860"/>
        <v>4.10350324400317-10.3176157020319i</v>
      </c>
      <c r="G2950" s="57" t="str">
        <f t="shared" si="861"/>
        <v>0.982009759434462-0.132915731988097i</v>
      </c>
      <c r="H2950" s="57" t="str">
        <f t="shared" si="862"/>
        <v>1.33430124866589-132.310715328437i</v>
      </c>
      <c r="I2950" s="57" t="str">
        <f t="shared" si="863"/>
        <v>-7.67129135373741-3.14097181047297i</v>
      </c>
      <c r="K2950" s="57" t="str">
        <f t="shared" si="864"/>
        <v>0.000914536279331548-0.00159820516524566i</v>
      </c>
      <c r="L2950" s="57" t="str">
        <f t="shared" si="865"/>
        <v>0.00025-0.00361201531968354i</v>
      </c>
      <c r="M2950" s="57" t="str">
        <f t="shared" si="866"/>
        <v>0.0025-0.00203430149418973i</v>
      </c>
      <c r="N2950" s="57">
        <f t="shared" si="867"/>
        <v>109.46614798128812</v>
      </c>
      <c r="O2950" s="57">
        <f t="shared" si="868"/>
        <v>3.2048747487704699</v>
      </c>
      <c r="P2950" s="374">
        <f t="shared" si="869"/>
        <v>-3.2048747487704699</v>
      </c>
      <c r="Q2950" s="374">
        <f t="shared" si="870"/>
        <v>-70.533852018711883</v>
      </c>
      <c r="R2950" s="12">
        <f t="shared" si="871"/>
        <v>109.46614798128812</v>
      </c>
      <c r="S2950" s="57">
        <f t="shared" si="872"/>
        <v>61.198115873839406</v>
      </c>
      <c r="T2950" s="12">
        <f t="shared" si="855"/>
        <v>-3.2048747487704699</v>
      </c>
    </row>
    <row r="2951" spans="1:20" x14ac:dyDescent="0.15">
      <c r="A2951" s="57">
        <f t="shared" si="856"/>
        <v>385980.27507502679</v>
      </c>
      <c r="B2951" s="12">
        <f t="shared" si="873"/>
        <v>61430.668714159998</v>
      </c>
      <c r="C2951" s="57" t="str">
        <f t="shared" si="857"/>
        <v>0.229811710892399-0.65117346246094i</v>
      </c>
      <c r="D2951" s="57" t="str">
        <f t="shared" si="858"/>
        <v>7.69345575416253-1.58839332283443i</v>
      </c>
      <c r="E2951" s="57" t="str">
        <f t="shared" si="859"/>
        <v>95.66187760843+2.1568757858891i</v>
      </c>
      <c r="F2951" s="57" t="str">
        <f t="shared" si="860"/>
        <v>4.10294120011086-10.282693965043i</v>
      </c>
      <c r="G2951" s="57" t="str">
        <f t="shared" si="861"/>
        <v>0.981875256656066-0.133402537542021i</v>
      </c>
      <c r="H2951" s="57" t="str">
        <f t="shared" si="862"/>
        <v>1.32234733117443-131.795307491945i</v>
      </c>
      <c r="I2951" s="57" t="str">
        <f t="shared" si="863"/>
        <v>-7.61560114257832-3.12766457852153i</v>
      </c>
      <c r="K2951" s="57" t="str">
        <f t="shared" si="864"/>
        <v>0.000913446626856076-0.0015941482830356i</v>
      </c>
      <c r="L2951" s="57" t="str">
        <f t="shared" si="865"/>
        <v>0.00025-0.00359834162152177i</v>
      </c>
      <c r="M2951" s="57" t="str">
        <f t="shared" si="866"/>
        <v>0.0025-0.00202660041262177i</v>
      </c>
      <c r="N2951" s="57">
        <f t="shared" si="867"/>
        <v>109.43892245007878</v>
      </c>
      <c r="O2951" s="57">
        <f t="shared" si="868"/>
        <v>3.216270468461456</v>
      </c>
      <c r="P2951" s="374">
        <f t="shared" si="869"/>
        <v>-3.216270468461456</v>
      </c>
      <c r="Q2951" s="374">
        <f t="shared" si="870"/>
        <v>-70.561077549921222</v>
      </c>
      <c r="R2951" s="12">
        <f t="shared" si="871"/>
        <v>109.43892245007878</v>
      </c>
      <c r="S2951" s="57">
        <f t="shared" si="872"/>
        <v>61.430668714159999</v>
      </c>
      <c r="T2951" s="12">
        <f t="shared" si="855"/>
        <v>-3.216270468461456</v>
      </c>
    </row>
    <row r="2952" spans="1:20" x14ac:dyDescent="0.15">
      <c r="A2952" s="57">
        <f t="shared" si="856"/>
        <v>387447.00012031186</v>
      </c>
      <c r="B2952" s="12">
        <f t="shared" si="873"/>
        <v>61664.105255273804</v>
      </c>
      <c r="C2952" s="57" t="str">
        <f t="shared" si="857"/>
        <v>0.229194938914667-0.650435913755952i</v>
      </c>
      <c r="D2952" s="57" t="str">
        <f t="shared" si="858"/>
        <v>7.69135280147447-1.59323571187643i</v>
      </c>
      <c r="E2952" s="57" t="str">
        <f t="shared" si="859"/>
        <v>95.7620963628591+2.12007746588835i</v>
      </c>
      <c r="F2952" s="57" t="str">
        <f t="shared" si="860"/>
        <v>4.10237503227331-10.247919006376i</v>
      </c>
      <c r="G2952" s="57" t="str">
        <f t="shared" si="861"/>
        <v>0.981739766975931-0.133890988920001i</v>
      </c>
      <c r="H2952" s="57" t="str">
        <f t="shared" si="862"/>
        <v>1.31049551380183-131.282009826789i</v>
      </c>
      <c r="I2952" s="57" t="str">
        <f t="shared" si="863"/>
        <v>-7.56034235273389-3.11441810188292i</v>
      </c>
      <c r="K2952" s="57" t="str">
        <f t="shared" si="864"/>
        <v>0.000912353363290666-0.00159010854405819i</v>
      </c>
      <c r="L2952" s="57" t="str">
        <f t="shared" si="865"/>
        <v>0.00025-0.00358471968671225i</v>
      </c>
      <c r="M2952" s="57" t="str">
        <f t="shared" si="866"/>
        <v>0.0025-0.00201892848438112i</v>
      </c>
      <c r="N2952" s="57">
        <f t="shared" si="867"/>
        <v>109.41099415268853</v>
      </c>
      <c r="O2952" s="57">
        <f t="shared" si="868"/>
        <v>3.2276071277527514</v>
      </c>
      <c r="P2952" s="374">
        <f t="shared" si="869"/>
        <v>-3.2276071277527514</v>
      </c>
      <c r="Q2952" s="374">
        <f t="shared" si="870"/>
        <v>-70.589005847311469</v>
      </c>
      <c r="R2952" s="12">
        <f t="shared" si="871"/>
        <v>109.41099415268853</v>
      </c>
      <c r="S2952" s="57">
        <f t="shared" si="872"/>
        <v>61.664105255273803</v>
      </c>
      <c r="T2952" s="12">
        <f t="shared" si="855"/>
        <v>-3.2276071277527514</v>
      </c>
    </row>
    <row r="2953" spans="1:20" x14ac:dyDescent="0.15">
      <c r="A2953" s="57">
        <f t="shared" si="856"/>
        <v>388919.29872076906</v>
      </c>
      <c r="B2953" s="12">
        <f t="shared" si="873"/>
        <v>61898.428855243845</v>
      </c>
      <c r="C2953" s="57" t="str">
        <f t="shared" si="857"/>
        <v>0.228572860408711-0.64970624855788i</v>
      </c>
      <c r="D2953" s="57" t="str">
        <f t="shared" si="858"/>
        <v>7.68923499847847-1.59809504204953i</v>
      </c>
      <c r="E2953" s="57" t="str">
        <f t="shared" si="859"/>
        <v>95.8629166575195+2.08264875280938i</v>
      </c>
      <c r="F2953" s="57" t="str">
        <f t="shared" si="860"/>
        <v>4.10180471140374-10.2132903131948i</v>
      </c>
      <c r="G2953" s="57" t="str">
        <f t="shared" si="861"/>
        <v>0.981603283433307-0.13438109013644i</v>
      </c>
      <c r="H2953" s="57" t="str">
        <f t="shared" si="862"/>
        <v>1.29874491622069-130.770812497801i</v>
      </c>
      <c r="I2953" s="57" t="str">
        <f t="shared" si="863"/>
        <v>-7.5055115425096-3.10123200306356i</v>
      </c>
      <c r="K2953" s="57" t="str">
        <f t="shared" si="864"/>
        <v>0.000911256477480427-0.00158608584978083i</v>
      </c>
      <c r="L2953" s="57" t="str">
        <f t="shared" si="865"/>
        <v>0.00025-0.00357114931929892i</v>
      </c>
      <c r="M2953" s="57" t="str">
        <f t="shared" si="866"/>
        <v>0.0025-0.00201128559910453i</v>
      </c>
      <c r="N2953" s="57">
        <f t="shared" si="867"/>
        <v>109.38235873571435</v>
      </c>
      <c r="O2953" s="57">
        <f t="shared" si="868"/>
        <v>3.2388849543364966</v>
      </c>
      <c r="P2953" s="374">
        <f t="shared" si="869"/>
        <v>-3.2388849543364966</v>
      </c>
      <c r="Q2953" s="374">
        <f t="shared" si="870"/>
        <v>-70.617641264285652</v>
      </c>
      <c r="R2953" s="12">
        <f t="shared" si="871"/>
        <v>109.38235873571435</v>
      </c>
      <c r="S2953" s="57">
        <f t="shared" si="872"/>
        <v>61.898428855243843</v>
      </c>
      <c r="T2953" s="12">
        <f t="shared" si="855"/>
        <v>-3.2388849543364966</v>
      </c>
    </row>
    <row r="2954" spans="1:20" x14ac:dyDescent="0.15">
      <c r="A2954" s="57">
        <f t="shared" si="856"/>
        <v>390397.19205590797</v>
      </c>
      <c r="B2954" s="12">
        <f t="shared" si="873"/>
        <v>62133.642884893772</v>
      </c>
      <c r="C2954" s="57" t="str">
        <f t="shared" si="857"/>
        <v>0.227945432472868-0.648984428853015i</v>
      </c>
      <c r="D2954" s="57" t="str">
        <f t="shared" si="858"/>
        <v>7.68710224889403-1.60297131984058i</v>
      </c>
      <c r="E2954" s="57" t="str">
        <f t="shared" si="859"/>
        <v>95.9643406724498+2.04458207161391i</v>
      </c>
      <c r="F2954" s="57" t="str">
        <f t="shared" si="860"/>
        <v>4.10123020822789-10.1788073746322i</v>
      </c>
      <c r="G2954" s="57" t="str">
        <f t="shared" si="861"/>
        <v>0.981465799022557-0.134872845197135i</v>
      </c>
      <c r="H2954" s="57" t="str">
        <f t="shared" si="862"/>
        <v>1.28709466661131-130.261705729158i</v>
      </c>
      <c r="I2954" s="57" t="str">
        <f t="shared" si="863"/>
        <v>-7.45110529889678-3.08810590780248i</v>
      </c>
      <c r="K2954" s="57" t="str">
        <f t="shared" si="864"/>
        <v>0.000910155958548544-0.00158208010178208i</v>
      </c>
      <c r="L2954" s="57" t="str">
        <f t="shared" si="865"/>
        <v>0.00025-0.00355763032406746i</v>
      </c>
      <c r="M2954" s="57" t="str">
        <f t="shared" si="866"/>
        <v>0.0025-0.00200367164684651i</v>
      </c>
      <c r="N2954" s="57">
        <f t="shared" si="867"/>
        <v>109.35301184002584</v>
      </c>
      <c r="O2954" s="57">
        <f t="shared" si="868"/>
        <v>3.2501041791688294</v>
      </c>
      <c r="P2954" s="374">
        <f t="shared" si="869"/>
        <v>-3.2501041791688294</v>
      </c>
      <c r="Q2954" s="374">
        <f t="shared" si="870"/>
        <v>-70.646988159974157</v>
      </c>
      <c r="R2954" s="12">
        <f t="shared" si="871"/>
        <v>109.35301184002584</v>
      </c>
      <c r="S2954" s="57">
        <f t="shared" si="872"/>
        <v>62.133642884893774</v>
      </c>
      <c r="T2954" s="12">
        <f t="shared" si="855"/>
        <v>-3.2501041791688294</v>
      </c>
    </row>
    <row r="2955" spans="1:20" x14ac:dyDescent="0.15">
      <c r="A2955" s="57">
        <f t="shared" si="856"/>
        <v>391880.70138572046</v>
      </c>
      <c r="B2955" s="12">
        <f t="shared" si="873"/>
        <v>62369.750727856372</v>
      </c>
      <c r="C2955" s="57" t="str">
        <f t="shared" si="857"/>
        <v>0.227312611945778-0.648270416308747i</v>
      </c>
      <c r="D2955" s="57" t="str">
        <f t="shared" si="858"/>
        <v>7.68495445594293-1.60786455134455i</v>
      </c>
      <c r="E2955" s="57" t="str">
        <f t="shared" si="859"/>
        <v>96.0663705685947+2.00586976676029i</v>
      </c>
      <c r="F2955" s="57" t="str">
        <f t="shared" si="860"/>
        <v>4.10065149328294-10.1444696817811i</v>
      </c>
      <c r="G2955" s="57" t="str">
        <f t="shared" si="861"/>
        <v>0.981327306692936-0.135366258098998i</v>
      </c>
      <c r="H2955" s="57" t="str">
        <f t="shared" si="862"/>
        <v>1.27554390156491-129.754679803885i</v>
      </c>
      <c r="I2955" s="57" t="str">
        <f t="shared" si="863"/>
        <v>-7.39712023731274-3.07503944503501i</v>
      </c>
      <c r="K2955" s="57" t="str">
        <f t="shared" si="864"/>
        <v>0.000909051795898373-0.00157809120175232i</v>
      </c>
      <c r="L2955" s="57" t="str">
        <f t="shared" si="865"/>
        <v>0.00025-0.0035441625065426i</v>
      </c>
      <c r="M2955" s="57" t="str">
        <f t="shared" si="866"/>
        <v>0.0025-0.00199608651807781i</v>
      </c>
      <c r="N2955" s="57">
        <f t="shared" si="867"/>
        <v>109.32294910083007</v>
      </c>
      <c r="O2955" s="57">
        <f t="shared" si="868"/>
        <v>3.2612650364715057</v>
      </c>
      <c r="P2955" s="374">
        <f t="shared" si="869"/>
        <v>-3.2612650364715057</v>
      </c>
      <c r="Q2955" s="374">
        <f t="shared" si="870"/>
        <v>-70.677050899169927</v>
      </c>
      <c r="R2955" s="12">
        <f t="shared" si="871"/>
        <v>109.32294910083007</v>
      </c>
      <c r="S2955" s="57">
        <f t="shared" si="872"/>
        <v>62.369750727856371</v>
      </c>
      <c r="T2955" s="12">
        <f t="shared" si="855"/>
        <v>-3.2612650364715057</v>
      </c>
    </row>
    <row r="2956" spans="1:20" x14ac:dyDescent="0.15">
      <c r="A2956" s="57">
        <f t="shared" si="856"/>
        <v>393369.84805098618</v>
      </c>
      <c r="B2956" s="12">
        <f t="shared" si="873"/>
        <v>62606.755780622225</v>
      </c>
      <c r="C2956" s="57" t="str">
        <f t="shared" si="857"/>
        <v>0.226674355406839-0.647564172267404i</v>
      </c>
      <c r="D2956" s="57" t="str">
        <f t="shared" si="858"/>
        <v>7.6827915223486-1.61277474225881i</v>
      </c>
      <c r="E2956" s="57" t="str">
        <f t="shared" si="859"/>
        <v>96.1690084871215+1.96650410143953i</v>
      </c>
      <c r="F2956" s="57" t="str">
        <f t="shared" si="860"/>
        <v>4.10006853691663-10.1102767276858i</v>
      </c>
      <c r="G2956" s="57" t="str">
        <f t="shared" si="861"/>
        <v>0.981187799348359-0.135861332829779i</v>
      </c>
      <c r="H2956" s="57" t="str">
        <f t="shared" si="862"/>
        <v>1.26409176598816-129.249725063373i</v>
      </c>
      <c r="I2956" s="57" t="str">
        <f t="shared" si="863"/>
        <v>-7.34355300134413-3.06203224685725i</v>
      </c>
      <c r="K2956" s="57" t="str">
        <f t="shared" si="864"/>
        <v>0.000907943979215473-0.00157411905149441i</v>
      </c>
      <c r="L2956" s="57" t="str">
        <f t="shared" si="865"/>
        <v>0.00025-0.00353074567298526i</v>
      </c>
      <c r="M2956" s="57" t="str">
        <f t="shared" si="866"/>
        <v>0.0025-0.00198853010368381i</v>
      </c>
      <c r="N2956" s="57">
        <f t="shared" si="867"/>
        <v>109.292166147736</v>
      </c>
      <c r="O2956" s="57">
        <f t="shared" si="868"/>
        <v>3.2723677637335218</v>
      </c>
      <c r="P2956" s="374">
        <f t="shared" si="869"/>
        <v>-3.2723677637335218</v>
      </c>
      <c r="Q2956" s="374">
        <f t="shared" si="870"/>
        <v>-70.707833852264002</v>
      </c>
      <c r="R2956" s="12">
        <f t="shared" si="871"/>
        <v>109.292166147736</v>
      </c>
      <c r="S2956" s="57">
        <f t="shared" si="872"/>
        <v>62.606755780622223</v>
      </c>
      <c r="T2956" s="12">
        <f t="shared" si="855"/>
        <v>-3.2723677637335218</v>
      </c>
    </row>
    <row r="2957" spans="1:20" x14ac:dyDescent="0.15">
      <c r="A2957" s="57">
        <f t="shared" si="856"/>
        <v>394864.65347357991</v>
      </c>
      <c r="B2957" s="12">
        <f t="shared" si="873"/>
        <v>62844.661452588589</v>
      </c>
      <c r="C2957" s="57" t="str">
        <f t="shared" si="857"/>
        <v>0.226030619176702-0.646865657740065i</v>
      </c>
      <c r="D2957" s="57" t="str">
        <f t="shared" si="858"/>
        <v>7.6806133503355-1.61770189787762i</v>
      </c>
      <c r="E2957" s="57" t="str">
        <f t="shared" si="859"/>
        <v>96.2722565487238+1.92647725680354i</v>
      </c>
      <c r="F2957" s="57" t="str">
        <f t="shared" si="860"/>
        <v>4.09948130928634-10.0762280073336i</v>
      </c>
      <c r="G2957" s="57" t="str">
        <f t="shared" si="861"/>
        <v>0.981047269847178-0.136358073367791i</v>
      </c>
      <c r="H2957" s="57" t="str">
        <f t="shared" si="862"/>
        <v>1.2527374130089-128.74683190689i</v>
      </c>
      <c r="I2957" s="57" t="str">
        <f t="shared" si="863"/>
        <v>-7.2904002624924-3.04908394849076i</v>
      </c>
      <c r="K2957" s="57" t="str">
        <f t="shared" si="864"/>
        <v>0.000906832498469702-0.0015701635529244i</v>
      </c>
      <c r="L2957" s="57" t="str">
        <f t="shared" si="865"/>
        <v>0.00025-0.00351737963038977i</v>
      </c>
      <c r="M2957" s="57" t="str">
        <f t="shared" si="866"/>
        <v>0.0025-0.00198100229496295i</v>
      </c>
      <c r="N2957" s="57">
        <f t="shared" si="867"/>
        <v>109.26065860481584</v>
      </c>
      <c r="O2957" s="57">
        <f t="shared" si="868"/>
        <v>3.2834126017123006</v>
      </c>
      <c r="P2957" s="374">
        <f t="shared" si="869"/>
        <v>-3.2834126017123006</v>
      </c>
      <c r="Q2957" s="374">
        <f t="shared" si="870"/>
        <v>-70.739341395184155</v>
      </c>
      <c r="R2957" s="12">
        <f t="shared" si="871"/>
        <v>109.26065860481584</v>
      </c>
      <c r="S2957" s="57">
        <f t="shared" si="872"/>
        <v>62.844661452588589</v>
      </c>
      <c r="T2957" s="12">
        <f t="shared" si="855"/>
        <v>-3.2834126017123006</v>
      </c>
    </row>
    <row r="2958" spans="1:20" x14ac:dyDescent="0.15">
      <c r="A2958" s="57">
        <f t="shared" si="856"/>
        <v>396365.13915677957</v>
      </c>
      <c r="B2958" s="12">
        <f t="shared" si="873"/>
        <v>63083.471166108429</v>
      </c>
      <c r="C2958" s="57" t="str">
        <f t="shared" si="857"/>
        <v>0.22538135931784-0.646174833400294i</v>
      </c>
      <c r="D2958" s="57" t="str">
        <f t="shared" si="858"/>
        <v>7.6784198416286-1.6226460230863i</v>
      </c>
      <c r="E2958" s="57" t="str">
        <f t="shared" si="859"/>
        <v>96.3761168529107+1.88578133118929i</v>
      </c>
      <c r="F2958" s="57" t="str">
        <f t="shared" si="860"/>
        <v>4.09888978035805-10.0423230176457i</v>
      </c>
      <c r="G2958" s="57" t="str">
        <f t="shared" si="861"/>
        <v>0.980905711001961-0.136856483681622i</v>
      </c>
      <c r="H2958" s="57" t="str">
        <f t="shared" si="862"/>
        <v>1.24148000388305-128.245990791108i</v>
      </c>
      <c r="I2958" s="57" t="str">
        <f t="shared" si="863"/>
        <v>-7.23765871992195-3.03619418824786i</v>
      </c>
      <c r="K2958" s="57" t="str">
        <f t="shared" si="864"/>
        <v>0.000905717343917263-0.00156622460807227i</v>
      </c>
      <c r="L2958" s="57" t="str">
        <f t="shared" si="865"/>
        <v>0.00025-0.00350406418648115i</v>
      </c>
      <c r="M2958" s="57" t="str">
        <f t="shared" si="866"/>
        <v>0.0025-0.00197350298362518i</v>
      </c>
      <c r="N2958" s="57">
        <f t="shared" si="867"/>
        <v>109.22842209066719</v>
      </c>
      <c r="O2958" s="57">
        <f t="shared" si="868"/>
        <v>3.2943997944349319</v>
      </c>
      <c r="P2958" s="374">
        <f t="shared" si="869"/>
        <v>-3.2943997944349319</v>
      </c>
      <c r="Q2958" s="374">
        <f t="shared" si="870"/>
        <v>-70.771577909332805</v>
      </c>
      <c r="R2958" s="12">
        <f t="shared" si="871"/>
        <v>109.22842209066719</v>
      </c>
      <c r="S2958" s="57">
        <f t="shared" si="872"/>
        <v>63.083471166108431</v>
      </c>
      <c r="T2958" s="12">
        <f t="shared" si="855"/>
        <v>-3.2943997944349319</v>
      </c>
    </row>
    <row r="2959" spans="1:20" x14ac:dyDescent="0.15">
      <c r="A2959" s="57">
        <f t="shared" si="856"/>
        <v>397871.3266855753</v>
      </c>
      <c r="B2959" s="12">
        <f t="shared" si="873"/>
        <v>63323.188356539642</v>
      </c>
      <c r="C2959" s="57" t="str">
        <f t="shared" si="857"/>
        <v>0.224726531635139-0.645491659577811i</v>
      </c>
      <c r="D2959" s="57" t="str">
        <f t="shared" si="858"/>
        <v>7.67621089745274-1.62760712235561i</v>
      </c>
      <c r="E2959" s="57" t="str">
        <f t="shared" si="859"/>
        <v>96.4805914772804+1.84440833933742i</v>
      </c>
      <c r="F2959" s="57" t="str">
        <f t="shared" si="860"/>
        <v>4.09829391990551-10.0085612574688i</v>
      </c>
      <c r="G2959" s="57" t="str">
        <f t="shared" si="861"/>
        <v>0.980763115579258-0.137356567729849i</v>
      </c>
      <c r="H2959" s="57" t="str">
        <f t="shared" si="862"/>
        <v>1.23031870790273-127.747192229626i</v>
      </c>
      <c r="I2959" s="57" t="str">
        <f t="shared" si="863"/>
        <v>-7.18532510021087-3.02336260749732i</v>
      </c>
      <c r="K2959" s="57" t="str">
        <f t="shared" si="864"/>
        <v>0.000904598506102741-0.00156230211908273i</v>
      </c>
      <c r="L2959" s="57" t="str">
        <f t="shared" si="865"/>
        <v>0.00025-0.00349079914971225i</v>
      </c>
      <c r="M2959" s="57" t="str">
        <f t="shared" si="866"/>
        <v>0.0025-0.00196603206179037i</v>
      </c>
      <c r="N2959" s="57">
        <f t="shared" si="867"/>
        <v>109.19545221847125</v>
      </c>
      <c r="O2959" s="57">
        <f t="shared" si="868"/>
        <v>3.3053295891994905</v>
      </c>
      <c r="P2959" s="374">
        <f t="shared" si="869"/>
        <v>-3.3053295891994905</v>
      </c>
      <c r="Q2959" s="374">
        <f t="shared" si="870"/>
        <v>-70.804547781528754</v>
      </c>
      <c r="R2959" s="12">
        <f t="shared" si="871"/>
        <v>109.19545221847125</v>
      </c>
      <c r="S2959" s="57">
        <f t="shared" si="872"/>
        <v>63.323188356539639</v>
      </c>
      <c r="T2959" s="12">
        <f t="shared" si="855"/>
        <v>-3.3053295891994905</v>
      </c>
    </row>
    <row r="2960" spans="1:20" x14ac:dyDescent="0.15">
      <c r="A2960" s="57">
        <f t="shared" si="856"/>
        <v>399383.23772698053</v>
      </c>
      <c r="B2960" s="12">
        <f t="shared" si="873"/>
        <v>63563.816472294493</v>
      </c>
      <c r="C2960" s="57" t="str">
        <f t="shared" si="857"/>
        <v>0.22406609167657-0.644816096252115i</v>
      </c>
      <c r="D2960" s="57" t="str">
        <f t="shared" si="858"/>
        <v>7.67398641853216-1.63258519973584i</v>
      </c>
      <c r="E2960" s="57" t="str">
        <f t="shared" si="859"/>
        <v>96.5856824767813+1.80235021160352i</v>
      </c>
      <c r="F2960" s="57" t="str">
        <f t="shared" si="860"/>
        <v>4.09769369750927-9.97494222756628i</v>
      </c>
      <c r="G2960" s="57" t="str">
        <f t="shared" si="861"/>
        <v>0.980619476299381-0.137858329460749i</v>
      </c>
      <c r="H2960" s="57" t="str">
        <f t="shared" si="862"/>
        <v>1.21925270230559-127.250426792503i</v>
      </c>
      <c r="I2960" s="57" t="str">
        <f t="shared" si="863"/>
        <v>-7.13339615710407-3.01058885063056i</v>
      </c>
      <c r="K2960" s="57" t="str">
        <f t="shared" si="864"/>
        <v>0.000903475975861178-0.00155839598821605i</v>
      </c>
      <c r="L2960" s="57" t="str">
        <f t="shared" si="865"/>
        <v>0.00025-0.00347758432926105i</v>
      </c>
      <c r="M2960" s="57" t="str">
        <f t="shared" si="866"/>
        <v>0.0025-0.00195858942198682i</v>
      </c>
      <c r="N2960" s="57">
        <f t="shared" si="867"/>
        <v>109.16174459605138</v>
      </c>
      <c r="O2960" s="57">
        <f t="shared" si="868"/>
        <v>3.3162022365759887</v>
      </c>
      <c r="P2960" s="374">
        <f t="shared" si="869"/>
        <v>-3.3162022365759887</v>
      </c>
      <c r="Q2960" s="374">
        <f t="shared" si="870"/>
        <v>-70.838255403948622</v>
      </c>
      <c r="R2960" s="12">
        <f t="shared" si="871"/>
        <v>109.16174459605138</v>
      </c>
      <c r="S2960" s="57">
        <f t="shared" si="872"/>
        <v>63.563816472294491</v>
      </c>
      <c r="T2960" s="12">
        <f t="shared" si="855"/>
        <v>-3.3162022365759887</v>
      </c>
    </row>
    <row r="2961" spans="1:20" x14ac:dyDescent="0.15">
      <c r="A2961" s="57">
        <f t="shared" si="856"/>
        <v>400900.89403034304</v>
      </c>
      <c r="B2961" s="12">
        <f t="shared" si="873"/>
        <v>63805.358974889212</v>
      </c>
      <c r="C2961" s="57" t="str">
        <f t="shared" si="857"/>
        <v>0.223399994733917-0.644148103046056i</v>
      </c>
      <c r="D2961" s="57" t="str">
        <f t="shared" si="858"/>
        <v>7.67174630509007-1.6375802588511i</v>
      </c>
      <c r="E2961" s="57" t="str">
        <f t="shared" si="859"/>
        <v>96.691391882957+1.75959879316706i</v>
      </c>
      <c r="F2961" s="57" t="str">
        <f t="shared" si="860"/>
        <v>4.09708908255568-9.94146543060979i</v>
      </c>
      <c r="G2961" s="57" t="str">
        <f t="shared" si="861"/>
        <v>0.980474785836175-0.138361772812008i</v>
      </c>
      <c r="H2961" s="57" t="str">
        <f t="shared" si="862"/>
        <v>1.20828117218521-126.755685105798i</v>
      </c>
      <c r="I2961" s="57" t="str">
        <f t="shared" si="863"/>
        <v>-7.08186867126939-2.99787256502827i</v>
      </c>
      <c r="K2961" s="57" t="str">
        <f t="shared" si="864"/>
        <v>0.000902349744320102-0.00155450611784896i</v>
      </c>
      <c r="L2961" s="57" t="str">
        <f t="shared" si="865"/>
        <v>0.00025-0.00346441953502795i</v>
      </c>
      <c r="M2961" s="57" t="str">
        <f t="shared" si="866"/>
        <v>0.0025-0.00195117495714966i</v>
      </c>
      <c r="N2961" s="57">
        <f t="shared" si="867"/>
        <v>109.12729482592995</v>
      </c>
      <c r="O2961" s="57">
        <f t="shared" si="868"/>
        <v>3.3270179904071933</v>
      </c>
      <c r="P2961" s="374">
        <f t="shared" si="869"/>
        <v>-3.3270179904071933</v>
      </c>
      <c r="Q2961" s="374">
        <f t="shared" si="870"/>
        <v>-70.872705174070049</v>
      </c>
      <c r="R2961" s="12">
        <f t="shared" si="871"/>
        <v>109.12729482592995</v>
      </c>
      <c r="S2961" s="57">
        <f t="shared" si="872"/>
        <v>63.805358974889209</v>
      </c>
      <c r="T2961" s="12">
        <f t="shared" si="855"/>
        <v>-3.3270179904071933</v>
      </c>
    </row>
    <row r="2962" spans="1:20" x14ac:dyDescent="0.15">
      <c r="A2962" s="57">
        <f t="shared" si="856"/>
        <v>402424.31742765836</v>
      </c>
      <c r="B2962" s="12">
        <f t="shared" si="873"/>
        <v>64047.819338993795</v>
      </c>
      <c r="C2962" s="57" t="str">
        <f t="shared" si="857"/>
        <v>0.222728195843549-0.643487639219314i</v>
      </c>
      <c r="D2962" s="57" t="str">
        <f t="shared" si="858"/>
        <v>7.66949045684812-1.64259230289335i</v>
      </c>
      <c r="E2962" s="57" t="str">
        <f t="shared" si="859"/>
        <v>96.7977217031774+1.71614584323074i</v>
      </c>
      <c r="F2962" s="57" t="str">
        <f t="shared" si="860"/>
        <v>4.09648004423594-9.90813037117026i</v>
      </c>
      <c r="G2962" s="57" t="str">
        <f t="shared" si="861"/>
        <v>0.980329036816793-0.13886690171042i</v>
      </c>
      <c r="H2962" s="57" t="str">
        <f t="shared" si="862"/>
        <v>1.19740331040276-126.262957851108i</v>
      </c>
      <c r="I2962" s="57" t="str">
        <f t="shared" si="863"/>
        <v>-7.03073945005533-2.98521340102741i</v>
      </c>
      <c r="K2962" s="57" t="str">
        <f t="shared" si="864"/>
        <v>0.000901219802901582-0.00155063241047551i</v>
      </c>
      <c r="L2962" s="57" t="str">
        <f t="shared" si="865"/>
        <v>0.00025-0.00345130457763294i</v>
      </c>
      <c r="M2962" s="57" t="str">
        <f t="shared" si="866"/>
        <v>0.0025-0.0019437885606193i</v>
      </c>
      <c r="N2962" s="57">
        <f t="shared" si="867"/>
        <v>109.09209850538335</v>
      </c>
      <c r="O2962" s="57">
        <f t="shared" si="868"/>
        <v>3.3377771078097238</v>
      </c>
      <c r="P2962" s="374">
        <f t="shared" si="869"/>
        <v>-3.3377771078097238</v>
      </c>
      <c r="Q2962" s="374">
        <f t="shared" si="870"/>
        <v>-70.907901494616652</v>
      </c>
      <c r="R2962" s="12">
        <f t="shared" si="871"/>
        <v>109.09209850538335</v>
      </c>
      <c r="S2962" s="57">
        <f t="shared" si="872"/>
        <v>64.04781933899379</v>
      </c>
      <c r="T2962" s="12">
        <f t="shared" si="855"/>
        <v>-3.3377771078097238</v>
      </c>
    </row>
    <row r="2963" spans="1:20" x14ac:dyDescent="0.15">
      <c r="A2963" s="57">
        <f t="shared" si="856"/>
        <v>403953.52983388345</v>
      </c>
      <c r="B2963" s="12">
        <f t="shared" si="873"/>
        <v>64291.201052481971</v>
      </c>
      <c r="C2963" s="57" t="str">
        <f t="shared" si="857"/>
        <v>0.222050649787243-0.642834663661876i</v>
      </c>
      <c r="D2963" s="57" t="str">
        <f t="shared" si="858"/>
        <v>7.66721877302603-1.64762133461654i</v>
      </c>
      <c r="E2963" s="57" t="str">
        <f t="shared" si="859"/>
        <v>96.9046739198546+1.67198303421686i</v>
      </c>
      <c r="F2963" s="57" t="str">
        <f t="shared" si="860"/>
        <v>4.09586655154529-9.87493655570959i</v>
      </c>
      <c r="G2963" s="57" t="str">
        <f t="shared" si="861"/>
        <v>0.980182221821472-0.139373720071591i</v>
      </c>
      <c r="H2963" s="57" t="str">
        <f t="shared" si="862"/>
        <v>1.18661831749963-125.772235765118i</v>
      </c>
      <c r="I2963" s="57" t="str">
        <f t="shared" si="863"/>
        <v>-6.98000532725205-2.97261101188884i</v>
      </c>
      <c r="K2963" s="57" t="str">
        <f t="shared" si="864"/>
        <v>0.000900086143324221-0.00154677476870813i</v>
      </c>
      <c r="L2963" s="57" t="str">
        <f t="shared" si="865"/>
        <v>0.00025-0.00343823926841297i</v>
      </c>
      <c r="M2963" s="57" t="str">
        <f t="shared" si="866"/>
        <v>0.0025-0.00193643012613997i</v>
      </c>
      <c r="N2963" s="57">
        <f t="shared" si="867"/>
        <v>109.05615122649343</v>
      </c>
      <c r="O2963" s="57">
        <f t="shared" si="868"/>
        <v>3.3484798491744741</v>
      </c>
      <c r="P2963" s="374">
        <f t="shared" si="869"/>
        <v>-3.3484798491744741</v>
      </c>
      <c r="Q2963" s="374">
        <f t="shared" si="870"/>
        <v>-70.943848773506573</v>
      </c>
      <c r="R2963" s="12">
        <f t="shared" si="871"/>
        <v>109.05615122649343</v>
      </c>
      <c r="S2963" s="57">
        <f t="shared" si="872"/>
        <v>64.291201052481966</v>
      </c>
      <c r="T2963" s="12">
        <f t="shared" si="855"/>
        <v>-3.3484798491744741</v>
      </c>
    </row>
    <row r="2964" spans="1:20" x14ac:dyDescent="0.15">
      <c r="A2964" s="57">
        <f t="shared" si="856"/>
        <v>405488.55324725225</v>
      </c>
      <c r="B2964" s="12">
        <f t="shared" si="873"/>
        <v>64535.507616481402</v>
      </c>
      <c r="C2964" s="57" t="str">
        <f t="shared" si="857"/>
        <v>0.221367311093097-0.642189134887394i</v>
      </c>
      <c r="D2964" s="57" t="str">
        <f t="shared" si="858"/>
        <v>7.66493115234128-1.6526673563306i</v>
      </c>
      <c r="E2964" s="57" t="str">
        <f t="shared" si="859"/>
        <v>97.0122504896427+1.62710195095644i</v>
      </c>
      <c r="F2964" s="57" t="str">
        <f t="shared" si="860"/>
        <v>4.0952485732819-9.84188349257192i</v>
      </c>
      <c r="G2964" s="57" t="str">
        <f t="shared" si="861"/>
        <v>0.980034333383304-0.139882231799634i</v>
      </c>
      <c r="H2964" s="57" t="str">
        <f t="shared" si="862"/>
        <v>1.17592540161135-125.28350963915i</v>
      </c>
      <c r="I2964" s="57" t="str">
        <f t="shared" si="863"/>
        <v>-6.92966316285425-2.96006505376513i</v>
      </c>
      <c r="K2964" s="57" t="str">
        <f t="shared" si="864"/>
        <v>0.000898948757605212-0.00154293309527853i</v>
      </c>
      <c r="L2964" s="57" t="str">
        <f t="shared" si="865"/>
        <v>0.00025-0.00342522341941917i</v>
      </c>
      <c r="M2964" s="57" t="str">
        <f t="shared" si="866"/>
        <v>0.0025-0.00192909954785811i</v>
      </c>
      <c r="N2964" s="57">
        <f t="shared" si="867"/>
        <v>109.0194485762012</v>
      </c>
      <c r="O2964" s="57">
        <f t="shared" si="868"/>
        <v>3.3591264781674841</v>
      </c>
      <c r="P2964" s="374">
        <f t="shared" si="869"/>
        <v>-3.3591264781674841</v>
      </c>
      <c r="Q2964" s="374">
        <f t="shared" si="870"/>
        <v>-70.980551423798801</v>
      </c>
      <c r="R2964" s="12">
        <f t="shared" si="871"/>
        <v>109.0194485762012</v>
      </c>
      <c r="S2964" s="57">
        <f t="shared" si="872"/>
        <v>64.535507616481397</v>
      </c>
      <c r="T2964" s="12">
        <f t="shared" si="855"/>
        <v>-3.3591264781674841</v>
      </c>
    </row>
    <row r="2965" spans="1:20" x14ac:dyDescent="0.15">
      <c r="A2965" s="57">
        <f t="shared" si="856"/>
        <v>407029.40974959178</v>
      </c>
      <c r="B2965" s="12">
        <f t="shared" si="873"/>
        <v>64780.742545424029</v>
      </c>
      <c r="C2965" s="57" t="str">
        <f t="shared" si="857"/>
        <v>0.220678134036478-0.641551011026541i</v>
      </c>
      <c r="D2965" s="57" t="str">
        <f t="shared" si="858"/>
        <v>7.66262749300874-1.6577303698955i</v>
      </c>
      <c r="E2965" s="57" t="str">
        <f t="shared" si="859"/>
        <v>97.1204533426226+1.58149408987371i</v>
      </c>
      <c r="F2965" s="57" t="str">
        <f t="shared" si="860"/>
        <v>4.094626078046-9.80897069197506i</v>
      </c>
      <c r="G2965" s="57" t="str">
        <f t="shared" si="861"/>
        <v>0.979885363988014-0.140392440786859i</v>
      </c>
      <c r="H2965" s="57" t="str">
        <f t="shared" si="862"/>
        <v>1.16532377838244-124.79677031872i</v>
      </c>
      <c r="I2965" s="57" t="str">
        <f t="shared" si="863"/>
        <v>-6.87970984282658-2.94757518566894i</v>
      </c>
      <c r="K2965" s="57" t="str">
        <f t="shared" si="864"/>
        <v>0.000897807638062354-0.00153910729303884i</v>
      </c>
      <c r="L2965" s="57" t="str">
        <f t="shared" si="865"/>
        <v>0.00025-0.00341225684341421i</v>
      </c>
      <c r="M2965" s="57" t="str">
        <f t="shared" si="866"/>
        <v>0.0025-0.00192179672032089i</v>
      </c>
      <c r="N2965" s="57">
        <f t="shared" si="867"/>
        <v>108.98198613635542</v>
      </c>
      <c r="O2965" s="57">
        <f t="shared" si="868"/>
        <v>3.3697172617301567</v>
      </c>
      <c r="P2965" s="374">
        <f t="shared" si="869"/>
        <v>-3.3697172617301567</v>
      </c>
      <c r="Q2965" s="374">
        <f t="shared" si="870"/>
        <v>-71.018013863644583</v>
      </c>
      <c r="R2965" s="12">
        <f t="shared" si="871"/>
        <v>108.98198613635542</v>
      </c>
      <c r="S2965" s="57">
        <f t="shared" si="872"/>
        <v>64.780742545424033</v>
      </c>
      <c r="T2965" s="12">
        <f t="shared" si="855"/>
        <v>-3.3697172617301567</v>
      </c>
    </row>
    <row r="2966" spans="1:20" x14ac:dyDescent="0.15">
      <c r="A2966" s="57">
        <f t="shared" si="856"/>
        <v>408576.12150664022</v>
      </c>
      <c r="B2966" s="12">
        <f t="shared" si="873"/>
        <v>65026.909367096639</v>
      </c>
      <c r="C2966" s="57" t="str">
        <f t="shared" si="857"/>
        <v>0.219983072641037-0.640920249820234i</v>
      </c>
      <c r="D2966" s="57" t="str">
        <f t="shared" si="858"/>
        <v>7.66030769274037-1.66281037671511i</v>
      </c>
      <c r="E2966" s="57" t="str">
        <f t="shared" si="859"/>
        <v>97.2292843814692+1.53515085816586i</v>
      </c>
      <c r="F2966" s="57" t="str">
        <f t="shared" si="860"/>
        <v>4.09399903423902-9.77619766600193i</v>
      </c>
      <c r="G2966" s="57" t="str">
        <f t="shared" si="861"/>
        <v>0.979735306073728-0.140904350913471i</v>
      </c>
      <c r="H2966" s="57" t="str">
        <f t="shared" si="862"/>
        <v>1.1548126708824-124.312008703102i</v>
      </c>
      <c r="I2966" s="57" t="str">
        <f t="shared" si="863"/>
        <v>-6.83014227887167-2.93514106944192i</v>
      </c>
      <c r="K2966" s="57" t="str">
        <f t="shared" si="864"/>
        <v>0.000896662777316013-0.00153529726496262i</v>
      </c>
      <c r="L2966" s="57" t="str">
        <f t="shared" si="865"/>
        <v>0.00025-0.0033993393538695i</v>
      </c>
      <c r="M2966" s="57" t="str">
        <f t="shared" si="866"/>
        <v>0.0025-0.00191452153847469i</v>
      </c>
      <c r="N2966" s="57">
        <f t="shared" si="867"/>
        <v>108.94375948376167</v>
      </c>
      <c r="O2966" s="57">
        <f t="shared" si="868"/>
        <v>3.3802524700802374</v>
      </c>
      <c r="P2966" s="374">
        <f t="shared" si="869"/>
        <v>-3.3802524700802374</v>
      </c>
      <c r="Q2966" s="374">
        <f t="shared" si="870"/>
        <v>-71.056240516238333</v>
      </c>
      <c r="R2966" s="12">
        <f t="shared" si="871"/>
        <v>108.94375948376167</v>
      </c>
      <c r="S2966" s="57">
        <f t="shared" si="872"/>
        <v>65.026909367096636</v>
      </c>
      <c r="T2966" s="12">
        <f t="shared" si="855"/>
        <v>-3.3802524700802374</v>
      </c>
    </row>
    <row r="2967" spans="1:20" x14ac:dyDescent="0.15">
      <c r="A2967" s="57">
        <f t="shared" si="856"/>
        <v>410128.71076836548</v>
      </c>
      <c r="B2967" s="12">
        <f t="shared" si="873"/>
        <v>65274.011622691607</v>
      </c>
      <c r="C2967" s="57" t="str">
        <f t="shared" si="857"/>
        <v>0.219282080679794-0.640296808612886i</v>
      </c>
      <c r="D2967" s="57" t="str">
        <f t="shared" si="858"/>
        <v>7.65797164874503-1.66790737773117i</v>
      </c>
      <c r="E2967" s="57" t="str">
        <f t="shared" si="859"/>
        <v>97.3387454806052+1.48806357297415i</v>
      </c>
      <c r="F2967" s="57" t="str">
        <f t="shared" si="860"/>
        <v>4.09336741006246-9.74356392859196i</v>
      </c>
      <c r="G2967" s="57" t="str">
        <f t="shared" si="861"/>
        <v>0.979584152030756-0.141417966047247i</v>
      </c>
      <c r="H2967" s="57" t="str">
        <f t="shared" si="862"/>
        <v>1.14439130952283-123.829215744887i</v>
      </c>
      <c r="I2967" s="57" t="str">
        <f t="shared" si="863"/>
        <v>-6.78095740819979-2.92276236972362i</v>
      </c>
      <c r="K2967" s="57" t="str">
        <f t="shared" si="864"/>
        <v>0.000895514168291177-0.00153150291414606i</v>
      </c>
      <c r="L2967" s="57" t="str">
        <f t="shared" si="865"/>
        <v>0.00025-0.00338647076496264i</v>
      </c>
      <c r="M2967" s="57" t="str">
        <f t="shared" si="866"/>
        <v>0.0025-0.00190727389766357i</v>
      </c>
      <c r="N2967" s="57">
        <f t="shared" si="867"/>
        <v>108.90476419022806</v>
      </c>
      <c r="O2967" s="57">
        <f t="shared" si="868"/>
        <v>3.3907323767116209</v>
      </c>
      <c r="P2967" s="374">
        <f t="shared" si="869"/>
        <v>-3.3907323767116209</v>
      </c>
      <c r="Q2967" s="374">
        <f t="shared" si="870"/>
        <v>-71.095235809771935</v>
      </c>
      <c r="R2967" s="12">
        <f t="shared" si="871"/>
        <v>108.90476419022806</v>
      </c>
      <c r="S2967" s="57">
        <f t="shared" si="872"/>
        <v>65.274011622691603</v>
      </c>
      <c r="T2967" s="12">
        <f t="shared" si="855"/>
        <v>-3.3907323767116209</v>
      </c>
    </row>
    <row r="2968" spans="1:20" x14ac:dyDescent="0.15">
      <c r="A2968" s="57">
        <f t="shared" si="856"/>
        <v>411687.19986928522</v>
      </c>
      <c r="B2968" s="12">
        <f t="shared" si="873"/>
        <v>65522.052866857834</v>
      </c>
      <c r="C2968" s="57" t="str">
        <f t="shared" si="857"/>
        <v>0.218575111676286-0.639680644345516i</v>
      </c>
      <c r="D2968" s="57" t="str">
        <f t="shared" si="858"/>
        <v>7.65561925772822-1.6730213734171i</v>
      </c>
      <c r="E2968" s="57" t="str">
        <f t="shared" si="859"/>
        <v>97.4488384853349+1.44022346055293i</v>
      </c>
      <c r="F2968" s="57" t="str">
        <f t="shared" si="860"/>
        <v>4.09273117351711-9.71106899553254i</v>
      </c>
      <c r="G2968" s="57" t="str">
        <f t="shared" si="861"/>
        <v>0.979431894201362-0.141933290043223i</v>
      </c>
      <c r="H2968" s="57" t="str">
        <f t="shared" si="862"/>
        <v>1.13405893197545-123.348382449559i</v>
      </c>
      <c r="I2968" s="57" t="str">
        <f t="shared" si="863"/>
        <v>-6.7321521933016-2.91043875392132i</v>
      </c>
      <c r="K2968" s="57" t="str">
        <f t="shared" si="864"/>
        <v>0.000894361804219405-0.00152772414380911i</v>
      </c>
      <c r="L2968" s="57" t="str">
        <f t="shared" si="865"/>
        <v>0.00025-0.00337365089157466i</v>
      </c>
      <c r="M2968" s="57" t="str">
        <f t="shared" si="866"/>
        <v>0.0025-0.00190005369362778i</v>
      </c>
      <c r="N2968" s="57">
        <f t="shared" si="867"/>
        <v>108.86499582261104</v>
      </c>
      <c r="O2968" s="57">
        <f t="shared" si="868"/>
        <v>3.401157258395072</v>
      </c>
      <c r="P2968" s="374">
        <f t="shared" si="869"/>
        <v>-3.401157258395072</v>
      </c>
      <c r="Q2968" s="374">
        <f t="shared" si="870"/>
        <v>-71.135004177388964</v>
      </c>
      <c r="R2968" s="12">
        <f t="shared" si="871"/>
        <v>108.86499582261104</v>
      </c>
      <c r="S2968" s="57">
        <f t="shared" si="872"/>
        <v>65.522052866857834</v>
      </c>
      <c r="T2968" s="12">
        <f t="shared" si="855"/>
        <v>-3.401157258395072</v>
      </c>
    </row>
    <row r="2969" spans="1:20" x14ac:dyDescent="0.15">
      <c r="A2969" s="57">
        <f t="shared" si="856"/>
        <v>413251.6112287885</v>
      </c>
      <c r="B2969" s="12">
        <f t="shared" si="873"/>
        <v>65771.03666775189</v>
      </c>
      <c r="C2969" s="57" t="str">
        <f t="shared" si="857"/>
        <v>0.217862118905764-0.639071713548864i</v>
      </c>
      <c r="D2969" s="57" t="str">
        <f t="shared" si="858"/>
        <v>7.65325041589194-1.67815236377184i</v>
      </c>
      <c r="E2969" s="57" t="str">
        <f t="shared" si="859"/>
        <v>97.5595652109642+1.39162165543048i</v>
      </c>
      <c r="F2969" s="57" t="str">
        <f t="shared" si="860"/>
        <v>4.09209029240204-9.67871238445053i</v>
      </c>
      <c r="G2969" s="57" t="str">
        <f t="shared" si="861"/>
        <v>0.979278524879538-0.142450326743374i</v>
      </c>
      <c r="H2969" s="57" t="str">
        <f t="shared" si="862"/>
        <v>1.12381478309126-122.869499875067i</v>
      </c>
      <c r="I2969" s="57" t="str">
        <f t="shared" si="863"/>
        <v>-6.68372362172271-2.89816989217991i</v>
      </c>
      <c r="K2969" s="57" t="str">
        <f t="shared" si="864"/>
        <v>0.000893205678640799-0.00152396085729674i</v>
      </c>
      <c r="L2969" s="57" t="str">
        <f t="shared" si="865"/>
        <v>0.00025-0.00336087954928736i</v>
      </c>
      <c r="M2969" s="57" t="str">
        <f t="shared" si="866"/>
        <v>0.0025-0.00189286082250227i</v>
      </c>
      <c r="N2969" s="57">
        <f t="shared" si="867"/>
        <v>108.82444994285649</v>
      </c>
      <c r="O2969" s="57">
        <f t="shared" si="868"/>
        <v>3.4115273951781471</v>
      </c>
      <c r="P2969" s="374">
        <f t="shared" si="869"/>
        <v>-3.4115273951781471</v>
      </c>
      <c r="Q2969" s="374">
        <f t="shared" si="870"/>
        <v>-71.175550057143511</v>
      </c>
      <c r="R2969" s="12">
        <f t="shared" si="871"/>
        <v>108.82444994285649</v>
      </c>
      <c r="S2969" s="57">
        <f t="shared" si="872"/>
        <v>65.771036667751886</v>
      </c>
      <c r="T2969" s="12">
        <f t="shared" si="855"/>
        <v>-3.4115273951781471</v>
      </c>
    </row>
    <row r="2970" spans="1:20" x14ac:dyDescent="0.15">
      <c r="A2970" s="57">
        <f t="shared" si="856"/>
        <v>414821.96735145786</v>
      </c>
      <c r="B2970" s="12">
        <f t="shared" si="873"/>
        <v>66020.966607089344</v>
      </c>
      <c r="C2970" s="57" t="str">
        <f t="shared" si="857"/>
        <v>0.217143055396484-0.638469972336384i</v>
      </c>
      <c r="D2970" s="57" t="str">
        <f t="shared" si="858"/>
        <v>7.65086501893457-1.68330034831361i</v>
      </c>
      <c r="E2970" s="57" t="str">
        <f t="shared" si="859"/>
        <v>97.6709274418998+1.34224919956616i</v>
      </c>
      <c r="F2970" s="57" t="str">
        <f t="shared" si="860"/>
        <v>4.09144473431367-9.64649361480374i</v>
      </c>
      <c r="G2970" s="57" t="str">
        <f t="shared" si="861"/>
        <v>0.979124036310781-0.142969079976285i</v>
      </c>
      <c r="H2970" s="57" t="str">
        <f t="shared" si="862"/>
        <v>1.11365811482073-122.392559131404i</v>
      </c>
      <c r="I2970" s="57" t="str">
        <f t="shared" si="863"/>
        <v>-6.63566870584062-2.88595545735229i</v>
      </c>
      <c r="K2970" s="57" t="str">
        <f t="shared" si="864"/>
        <v>0.000892045785405991-0.00152021295808016i</v>
      </c>
      <c r="L2970" s="57" t="str">
        <f t="shared" si="865"/>
        <v>0.00025-0.00334815655438072i</v>
      </c>
      <c r="M2970" s="57" t="str">
        <f t="shared" si="866"/>
        <v>0.0025-0.00188569518081517i</v>
      </c>
      <c r="N2970" s="57">
        <f t="shared" si="867"/>
        <v>108.78312210804275</v>
      </c>
      <c r="O2970" s="57">
        <f t="shared" si="868"/>
        <v>3.4218430703856884</v>
      </c>
      <c r="P2970" s="374">
        <f t="shared" si="869"/>
        <v>-3.4218430703856884</v>
      </c>
      <c r="Q2970" s="374">
        <f t="shared" si="870"/>
        <v>-71.216877891957253</v>
      </c>
      <c r="R2970" s="12">
        <f t="shared" si="871"/>
        <v>108.78312210804275</v>
      </c>
      <c r="S2970" s="57">
        <f t="shared" si="872"/>
        <v>66.020966607089349</v>
      </c>
      <c r="T2970" s="12">
        <f t="shared" si="855"/>
        <v>-3.4218430703856884</v>
      </c>
    </row>
    <row r="2971" spans="1:20" x14ac:dyDescent="0.15">
      <c r="A2971" s="57">
        <f t="shared" si="856"/>
        <v>416398.29082739342</v>
      </c>
      <c r="B2971" s="12">
        <f t="shared" si="873"/>
        <v>66271.846280196289</v>
      </c>
      <c r="C2971" s="57" t="str">
        <f t="shared" si="857"/>
        <v>0.216417873931045-0.637875376397248i</v>
      </c>
      <c r="D2971" s="57" t="str">
        <f t="shared" si="858"/>
        <v>7.64846296205083-1.68846532607361i</v>
      </c>
      <c r="E2971" s="57" t="str">
        <f t="shared" si="859"/>
        <v>97.7829269307361+1.29209704150074i</v>
      </c>
      <c r="F2971" s="57" t="str">
        <f t="shared" si="860"/>
        <v>4.09079446664484-9.61441220787231i</v>
      </c>
      <c r="G2971" s="57" t="str">
        <f t="shared" si="861"/>
        <v>0.978968420691868-0.14348955355683i</v>
      </c>
      <c r="H2971" s="57" t="str">
        <f t="shared" si="862"/>
        <v>1.10358818613484-121.91755138019i</v>
      </c>
      <c r="I2971" s="57" t="str">
        <f t="shared" si="863"/>
        <v>-6.58798448264372-2.87379512497008i</v>
      </c>
      <c r="K2971" s="57" t="str">
        <f t="shared" si="864"/>
        <v>0.000890882118678062-0.00151648034975817i</v>
      </c>
      <c r="L2971" s="57" t="str">
        <f t="shared" si="865"/>
        <v>0.00025-0.00333548172383017i</v>
      </c>
      <c r="M2971" s="57" t="str">
        <f t="shared" si="866"/>
        <v>0.0025-0.00187855666548633i</v>
      </c>
      <c r="N2971" s="57">
        <f t="shared" si="867"/>
        <v>108.7410078704181</v>
      </c>
      <c r="O2971" s="57">
        <f t="shared" si="868"/>
        <v>3.4321045706194475</v>
      </c>
      <c r="P2971" s="374">
        <f t="shared" si="869"/>
        <v>-3.4321045706194475</v>
      </c>
      <c r="Q2971" s="374">
        <f t="shared" si="870"/>
        <v>-71.258992129581898</v>
      </c>
      <c r="R2971" s="12">
        <f t="shared" si="871"/>
        <v>108.7410078704181</v>
      </c>
      <c r="S2971" s="57">
        <f t="shared" si="872"/>
        <v>66.271846280196286</v>
      </c>
      <c r="T2971" s="12">
        <f t="shared" si="855"/>
        <v>-3.4321045706194475</v>
      </c>
    </row>
    <row r="2972" spans="1:20" x14ac:dyDescent="0.15">
      <c r="A2972" s="57">
        <f t="shared" si="856"/>
        <v>417980.60433253751</v>
      </c>
      <c r="B2972" s="12">
        <f t="shared" si="873"/>
        <v>66523.679296061033</v>
      </c>
      <c r="C2972" s="57" t="str">
        <f t="shared" si="857"/>
        <v>0.215686527047807-0.637287880989206i</v>
      </c>
      <c r="D2972" s="57" t="str">
        <f t="shared" si="858"/>
        <v>7.64604413993162-1.69364729558969i</v>
      </c>
      <c r="E2972" s="57" t="str">
        <f t="shared" si="859"/>
        <v>97.8955653973187+1.24115603550145i</v>
      </c>
      <c r="F2972" s="57" t="str">
        <f t="shared" si="860"/>
        <v>4.09013945658388-9.58246768675027i</v>
      </c>
      <c r="G2972" s="57" t="str">
        <f t="shared" si="861"/>
        <v>0.978811670170629-0.144011751285832i</v>
      </c>
      <c r="H2972" s="57" t="str">
        <f t="shared" si="862"/>
        <v>1.09360426294734-121.444467834261i</v>
      </c>
      <c r="I2972" s="57" t="str">
        <f t="shared" si="863"/>
        <v>-6.54066801351275-2.86168857321487i</v>
      </c>
      <c r="K2972" s="57" t="str">
        <f t="shared" si="864"/>
        <v>0.000889714672934514-0.00151276293605845i</v>
      </c>
      <c r="L2972" s="57" t="str">
        <f t="shared" si="865"/>
        <v>0.00025-0.00332285487530401i</v>
      </c>
      <c r="M2972" s="57" t="str">
        <f t="shared" si="866"/>
        <v>0.0025-0.00187144517382579i</v>
      </c>
      <c r="N2972" s="57">
        <f t="shared" si="867"/>
        <v>108.69810277743949</v>
      </c>
      <c r="O2972" s="57">
        <f t="shared" si="868"/>
        <v>3.4423121857586465</v>
      </c>
      <c r="P2972" s="374">
        <f t="shared" si="869"/>
        <v>-3.4423121857586465</v>
      </c>
      <c r="Q2972" s="374">
        <f t="shared" si="870"/>
        <v>-71.301897222560513</v>
      </c>
      <c r="R2972" s="12">
        <f t="shared" si="871"/>
        <v>108.69810277743949</v>
      </c>
      <c r="S2972" s="57">
        <f t="shared" si="872"/>
        <v>66.523679296061033</v>
      </c>
      <c r="T2972" s="12">
        <f t="shared" si="855"/>
        <v>-3.4423121857586465</v>
      </c>
    </row>
    <row r="2973" spans="1:20" x14ac:dyDescent="0.15">
      <c r="A2973" s="57">
        <f t="shared" si="856"/>
        <v>419568.93062900123</v>
      </c>
      <c r="B2973" s="12">
        <f t="shared" si="873"/>
        <v>66776.469277386073</v>
      </c>
      <c r="C2973" s="57" t="str">
        <f t="shared" si="857"/>
        <v>0.214948967042366-0.636707440931477i</v>
      </c>
      <c r="D2973" s="57" t="str">
        <f t="shared" si="858"/>
        <v>7.64360844676425-1.69884625490007i</v>
      </c>
      <c r="E2973" s="57" t="str">
        <f t="shared" si="859"/>
        <v>98.0088445277926+1.18941694070332i</v>
      </c>
      <c r="F2973" s="57" t="str">
        <f t="shared" si="860"/>
        <v>4.08947967111363-9.55065957633715i</v>
      </c>
      <c r="G2973" s="57" t="str">
        <f t="shared" si="861"/>
        <v>0.978653776845731-0.144535676949733i</v>
      </c>
      <c r="H2973" s="57" t="str">
        <f t="shared" si="862"/>
        <v>1.08370561803777-120.97329975726i</v>
      </c>
      <c r="I2973" s="57" t="str">
        <f t="shared" si="863"/>
        <v>-6.49371638400432-2.84963548288964i</v>
      </c>
      <c r="K2973" s="57" t="str">
        <f t="shared" si="864"/>
        <v>0.00088854344296916-0.00150906062083905i</v>
      </c>
      <c r="L2973" s="57" t="str">
        <f t="shared" si="865"/>
        <v>0.00025-0.0033102758271608i</v>
      </c>
      <c r="M2973" s="57" t="str">
        <f t="shared" si="866"/>
        <v>0.0025-0.00186436060353237i</v>
      </c>
      <c r="N2973" s="57">
        <f t="shared" si="867"/>
        <v>108.65440237180572</v>
      </c>
      <c r="O2973" s="57">
        <f t="shared" si="868"/>
        <v>3.4524662089593976</v>
      </c>
      <c r="P2973" s="374">
        <f t="shared" si="869"/>
        <v>-3.4524662089593976</v>
      </c>
      <c r="Q2973" s="374">
        <f t="shared" si="870"/>
        <v>-71.345597628194284</v>
      </c>
      <c r="R2973" s="12">
        <f t="shared" si="871"/>
        <v>108.65440237180572</v>
      </c>
      <c r="S2973" s="57">
        <f t="shared" si="872"/>
        <v>66.77646927738607</v>
      </c>
      <c r="T2973" s="12">
        <f t="shared" si="855"/>
        <v>-3.4524662089593976</v>
      </c>
    </row>
    <row r="2974" spans="1:20" x14ac:dyDescent="0.15">
      <c r="A2974" s="57">
        <f t="shared" si="856"/>
        <v>421163.2925653914</v>
      </c>
      <c r="B2974" s="12">
        <f t="shared" si="873"/>
        <v>67030.219860640136</v>
      </c>
      <c r="C2974" s="57" t="str">
        <f t="shared" si="857"/>
        <v>0.214205145969124-0.636134010597483i</v>
      </c>
      <c r="D2974" s="57" t="str">
        <f t="shared" si="858"/>
        <v>7.64115577623227-1.70406220153679i</v>
      </c>
      <c r="E2974" s="57" t="str">
        <f t="shared" si="859"/>
        <v>98.1227659736325+1.13687042024197i</v>
      </c>
      <c r="F2974" s="57" t="str">
        <f t="shared" si="860"/>
        <v>4.08881507701052-9.51898740332932i</v>
      </c>
      <c r="G2974" s="57" t="str">
        <f t="shared" si="861"/>
        <v>0.978494732766441-0.145061334320252i</v>
      </c>
      <c r="H2974" s="57" t="str">
        <f t="shared" si="862"/>
        <v>1.07389153097555-120.504038463232i</v>
      </c>
      <c r="I2974" s="57" t="str">
        <f t="shared" si="863"/>
        <v>-6.44712670363636-2.83763553739066i</v>
      </c>
      <c r="K2974" s="57" t="str">
        <f t="shared" si="864"/>
        <v>0.000887368423894057-0.00150537330808971i</v>
      </c>
      <c r="L2974" s="57" t="str">
        <f t="shared" si="865"/>
        <v>0.00025-0.0032977443984467i</v>
      </c>
      <c r="M2974" s="57" t="str">
        <f t="shared" si="866"/>
        <v>0.0025-0.00185730285269214i</v>
      </c>
      <c r="N2974" s="57">
        <f t="shared" si="867"/>
        <v>108.60990219149306</v>
      </c>
      <c r="O2974" s="57">
        <f t="shared" si="868"/>
        <v>3.4625669366551515</v>
      </c>
      <c r="P2974" s="374">
        <f t="shared" si="869"/>
        <v>-3.4625669366551515</v>
      </c>
      <c r="Q2974" s="374">
        <f t="shared" si="870"/>
        <v>-71.390097808506937</v>
      </c>
      <c r="R2974" s="12">
        <f t="shared" si="871"/>
        <v>108.60990219149306</v>
      </c>
      <c r="S2974" s="57">
        <f t="shared" si="872"/>
        <v>67.03021986064013</v>
      </c>
      <c r="T2974" s="12">
        <f t="shared" si="855"/>
        <v>-3.4625669366551515</v>
      </c>
    </row>
    <row r="2975" spans="1:20" x14ac:dyDescent="0.15">
      <c r="A2975" s="57">
        <f t="shared" si="856"/>
        <v>422763.71307713992</v>
      </c>
      <c r="B2975" s="12">
        <f t="shared" si="873"/>
        <v>67284.934696110577</v>
      </c>
      <c r="C2975" s="57" t="str">
        <f t="shared" si="857"/>
        <v>0.213455015642912-0.635567543907599i</v>
      </c>
      <c r="D2975" s="57" t="str">
        <f t="shared" si="858"/>
        <v>7.63868602151572-1.70929513251933i</v>
      </c>
      <c r="E2975" s="57" t="str">
        <f t="shared" si="859"/>
        <v>98.2373313506527+1.08350704038398i</v>
      </c>
      <c r="F2975" s="57" t="str">
        <f t="shared" si="860"/>
        <v>4.08814564084372-9.48745069621161i</v>
      </c>
      <c r="G2975" s="57" t="str">
        <f t="shared" si="861"/>
        <v>0.978334529932416-0.145588727154044i</v>
      </c>
      <c r="H2975" s="57" t="str">
        <f t="shared" si="862"/>
        <v>1.06416128804504-120.036675316225i</v>
      </c>
      <c r="I2975" s="57" t="str">
        <f t="shared" si="863"/>
        <v>-6.40089610567597-2.82568842267981i</v>
      </c>
      <c r="K2975" s="57" t="str">
        <f t="shared" si="864"/>
        <v>0.000886189611141388-0.00150170090193341i</v>
      </c>
      <c r="L2975" s="57" t="str">
        <f t="shared" si="865"/>
        <v>0.00025-0.00328526040889291i</v>
      </c>
      <c r="M2975" s="57" t="str">
        <f t="shared" si="866"/>
        <v>0.0025-0.00185027181977698i</v>
      </c>
      <c r="N2975" s="57">
        <f t="shared" si="867"/>
        <v>108.56459776978517</v>
      </c>
      <c r="O2975" s="57">
        <f t="shared" si="868"/>
        <v>3.4726146685562465</v>
      </c>
      <c r="P2975" s="374">
        <f t="shared" si="869"/>
        <v>-3.4726146685562465</v>
      </c>
      <c r="Q2975" s="374">
        <f t="shared" si="870"/>
        <v>-71.435402230214834</v>
      </c>
      <c r="R2975" s="12">
        <f t="shared" si="871"/>
        <v>108.56459776978517</v>
      </c>
      <c r="S2975" s="57">
        <f t="shared" si="872"/>
        <v>67.284934696110582</v>
      </c>
      <c r="T2975" s="12">
        <f t="shared" si="855"/>
        <v>-3.4726146685562465</v>
      </c>
    </row>
    <row r="2976" spans="1:20" x14ac:dyDescent="0.15">
      <c r="A2976" s="57">
        <f t="shared" si="856"/>
        <v>424370.21518683305</v>
      </c>
      <c r="B2976" s="12">
        <f t="shared" si="873"/>
        <v>67540.617447955796</v>
      </c>
      <c r="C2976" s="57" t="str">
        <f t="shared" si="857"/>
        <v>0.21269852764069-0.635007994321804i</v>
      </c>
      <c r="D2976" s="57" t="str">
        <f t="shared" si="858"/>
        <v>7.63619907529123-1.71454504434811i</v>
      </c>
      <c r="E2976" s="57" t="str">
        <f t="shared" si="859"/>
        <v>98.3525422379982+1.02931726964998i</v>
      </c>
      <c r="F2976" s="57" t="str">
        <f t="shared" si="860"/>
        <v>4.08747132897406-9.45604898524891i</v>
      </c>
      <c r="G2976" s="57" t="str">
        <f t="shared" si="861"/>
        <v>0.97817316029347-0.146117859192351i</v>
      </c>
      <c r="H2976" s="57" t="str">
        <f t="shared" si="862"/>
        <v>1.05451418217146-119.571201729898i</v>
      </c>
      <c r="I2976" s="57" t="str">
        <f t="shared" si="863"/>
        <v>-6.35502174692947-2.81379382725719i</v>
      </c>
      <c r="K2976" s="57" t="str">
        <f t="shared" si="864"/>
        <v>0.000885007000465349-0.00149804330662788i</v>
      </c>
      <c r="L2976" s="57" t="str">
        <f t="shared" si="865"/>
        <v>0.00025-0.00327282367891304i</v>
      </c>
      <c r="M2976" s="57" t="str">
        <f t="shared" si="866"/>
        <v>0.0025-0.00184326740364314i</v>
      </c>
      <c r="N2976" s="57">
        <f t="shared" si="867"/>
        <v>108.518484635302</v>
      </c>
      <c r="O2976" s="57">
        <f t="shared" si="868"/>
        <v>3.4826097076498379</v>
      </c>
      <c r="P2976" s="374">
        <f t="shared" si="869"/>
        <v>-3.4826097076498379</v>
      </c>
      <c r="Q2976" s="374">
        <f t="shared" si="870"/>
        <v>-71.481515364697998</v>
      </c>
      <c r="R2976" s="12">
        <f t="shared" si="871"/>
        <v>108.518484635302</v>
      </c>
      <c r="S2976" s="57">
        <f t="shared" si="872"/>
        <v>67.540617447955796</v>
      </c>
      <c r="T2976" s="12">
        <f t="shared" si="855"/>
        <v>-3.4826097076498379</v>
      </c>
    </row>
    <row r="2977" spans="1:20" x14ac:dyDescent="0.15">
      <c r="A2977" s="57">
        <f t="shared" si="856"/>
        <v>425982.82200454309</v>
      </c>
      <c r="B2977" s="12">
        <f t="shared" si="873"/>
        <v>67797.271794258035</v>
      </c>
      <c r="C2977" s="57" t="str">
        <f t="shared" si="857"/>
        <v>0.211935633303332-0.63445531483228i</v>
      </c>
      <c r="D2977" s="57" t="str">
        <f t="shared" si="858"/>
        <v>7.63369482973222-1.71981193299791i</v>
      </c>
      <c r="E2977" s="57" t="str">
        <f t="shared" si="859"/>
        <v>98.468400177117+0.974291477934249i</v>
      </c>
      <c r="F2977" s="57" t="str">
        <f t="shared" si="860"/>
        <v>4.08679210755322-9.42478180247762i</v>
      </c>
      <c r="G2977" s="57" t="str">
        <f t="shared" si="861"/>
        <v>0.978010615749356-0.146648734160653i</v>
      </c>
      <c r="H2977" s="57" t="str">
        <f t="shared" si="862"/>
        <v>1.04494951284768-119.107609167122i</v>
      </c>
      <c r="I2977" s="57" t="str">
        <f t="shared" si="863"/>
        <v>-6.3095008075339-2.80195144213399i</v>
      </c>
      <c r="K2977" s="57" t="str">
        <f t="shared" si="864"/>
        <v>0.000883820587943996-0.00149440042656717i</v>
      </c>
      <c r="L2977" s="57" t="str">
        <f t="shared" si="865"/>
        <v>0.00025-0.00326043402960056i</v>
      </c>
      <c r="M2977" s="57" t="str">
        <f t="shared" si="866"/>
        <v>0.0025-0.00183628950352972i</v>
      </c>
      <c r="N2977" s="57">
        <f t="shared" si="867"/>
        <v>108.47155831202748</v>
      </c>
      <c r="O2977" s="57">
        <f t="shared" si="868"/>
        <v>3.4925523601996833</v>
      </c>
      <c r="P2977" s="374">
        <f t="shared" si="869"/>
        <v>-3.4925523601996833</v>
      </c>
      <c r="Q2977" s="374">
        <f t="shared" si="870"/>
        <v>-71.528441687972517</v>
      </c>
      <c r="R2977" s="12">
        <f t="shared" si="871"/>
        <v>108.47155831202748</v>
      </c>
      <c r="S2977" s="57">
        <f t="shared" si="872"/>
        <v>67.797271794258037</v>
      </c>
      <c r="T2977" s="12">
        <f t="shared" si="855"/>
        <v>-3.4925523601996833</v>
      </c>
    </row>
    <row r="2978" spans="1:20" x14ac:dyDescent="0.15">
      <c r="A2978" s="57">
        <f t="shared" si="856"/>
        <v>427601.5567281603</v>
      </c>
      <c r="B2978" s="12">
        <f t="shared" si="873"/>
        <v>68054.901427076213</v>
      </c>
      <c r="C2978" s="57" t="str">
        <f t="shared" si="857"/>
        <v>0.211166283737488-0.633909457955935i</v>
      </c>
      <c r="D2978" s="57" t="str">
        <f t="shared" si="858"/>
        <v>7.63117317650917-1.72509579391127i</v>
      </c>
      <c r="E2978" s="57" t="str">
        <f t="shared" si="859"/>
        <v>98.5849066707118+0.91841993561653i</v>
      </c>
      <c r="F2978" s="57" t="str">
        <f t="shared" si="860"/>
        <v>4.08610794252278-9.39364868169726i</v>
      </c>
      <c r="G2978" s="57" t="str">
        <f t="shared" si="861"/>
        <v>0.977846888149542-0.147181355768315i</v>
      </c>
      <c r="H2978" s="57" t="str">
        <f t="shared" si="862"/>
        <v>1.03546658606214-118.645889139598i</v>
      </c>
      <c r="I2978" s="57" t="str">
        <f t="shared" si="863"/>
        <v>-6.26433049075129-2.79016096080593i</v>
      </c>
      <c r="K2978" s="57" t="str">
        <f t="shared" si="864"/>
        <v>0.00088263036998111-0.00149077216628322i</v>
      </c>
      <c r="L2978" s="57" t="str">
        <f t="shared" si="865"/>
        <v>0.00025-0.0032480912827262i</v>
      </c>
      <c r="M2978" s="57" t="str">
        <f t="shared" si="866"/>
        <v>0.0025-0.00182933801905731i</v>
      </c>
      <c r="N2978" s="57">
        <f t="shared" si="867"/>
        <v>108.42381431933487</v>
      </c>
      <c r="O2978" s="57">
        <f t="shared" si="868"/>
        <v>3.5024429357460369</v>
      </c>
      <c r="P2978" s="374">
        <f t="shared" si="869"/>
        <v>-3.5024429357460369</v>
      </c>
      <c r="Q2978" s="374">
        <f t="shared" si="870"/>
        <v>-71.576185680665134</v>
      </c>
      <c r="R2978" s="12">
        <f t="shared" si="871"/>
        <v>108.42381431933487</v>
      </c>
      <c r="S2978" s="57">
        <f t="shared" si="872"/>
        <v>68.054901427076217</v>
      </c>
      <c r="T2978" s="12">
        <f t="shared" si="855"/>
        <v>-3.5024429357460369</v>
      </c>
    </row>
    <row r="2979" spans="1:20" x14ac:dyDescent="0.15">
      <c r="A2979" s="57">
        <f t="shared" si="856"/>
        <v>429226.44264372729</v>
      </c>
      <c r="B2979" s="12">
        <f t="shared" si="873"/>
        <v>68313.510052499099</v>
      </c>
      <c r="C2979" s="57" t="str">
        <f t="shared" si="857"/>
        <v>0.210390429817507-0.633370375726887i</v>
      </c>
      <c r="D2979" s="57" t="str">
        <f t="shared" si="858"/>
        <v>7.62863400678986-1.73039662199187i</v>
      </c>
      <c r="E2979" s="57" t="str">
        <f t="shared" si="859"/>
        <v>98.7020631816723+0.861692812671638i</v>
      </c>
      <c r="F2979" s="57" t="str">
        <f t="shared" si="860"/>
        <v>4.08541879961321-9.36264915846203i</v>
      </c>
      <c r="G2979" s="57" t="str">
        <f t="shared" si="861"/>
        <v>0.977681969292991-0.147715727708224i</v>
      </c>
      <c r="H2979" s="57" t="str">
        <f t="shared" si="862"/>
        <v>1.0260647142274-118.186033207471i</v>
      </c>
      <c r="I2979" s="57" t="str">
        <f t="shared" si="863"/>
        <v>-6.21950802276451-2.77842207922681i</v>
      </c>
      <c r="K2979" s="57" t="str">
        <f t="shared" si="864"/>
        <v>0.000881436343307999-0.00148715843044755i</v>
      </c>
      <c r="L2979" s="57" t="str">
        <f t="shared" si="865"/>
        <v>0.00025-0.0032357952607354i</v>
      </c>
      <c r="M2979" s="57" t="str">
        <f t="shared" si="866"/>
        <v>0.0025-0.00182241285022645i</v>
      </c>
      <c r="N2979" s="57">
        <f t="shared" si="867"/>
        <v>108.37524817200828</v>
      </c>
      <c r="O2979" s="57">
        <f t="shared" si="868"/>
        <v>3.512281747105316</v>
      </c>
      <c r="P2979" s="374">
        <f t="shared" si="869"/>
        <v>-3.512281747105316</v>
      </c>
      <c r="Q2979" s="374">
        <f t="shared" si="870"/>
        <v>-71.624751827991716</v>
      </c>
      <c r="R2979" s="12">
        <f t="shared" si="871"/>
        <v>108.37524817200828</v>
      </c>
      <c r="S2979" s="57">
        <f t="shared" si="872"/>
        <v>68.313510052499097</v>
      </c>
      <c r="T2979" s="12">
        <f t="shared" si="855"/>
        <v>-3.512281747105316</v>
      </c>
    </row>
    <row r="2980" spans="1:20" x14ac:dyDescent="0.15">
      <c r="A2980" s="57">
        <f t="shared" si="856"/>
        <v>430857.50312577351</v>
      </c>
      <c r="B2980" s="12">
        <f t="shared" si="873"/>
        <v>68573.101390698605</v>
      </c>
      <c r="C2980" s="57" t="str">
        <f t="shared" si="857"/>
        <v>0.209608022187467-0.632838019688865i</v>
      </c>
      <c r="D2980" s="57" t="str">
        <f t="shared" si="858"/>
        <v>7.62607721123976-1.73571441159784i</v>
      </c>
      <c r="E2980" s="57" t="str">
        <f t="shared" si="859"/>
        <v>98.8198711319852+0.804100177771731i</v>
      </c>
      <c r="F2980" s="57" t="str">
        <f t="shared" si="860"/>
        <v>4.08472464434301-9.33178277007239i</v>
      </c>
      <c r="G2980" s="57" t="str">
        <f t="shared" si="861"/>
        <v>0.977515850927938-0.14825185365643i</v>
      </c>
      <c r="H2980" s="57" t="str">
        <f t="shared" si="862"/>
        <v>1.01674321610982-117.728032978954i</v>
      </c>
      <c r="I2980" s="57" t="str">
        <f t="shared" si="863"/>
        <v>-6.17503065247545-2.76673449578267i</v>
      </c>
      <c r="K2980" s="57" t="str">
        <f t="shared" si="864"/>
        <v>0.00088023850498534-0.00148355912387293i</v>
      </c>
      <c r="L2980" s="57" t="str">
        <f t="shared" si="865"/>
        <v>0.00025-0.00322354578674577i</v>
      </c>
      <c r="M2980" s="57" t="str">
        <f t="shared" si="866"/>
        <v>0.0025-0.00181551389741626i</v>
      </c>
      <c r="N2980" s="57">
        <f t="shared" si="867"/>
        <v>108.3258553802647</v>
      </c>
      <c r="O2980" s="57">
        <f t="shared" si="868"/>
        <v>3.5220691103699071</v>
      </c>
      <c r="P2980" s="374">
        <f t="shared" si="869"/>
        <v>-3.5220691103699071</v>
      </c>
      <c r="Q2980" s="374">
        <f t="shared" si="870"/>
        <v>-71.674144619735301</v>
      </c>
      <c r="R2980" s="12">
        <f t="shared" si="871"/>
        <v>108.3258553802647</v>
      </c>
      <c r="S2980" s="57">
        <f t="shared" si="872"/>
        <v>68.573101390698611</v>
      </c>
      <c r="T2980" s="12">
        <f t="shared" si="855"/>
        <v>-3.5220691103699071</v>
      </c>
    </row>
    <row r="2981" spans="1:20" x14ac:dyDescent="0.15">
      <c r="A2981" s="57">
        <f t="shared" si="856"/>
        <v>432494.76163765142</v>
      </c>
      <c r="B2981" s="12">
        <f t="shared" si="873"/>
        <v>68833.679175983256</v>
      </c>
      <c r="C2981" s="57" t="str">
        <f t="shared" si="857"/>
        <v>0.208819011263255-0.632312340887574i</v>
      </c>
      <c r="D2981" s="57" t="str">
        <f t="shared" si="858"/>
        <v>7.62350268002247-1.74104915653504i</v>
      </c>
      <c r="E2981" s="57" t="str">
        <f t="shared" si="859"/>
        <v>98.9383319016251+0.745631997384209i</v>
      </c>
      <c r="F2981" s="57" t="str">
        <f t="shared" si="860"/>
        <v>4.08402544201785-9.30104905556677i</v>
      </c>
      <c r="G2981" s="57" t="str">
        <f t="shared" si="861"/>
        <v>0.977348524751668-0.148789737271782i</v>
      </c>
      <c r="H2981" s="57" t="str">
        <f t="shared" si="862"/>
        <v>1.00750141675984-117.271880109947i</v>
      </c>
      <c r="I2981" s="57" t="str">
        <f t="shared" si="863"/>
        <v>-6.1308956513048-2.75509791126602i</v>
      </c>
      <c r="K2981" s="57" t="str">
        <f t="shared" si="864"/>
        <v>0.000879036852404924-0.00147997415151515i</v>
      </c>
      <c r="L2981" s="57" t="str">
        <f t="shared" si="865"/>
        <v>0.00025-0.0032113426845445i</v>
      </c>
      <c r="M2981" s="57" t="str">
        <f t="shared" si="866"/>
        <v>0.0025-0.00180864106138301i</v>
      </c>
      <c r="N2981" s="57">
        <f t="shared" si="867"/>
        <v>108.27563144977027</v>
      </c>
      <c r="O2981" s="57">
        <f t="shared" si="868"/>
        <v>3.5318053449077662</v>
      </c>
      <c r="P2981" s="374">
        <f t="shared" si="869"/>
        <v>-3.5318053449077662</v>
      </c>
      <c r="Q2981" s="374">
        <f t="shared" si="870"/>
        <v>-71.724368550229727</v>
      </c>
      <c r="R2981" s="12">
        <f t="shared" si="871"/>
        <v>108.27563144977027</v>
      </c>
      <c r="S2981" s="57">
        <f t="shared" si="872"/>
        <v>68.833679175983249</v>
      </c>
      <c r="T2981" s="12">
        <f t="shared" si="855"/>
        <v>-3.5318053449077662</v>
      </c>
    </row>
    <row r="2982" spans="1:20" x14ac:dyDescent="0.15">
      <c r="A2982" s="57">
        <f t="shared" si="856"/>
        <v>434138.24173187453</v>
      </c>
      <c r="B2982" s="12">
        <f t="shared" si="873"/>
        <v>69095.247156851998</v>
      </c>
      <c r="C2982" s="57" t="str">
        <f t="shared" si="857"/>
        <v>0.20802334723477-0.631793289862955i</v>
      </c>
      <c r="D2982" s="57" t="str">
        <f t="shared" si="858"/>
        <v>7.62091030280007-1.74640085005025i</v>
      </c>
      <c r="E2982" s="57" t="str">
        <f t="shared" si="859"/>
        <v>99.0574468274244+0.68627813486513i</v>
      </c>
      <c r="F2982" s="57" t="str">
        <f t="shared" si="860"/>
        <v>4.08332115772952-9.2704475557129i</v>
      </c>
      <c r="G2982" s="57" t="str">
        <f t="shared" si="861"/>
        <v>0.977179982410299-0.149329382195556i</v>
      </c>
      <c r="H2982" s="57" t="str">
        <f t="shared" si="862"/>
        <v>0.998338647443364-116.817566303665i</v>
      </c>
      <c r="I2982" s="57" t="str">
        <f t="shared" si="863"/>
        <v>-6.08710031299381-2.74351202885041i</v>
      </c>
      <c r="K2982" s="57" t="str">
        <f t="shared" si="864"/>
        <v>0.000877831383291463-0.00147640341847473i</v>
      </c>
      <c r="L2982" s="57" t="str">
        <f t="shared" si="865"/>
        <v>0.00025-0.00319918577858587i</v>
      </c>
      <c r="M2982" s="57" t="str">
        <f t="shared" si="866"/>
        <v>0.0025-0.00180179424325863i</v>
      </c>
      <c r="N2982" s="57">
        <f t="shared" si="867"/>
        <v>108.224571881659</v>
      </c>
      <c r="O2982" s="57">
        <f t="shared" si="868"/>
        <v>3.5414907733623662</v>
      </c>
      <c r="P2982" s="374">
        <f t="shared" si="869"/>
        <v>-3.5414907733623662</v>
      </c>
      <c r="Q2982" s="374">
        <f t="shared" si="870"/>
        <v>-71.775428118340997</v>
      </c>
      <c r="R2982" s="12">
        <f t="shared" si="871"/>
        <v>108.224571881659</v>
      </c>
      <c r="S2982" s="57">
        <f t="shared" si="872"/>
        <v>69.095247156851997</v>
      </c>
      <c r="T2982" s="12">
        <f t="shared" si="855"/>
        <v>-3.5414907733623662</v>
      </c>
    </row>
    <row r="2983" spans="1:20" x14ac:dyDescent="0.15">
      <c r="A2983" s="57">
        <f t="shared" si="856"/>
        <v>435787.96705045569</v>
      </c>
      <c r="B2983" s="12">
        <f t="shared" si="873"/>
        <v>69357.809096048033</v>
      </c>
      <c r="C2983" s="57" t="str">
        <f t="shared" si="857"/>
        <v>0.207220980068166-0.631280816641431i</v>
      </c>
      <c r="D2983" s="57" t="str">
        <f t="shared" si="858"/>
        <v>7.61829996873366-1.75176948482437i</v>
      </c>
      <c r="E2983" s="57" t="str">
        <f t="shared" si="859"/>
        <v>99.1772172019184+0.626028349546841i</v>
      </c>
      <c r="F2983" s="57" t="str">
        <f t="shared" si="860"/>
        <v>4.08261175635511-9.23997781299973i</v>
      </c>
      <c r="G2983" s="57" t="str">
        <f t="shared" si="861"/>
        <v>0.977010215498561-0.149870792051075i</v>
      </c>
      <c r="H2983" s="57" t="str">
        <f t="shared" si="862"/>
        <v>0.989254245573866-116.365083310277i</v>
      </c>
      <c r="I2983" s="57" t="str">
        <f t="shared" si="863"/>
        <v>-6.04364195340868-2.73197655406572i</v>
      </c>
      <c r="K2983" s="57" t="str">
        <f t="shared" si="864"/>
        <v>0.000876622095704323-0.00147284682999883i</v>
      </c>
      <c r="L2983" s="57" t="str">
        <f t="shared" si="865"/>
        <v>0.00025-0.00318707489398872i</v>
      </c>
      <c r="M2983" s="57" t="str">
        <f t="shared" si="866"/>
        <v>0.0025-0.00179497334454934i</v>
      </c>
      <c r="N2983" s="57">
        <f t="shared" si="867"/>
        <v>108.17267217254395</v>
      </c>
      <c r="O2983" s="57">
        <f t="shared" si="868"/>
        <v>3.5511257216522312</v>
      </c>
      <c r="P2983" s="374">
        <f t="shared" si="869"/>
        <v>-3.5511257216522312</v>
      </c>
      <c r="Q2983" s="374">
        <f t="shared" si="870"/>
        <v>-71.827327827456045</v>
      </c>
      <c r="R2983" s="12">
        <f t="shared" si="871"/>
        <v>108.17267217254395</v>
      </c>
      <c r="S2983" s="57">
        <f t="shared" si="872"/>
        <v>69.35780909604803</v>
      </c>
      <c r="T2983" s="12">
        <f t="shared" si="855"/>
        <v>-3.5511257216522312</v>
      </c>
    </row>
    <row r="2984" spans="1:20" x14ac:dyDescent="0.15">
      <c r="A2984" s="57">
        <f t="shared" si="856"/>
        <v>437443.96132524736</v>
      </c>
      <c r="B2984" s="12">
        <f t="shared" si="873"/>
        <v>69621.368770613015</v>
      </c>
      <c r="C2984" s="57" t="str">
        <f t="shared" si="857"/>
        <v>0.206411859508219-0.630774870728055i</v>
      </c>
      <c r="D2984" s="57" t="str">
        <f t="shared" si="858"/>
        <v>7.61567156648404-1.75715505296559i</v>
      </c>
      <c r="E2984" s="57" t="str">
        <f t="shared" si="859"/>
        <v>99.297644272172+0.564872295821545i</v>
      </c>
      <c r="F2984" s="57" t="str">
        <f t="shared" si="860"/>
        <v>4.081897202556-9.20963937162886i</v>
      </c>
      <c r="G2984" s="57" t="str">
        <f t="shared" si="861"/>
        <v>0.976839215559573-0.150413970443344i</v>
      </c>
      <c r="H2984" s="57" t="str">
        <f t="shared" si="862"/>
        <v>0.980247554645317-115.914422926532i</v>
      </c>
      <c r="I2984" s="57" t="str">
        <f t="shared" si="863"/>
        <v>-6.00051791034577-2.72049119477314i</v>
      </c>
      <c r="K2984" s="57" t="str">
        <f t="shared" si="864"/>
        <v>0.00087540898803924-0.00146930429148303i</v>
      </c>
      <c r="L2984" s="57" t="str">
        <f t="shared" si="865"/>
        <v>0.00025-0.00317500985653389i</v>
      </c>
      <c r="M2984" s="57" t="str">
        <f t="shared" si="866"/>
        <v>0.0025-0.00178817826713423i</v>
      </c>
      <c r="N2984" s="57">
        <f t="shared" si="867"/>
        <v>108.11992781453037</v>
      </c>
      <c r="O2984" s="57">
        <f t="shared" si="868"/>
        <v>3.560710518970764</v>
      </c>
      <c r="P2984" s="374">
        <f t="shared" si="869"/>
        <v>-3.560710518970764</v>
      </c>
      <c r="Q2984" s="374">
        <f t="shared" si="870"/>
        <v>-71.880072185469629</v>
      </c>
      <c r="R2984" s="12">
        <f t="shared" si="871"/>
        <v>108.11992781453037</v>
      </c>
      <c r="S2984" s="57">
        <f t="shared" si="872"/>
        <v>69.621368770613017</v>
      </c>
      <c r="T2984" s="12">
        <f t="shared" si="855"/>
        <v>-3.560710518970764</v>
      </c>
    </row>
    <row r="2985" spans="1:20" x14ac:dyDescent="0.15">
      <c r="A2985" s="57">
        <f t="shared" si="856"/>
        <v>439106.24837828329</v>
      </c>
      <c r="B2985" s="12">
        <f t="shared" si="873"/>
        <v>69885.929971941339</v>
      </c>
      <c r="C2985" s="57" t="str">
        <f t="shared" si="857"/>
        <v>0.205595935080752-0.630275401098595i</v>
      </c>
      <c r="D2985" s="57" t="str">
        <f t="shared" si="858"/>
        <v>7.61302498421204-1.7625575460024i</v>
      </c>
      <c r="E2985" s="57" t="str">
        <f t="shared" si="859"/>
        <v>99.4187292385814+0.502799522219523i</v>
      </c>
      <c r="F2985" s="57" t="str">
        <f t="shared" si="860"/>
        <v>4.08117746077708-9.1794317775062i</v>
      </c>
      <c r="G2985" s="57" t="str">
        <f t="shared" si="861"/>
        <v>0.976666974084631-0.150958920958656i</v>
      </c>
      <c r="H2985" s="57" t="str">
        <f t="shared" si="862"/>
        <v>0.971317924166033-115.465576995404i</v>
      </c>
      <c r="I2985" s="57" t="str">
        <f t="shared" si="863"/>
        <v>-5.95772554333956-2.70905566114103i</v>
      </c>
      <c r="K2985" s="57" t="str">
        <f t="shared" si="864"/>
        <v>0.000874192059030039-0.00146577570847328i</v>
      </c>
      <c r="L2985" s="57" t="str">
        <f t="shared" si="865"/>
        <v>0.00025-0.00316299049266177i</v>
      </c>
      <c r="M2985" s="57" t="str">
        <f t="shared" si="866"/>
        <v>0.0025-0.00178140891326383i</v>
      </c>
      <c r="N2985" s="57">
        <f t="shared" si="867"/>
        <v>108.06633429522383</v>
      </c>
      <c r="O2985" s="57">
        <f t="shared" si="868"/>
        <v>3.5702454977862081</v>
      </c>
      <c r="P2985" s="374">
        <f t="shared" si="869"/>
        <v>-3.5702454977862081</v>
      </c>
      <c r="Q2985" s="374">
        <f t="shared" si="870"/>
        <v>-71.933665704776175</v>
      </c>
      <c r="R2985" s="12">
        <f t="shared" si="871"/>
        <v>108.06633429522383</v>
      </c>
      <c r="S2985" s="57">
        <f t="shared" si="872"/>
        <v>69.885929971941337</v>
      </c>
      <c r="T2985" s="12">
        <f t="shared" si="855"/>
        <v>-3.5702454977862081</v>
      </c>
    </row>
    <row r="2986" spans="1:20" x14ac:dyDescent="0.15">
      <c r="A2986" s="57">
        <f t="shared" si="856"/>
        <v>440774.85212212079</v>
      </c>
      <c r="B2986" s="12">
        <f t="shared" si="873"/>
        <v>70151.496505834715</v>
      </c>
      <c r="C2986" s="57" t="str">
        <f t="shared" si="857"/>
        <v>0.20477315609517-0.629782356191598i</v>
      </c>
      <c r="D2986" s="57" t="str">
        <f t="shared" si="858"/>
        <v>7.61036010957945-1.76797695487671i</v>
      </c>
      <c r="E2986" s="57" t="str">
        <f t="shared" si="859"/>
        <v>99.5404732536538+0.439799470482666i</v>
      </c>
      <c r="F2986" s="57" t="str">
        <f t="shared" si="860"/>
        <v>4.08045249524569-9.14935457823365i</v>
      </c>
      <c r="G2986" s="57" t="str">
        <f t="shared" si="861"/>
        <v>0.976493482512986-0.151505647164213i</v>
      </c>
      <c r="H2986" s="57" t="str">
        <f t="shared" si="862"/>
        <v>0.962464709593273-115.018537405736i</v>
      </c>
      <c r="I2986" s="57" t="str">
        <f t="shared" si="863"/>
        <v>-5.91526223347224-2.69766966562083i</v>
      </c>
      <c r="K2986" s="57" t="str">
        <f t="shared" si="864"/>
        <v>0.00087297130775031-0.00146226098666786i</v>
      </c>
      <c r="L2986" s="57" t="str">
        <f t="shared" si="865"/>
        <v>0.00025-0.00315101662946979i</v>
      </c>
      <c r="M2986" s="57" t="str">
        <f t="shared" si="866"/>
        <v>0.0025-0.0017746651855587i</v>
      </c>
      <c r="N2986" s="57">
        <f t="shared" si="867"/>
        <v>108.01188709773665</v>
      </c>
      <c r="O2986" s="57">
        <f t="shared" si="868"/>
        <v>3.5797309938410278</v>
      </c>
      <c r="P2986" s="374">
        <f t="shared" si="869"/>
        <v>-3.5797309938410278</v>
      </c>
      <c r="Q2986" s="374">
        <f t="shared" si="870"/>
        <v>-71.988112902263353</v>
      </c>
      <c r="R2986" s="12">
        <f t="shared" si="871"/>
        <v>108.01188709773665</v>
      </c>
      <c r="S2986" s="57">
        <f t="shared" si="872"/>
        <v>70.151496505834714</v>
      </c>
      <c r="T2986" s="12">
        <f t="shared" si="855"/>
        <v>-3.5797309938410278</v>
      </c>
    </row>
    <row r="2987" spans="1:20" x14ac:dyDescent="0.15">
      <c r="A2987" s="57">
        <f t="shared" si="856"/>
        <v>442449.79656018486</v>
      </c>
      <c r="B2987" s="12">
        <f t="shared" si="873"/>
        <v>70418.072192556894</v>
      </c>
      <c r="C2987" s="57" t="str">
        <f t="shared" si="857"/>
        <v>0.203943471647074-0.629295683900332i</v>
      </c>
      <c r="D2987" s="57" t="str">
        <f t="shared" si="858"/>
        <v>7.60767682974966-1.77341326993683i</v>
      </c>
      <c r="E2987" s="57" t="str">
        <f t="shared" si="859"/>
        <v>99.6628774207639+0.375861474633688i</v>
      </c>
      <c r="F2987" s="57" t="str">
        <f t="shared" si="860"/>
        <v>4.07972226997091-9.11940732310077i</v>
      </c>
      <c r="G2987" s="57" t="str">
        <f t="shared" si="861"/>
        <v>0.976318732231627-0.152054152607731i</v>
      </c>
      <c r="H2987" s="57" t="str">
        <f t="shared" si="862"/>
        <v>0.953687272268555-114.573296091879i</v>
      </c>
      <c r="I2987" s="57" t="str">
        <f t="shared" si="863"/>
        <v>-5.8731253831848-2.68633292292322i</v>
      </c>
      <c r="K2987" s="57" t="str">
        <f t="shared" si="864"/>
        <v>0.000871746733615061-0.00145876003191931i</v>
      </c>
      <c r="L2987" s="57" t="str">
        <f t="shared" si="865"/>
        <v>0.00025-0.00313908809470989i</v>
      </c>
      <c r="M2987" s="57" t="str">
        <f t="shared" si="866"/>
        <v>0.0025-0.00176794698700807i</v>
      </c>
      <c r="N2987" s="57">
        <f t="shared" si="867"/>
        <v>107.9565817006925</v>
      </c>
      <c r="O2987" s="57">
        <f t="shared" si="868"/>
        <v>3.5891673461520872</v>
      </c>
      <c r="P2987" s="374">
        <f t="shared" si="869"/>
        <v>-3.5891673461520872</v>
      </c>
      <c r="Q2987" s="374">
        <f t="shared" si="870"/>
        <v>-72.043418299307504</v>
      </c>
      <c r="R2987" s="12">
        <f t="shared" si="871"/>
        <v>107.9565817006925</v>
      </c>
      <c r="S2987" s="57">
        <f t="shared" si="872"/>
        <v>70.418072192556892</v>
      </c>
      <c r="T2987" s="12">
        <f t="shared" si="855"/>
        <v>-3.5891673461520872</v>
      </c>
    </row>
    <row r="2988" spans="1:20" x14ac:dyDescent="0.15">
      <c r="A2988" s="57">
        <f t="shared" si="856"/>
        <v>444131.1057871136</v>
      </c>
      <c r="B2988" s="12">
        <f t="shared" si="873"/>
        <v>70685.660866888618</v>
      </c>
      <c r="C2988" s="57" t="str">
        <f t="shared" si="857"/>
        <v>0.203106830620978-0.628815331564709i</v>
      </c>
      <c r="D2988" s="57" t="str">
        <f t="shared" si="858"/>
        <v>7.60497503138837-1.77886648093039i</v>
      </c>
      <c r="E2988" s="57" t="str">
        <f t="shared" si="859"/>
        <v>99.7859427928862+0.310974760041049i</v>
      </c>
      <c r="F2988" s="57" t="str">
        <f t="shared" si="860"/>
        <v>4.07898674874238-9.08958956307632i</v>
      </c>
      <c r="G2988" s="57" t="str">
        <f t="shared" si="861"/>
        <v>0.976142714575068-0.152604440817052i</v>
      </c>
      <c r="H2988" s="57" t="str">
        <f t="shared" si="862"/>
        <v>0.94498497935397-114.12984503335i</v>
      </c>
      <c r="I2988" s="57" t="str">
        <f t="shared" si="863"/>
        <v>-5.83131241609051-2.6750451499947i</v>
      </c>
      <c r="K2988" s="57" t="str">
        <f t="shared" si="864"/>
        <v>0.00087051833638236-0.00145527275023653i</v>
      </c>
      <c r="L2988" s="57" t="str">
        <f t="shared" si="865"/>
        <v>0.00025-0.0031272047167861i</v>
      </c>
      <c r="M2988" s="57" t="str">
        <f t="shared" si="866"/>
        <v>0.0025-0.00176125422096839i</v>
      </c>
      <c r="N2988" s="57">
        <f t="shared" si="867"/>
        <v>107.90041357822817</v>
      </c>
      <c r="O2988" s="57">
        <f t="shared" si="868"/>
        <v>3.5985548970102914</v>
      </c>
      <c r="P2988" s="374">
        <f t="shared" si="869"/>
        <v>-3.5985548970102914</v>
      </c>
      <c r="Q2988" s="374">
        <f t="shared" si="870"/>
        <v>-72.099586421771832</v>
      </c>
      <c r="R2988" s="12">
        <f t="shared" si="871"/>
        <v>107.90041357822817</v>
      </c>
      <c r="S2988" s="57">
        <f t="shared" si="872"/>
        <v>70.685660866888625</v>
      </c>
      <c r="T2988" s="12">
        <f t="shared" ref="T2988:T3051" si="874">P2988</f>
        <v>-3.5985548970102914</v>
      </c>
    </row>
    <row r="2989" spans="1:20" x14ac:dyDescent="0.15">
      <c r="A2989" s="57">
        <f t="shared" ref="A2989:A3052" si="875">2*PI()*B2989</f>
        <v>445818.80398910469</v>
      </c>
      <c r="B2989" s="12">
        <f t="shared" si="873"/>
        <v>70954.266378182801</v>
      </c>
      <c r="C2989" s="57" t="str">
        <f t="shared" ref="C2989:C3052" si="876">IMPRODUCT(D2989,E2989,$C$40,,K2989,$C$41)</f>
        <v>0.202263181693097-0.628341245963128i</v>
      </c>
      <c r="D2989" s="57" t="str">
        <f t="shared" ref="D2989:D3052" si="877">IMDIV(IMPRODUCT($C$37,$C$38,COMPLEX(1,A2989/$C$38)),IMSUM(-1*A2989*A2989/$C$39,COMPLEX(0,1*A2989)))</f>
        <v>7.60225460066452-1.78433657699732i</v>
      </c>
      <c r="E2989" s="57" t="str">
        <f t="shared" ref="E2989:E3052" si="878">IMDIV(IMPRODUCT(IMSUM(F2989,G2989),$C$29,H2989),IMSUM(1,I2989))</f>
        <v>99.9096703713036+0.245128442478257i</v>
      </c>
      <c r="F2989" s="57" t="str">
        <f t="shared" ref="F2989:F3052" si="879">IMDIV(IMPRODUCT($C$14,$C$15,COMPLEX(1,A2989/$C$15)),IMSUM(-1*A2989*A2989/$C$16,COMPLEX(0,A2989)))</f>
        <v>4.07824589512961-9.05990085080006i</v>
      </c>
      <c r="G2989" s="57" t="str">
        <f t="shared" ref="G2989:G3052" si="880">IMDIV(1,COMPLEX(1,A2989*$C$9*$C$10))</f>
        <v>0.975965420825128-0.153156515299738i</v>
      </c>
      <c r="H2989" s="57" t="str">
        <f t="shared" ref="H2989:H3052" si="881">IMDIV($C$3,IMSUM(K2989,COMPLEX(0,$C$28*A2989)))</f>
        <v>0.936357203769035-113.68817625448i</v>
      </c>
      <c r="I2989" s="57" t="str">
        <f t="shared" ref="I2989:I3052" si="882">IMPRODUCT(F2989,$C$29,H2989,$C$31)</f>
        <v>-5.78982077678976-2.66380606599449i</v>
      </c>
      <c r="K2989" s="57" t="str">
        <f t="shared" ref="K2989:K3052" si="883">IF($C$26&lt;=0,IMDIV(1,IMSUM(IMDIV(1,L2989),1/$C$18)),IMDIV(1,IMSUM(IMDIV(1,L2989),1/$C$18,IMDIV(1,M2989))))</f>
        <v>0.000869286116154932-0.00145179904778681i</v>
      </c>
      <c r="L2989" s="57" t="str">
        <f t="shared" ref="L2989:L3052" si="884">IMSUM($C$21/$C$22,IMDIV(1,COMPLEX(0,$C$20*$C$22*A2989)))</f>
        <v>0.00025-0.00311536632475205i</v>
      </c>
      <c r="M2989" s="57" t="str">
        <f t="shared" ref="M2989:M3052" si="885">IMSUM($C$25/$C$26,IMDIV(1,COMPLEX(0,$C$24*$C$26*A2989)))</f>
        <v>0.0025-0.00175458679116198i</v>
      </c>
      <c r="N2989" s="57">
        <f t="shared" ref="N2989:N3052" si="886">ABS(R2989)</f>
        <v>107.84337819999135</v>
      </c>
      <c r="O2989" s="57">
        <f t="shared" ref="O2989:O3052" si="887">ABS(P2989)</f>
        <v>3.6078939919805562</v>
      </c>
      <c r="P2989" s="374">
        <f t="shared" ref="P2989:P3052" si="888">20*LOG10(IMABS(C2989))</f>
        <v>-3.6078939919805562</v>
      </c>
      <c r="Q2989" s="374">
        <f t="shared" ref="Q2989:Q3052" si="889">IMARGUMENT(C2989)*180/PI()</f>
        <v>-72.156621800008651</v>
      </c>
      <c r="R2989" s="12">
        <f t="shared" ref="R2989:R3052" si="890">IF(Q2989&lt;0,Q2989+180,Q2989-180)</f>
        <v>107.84337819999135</v>
      </c>
      <c r="S2989" s="57">
        <f t="shared" ref="S2989:S3052" si="891">B2989/1000</f>
        <v>70.954266378182808</v>
      </c>
      <c r="T2989" s="12">
        <f t="shared" si="874"/>
        <v>-3.6078939919805562</v>
      </c>
    </row>
    <row r="2990" spans="1:20" x14ac:dyDescent="0.15">
      <c r="A2990" s="57">
        <f t="shared" si="875"/>
        <v>447512.91544426332</v>
      </c>
      <c r="B2990" s="12">
        <f t="shared" ref="B2990:B3053" si="892">B2989*(1+B$42)</f>
        <v>71223.892590419899</v>
      </c>
      <c r="C2990" s="57" t="str">
        <f t="shared" si="876"/>
        <v>0.201412473334263-0.627873373304243i</v>
      </c>
      <c r="D2990" s="57" t="str">
        <f t="shared" si="877"/>
        <v>7.59951542325111-1.78982354666266i</v>
      </c>
      <c r="E2990" s="57" t="str">
        <f t="shared" si="878"/>
        <v>100.034061104291+0.178311527180857i</v>
      </c>
      <c r="F2990" s="57" t="str">
        <f t="shared" si="879"/>
        <v>4.07749967248113-9.03034074057434i</v>
      </c>
      <c r="G2990" s="57" t="str">
        <f t="shared" si="880"/>
        <v>0.975786842210718-0.153710379542675i</v>
      </c>
      <c r="H2990" s="57" t="str">
        <f t="shared" si="881"/>
        <v>0.927803324128549-113.248281824073i</v>
      </c>
      <c r="I2990" s="57" t="str">
        <f t="shared" si="882"/>
        <v>-5.74864793068697-2.65261539227167i</v>
      </c>
      <c r="K2990" s="57" t="str">
        <f t="shared" si="883"/>
        <v>0.000868050073381743-0.00144833883089794i</v>
      </c>
      <c r="L2990" s="57" t="str">
        <f t="shared" si="884"/>
        <v>0.00025-0.00310357274830847i</v>
      </c>
      <c r="M2990" s="57" t="str">
        <f t="shared" si="885"/>
        <v>0.0025-0.00174794460167561i</v>
      </c>
      <c r="N2990" s="57">
        <f t="shared" si="886"/>
        <v>107.78547103113898</v>
      </c>
      <c r="O2990" s="57">
        <f t="shared" si="887"/>
        <v>3.617184979901837</v>
      </c>
      <c r="P2990" s="374">
        <f t="shared" si="888"/>
        <v>-3.617184979901837</v>
      </c>
      <c r="Q2990" s="374">
        <f t="shared" si="889"/>
        <v>-72.214528968861018</v>
      </c>
      <c r="R2990" s="12">
        <f t="shared" si="890"/>
        <v>107.78547103113898</v>
      </c>
      <c r="S2990" s="57">
        <f t="shared" si="891"/>
        <v>71.223892590419894</v>
      </c>
      <c r="T2990" s="12">
        <f t="shared" si="874"/>
        <v>-3.617184979901837</v>
      </c>
    </row>
    <row r="2991" spans="1:20" x14ac:dyDescent="0.15">
      <c r="A2991" s="57">
        <f t="shared" si="875"/>
        <v>449213.46452295152</v>
      </c>
      <c r="B2991" s="12">
        <f t="shared" si="892"/>
        <v>71494.543382263495</v>
      </c>
      <c r="C2991" s="57" t="str">
        <f t="shared" si="876"/>
        <v>0.200554653812903-0.627411659218681i</v>
      </c>
      <c r="D2991" s="57" t="str">
        <f t="shared" si="877"/>
        <v>7.59675738432616-1.7953273778294i</v>
      </c>
      <c r="E2991" s="57" t="str">
        <f t="shared" si="878"/>
        <v>100.159115885772+0.110512907896902i</v>
      </c>
      <c r="F2991" s="57" t="str">
        <f t="shared" si="879"/>
        <v>4.07674804392331-9.00090878835575i</v>
      </c>
      <c r="G2991" s="57" t="str">
        <f t="shared" si="880"/>
        <v>0.97560696990763-0.154266037011661i</v>
      </c>
      <c r="H2991" s="57" t="str">
        <f t="shared" si="881"/>
        <v>0.91932272468101-112.810153855069i</v>
      </c>
      <c r="I2991" s="57" t="str">
        <f t="shared" si="882"/>
        <v>-5.7077913638092-2.6414728523426i</v>
      </c>
      <c r="K2991" s="57" t="str">
        <f t="shared" si="883"/>
        <v>0.000866810208859561-0.00144489200606039i</v>
      </c>
      <c r="L2991" s="57" t="str">
        <f t="shared" si="884"/>
        <v>0.00025-0.00309182381780083i</v>
      </c>
      <c r="M2991" s="57" t="str">
        <f t="shared" si="885"/>
        <v>0.0025-0.00174132755695917i</v>
      </c>
      <c r="N2991" s="57">
        <f t="shared" si="886"/>
        <v>107.72668753232962</v>
      </c>
      <c r="O2991" s="57">
        <f t="shared" si="887"/>
        <v>3.6264282128872134</v>
      </c>
      <c r="P2991" s="374">
        <f t="shared" si="888"/>
        <v>-3.6264282128872134</v>
      </c>
      <c r="Q2991" s="374">
        <f t="shared" si="889"/>
        <v>-72.27331246767038</v>
      </c>
      <c r="R2991" s="12">
        <f t="shared" si="890"/>
        <v>107.72668753232962</v>
      </c>
      <c r="S2991" s="57">
        <f t="shared" si="891"/>
        <v>71.494543382263501</v>
      </c>
      <c r="T2991" s="12">
        <f t="shared" si="874"/>
        <v>-3.6264282128872134</v>
      </c>
    </row>
    <row r="2992" spans="1:20" x14ac:dyDescent="0.15">
      <c r="A2992" s="57">
        <f t="shared" si="875"/>
        <v>450920.47568813874</v>
      </c>
      <c r="B2992" s="12">
        <f t="shared" si="892"/>
        <v>71766.222647116098</v>
      </c>
      <c r="C2992" s="57" t="str">
        <f t="shared" si="876"/>
        <v>0.199689671198153-0.626956048750722i</v>
      </c>
      <c r="D2992" s="57" t="str">
        <f t="shared" si="877"/>
        <v>7.59398036857385-1.8008480577713i</v>
      </c>
      <c r="E2992" s="57" t="str">
        <f t="shared" si="878"/>
        <v>100.284835553956+0.0417213659351768i</v>
      </c>
      <c r="F2992" s="57" t="str">
        <f t="shared" si="879"/>
        <v>4.07599097235981-8.97160455174695i</v>
      </c>
      <c r="G2992" s="57" t="str">
        <f t="shared" si="880"/>
        <v>0.975425795038317-0.154823491151i</v>
      </c>
      <c r="H2992" s="57" t="str">
        <f t="shared" si="881"/>
        <v>0.910914795247908-112.373784504201i</v>
      </c>
      <c r="I2992" s="57" t="str">
        <f t="shared" si="882"/>
        <v>-5.66724858262631-2.6303781718686i</v>
      </c>
      <c r="K2992" s="57" t="str">
        <f t="shared" si="883"/>
        <v>0.000865566523734479-0.00144145847992949i</v>
      </c>
      <c r="L2992" s="57" t="str">
        <f t="shared" si="884"/>
        <v>0.00025-0.0030801193642168i</v>
      </c>
      <c r="M2992" s="57" t="str">
        <f t="shared" si="885"/>
        <v>0.0025-0.00173473556182423i</v>
      </c>
      <c r="N2992" s="57">
        <f t="shared" si="886"/>
        <v>107.66702315971564</v>
      </c>
      <c r="O2992" s="57">
        <f t="shared" si="887"/>
        <v>3.6356240463235485</v>
      </c>
      <c r="P2992" s="374">
        <f t="shared" si="888"/>
        <v>-3.6356240463235485</v>
      </c>
      <c r="Q2992" s="374">
        <f t="shared" si="889"/>
        <v>-72.33297684028436</v>
      </c>
      <c r="R2992" s="12">
        <f t="shared" si="890"/>
        <v>107.66702315971564</v>
      </c>
      <c r="S2992" s="57">
        <f t="shared" si="891"/>
        <v>71.766222647116095</v>
      </c>
      <c r="T2992" s="12">
        <f t="shared" si="874"/>
        <v>-3.6356240463235485</v>
      </c>
    </row>
    <row r="2993" spans="1:20" x14ac:dyDescent="0.15">
      <c r="A2993" s="57">
        <f t="shared" si="875"/>
        <v>452633.97349575371</v>
      </c>
      <c r="B2993" s="12">
        <f t="shared" si="892"/>
        <v>72038.934293175145</v>
      </c>
      <c r="C2993" s="57" t="str">
        <f t="shared" si="876"/>
        <v>0.198817473363031-0.62650648634985i</v>
      </c>
      <c r="D2993" s="57" t="str">
        <f t="shared" si="877"/>
        <v>7.59118426018538-1.80638557312556i</v>
      </c>
      <c r="E2993" s="57" t="str">
        <f t="shared" si="878"/>
        <v>100.411220889941-0.0280744307918265i</v>
      </c>
      <c r="F2993" s="57" t="str">
        <f t="shared" si="879"/>
        <v>4.07522842047043-8.9424275899882i</v>
      </c>
      <c r="G2993" s="57" t="str">
        <f t="shared" si="880"/>
        <v>0.975243308671691-0.155382745383083i</v>
      </c>
      <c r="H2993" s="57" t="str">
        <f t="shared" si="881"/>
        <v>0.902578931163692-111.93916597167i</v>
      </c>
      <c r="I2993" s="57" t="str">
        <f t="shared" si="882"/>
        <v>-5.62701711387326-2.61933107863406i</v>
      </c>
      <c r="K2993" s="57" t="str">
        <f t="shared" si="883"/>
        <v>0.000864319019503407-0.00143803815932767i</v>
      </c>
      <c r="L2993" s="57" t="str">
        <f t="shared" si="884"/>
        <v>0.00025-0.0030684592191839i</v>
      </c>
      <c r="M2993" s="57" t="str">
        <f t="shared" si="885"/>
        <v>0.0025-0.00172816852144275i</v>
      </c>
      <c r="N2993" s="57">
        <f t="shared" si="886"/>
        <v>107.60647336493102</v>
      </c>
      <c r="O2993" s="57">
        <f t="shared" si="887"/>
        <v>3.6447728388722207</v>
      </c>
      <c r="P2993" s="374">
        <f t="shared" si="888"/>
        <v>-3.6447728388722207</v>
      </c>
      <c r="Q2993" s="374">
        <f t="shared" si="889"/>
        <v>-72.39352663506898</v>
      </c>
      <c r="R2993" s="12">
        <f t="shared" si="890"/>
        <v>107.60647336493102</v>
      </c>
      <c r="S2993" s="57">
        <f t="shared" si="891"/>
        <v>72.038934293175146</v>
      </c>
      <c r="T2993" s="12">
        <f t="shared" si="874"/>
        <v>-3.6447728388722207</v>
      </c>
    </row>
    <row r="2994" spans="1:20" x14ac:dyDescent="0.15">
      <c r="A2994" s="57">
        <f t="shared" si="875"/>
        <v>454353.98259503755</v>
      </c>
      <c r="B2994" s="12">
        <f t="shared" si="892"/>
        <v>72312.682243489209</v>
      </c>
      <c r="C2994" s="57" t="str">
        <f t="shared" si="876"/>
        <v>0.197938007987752-0.626062915862326i</v>
      </c>
      <c r="D2994" s="57" t="str">
        <f t="shared" si="877"/>
        <v>7.58836894286029-1.81193990988558i</v>
      </c>
      <c r="E2994" s="57" t="str">
        <f t="shared" si="878"/>
        <v>100.5382726163-0.0988859287279909i</v>
      </c>
      <c r="F2994" s="57" t="str">
        <f t="shared" si="879"/>
        <v>4.07446035071042-8.91337746394913i</v>
      </c>
      <c r="G2994" s="57" t="str">
        <f t="shared" si="880"/>
        <v>0.975059501822901-0.155943803107969i</v>
      </c>
      <c r="H2994" s="57" t="str">
        <f t="shared" si="881"/>
        <v>0.894314533216479-111.506290500806i</v>
      </c>
      <c r="I2994" s="57" t="str">
        <f t="shared" si="882"/>
        <v>-5.58709450437343-2.60833130252457i</v>
      </c>
      <c r="K2994" s="57" t="str">
        <f t="shared" si="883"/>
        <v>0.000863067698015556-0.00143463095124674i</v>
      </c>
      <c r="L2994" s="57" t="str">
        <f t="shared" si="884"/>
        <v>0.00025-0.00305684321496703i</v>
      </c>
      <c r="M2994" s="57" t="str">
        <f t="shared" si="885"/>
        <v>0.0025-0.00172162634134564i</v>
      </c>
      <c r="N2994" s="57">
        <f t="shared" si="886"/>
        <v>107.54503359507758</v>
      </c>
      <c r="O2994" s="57">
        <f t="shared" si="887"/>
        <v>3.6538749524687009</v>
      </c>
      <c r="P2994" s="374">
        <f t="shared" si="888"/>
        <v>-3.6538749524687009</v>
      </c>
      <c r="Q2994" s="374">
        <f t="shared" si="889"/>
        <v>-72.454966404922416</v>
      </c>
      <c r="R2994" s="12">
        <f t="shared" si="890"/>
        <v>107.54503359507758</v>
      </c>
      <c r="S2994" s="57">
        <f t="shared" si="891"/>
        <v>72.312682243489206</v>
      </c>
      <c r="T2994" s="12">
        <f t="shared" si="874"/>
        <v>-3.6538749524687009</v>
      </c>
    </row>
    <row r="2995" spans="1:20" x14ac:dyDescent="0.15">
      <c r="A2995" s="57">
        <f t="shared" si="875"/>
        <v>456080.52772889868</v>
      </c>
      <c r="B2995" s="12">
        <f t="shared" si="892"/>
        <v>72587.470436014468</v>
      </c>
      <c r="C2995" s="57" t="str">
        <f t="shared" si="876"/>
        <v>0.197051222563113-0.625625280522577i</v>
      </c>
      <c r="D2995" s="57" t="str">
        <f t="shared" si="877"/>
        <v>7.58553429980758-1.81751105339357i</v>
      </c>
      <c r="E2995" s="57" t="str">
        <f t="shared" si="878"/>
        <v>100.665991395625-0.170724689637304i</v>
      </c>
      <c r="F2995" s="57" t="str">
        <f t="shared" si="879"/>
        <v>4.0736867253094-8.88445373612049i</v>
      </c>
      <c r="G2995" s="57" t="str">
        <f t="shared" si="880"/>
        <v>0.974874365453131-0.156506667702964i</v>
      </c>
      <c r="H2995" s="57" t="str">
        <f t="shared" si="881"/>
        <v>0.886121007589502-111.075150377751i</v>
      </c>
      <c r="I2995" s="57" t="str">
        <f t="shared" si="882"/>
        <v>-5.54747832086463-2.5973785755056i</v>
      </c>
      <c r="K2995" s="57" t="str">
        <f t="shared" si="883"/>
        <v>0.000861812561473865-0.00143123676285018i</v>
      </c>
      <c r="L2995" s="57" t="str">
        <f t="shared" si="884"/>
        <v>0.00025-0.00304527118446606i</v>
      </c>
      <c r="M2995" s="57" t="str">
        <f t="shared" si="885"/>
        <v>0.0025-0.00171510892742144i</v>
      </c>
      <c r="N2995" s="57">
        <f t="shared" si="886"/>
        <v>107.48269929270865</v>
      </c>
      <c r="O2995" s="57">
        <f t="shared" si="887"/>
        <v>3.6629307523238728</v>
      </c>
      <c r="P2995" s="374">
        <f t="shared" si="888"/>
        <v>-3.6629307523238728</v>
      </c>
      <c r="Q2995" s="374">
        <f t="shared" si="889"/>
        <v>-72.517300707291355</v>
      </c>
      <c r="R2995" s="12">
        <f t="shared" si="890"/>
        <v>107.48269929270865</v>
      </c>
      <c r="S2995" s="57">
        <f t="shared" si="891"/>
        <v>72.58747043601447</v>
      </c>
      <c r="T2995" s="12">
        <f t="shared" si="874"/>
        <v>-3.6629307523238728</v>
      </c>
    </row>
    <row r="2996" spans="1:20" x14ac:dyDescent="0.15">
      <c r="A2996" s="57">
        <f t="shared" si="875"/>
        <v>457813.63373426854</v>
      </c>
      <c r="B2996" s="12">
        <f t="shared" si="892"/>
        <v>72863.302823671329</v>
      </c>
      <c r="C2996" s="57" t="str">
        <f t="shared" si="876"/>
        <v>0.196157064394011-0.625193522944663i</v>
      </c>
      <c r="D2996" s="57" t="str">
        <f t="shared" si="877"/>
        <v>7.58268021374696-1.82309898833316i</v>
      </c>
      <c r="E2996" s="57" t="str">
        <f t="shared" si="878"/>
        <v>100.794377829063-0.24360239157234i</v>
      </c>
      <c r="F2996" s="57" t="str">
        <f t="shared" si="879"/>
        <v>4.07290750627073-8.85565597060577i</v>
      </c>
      <c r="G2996" s="57" t="str">
        <f t="shared" si="880"/>
        <v>0.974687890469388-0.157071342522188i</v>
      </c>
      <c r="H2996" s="57" t="str">
        <f t="shared" si="881"/>
        <v>0.877997765803323-110.645737931133i</v>
      </c>
      <c r="I2996" s="57" t="str">
        <f t="shared" si="882"/>
        <v>-5.508166149826-2.58647263160141i</v>
      </c>
      <c r="K2996" s="57" t="str">
        <f t="shared" si="883"/>
        <v>0.000860553612436427-0.00142785550147553i</v>
      </c>
      <c r="L2996" s="57" t="str">
        <f t="shared" si="884"/>
        <v>0.00025-0.00303374296121345i</v>
      </c>
      <c r="M2996" s="57" t="str">
        <f t="shared" si="885"/>
        <v>0.0025-0.00170861618591496i</v>
      </c>
      <c r="N2996" s="57">
        <f t="shared" si="886"/>
        <v>107.41946589580868</v>
      </c>
      <c r="O2996" s="57">
        <f t="shared" si="887"/>
        <v>3.6719406069235472</v>
      </c>
      <c r="P2996" s="374">
        <f t="shared" si="888"/>
        <v>-3.6719406069235472</v>
      </c>
      <c r="Q2996" s="374">
        <f t="shared" si="889"/>
        <v>-72.580534104191315</v>
      </c>
      <c r="R2996" s="12">
        <f t="shared" si="890"/>
        <v>107.41946589580868</v>
      </c>
      <c r="S2996" s="57">
        <f t="shared" si="891"/>
        <v>72.863302823671333</v>
      </c>
      <c r="T2996" s="12">
        <f t="shared" si="874"/>
        <v>-3.6719406069235472</v>
      </c>
    </row>
    <row r="2997" spans="1:20" x14ac:dyDescent="0.15">
      <c r="A2997" s="57">
        <f t="shared" si="875"/>
        <v>459553.3255424588</v>
      </c>
      <c r="B2997" s="12">
        <f t="shared" si="892"/>
        <v>73140.183374401284</v>
      </c>
      <c r="C2997" s="57" t="str">
        <f t="shared" si="876"/>
        <v>0.195255480603046-0.624767585113592i</v>
      </c>
      <c r="D2997" s="57" t="str">
        <f t="shared" si="877"/>
        <v>7.57980656691025-1.828703698722i</v>
      </c>
      <c r="E2997" s="57" t="str">
        <f t="shared" si="878"/>
        <v>100.92343245481-0.317530829844633i</v>
      </c>
      <c r="F2997" s="57" t="str">
        <f t="shared" si="879"/>
        <v>4.07212265537042-8.82698373311302i</v>
      </c>
      <c r="G2997" s="57" t="str">
        <f t="shared" si="880"/>
        <v>0.974500067724292-0.157637830896146i</v>
      </c>
      <c r="H2997" s="57" t="str">
        <f t="shared" si="881"/>
        <v>0.869944224658483-110.218045531739i</v>
      </c>
      <c r="I2997" s="57" t="str">
        <f t="shared" si="882"/>
        <v>-5.46915559730648-2.5756132068738i</v>
      </c>
      <c r="K2997" s="57" t="str">
        <f t="shared" si="883"/>
        <v>0.000859290853817844-0.00142448707463678i</v>
      </c>
      <c r="L2997" s="57" t="str">
        <f t="shared" si="884"/>
        <v>0.00025-0.00302225837937184i</v>
      </c>
      <c r="M2997" s="57" t="str">
        <f t="shared" si="885"/>
        <v>0.0025-0.00170214802342594i</v>
      </c>
      <c r="N2997" s="57">
        <f t="shared" si="886"/>
        <v>107.35532883777043</v>
      </c>
      <c r="O2997" s="57">
        <f t="shared" si="887"/>
        <v>3.6809048880292998</v>
      </c>
      <c r="P2997" s="374">
        <f t="shared" si="888"/>
        <v>-3.6809048880292998</v>
      </c>
      <c r="Q2997" s="374">
        <f t="shared" si="889"/>
        <v>-72.644671162229571</v>
      </c>
      <c r="R2997" s="12">
        <f t="shared" si="890"/>
        <v>107.35532883777043</v>
      </c>
      <c r="S2997" s="57">
        <f t="shared" si="891"/>
        <v>73.140183374401289</v>
      </c>
      <c r="T2997" s="12">
        <f t="shared" si="874"/>
        <v>-3.6809048880292998</v>
      </c>
    </row>
    <row r="2998" spans="1:20" x14ac:dyDescent="0.15">
      <c r="A2998" s="57">
        <f t="shared" si="875"/>
        <v>461299.62817952014</v>
      </c>
      <c r="B2998" s="12">
        <f t="shared" si="892"/>
        <v>73418.116071224009</v>
      </c>
      <c r="C2998" s="57" t="str">
        <f t="shared" si="876"/>
        <v>0.194346418134254-0.624347408376579i</v>
      </c>
      <c r="D2998" s="57" t="str">
        <f t="shared" si="877"/>
        <v>7.57691324104272-1.83432516790422i</v>
      </c>
      <c r="E2998" s="57" t="str">
        <f t="shared" si="878"/>
        <v>101.053155746582-0.392521918000309i</v>
      </c>
      <c r="F2998" s="57" t="str">
        <f t="shared" si="879"/>
        <v>4.07133213415643-8.79843659094648i</v>
      </c>
      <c r="G2998" s="57" t="str">
        <f t="shared" si="880"/>
        <v>0.974310888015875-0.158206136131289i</v>
      </c>
      <c r="H2998" s="57" t="str">
        <f t="shared" si="881"/>
        <v>0.861959806179285-109.792065592207i</v>
      </c>
      <c r="I2998" s="57" t="str">
        <f t="shared" si="882"/>
        <v>-5.43044428875563-2.56480003940186i</v>
      </c>
      <c r="K2998" s="57" t="str">
        <f t="shared" si="883"/>
        <v>0.000858024288890602-0.00142113139002678i</v>
      </c>
      <c r="L2998" s="57" t="str">
        <f t="shared" si="884"/>
        <v>0.00025-0.00301081727373166i</v>
      </c>
      <c r="M2998" s="57" t="str">
        <f t="shared" si="885"/>
        <v>0.0025-0.00169570434690769i</v>
      </c>
      <c r="N2998" s="57">
        <f t="shared" si="886"/>
        <v>107.29028354737076</v>
      </c>
      <c r="O2998" s="57">
        <f t="shared" si="887"/>
        <v>3.6898239706792451</v>
      </c>
      <c r="P2998" s="374">
        <f t="shared" si="888"/>
        <v>-3.6898239706792451</v>
      </c>
      <c r="Q2998" s="374">
        <f t="shared" si="889"/>
        <v>-72.709716452629237</v>
      </c>
      <c r="R2998" s="12">
        <f t="shared" si="890"/>
        <v>107.29028354737076</v>
      </c>
      <c r="S2998" s="57">
        <f t="shared" si="891"/>
        <v>73.418116071224006</v>
      </c>
      <c r="T2998" s="12">
        <f t="shared" si="874"/>
        <v>-3.6898239706792451</v>
      </c>
    </row>
    <row r="2999" spans="1:20" x14ac:dyDescent="0.15">
      <c r="A2999" s="57">
        <f t="shared" si="875"/>
        <v>463052.56676660228</v>
      </c>
      <c r="B2999" s="12">
        <f t="shared" si="892"/>
        <v>73697.104912294657</v>
      </c>
      <c r="C2999" s="57" t="str">
        <f t="shared" si="876"/>
        <v>0.193429823756925-0.623932933434234i</v>
      </c>
      <c r="D2999" s="57" t="str">
        <f t="shared" si="877"/>
        <v>7.57400011740457-1.83996337854298i</v>
      </c>
      <c r="E2999" s="57" t="str">
        <f t="shared" si="878"/>
        <v>101.183548112052-0.468587688795517i</v>
      </c>
      <c r="F2999" s="57" t="str">
        <f t="shared" si="879"/>
        <v>4.07053590394766-8.77001411299838i</v>
      </c>
      <c r="G2999" s="57" t="str">
        <f t="shared" si="880"/>
        <v>0.974120342087368-0.158776261509577i</v>
      </c>
      <c r="H2999" s="57" t="str">
        <f t="shared" si="881"/>
        <v>0.854043937557832-109.367790566712i</v>
      </c>
      <c r="I2999" s="57" t="str">
        <f t="shared" si="882"/>
        <v>-5.39202986885574-2.55403286926142i</v>
      </c>
      <c r="K2999" s="57" t="str">
        <f t="shared" si="883"/>
        <v>0.000856753921286353-0.00141778835551973i</v>
      </c>
      <c r="L2999" s="57" t="str">
        <f t="shared" si="884"/>
        <v>0.00025-0.00299941947970876i</v>
      </c>
      <c r="M2999" s="57" t="str">
        <f t="shared" si="885"/>
        <v>0.0025-0.00168928506366576i</v>
      </c>
      <c r="N2999" s="57">
        <f t="shared" si="886"/>
        <v>107.22432544874161</v>
      </c>
      <c r="O2999" s="57">
        <f t="shared" si="887"/>
        <v>3.6986982331891238</v>
      </c>
      <c r="P2999" s="374">
        <f t="shared" si="888"/>
        <v>-3.6986982331891238</v>
      </c>
      <c r="Q2999" s="374">
        <f t="shared" si="889"/>
        <v>-72.77567455125839</v>
      </c>
      <c r="R2999" s="12">
        <f t="shared" si="890"/>
        <v>107.22432544874161</v>
      </c>
      <c r="S2999" s="57">
        <f t="shared" si="891"/>
        <v>73.697104912294662</v>
      </c>
      <c r="T2999" s="12">
        <f t="shared" si="874"/>
        <v>-3.6986982331891238</v>
      </c>
    </row>
    <row r="3000" spans="1:20" x14ac:dyDescent="0.15">
      <c r="A3000" s="57">
        <f t="shared" si="875"/>
        <v>464812.1665203154</v>
      </c>
      <c r="B3000" s="12">
        <f t="shared" si="892"/>
        <v>73977.15391096138</v>
      </c>
      <c r="C3000" s="57" t="str">
        <f t="shared" si="876"/>
        <v>0.192505644069564-0.623524100331757i</v>
      </c>
      <c r="D3000" s="57" t="str">
        <f t="shared" si="877"/>
        <v>7.57106707677242-1.84561831261287i</v>
      </c>
      <c r="E3000" s="57" t="str">
        <f t="shared" si="878"/>
        <v>101.314609891269-0.545740295179576i</v>
      </c>
      <c r="F3000" s="57" t="str">
        <f t="shared" si="879"/>
        <v>4.06973392583324-8.74171586974067i</v>
      </c>
      <c r="G3000" s="57" t="str">
        <f t="shared" si="880"/>
        <v>0.973928420627001-0.159348210288025i</v>
      </c>
      <c r="H3000" s="57" t="str">
        <f t="shared" si="881"/>
        <v>0.846196051099012-108.945212950648i</v>
      </c>
      <c r="I3000" s="57" t="str">
        <f t="shared" si="882"/>
        <v>-5.353910001355-2.54331143850486i</v>
      </c>
      <c r="K3000" s="57" t="str">
        <f t="shared" si="883"/>
        <v>0.000855479754997234-0.0014144578791737i</v>
      </c>
      <c r="L3000" s="57" t="str">
        <f t="shared" si="884"/>
        <v>0.00025-0.00298806483334206i</v>
      </c>
      <c r="M3000" s="57" t="str">
        <f t="shared" si="885"/>
        <v>0.0025-0.00168289008135661i</v>
      </c>
      <c r="N3000" s="57">
        <f t="shared" si="886"/>
        <v>107.15744996133883</v>
      </c>
      <c r="O3000" s="57">
        <f t="shared" si="887"/>
        <v>3.7075280571525147</v>
      </c>
      <c r="P3000" s="374">
        <f t="shared" si="888"/>
        <v>-3.7075280571525147</v>
      </c>
      <c r="Q3000" s="374">
        <f t="shared" si="889"/>
        <v>-72.842550038661173</v>
      </c>
      <c r="R3000" s="12">
        <f t="shared" si="890"/>
        <v>107.15744996133883</v>
      </c>
      <c r="S3000" s="57">
        <f t="shared" si="891"/>
        <v>73.977153910961377</v>
      </c>
      <c r="T3000" s="12">
        <f t="shared" si="874"/>
        <v>-3.7075280571525147</v>
      </c>
    </row>
    <row r="3001" spans="1:20" x14ac:dyDescent="0.15">
      <c r="A3001" s="57">
        <f t="shared" si="875"/>
        <v>466578.45275309257</v>
      </c>
      <c r="B3001" s="12">
        <f t="shared" si="892"/>
        <v>74258.26709582303</v>
      </c>
      <c r="C3001" s="57" t="str">
        <f t="shared" si="876"/>
        <v>0.191573825503947-0.623120848449972i</v>
      </c>
      <c r="D3001" s="57" t="str">
        <f t="shared" si="877"/>
        <v>7.56811399944101-1.85128995139229i</v>
      </c>
      <c r="E3001" s="57" t="str">
        <f t="shared" si="878"/>
        <v>101.446341355033-0.623992011276441i</v>
      </c>
      <c r="F3001" s="57" t="str">
        <f t="shared" si="879"/>
        <v>4.0689261606716-8.71354143321672i</v>
      </c>
      <c r="G3001" s="57" t="str">
        <f t="shared" si="880"/>
        <v>0.973735114267799-0.159921985698262i</v>
      </c>
      <c r="H3001" s="57" t="str">
        <f t="shared" si="881"/>
        <v>0.838415584165991-108.524325280326i</v>
      </c>
      <c r="I3001" s="57" t="str">
        <f t="shared" si="882"/>
        <v>-5.31608236890307-2.53263549114132i</v>
      </c>
      <c r="K3001" s="57" t="str">
        <f t="shared" si="883"/>
        <v>0.000854201794377082-0.00141113986923316i</v>
      </c>
      <c r="L3001" s="57" t="str">
        <f t="shared" si="884"/>
        <v>0.00025-0.00297675317129115i</v>
      </c>
      <c r="M3001" s="57" t="str">
        <f t="shared" si="885"/>
        <v>0.0025-0.00167651930798626i</v>
      </c>
      <c r="N3001" s="57">
        <f t="shared" si="886"/>
        <v>107.08965249990864</v>
      </c>
      <c r="O3001" s="57">
        <f t="shared" si="887"/>
        <v>3.7163138274425038</v>
      </c>
      <c r="P3001" s="374">
        <f t="shared" si="888"/>
        <v>-3.7163138274425038</v>
      </c>
      <c r="Q3001" s="374">
        <f t="shared" si="889"/>
        <v>-72.910347500091362</v>
      </c>
      <c r="R3001" s="12">
        <f t="shared" si="890"/>
        <v>107.08965249990864</v>
      </c>
      <c r="S3001" s="57">
        <f t="shared" si="891"/>
        <v>74.25826709582303</v>
      </c>
      <c r="T3001" s="12">
        <f t="shared" si="874"/>
        <v>-3.7163138274425038</v>
      </c>
    </row>
    <row r="3002" spans="1:20" x14ac:dyDescent="0.15">
      <c r="A3002" s="57">
        <f t="shared" si="875"/>
        <v>468351.45087355433</v>
      </c>
      <c r="B3002" s="12">
        <f t="shared" si="892"/>
        <v>74540.448510787159</v>
      </c>
      <c r="C3002" s="57" t="str">
        <f t="shared" si="876"/>
        <v>0.190634314329293-0.622723116496357i</v>
      </c>
      <c r="D3002" s="57" t="str">
        <f t="shared" si="877"/>
        <v>7.5651407652248-1.85697827545588i</v>
      </c>
      <c r="E3002" s="57" t="str">
        <f t="shared" si="878"/>
        <v>101.578742703249-0.703355233371294i</v>
      </c>
      <c r="F3002" s="57" t="str">
        <f t="shared" si="879"/>
        <v>4.06811256908962-8.68549037703315i</v>
      </c>
      <c r="G3002" s="57" t="str">
        <f t="shared" si="880"/>
        <v>0.973540413587382-0.160497590946067i</v>
      </c>
      <c r="H3002" s="57" t="str">
        <f t="shared" si="881"/>
        <v>0.830701979126478-108.10512013267i</v>
      </c>
      <c r="I3002" s="57" t="str">
        <f t="shared" si="882"/>
        <v>-5.2785446728879-2.52200477311708i</v>
      </c>
      <c r="K3002" s="57" t="str">
        <f t="shared" si="883"/>
        <v>0.000852920044142665-0.00140783423413158i</v>
      </c>
      <c r="L3002" s="57" t="str">
        <f t="shared" si="884"/>
        <v>0.00025-0.00296548433083399i</v>
      </c>
      <c r="M3002" s="57" t="str">
        <f t="shared" si="885"/>
        <v>0.0025-0.001670172651909i</v>
      </c>
      <c r="N3002" s="57">
        <f t="shared" si="886"/>
        <v>107.02092847444979</v>
      </c>
      <c r="O3002" s="57">
        <f t="shared" si="887"/>
        <v>3.7250559322127557</v>
      </c>
      <c r="P3002" s="374">
        <f t="shared" si="888"/>
        <v>-3.7250559322127557</v>
      </c>
      <c r="Q3002" s="374">
        <f t="shared" si="889"/>
        <v>-72.979071525550211</v>
      </c>
      <c r="R3002" s="12">
        <f t="shared" si="890"/>
        <v>107.02092847444979</v>
      </c>
      <c r="S3002" s="57">
        <f t="shared" si="891"/>
        <v>74.540448510787158</v>
      </c>
      <c r="T3002" s="12">
        <f t="shared" si="874"/>
        <v>-3.7250559322127557</v>
      </c>
    </row>
    <row r="3003" spans="1:20" x14ac:dyDescent="0.15">
      <c r="A3003" s="57">
        <f t="shared" si="875"/>
        <v>470131.18638687389</v>
      </c>
      <c r="B3003" s="12">
        <f t="shared" si="892"/>
        <v>74823.702215128156</v>
      </c>
      <c r="C3003" s="57" t="str">
        <f t="shared" si="876"/>
        <v>0.189687056656558-0.622330842495971i</v>
      </c>
      <c r="D3003" s="57" t="str">
        <f t="shared" si="877"/>
        <v>7.56214725345963-1.86268326466671i</v>
      </c>
      <c r="E3003" s="57" t="str">
        <f t="shared" si="878"/>
        <v>101.711814063244-0.783842480899295i</v>
      </c>
      <c r="F3003" s="57" t="str">
        <f t="shared" si="879"/>
        <v>4.06729311148183-8.65756227635147i</v>
      </c>
      <c r="G3003" s="57" t="str">
        <f t="shared" si="880"/>
        <v>0.973344309107759-0.161075029210918i</v>
      </c>
      <c r="H3003" s="57" t="str">
        <f t="shared" si="881"/>
        <v>0.823054683299507-107.687590124911i</v>
      </c>
      <c r="I3003" s="57" t="str">
        <f t="shared" si="882"/>
        <v>-5.24129463327381-2.51141903229612i</v>
      </c>
      <c r="K3003" s="57" t="str">
        <f t="shared" si="883"/>
        <v>0.000851634509374834-0.00140454088249405i</v>
      </c>
      <c r="L3003" s="57" t="str">
        <f t="shared" si="884"/>
        <v>0.00025-0.0029542581498645i</v>
      </c>
      <c r="M3003" s="57" t="str">
        <f t="shared" si="885"/>
        <v>0.0025-0.00166385002182606i</v>
      </c>
      <c r="N3003" s="57">
        <f t="shared" si="886"/>
        <v>106.9512732901738</v>
      </c>
      <c r="O3003" s="57">
        <f t="shared" si="887"/>
        <v>3.733754762899224</v>
      </c>
      <c r="P3003" s="374">
        <f t="shared" si="888"/>
        <v>-3.733754762899224</v>
      </c>
      <c r="Q3003" s="374">
        <f t="shared" si="889"/>
        <v>-73.048726709826198</v>
      </c>
      <c r="R3003" s="12">
        <f t="shared" si="890"/>
        <v>106.9512732901738</v>
      </c>
      <c r="S3003" s="57">
        <f t="shared" si="891"/>
        <v>74.823702215128151</v>
      </c>
      <c r="T3003" s="12">
        <f t="shared" si="874"/>
        <v>-3.733754762899224</v>
      </c>
    </row>
    <row r="3004" spans="1:20" x14ac:dyDescent="0.15">
      <c r="A3004" s="57">
        <f t="shared" si="875"/>
        <v>471917.68489514402</v>
      </c>
      <c r="B3004" s="12">
        <f t="shared" si="892"/>
        <v>75108.032283545646</v>
      </c>
      <c r="C3004" s="57" t="str">
        <f t="shared" si="876"/>
        <v>0.188731998442874-0.621943963782396i</v>
      </c>
      <c r="D3004" s="57" t="str">
        <f t="shared" si="877"/>
        <v>7.55913334300474-1.86840489816868i</v>
      </c>
      <c r="E3004" s="57" t="str">
        <f t="shared" si="878"/>
        <v>101.845555488062-0.865466397435144i</v>
      </c>
      <c r="F3004" s="57" t="str">
        <f t="shared" si="879"/>
        <v>4.06646774800955-8.62975670787995i</v>
      </c>
      <c r="G3004" s="57" t="str">
        <f t="shared" si="880"/>
        <v>0.973146791295135-0.161654303645521i</v>
      </c>
      <c r="H3004" s="57" t="str">
        <f t="shared" si="881"/>
        <v>0.81547314890305-107.271727914293i</v>
      </c>
      <c r="I3004" s="57" t="str">
        <f t="shared" si="882"/>
        <v>-5.20432998844162-2.50087801844102i</v>
      </c>
      <c r="K3004" s="57" t="str">
        <f t="shared" si="883"/>
        <v>0.000850345195519697-0.00140125972313994i</v>
      </c>
      <c r="L3004" s="57" t="str">
        <f t="shared" si="884"/>
        <v>0.00025-0.00294307446689031i</v>
      </c>
      <c r="M3004" s="57" t="str">
        <f t="shared" si="885"/>
        <v>0.0025-0.00165755132678428i</v>
      </c>
      <c r="N3004" s="57">
        <f t="shared" si="886"/>
        <v>106.88068234746216</v>
      </c>
      <c r="O3004" s="57">
        <f t="shared" si="887"/>
        <v>3.7424107142209619</v>
      </c>
      <c r="P3004" s="374">
        <f t="shared" si="888"/>
        <v>-3.7424107142209619</v>
      </c>
      <c r="Q3004" s="374">
        <f t="shared" si="889"/>
        <v>-73.119317652537845</v>
      </c>
      <c r="R3004" s="12">
        <f t="shared" si="890"/>
        <v>106.88068234746216</v>
      </c>
      <c r="S3004" s="57">
        <f t="shared" si="891"/>
        <v>75.10803228354564</v>
      </c>
      <c r="T3004" s="12">
        <f t="shared" si="874"/>
        <v>-3.7424107142209619</v>
      </c>
    </row>
    <row r="3005" spans="1:20" x14ac:dyDescent="0.15">
      <c r="A3005" s="57">
        <f t="shared" si="875"/>
        <v>473710.97209774557</v>
      </c>
      <c r="B3005" s="12">
        <f t="shared" si="892"/>
        <v>75393.442806223116</v>
      </c>
      <c r="C3005" s="57" t="str">
        <f t="shared" si="876"/>
        <v>0.187769085496055-0.62156241698849i</v>
      </c>
      <c r="D3005" s="57" t="str">
        <f t="shared" si="877"/>
        <v>7.55609891224445-1.8741431543787i</v>
      </c>
      <c r="E3005" s="57" t="str">
        <f t="shared" si="878"/>
        <v>101.979966954711-0.948239751687454i</v>
      </c>
      <c r="F3005" s="57" t="str">
        <f t="shared" si="879"/>
        <v>4.06563643860009-8.60207324986532i</v>
      </c>
      <c r="G3005" s="57" t="str">
        <f t="shared" si="880"/>
        <v>0.972947850559707-0.162235417375346i</v>
      </c>
      <c r="H3005" s="57" t="str">
        <f t="shared" si="881"/>
        <v>0.807956833002033-106.857526197776i</v>
      </c>
      <c r="I3005" s="57" t="str">
        <f t="shared" si="882"/>
        <v>-5.16764849503-2.49038148319414i</v>
      </c>
      <c r="K3005" s="57" t="str">
        <f t="shared" si="883"/>
        <v>0.000849052108389695-0.0013979906650856i</v>
      </c>
      <c r="L3005" s="57" t="str">
        <f t="shared" si="884"/>
        <v>0.00025-0.0029319331210304i</v>
      </c>
      <c r="M3005" s="57" t="str">
        <f t="shared" si="885"/>
        <v>0.0025-0.00165127647617482i</v>
      </c>
      <c r="N3005" s="57">
        <f t="shared" si="886"/>
        <v>106.80915104181898</v>
      </c>
      <c r="O3005" s="57">
        <f t="shared" si="887"/>
        <v>3.7510241841828966</v>
      </c>
      <c r="P3005" s="374">
        <f t="shared" si="888"/>
        <v>-3.7510241841828966</v>
      </c>
      <c r="Q3005" s="374">
        <f t="shared" si="889"/>
        <v>-73.190848958181022</v>
      </c>
      <c r="R3005" s="12">
        <f t="shared" si="890"/>
        <v>106.80915104181898</v>
      </c>
      <c r="S3005" s="57">
        <f t="shared" si="891"/>
        <v>75.393442806223121</v>
      </c>
      <c r="T3005" s="12">
        <f t="shared" si="874"/>
        <v>-3.7510241841828966</v>
      </c>
    </row>
    <row r="3006" spans="1:20" x14ac:dyDescent="0.15">
      <c r="A3006" s="57">
        <f t="shared" si="875"/>
        <v>475511.073791717</v>
      </c>
      <c r="B3006" s="12">
        <f t="shared" si="892"/>
        <v>75679.937888886765</v>
      </c>
      <c r="C3006" s="57" t="str">
        <f t="shared" si="876"/>
        <v>0.186798263479287-0.621186138037194i</v>
      </c>
      <c r="D3006" s="57" t="str">
        <f t="shared" si="877"/>
        <v>7.55304383909028-1.87989801097884i</v>
      </c>
      <c r="E3006" s="57" t="str">
        <f t="shared" si="878"/>
        <v>102.115048362392-1.03217543849191i</v>
      </c>
      <c r="F3006" s="57" t="str">
        <f t="shared" si="879"/>
        <v>4.06479914294592-8.57451148208455i</v>
      </c>
      <c r="G3006" s="57" t="str">
        <f t="shared" si="880"/>
        <v>0.972747477255475-0.162818373498153i</v>
      </c>
      <c r="H3006" s="57" t="str">
        <f t="shared" si="881"/>
        <v>0.800505197457108-106.444977711737i</v>
      </c>
      <c r="I3006" s="57" t="str">
        <f t="shared" si="882"/>
        <v>-5.13124792777804-2.47992918005871i</v>
      </c>
      <c r="K3006" s="57" t="str">
        <f t="shared" si="883"/>
        <v>0.000847755254164688-0.0013947336175471i</v>
      </c>
      <c r="L3006" s="57" t="str">
        <f t="shared" si="884"/>
        <v>0.00025-0.00292083395201276i</v>
      </c>
      <c r="M3006" s="57" t="str">
        <f t="shared" si="885"/>
        <v>0.0025-0.00164502537973184i</v>
      </c>
      <c r="N3006" s="57">
        <f t="shared" si="886"/>
        <v>106.73667476382255</v>
      </c>
      <c r="O3006" s="57">
        <f t="shared" si="887"/>
        <v>3.759595574077121</v>
      </c>
      <c r="P3006" s="374">
        <f t="shared" si="888"/>
        <v>-3.759595574077121</v>
      </c>
      <c r="Q3006" s="374">
        <f t="shared" si="889"/>
        <v>-73.263325236177451</v>
      </c>
      <c r="R3006" s="12">
        <f t="shared" si="890"/>
        <v>106.73667476382255</v>
      </c>
      <c r="S3006" s="57">
        <f t="shared" si="891"/>
        <v>75.679937888886769</v>
      </c>
      <c r="T3006" s="12">
        <f t="shared" si="874"/>
        <v>-3.759595574077121</v>
      </c>
    </row>
    <row r="3007" spans="1:20" x14ac:dyDescent="0.15">
      <c r="A3007" s="57">
        <f t="shared" si="875"/>
        <v>477318.01587212557</v>
      </c>
      <c r="B3007" s="12">
        <f t="shared" si="892"/>
        <v>75967.52165286454</v>
      </c>
      <c r="C3007" s="57" t="str">
        <f t="shared" si="876"/>
        <v>0.185819477915905-0.620815062132194i</v>
      </c>
      <c r="D3007" s="57" t="str">
        <f t="shared" si="877"/>
        <v>7.54996800098277-1.88566944490852i</v>
      </c>
      <c r="E3007" s="57" t="str">
        <f t="shared" si="878"/>
        <v>102.250799530688-1.11728647980723i</v>
      </c>
      <c r="F3007" s="57" t="str">
        <f t="shared" si="879"/>
        <v>4.06395582050383-8.54707098583661i</v>
      </c>
      <c r="G3007" s="57" t="str">
        <f t="shared" si="880"/>
        <v>0.97254566168004-0.163403175083512i</v>
      </c>
      <c r="H3007" s="57" t="str">
        <f t="shared" si="881"/>
        <v>0.793117708874054-106.034075231691i</v>
      </c>
      <c r="I3007" s="57" t="str">
        <f t="shared" si="882"/>
        <v>-5.09512607937013-2.46952086438072i</v>
      </c>
      <c r="K3007" s="57" t="str">
        <f t="shared" si="883"/>
        <v>0.000846454639392946-0.00139148848994298i</v>
      </c>
      <c r="L3007" s="57" t="str">
        <f t="shared" si="884"/>
        <v>0.00025-0.0029097768001721i</v>
      </c>
      <c r="M3007" s="57" t="str">
        <f t="shared" si="885"/>
        <v>0.0025-0.00163879794753122i</v>
      </c>
      <c r="N3007" s="57">
        <f t="shared" si="886"/>
        <v>106.66324889907239</v>
      </c>
      <c r="O3007" s="57">
        <f t="shared" si="887"/>
        <v>3.7681252884855292</v>
      </c>
      <c r="P3007" s="374">
        <f t="shared" si="888"/>
        <v>-3.7681252884855292</v>
      </c>
      <c r="Q3007" s="374">
        <f t="shared" si="889"/>
        <v>-73.336751100927614</v>
      </c>
      <c r="R3007" s="12">
        <f t="shared" si="890"/>
        <v>106.66324889907239</v>
      </c>
      <c r="S3007" s="57">
        <f t="shared" si="891"/>
        <v>75.967521652864534</v>
      </c>
      <c r="T3007" s="12">
        <f t="shared" si="874"/>
        <v>-3.7681252884855292</v>
      </c>
    </row>
    <row r="3008" spans="1:20" x14ac:dyDescent="0.15">
      <c r="A3008" s="57">
        <f t="shared" si="875"/>
        <v>479131.82433243957</v>
      </c>
      <c r="B3008" s="12">
        <f t="shared" si="892"/>
        <v>76256.198235145421</v>
      </c>
      <c r="C3008" s="57" t="str">
        <f t="shared" si="876"/>
        <v>0.184832674194318-0.620449123748569i</v>
      </c>
      <c r="D3008" s="57" t="str">
        <f t="shared" si="877"/>
        <v>7.54687127489389-1.89145743235669i</v>
      </c>
      <c r="E3008" s="57" t="str">
        <f t="shared" si="878"/>
        <v>102.387220197717-1.20358602571368i</v>
      </c>
      <c r="F3008" s="57" t="str">
        <f t="shared" si="879"/>
        <v>4.06310643049415-8.5197513439343i</v>
      </c>
      <c r="G3008" s="57" t="str">
        <f t="shared" si="880"/>
        <v>0.972342394074416-0.163989825172324i</v>
      </c>
      <c r="H3008" s="57" t="str">
        <f t="shared" si="881"/>
        <v>0.785793838553712-105.624811571995i</v>
      </c>
      <c r="I3008" s="57" t="str">
        <f t="shared" si="882"/>
        <v>-5.05928076028146-2.45915629333048i</v>
      </c>
      <c r="K3008" s="57" t="str">
        <f t="shared" si="883"/>
        <v>0.000845150270992186-0.00138825519189707i</v>
      </c>
      <c r="L3008" s="57" t="str">
        <f t="shared" si="884"/>
        <v>0.00025-0.0028987615064476i</v>
      </c>
      <c r="M3008" s="57" t="str">
        <f t="shared" si="885"/>
        <v>0.0025-0.00163259408998926i</v>
      </c>
      <c r="N3008" s="57">
        <f t="shared" si="886"/>
        <v>106.58886882813331</v>
      </c>
      <c r="O3008" s="57">
        <f t="shared" si="887"/>
        <v>3.7766137352820071</v>
      </c>
      <c r="P3008" s="374">
        <f t="shared" si="888"/>
        <v>-3.7766137352820071</v>
      </c>
      <c r="Q3008" s="374">
        <f t="shared" si="889"/>
        <v>-73.411131171866685</v>
      </c>
      <c r="R3008" s="12">
        <f t="shared" si="890"/>
        <v>106.58886882813331</v>
      </c>
      <c r="S3008" s="57">
        <f t="shared" si="891"/>
        <v>76.256198235145419</v>
      </c>
      <c r="T3008" s="12">
        <f t="shared" si="874"/>
        <v>-3.7766137352820071</v>
      </c>
    </row>
    <row r="3009" spans="1:20" x14ac:dyDescent="0.15">
      <c r="A3009" s="57">
        <f t="shared" si="875"/>
        <v>480952.52526490286</v>
      </c>
      <c r="B3009" s="12">
        <f t="shared" si="892"/>
        <v>76545.971788438968</v>
      </c>
      <c r="C3009" s="57" t="str">
        <f t="shared" si="876"/>
        <v>0.183837797573062-0.620088256623367i</v>
      </c>
      <c r="D3009" s="57" t="str">
        <f t="shared" si="877"/>
        <v>7.54375353732892-1.89726194875376i</v>
      </c>
      <c r="E3009" s="57" t="str">
        <f t="shared" si="878"/>
        <v>102.524310018259-1.29108735541041i</v>
      </c>
      <c r="F3009" s="57" t="str">
        <f t="shared" si="879"/>
        <v>4.06225093189993-8.49255214069596i</v>
      </c>
      <c r="G3009" s="57" t="str">
        <f t="shared" si="880"/>
        <v>0.972137664622835-0.164578326776328i</v>
      </c>
      <c r="H3009" s="57" t="str">
        <f t="shared" si="881"/>
        <v>0.778533062442528-105.217179585563i</v>
      </c>
      <c r="I3009" s="57" t="str">
        <f t="shared" si="882"/>
        <v>-5.02370979862523-2.44883522588463i</v>
      </c>
      <c r="K3009" s="57" t="str">
        <f t="shared" si="883"/>
        <v>0.000843842156250479-0.00138503363324134i</v>
      </c>
      <c r="L3009" s="57" t="str">
        <f t="shared" si="884"/>
        <v>0.00025-0.00288778791238055i</v>
      </c>
      <c r="M3009" s="57" t="str">
        <f t="shared" si="885"/>
        <v>0.0025-0.00162641371786139i</v>
      </c>
      <c r="N3009" s="57">
        <f t="shared" si="886"/>
        <v>106.51352992647655</v>
      </c>
      <c r="O3009" s="57">
        <f t="shared" si="887"/>
        <v>3.7850613256349561</v>
      </c>
      <c r="P3009" s="374">
        <f t="shared" si="888"/>
        <v>-3.7850613256349561</v>
      </c>
      <c r="Q3009" s="374">
        <f t="shared" si="889"/>
        <v>-73.486470073523449</v>
      </c>
      <c r="R3009" s="12">
        <f t="shared" si="890"/>
        <v>106.51352992647655</v>
      </c>
      <c r="S3009" s="57">
        <f t="shared" si="891"/>
        <v>76.545971788438962</v>
      </c>
      <c r="T3009" s="12">
        <f t="shared" si="874"/>
        <v>-3.7850613256349561</v>
      </c>
    </row>
    <row r="3010" spans="1:20" x14ac:dyDescent="0.15">
      <c r="A3010" s="57">
        <f t="shared" si="875"/>
        <v>482780.1448609095</v>
      </c>
      <c r="B3010" s="12">
        <f t="shared" si="892"/>
        <v>76836.846481235043</v>
      </c>
      <c r="C3010" s="57" t="str">
        <f t="shared" si="876"/>
        <v>0.182834793185984-0.619732393746066i</v>
      </c>
      <c r="D3010" s="57" t="str">
        <f t="shared" si="877"/>
        <v>7.54061466432897-1.90308296876375i</v>
      </c>
      <c r="E3010" s="57" t="str">
        <f t="shared" si="878"/>
        <v>102.662068561834-1.3798038782147i</v>
      </c>
      <c r="F3010" s="57" t="str">
        <f t="shared" si="879"/>
        <v>4.06138928346617-8.46547296193729i</v>
      </c>
      <c r="G3010" s="57" t="str">
        <f t="shared" si="880"/>
        <v>0.971931463452558-0.165168682877616i</v>
      </c>
      <c r="H3010" s="57" t="str">
        <f t="shared" si="881"/>
        <v>0.771334861083816-104.811172163596i</v>
      </c>
      <c r="I3010" s="57" t="str">
        <f t="shared" si="882"/>
        <v>-4.98841104000196-2.43855742280871i</v>
      </c>
      <c r="K3010" s="57" t="str">
        <f t="shared" si="883"/>
        <v>0.000842530302827183-0.00138182372401873i</v>
      </c>
      <c r="L3010" s="57" t="str">
        <f t="shared" si="884"/>
        <v>0.00025-0.00287685586011213i</v>
      </c>
      <c r="M3010" s="57" t="str">
        <f t="shared" si="885"/>
        <v>0.0025-0.00162025674224087i</v>
      </c>
      <c r="N3010" s="57">
        <f t="shared" si="886"/>
        <v>106.43722756441835</v>
      </c>
      <c r="O3010" s="57">
        <f t="shared" si="887"/>
        <v>3.7934684740107287</v>
      </c>
      <c r="P3010" s="374">
        <f t="shared" si="888"/>
        <v>-3.7934684740107287</v>
      </c>
      <c r="Q3010" s="374">
        <f t="shared" si="889"/>
        <v>-73.56277243558165</v>
      </c>
      <c r="R3010" s="12">
        <f t="shared" si="890"/>
        <v>106.43722756441835</v>
      </c>
      <c r="S3010" s="57">
        <f t="shared" si="891"/>
        <v>76.836846481235042</v>
      </c>
      <c r="T3010" s="12">
        <f t="shared" si="874"/>
        <v>-3.7934684740107287</v>
      </c>
    </row>
    <row r="3011" spans="1:20" x14ac:dyDescent="0.15">
      <c r="A3011" s="57">
        <f t="shared" si="875"/>
        <v>484614.70941138105</v>
      </c>
      <c r="B3011" s="12">
        <f t="shared" si="892"/>
        <v>77128.826497863745</v>
      </c>
      <c r="C3011" s="57" t="str">
        <f t="shared" si="876"/>
        <v>0.181823606047546-0.619381467349046i</v>
      </c>
      <c r="D3011" s="57" t="str">
        <f t="shared" si="877"/>
        <v>7.53745453147306-1.90892046627624i</v>
      </c>
      <c r="E3011" s="57" t="str">
        <f t="shared" si="878"/>
        <v>102.800495310759-1.46974913456335i</v>
      </c>
      <c r="F3011" s="57" t="str">
        <f t="shared" si="879"/>
        <v>4.06052144369905-8.43851339496311i</v>
      </c>
      <c r="G3011" s="57" t="str">
        <f t="shared" si="880"/>
        <v>0.97172378063369-0.165760896428133i</v>
      </c>
      <c r="H3011" s="57" t="str">
        <f t="shared" si="881"/>
        <v>0.764198719569299-104.406782235284i</v>
      </c>
      <c r="I3011" s="57" t="str">
        <f t="shared" si="882"/>
        <v>-4.95338234734873-2.42832264663915i</v>
      </c>
      <c r="K3011" s="57" t="str">
        <f t="shared" si="883"/>
        <v>0.000841214718753781-0.0013786253744861i</v>
      </c>
      <c r="L3011" s="57" t="str">
        <f t="shared" si="884"/>
        <v>0.00025-0.00286596519238108i</v>
      </c>
      <c r="M3011" s="57" t="str">
        <f t="shared" si="885"/>
        <v>0.0025-0.00161412307455755i</v>
      </c>
      <c r="N3011" s="57">
        <f t="shared" si="886"/>
        <v>106.35995710705225</v>
      </c>
      <c r="O3011" s="57">
        <f t="shared" si="887"/>
        <v>3.8018355981764271</v>
      </c>
      <c r="P3011" s="374">
        <f t="shared" si="888"/>
        <v>-3.8018355981764271</v>
      </c>
      <c r="Q3011" s="374">
        <f t="shared" si="889"/>
        <v>-73.640042892947747</v>
      </c>
      <c r="R3011" s="12">
        <f t="shared" si="890"/>
        <v>106.35995710705225</v>
      </c>
      <c r="S3011" s="57">
        <f t="shared" si="891"/>
        <v>77.128826497863741</v>
      </c>
      <c r="T3011" s="12">
        <f t="shared" si="874"/>
        <v>-3.8018355981764271</v>
      </c>
    </row>
    <row r="3012" spans="1:20" x14ac:dyDescent="0.15">
      <c r="A3012" s="57">
        <f t="shared" si="875"/>
        <v>486456.2453071443</v>
      </c>
      <c r="B3012" s="12">
        <f t="shared" si="892"/>
        <v>77421.916038555632</v>
      </c>
      <c r="C3012" s="57" t="str">
        <f t="shared" si="876"/>
        <v>0.180804181058308-0.619035408897977i</v>
      </c>
      <c r="D3012" s="57" t="str">
        <f t="shared" si="877"/>
        <v>7.53427301388082-1.91477441439832i</v>
      </c>
      <c r="E3012" s="57" t="str">
        <f t="shared" si="878"/>
        <v>102.939589658159-1.56093679701115i</v>
      </c>
      <c r="F3012" s="57" t="str">
        <f t="shared" si="879"/>
        <v>4.05964737086504-8.41167302855922i</v>
      </c>
      <c r="G3012" s="57" t="str">
        <f t="shared" si="880"/>
        <v>0.971514606178987-0.166354970349174i</v>
      </c>
      <c r="H3012" s="57" t="str">
        <f t="shared" si="881"/>
        <v>0.757124127491615-104.004002767546i</v>
      </c>
      <c r="I3012" s="57" t="str">
        <f t="shared" si="882"/>
        <v>-4.91862160079157-2.41813066166629i</v>
      </c>
      <c r="K3012" s="57" t="str">
        <f t="shared" si="883"/>
        <v>0.000839895412434734-0.00137543849511718i</v>
      </c>
      <c r="L3012" s="57" t="str">
        <f t="shared" si="884"/>
        <v>0.00025-0.0028551157525215i</v>
      </c>
      <c r="M3012" s="57" t="str">
        <f t="shared" si="885"/>
        <v>0.0025-0.00160801262657656i</v>
      </c>
      <c r="N3012" s="57">
        <f t="shared" si="886"/>
        <v>106.28171391418213</v>
      </c>
      <c r="O3012" s="57">
        <f t="shared" si="887"/>
        <v>3.8101631192030698</v>
      </c>
      <c r="P3012" s="374">
        <f t="shared" si="888"/>
        <v>-3.8101631192030698</v>
      </c>
      <c r="Q3012" s="374">
        <f t="shared" si="889"/>
        <v>-73.718286085817866</v>
      </c>
      <c r="R3012" s="12">
        <f t="shared" si="890"/>
        <v>106.28171391418213</v>
      </c>
      <c r="S3012" s="57">
        <f t="shared" si="891"/>
        <v>77.421916038555636</v>
      </c>
      <c r="T3012" s="12">
        <f t="shared" si="874"/>
        <v>-3.8101631192030698</v>
      </c>
    </row>
    <row r="3013" spans="1:20" x14ac:dyDescent="0.15">
      <c r="A3013" s="57">
        <f t="shared" si="875"/>
        <v>488304.77903931146</v>
      </c>
      <c r="B3013" s="12">
        <f t="shared" si="892"/>
        <v>77716.119319502148</v>
      </c>
      <c r="C3013" s="57" t="str">
        <f t="shared" si="876"/>
        <v>0.179776463010506-0.618694149082073i</v>
      </c>
      <c r="D3013" s="57" t="str">
        <f t="shared" si="877"/>
        <v>7.53106998621476-1.92064478544655i</v>
      </c>
      <c r="E3013" s="57" t="str">
        <f t="shared" si="878"/>
        <v>103.079350905942-1.6533806712319i</v>
      </c>
      <c r="F3013" s="57" t="str">
        <f t="shared" si="879"/>
        <v>4.05876702299032-8.38495145298411i</v>
      </c>
      <c r="G3013" s="57" t="str">
        <f t="shared" si="880"/>
        <v>0.971303930043678-0.166950907530878i</v>
      </c>
      <c r="H3013" s="57" t="str">
        <f t="shared" si="881"/>
        <v>0.750110578897126-103.602826764748i</v>
      </c>
      <c r="I3013" s="57" t="str">
        <f t="shared" si="882"/>
        <v>-4.88412669749794-2.40798123391721i</v>
      </c>
      <c r="K3013" s="57" t="str">
        <f t="shared" si="883"/>
        <v>0.000838572392648244-0.00137226299660546i</v>
      </c>
      <c r="L3013" s="57" t="str">
        <f t="shared" si="884"/>
        <v>0.00025-0.00284430738446055i</v>
      </c>
      <c r="M3013" s="57" t="str">
        <f t="shared" si="885"/>
        <v>0.0025-0.00160192531039705i</v>
      </c>
      <c r="N3013" s="57">
        <f t="shared" si="886"/>
        <v>106.20249334024965</v>
      </c>
      <c r="O3013" s="57">
        <f t="shared" si="887"/>
        <v>3.8184514614701315</v>
      </c>
      <c r="P3013" s="374">
        <f t="shared" si="888"/>
        <v>-3.8184514614701315</v>
      </c>
      <c r="Q3013" s="374">
        <f t="shared" si="889"/>
        <v>-73.797506659750354</v>
      </c>
      <c r="R3013" s="12">
        <f t="shared" si="890"/>
        <v>106.20249334024965</v>
      </c>
      <c r="S3013" s="57">
        <f t="shared" si="891"/>
        <v>77.716119319502141</v>
      </c>
      <c r="T3013" s="12">
        <f t="shared" si="874"/>
        <v>-3.8184514614701315</v>
      </c>
    </row>
    <row r="3014" spans="1:20" x14ac:dyDescent="0.15">
      <c r="A3014" s="57">
        <f t="shared" si="875"/>
        <v>490160.33719966083</v>
      </c>
      <c r="B3014" s="12">
        <f t="shared" si="892"/>
        <v>78011.440572916254</v>
      </c>
      <c r="C3014" s="57" t="str">
        <f t="shared" si="876"/>
        <v>0.178740396593797-0.618357617804391i</v>
      </c>
      <c r="D3014" s="57" t="str">
        <f t="shared" si="877"/>
        <v>7.52784532268302-1.92653155093883i</v>
      </c>
      <c r="E3014" s="57" t="str">
        <f t="shared" si="878"/>
        <v>103.219778262739-1.7470946970178i</v>
      </c>
      <c r="F3014" s="57" t="str">
        <f t="shared" si="879"/>
        <v>4.05788035785982-8.35834825996077i</v>
      </c>
      <c r="G3014" s="57" t="str">
        <f t="shared" si="880"/>
        <v>0.971091742125277-0.16754871083172i</v>
      </c>
      <c r="H3014" s="57" t="str">
        <f t="shared" si="881"/>
        <v>0.74315757223933-103.203247268435i</v>
      </c>
      <c r="I3014" s="57" t="str">
        <f t="shared" si="882"/>
        <v>-4.84989555153124-2.39787413113877i</v>
      </c>
      <c r="K3014" s="57" t="str">
        <f t="shared" si="883"/>
        <v>0.000837245668546991-0.00136909878986729i</v>
      </c>
      <c r="L3014" s="57" t="str">
        <f t="shared" si="884"/>
        <v>0.00025-0.00283353993271622i</v>
      </c>
      <c r="M3014" s="57" t="str">
        <f t="shared" si="885"/>
        <v>0.0025-0.00159586103845094i</v>
      </c>
      <c r="N3014" s="57">
        <f t="shared" si="886"/>
        <v>106.12229073425779</v>
      </c>
      <c r="O3014" s="57">
        <f t="shared" si="887"/>
        <v>3.8267010526688838</v>
      </c>
      <c r="P3014" s="374">
        <f t="shared" si="888"/>
        <v>-3.8267010526688838</v>
      </c>
      <c r="Q3014" s="374">
        <f t="shared" si="889"/>
        <v>-73.877709265742212</v>
      </c>
      <c r="R3014" s="12">
        <f t="shared" si="890"/>
        <v>106.12229073425779</v>
      </c>
      <c r="S3014" s="57">
        <f t="shared" si="891"/>
        <v>78.011440572916257</v>
      </c>
      <c r="T3014" s="12">
        <f t="shared" si="874"/>
        <v>-3.8267010526688838</v>
      </c>
    </row>
    <row r="3015" spans="1:20" x14ac:dyDescent="0.15">
      <c r="A3015" s="57">
        <f t="shared" si="875"/>
        <v>492022.94648101955</v>
      </c>
      <c r="B3015" s="12">
        <f t="shared" si="892"/>
        <v>78307.884047093336</v>
      </c>
      <c r="C3015" s="57" t="str">
        <f t="shared" si="876"/>
        <v>0.177695926401153-0.618025744172002i</v>
      </c>
      <c r="D3015" s="57" t="str">
        <f t="shared" si="877"/>
        <v>7.52459889704191-1.93243468158617i</v>
      </c>
      <c r="E3015" s="57" t="str">
        <f t="shared" si="878"/>
        <v>103.360870841805-1.84209294927878i</v>
      </c>
      <c r="F3015" s="57" t="str">
        <f t="shared" si="879"/>
        <v>4.05698733301661-8.33186304266857i</v>
      </c>
      <c r="G3015" s="57" t="str">
        <f t="shared" si="880"/>
        <v>0.970878032263405-0.168148383077993i</v>
      </c>
      <c r="H3015" s="57" t="str">
        <f t="shared" si="881"/>
        <v>0.736264610332906-102.805257357061i</v>
      </c>
      <c r="I3015" s="57" t="str">
        <f t="shared" si="882"/>
        <v>-4.81592609370648-2.38780912278099i</v>
      </c>
      <c r="K3015" s="57" t="str">
        <f t="shared" si="883"/>
        <v>0.000835915249658841-0.00136594578604488i</v>
      </c>
      <c r="L3015" s="57" t="str">
        <f t="shared" si="884"/>
        <v>0.00025-0.00282281324239512i</v>
      </c>
      <c r="M3015" s="57" t="str">
        <f t="shared" si="885"/>
        <v>0.0025-0.00158981972350163i</v>
      </c>
      <c r="N3015" s="57">
        <f t="shared" si="886"/>
        <v>106.04110143969297</v>
      </c>
      <c r="O3015" s="57">
        <f t="shared" si="887"/>
        <v>3.834912323806865</v>
      </c>
      <c r="P3015" s="374">
        <f t="shared" si="888"/>
        <v>-3.834912323806865</v>
      </c>
      <c r="Q3015" s="374">
        <f t="shared" si="889"/>
        <v>-73.958898560307034</v>
      </c>
      <c r="R3015" s="12">
        <f t="shared" si="890"/>
        <v>106.04110143969297</v>
      </c>
      <c r="S3015" s="57">
        <f t="shared" si="891"/>
        <v>78.307884047093339</v>
      </c>
      <c r="T3015" s="12">
        <f t="shared" si="874"/>
        <v>-3.834912323806865</v>
      </c>
    </row>
    <row r="3016" spans="1:20" x14ac:dyDescent="0.15">
      <c r="A3016" s="57">
        <f t="shared" si="875"/>
        <v>493892.63367764745</v>
      </c>
      <c r="B3016" s="12">
        <f t="shared" si="892"/>
        <v>78605.454006472297</v>
      </c>
      <c r="C3016" s="57" t="str">
        <f t="shared" si="876"/>
        <v>0.176642996934877-0.617698456486111i</v>
      </c>
      <c r="D3016" s="57" t="str">
        <f t="shared" si="877"/>
        <v>7.52133058259881-1.93835414728465i</v>
      </c>
      <c r="E3016" s="57" t="str">
        <f t="shared" si="878"/>
        <v>103.502627658879-1.93838963904168i</v>
      </c>
      <c r="F3016" s="57" t="str">
        <f t="shared" si="879"/>
        <v>4.05608790576102-8.30549539573496i</v>
      </c>
      <c r="G3016" s="57" t="str">
        <f t="shared" si="880"/>
        <v>0.970662790239611-0.168749927063286i</v>
      </c>
      <c r="H3016" s="57" t="str">
        <f t="shared" si="881"/>
        <v>0.729431200308222-102.40885014572i</v>
      </c>
      <c r="I3016" s="57" t="str">
        <f t="shared" si="882"/>
        <v>-4.7822162714471-2.37778597998044i</v>
      </c>
      <c r="K3016" s="57" t="str">
        <f t="shared" si="883"/>
        <v>0.000834581145887481-0.00136280389650934i</v>
      </c>
      <c r="L3016" s="57" t="str">
        <f t="shared" si="884"/>
        <v>0.00025-0.0028121271591902i</v>
      </c>
      <c r="M3016" s="57" t="str">
        <f t="shared" si="885"/>
        <v>0.0025-0.00158380127864279i</v>
      </c>
      <c r="N3016" s="57">
        <f t="shared" si="886"/>
        <v>105.95892079444121</v>
      </c>
      <c r="O3016" s="57">
        <f t="shared" si="887"/>
        <v>3.8430857092125965</v>
      </c>
      <c r="P3016" s="374">
        <f t="shared" si="888"/>
        <v>-3.8430857092125965</v>
      </c>
      <c r="Q3016" s="374">
        <f t="shared" si="889"/>
        <v>-74.041079205558788</v>
      </c>
      <c r="R3016" s="12">
        <f t="shared" si="890"/>
        <v>105.95892079444121</v>
      </c>
      <c r="S3016" s="57">
        <f t="shared" si="891"/>
        <v>78.6054540064723</v>
      </c>
      <c r="T3016" s="12">
        <f t="shared" si="874"/>
        <v>-3.8430857092125965</v>
      </c>
    </row>
    <row r="3017" spans="1:20" x14ac:dyDescent="0.15">
      <c r="A3017" s="57">
        <f t="shared" si="875"/>
        <v>495769.42568562255</v>
      </c>
      <c r="B3017" s="12">
        <f t="shared" si="892"/>
        <v>78904.154731696894</v>
      </c>
      <c r="C3017" s="57" t="str">
        <f t="shared" si="876"/>
        <v>0.175581552612788-0.61737568223208i</v>
      </c>
      <c r="D3017" s="57" t="str">
        <f t="shared" si="877"/>
        <v>7.51804025221474-1.94428991710705i</v>
      </c>
      <c r="E3017" s="57" t="str">
        <f t="shared" si="878"/>
        <v>103.645047630003-2.03599911444576i</v>
      </c>
      <c r="F3017" s="57" t="str">
        <f t="shared" si="879"/>
        <v>4.05518203315003-8.27924491522728i</v>
      </c>
      <c r="G3017" s="57" t="str">
        <f t="shared" si="880"/>
        <v>0.970446005777192-0.169353345547959i</v>
      </c>
      <c r="H3017" s="57" t="str">
        <f t="shared" si="881"/>
        <v>0.722656853566445-102.01401878589i</v>
      </c>
      <c r="I3017" s="57" t="str">
        <f t="shared" si="882"/>
        <v>-4.74876404864369-2.36780447554419i</v>
      </c>
      <c r="K3017" s="57" t="str">
        <f t="shared" si="883"/>
        <v>0.000833243367513016-0.0013596730328638i</v>
      </c>
      <c r="L3017" s="57" t="str">
        <f t="shared" si="884"/>
        <v>0.00025-0.00280148152937856i</v>
      </c>
      <c r="M3017" s="57" t="str">
        <f t="shared" si="885"/>
        <v>0.0025-0.00157780561729706i</v>
      </c>
      <c r="N3017" s="57">
        <f t="shared" si="886"/>
        <v>105.87574413070335</v>
      </c>
      <c r="O3017" s="57">
        <f t="shared" si="887"/>
        <v>3.8512216465410414</v>
      </c>
      <c r="P3017" s="374">
        <f t="shared" si="888"/>
        <v>-3.8512216465410414</v>
      </c>
      <c r="Q3017" s="374">
        <f t="shared" si="889"/>
        <v>-74.124255869296647</v>
      </c>
      <c r="R3017" s="12">
        <f t="shared" si="890"/>
        <v>105.87574413070335</v>
      </c>
      <c r="S3017" s="57">
        <f t="shared" si="891"/>
        <v>78.904154731696892</v>
      </c>
      <c r="T3017" s="12">
        <f t="shared" si="874"/>
        <v>-3.8512216465410414</v>
      </c>
    </row>
    <row r="3018" spans="1:20" x14ac:dyDescent="0.15">
      <c r="A3018" s="57">
        <f t="shared" si="875"/>
        <v>497653.34950322798</v>
      </c>
      <c r="B3018" s="12">
        <f t="shared" si="892"/>
        <v>79203.990519677347</v>
      </c>
      <c r="C3018" s="57" t="str">
        <f t="shared" si="876"/>
        <v>0.174511537774568-0.617057348069481i</v>
      </c>
      <c r="D3018" s="57" t="str">
        <f t="shared" si="877"/>
        <v>7.51472777830763-1.95024195929467i</v>
      </c>
      <c r="E3018" s="57" t="str">
        <f t="shared" si="878"/>
        <v>103.788129569305-2.13493586173867i</v>
      </c>
      <c r="F3018" s="57" t="str">
        <f t="shared" si="879"/>
        <v>4.05426967199651-8.25311119864469i</v>
      </c>
      <c r="G3018" s="57" t="str">
        <f t="shared" si="880"/>
        <v>0.970227668541023-0.169958641258612i</v>
      </c>
      <c r="H3018" s="57" t="str">
        <f t="shared" si="881"/>
        <v>0.715941085735135-101.620756465162i</v>
      </c>
      <c r="I3018" s="57" t="str">
        <f t="shared" si="882"/>
        <v>-4.71556740551331-2.3578643839335i</v>
      </c>
      <c r="K3018" s="57" t="str">
        <f t="shared" si="883"/>
        <v>0.000831901925192547-0.00135655310694655i</v>
      </c>
      <c r="L3018" s="57" t="str">
        <f t="shared" si="884"/>
        <v>0.00025-0.00279087619981925i</v>
      </c>
      <c r="M3018" s="57" t="str">
        <f t="shared" si="885"/>
        <v>0.0025-0.00157183265321484i</v>
      </c>
      <c r="N3018" s="57">
        <f t="shared" si="886"/>
        <v>105.79156677490531</v>
      </c>
      <c r="O3018" s="57">
        <f t="shared" si="887"/>
        <v>3.8593205767781171</v>
      </c>
      <c r="P3018" s="374">
        <f t="shared" si="888"/>
        <v>-3.8593205767781171</v>
      </c>
      <c r="Q3018" s="374">
        <f t="shared" si="889"/>
        <v>-74.208433225094694</v>
      </c>
      <c r="R3018" s="12">
        <f t="shared" si="890"/>
        <v>105.79156677490531</v>
      </c>
      <c r="S3018" s="57">
        <f t="shared" si="891"/>
        <v>79.203990519677347</v>
      </c>
      <c r="T3018" s="12">
        <f t="shared" si="874"/>
        <v>-3.8593205767781171</v>
      </c>
    </row>
    <row r="3019" spans="1:20" x14ac:dyDescent="0.15">
      <c r="A3019" s="57">
        <f t="shared" si="875"/>
        <v>499544.43223134021</v>
      </c>
      <c r="B3019" s="12">
        <f t="shared" si="892"/>
        <v>79504.965683652117</v>
      </c>
      <c r="C3019" s="57" t="str">
        <f t="shared" si="876"/>
        <v>0.173432896688233-0.616743379822001i</v>
      </c>
      <c r="D3019" s="57" t="str">
        <f t="shared" si="877"/>
        <v>7.51139303285507-1.956210241249i</v>
      </c>
      <c r="E3019" s="57" t="str">
        <f t="shared" si="878"/>
        <v>103.931872186739-2.23521450627003i</v>
      </c>
      <c r="F3019" s="57" t="str">
        <f t="shared" si="879"/>
        <v>4.05335077886837-8.22709384490978i</v>
      </c>
      <c r="G3019" s="57" t="str">
        <f t="shared" si="880"/>
        <v>0.970007768137382-0.170565816887551i</v>
      </c>
      <c r="H3019" s="57" t="str">
        <f t="shared" si="881"/>
        <v>0.70928341662442-101.229056406993i</v>
      </c>
      <c r="I3019" s="57" t="str">
        <f t="shared" si="882"/>
        <v>-4.68262433846087-2.34796548124813i</v>
      </c>
      <c r="K3019" s="57" t="str">
        <f t="shared" si="883"/>
        <v>0.00083055682996066-0.00135344403083417i</v>
      </c>
      <c r="L3019" s="57" t="str">
        <f t="shared" si="884"/>
        <v>0.00025-0.00278031101795103i</v>
      </c>
      <c r="M3019" s="57" t="str">
        <f t="shared" si="885"/>
        <v>0.0025-0.00156588230047305i</v>
      </c>
      <c r="N3019" s="57">
        <f t="shared" si="886"/>
        <v>105.70638404760422</v>
      </c>
      <c r="O3019" s="57">
        <f t="shared" si="887"/>
        <v>3.8673829442468484</v>
      </c>
      <c r="P3019" s="374">
        <f t="shared" si="888"/>
        <v>-3.8673829442468484</v>
      </c>
      <c r="Q3019" s="374">
        <f t="shared" si="889"/>
        <v>-74.293615952395783</v>
      </c>
      <c r="R3019" s="12">
        <f t="shared" si="890"/>
        <v>105.70638404760422</v>
      </c>
      <c r="S3019" s="57">
        <f t="shared" si="891"/>
        <v>79.504965683652117</v>
      </c>
      <c r="T3019" s="12">
        <f t="shared" si="874"/>
        <v>-3.8673829442468484</v>
      </c>
    </row>
    <row r="3020" spans="1:20" x14ac:dyDescent="0.15">
      <c r="A3020" s="57">
        <f t="shared" si="875"/>
        <v>501442.70107381931</v>
      </c>
      <c r="B3020" s="12">
        <f t="shared" si="892"/>
        <v>79807.084553249995</v>
      </c>
      <c r="C3020" s="57" t="str">
        <f t="shared" si="876"/>
        <v>0.17234557355679-0.616433702467282i</v>
      </c>
      <c r="D3020" s="57" t="str">
        <f t="shared" si="877"/>
        <v>7.50803588739749-1.96219472952345i</v>
      </c>
      <c r="E3020" s="57" t="str">
        <f t="shared" si="878"/>
        <v>104.076274085776-2.33684981348123i</v>
      </c>
      <c r="F3020" s="57" t="str">
        <f t="shared" si="879"/>
        <v>4.05242531008806-8.20119245436055i</v>
      </c>
      <c r="G3020" s="57" t="str">
        <f t="shared" si="880"/>
        <v>0.969786294113776-0.171174875092243i</v>
      </c>
      <c r="H3020" s="57" t="str">
        <f t="shared" si="881"/>
        <v>0.702683370183663-100.83891187044i</v>
      </c>
      <c r="I3020" s="57" t="str">
        <f t="shared" si="882"/>
        <v>-4.64993285994111-2.33810754521054i</v>
      </c>
      <c r="K3020" s="57" t="str">
        <f t="shared" si="883"/>
        <v>0.000829208093229911-0.00135034571684472i</v>
      </c>
      <c r="L3020" s="57" t="str">
        <f t="shared" si="884"/>
        <v>0.00025-0.00276978583179023i</v>
      </c>
      <c r="M3020" s="57" t="str">
        <f t="shared" si="885"/>
        <v>0.0025-0.00155995447347385i</v>
      </c>
      <c r="N3020" s="57">
        <f t="shared" si="886"/>
        <v>105.62019126339361</v>
      </c>
      <c r="O3020" s="57">
        <f t="shared" si="887"/>
        <v>3.875409196613794</v>
      </c>
      <c r="P3020" s="374">
        <f t="shared" si="888"/>
        <v>-3.875409196613794</v>
      </c>
      <c r="Q3020" s="374">
        <f t="shared" si="889"/>
        <v>-74.379808736606392</v>
      </c>
      <c r="R3020" s="12">
        <f t="shared" si="890"/>
        <v>105.62019126339361</v>
      </c>
      <c r="S3020" s="57">
        <f t="shared" si="891"/>
        <v>79.807084553249993</v>
      </c>
      <c r="T3020" s="12">
        <f t="shared" si="874"/>
        <v>-3.875409196613794</v>
      </c>
    </row>
    <row r="3021" spans="1:20" x14ac:dyDescent="0.15">
      <c r="A3021" s="57">
        <f t="shared" si="875"/>
        <v>503348.1833378998</v>
      </c>
      <c r="B3021" s="12">
        <f t="shared" si="892"/>
        <v>80110.351474552343</v>
      </c>
      <c r="C3021" s="57" t="str">
        <f t="shared" si="876"/>
        <v>0.171249512525039-0.616128240126783i</v>
      </c>
      <c r="D3021" s="57" t="str">
        <f t="shared" si="877"/>
        <v>7.50465621304133-1.96819538981486i</v>
      </c>
      <c r="E3021" s="57" t="str">
        <f t="shared" si="878"/>
        <v>104.221333761067-2.43985668989501i</v>
      </c>
      <c r="F3021" s="57" t="str">
        <f t="shared" si="879"/>
        <v>4.05149322173166-8.17540662874213i</v>
      </c>
      <c r="G3021" s="57" t="str">
        <f t="shared" si="880"/>
        <v>0.969563235958779-0.171785818494776i</v>
      </c>
      <c r="H3021" s="57" t="str">
        <f t="shared" si="881"/>
        <v>0.696140474458575-100.450316149911i</v>
      </c>
      <c r="I3021" s="57" t="str">
        <f t="shared" si="882"/>
        <v>-4.61749099832224-2.32829035515041i</v>
      </c>
      <c r="K3021" s="57" t="str">
        <f t="shared" si="883"/>
        <v>0.00082785572679122-0.00134725807754096i</v>
      </c>
      <c r="L3021" s="57" t="str">
        <f t="shared" si="884"/>
        <v>0.00025-0.0027593004899285i</v>
      </c>
      <c r="M3021" s="57" t="str">
        <f t="shared" si="885"/>
        <v>0.0025-0.00155404908694346i</v>
      </c>
      <c r="N3021" s="57">
        <f t="shared" si="886"/>
        <v>105.53298373080163</v>
      </c>
      <c r="O3021" s="57">
        <f t="shared" si="887"/>
        <v>3.8833997848948325</v>
      </c>
      <c r="P3021" s="374">
        <f t="shared" si="888"/>
        <v>-3.8833997848948325</v>
      </c>
      <c r="Q3021" s="374">
        <f t="shared" si="889"/>
        <v>-74.467016269198368</v>
      </c>
      <c r="R3021" s="12">
        <f t="shared" si="890"/>
        <v>105.53298373080163</v>
      </c>
      <c r="S3021" s="57">
        <f t="shared" si="891"/>
        <v>80.110351474552346</v>
      </c>
      <c r="T3021" s="12">
        <f t="shared" si="874"/>
        <v>-3.8833997848948325</v>
      </c>
    </row>
    <row r="3022" spans="1:20" x14ac:dyDescent="0.15">
      <c r="A3022" s="57">
        <f t="shared" si="875"/>
        <v>505260.90643458383</v>
      </c>
      <c r="B3022" s="12">
        <f t="shared" si="892"/>
        <v>80414.770810155649</v>
      </c>
      <c r="C3022" s="57" t="str">
        <f t="shared" si="876"/>
        <v>0.170144657686535-0.615826916055489i</v>
      </c>
      <c r="D3022" s="57" t="str">
        <f t="shared" si="877"/>
        <v>7.5012538804624-1.97421218695527i</v>
      </c>
      <c r="E3022" s="57" t="str">
        <f t="shared" si="878"/>
        <v>104.367049596046-2.54425018409939i</v>
      </c>
      <c r="F3022" s="57" t="str">
        <f t="shared" si="879"/>
        <v>4.05055446962835-8.14973597119864i</v>
      </c>
      <c r="G3022" s="57" t="str">
        <f t="shared" si="880"/>
        <v>0.969338583101862-0.172398649681302i</v>
      </c>
      <c r="H3022" s="57" t="str">
        <f t="shared" si="881"/>
        <v>0.689654261548975-100.063262574912i</v>
      </c>
      <c r="I3022" s="57" t="str">
        <f t="shared" si="882"/>
        <v>-4.58529679775079-2.31851369198939i</v>
      </c>
      <c r="K3022" s="57" t="str">
        <f t="shared" si="883"/>
        <v>0.000826499742814246-0.00134418102573358i</v>
      </c>
      <c r="L3022" s="57" t="str">
        <f t="shared" si="884"/>
        <v>0.00025-0.00274885484153069i</v>
      </c>
      <c r="M3022" s="57" t="str">
        <f t="shared" si="885"/>
        <v>0.0025-0.00154816605593092i</v>
      </c>
      <c r="N3022" s="57">
        <f t="shared" si="886"/>
        <v>105.44475675218766</v>
      </c>
      <c r="O3022" s="57">
        <f t="shared" si="887"/>
        <v>3.8913551634625545</v>
      </c>
      <c r="P3022" s="374">
        <f t="shared" si="888"/>
        <v>-3.8913551634625545</v>
      </c>
      <c r="Q3022" s="374">
        <f t="shared" si="889"/>
        <v>-74.555243247812342</v>
      </c>
      <c r="R3022" s="12">
        <f t="shared" si="890"/>
        <v>105.44475675218766</v>
      </c>
      <c r="S3022" s="57">
        <f t="shared" si="891"/>
        <v>80.414770810155645</v>
      </c>
      <c r="T3022" s="12">
        <f t="shared" si="874"/>
        <v>-3.8913551634625545</v>
      </c>
    </row>
    <row r="3023" spans="1:20" x14ac:dyDescent="0.15">
      <c r="A3023" s="57">
        <f t="shared" si="875"/>
        <v>507180.89787903527</v>
      </c>
      <c r="B3023" s="12">
        <f t="shared" si="892"/>
        <v>80720.346939234238</v>
      </c>
      <c r="C3023" s="57" t="str">
        <f t="shared" si="876"/>
        <v>0.169030953090732-0.615529652631583i</v>
      </c>
      <c r="D3023" s="57" t="str">
        <f t="shared" si="877"/>
        <v>7.49782875990909-1.98024508490335i</v>
      </c>
      <c r="E3023" s="57" t="str">
        <f t="shared" si="878"/>
        <v>104.513419860498-2.6500454877278i</v>
      </c>
      <c r="F3023" s="57" t="str">
        <f t="shared" si="879"/>
        <v>4.04960900935964-8.12418008626495i</v>
      </c>
      <c r="G3023" s="57" t="str">
        <f t="shared" si="880"/>
        <v>0.969112324913231-0.173013371201486i</v>
      </c>
      <c r="H3023" s="57" t="str">
        <f t="shared" si="881"/>
        <v>0.683224267566915-99.6777445097985i</v>
      </c>
      <c r="I3023" s="57" t="str">
        <f t="shared" si="882"/>
        <v>-4.55334831801767-2.30877733822589i</v>
      </c>
      <c r="K3023" s="57" t="str">
        <f t="shared" si="883"/>
        <v>0.000825140153847703-0.00134111447448447i</v>
      </c>
      <c r="L3023" s="57" t="str">
        <f t="shared" si="884"/>
        <v>0.00025-0.00273844873633263i</v>
      </c>
      <c r="M3023" s="57" t="str">
        <f t="shared" si="885"/>
        <v>0.0025-0.00154230529580686i</v>
      </c>
      <c r="N3023" s="57">
        <f t="shared" si="886"/>
        <v>105.35550562363598</v>
      </c>
      <c r="O3023" s="57">
        <f t="shared" si="887"/>
        <v>3.899275790053685</v>
      </c>
      <c r="P3023" s="374">
        <f t="shared" si="888"/>
        <v>-3.899275790053685</v>
      </c>
      <c r="Q3023" s="374">
        <f t="shared" si="889"/>
        <v>-74.644494376364023</v>
      </c>
      <c r="R3023" s="12">
        <f t="shared" si="890"/>
        <v>105.35550562363598</v>
      </c>
      <c r="S3023" s="57">
        <f t="shared" si="891"/>
        <v>80.720346939234233</v>
      </c>
      <c r="T3023" s="12">
        <f t="shared" si="874"/>
        <v>-3.899275790053685</v>
      </c>
    </row>
    <row r="3024" spans="1:20" x14ac:dyDescent="0.15">
      <c r="A3024" s="57">
        <f t="shared" si="875"/>
        <v>509108.18529097561</v>
      </c>
      <c r="B3024" s="12">
        <f t="shared" si="892"/>
        <v>81027.084257603332</v>
      </c>
      <c r="C3024" s="57" t="str">
        <f t="shared" si="876"/>
        <v>0.16790834275028-0.615236371346092i</v>
      </c>
      <c r="D3024" s="57" t="str">
        <f t="shared" si="877"/>
        <v>7.49438072120596-1.98629404673602i</v>
      </c>
      <c r="E3024" s="57" t="str">
        <f t="shared" si="878"/>
        <v>104.660442708083-2.75725793643801i</v>
      </c>
      <c r="F3024" s="57" t="str">
        <f t="shared" si="879"/>
        <v>4.04865679625869-8.09873857985851i</v>
      </c>
      <c r="G3024" s="57" t="str">
        <f t="shared" si="880"/>
        <v>0.968884450703663-0.173629985567943i</v>
      </c>
      <c r="H3024" s="57" t="str">
        <f t="shared" si="881"/>
        <v>0.676850032595432-99.2937553535303i</v>
      </c>
      <c r="I3024" s="57" t="str">
        <f t="shared" si="882"/>
        <v>-4.52164363442552-2.29908107792027i</v>
      </c>
      <c r="K3024" s="57" t="str">
        <f t="shared" si="883"/>
        <v>0.000823776972819628-0.00133805833710998i</v>
      </c>
      <c r="L3024" s="57" t="str">
        <f t="shared" si="884"/>
        <v>0.00025-0.002728082024639i</v>
      </c>
      <c r="M3024" s="57" t="str">
        <f t="shared" si="885"/>
        <v>0.0025-0.00153646672226226i</v>
      </c>
      <c r="N3024" s="57">
        <f t="shared" si="886"/>
        <v>105.26522563484387</v>
      </c>
      <c r="O3024" s="57">
        <f t="shared" si="887"/>
        <v>3.9071621257765621</v>
      </c>
      <c r="P3024" s="374">
        <f t="shared" si="888"/>
        <v>-3.9071621257765621</v>
      </c>
      <c r="Q3024" s="374">
        <f t="shared" si="889"/>
        <v>-74.734774365156127</v>
      </c>
      <c r="R3024" s="12">
        <f t="shared" si="890"/>
        <v>105.26522563484387</v>
      </c>
      <c r="S3024" s="57">
        <f t="shared" si="891"/>
        <v>81.027084257603335</v>
      </c>
      <c r="T3024" s="12">
        <f t="shared" si="874"/>
        <v>-3.9071621257765621</v>
      </c>
    </row>
    <row r="3025" spans="1:20" x14ac:dyDescent="0.15">
      <c r="A3025" s="57">
        <f t="shared" si="875"/>
        <v>511042.79639508133</v>
      </c>
      <c r="B3025" s="12">
        <f t="shared" si="892"/>
        <v>81334.987177782226</v>
      </c>
      <c r="C3025" s="57" t="str">
        <f t="shared" si="876"/>
        <v>0.166776770648492-0.61494699279245i</v>
      </c>
      <c r="D3025" s="57" t="str">
        <f t="shared" si="877"/>
        <v>7.49090963375729-1.99235903463994i</v>
      </c>
      <c r="E3025" s="57" t="str">
        <f t="shared" si="878"/>
        <v>104.808116173808-2.86590301088365i</v>
      </c>
      <c r="F3025" s="57" t="str">
        <f t="shared" si="879"/>
        <v>4.04769778540972-8.07341105927124i</v>
      </c>
      <c r="G3025" s="57" t="str">
        <f t="shared" si="880"/>
        <v>0.968654949724351-0.174248495255673i</v>
      </c>
      <c r="H3025" s="57" t="str">
        <f t="shared" si="881"/>
        <v>0.670531100647634-98.9112885394235i</v>
      </c>
      <c r="I3025" s="57" t="str">
        <f t="shared" si="882"/>
        <v>-4.49018083765715-2.28942469667998i</v>
      </c>
      <c r="K3025" s="57" t="str">
        <f t="shared" si="883"/>
        <v>0.000822410213037597-0.0013350125271843i</v>
      </c>
      <c r="L3025" s="57" t="str">
        <f t="shared" si="884"/>
        <v>0.00025-0.00271775455732117i</v>
      </c>
      <c r="M3025" s="57" t="str">
        <f t="shared" si="885"/>
        <v>0.0025-0.00153065025130729i</v>
      </c>
      <c r="N3025" s="57">
        <f t="shared" si="886"/>
        <v>105.17391206900621</v>
      </c>
      <c r="O3025" s="57">
        <f t="shared" si="887"/>
        <v>3.9150146351193187</v>
      </c>
      <c r="P3025" s="374">
        <f t="shared" si="888"/>
        <v>-3.9150146351193187</v>
      </c>
      <c r="Q3025" s="374">
        <f t="shared" si="889"/>
        <v>-74.826087930993793</v>
      </c>
      <c r="R3025" s="12">
        <f t="shared" si="890"/>
        <v>105.17391206900621</v>
      </c>
      <c r="S3025" s="57">
        <f t="shared" si="891"/>
        <v>81.334987177782224</v>
      </c>
      <c r="T3025" s="12">
        <f t="shared" si="874"/>
        <v>-3.9150146351193187</v>
      </c>
    </row>
    <row r="3026" spans="1:20" x14ac:dyDescent="0.15">
      <c r="A3026" s="57">
        <f t="shared" si="875"/>
        <v>512984.75902138266</v>
      </c>
      <c r="B3026" s="12">
        <f t="shared" si="892"/>
        <v>81644.060129057805</v>
      </c>
      <c r="C3026" s="57" t="str">
        <f t="shared" si="876"/>
        <v>0.165636180747009-0.614661436655963i</v>
      </c>
      <c r="D3026" s="57" t="str">
        <f t="shared" si="877"/>
        <v>7.48741536655065-1.99844000990296i</v>
      </c>
      <c r="E3026" s="57" t="str">
        <f t="shared" si="878"/>
        <v>104.956438171456-2.97599633768061i</v>
      </c>
      <c r="F3026" s="57" t="str">
        <f t="shared" si="879"/>
        <v>4.04673193164722-8.0481971331612i</v>
      </c>
      <c r="G3026" s="57" t="str">
        <f t="shared" si="880"/>
        <v>0.968423811166746-0.174868902701484i</v>
      </c>
      <c r="H3026" s="57" t="str">
        <f t="shared" si="881"/>
        <v>0.664267019626454-98.5303375349142i</v>
      </c>
      <c r="I3026" s="57" t="str">
        <f t="shared" si="882"/>
        <v>-4.45895803364549-2.27980798164506i</v>
      </c>
      <c r="K3026" s="57" t="str">
        <f t="shared" si="883"/>
        <v>0.000821039888188899-0.00133197695854273i</v>
      </c>
      <c r="L3026" s="57" t="str">
        <f t="shared" si="884"/>
        <v>0.00025-0.00270746618581508i</v>
      </c>
      <c r="M3026" s="57" t="str">
        <f t="shared" si="885"/>
        <v>0.0025-0.00152485579927007i</v>
      </c>
      <c r="N3026" s="57">
        <f t="shared" si="886"/>
        <v>105.08156020269946</v>
      </c>
      <c r="O3026" s="57">
        <f t="shared" si="887"/>
        <v>3.9228337859589679</v>
      </c>
      <c r="P3026" s="374">
        <f t="shared" si="888"/>
        <v>-3.9228337859589679</v>
      </c>
      <c r="Q3026" s="374">
        <f t="shared" si="889"/>
        <v>-74.918439797300536</v>
      </c>
      <c r="R3026" s="12">
        <f t="shared" si="890"/>
        <v>105.08156020269946</v>
      </c>
      <c r="S3026" s="57">
        <f t="shared" si="891"/>
        <v>81.644060129057806</v>
      </c>
      <c r="T3026" s="12">
        <f t="shared" si="874"/>
        <v>-3.9228337859589679</v>
      </c>
    </row>
    <row r="3027" spans="1:20" x14ac:dyDescent="0.15">
      <c r="A3027" s="57">
        <f t="shared" si="875"/>
        <v>514934.10110566393</v>
      </c>
      <c r="B3027" s="12">
        <f t="shared" si="892"/>
        <v>81954.307557548222</v>
      </c>
      <c r="C3027" s="57" t="str">
        <f t="shared" si="876"/>
        <v>0.164486516993592-0.614379621703271i</v>
      </c>
      <c r="D3027" s="57" t="str">
        <f t="shared" si="877"/>
        <v>7.48389778816059-2.0045369329056i</v>
      </c>
      <c r="E3027" s="57" t="str">
        <f t="shared" si="878"/>
        <v>105.105406490968-3.08755369037112i</v>
      </c>
      <c r="F3027" s="57" t="str">
        <f t="shared" si="879"/>
        <v>4.0457591895555-8.02309641154455i</v>
      </c>
      <c r="G3027" s="57" t="str">
        <f t="shared" si="880"/>
        <v>0.968191024162402-0.175491210303425i</v>
      </c>
      <c r="H3027" s="57" t="str">
        <f t="shared" si="881"/>
        <v>0.658057341284643-98.1508958413106i</v>
      </c>
      <c r="I3027" s="57" t="str">
        <f t="shared" si="882"/>
        <v>-4.42797334344424-2.27023072147368i</v>
      </c>
      <c r="K3027" s="57" t="str">
        <f t="shared" si="883"/>
        <v>0.000819666012340626-0.00132895154528508i</v>
      </c>
      <c r="L3027" s="57" t="str">
        <f t="shared" si="884"/>
        <v>0.00025-0.00269721676211902i</v>
      </c>
      <c r="M3027" s="57" t="str">
        <f t="shared" si="885"/>
        <v>0.0025-0.00151908328279544i</v>
      </c>
      <c r="N3027" s="57">
        <f t="shared" si="886"/>
        <v>104.98816530575623</v>
      </c>
      <c r="O3027" s="57">
        <f t="shared" si="887"/>
        <v>3.9306200495703791</v>
      </c>
      <c r="P3027" s="374">
        <f t="shared" si="888"/>
        <v>-3.9306200495703791</v>
      </c>
      <c r="Q3027" s="374">
        <f t="shared" si="889"/>
        <v>-75.011834694243774</v>
      </c>
      <c r="R3027" s="12">
        <f t="shared" si="890"/>
        <v>104.98816530575623</v>
      </c>
      <c r="S3027" s="57">
        <f t="shared" si="891"/>
        <v>81.954307557548219</v>
      </c>
      <c r="T3027" s="12">
        <f t="shared" si="874"/>
        <v>-3.9306200495703791</v>
      </c>
    </row>
    <row r="3028" spans="1:20" x14ac:dyDescent="0.15">
      <c r="A3028" s="57">
        <f t="shared" si="875"/>
        <v>516890.85068986547</v>
      </c>
      <c r="B3028" s="12">
        <f t="shared" si="892"/>
        <v>82265.733926266912</v>
      </c>
      <c r="C3028" s="57" t="str">
        <f t="shared" si="876"/>
        <v>0.163327723330162-0.614101465771716i</v>
      </c>
      <c r="D3028" s="57" t="str">
        <f t="shared" si="877"/>
        <v>7.48035676675272-2.01064976311245i</v>
      </c>
      <c r="E3028" s="57" t="str">
        <f t="shared" si="878"/>
        <v>105.255018795773-3.20059099037646i</v>
      </c>
      <c r="F3028" s="57" t="str">
        <f t="shared" si="879"/>
        <v>4.04477951346789-7.99810850578727i</v>
      </c>
      <c r="G3028" s="57" t="str">
        <f t="shared" si="880"/>
        <v>0.967956577782829-0.176115420420198i</v>
      </c>
      <c r="H3028" s="57" t="str">
        <f t="shared" si="881"/>
        <v>0.651901621185489-97.772956993562i</v>
      </c>
      <c r="I3028" s="57" t="str">
        <f t="shared" si="882"/>
        <v>-4.39722490310024-2.26069270632798i</v>
      </c>
      <c r="K3028" s="57" t="str">
        <f t="shared" si="883"/>
        <v>0.000818288599939765-0.00132593620177905i</v>
      </c>
      <c r="L3028" s="57" t="str">
        <f t="shared" si="884"/>
        <v>0.00025-0.00268700613879162i</v>
      </c>
      <c r="M3028" s="57" t="str">
        <f t="shared" si="885"/>
        <v>0.0025-0.00151333261884384i</v>
      </c>
      <c r="N3028" s="57">
        <f t="shared" si="886"/>
        <v>104.89372264114274</v>
      </c>
      <c r="O3028" s="57">
        <f t="shared" si="887"/>
        <v>3.9383739006359786</v>
      </c>
      <c r="P3028" s="374">
        <f t="shared" si="888"/>
        <v>-3.9383739006359786</v>
      </c>
      <c r="Q3028" s="374">
        <f t="shared" si="889"/>
        <v>-75.106277358857255</v>
      </c>
      <c r="R3028" s="12">
        <f t="shared" si="890"/>
        <v>104.89372264114274</v>
      </c>
      <c r="S3028" s="57">
        <f t="shared" si="891"/>
        <v>82.265733926266918</v>
      </c>
      <c r="T3028" s="12">
        <f t="shared" si="874"/>
        <v>-3.9383739006359786</v>
      </c>
    </row>
    <row r="3029" spans="1:20" x14ac:dyDescent="0.15">
      <c r="A3029" s="57">
        <f t="shared" si="875"/>
        <v>518855.03592248698</v>
      </c>
      <c r="B3029" s="12">
        <f t="shared" si="892"/>
        <v>82578.343715186726</v>
      </c>
      <c r="C3029" s="57" t="str">
        <f t="shared" si="876"/>
        <v>0.162159743700955-0.613826885758659i</v>
      </c>
      <c r="D3029" s="57" t="str">
        <f t="shared" si="877"/>
        <v>7.4767921700874-2.01677845906359i</v>
      </c>
      <c r="E3029" s="57" t="str">
        <f t="shared" si="878"/>
        <v>105.405272620073-3.31512430794817i</v>
      </c>
      <c r="F3029" s="57" t="str">
        <f t="shared" si="879"/>
        <v>4.04379285746619-7.97323302859699i</v>
      </c>
      <c r="G3029" s="57" t="str">
        <f t="shared" si="880"/>
        <v>0.96772046103934-0.176741535370573i</v>
      </c>
      <c r="H3029" s="57" t="str">
        <f t="shared" si="881"/>
        <v>0.645799418663844-97.3965145600226i</v>
      </c>
      <c r="I3029" s="57" t="str">
        <f t="shared" si="882"/>
        <v>-4.3667108635268-2.25119372786003i</v>
      </c>
      <c r="K3029" s="57" t="str">
        <f t="shared" si="883"/>
        <v>0.000816907665813178-0.00132293084266363i</v>
      </c>
      <c r="L3029" s="57" t="str">
        <f t="shared" si="884"/>
        <v>0.00025-0.0026768341689496i</v>
      </c>
      <c r="M3029" s="57" t="str">
        <f t="shared" si="885"/>
        <v>0.0025-0.00150760372469002i</v>
      </c>
      <c r="N3029" s="57">
        <f t="shared" si="886"/>
        <v>104.7982274648264</v>
      </c>
      <c r="O3029" s="57">
        <f t="shared" si="887"/>
        <v>3.9460958172560625</v>
      </c>
      <c r="P3029" s="374">
        <f t="shared" si="888"/>
        <v>-3.9460958172560625</v>
      </c>
      <c r="Q3029" s="374">
        <f t="shared" si="889"/>
        <v>-75.201772535173603</v>
      </c>
      <c r="R3029" s="12">
        <f t="shared" si="890"/>
        <v>104.7982274648264</v>
      </c>
      <c r="S3029" s="57">
        <f t="shared" si="891"/>
        <v>82.578343715186719</v>
      </c>
      <c r="T3029" s="12">
        <f t="shared" si="874"/>
        <v>-3.9460958172560625</v>
      </c>
    </row>
    <row r="3030" spans="1:20" x14ac:dyDescent="0.15">
      <c r="A3030" s="57">
        <f t="shared" si="875"/>
        <v>520826.68505899241</v>
      </c>
      <c r="B3030" s="12">
        <f t="shared" si="892"/>
        <v>82892.141421304434</v>
      </c>
      <c r="C3030" s="57" t="str">
        <f t="shared" si="876"/>
        <v>0.160982522060922-0.613555797610734i</v>
      </c>
      <c r="D3030" s="57" t="str">
        <f t="shared" si="877"/>
        <v>7.47320386552398-2.0229229783659i</v>
      </c>
      <c r="E3030" s="57" t="str">
        <f t="shared" si="878"/>
        <v>105.556165366075-3.43116986310898i</v>
      </c>
      <c r="F3030" s="57" t="str">
        <f t="shared" si="879"/>
        <v>4.04279917538008-7.94846959401487i</v>
      </c>
      <c r="G3030" s="57" t="str">
        <f t="shared" si="880"/>
        <v>0.967482662882908-0.177369557432795i</v>
      </c>
      <c r="H3030" s="57" t="str">
        <f t="shared" si="881"/>
        <v>0.639750296787623-97.0215621422141i</v>
      </c>
      <c r="I3030" s="57" t="str">
        <f t="shared" si="882"/>
        <v>-4.33642939037797-2.24173357919787i</v>
      </c>
      <c r="K3030" s="57" t="str">
        <f t="shared" si="883"/>
        <v>0.00081552322516759-0.00131993538285252i</v>
      </c>
      <c r="L3030" s="57" t="str">
        <f t="shared" si="884"/>
        <v>0.00025-0.00266670070626579i</v>
      </c>
      <c r="M3030" s="57" t="str">
        <f t="shared" si="885"/>
        <v>0.0025-0.00150189651792191i</v>
      </c>
      <c r="N3030" s="57">
        <f t="shared" si="886"/>
        <v>104.7016750256449</v>
      </c>
      <c r="O3030" s="57">
        <f t="shared" si="887"/>
        <v>3.9537862809595206</v>
      </c>
      <c r="P3030" s="374">
        <f t="shared" si="888"/>
        <v>-3.9537862809595206</v>
      </c>
      <c r="Q3030" s="374">
        <f t="shared" si="889"/>
        <v>-75.298324974355097</v>
      </c>
      <c r="R3030" s="12">
        <f t="shared" si="890"/>
        <v>104.7016750256449</v>
      </c>
      <c r="S3030" s="57">
        <f t="shared" si="891"/>
        <v>82.89214142130443</v>
      </c>
      <c r="T3030" s="12">
        <f t="shared" si="874"/>
        <v>-3.9537862809595206</v>
      </c>
    </row>
    <row r="3031" spans="1:20" x14ac:dyDescent="0.15">
      <c r="A3031" s="57">
        <f t="shared" si="875"/>
        <v>522805.82646221662</v>
      </c>
      <c r="B3031" s="12">
        <f t="shared" si="892"/>
        <v>83207.131558705398</v>
      </c>
      <c r="C3031" s="57" t="str">
        <f t="shared" si="876"/>
        <v>0.159796002384261-0.613288116313035i</v>
      </c>
      <c r="D3031" s="57" t="str">
        <f t="shared" si="877"/>
        <v>7.46959172002472-2.02908327768448i</v>
      </c>
      <c r="E3031" s="57" t="str">
        <f t="shared" si="878"/>
        <v>105.707694301172-3.54874402658655i</v>
      </c>
      <c r="F3031" s="57" t="str">
        <f t="shared" si="879"/>
        <v>4.04179842078648-7.92381781740732i</v>
      </c>
      <c r="G3031" s="57" t="str">
        <f t="shared" si="880"/>
        <v>0.967243172204023-0.177999488843989i</v>
      </c>
      <c r="H3031" s="57" t="str">
        <f t="shared" si="881"/>
        <v>0.633753822319795-96.6480933745982i</v>
      </c>
      <c r="I3031" s="57" t="str">
        <f t="shared" si="882"/>
        <v>-4.30637866392433-2.23231205493188i</v>
      </c>
      <c r="K3031" s="57" t="str">
        <f t="shared" si="883"/>
        <v>0.000814135293589457-0.0013169497375376i</v>
      </c>
      <c r="L3031" s="57" t="str">
        <f t="shared" si="884"/>
        <v>0.00025-0.00265660560496692i</v>
      </c>
      <c r="M3031" s="57" t="str">
        <f t="shared" si="885"/>
        <v>0.0025-0.00149621091643944i</v>
      </c>
      <c r="N3031" s="57">
        <f t="shared" si="886"/>
        <v>104.60406056516656</v>
      </c>
      <c r="O3031" s="57">
        <f t="shared" si="887"/>
        <v>3.961445776715399</v>
      </c>
      <c r="P3031" s="374">
        <f t="shared" si="888"/>
        <v>-3.961445776715399</v>
      </c>
      <c r="Q3031" s="374">
        <f t="shared" si="889"/>
        <v>-75.395939434833437</v>
      </c>
      <c r="R3031" s="12">
        <f t="shared" si="890"/>
        <v>104.60406056516656</v>
      </c>
      <c r="S3031" s="57">
        <f t="shared" si="891"/>
        <v>83.207131558705399</v>
      </c>
      <c r="T3031" s="12">
        <f t="shared" si="874"/>
        <v>-3.961445776715399</v>
      </c>
    </row>
    <row r="3032" spans="1:20" x14ac:dyDescent="0.15">
      <c r="A3032" s="57">
        <f t="shared" si="875"/>
        <v>524792.48860277305</v>
      </c>
      <c r="B3032" s="12">
        <f t="shared" si="892"/>
        <v>83523.318658628486</v>
      </c>
      <c r="C3032" s="57" t="str">
        <f t="shared" si="876"/>
        <v>0.158600128673201-0.613023755878284i</v>
      </c>
      <c r="D3032" s="57" t="str">
        <f t="shared" si="877"/>
        <v>7.46595560015925-2.03525931273384i</v>
      </c>
      <c r="E3032" s="57" t="str">
        <f t="shared" si="878"/>
        <v>105.859856555076-3.66786332073902i</v>
      </c>
      <c r="F3032" s="57" t="str">
        <f t="shared" si="879"/>
        <v>4.040790547009-7.8992773154579i</v>
      </c>
      <c r="G3032" s="57" t="str">
        <f t="shared" si="880"/>
        <v>0.967001977832555-0.178631331799553i</v>
      </c>
      <c r="H3032" s="57" t="str">
        <f t="shared" si="881"/>
        <v>0.627809565680826-96.2761019243466i</v>
      </c>
      <c r="I3032" s="57" t="str">
        <f t="shared" si="882"/>
        <v>-4.27655687892973-2.2229289511012i</v>
      </c>
      <c r="K3032" s="57" t="str">
        <f t="shared" si="883"/>
        <v>0.000812743887044833-0.0013139738221924i</v>
      </c>
      <c r="L3032" s="57" t="str">
        <f t="shared" si="884"/>
        <v>0.00025-0.00264654871983156i</v>
      </c>
      <c r="M3032" s="57" t="str">
        <f t="shared" si="885"/>
        <v>0.0025-0.00149054683845332i</v>
      </c>
      <c r="N3032" s="57">
        <f t="shared" si="886"/>
        <v>104.5053793175512</v>
      </c>
      <c r="O3032" s="57">
        <f t="shared" si="887"/>
        <v>3.9690747929443164</v>
      </c>
      <c r="P3032" s="374">
        <f t="shared" si="888"/>
        <v>-3.9690747929443164</v>
      </c>
      <c r="Q3032" s="374">
        <f t="shared" si="889"/>
        <v>-75.494620682448797</v>
      </c>
      <c r="R3032" s="12">
        <f t="shared" si="890"/>
        <v>104.5053793175512</v>
      </c>
      <c r="S3032" s="57">
        <f t="shared" si="891"/>
        <v>83.523318658628483</v>
      </c>
      <c r="T3032" s="12">
        <f t="shared" si="874"/>
        <v>-3.9690747929443164</v>
      </c>
    </row>
    <row r="3033" spans="1:20" x14ac:dyDescent="0.15">
      <c r="A3033" s="57">
        <f t="shared" si="875"/>
        <v>526786.70005946362</v>
      </c>
      <c r="B3033" s="12">
        <f t="shared" si="892"/>
        <v>83840.707269531282</v>
      </c>
      <c r="C3033" s="57" t="str">
        <f t="shared" si="876"/>
        <v>0.157394844966925-0.612762629335843i</v>
      </c>
      <c r="D3033" s="57" t="str">
        <f t="shared" si="877"/>
        <v>7.4622953721086-2.04145103826927i</v>
      </c>
      <c r="E3033" s="57" t="str">
        <f t="shared" si="878"/>
        <v>106.012649116891-3.78854442047212i</v>
      </c>
      <c r="F3033" s="57" t="str">
        <f t="shared" si="879"/>
        <v>4.03977550711737-7.87484770615907i</v>
      </c>
      <c r="G3033" s="57" t="str">
        <f t="shared" si="880"/>
        <v>0.96675906853761-0.179265088452556i</v>
      </c>
      <c r="H3033" s="57" t="str">
        <f t="shared" si="881"/>
        <v>0.621917100911577-95.9055814911176i</v>
      </c>
      <c r="I3033" s="57" t="str">
        <f t="shared" si="882"/>
        <v>-4.24696224452929-2.21358406518047i</v>
      </c>
      <c r="K3033" s="57" t="str">
        <f t="shared" si="883"/>
        <v>0.000811349021879162-0.00131100755257553i</v>
      </c>
      <c r="L3033" s="57" t="str">
        <f t="shared" si="884"/>
        <v>0.00025-0.00263652990618805i</v>
      </c>
      <c r="M3033" s="57" t="str">
        <f t="shared" si="885"/>
        <v>0.0025-0.00148490420248388i</v>
      </c>
      <c r="N3033" s="57">
        <f t="shared" si="886"/>
        <v>104.40562650940444</v>
      </c>
      <c r="O3033" s="57">
        <f t="shared" si="887"/>
        <v>3.9766738215319513</v>
      </c>
      <c r="P3033" s="374">
        <f t="shared" si="888"/>
        <v>-3.9766738215319513</v>
      </c>
      <c r="Q3033" s="374">
        <f t="shared" si="889"/>
        <v>-75.594373490595558</v>
      </c>
      <c r="R3033" s="12">
        <f t="shared" si="890"/>
        <v>104.40562650940444</v>
      </c>
      <c r="S3033" s="57">
        <f t="shared" si="891"/>
        <v>83.840707269531279</v>
      </c>
      <c r="T3033" s="12">
        <f t="shared" si="874"/>
        <v>-3.9766738215319513</v>
      </c>
    </row>
    <row r="3034" spans="1:20" x14ac:dyDescent="0.15">
      <c r="A3034" s="57">
        <f t="shared" si="875"/>
        <v>528788.4895196897</v>
      </c>
      <c r="B3034" s="12">
        <f t="shared" si="892"/>
        <v>84159.301957155505</v>
      </c>
      <c r="C3034" s="57" t="str">
        <f t="shared" si="876"/>
        <v>0.156180095350744-0.612504648720815i</v>
      </c>
      <c r="D3034" s="57" t="str">
        <f t="shared" si="877"/>
        <v>7.45861090167006-2.04765840807807i</v>
      </c>
      <c r="E3034" s="57" t="str">
        <f t="shared" si="878"/>
        <v>106.16606883214-3.91080415414496i</v>
      </c>
      <c r="F3034" s="57" t="str">
        <f t="shared" si="879"/>
        <v>4.03875325392682-7.85052860880403i</v>
      </c>
      <c r="G3034" s="57" t="str">
        <f t="shared" si="880"/>
        <v>0.966514433027405-0.179900760913119i</v>
      </c>
      <c r="H3034" s="57" t="str">
        <f t="shared" si="881"/>
        <v>0.616076005636475-95.5365258068203i</v>
      </c>
      <c r="I3034" s="57" t="str">
        <f t="shared" si="882"/>
        <v>-4.21759298410799-2.20427719606629i</v>
      </c>
      <c r="K3034" s="57" t="str">
        <f t="shared" si="883"/>
        <v>0.000809950714817008-0.00130805084473427i</v>
      </c>
      <c r="L3034" s="57" t="str">
        <f t="shared" si="884"/>
        <v>0.00025-0.00262654901991238i</v>
      </c>
      <c r="M3034" s="57" t="str">
        <f t="shared" si="885"/>
        <v>0.0025-0.00147928292735991i</v>
      </c>
      <c r="N3034" s="57">
        <f t="shared" si="886"/>
        <v>104.30479735962935</v>
      </c>
      <c r="O3034" s="57">
        <f t="shared" si="887"/>
        <v>3.9842433578410432</v>
      </c>
      <c r="P3034" s="374">
        <f t="shared" si="888"/>
        <v>-3.9842433578410432</v>
      </c>
      <c r="Q3034" s="374">
        <f t="shared" si="889"/>
        <v>-75.695202640370653</v>
      </c>
      <c r="R3034" s="12">
        <f t="shared" si="890"/>
        <v>104.30479735962935</v>
      </c>
      <c r="S3034" s="57">
        <f t="shared" si="891"/>
        <v>84.159301957155506</v>
      </c>
      <c r="T3034" s="12">
        <f t="shared" si="874"/>
        <v>-3.9842433578410432</v>
      </c>
    </row>
    <row r="3035" spans="1:20" x14ac:dyDescent="0.15">
      <c r="A3035" s="57">
        <f t="shared" si="875"/>
        <v>530797.8857798645</v>
      </c>
      <c r="B3035" s="12">
        <f t="shared" si="892"/>
        <v>84479.107304592704</v>
      </c>
      <c r="C3035" s="57" t="str">
        <f t="shared" si="876"/>
        <v>0.154955823965428-0.612249725062943i</v>
      </c>
      <c r="D3035" s="57" t="str">
        <f t="shared" si="877"/>
        <v>7.45490205426142-2.05388137497084i</v>
      </c>
      <c r="E3035" s="57" t="str">
        <f t="shared" si="878"/>
        <v>106.320112399731-4.03465950446691i</v>
      </c>
      <c r="F3035" s="57" t="str">
        <f t="shared" si="879"/>
        <v>4.03772373999763-7.82631964397853i</v>
      </c>
      <c r="G3035" s="57" t="str">
        <f t="shared" si="880"/>
        <v>0.966268059949131-0.180538351247798i</v>
      </c>
      <c r="H3035" s="57" t="str">
        <f t="shared" si="881"/>
        <v>0.610285861027464-95.1689286354084i</v>
      </c>
      <c r="I3035" s="57" t="str">
        <f t="shared" si="882"/>
        <v>-4.18844733518144-2.19500814406463i</v>
      </c>
      <c r="K3035" s="57" t="str">
        <f t="shared" si="883"/>
        <v>0.000808548982961739-0.00130510361500802i</v>
      </c>
      <c r="L3035" s="57" t="str">
        <f t="shared" si="884"/>
        <v>0.00025-0.00261660591742616i</v>
      </c>
      <c r="M3035" s="57" t="str">
        <f t="shared" si="885"/>
        <v>0.0025-0.00147368293221749i</v>
      </c>
      <c r="N3035" s="57">
        <f t="shared" si="886"/>
        <v>104.20288707927335</v>
      </c>
      <c r="O3035" s="57">
        <f t="shared" si="887"/>
        <v>3.991783900726062</v>
      </c>
      <c r="P3035" s="374">
        <f t="shared" si="888"/>
        <v>-3.991783900726062</v>
      </c>
      <c r="Q3035" s="374">
        <f t="shared" si="889"/>
        <v>-75.797112920726647</v>
      </c>
      <c r="R3035" s="12">
        <f t="shared" si="890"/>
        <v>104.20288707927335</v>
      </c>
      <c r="S3035" s="57">
        <f t="shared" si="891"/>
        <v>84.479107304592702</v>
      </c>
      <c r="T3035" s="12">
        <f t="shared" si="874"/>
        <v>-3.991783900726062</v>
      </c>
    </row>
    <row r="3036" spans="1:20" x14ac:dyDescent="0.15">
      <c r="A3036" s="57">
        <f t="shared" si="875"/>
        <v>532814.91774582805</v>
      </c>
      <c r="B3036" s="12">
        <f t="shared" si="892"/>
        <v>84800.127912350159</v>
      </c>
      <c r="C3036" s="57" t="str">
        <f t="shared" si="876"/>
        <v>0.153721975016782-0.611997768375549i</v>
      </c>
      <c r="D3036" s="57" t="str">
        <f t="shared" si="877"/>
        <v>7.45116869492576-2.06011989077258i</v>
      </c>
      <c r="E3036" s="57" t="str">
        <f t="shared" si="878"/>
        <v>106.474776368873-4.16012760938292i</v>
      </c>
      <c r="F3036" s="57" t="str">
        <f t="shared" si="879"/>
        <v>4.03668691763455-7.8022204335527i</v>
      </c>
      <c r="G3036" s="57" t="str">
        <f t="shared" si="880"/>
        <v>0.966019937888829-0.181177861478967i</v>
      </c>
      <c r="H3036" s="57" t="str">
        <f t="shared" si="881"/>
        <v>0.60454625176796-94.8027837726427i</v>
      </c>
      <c r="I3036" s="57" t="str">
        <f t="shared" si="882"/>
        <v>-4.15952354927643-2.18577671087746i</v>
      </c>
      <c r="K3036" s="57" t="str">
        <f t="shared" si="883"/>
        <v>0.000807143843795157-0.00130216578003188i</v>
      </c>
      <c r="L3036" s="57" t="str">
        <f t="shared" si="884"/>
        <v>0.00025-0.00260670045569452i</v>
      </c>
      <c r="M3036" s="57" t="str">
        <f t="shared" si="885"/>
        <v>0.0025-0.00146810413649879i</v>
      </c>
      <c r="N3036" s="57">
        <f t="shared" si="886"/>
        <v>104.09989087137281</v>
      </c>
      <c r="O3036" s="57">
        <f t="shared" si="887"/>
        <v>3.999295952547147</v>
      </c>
      <c r="P3036" s="374">
        <f t="shared" si="888"/>
        <v>-3.999295952547147</v>
      </c>
      <c r="Q3036" s="374">
        <f t="shared" si="889"/>
        <v>-75.900109128627193</v>
      </c>
      <c r="R3036" s="12">
        <f t="shared" si="890"/>
        <v>104.09989087137281</v>
      </c>
      <c r="S3036" s="57">
        <f t="shared" si="891"/>
        <v>84.800127912350163</v>
      </c>
      <c r="T3036" s="12">
        <f t="shared" si="874"/>
        <v>-3.999295952547147</v>
      </c>
    </row>
    <row r="3037" spans="1:20" x14ac:dyDescent="0.15">
      <c r="A3037" s="57">
        <f t="shared" si="875"/>
        <v>534839.61443326215</v>
      </c>
      <c r="B3037" s="12">
        <f t="shared" si="892"/>
        <v>85122.368398417093</v>
      </c>
      <c r="C3037" s="57" t="str">
        <f t="shared" si="876"/>
        <v>0.152478492785393-0.611748687644337i</v>
      </c>
      <c r="D3037" s="57" t="str">
        <f t="shared" si="877"/>
        <v>7.44741068833602-2.06637390631395i</v>
      </c>
      <c r="E3037" s="57" t="str">
        <f t="shared" si="878"/>
        <v>106.630057135927-4.28722576294684i</v>
      </c>
      <c r="F3037" s="57" t="str">
        <f t="shared" si="879"/>
        <v>4.03564273888623-7.7782306006728i</v>
      </c>
      <c r="G3037" s="57" t="str">
        <f t="shared" si="880"/>
        <v>0.965770055371265-0.181819293584177i</v>
      </c>
      <c r="H3037" s="57" t="str">
        <f t="shared" si="881"/>
        <v>0.598856766017606-94.4380850458854i</v>
      </c>
      <c r="I3037" s="57" t="str">
        <f t="shared" si="882"/>
        <v>-4.13081989181371-2.17658269959037i</v>
      </c>
      <c r="K3037" s="57" t="str">
        <f t="shared" si="883"/>
        <v>0.000805735315177063-0.00129923725674018i</v>
      </c>
      <c r="L3037" s="57" t="str">
        <f t="shared" si="884"/>
        <v>0.00025-0.00259683249222407i</v>
      </c>
      <c r="M3037" s="57" t="str">
        <f t="shared" si="885"/>
        <v>0.0025-0.00146254645995098i</v>
      </c>
      <c r="N3037" s="57">
        <f t="shared" si="886"/>
        <v>103.99580393079174</v>
      </c>
      <c r="O3037" s="57">
        <f t="shared" si="887"/>
        <v>4.0067800191858955</v>
      </c>
      <c r="P3037" s="374">
        <f t="shared" si="888"/>
        <v>-4.0067800191858955</v>
      </c>
      <c r="Q3037" s="374">
        <f t="shared" si="889"/>
        <v>-76.004196069208263</v>
      </c>
      <c r="R3037" s="12">
        <f t="shared" si="890"/>
        <v>103.99580393079174</v>
      </c>
      <c r="S3037" s="57">
        <f t="shared" si="891"/>
        <v>85.122368398417095</v>
      </c>
      <c r="T3037" s="12">
        <f t="shared" si="874"/>
        <v>-4.0067800191858955</v>
      </c>
    </row>
    <row r="3038" spans="1:20" x14ac:dyDescent="0.15">
      <c r="A3038" s="57">
        <f t="shared" si="875"/>
        <v>536872.00496810861</v>
      </c>
      <c r="B3038" s="12">
        <f t="shared" si="892"/>
        <v>85445.833398331073</v>
      </c>
      <c r="C3038" s="57" t="str">
        <f t="shared" si="876"/>
        <v>0.151225321636641-0.611502390816253i</v>
      </c>
      <c r="D3038" s="57" t="str">
        <f t="shared" si="877"/>
        <v>7.44362789880029-2.07264337142248i</v>
      </c>
      <c r="E3038" s="57" t="str">
        <f t="shared" si="878"/>
        <v>106.785950941214-4.41597141618123i</v>
      </c>
      <c r="F3038" s="57" t="str">
        <f t="shared" si="879"/>
        <v>4.03459115554481-7.75434976975309i</v>
      </c>
      <c r="G3038" s="57" t="str">
        <f t="shared" si="880"/>
        <v>0.965518400859807-0.182462649495528i</v>
      </c>
      <c r="H3038" s="57" t="str">
        <f t="shared" si="881"/>
        <v>0.593216995377178-94.0748263138763i</v>
      </c>
      <c r="I3038" s="57" t="str">
        <f t="shared" si="882"/>
        <v>-4.1023346419911-2.16742591465977i</v>
      </c>
      <c r="K3038" s="57" t="str">
        <f t="shared" si="883"/>
        <v>0.00080432341534476-0.00129631796237005i</v>
      </c>
      <c r="L3038" s="57" t="str">
        <f t="shared" si="884"/>
        <v>0.00025-0.00258700188506084i</v>
      </c>
      <c r="M3038" s="57" t="str">
        <f t="shared" si="885"/>
        <v>0.0025-0.001457009822625i</v>
      </c>
      <c r="N3038" s="57">
        <f t="shared" si="886"/>
        <v>103.89062144405879</v>
      </c>
      <c r="O3038" s="57">
        <f t="shared" si="887"/>
        <v>4.0142366100601627</v>
      </c>
      <c r="P3038" s="374">
        <f t="shared" si="888"/>
        <v>-4.0142366100601627</v>
      </c>
      <c r="Q3038" s="374">
        <f t="shared" si="889"/>
        <v>-76.109378555941205</v>
      </c>
      <c r="R3038" s="12">
        <f t="shared" si="890"/>
        <v>103.89062144405879</v>
      </c>
      <c r="S3038" s="57">
        <f t="shared" si="891"/>
        <v>85.445833398331075</v>
      </c>
      <c r="T3038" s="12">
        <f t="shared" si="874"/>
        <v>-4.0142366100601627</v>
      </c>
    </row>
    <row r="3039" spans="1:20" x14ac:dyDescent="0.15">
      <c r="A3039" s="57">
        <f t="shared" si="875"/>
        <v>538912.11858698737</v>
      </c>
      <c r="B3039" s="12">
        <f t="shared" si="892"/>
        <v>85770.527565244731</v>
      </c>
      <c r="C3039" s="57" t="str">
        <f t="shared" si="876"/>
        <v>0.149962406030856-0.611258784788139i</v>
      </c>
      <c r="D3039" s="57" t="str">
        <f t="shared" si="877"/>
        <v>7.43982019026617-2.0789282349136i</v>
      </c>
      <c r="E3039" s="57" t="str">
        <f t="shared" si="878"/>
        <v>106.942453865747-4.54638217792769i</v>
      </c>
      <c r="F3039" s="57" t="str">
        <f t="shared" si="879"/>
        <v>4.03353211914537-7.73057756646763i</v>
      </c>
      <c r="G3039" s="57" t="str">
        <f t="shared" si="880"/>
        <v>0.965264962756312-0.183107931099032i</v>
      </c>
      <c r="H3039" s="57" t="str">
        <f t="shared" si="881"/>
        <v>0.587626534854029-93.7130014665194i</v>
      </c>
      <c r="I3039" s="57" t="str">
        <f t="shared" si="882"/>
        <v>-4.07406609266793-2.1583061619005i</v>
      </c>
      <c r="K3039" s="57" t="str">
        <f t="shared" si="883"/>
        <v>0.00080290816291251-0.001293407814465i</v>
      </c>
      <c r="L3039" s="57" t="str">
        <f t="shared" si="884"/>
        <v>0.00025-0.00257720849278824i</v>
      </c>
      <c r="M3039" s="57" t="str">
        <f t="shared" si="885"/>
        <v>0.0025-0.00145149414487448i</v>
      </c>
      <c r="N3039" s="57">
        <f t="shared" si="886"/>
        <v>103.78433858919738</v>
      </c>
      <c r="O3039" s="57">
        <f t="shared" si="887"/>
        <v>4.0216662381418455</v>
      </c>
      <c r="P3039" s="374">
        <f t="shared" si="888"/>
        <v>-4.0216662381418455</v>
      </c>
      <c r="Q3039" s="374">
        <f t="shared" si="889"/>
        <v>-76.215661410802625</v>
      </c>
      <c r="R3039" s="12">
        <f t="shared" si="890"/>
        <v>103.78433858919738</v>
      </c>
      <c r="S3039" s="57">
        <f t="shared" si="891"/>
        <v>85.770527565244734</v>
      </c>
      <c r="T3039" s="12">
        <f t="shared" si="874"/>
        <v>-4.0216662381418455</v>
      </c>
    </row>
    <row r="3040" spans="1:20" x14ac:dyDescent="0.15">
      <c r="A3040" s="57">
        <f t="shared" si="875"/>
        <v>540959.98463761795</v>
      </c>
      <c r="B3040" s="12">
        <f t="shared" si="892"/>
        <v>86096.455569992657</v>
      </c>
      <c r="C3040" s="57" t="str">
        <f t="shared" si="876"/>
        <v>0.148689690533787-0.611017775395489i</v>
      </c>
      <c r="D3040" s="57" t="str">
        <f t="shared" si="877"/>
        <v>7.43598742632656-2.08522844458189i</v>
      </c>
      <c r="E3040" s="57" t="str">
        <f t="shared" si="878"/>
        <v>107.099561827917-4.67847581567645i</v>
      </c>
      <c r="F3040" s="57" t="str">
        <f t="shared" si="879"/>
        <v>4.03246558096549-7.70691361774201i</v>
      </c>
      <c r="G3040" s="57" t="str">
        <f t="shared" si="880"/>
        <v>0.965009729401008-0.183755140233957i</v>
      </c>
      <c r="H3040" s="57" t="str">
        <f t="shared" si="881"/>
        <v>0.582084982827949-93.3526044246723i</v>
      </c>
      <c r="I3040" s="57" t="str">
        <f t="shared" si="882"/>
        <v>-4.04601255025061-2.14922324847359i</v>
      </c>
      <c r="K3040" s="57" t="str">
        <f t="shared" si="883"/>
        <v>0.000801489576870948-0.00129050673087853i</v>
      </c>
      <c r="L3040" s="57" t="str">
        <f t="shared" si="884"/>
        <v>0.00025-0.00256745217452505i</v>
      </c>
      <c r="M3040" s="57" t="str">
        <f t="shared" si="885"/>
        <v>0.0025-0.00144599934735453i</v>
      </c>
      <c r="N3040" s="57">
        <f t="shared" si="886"/>
        <v>103.67695053555636</v>
      </c>
      <c r="O3040" s="57">
        <f t="shared" si="887"/>
        <v>4.0290694199729922</v>
      </c>
      <c r="P3040" s="374">
        <f t="shared" si="888"/>
        <v>-4.0290694199729922</v>
      </c>
      <c r="Q3040" s="374">
        <f t="shared" si="889"/>
        <v>-76.323049464443642</v>
      </c>
      <c r="R3040" s="12">
        <f t="shared" si="890"/>
        <v>103.67695053555636</v>
      </c>
      <c r="S3040" s="57">
        <f t="shared" si="891"/>
        <v>86.096455569992656</v>
      </c>
      <c r="T3040" s="12">
        <f t="shared" si="874"/>
        <v>-4.0290694199729922</v>
      </c>
    </row>
    <row r="3041" spans="1:20" x14ac:dyDescent="0.15">
      <c r="A3041" s="57">
        <f t="shared" si="875"/>
        <v>543015.63257924083</v>
      </c>
      <c r="B3041" s="12">
        <f t="shared" si="892"/>
        <v>86423.622101158631</v>
      </c>
      <c r="C3041" s="57" t="str">
        <f t="shared" si="876"/>
        <v>0.147407119827196-0.610779267400988i</v>
      </c>
      <c r="D3041" s="57" t="str">
        <f t="shared" si="877"/>
        <v>7.43212947022409-2.09154394719207i</v>
      </c>
      <c r="E3041" s="57" t="str">
        <f t="shared" si="878"/>
        <v>107.257270580109-4.81227025638706i</v>
      </c>
      <c r="F3041" s="57" t="str">
        <f t="shared" si="879"/>
        <v>4.03139149202472-7.68335755174529i</v>
      </c>
      <c r="G3041" s="57" t="str">
        <f t="shared" si="880"/>
        <v>0.964752689072387-0.184404278692187i</v>
      </c>
      <c r="H3041" s="57" t="str">
        <f t="shared" si="881"/>
        <v>0.576591941017312-92.9936291399307i</v>
      </c>
      <c r="I3041" s="57" t="str">
        <f t="shared" si="882"/>
        <v>-4.01817233457899-2.140176982874i</v>
      </c>
      <c r="K3041" s="57" t="str">
        <f t="shared" si="883"/>
        <v>0.000800067676586382-0.00128761462977771i</v>
      </c>
      <c r="L3041" s="57" t="str">
        <f t="shared" si="884"/>
        <v>0.00025-0.00255773278992334i</v>
      </c>
      <c r="M3041" s="57" t="str">
        <f t="shared" si="885"/>
        <v>0.0025-0.00144052535102065i</v>
      </c>
      <c r="N3041" s="57">
        <f t="shared" si="886"/>
        <v>103.56845244363173</v>
      </c>
      <c r="O3041" s="57">
        <f t="shared" si="887"/>
        <v>4.0364466756851822</v>
      </c>
      <c r="P3041" s="374">
        <f t="shared" si="888"/>
        <v>-4.0364466756851822</v>
      </c>
      <c r="Q3041" s="374">
        <f t="shared" si="889"/>
        <v>-76.431547556368272</v>
      </c>
      <c r="R3041" s="12">
        <f t="shared" si="890"/>
        <v>103.56845244363173</v>
      </c>
      <c r="S3041" s="57">
        <f t="shared" si="891"/>
        <v>86.423622101158628</v>
      </c>
      <c r="T3041" s="12">
        <f t="shared" si="874"/>
        <v>-4.0364466756851822</v>
      </c>
    </row>
    <row r="3042" spans="1:20" x14ac:dyDescent="0.15">
      <c r="A3042" s="57">
        <f t="shared" si="875"/>
        <v>545079.09198304208</v>
      </c>
      <c r="B3042" s="12">
        <f t="shared" si="892"/>
        <v>86752.031865143043</v>
      </c>
      <c r="C3042" s="57" t="str">
        <f t="shared" si="876"/>
        <v>0.146114638719774-0.610543164483176i</v>
      </c>
      <c r="D3042" s="57" t="str">
        <f t="shared" si="877"/>
        <v>7.42824618485719-2.09787468847023i</v>
      </c>
      <c r="E3042" s="57" t="str">
        <f t="shared" si="878"/>
        <v>107.415575705267-4.94778358729018i</v>
      </c>
      <c r="F3042" s="57" t="str">
        <f t="shared" si="879"/>
        <v>4.03030980308421-7.65990899788164i</v>
      </c>
      <c r="G3042" s="57" t="str">
        <f t="shared" si="880"/>
        <v>0.964493829987092-0.185055348217559i</v>
      </c>
      <c r="H3042" s="57" t="str">
        <f t="shared" si="881"/>
        <v>0.571147014445814-92.6360695944261i</v>
      </c>
      <c r="I3042" s="57" t="str">
        <f t="shared" si="882"/>
        <v>-3.99054377881408-2.13116717491878i</v>
      </c>
      <c r="K3042" s="57" t="str">
        <f t="shared" si="883"/>
        <v>0.000798642481800111-0.0012847314296468i</v>
      </c>
      <c r="L3042" s="57" t="str">
        <f t="shared" si="884"/>
        <v>0.00025-0.00254805019916651i</v>
      </c>
      <c r="M3042" s="57" t="str">
        <f t="shared" si="885"/>
        <v>0.0025-0.00143507207712757i</v>
      </c>
      <c r="N3042" s="57">
        <f t="shared" si="886"/>
        <v>103.45883946488868</v>
      </c>
      <c r="O3042" s="57">
        <f t="shared" si="887"/>
        <v>4.0437985290170149</v>
      </c>
      <c r="P3042" s="374">
        <f t="shared" si="888"/>
        <v>-4.0437985290170149</v>
      </c>
      <c r="Q3042" s="374">
        <f t="shared" si="889"/>
        <v>-76.541160535111317</v>
      </c>
      <c r="R3042" s="12">
        <f t="shared" si="890"/>
        <v>103.45883946488868</v>
      </c>
      <c r="S3042" s="57">
        <f t="shared" si="891"/>
        <v>86.752031865143039</v>
      </c>
      <c r="T3042" s="12">
        <f t="shared" si="874"/>
        <v>-4.0437985290170149</v>
      </c>
    </row>
    <row r="3043" spans="1:20" x14ac:dyDescent="0.15">
      <c r="A3043" s="57">
        <f t="shared" si="875"/>
        <v>547150.39253257762</v>
      </c>
      <c r="B3043" s="12">
        <f t="shared" si="892"/>
        <v>87081.689586230583</v>
      </c>
      <c r="C3043" s="57" t="str">
        <f t="shared" si="876"/>
        <v>0.144812192158221-0.610309369224903i</v>
      </c>
      <c r="D3043" s="57" t="str">
        <f t="shared" si="877"/>
        <v>7.42433743278505-2.10422061309478i</v>
      </c>
      <c r="E3043" s="57" t="str">
        <f t="shared" si="878"/>
        <v>107.574472613385-5.08503405667235i</v>
      </c>
      <c r="F3043" s="57" t="str">
        <f t="shared" si="879"/>
        <v>4.02922046464627-7.63656758678227i</v>
      </c>
      <c r="G3043" s="57" t="str">
        <f t="shared" si="880"/>
        <v>0.964233140299824-0.185708350505205i</v>
      </c>
      <c r="H3043" s="57" t="str">
        <f t="shared" si="881"/>
        <v>0.565749811409376-92.2799198006118i</v>
      </c>
      <c r="I3043" s="57" t="str">
        <f t="shared" si="882"/>
        <v>-3.96312522932641-2.12219363573507i</v>
      </c>
      <c r="K3043" s="57" t="str">
        <f t="shared" si="883"/>
        <v>0.000797214012627604-0.0012818570492909i</v>
      </c>
      <c r="L3043" s="57" t="str">
        <f t="shared" si="884"/>
        <v>0.00025-0.00253840426296723i</v>
      </c>
      <c r="M3043" s="57" t="str">
        <f t="shared" si="885"/>
        <v>0.0025-0.0014296394472281i</v>
      </c>
      <c r="N3043" s="57">
        <f t="shared" si="886"/>
        <v>103.34810674157706</v>
      </c>
      <c r="O3043" s="57">
        <f t="shared" si="887"/>
        <v>4.0511255073346932</v>
      </c>
      <c r="P3043" s="374">
        <f t="shared" si="888"/>
        <v>-4.0511255073346932</v>
      </c>
      <c r="Q3043" s="374">
        <f t="shared" si="889"/>
        <v>-76.651893258422945</v>
      </c>
      <c r="R3043" s="12">
        <f t="shared" si="890"/>
        <v>103.34810674157706</v>
      </c>
      <c r="S3043" s="57">
        <f t="shared" si="891"/>
        <v>87.081689586230581</v>
      </c>
      <c r="T3043" s="12">
        <f t="shared" si="874"/>
        <v>-4.0511255073346932</v>
      </c>
    </row>
    <row r="3044" spans="1:20" x14ac:dyDescent="0.15">
      <c r="A3044" s="57">
        <f t="shared" si="875"/>
        <v>549229.56402420136</v>
      </c>
      <c r="B3044" s="12">
        <f t="shared" si="892"/>
        <v>87412.600006658264</v>
      </c>
      <c r="C3044" s="57" t="str">
        <f t="shared" si="876"/>
        <v>0.143499725238599-0.610077783101787i</v>
      </c>
      <c r="D3044" s="57" t="str">
        <f t="shared" si="877"/>
        <v>7.42040307623308-2.11058166468755i</v>
      </c>
      <c r="E3044" s="57" t="str">
        <f t="shared" si="878"/>
        <v>107.733956537941-5.22404007464423i</v>
      </c>
      <c r="F3044" s="57" t="str">
        <f t="shared" si="879"/>
        <v>4.02812342695391-7.61333295029717i</v>
      </c>
      <c r="G3044" s="57" t="str">
        <f t="shared" si="880"/>
        <v>0.963970608103231-0.18636328720088i</v>
      </c>
      <c r="H3044" s="57" t="str">
        <f t="shared" si="881"/>
        <v>0.560399943443649-91.9251738010638i</v>
      </c>
      <c r="I3044" s="57" t="str">
        <f t="shared" si="882"/>
        <v>-3.93591504558581-2.11325617774849i</v>
      </c>
      <c r="K3044" s="57" t="str">
        <f t="shared" si="883"/>
        <v>0.000795782289557694-0.00127899140783953i</v>
      </c>
      <c r="L3044" s="57" t="str">
        <f t="shared" si="884"/>
        <v>0.00025-0.00252879484256548i</v>
      </c>
      <c r="M3044" s="57" t="str">
        <f t="shared" si="885"/>
        <v>0.0025-0.00142422738317205i</v>
      </c>
      <c r="N3044" s="57">
        <f t="shared" si="886"/>
        <v>103.23624940654486</v>
      </c>
      <c r="O3044" s="57">
        <f t="shared" si="887"/>
        <v>4.0584281416526133</v>
      </c>
      <c r="P3044" s="374">
        <f t="shared" si="888"/>
        <v>-4.0584281416526133</v>
      </c>
      <c r="Q3044" s="374">
        <f t="shared" si="889"/>
        <v>-76.763750593455143</v>
      </c>
      <c r="R3044" s="12">
        <f t="shared" si="890"/>
        <v>103.23624940654486</v>
      </c>
      <c r="S3044" s="57">
        <f t="shared" si="891"/>
        <v>87.412600006658266</v>
      </c>
      <c r="T3044" s="12">
        <f t="shared" si="874"/>
        <v>-4.0584281416526133</v>
      </c>
    </row>
    <row r="3045" spans="1:20" x14ac:dyDescent="0.15">
      <c r="A3045" s="57">
        <f t="shared" si="875"/>
        <v>551316.63636749331</v>
      </c>
      <c r="B3045" s="12">
        <f t="shared" si="892"/>
        <v>87744.767886683563</v>
      </c>
      <c r="C3045" s="57" t="str">
        <f t="shared" si="876"/>
        <v>0.142177183217907-0.609848306470686i</v>
      </c>
      <c r="D3045" s="57" t="str">
        <f t="shared" si="877"/>
        <v>7.41644297709906-2.11695778580491i</v>
      </c>
      <c r="E3045" s="57" t="str">
        <f t="shared" si="878"/>
        <v>107.894022532265-5.36482021389096i</v>
      </c>
      <c r="F3045" s="57" t="str">
        <f t="shared" si="879"/>
        <v>4.02701863999043-7.59020472148687i</v>
      </c>
      <c r="G3045" s="57" t="str">
        <f t="shared" si="880"/>
        <v>0.963706221427823-0.187020159900293i</v>
      </c>
      <c r="H3045" s="57" t="str">
        <f t="shared" si="881"/>
        <v>0.5550970252917-91.5718256682701i</v>
      </c>
      <c r="I3045" s="57" t="str">
        <f t="shared" si="882"/>
        <v>-3.90891160005161-2.10435461467143i</v>
      </c>
      <c r="K3045" s="57" t="str">
        <f t="shared" si="883"/>
        <v>0.000794347333451652-0.00127613442475034i</v>
      </c>
      <c r="L3045" s="57" t="str">
        <f t="shared" si="884"/>
        <v>0.00025-0.00251922179972652i</v>
      </c>
      <c r="M3045" s="57" t="str">
        <f t="shared" si="885"/>
        <v>0.0025-0.00141883580710505i</v>
      </c>
      <c r="N3045" s="57">
        <f t="shared" si="886"/>
        <v>103.12326258304483</v>
      </c>
      <c r="O3045" s="57">
        <f t="shared" si="887"/>
        <v>4.0657069666539636</v>
      </c>
      <c r="P3045" s="374">
        <f t="shared" si="888"/>
        <v>-4.0657069666539636</v>
      </c>
      <c r="Q3045" s="374">
        <f t="shared" si="889"/>
        <v>-76.876737416955166</v>
      </c>
      <c r="R3045" s="12">
        <f t="shared" si="890"/>
        <v>103.12326258304483</v>
      </c>
      <c r="S3045" s="57">
        <f t="shared" si="891"/>
        <v>87.744767886683562</v>
      </c>
      <c r="T3045" s="12">
        <f t="shared" si="874"/>
        <v>-4.0657069666539636</v>
      </c>
    </row>
    <row r="3046" spans="1:20" x14ac:dyDescent="0.15">
      <c r="A3046" s="57">
        <f t="shared" si="875"/>
        <v>553411.63958568987</v>
      </c>
      <c r="B3046" s="12">
        <f t="shared" si="892"/>
        <v>88078.198004652964</v>
      </c>
      <c r="C3046" s="57" t="str">
        <f t="shared" si="876"/>
        <v>0.140844511525928-0.609620838557984i</v>
      </c>
      <c r="D3046" s="57" t="str">
        <f t="shared" si="877"/>
        <v>7.4124569969583-2.12334891792864i</v>
      </c>
      <c r="E3046" s="57" t="str">
        <f t="shared" si="878"/>
        <v>108.054665465841-5.50739321039874i</v>
      </c>
      <c r="F3046" s="57" t="str">
        <f t="shared" si="879"/>
        <v>4.02590605347917-7.56718253461427i</v>
      </c>
      <c r="G3046" s="57" t="str">
        <f t="shared" si="880"/>
        <v>0.963439968241871-0.187678970148426i</v>
      </c>
      <c r="H3046" s="57" t="str">
        <f t="shared" si="881"/>
        <v>0.549840674872294-91.2198695044376i</v>
      </c>
      <c r="I3046" s="57" t="str">
        <f t="shared" si="882"/>
        <v>-3.88211327806463-2.09548876149183i</v>
      </c>
      <c r="K3046" s="57" t="str">
        <f t="shared" si="883"/>
        <v>0.00079290916554224-0.00127328601981268i</v>
      </c>
      <c r="L3046" s="57" t="str">
        <f t="shared" si="884"/>
        <v>0.00025-0.00250968499673891i</v>
      </c>
      <c r="M3046" s="57" t="str">
        <f t="shared" si="885"/>
        <v>0.0025-0.00141346464146747i</v>
      </c>
      <c r="N3046" s="57">
        <f t="shared" si="886"/>
        <v>103.0091413845424</v>
      </c>
      <c r="O3046" s="57">
        <f t="shared" si="887"/>
        <v>4.0729625207139772</v>
      </c>
      <c r="P3046" s="374">
        <f t="shared" si="888"/>
        <v>-4.0729625207139772</v>
      </c>
      <c r="Q3046" s="374">
        <f t="shared" si="889"/>
        <v>-76.990858615457597</v>
      </c>
      <c r="R3046" s="12">
        <f t="shared" si="890"/>
        <v>103.0091413845424</v>
      </c>
      <c r="S3046" s="57">
        <f t="shared" si="891"/>
        <v>88.078198004652961</v>
      </c>
      <c r="T3046" s="12">
        <f t="shared" si="874"/>
        <v>-4.0729625207139772</v>
      </c>
    </row>
    <row r="3047" spans="1:20" x14ac:dyDescent="0.15">
      <c r="A3047" s="57">
        <f t="shared" si="875"/>
        <v>555514.60381611541</v>
      </c>
      <c r="B3047" s="12">
        <f t="shared" si="892"/>
        <v>88412.895157070641</v>
      </c>
      <c r="C3047" s="57" t="str">
        <f t="shared" si="876"/>
        <v>0.139501655777293-0.609395277447987i</v>
      </c>
      <c r="D3047" s="57" t="str">
        <f t="shared" si="877"/>
        <v>7.40844499707008-2.12975500145712i</v>
      </c>
      <c r="E3047" s="57" t="str">
        <f t="shared" si="878"/>
        <v>108.215880020543-5.65177796416581i</v>
      </c>
      <c r="F3047" s="57" t="str">
        <f t="shared" si="879"/>
        <v>4.02478561688295-7.54426602513649i</v>
      </c>
      <c r="G3047" s="57" t="str">
        <f t="shared" si="880"/>
        <v>0.963171836451327-0.188339719438851i</v>
      </c>
      <c r="H3047" s="57" t="str">
        <f t="shared" si="881"/>
        <v>0.544630513248348-90.8692994412858i</v>
      </c>
      <c r="I3047" s="57" t="str">
        <f t="shared" si="882"/>
        <v>-3.85551847773939-2.08665843446167i</v>
      </c>
      <c r="K3047" s="57" t="str">
        <f t="shared" si="883"/>
        <v>0.000791467807432678-0.00127044611315134i</v>
      </c>
      <c r="L3047" s="57" t="str">
        <f t="shared" si="884"/>
        <v>0.00025-0.00250018429641255i</v>
      </c>
      <c r="M3047" s="57" t="str">
        <f t="shared" si="885"/>
        <v>0.0025-0.0014081138089933i</v>
      </c>
      <c r="N3047" s="57">
        <f t="shared" si="886"/>
        <v>102.89388091451337</v>
      </c>
      <c r="O3047" s="57">
        <f t="shared" si="887"/>
        <v>4.0801953459220179</v>
      </c>
      <c r="P3047" s="374">
        <f t="shared" si="888"/>
        <v>-4.0801953459220179</v>
      </c>
      <c r="Q3047" s="374">
        <f t="shared" si="889"/>
        <v>-77.106119085486625</v>
      </c>
      <c r="R3047" s="12">
        <f t="shared" si="890"/>
        <v>102.89388091451337</v>
      </c>
      <c r="S3047" s="57">
        <f t="shared" si="891"/>
        <v>88.412895157070636</v>
      </c>
      <c r="T3047" s="12">
        <f t="shared" si="874"/>
        <v>-4.0801953459220179</v>
      </c>
    </row>
    <row r="3048" spans="1:20" x14ac:dyDescent="0.15">
      <c r="A3048" s="57">
        <f t="shared" si="875"/>
        <v>557625.55931061669</v>
      </c>
      <c r="B3048" s="12">
        <f t="shared" si="892"/>
        <v>88748.864158667508</v>
      </c>
      <c r="C3048" s="57" t="str">
        <f t="shared" si="876"/>
        <v>0.138148561783824-0.609171520071105i</v>
      </c>
      <c r="D3048" s="57" t="str">
        <f t="shared" si="877"/>
        <v>7.40440683838322-2.13617597569621i</v>
      </c>
      <c r="E3048" s="57" t="str">
        <f t="shared" si="878"/>
        <v>108.377660686799-5.79799353988742i</v>
      </c>
      <c r="F3048" s="57" t="str">
        <f t="shared" si="879"/>
        <v>4.02365727940385-7.52145482969649i</v>
      </c>
      <c r="G3048" s="57" t="str">
        <f t="shared" si="880"/>
        <v>0.962901813899737-0.189002409213041i</v>
      </c>
      <c r="H3048" s="57" t="str">
        <f t="shared" si="881"/>
        <v>0.539466164595896-90.5201096398528i</v>
      </c>
      <c r="I3048" s="57" t="str">
        <f t="shared" si="882"/>
        <v>-3.82912560985772-2.07786345108594i</v>
      </c>
      <c r="K3048" s="57" t="str">
        <f t="shared" si="883"/>
        <v>0.000790023281095568-0.00126761462523013i</v>
      </c>
      <c r="L3048" s="57" t="str">
        <f t="shared" si="884"/>
        <v>0.00025-0.00249071956207665i</v>
      </c>
      <c r="M3048" s="57" t="str">
        <f t="shared" si="885"/>
        <v>0.0025-0.00140278323270901i</v>
      </c>
      <c r="N3048" s="57">
        <f t="shared" si="886"/>
        <v>102.77747626624347</v>
      </c>
      <c r="O3048" s="57">
        <f t="shared" si="887"/>
        <v>4.0874059881067613</v>
      </c>
      <c r="P3048" s="374">
        <f t="shared" si="888"/>
        <v>-4.0874059881067613</v>
      </c>
      <c r="Q3048" s="374">
        <f t="shared" si="889"/>
        <v>-77.222523733756532</v>
      </c>
      <c r="R3048" s="12">
        <f t="shared" si="890"/>
        <v>102.77747626624347</v>
      </c>
      <c r="S3048" s="57">
        <f t="shared" si="891"/>
        <v>88.748864158667502</v>
      </c>
      <c r="T3048" s="12">
        <f t="shared" si="874"/>
        <v>-4.0874059881067613</v>
      </c>
    </row>
    <row r="3049" spans="1:20" x14ac:dyDescent="0.15">
      <c r="A3049" s="57">
        <f t="shared" si="875"/>
        <v>559744.536435997</v>
      </c>
      <c r="B3049" s="12">
        <f t="shared" si="892"/>
        <v>89086.10984247044</v>
      </c>
      <c r="C3049" s="57" t="str">
        <f t="shared" si="876"/>
        <v>0.136785175567131-0.608949462192144i</v>
      </c>
      <c r="D3049" s="57" t="str">
        <f t="shared" si="877"/>
        <v>7.40034238154253-2.14261177885034i</v>
      </c>
      <c r="E3049" s="57" t="str">
        <f t="shared" si="878"/>
        <v>108.540001759694-5.94605916762067i</v>
      </c>
      <c r="F3049" s="57" t="str">
        <f t="shared" si="879"/>
        <v>4.02252098998286-7.49874858611503i</v>
      </c>
      <c r="G3049" s="57" t="str">
        <f t="shared" si="880"/>
        <v>0.962629888368159-0.189667040859673i</v>
      </c>
      <c r="H3049" s="57" t="str">
        <f t="shared" si="881"/>
        <v>0.534347256173347-90.1722942902958i</v>
      </c>
      <c r="I3049" s="57" t="str">
        <f t="shared" si="882"/>
        <v>-3.80293309776314-2.06910363011152i</v>
      </c>
      <c r="K3049" s="57" t="str">
        <f t="shared" si="883"/>
        <v>0.000788575608871762-0.0012647914768556i</v>
      </c>
      <c r="L3049" s="57" t="str">
        <f t="shared" si="884"/>
        <v>0.00025-0.00248129065757786i</v>
      </c>
      <c r="M3049" s="57" t="str">
        <f t="shared" si="885"/>
        <v>0.0025-0.00139747283593246i</v>
      </c>
      <c r="N3049" s="57">
        <f t="shared" si="886"/>
        <v>102.65992252262021</v>
      </c>
      <c r="O3049" s="57">
        <f t="shared" si="887"/>
        <v>4.0945949968602156</v>
      </c>
      <c r="P3049" s="374">
        <f t="shared" si="888"/>
        <v>-4.0945949968602156</v>
      </c>
      <c r="Q3049" s="374">
        <f t="shared" si="889"/>
        <v>-77.340077477379793</v>
      </c>
      <c r="R3049" s="12">
        <f t="shared" si="890"/>
        <v>102.65992252262021</v>
      </c>
      <c r="S3049" s="57">
        <f t="shared" si="891"/>
        <v>89.086109842470435</v>
      </c>
      <c r="T3049" s="12">
        <f t="shared" si="874"/>
        <v>-4.0945949968602156</v>
      </c>
    </row>
    <row r="3050" spans="1:20" x14ac:dyDescent="0.15">
      <c r="A3050" s="57">
        <f t="shared" si="875"/>
        <v>561871.56567445386</v>
      </c>
      <c r="B3050" s="12">
        <f t="shared" si="892"/>
        <v>89424.637059871835</v>
      </c>
      <c r="C3050" s="57" t="str">
        <f t="shared" si="876"/>
        <v>0.135411443371452-0.608728998398403i</v>
      </c>
      <c r="D3050" s="57" t="str">
        <f t="shared" si="877"/>
        <v>7.39625148689486-2.14906234801342i</v>
      </c>
      <c r="E3050" s="57" t="str">
        <f t="shared" si="878"/>
        <v>108.702897334991-6.09599424342417i</v>
      </c>
      <c r="F3050" s="57" t="str">
        <f t="shared" si="879"/>
        <v>4.02137669729953-7.47614693338232i</v>
      </c>
      <c r="G3050" s="57" t="str">
        <f t="shared" si="880"/>
        <v>0.962356047575094-0.190333615713929i</v>
      </c>
      <c r="H3050" s="57" t="str">
        <f t="shared" si="881"/>
        <v>0.529273418291102-89.8258476116975i</v>
      </c>
      <c r="I3050" s="57" t="str">
        <f t="shared" si="882"/>
        <v>-3.77693937725627-2.06037879151631i</v>
      </c>
      <c r="K3050" s="57" t="str">
        <f t="shared" si="883"/>
        <v>0.000787124813469118-0.00126197658918066i</v>
      </c>
      <c r="L3050" s="57" t="str">
        <f t="shared" si="884"/>
        <v>0.00025-0.0024718974472782i</v>
      </c>
      <c r="M3050" s="57" t="str">
        <f t="shared" si="885"/>
        <v>0.0025-0.00139218254227183i</v>
      </c>
      <c r="N3050" s="57">
        <f t="shared" si="886"/>
        <v>102.54121475592224</v>
      </c>
      <c r="O3050" s="57">
        <f t="shared" si="887"/>
        <v>4.1017629255647954</v>
      </c>
      <c r="P3050" s="374">
        <f t="shared" si="888"/>
        <v>-4.1017629255647954</v>
      </c>
      <c r="Q3050" s="374">
        <f t="shared" si="889"/>
        <v>-77.45878524407776</v>
      </c>
      <c r="R3050" s="12">
        <f t="shared" si="890"/>
        <v>102.54121475592224</v>
      </c>
      <c r="S3050" s="57">
        <f t="shared" si="891"/>
        <v>89.424637059871841</v>
      </c>
      <c r="T3050" s="12">
        <f t="shared" si="874"/>
        <v>-4.1017629255647954</v>
      </c>
    </row>
    <row r="3051" spans="1:20" x14ac:dyDescent="0.15">
      <c r="A3051" s="57">
        <f t="shared" si="875"/>
        <v>564006.67762401677</v>
      </c>
      <c r="B3051" s="12">
        <f t="shared" si="892"/>
        <v>89764.450680699345</v>
      </c>
      <c r="C3051" s="57" t="str">
        <f t="shared" si="876"/>
        <v>0.134027311676798-0.608510022087844i</v>
      </c>
      <c r="D3051" s="57" t="str">
        <f t="shared" si="877"/>
        <v>7.39213401449539-2.15552761915985i</v>
      </c>
      <c r="E3051" s="57" t="str">
        <f t="shared" si="878"/>
        <v>108.866341305093-6.24781832997092i</v>
      </c>
      <c r="F3051" s="57" t="str">
        <f t="shared" si="879"/>
        <v>4.02022434977168-7.45364951164984i</v>
      </c>
      <c r="G3051" s="57" t="str">
        <f t="shared" si="880"/>
        <v>0.96208027917641-0.191002135056788i</v>
      </c>
      <c r="H3051" s="57" t="str">
        <f t="shared" si="881"/>
        <v>0.524244284281617-89.4807638518761i</v>
      </c>
      <c r="I3051" s="57" t="str">
        <f t="shared" si="882"/>
        <v>-3.75114289649125-2.05168875649852i</v>
      </c>
      <c r="K3051" s="57" t="str">
        <f t="shared" si="883"/>
        <v>0.000785670917961277-0.00125916988370829i</v>
      </c>
      <c r="L3051" s="57" t="str">
        <f t="shared" si="884"/>
        <v>0.00025-0.0024625397960532i</v>
      </c>
      <c r="M3051" s="57" t="str">
        <f t="shared" si="885"/>
        <v>0.0025-0.00138691227562446i</v>
      </c>
      <c r="N3051" s="57">
        <f t="shared" si="886"/>
        <v>102.42134802760567</v>
      </c>
      <c r="O3051" s="57">
        <f t="shared" si="887"/>
        <v>4.108910331419696</v>
      </c>
      <c r="P3051" s="374">
        <f t="shared" si="888"/>
        <v>-4.108910331419696</v>
      </c>
      <c r="Q3051" s="374">
        <f t="shared" si="889"/>
        <v>-77.578651972394326</v>
      </c>
      <c r="R3051" s="12">
        <f t="shared" si="890"/>
        <v>102.42134802760567</v>
      </c>
      <c r="S3051" s="57">
        <f t="shared" si="891"/>
        <v>89.764450680699341</v>
      </c>
      <c r="T3051" s="12">
        <f t="shared" si="874"/>
        <v>-4.108910331419696</v>
      </c>
    </row>
    <row r="3052" spans="1:20" x14ac:dyDescent="0.15">
      <c r="A3052" s="57">
        <f t="shared" si="875"/>
        <v>566149.90299898793</v>
      </c>
      <c r="B3052" s="12">
        <f t="shared" si="892"/>
        <v>90105.555593286001</v>
      </c>
      <c r="C3052" s="57" t="str">
        <f t="shared" si="876"/>
        <v>0.132632727212354-0.608292425457166i</v>
      </c>
      <c r="D3052" s="57" t="str">
        <f t="shared" si="877"/>
        <v>7.38798982411459-2.16200752713555i</v>
      </c>
      <c r="E3052" s="57" t="str">
        <f t="shared" si="878"/>
        <v>109.030327354922-6.40155115713727i</v>
      </c>
      <c r="F3052" s="57" t="str">
        <f t="shared" si="879"/>
        <v>4.01906389555519-7.43125596222214i</v>
      </c>
      <c r="G3052" s="57" t="str">
        <f t="shared" si="880"/>
        <v>0.961802570765276-0.191672600114315i</v>
      </c>
      <c r="H3052" s="57" t="str">
        <f t="shared" si="881"/>
        <v>0.519259490469712-89.1370372871918i</v>
      </c>
      <c r="I3052" s="57" t="str">
        <f t="shared" si="882"/>
        <v>-3.72554211587293-2.04303334746597i</v>
      </c>
      <c r="K3052" s="57" t="str">
        <f t="shared" si="883"/>
        <v>0.000784213945786311-0.00125637128229517i</v>
      </c>
      <c r="L3052" s="57" t="str">
        <f t="shared" si="884"/>
        <v>0.00025-0.0024532175692899i</v>
      </c>
      <c r="M3052" s="57" t="str">
        <f t="shared" si="885"/>
        <v>0.0025-0.00138166196017579i</v>
      </c>
      <c r="N3052" s="57">
        <f t="shared" si="886"/>
        <v>102.30031738808606</v>
      </c>
      <c r="O3052" s="57">
        <f t="shared" si="887"/>
        <v>4.116037775469044</v>
      </c>
      <c r="P3052" s="374">
        <f t="shared" si="888"/>
        <v>-4.116037775469044</v>
      </c>
      <c r="Q3052" s="374">
        <f t="shared" si="889"/>
        <v>-77.699682611913943</v>
      </c>
      <c r="R3052" s="12">
        <f t="shared" si="890"/>
        <v>102.30031738808606</v>
      </c>
      <c r="S3052" s="57">
        <f t="shared" si="891"/>
        <v>90.105555593285999</v>
      </c>
      <c r="T3052" s="12">
        <f t="shared" ref="T3052:T3115" si="893">P3052</f>
        <v>-4.116037775469044</v>
      </c>
    </row>
    <row r="3053" spans="1:20" x14ac:dyDescent="0.15">
      <c r="A3053" s="57">
        <f t="shared" ref="A3053:A3116" si="894">2*PI()*B3053</f>
        <v>568301.27263038408</v>
      </c>
      <c r="B3053" s="12">
        <f t="shared" si="892"/>
        <v>90447.956704540484</v>
      </c>
      <c r="C3053" s="57" t="str">
        <f t="shared" ref="C3053:C3116" si="895">IMPRODUCT(D3053,E3053,$C$40,,K3053,$C$41)</f>
        <v>0.131227636970137-0.608076099489806i</v>
      </c>
      <c r="D3053" s="57" t="str">
        <f t="shared" ref="D3053:D3116" si="896">IMDIV(IMPRODUCT($C$37,$C$38,COMPLEX(1,A3053/$C$38)),IMSUM(-1*A3053*A3053/$C$39,COMPLEX(0,1*A3053)))</f>
        <v>7.38381877524415-2.16850200564877i</v>
      </c>
      <c r="E3053" s="57" t="str">
        <f t="shared" ref="E3053:E3116" si="897">IMDIV(IMPRODUCT(IMSUM(F3053,G3053),$C$29,H3053),IMSUM(1,I3053))</f>
        <v>109.194848957732-6.5572126225632i</v>
      </c>
      <c r="F3053" s="57" t="str">
        <f t="shared" ref="F3053:F3116" si="898">IMDIV(IMPRODUCT($C$14,$C$15,COMPLEX(1,A3053/$C$15)),IMSUM(-1*A3053*A3053/$C$16,COMPLEX(0,A3053)))</f>
        <v>4.01789528254363-7.40896592754858i</v>
      </c>
      <c r="G3053" s="57" t="str">
        <f t="shared" ref="G3053:G3116" si="899">IMDIV(1,COMPLEX(1,A3053*$C$9*$C$10))</f>
        <v>0.961522909872105-0.192345012056942i</v>
      </c>
      <c r="H3053" s="57" t="str">
        <f t="shared" ref="H3053:H3116" si="900">IMDIV($C$3,IMSUM(K3053,COMPLEX(0,$C$28*A3053)))</f>
        <v>0.51431867614326-88.7946622223563i</v>
      </c>
      <c r="I3053" s="57" t="str">
        <f t="shared" ref="I3053:I3116" si="901">IMPRODUCT(F3053,$C$29,H3053,$C$31)</f>
        <v>-3.70013550795501-2.03441238802554i</v>
      </c>
      <c r="K3053" s="57" t="str">
        <f t="shared" ref="K3053:K3116" si="902">IF($C$26&lt;=0,IMDIV(1,IMSUM(IMDIV(1,L3053),1/$C$18)),IMDIV(1,IMSUM(IMDIV(1,L3053),1/$C$18,IMDIV(1,M3053))))</f>
        <v>0.000782753920745329-0.00125358070715536i</v>
      </c>
      <c r="L3053" s="57" t="str">
        <f t="shared" ref="L3053:L3116" si="903">IMSUM($C$21/$C$22,IMDIV(1,COMPLEX(0,$C$20*$C$22*A3053)))</f>
        <v>0.00025-0.00244393063288493i</v>
      </c>
      <c r="M3053" s="57" t="str">
        <f t="shared" ref="M3053:M3116" si="904">IMSUM($C$25/$C$26,IMDIV(1,COMPLEX(0,$C$24*$C$26*A3053)))</f>
        <v>0.0025-0.00137643152039827i</v>
      </c>
      <c r="N3053" s="57">
        <f t="shared" ref="N3053:N3116" si="905">ABS(R3053)</f>
        <v>102.17811787651526</v>
      </c>
      <c r="O3053" s="57">
        <f t="shared" ref="O3053:O3116" si="906">ABS(P3053)</f>
        <v>4.1231458226315869</v>
      </c>
      <c r="P3053" s="374">
        <f t="shared" ref="P3053:P3116" si="907">20*LOG10(IMABS(C3053))</f>
        <v>-4.1231458226315869</v>
      </c>
      <c r="Q3053" s="374">
        <f t="shared" ref="Q3053:Q3116" si="908">IMARGUMENT(C3053)*180/PI()</f>
        <v>-77.821882123484741</v>
      </c>
      <c r="R3053" s="12">
        <f t="shared" ref="R3053:R3116" si="909">IF(Q3053&lt;0,Q3053+180,Q3053-180)</f>
        <v>102.17811787651526</v>
      </c>
      <c r="S3053" s="57">
        <f t="shared" ref="S3053:S3116" si="910">B3053/1000</f>
        <v>90.447956704540488</v>
      </c>
      <c r="T3053" s="12">
        <f t="shared" si="893"/>
        <v>-4.1231458226315869</v>
      </c>
    </row>
    <row r="3054" spans="1:20" x14ac:dyDescent="0.15">
      <c r="A3054" s="57">
        <f t="shared" si="894"/>
        <v>570460.81746637949</v>
      </c>
      <c r="B3054" s="12">
        <f t="shared" ref="B3054:B3117" si="911">B3053*(1+B$42)</f>
        <v>90791.658940017733</v>
      </c>
      <c r="C3054" s="57" t="str">
        <f t="shared" si="895"/>
        <v>0.129811988218977-0.607860933943991i</v>
      </c>
      <c r="D3054" s="57" t="str">
        <f t="shared" si="896"/>
        <v>7.3796207271043-2.17501098726127i</v>
      </c>
      <c r="E3054" s="57" t="str">
        <f t="shared" si="897"/>
        <v>109.359899370841-6.71482279218137i</v>
      </c>
      <c r="F3054" s="57" t="str">
        <f t="shared" si="898"/>
        <v>4.01671845836813-7.38677905121506i</v>
      </c>
      <c r="G3054" s="57" t="str">
        <f t="shared" si="899"/>
        <v>0.961241283964486-0.193019371998751i</v>
      </c>
      <c r="H3054" s="57" t="str">
        <f t="shared" si="900"/>
        <v>0.509421483524275-88.4536329902481i</v>
      </c>
      <c r="I3054" s="57" t="str">
        <f t="shared" si="901"/>
        <v>-3.67492155733922-2.02582570297286i</v>
      </c>
      <c r="K3054" s="57" t="str">
        <f t="shared" si="902"/>
        <v>0.000781290867001047-0.00125079808086402i</v>
      </c>
      <c r="L3054" s="57" t="str">
        <f t="shared" si="903"/>
        <v>0.00025-0.00243467885324262i</v>
      </c>
      <c r="M3054" s="57" t="str">
        <f t="shared" si="904"/>
        <v>0.0025-0.00137122088105028i</v>
      </c>
      <c r="N3054" s="57">
        <f t="shared" si="905"/>
        <v>102.05474452055638</v>
      </c>
      <c r="O3054" s="57">
        <f t="shared" si="906"/>
        <v>4.1302350417301064</v>
      </c>
      <c r="P3054" s="374">
        <f t="shared" si="907"/>
        <v>-4.1302350417301064</v>
      </c>
      <c r="Q3054" s="374">
        <f t="shared" si="908"/>
        <v>-77.945255479443617</v>
      </c>
      <c r="R3054" s="12">
        <f t="shared" si="909"/>
        <v>102.05474452055638</v>
      </c>
      <c r="S3054" s="57">
        <f t="shared" si="910"/>
        <v>90.791658940017726</v>
      </c>
      <c r="T3054" s="12">
        <f t="shared" si="893"/>
        <v>-4.1302350417301064</v>
      </c>
    </row>
    <row r="3055" spans="1:20" x14ac:dyDescent="0.15">
      <c r="A3055" s="57">
        <f t="shared" si="894"/>
        <v>572628.56857275171</v>
      </c>
      <c r="B3055" s="12">
        <f t="shared" si="911"/>
        <v>91136.667243989796</v>
      </c>
      <c r="C3055" s="57" t="str">
        <f t="shared" si="895"/>
        <v>0.128385728518764-0.607646817340626i</v>
      </c>
      <c r="D3055" s="57" t="str">
        <f t="shared" si="896"/>
        <v>7.37539553865039-2.18153440337907i</v>
      </c>
      <c r="E3055" s="57" t="str">
        <f t="shared" si="897"/>
        <v>109.525471631293-6.87440190071901i</v>
      </c>
      <c r="F3055" s="57" t="str">
        <f t="shared" si="898"/>
        <v>4.015533370397-7.36469497793582i</v>
      </c>
      <c r="G3055" s="57" t="str">
        <f t="shared" si="899"/>
        <v>0.960957680447145-0.193695680996731i</v>
      </c>
      <c r="H3055" s="57" t="str">
        <f t="shared" si="900"/>
        <v>0.504567557740252-88.1139439517239i</v>
      </c>
      <c r="I3055" s="57" t="str">
        <f t="shared" si="901"/>
        <v>-3.64989876057526-2.01727311828195i</v>
      </c>
      <c r="K3055" s="57" t="str">
        <f t="shared" si="902"/>
        <v>0.000779824809076232-0.00124802332636095i</v>
      </c>
      <c r="L3055" s="57" t="str">
        <f t="shared" si="903"/>
        <v>0.00025-0.00242546209727298i</v>
      </c>
      <c r="M3055" s="57" t="str">
        <f t="shared" si="904"/>
        <v>0.0025-0.00136602996717502i</v>
      </c>
      <c r="N3055" s="57">
        <f t="shared" si="905"/>
        <v>101.93019233615519</v>
      </c>
      <c r="O3055" s="57">
        <f t="shared" si="906"/>
        <v>4.1373060055236808</v>
      </c>
      <c r="P3055" s="374">
        <f t="shared" si="907"/>
        <v>-4.1373060055236808</v>
      </c>
      <c r="Q3055" s="374">
        <f t="shared" si="908"/>
        <v>-78.069807663844813</v>
      </c>
      <c r="R3055" s="12">
        <f t="shared" si="909"/>
        <v>101.93019233615519</v>
      </c>
      <c r="S3055" s="57">
        <f t="shared" si="910"/>
        <v>91.136667243989791</v>
      </c>
      <c r="T3055" s="12">
        <f t="shared" si="893"/>
        <v>-4.1373060055236808</v>
      </c>
    </row>
    <row r="3056" spans="1:20" x14ac:dyDescent="0.15">
      <c r="A3056" s="57">
        <f t="shared" si="894"/>
        <v>574804.55713332829</v>
      </c>
      <c r="B3056" s="12">
        <f t="shared" si="911"/>
        <v>91482.986579516961</v>
      </c>
      <c r="C3056" s="57" t="str">
        <f t="shared" si="895"/>
        <v>0.126948805734991-0.607433636951275i</v>
      </c>
      <c r="D3056" s="57" t="str">
        <f t="shared" si="896"/>
        <v>7.37114306858007-2.18807218424362i</v>
      </c>
      <c r="E3056" s="57" t="str">
        <f t="shared" si="897"/>
        <v>109.691558551437-7.03597035216554i</v>
      </c>
      <c r="F3056" s="57" t="str">
        <f t="shared" si="898"/>
        <v>4.01433996573579-7.34271335354524i</v>
      </c>
      <c r="G3056" s="57" t="str">
        <f t="shared" si="899"/>
        <v>0.960672086661885-0.194373940050061i</v>
      </c>
      <c r="H3056" s="57" t="str">
        <f t="shared" si="900"/>
        <v>0.49975654679592-87.7755894954344i</v>
      </c>
      <c r="I3056" s="57" t="str">
        <f t="shared" si="901"/>
        <v>-3.62506562606168-2.00875446109515i</v>
      </c>
      <c r="K3056" s="57" t="str">
        <f t="shared" si="902"/>
        <v>0.000778355771852169-0.00124525636695438i</v>
      </c>
      <c r="L3056" s="57" t="str">
        <f t="shared" si="903"/>
        <v>0.00025-0.0024162802323899i</v>
      </c>
      <c r="M3056" s="57" t="str">
        <f t="shared" si="904"/>
        <v>0.0025-0.00136085870409944i</v>
      </c>
      <c r="N3056" s="57">
        <f t="shared" si="905"/>
        <v>101.80445632730556</v>
      </c>
      <c r="O3056" s="57">
        <f t="shared" si="906"/>
        <v>4.1443592907393025</v>
      </c>
      <c r="P3056" s="374">
        <f t="shared" si="907"/>
        <v>-4.1443592907393025</v>
      </c>
      <c r="Q3056" s="374">
        <f t="shared" si="908"/>
        <v>-78.195543672694441</v>
      </c>
      <c r="R3056" s="12">
        <f t="shared" si="909"/>
        <v>101.80445632730556</v>
      </c>
      <c r="S3056" s="57">
        <f t="shared" si="910"/>
        <v>91.482986579516961</v>
      </c>
      <c r="T3056" s="12">
        <f t="shared" si="893"/>
        <v>-4.1443592907393025</v>
      </c>
    </row>
    <row r="3057" spans="1:20" x14ac:dyDescent="0.15">
      <c r="A3057" s="57">
        <f t="shared" si="894"/>
        <v>576988.81445043499</v>
      </c>
      <c r="B3057" s="12">
        <f t="shared" si="911"/>
        <v>91830.621928519133</v>
      </c>
      <c r="C3057" s="57" t="str">
        <f t="shared" si="895"/>
        <v>0.125501168053599-0.60722127878595i</v>
      </c>
      <c r="D3057" s="57" t="str">
        <f t="shared" si="896"/>
        <v>7.36686317534008-2.19462425892248i</v>
      </c>
      <c r="E3057" s="57" t="str">
        <f t="shared" si="897"/>
        <v>109.858152714427-7.19954872020699i</v>
      </c>
      <c r="F3057" s="57" t="str">
        <f t="shared" si="898"/>
        <v>4.0131381912268-7.32083382498947i</v>
      </c>
      <c r="G3057" s="57" t="str">
        <f t="shared" si="899"/>
        <v>0.960384489887549-0.195054150099354i</v>
      </c>
      <c r="H3057" s="57" t="str">
        <f t="shared" si="900"/>
        <v>0.494988101545325-87.4385640376458i</v>
      </c>
      <c r="I3057" s="57" t="str">
        <f t="shared" si="901"/>
        <v>-3.60042067394778-2.00026955971311i</v>
      </c>
      <c r="K3057" s="57" t="str">
        <f t="shared" si="902"/>
        <v>0.000776883780566985-0.00124249712632455i</v>
      </c>
      <c r="L3057" s="57" t="str">
        <f t="shared" si="903"/>
        <v>0.00025-0.00240713312650916i</v>
      </c>
      <c r="M3057" s="57" t="str">
        <f t="shared" si="904"/>
        <v>0.0025-0.00135570701743319i</v>
      </c>
      <c r="N3057" s="57">
        <f t="shared" si="905"/>
        <v>101.67753148581448</v>
      </c>
      <c r="O3057" s="57">
        <f t="shared" si="906"/>
        <v>4.1513954781067754</v>
      </c>
      <c r="P3057" s="374">
        <f t="shared" si="907"/>
        <v>-4.1513954781067754</v>
      </c>
      <c r="Q3057" s="374">
        <f t="shared" si="908"/>
        <v>-78.322468514185516</v>
      </c>
      <c r="R3057" s="12">
        <f t="shared" si="909"/>
        <v>101.67753148581448</v>
      </c>
      <c r="S3057" s="57">
        <f t="shared" si="910"/>
        <v>91.830621928519136</v>
      </c>
      <c r="T3057" s="12">
        <f t="shared" si="893"/>
        <v>-4.1513954781067754</v>
      </c>
    </row>
    <row r="3058" spans="1:20" x14ac:dyDescent="0.15">
      <c r="A3058" s="57">
        <f t="shared" si="894"/>
        <v>579181.37194534659</v>
      </c>
      <c r="B3058" s="12">
        <f t="shared" si="911"/>
        <v>92179.578291847502</v>
      </c>
      <c r="C3058" s="57" t="str">
        <f t="shared" si="895"/>
        <v>0.12404276399613-0.607009627581044i</v>
      </c>
      <c r="D3058" s="57" t="str">
        <f t="shared" si="896"/>
        <v>7.36255571713391-2.20119055530058i</v>
      </c>
      <c r="E3058" s="57" t="str">
        <f t="shared" si="897"/>
        <v>110.025246469652-7.36515774862711i</v>
      </c>
      <c r="F3058" s="57" t="str">
        <f t="shared" si="898"/>
        <v>4.01192799344919-7.2990560403183i</v>
      </c>
      <c r="G3058" s="57" t="str">
        <f t="shared" si="899"/>
        <v>0.960094877339979-0.195736312025925i</v>
      </c>
      <c r="H3058" s="57" t="str">
        <f t="shared" si="900"/>
        <v>0.490261875664127-87.1028620220495i</v>
      </c>
      <c r="I3058" s="57" t="str">
        <f t="shared" si="901"/>
        <v>-3.57596243603597-1.99181824358472i</v>
      </c>
      <c r="K3058" s="57" t="str">
        <f t="shared" si="902"/>
        <v>0.000775408860813968-0.00123974552852739i</v>
      </c>
      <c r="L3058" s="57" t="str">
        <f t="shared" si="903"/>
        <v>0.00025-0.00239802064804659i</v>
      </c>
      <c r="M3058" s="57" t="str">
        <f t="shared" si="904"/>
        <v>0.0025-0.00135057483306754i</v>
      </c>
      <c r="N3058" s="57">
        <f t="shared" si="905"/>
        <v>101.54941279106012</v>
      </c>
      <c r="O3058" s="57">
        <f t="shared" si="906"/>
        <v>4.1584151523923554</v>
      </c>
      <c r="P3058" s="374">
        <f t="shared" si="907"/>
        <v>-4.1584151523923554</v>
      </c>
      <c r="Q3058" s="374">
        <f t="shared" si="908"/>
        <v>-78.450587208939879</v>
      </c>
      <c r="R3058" s="12">
        <f t="shared" si="909"/>
        <v>101.54941279106012</v>
      </c>
      <c r="S3058" s="57">
        <f t="shared" si="910"/>
        <v>92.179578291847506</v>
      </c>
      <c r="T3058" s="12">
        <f t="shared" si="893"/>
        <v>-4.1584151523923554</v>
      </c>
    </row>
    <row r="3059" spans="1:20" x14ac:dyDescent="0.15">
      <c r="A3059" s="57">
        <f t="shared" si="894"/>
        <v>581382.26115873898</v>
      </c>
      <c r="B3059" s="12">
        <f t="shared" si="911"/>
        <v>92529.86068935653</v>
      </c>
      <c r="C3059" s="57" t="str">
        <f t="shared" si="895"/>
        <v>0.122573542435192-0.606798566787071i</v>
      </c>
      <c r="D3059" s="57" t="str">
        <f t="shared" si="896"/>
        <v>7.35822055192903-2.20777100007099i</v>
      </c>
      <c r="E3059" s="57" t="str">
        <f t="shared" si="897"/>
        <v>110.192831928069-7.53281835166917i</v>
      </c>
      <c r="F3059" s="57" t="str">
        <f t="shared" si="898"/>
        <v>4.01070931871866-7.27737964867685i</v>
      </c>
      <c r="G3059" s="57" t="str">
        <f t="shared" si="899"/>
        <v>0.959803236171983-0.196420426651026i</v>
      </c>
      <c r="H3059" s="57" t="str">
        <f t="shared" si="900"/>
        <v>0.485577525622434-86.7684779195934i</v>
      </c>
      <c r="I3059" s="57" t="str">
        <f t="shared" si="901"/>
        <v>-3.55168945568568-1.98340034329757i</v>
      </c>
      <c r="K3059" s="57" t="str">
        <f t="shared" si="902"/>
        <v>0.000773931038539785-0.00123700149799816i</v>
      </c>
      <c r="L3059" s="57" t="str">
        <f t="shared" si="903"/>
        <v>0.00025-0.0023889426659161i</v>
      </c>
      <c r="M3059" s="57" t="str">
        <f t="shared" si="904"/>
        <v>0.0025-0.00134546207717427i</v>
      </c>
      <c r="N3059" s="57">
        <f t="shared" si="905"/>
        <v>101.42009520974958</v>
      </c>
      <c r="O3059" s="57">
        <f t="shared" si="906"/>
        <v>4.1654189024357962</v>
      </c>
      <c r="P3059" s="374">
        <f t="shared" si="907"/>
        <v>-4.1654189024357962</v>
      </c>
      <c r="Q3059" s="374">
        <f t="shared" si="908"/>
        <v>-78.579904790250424</v>
      </c>
      <c r="R3059" s="12">
        <f t="shared" si="909"/>
        <v>101.42009520974958</v>
      </c>
      <c r="S3059" s="57">
        <f t="shared" si="910"/>
        <v>92.529860689356525</v>
      </c>
      <c r="T3059" s="12">
        <f t="shared" si="893"/>
        <v>-4.1654189024357962</v>
      </c>
    </row>
    <row r="3060" spans="1:20" x14ac:dyDescent="0.15">
      <c r="A3060" s="57">
        <f t="shared" si="894"/>
        <v>583591.51375114219</v>
      </c>
      <c r="B3060" s="12">
        <f t="shared" si="911"/>
        <v>92881.474159976089</v>
      </c>
      <c r="C3060" s="57" t="str">
        <f t="shared" si="895"/>
        <v>0.121093452610226-0.60658797855645i</v>
      </c>
      <c r="D3060" s="57" t="str">
        <f t="shared" si="896"/>
        <v>7.35385753746418-2.21436551872589i</v>
      </c>
      <c r="E3060" s="57" t="str">
        <f t="shared" si="897"/>
        <v>110.360900957469-7.70255161436303i</v>
      </c>
      <c r="F3060" s="57" t="str">
        <f t="shared" si="898"/>
        <v>4.00948211308742-7.25580430029729i</v>
      </c>
      <c r="G3060" s="57" t="str">
        <f t="shared" si="899"/>
        <v>0.959509553473311-0.197106494735101i</v>
      </c>
      <c r="H3060" s="57" t="str">
        <f t="shared" si="900"/>
        <v>0.480934710657726-86.4354062282948i</v>
      </c>
      <c r="I3060" s="57" t="str">
        <f t="shared" si="901"/>
        <v>-3.52760028771736-1.97501569056803i</v>
      </c>
      <c r="K3060" s="57" t="str">
        <f t="shared" si="902"/>
        <v>0.00077245034004266-0.00123426495955508i</v>
      </c>
      <c r="L3060" s="57" t="str">
        <f t="shared" si="903"/>
        <v>0.00025-0.0023798990495279i</v>
      </c>
      <c r="M3060" s="57" t="str">
        <f t="shared" si="904"/>
        <v>0.0025-0.0013403686762047i</v>
      </c>
      <c r="N3060" s="57">
        <f t="shared" si="905"/>
        <v>101.28957369567023</v>
      </c>
      <c r="O3060" s="57">
        <f t="shared" si="906"/>
        <v>4.1724073211876425</v>
      </c>
      <c r="P3060" s="374">
        <f t="shared" si="907"/>
        <v>-4.1724073211876425</v>
      </c>
      <c r="Q3060" s="374">
        <f t="shared" si="908"/>
        <v>-78.710426304329772</v>
      </c>
      <c r="R3060" s="12">
        <f t="shared" si="909"/>
        <v>101.28957369567023</v>
      </c>
      <c r="S3060" s="57">
        <f t="shared" si="910"/>
        <v>92.881474159976094</v>
      </c>
      <c r="T3060" s="12">
        <f t="shared" si="893"/>
        <v>-4.1724073211876425</v>
      </c>
    </row>
    <row r="3061" spans="1:20" x14ac:dyDescent="0.15">
      <c r="A3061" s="57">
        <f t="shared" si="894"/>
        <v>585809.16150339646</v>
      </c>
      <c r="B3061" s="12">
        <f t="shared" si="911"/>
        <v>93234.423761783997</v>
      </c>
      <c r="C3061" s="57" t="str">
        <f t="shared" si="895"/>
        <v>0.119602444143627-0.606377743731273i</v>
      </c>
      <c r="D3061" s="57" t="str">
        <f t="shared" si="896"/>
        <v>7.34946653125749-2.22097403554766i</v>
      </c>
      <c r="E3061" s="57" t="str">
        <f t="shared" si="897"/>
        <v>110.529445177651-7.87437879281011i</v>
      </c>
      <c r="F3061" s="57" t="str">
        <f t="shared" si="898"/>
        <v>4.00824632234406-7.2343296464906i</v>
      </c>
      <c r="G3061" s="57" t="str">
        <f t="shared" si="899"/>
        <v>0.959213816270624-0.197794516977013i</v>
      </c>
      <c r="H3061" s="57" t="str">
        <f t="shared" si="900"/>
        <v>0.47633309274828-86.1036414730693i</v>
      </c>
      <c r="I3061" s="57" t="str">
        <f t="shared" si="901"/>
        <v>-3.50369349831794-1.96666411823187i</v>
      </c>
      <c r="K3061" s="57" t="str">
        <f t="shared" si="902"/>
        <v>0.000770966791970479-0.00123153583840294i</v>
      </c>
      <c r="L3061" s="57" t="str">
        <f t="shared" si="903"/>
        <v>0.00025-0.00237088966878651i</v>
      </c>
      <c r="M3061" s="57" t="str">
        <f t="shared" si="904"/>
        <v>0.0025-0.00133529455688852i</v>
      </c>
      <c r="N3061" s="57">
        <f t="shared" si="905"/>
        <v>101.15784318944029</v>
      </c>
      <c r="O3061" s="57">
        <f t="shared" si="906"/>
        <v>4.1793810057475751</v>
      </c>
      <c r="P3061" s="374">
        <f t="shared" si="907"/>
        <v>-4.1793810057475751</v>
      </c>
      <c r="Q3061" s="374">
        <f t="shared" si="908"/>
        <v>-78.842156810559715</v>
      </c>
      <c r="R3061" s="12">
        <f t="shared" si="909"/>
        <v>101.15784318944029</v>
      </c>
      <c r="S3061" s="57">
        <f t="shared" si="910"/>
        <v>93.234423761784001</v>
      </c>
      <c r="T3061" s="12">
        <f t="shared" si="893"/>
        <v>-4.1793810057475751</v>
      </c>
    </row>
    <row r="3062" spans="1:20" x14ac:dyDescent="0.15">
      <c r="A3062" s="57">
        <f t="shared" si="894"/>
        <v>588035.23631710943</v>
      </c>
      <c r="B3062" s="12">
        <f t="shared" si="911"/>
        <v>93588.714572078781</v>
      </c>
      <c r="C3062" s="57" t="str">
        <f t="shared" si="895"/>
        <v>0.118100467057152-0.606167741830979i</v>
      </c>
      <c r="D3062" s="57" t="str">
        <f t="shared" si="896"/>
        <v>7.34504739061382-2.22759647359974i</v>
      </c>
      <c r="E3062" s="57" t="str">
        <f t="shared" si="897"/>
        <v>110.69845595551-8.04832131442726i</v>
      </c>
      <c r="F3062" s="57" t="str">
        <f t="shared" si="898"/>
        <v>4.00700189201348-7.2129553396383i</v>
      </c>
      <c r="G3062" s="57" t="str">
        <f t="shared" si="899"/>
        <v>0.958916011527481-0.198484494013282i</v>
      </c>
      <c r="H3062" s="57" t="str">
        <f t="shared" si="900"/>
        <v>0.471772336586798-85.7731782055535i</v>
      </c>
      <c r="I3062" s="57" t="str">
        <f t="shared" si="901"/>
        <v>-3.47996766494679-1.95834546023469i</v>
      </c>
      <c r="K3062" s="57" t="str">
        <f t="shared" si="902"/>
        <v>0.000769480421318833-0.00122881406013677i</v>
      </c>
      <c r="L3062" s="57" t="str">
        <f t="shared" si="903"/>
        <v>0.00025-0.00236191439408897i</v>
      </c>
      <c r="M3062" s="57" t="str">
        <f t="shared" si="904"/>
        <v>0.0025-0.00133023964623284i</v>
      </c>
      <c r="N3062" s="57">
        <f t="shared" si="905"/>
        <v>101.02489861825315</v>
      </c>
      <c r="O3062" s="57">
        <f t="shared" si="906"/>
        <v>4.1863405574050532</v>
      </c>
      <c r="P3062" s="374">
        <f t="shared" si="907"/>
        <v>-4.1863405574050532</v>
      </c>
      <c r="Q3062" s="374">
        <f t="shared" si="908"/>
        <v>-78.975101381746853</v>
      </c>
      <c r="R3062" s="12">
        <f t="shared" si="909"/>
        <v>101.02489861825315</v>
      </c>
      <c r="S3062" s="57">
        <f t="shared" si="910"/>
        <v>93.588714572078786</v>
      </c>
      <c r="T3062" s="12">
        <f t="shared" si="893"/>
        <v>-4.1863405574050532</v>
      </c>
    </row>
    <row r="3063" spans="1:20" x14ac:dyDescent="0.15">
      <c r="A3063" s="57">
        <f t="shared" si="894"/>
        <v>590269.77021511446</v>
      </c>
      <c r="B3063" s="12">
        <f t="shared" si="911"/>
        <v>93944.351687452683</v>
      </c>
      <c r="C3063" s="57" t="str">
        <f t="shared" si="895"/>
        <v>0.116587471788709-0.60595785104008i</v>
      </c>
      <c r="D3063" s="57" t="str">
        <f t="shared" si="896"/>
        <v>7.34059997263288-2.23423275471765i</v>
      </c>
      <c r="E3063" s="57" t="str">
        <f t="shared" si="897"/>
        <v>110.867924400049-8.22440077814852i</v>
      </c>
      <c r="F3063" s="57" t="str">
        <f t="shared" si="898"/>
        <v>4.00574876735686-7.19168103318418i</v>
      </c>
      <c r="G3063" s="57" t="str">
        <f t="shared" si="899"/>
        <v>0.958616126144329-0.199176426417308i</v>
      </c>
      <c r="H3063" s="57" t="str">
        <f t="shared" si="900"/>
        <v>0.467252109554401-85.4440110039314i</v>
      </c>
      <c r="I3063" s="57" t="str">
        <f t="shared" si="901"/>
        <v>-3.45642137624261-1.95005955162264i</v>
      </c>
      <c r="K3063" s="57" t="str">
        <f t="shared" si="902"/>
        <v>0.000767991255429009-0.00122609955074539i</v>
      </c>
      <c r="L3063" s="57" t="str">
        <f t="shared" si="903"/>
        <v>0.00025-0.00235297309632294i</v>
      </c>
      <c r="M3063" s="57" t="str">
        <f t="shared" si="904"/>
        <v>0.0025-0.00132520387152106i</v>
      </c>
      <c r="N3063" s="57">
        <f t="shared" si="905"/>
        <v>100.89073489562131</v>
      </c>
      <c r="O3063" s="57">
        <f t="shared" si="906"/>
        <v>4.1932865816801579</v>
      </c>
      <c r="P3063" s="374">
        <f t="shared" si="907"/>
        <v>-4.1932865816801579</v>
      </c>
      <c r="Q3063" s="374">
        <f t="shared" si="908"/>
        <v>-79.109265104378693</v>
      </c>
      <c r="R3063" s="12">
        <f t="shared" si="909"/>
        <v>100.89073489562131</v>
      </c>
      <c r="S3063" s="57">
        <f t="shared" si="910"/>
        <v>93.944351687452681</v>
      </c>
      <c r="T3063" s="12">
        <f t="shared" si="893"/>
        <v>-4.1932865816801579</v>
      </c>
    </row>
    <row r="3064" spans="1:20" x14ac:dyDescent="0.15">
      <c r="A3064" s="57">
        <f t="shared" si="894"/>
        <v>592512.79534193187</v>
      </c>
      <c r="B3064" s="12">
        <f t="shared" si="911"/>
        <v>94301.340223865001</v>
      </c>
      <c r="C3064" s="57" t="str">
        <f t="shared" si="895"/>
        <v>0.11506340920945-0.605747948195756i</v>
      </c>
      <c r="D3064" s="57" t="str">
        <f t="shared" si="896"/>
        <v>7.33612413421729-2.24088279949995i</v>
      </c>
      <c r="E3064" s="57" t="str">
        <f t="shared" si="897"/>
        <v>111.037841357284-8.4026389545785i</v>
      </c>
      <c r="F3064" s="57" t="str">
        <f t="shared" si="898"/>
        <v>4.00448689337159-7.170506381626i</v>
      </c>
      <c r="G3064" s="57" t="str">
        <f t="shared" si="899"/>
        <v>0.958314146958487-0.199870314698592i</v>
      </c>
      <c r="H3064" s="57" t="str">
        <f t="shared" si="900"/>
        <v>0.462772081694908-85.1161344727644i</v>
      </c>
      <c r="I3064" s="57" t="str">
        <f t="shared" si="901"/>
        <v>-3.43305323193126-1.94180622853319i</v>
      </c>
      <c r="K3064" s="57" t="str">
        <f t="shared" si="902"/>
        <v>0.000766499321985889-0.00122339223661504i</v>
      </c>
      <c r="L3064" s="57" t="str">
        <f t="shared" si="903"/>
        <v>0.00025-0.00234406564686485i</v>
      </c>
      <c r="M3064" s="57" t="str">
        <f t="shared" si="904"/>
        <v>0.0025-0.00132018716031187i</v>
      </c>
      <c r="N3064" s="57">
        <f t="shared" si="905"/>
        <v>100.7553469211154</v>
      </c>
      <c r="O3064" s="57">
        <f t="shared" si="906"/>
        <v>4.2002196883673744</v>
      </c>
      <c r="P3064" s="374">
        <f t="shared" si="907"/>
        <v>-4.2002196883673744</v>
      </c>
      <c r="Q3064" s="374">
        <f t="shared" si="908"/>
        <v>-79.244653078884596</v>
      </c>
      <c r="R3064" s="12">
        <f t="shared" si="909"/>
        <v>100.7553469211154</v>
      </c>
      <c r="S3064" s="57">
        <f t="shared" si="910"/>
        <v>94.301340223864997</v>
      </c>
      <c r="T3064" s="12">
        <f t="shared" si="893"/>
        <v>-4.2002196883673744</v>
      </c>
    </row>
    <row r="3065" spans="1:20" x14ac:dyDescent="0.15">
      <c r="A3065" s="57">
        <f t="shared" si="894"/>
        <v>594764.34396423132</v>
      </c>
      <c r="B3065" s="12">
        <f t="shared" si="911"/>
        <v>94659.685316715695</v>
      </c>
      <c r="C3065" s="57" t="str">
        <f t="shared" si="895"/>
        <v>0.113528230641231-0.605537908775597i</v>
      </c>
      <c r="D3065" s="57" t="str">
        <f t="shared" si="896"/>
        <v>7.33161973208084-2.24754652729938i</v>
      </c>
      <c r="E3065" s="57" t="str">
        <f t="shared" si="897"/>
        <v>111.208197405087-8.58305778610416i</v>
      </c>
      <c r="F3065" s="57" t="str">
        <f t="shared" si="898"/>
        <v>4.00321621479127-7.14943104050725i</v>
      </c>
      <c r="G3065" s="57" t="str">
        <f t="shared" si="899"/>
        <v>0.958010060744155-0.20056615930195i</v>
      </c>
      <c r="H3065" s="57" t="str">
        <f t="shared" si="900"/>
        <v>0.458331925689442-84.7895432428197i</v>
      </c>
      <c r="I3065" s="57" t="str">
        <f t="shared" si="901"/>
        <v>-3.40986184273422-1.93358532818601i</v>
      </c>
      <c r="K3065" s="57" t="str">
        <f t="shared" si="902"/>
        <v>0.000765004649015828-0.00122069204453297i</v>
      </c>
      <c r="L3065" s="57" t="str">
        <f t="shared" si="903"/>
        <v>0.00025-0.00233519191757806i</v>
      </c>
      <c r="M3065" s="57" t="str">
        <f t="shared" si="904"/>
        <v>0.0025-0.00131518944043821i</v>
      </c>
      <c r="N3065" s="57">
        <f t="shared" si="905"/>
        <v>100.61872958009873</v>
      </c>
      <c r="O3065" s="57">
        <f t="shared" si="906"/>
        <v>4.2071404915784258</v>
      </c>
      <c r="P3065" s="374">
        <f t="shared" si="907"/>
        <v>-4.2071404915784258</v>
      </c>
      <c r="Q3065" s="374">
        <f t="shared" si="908"/>
        <v>-79.38127041990127</v>
      </c>
      <c r="R3065" s="12">
        <f t="shared" si="909"/>
        <v>100.61872958009873</v>
      </c>
      <c r="S3065" s="57">
        <f t="shared" si="910"/>
        <v>94.659685316715695</v>
      </c>
      <c r="T3065" s="12">
        <f t="shared" si="893"/>
        <v>-4.2071404915784258</v>
      </c>
    </row>
    <row r="3066" spans="1:20" x14ac:dyDescent="0.15">
      <c r="A3066" s="57">
        <f t="shared" si="894"/>
        <v>597024.44847129541</v>
      </c>
      <c r="B3066" s="12">
        <f t="shared" si="911"/>
        <v>95019.392120919219</v>
      </c>
      <c r="C3066" s="57" t="str">
        <f t="shared" si="895"/>
        <v>0.111981887874422-0.605327606885099i</v>
      </c>
      <c r="D3066" s="57" t="str">
        <f t="shared" si="896"/>
        <v>7.3270866227566-2.25422385621369i</v>
      </c>
      <c r="E3066" s="57" t="str">
        <f t="shared" si="897"/>
        <v>111.378982847914-8.76567938695358i</v>
      </c>
      <c r="F3066" s="57" t="str">
        <f t="shared" si="898"/>
        <v>4.00193667608579-7.12845466640879i</v>
      </c>
      <c r="G3066" s="57" t="str">
        <f t="shared" si="899"/>
        <v>0.957703854212412-0.20126396060672i</v>
      </c>
      <c r="H3066" s="57" t="str">
        <f t="shared" si="900"/>
        <v>0.45393131683126-84.4642319708987i</v>
      </c>
      <c r="I3066" s="57" t="str">
        <f t="shared" si="901"/>
        <v>-3.38684583027783-1.92539668887391i</v>
      </c>
      <c r="K3066" s="57" t="str">
        <f t="shared" si="902"/>
        <v>0.000763507264884421-0.00121799890169093i</v>
      </c>
      <c r="L3066" s="57" t="str">
        <f t="shared" si="903"/>
        <v>0.00025-0.00232635178081097i</v>
      </c>
      <c r="M3066" s="57" t="str">
        <f t="shared" si="904"/>
        <v>0.0025-0.00131021064000618i</v>
      </c>
      <c r="N3066" s="57">
        <f t="shared" si="905"/>
        <v>100.4808777434622</v>
      </c>
      <c r="O3066" s="57">
        <f t="shared" si="906"/>
        <v>4.2140496097897193</v>
      </c>
      <c r="P3066" s="374">
        <f t="shared" si="907"/>
        <v>-4.2140496097897193</v>
      </c>
      <c r="Q3066" s="374">
        <f t="shared" si="908"/>
        <v>-79.519122256537798</v>
      </c>
      <c r="R3066" s="12">
        <f t="shared" si="909"/>
        <v>100.4808777434622</v>
      </c>
      <c r="S3066" s="57">
        <f t="shared" si="910"/>
        <v>95.019392120919221</v>
      </c>
      <c r="T3066" s="12">
        <f t="shared" si="893"/>
        <v>-4.2140496097897193</v>
      </c>
    </row>
    <row r="3067" spans="1:20" x14ac:dyDescent="0.15">
      <c r="A3067" s="57">
        <f t="shared" si="894"/>
        <v>599293.14137548627</v>
      </c>
      <c r="B3067" s="12">
        <f t="shared" si="911"/>
        <v>95380.465810978712</v>
      </c>
      <c r="C3067" s="57" t="str">
        <f t="shared" si="895"/>
        <v>0.110424333186083-0.605116915245364i</v>
      </c>
      <c r="D3067" s="57" t="str">
        <f t="shared" si="896"/>
        <v>7.32252466260554-2.26091470307675i</v>
      </c>
      <c r="E3067" s="57" t="str">
        <f t="shared" si="897"/>
        <v>111.550187711458-8.95052604320342i</v>
      </c>
      <c r="F3067" s="57" t="str">
        <f t="shared" si="898"/>
        <v>4.00064822146132-7.10757691694062i</v>
      </c>
      <c r="G3067" s="57" t="str">
        <f t="shared" si="899"/>
        <v>0.957395514011226-0.201963718925966i</v>
      </c>
      <c r="H3067" s="57" t="str">
        <f t="shared" si="900"/>
        <v>0.449569933001023-84.1401953396746i</v>
      </c>
      <c r="I3067" s="57" t="str">
        <f t="shared" si="901"/>
        <v>-3.36400382700366-1.91724014995403i</v>
      </c>
      <c r="K3067" s="57" t="str">
        <f t="shared" si="902"/>
        <v>0.000762007198294259-0.00121531273568885i</v>
      </c>
      <c r="L3067" s="57" t="str">
        <f t="shared" si="903"/>
        <v>0.00025-0.00231754510939527i</v>
      </c>
      <c r="M3067" s="57" t="str">
        <f t="shared" si="904"/>
        <v>0.0025-0.00130525068739408i</v>
      </c>
      <c r="N3067" s="57">
        <f t="shared" si="905"/>
        <v>100.3417862673527</v>
      </c>
      <c r="O3067" s="57">
        <f t="shared" si="906"/>
        <v>4.2209476658882021</v>
      </c>
      <c r="P3067" s="374">
        <f t="shared" si="907"/>
        <v>-4.2209476658882021</v>
      </c>
      <c r="Q3067" s="374">
        <f t="shared" si="908"/>
        <v>-79.658213732647297</v>
      </c>
      <c r="R3067" s="12">
        <f t="shared" si="909"/>
        <v>100.3417862673527</v>
      </c>
      <c r="S3067" s="57">
        <f t="shared" si="910"/>
        <v>95.380465810978706</v>
      </c>
      <c r="T3067" s="12">
        <f t="shared" si="893"/>
        <v>-4.2209476658882021</v>
      </c>
    </row>
    <row r="3068" spans="1:20" x14ac:dyDescent="0.15">
      <c r="A3068" s="57">
        <f t="shared" si="894"/>
        <v>601570.45531271317</v>
      </c>
      <c r="B3068" s="12">
        <f t="shared" si="911"/>
        <v>95742.911581060427</v>
      </c>
      <c r="C3068" s="57" t="str">
        <f t="shared" si="895"/>
        <v>0.108855519358508-0.604905705180629i</v>
      </c>
      <c r="D3068" s="57" t="str">
        <f t="shared" si="896"/>
        <v>7.31793370782524-2.26761898344968i</v>
      </c>
      <c r="E3068" s="57" t="str">
        <f t="shared" si="897"/>
        <v>111.721801737201-9.1376202127348i</v>
      </c>
      <c r="F3068" s="57" t="str">
        <f t="shared" si="898"/>
        <v>3.99935079486034-7.08679745073355i</v>
      </c>
      <c r="G3068" s="57" t="str">
        <f t="shared" si="899"/>
        <v>0.957085026725471-0.202665434505678i</v>
      </c>
      <c r="H3068" s="57" t="str">
        <f t="shared" si="900"/>
        <v>0.445247454642207-83.8174280575224i</v>
      </c>
      <c r="I3068" s="57" t="str">
        <f t="shared" si="901"/>
        <v>-3.34133447607932-1.90911555183893i</v>
      </c>
      <c r="K3068" s="57" t="str">
        <f t="shared" si="902"/>
        <v>0.000760504478282574-0.00121263347453825i</v>
      </c>
      <c r="L3068" s="57" t="str">
        <f t="shared" si="903"/>
        <v>0.00025-0.00230877177664403i</v>
      </c>
      <c r="M3068" s="57" t="str">
        <f t="shared" si="904"/>
        <v>0.0025-0.00130030951125133i</v>
      </c>
      <c r="N3068" s="57">
        <f t="shared" si="905"/>
        <v>100.20144999290125</v>
      </c>
      <c r="O3068" s="57">
        <f t="shared" si="906"/>
        <v>4.2278352872209393</v>
      </c>
      <c r="P3068" s="374">
        <f t="shared" si="907"/>
        <v>-4.2278352872209393</v>
      </c>
      <c r="Q3068" s="374">
        <f t="shared" si="908"/>
        <v>-79.798550007098754</v>
      </c>
      <c r="R3068" s="12">
        <f t="shared" si="909"/>
        <v>100.20144999290125</v>
      </c>
      <c r="S3068" s="57">
        <f t="shared" si="910"/>
        <v>95.742911581060426</v>
      </c>
      <c r="T3068" s="12">
        <f t="shared" si="893"/>
        <v>-4.2278352872209393</v>
      </c>
    </row>
    <row r="3069" spans="1:20" x14ac:dyDescent="0.15">
      <c r="A3069" s="57">
        <f t="shared" si="894"/>
        <v>603856.42304290144</v>
      </c>
      <c r="B3069" s="12">
        <f t="shared" si="911"/>
        <v>96106.734645068456</v>
      </c>
      <c r="C3069" s="57" t="str">
        <f t="shared" si="895"/>
        <v>0.107275399698118-0.604693846605837i</v>
      </c>
      <c r="D3069" s="57" t="str">
        <f t="shared" si="896"/>
        <v>7.31331361445829-2.27433661161175i</v>
      </c>
      <c r="E3069" s="57" t="str">
        <f t="shared" si="897"/>
        <v>111.893814376873-9.3269845251361i</v>
      </c>
      <c r="F3069" s="57" t="str">
        <f t="shared" si="898"/>
        <v>3.9980443399618-7.06611592743092i</v>
      </c>
      <c r="G3069" s="57" t="str">
        <f t="shared" si="899"/>
        <v>0.956772378876951-0.203369107523959i</v>
      </c>
      <c r="H3069" s="57" t="str">
        <f t="shared" si="900"/>
        <v>0.440963564736897-83.4959248583557i</v>
      </c>
      <c r="I3069" s="57" t="str">
        <f t="shared" si="901"/>
        <v>-3.31883643131021-1.90102273598799i</v>
      </c>
      <c r="K3069" s="57" t="str">
        <f t="shared" si="902"/>
        <v>0.000758999134218847-0.00120996104666584i</v>
      </c>
      <c r="L3069" s="57" t="str">
        <f t="shared" si="903"/>
        <v>0.00025-0.0023000316563499i</v>
      </c>
      <c r="M3069" s="57" t="str">
        <f t="shared" si="904"/>
        <v>0.0025-0.00129538704049744i</v>
      </c>
      <c r="N3069" s="57">
        <f t="shared" si="905"/>
        <v>100.05986374594454</v>
      </c>
      <c r="O3069" s="57">
        <f t="shared" si="906"/>
        <v>4.2347131056455627</v>
      </c>
      <c r="P3069" s="374">
        <f t="shared" si="907"/>
        <v>-4.2347131056455627</v>
      </c>
      <c r="Q3069" s="374">
        <f t="shared" si="908"/>
        <v>-79.94013625405546</v>
      </c>
      <c r="R3069" s="12">
        <f t="shared" si="909"/>
        <v>100.05986374594454</v>
      </c>
      <c r="S3069" s="57">
        <f t="shared" si="910"/>
        <v>96.106734645068457</v>
      </c>
      <c r="T3069" s="12">
        <f t="shared" si="893"/>
        <v>-4.2347131056455627</v>
      </c>
    </row>
    <row r="3070" spans="1:20" x14ac:dyDescent="0.15">
      <c r="A3070" s="57">
        <f t="shared" si="894"/>
        <v>606151.07745046448</v>
      </c>
      <c r="B3070" s="12">
        <f t="shared" si="911"/>
        <v>96471.940236719718</v>
      </c>
      <c r="C3070" s="57" t="str">
        <f t="shared" si="895"/>
        <v>0.105683928054809-0.604481208014264i</v>
      </c>
      <c r="D3070" s="57" t="str">
        <f t="shared" si="896"/>
        <v>7.30866423840172-2.2810675005516i</v>
      </c>
      <c r="E3070" s="57" t="str">
        <f t="shared" si="897"/>
        <v>112.066214786825-9.5186417815422i</v>
      </c>
      <c r="F3070" s="57" t="str">
        <f t="shared" si="898"/>
        <v>3.99672880018119-7.04553200768024i</v>
      </c>
      <c r="G3070" s="57" t="str">
        <f t="shared" si="899"/>
        <v>0.956457556924421-0.204074738090213i</v>
      </c>
      <c r="H3070" s="57" t="str">
        <f t="shared" si="900"/>
        <v>0.436717948781838-83.175680501462i</v>
      </c>
      <c r="I3070" s="57" t="str">
        <f t="shared" si="901"/>
        <v>-3.29650835705196-1.8929615448987i</v>
      </c>
      <c r="K3070" s="57" t="str">
        <f t="shared" si="902"/>
        <v>0.000757491195802369-0.00120729538091698i</v>
      </c>
      <c r="L3070" s="57" t="str">
        <f t="shared" si="903"/>
        <v>0.00025-0.00229132462278332i</v>
      </c>
      <c r="M3070" s="57" t="str">
        <f t="shared" si="904"/>
        <v>0.0025-0.00129048320432102i</v>
      </c>
      <c r="N3070" s="57">
        <f t="shared" si="905"/>
        <v>99.917022336749781</v>
      </c>
      <c r="O3070" s="57">
        <f t="shared" si="906"/>
        <v>4.2415817575812378</v>
      </c>
      <c r="P3070" s="374">
        <f t="shared" si="907"/>
        <v>-4.2415817575812378</v>
      </c>
      <c r="Q3070" s="374">
        <f t="shared" si="908"/>
        <v>-80.082977663250219</v>
      </c>
      <c r="R3070" s="12">
        <f t="shared" si="909"/>
        <v>99.917022336749781</v>
      </c>
      <c r="S3070" s="57">
        <f t="shared" si="910"/>
        <v>96.471940236719718</v>
      </c>
      <c r="T3070" s="12">
        <f t="shared" si="893"/>
        <v>-4.2415817575812378</v>
      </c>
    </row>
    <row r="3071" spans="1:20" x14ac:dyDescent="0.15">
      <c r="A3071" s="57">
        <f t="shared" si="894"/>
        <v>608454.45154477633</v>
      </c>
      <c r="B3071" s="12">
        <f t="shared" si="911"/>
        <v>96838.533609619262</v>
      </c>
      <c r="C3071" s="57" t="str">
        <f t="shared" si="895"/>
        <v>0.104081058841592-0.604267656464983i</v>
      </c>
      <c r="D3071" s="57" t="str">
        <f t="shared" si="896"/>
        <v>7.30398543541543-2.28781156195826i</v>
      </c>
      <c r="E3071" s="57" t="str">
        <f t="shared" si="897"/>
        <v>112.238991822289-9.71261495441966i</v>
      </c>
      <c r="F3071" s="57" t="str">
        <f t="shared" si="898"/>
        <v>3.9954041186707-7.02504535312493i</v>
      </c>
      <c r="G3071" s="57" t="str">
        <f t="shared" si="899"/>
        <v>0.956140547263629-0.204782326244325i</v>
      </c>
      <c r="H3071" s="57" t="str">
        <f t="shared" si="900"/>
        <v>0.432510294764774-82.856689771343i</v>
      </c>
      <c r="I3071" s="57" t="str">
        <f t="shared" si="901"/>
        <v>-3.27434892812387-1.88493182209827i</v>
      </c>
      <c r="K3071" s="57" t="str">
        <f t="shared" si="902"/>
        <v>0.000755980693059688-0.00120463640655917i</v>
      </c>
      <c r="L3071" s="57" t="str">
        <f t="shared" si="903"/>
        <v>0.00025-0.0022826505506907i</v>
      </c>
      <c r="M3071" s="57" t="str">
        <f t="shared" si="904"/>
        <v>0.0025-0.00128559793217874i</v>
      </c>
      <c r="N3071" s="57">
        <f t="shared" si="905"/>
        <v>99.772920559729727</v>
      </c>
      <c r="O3071" s="57">
        <f t="shared" si="906"/>
        <v>4.2484418840637268</v>
      </c>
      <c r="P3071" s="374">
        <f t="shared" si="907"/>
        <v>-4.2484418840637268</v>
      </c>
      <c r="Q3071" s="374">
        <f t="shared" si="908"/>
        <v>-80.227079440270273</v>
      </c>
      <c r="R3071" s="12">
        <f t="shared" si="909"/>
        <v>99.772920559729727</v>
      </c>
      <c r="S3071" s="57">
        <f t="shared" si="910"/>
        <v>96.838533609619262</v>
      </c>
      <c r="T3071" s="12">
        <f t="shared" si="893"/>
        <v>-4.2484418840637268</v>
      </c>
    </row>
    <row r="3072" spans="1:20" x14ac:dyDescent="0.15">
      <c r="A3072" s="57">
        <f t="shared" si="894"/>
        <v>610766.57846064644</v>
      </c>
      <c r="B3072" s="12">
        <f t="shared" si="911"/>
        <v>97206.520037335824</v>
      </c>
      <c r="C3072" s="57" t="str">
        <f t="shared" si="895"/>
        <v>0.102466747054703-0.604053057570482i</v>
      </c>
      <c r="D3072" s="57" t="str">
        <f t="shared" si="896"/>
        <v>7.2992770611319-2.29456870621233i</v>
      </c>
      <c r="E3072" s="57" t="str">
        <f t="shared" si="897"/>
        <v>112.412134031551-9.90892718728765i</v>
      </c>
      <c r="F3072" s="57" t="str">
        <f t="shared" si="898"/>
        <v>3.99407023831938-7.00465562639601i</v>
      </c>
      <c r="G3072" s="57" t="str">
        <f t="shared" si="899"/>
        <v>0.955821336227349-0.205491871955836i</v>
      </c>
      <c r="H3072" s="57" t="str">
        <f t="shared" si="900"/>
        <v>0.428340293141071-82.5389474775532i</v>
      </c>
      <c r="I3072" s="57" t="str">
        <f t="shared" si="901"/>
        <v>-3.25235682972282-1.87693341213521i</v>
      </c>
      <c r="K3072" s="57" t="str">
        <f t="shared" si="902"/>
        <v>0.000754467656342049-0.00120198405328551i</v>
      </c>
      <c r="L3072" s="57" t="str">
        <f t="shared" si="903"/>
        <v>0.00025-0.00227400931529259i</v>
      </c>
      <c r="M3072" s="57" t="str">
        <f t="shared" si="904"/>
        <v>0.0025-0.00128073115379432i</v>
      </c>
      <c r="N3072" s="57">
        <f t="shared" si="905"/>
        <v>99.627553193159528</v>
      </c>
      <c r="O3072" s="57">
        <f t="shared" si="906"/>
        <v>4.2552941307997427</v>
      </c>
      <c r="P3072" s="374">
        <f t="shared" si="907"/>
        <v>-4.2552941307997427</v>
      </c>
      <c r="Q3072" s="374">
        <f t="shared" si="908"/>
        <v>-80.372446806840472</v>
      </c>
      <c r="R3072" s="12">
        <f t="shared" si="909"/>
        <v>99.627553193159528</v>
      </c>
      <c r="S3072" s="57">
        <f t="shared" si="910"/>
        <v>97.206520037335821</v>
      </c>
      <c r="T3072" s="12">
        <f t="shared" si="893"/>
        <v>-4.2552941307997427</v>
      </c>
    </row>
    <row r="3073" spans="1:20" x14ac:dyDescent="0.15">
      <c r="A3073" s="57">
        <f t="shared" si="894"/>
        <v>613087.4914587969</v>
      </c>
      <c r="B3073" s="12">
        <f t="shared" si="911"/>
        <v>97575.904813477697</v>
      </c>
      <c r="C3073" s="57" t="str">
        <f t="shared" si="895"/>
        <v>0.100840948294103-0.603837275484198i</v>
      </c>
      <c r="D3073" s="57" t="str">
        <f t="shared" si="896"/>
        <v>7.29453897106514-2.3013388423771i</v>
      </c>
      <c r="E3073" s="57" t="str">
        <f t="shared" si="897"/>
        <v>112.585629650027-10.1076017943723i</v>
      </c>
      <c r="F3073" s="57" t="str">
        <f t="shared" si="898"/>
        <v>3.99272710175338-6.98436249110369i</v>
      </c>
      <c r="G3073" s="57" t="str">
        <f t="shared" si="899"/>
        <v>0.955499910085433-0.206203375123112i</v>
      </c>
      <c r="H3073" s="57" t="str">
        <f t="shared" si="900"/>
        <v>0.424207636810587-82.222448454539i</v>
      </c>
      <c r="I3073" s="57" t="str">
        <f t="shared" si="901"/>
        <v>-3.23053075733806-1.86896616057098i</v>
      </c>
      <c r="K3073" s="57" t="str">
        <f t="shared" si="902"/>
        <v>0.000752952116322737-0.00119933825121813i</v>
      </c>
      <c r="L3073" s="57" t="str">
        <f t="shared" si="903"/>
        <v>0.00025-0.00226540079228191i</v>
      </c>
      <c r="M3073" s="57" t="str">
        <f t="shared" si="904"/>
        <v>0.0025-0.00127588279915752i</v>
      </c>
      <c r="N3073" s="57">
        <f t="shared" si="905"/>
        <v>99.480914998890995</v>
      </c>
      <c r="O3073" s="57">
        <f t="shared" si="906"/>
        <v>4.2621391482242572</v>
      </c>
      <c r="P3073" s="374">
        <f t="shared" si="907"/>
        <v>-4.2621391482242572</v>
      </c>
      <c r="Q3073" s="374">
        <f t="shared" si="908"/>
        <v>-80.519085001109005</v>
      </c>
      <c r="R3073" s="12">
        <f t="shared" si="909"/>
        <v>99.480914998890995</v>
      </c>
      <c r="S3073" s="57">
        <f t="shared" si="910"/>
        <v>97.575904813477692</v>
      </c>
      <c r="T3073" s="12">
        <f t="shared" si="893"/>
        <v>-4.2621391482242572</v>
      </c>
    </row>
    <row r="3074" spans="1:20" x14ac:dyDescent="0.15">
      <c r="A3074" s="57">
        <f t="shared" si="894"/>
        <v>615417.22392634035</v>
      </c>
      <c r="B3074" s="12">
        <f t="shared" si="911"/>
        <v>97946.693251768913</v>
      </c>
      <c r="C3074" s="57" t="str">
        <f t="shared" si="895"/>
        <v>0.0992036187843763-0.603620172888085i</v>
      </c>
      <c r="D3074" s="57" t="str">
        <f t="shared" si="896"/>
        <v>7.28977102062041-2.30812187818973i</v>
      </c>
      <c r="E3074" s="57" t="str">
        <f t="shared" si="897"/>
        <v>112.759466594229-10.3086622601976i</v>
      </c>
      <c r="F3074" s="57" t="str">
        <f t="shared" si="898"/>
        <v>3.99137465133609-6.96416561182915i</v>
      </c>
      <c r="G3074" s="57" t="str">
        <f t="shared" si="899"/>
        <v>0.955176255044858-0.206916835572503i</v>
      </c>
      <c r="H3074" s="57" t="str">
        <f t="shared" si="900"/>
        <v>0.420112021094886-81.9071875614843i</v>
      </c>
      <c r="I3074" s="57" t="str">
        <f t="shared" si="901"/>
        <v>-3.20886941666686-1.86102991397184i</v>
      </c>
      <c r="K3074" s="57" t="str">
        <f t="shared" si="902"/>
        <v>0.00075143410399439-0.00119669893091162i</v>
      </c>
      <c r="L3074" s="57" t="str">
        <f t="shared" si="903"/>
        <v>0.00025-0.00225682485782219i</v>
      </c>
      <c r="M3074" s="57" t="str">
        <f t="shared" si="904"/>
        <v>0.0025-0.00127105279852313i</v>
      </c>
      <c r="N3074" s="57">
        <f t="shared" si="905"/>
        <v>99.333000722062366</v>
      </c>
      <c r="O3074" s="57">
        <f t="shared" si="906"/>
        <v>4.2689775915591657</v>
      </c>
      <c r="P3074" s="374">
        <f t="shared" si="907"/>
        <v>-4.2689775915591657</v>
      </c>
      <c r="Q3074" s="374">
        <f t="shared" si="908"/>
        <v>-80.666999277937634</v>
      </c>
      <c r="R3074" s="12">
        <f t="shared" si="909"/>
        <v>99.333000722062366</v>
      </c>
      <c r="S3074" s="57">
        <f t="shared" si="910"/>
        <v>97.946693251768906</v>
      </c>
      <c r="T3074" s="12">
        <f t="shared" si="893"/>
        <v>-4.2689775915591657</v>
      </c>
    </row>
    <row r="3075" spans="1:20" x14ac:dyDescent="0.15">
      <c r="A3075" s="57">
        <f t="shared" si="894"/>
        <v>617755.80937726051</v>
      </c>
      <c r="B3075" s="12">
        <f t="shared" si="911"/>
        <v>98318.89068612564</v>
      </c>
      <c r="C3075" s="57" t="str">
        <f t="shared" si="895"/>
        <v>0.0975547153960515-0.603401610980157i</v>
      </c>
      <c r="D3075" s="57" t="str">
        <f t="shared" si="896"/>
        <v>7.28497306510361-2.31491772005243i</v>
      </c>
      <c r="E3075" s="57" t="str">
        <f t="shared" si="897"/>
        <v>112.933632455638-10.512132239104i</v>
      </c>
      <c r="F3075" s="57" t="str">
        <f t="shared" si="898"/>
        <v>3.99001282916841-6.9440646541161i</v>
      </c>
      <c r="G3075" s="57" t="str">
        <f t="shared" si="899"/>
        <v>0.954850357249792-0.207632253057508i</v>
      </c>
      <c r="H3075" s="57" t="str">
        <f t="shared" si="900"/>
        <v>0.416053143714618-81.5931596821506i</v>
      </c>
      <c r="I3075" s="57" t="str">
        <f t="shared" si="901"/>
        <v>-3.18737152353066-1.85312451990072i</v>
      </c>
      <c r="K3075" s="57" t="str">
        <f t="shared" si="902"/>
        <v>0.000749913650666187-0.00119406602335639i</v>
      </c>
      <c r="L3075" s="57" t="str">
        <f t="shared" si="903"/>
        <v>0.00025-0.00224828138854572i</v>
      </c>
      <c r="M3075" s="57" t="str">
        <f t="shared" si="904"/>
        <v>0.0025-0.00126624108240998i</v>
      </c>
      <c r="N3075" s="57">
        <f t="shared" si="905"/>
        <v>99.183805090806572</v>
      </c>
      <c r="O3075" s="57">
        <f t="shared" si="906"/>
        <v>4.275810120874219</v>
      </c>
      <c r="P3075" s="374">
        <f t="shared" si="907"/>
        <v>-4.275810120874219</v>
      </c>
      <c r="Q3075" s="374">
        <f t="shared" si="908"/>
        <v>-80.816194909193428</v>
      </c>
      <c r="R3075" s="12">
        <f t="shared" si="909"/>
        <v>99.183805090806572</v>
      </c>
      <c r="S3075" s="57">
        <f t="shared" si="910"/>
        <v>98.318890686125641</v>
      </c>
      <c r="T3075" s="12">
        <f t="shared" si="893"/>
        <v>-4.275810120874219</v>
      </c>
    </row>
    <row r="3076" spans="1:20" x14ac:dyDescent="0.15">
      <c r="A3076" s="57">
        <f t="shared" si="894"/>
        <v>620103.28145289409</v>
      </c>
      <c r="B3076" s="12">
        <f t="shared" si="911"/>
        <v>98692.502470732914</v>
      </c>
      <c r="C3076" s="57" t="str">
        <f t="shared" si="895"/>
        <v>0.0958941956673862-0.603181449462075i</v>
      </c>
      <c r="D3076" s="57" t="str">
        <f t="shared" si="896"/>
        <v>7.2801449597313-2.32172627302376i</v>
      </c>
      <c r="E3076" s="57" t="str">
        <f t="shared" si="897"/>
        <v>113.108114494465-10.7180355546931i</v>
      </c>
      <c r="F3076" s="57" t="str">
        <f t="shared" si="898"/>
        <v>3.9886415770891-6.92405928446256i</v>
      </c>
      <c r="G3076" s="57" t="str">
        <f t="shared" si="899"/>
        <v>0.954522202781652-0.208349627257921i</v>
      </c>
      <c r="H3076" s="57" t="str">
        <f t="shared" si="900"/>
        <v>0.412030704767286-81.2803597247254i</v>
      </c>
      <c r="I3076" s="57" t="str">
        <f t="shared" si="901"/>
        <v>-3.16603580379227-1.84524982690925i</v>
      </c>
      <c r="K3076" s="57" t="str">
        <f t="shared" si="902"/>
        <v>0.00074839078796107-0.00119143945998204i</v>
      </c>
      <c r="L3076" s="57" t="str">
        <f t="shared" si="903"/>
        <v>0.00025-0.00223977026155182i</v>
      </c>
      <c r="M3076" s="57" t="str">
        <f t="shared" si="904"/>
        <v>0.0025-0.0012614475815999i</v>
      </c>
      <c r="N3076" s="57">
        <f t="shared" si="905"/>
        <v>99.033322815959878</v>
      </c>
      <c r="O3076" s="57">
        <f t="shared" si="906"/>
        <v>4.282637401149251</v>
      </c>
      <c r="P3076" s="374">
        <f t="shared" si="907"/>
        <v>-4.282637401149251</v>
      </c>
      <c r="Q3076" s="374">
        <f t="shared" si="908"/>
        <v>-80.966677184040122</v>
      </c>
      <c r="R3076" s="12">
        <f t="shared" si="909"/>
        <v>99.033322815959878</v>
      </c>
      <c r="S3076" s="57">
        <f t="shared" si="910"/>
        <v>98.692502470732919</v>
      </c>
      <c r="T3076" s="12">
        <f t="shared" si="893"/>
        <v>-4.282637401149251</v>
      </c>
    </row>
    <row r="3077" spans="1:20" x14ac:dyDescent="0.15">
      <c r="A3077" s="57">
        <f t="shared" si="894"/>
        <v>622459.67392241512</v>
      </c>
      <c r="B3077" s="12">
        <f t="shared" si="911"/>
        <v>99067.533980121705</v>
      </c>
      <c r="C3077" s="57" t="str">
        <f t="shared" si="895"/>
        <v>0.0942220178265346-0.60295954652676i</v>
      </c>
      <c r="D3077" s="57" t="str">
        <f t="shared" si="896"/>
        <v>7.27528655964033-2.32854744080979i</v>
      </c>
      <c r="E3077" s="57" t="str">
        <f t="shared" si="897"/>
        <v>113.28289963332-10.9263961992023i</v>
      </c>
      <c r="F3077" s="57" t="str">
        <f t="shared" si="898"/>
        <v>3.98726083667495-6.90414917031236i</v>
      </c>
      <c r="G3077" s="57" t="str">
        <f t="shared" si="899"/>
        <v>0.954191777659187-0.209068957778978i</v>
      </c>
      <c r="H3077" s="57" t="str">
        <f t="shared" si="900"/>
        <v>0.408044406705161-80.9687826216644i</v>
      </c>
      <c r="I3077" s="57" t="str">
        <f t="shared" si="901"/>
        <v>-3.14486099327337-1.83740568452974i</v>
      </c>
      <c r="K3077" s="57" t="str">
        <f t="shared" si="902"/>
        <v>0.000746865547812818-0.00118881917266073i</v>
      </c>
      <c r="L3077" s="57" t="str">
        <f t="shared" si="903"/>
        <v>0.00025-0.00223129135440508i</v>
      </c>
      <c r="M3077" s="57" t="str">
        <f t="shared" si="904"/>
        <v>0.0025-0.00125667222713678i</v>
      </c>
      <c r="N3077" s="57">
        <f t="shared" si="905"/>
        <v>98.881548590763231</v>
      </c>
      <c r="O3077" s="57">
        <f t="shared" si="906"/>
        <v>4.2894601023382473</v>
      </c>
      <c r="P3077" s="374">
        <f t="shared" si="907"/>
        <v>-4.2894601023382473</v>
      </c>
      <c r="Q3077" s="374">
        <f t="shared" si="908"/>
        <v>-81.118451409236769</v>
      </c>
      <c r="R3077" s="12">
        <f t="shared" si="909"/>
        <v>98.881548590763231</v>
      </c>
      <c r="S3077" s="57">
        <f t="shared" si="910"/>
        <v>99.067533980121709</v>
      </c>
      <c r="T3077" s="12">
        <f t="shared" si="893"/>
        <v>-4.2894601023382473</v>
      </c>
    </row>
    <row r="3078" spans="1:20" x14ac:dyDescent="0.15">
      <c r="A3078" s="57">
        <f t="shared" si="894"/>
        <v>624825.02068332036</v>
      </c>
      <c r="B3078" s="12">
        <f t="shared" si="911"/>
        <v>99443.990609246175</v>
      </c>
      <c r="C3078" s="57" t="str">
        <f t="shared" si="895"/>
        <v>0.092538140814201-0.602735758845956i</v>
      </c>
      <c r="D3078" s="57" t="str">
        <f t="shared" si="896"/>
        <v>7.27039771989818-2.33538112575552i</v>
      </c>
      <c r="E3078" s="57" t="str">
        <f t="shared" si="897"/>
        <v>113.457974450757-11.1372383327962i</v>
      </c>
      <c r="F3078" s="57" t="str">
        <f t="shared" si="898"/>
        <v>3.98587054924125-6.88433398004695i</v>
      </c>
      <c r="G3078" s="57" t="str">
        <f t="shared" si="899"/>
        <v>0.953859067838546-0.2097902441505i</v>
      </c>
      <c r="H3078" s="57" t="str">
        <f t="shared" si="900"/>
        <v>0.404093954313544-80.6584233295416i</v>
      </c>
      <c r="I3078" s="57" t="str">
        <f t="shared" si="901"/>
        <v>-3.12384583767319-1.82959194326748i</v>
      </c>
      <c r="K3078" s="57" t="str">
        <f t="shared" si="902"/>
        <v>0.000745337962463109-0.00118620509371044i</v>
      </c>
      <c r="L3078" s="57" t="str">
        <f t="shared" si="903"/>
        <v>0.00025-0.00222284454513357i</v>
      </c>
      <c r="M3078" s="57" t="str">
        <f t="shared" si="904"/>
        <v>0.0025-0.00125191495032554i</v>
      </c>
      <c r="N3078" s="57">
        <f t="shared" si="905"/>
        <v>98.728477090566429</v>
      </c>
      <c r="O3078" s="57">
        <f t="shared" si="906"/>
        <v>4.2962788994362535</v>
      </c>
      <c r="P3078" s="374">
        <f t="shared" si="907"/>
        <v>-4.2962788994362535</v>
      </c>
      <c r="Q3078" s="374">
        <f t="shared" si="908"/>
        <v>-81.271522909433571</v>
      </c>
      <c r="R3078" s="12">
        <f t="shared" si="909"/>
        <v>98.728477090566429</v>
      </c>
      <c r="S3078" s="57">
        <f t="shared" si="910"/>
        <v>99.443990609246171</v>
      </c>
      <c r="T3078" s="12">
        <f t="shared" si="893"/>
        <v>-4.2962788994362535</v>
      </c>
    </row>
    <row r="3079" spans="1:20" x14ac:dyDescent="0.15">
      <c r="A3079" s="57">
        <f t="shared" si="894"/>
        <v>627199.35576191696</v>
      </c>
      <c r="B3079" s="12">
        <f t="shared" si="911"/>
        <v>99821.877773561311</v>
      </c>
      <c r="C3079" s="57" t="str">
        <f t="shared" si="895"/>
        <v>0.090842524306753-0.602509941557921i</v>
      </c>
      <c r="D3079" s="57" t="str">
        <f t="shared" si="896"/>
        <v>7.26547829551296-2.3422272288361i</v>
      </c>
      <c r="E3079" s="57" t="str">
        <f t="shared" si="897"/>
        <v>113.633325174735-11.3505862827778i</v>
      </c>
      <c r="F3079" s="57" t="str">
        <f t="shared" si="898"/>
        <v>3.98447065584206-6.8646133829769i</v>
      </c>
      <c r="G3079" s="57" t="str">
        <f t="shared" si="899"/>
        <v>0.953524059213374-0.210513485826025i</v>
      </c>
      <c r="H3079" s="57" t="str">
        <f t="shared" si="900"/>
        <v>0.400179054689256-80.3492768288984i</v>
      </c>
      <c r="I3079" s="57" t="str">
        <f t="shared" si="901"/>
        <v>-3.10298909248761-1.82180845459294i</v>
      </c>
      <c r="K3079" s="57" t="str">
        <f t="shared" si="902"/>
        <v>0.000743808064458501-0.00118359715589828i</v>
      </c>
      <c r="L3079" s="57" t="str">
        <f t="shared" si="903"/>
        <v>0.00025-0.00221442971222711i</v>
      </c>
      <c r="M3079" s="57" t="str">
        <f t="shared" si="904"/>
        <v>0.0025-0.00124717568273116i</v>
      </c>
      <c r="N3079" s="57">
        <f t="shared" si="905"/>
        <v>98.574102972529161</v>
      </c>
      <c r="O3079" s="57">
        <f t="shared" si="906"/>
        <v>4.3030944725467277</v>
      </c>
      <c r="P3079" s="374">
        <f t="shared" si="907"/>
        <v>-4.3030944725467277</v>
      </c>
      <c r="Q3079" s="374">
        <f t="shared" si="908"/>
        <v>-81.425897027470839</v>
      </c>
      <c r="R3079" s="12">
        <f t="shared" si="909"/>
        <v>98.574102972529161</v>
      </c>
      <c r="S3079" s="57">
        <f t="shared" si="910"/>
        <v>99.821877773561312</v>
      </c>
      <c r="T3079" s="12">
        <f t="shared" si="893"/>
        <v>-4.3030944725467277</v>
      </c>
    </row>
    <row r="3080" spans="1:20" x14ac:dyDescent="0.15">
      <c r="A3080" s="57">
        <f t="shared" si="894"/>
        <v>629582.71331381227</v>
      </c>
      <c r="B3080" s="12">
        <f t="shared" si="911"/>
        <v>100201.20090910085</v>
      </c>
      <c r="C3080" s="57" t="str">
        <f t="shared" si="895"/>
        <v>0.0891351287397675-0.602281948255047i</v>
      </c>
      <c r="D3080" s="57" t="str">
        <f t="shared" si="896"/>
        <v>7.26052814144392-2.34908564964828i</v>
      </c>
      <c r="E3080" s="57" t="str">
        <f t="shared" si="897"/>
        <v>113.808937675947-11.5664645427172i</v>
      </c>
      <c r="F3080" s="57" t="str">
        <f t="shared" si="898"/>
        <v>3.98306109727068-6.84498704933367i</v>
      </c>
      <c r="G3080" s="57" t="str">
        <f t="shared" si="899"/>
        <v>0.953186737614901-0.21123868218194i</v>
      </c>
      <c r="H3080" s="57" t="str">
        <f t="shared" si="900"/>
        <v>0.396299417219367-80.0413381240919i</v>
      </c>
      <c r="I3080" s="57" t="str">
        <f t="shared" si="901"/>
        <v>-3.08228952292906-1.81405507093414i</v>
      </c>
      <c r="K3080" s="57" t="str">
        <f t="shared" si="902"/>
        <v>0.000742275886647367-0.00118099529244374i</v>
      </c>
      <c r="L3080" s="57" t="str">
        <f t="shared" si="903"/>
        <v>0.00025-0.00220604673463549i</v>
      </c>
      <c r="M3080" s="57" t="str">
        <f t="shared" si="904"/>
        <v>0.0025-0.00124245435617769i</v>
      </c>
      <c r="N3080" s="57">
        <f t="shared" si="905"/>
        <v>98.418420875319313</v>
      </c>
      <c r="O3080" s="57">
        <f t="shared" si="906"/>
        <v>4.309907506952432</v>
      </c>
      <c r="P3080" s="374">
        <f t="shared" si="907"/>
        <v>-4.309907506952432</v>
      </c>
      <c r="Q3080" s="374">
        <f t="shared" si="908"/>
        <v>-81.581579124680687</v>
      </c>
      <c r="R3080" s="12">
        <f t="shared" si="909"/>
        <v>98.418420875319313</v>
      </c>
      <c r="S3080" s="57">
        <f t="shared" si="910"/>
        <v>100.20120090910085</v>
      </c>
      <c r="T3080" s="12">
        <f t="shared" si="893"/>
        <v>-4.309907506952432</v>
      </c>
    </row>
    <row r="3081" spans="1:20" x14ac:dyDescent="0.15">
      <c r="A3081" s="57">
        <f t="shared" si="894"/>
        <v>631975.12762440485</v>
      </c>
      <c r="B3081" s="12">
        <f t="shared" si="911"/>
        <v>100581.96547255544</v>
      </c>
      <c r="C3081" s="57" t="str">
        <f t="shared" si="895"/>
        <v>0.0874159153320758-0.60205163097158i</v>
      </c>
      <c r="D3081" s="57" t="str">
        <f t="shared" si="896"/>
        <v>7.25554711261187-2.35595628640176i</v>
      </c>
      <c r="E3081" s="57" t="str">
        <f t="shared" si="897"/>
        <v>113.984797461057-11.7848977714935i</v>
      </c>
      <c r="F3081" s="57" t="str">
        <f t="shared" si="898"/>
        <v>3.98164181405994-6.82545465026112i</v>
      </c>
      <c r="G3081" s="57" t="str">
        <f t="shared" si="899"/>
        <v>0.952847088812044-0.211965832516604i</v>
      </c>
      <c r="H3081" s="57" t="str">
        <f t="shared" si="900"/>
        <v>0.392454753560204-79.7346022431468i</v>
      </c>
      <c r="I3081" s="57" t="str">
        <f t="shared" si="901"/>
        <v>-3.06174590384706-1.80633164566906i</v>
      </c>
      <c r="K3081" s="57" t="str">
        <f t="shared" si="902"/>
        <v>0.000740741462176766-0.00117839943702189i</v>
      </c>
      <c r="L3081" s="57" t="str">
        <f t="shared" si="903"/>
        <v>0.00025-0.00219769549176678i</v>
      </c>
      <c r="M3081" s="57" t="str">
        <f t="shared" si="904"/>
        <v>0.0025-0.00123775090274725i</v>
      </c>
      <c r="N3081" s="57">
        <f t="shared" si="905"/>
        <v>98.261425418810845</v>
      </c>
      <c r="O3081" s="57">
        <f t="shared" si="906"/>
        <v>4.3167186931872976</v>
      </c>
      <c r="P3081" s="374">
        <f t="shared" si="907"/>
        <v>-4.3167186931872976</v>
      </c>
      <c r="Q3081" s="374">
        <f t="shared" si="908"/>
        <v>-81.738574581189155</v>
      </c>
      <c r="R3081" s="12">
        <f t="shared" si="909"/>
        <v>98.261425418810845</v>
      </c>
      <c r="S3081" s="57">
        <f t="shared" si="910"/>
        <v>100.58196547255544</v>
      </c>
      <c r="T3081" s="12">
        <f t="shared" si="893"/>
        <v>-4.3167186931872976</v>
      </c>
    </row>
    <row r="3082" spans="1:20" x14ac:dyDescent="0.15">
      <c r="A3082" s="57">
        <f t="shared" si="894"/>
        <v>634376.63310937758</v>
      </c>
      <c r="B3082" s="12">
        <f t="shared" si="911"/>
        <v>100964.17694135115</v>
      </c>
      <c r="C3082" s="57" t="str">
        <f t="shared" si="895"/>
        <v>0.0856848461102697-0.601818840171345i</v>
      </c>
      <c r="D3082" s="57" t="str">
        <f t="shared" si="896"/>
        <v>7.25053506390981-2.36283903591068i</v>
      </c>
      <c r="E3082" s="57" t="str">
        <f t="shared" si="897"/>
        <v>114.160889665817-12.0059107922434i</v>
      </c>
      <c r="F3082" s="57" t="str">
        <f t="shared" si="898"/>
        <v>3.9802127464828-6.80601585780723i</v>
      </c>
      <c r="G3082" s="57" t="str">
        <f t="shared" si="899"/>
        <v>0.952505098511513-0.212694936049464i</v>
      </c>
      <c r="H3082" s="57" t="str">
        <f t="shared" si="900"/>
        <v>0.38864477761659-79.4290642376086i</v>
      </c>
      <c r="I3082" s="57" t="str">
        <f t="shared" si="901"/>
        <v>-3.04135701964956-1.79863803311825i</v>
      </c>
      <c r="K3082" s="57" t="str">
        <f t="shared" si="902"/>
        <v>0.000739204824489234-0.0011758095237666i</v>
      </c>
      <c r="L3082" s="57" t="str">
        <f t="shared" si="903"/>
        <v>0.00025-0.00218937586348553i</v>
      </c>
      <c r="M3082" s="57" t="str">
        <f t="shared" si="904"/>
        <v>0.0025-0.00123306525477909i</v>
      </c>
      <c r="N3082" s="57">
        <f t="shared" si="905"/>
        <v>98.103111203779122</v>
      </c>
      <c r="O3082" s="57">
        <f t="shared" si="906"/>
        <v>4.3235287271109755</v>
      </c>
      <c r="P3082" s="374">
        <f t="shared" si="907"/>
        <v>-4.3235287271109755</v>
      </c>
      <c r="Q3082" s="374">
        <f t="shared" si="908"/>
        <v>-81.896888796220878</v>
      </c>
      <c r="R3082" s="12">
        <f t="shared" si="909"/>
        <v>98.103111203779122</v>
      </c>
      <c r="S3082" s="57">
        <f t="shared" si="910"/>
        <v>100.96417694135116</v>
      </c>
      <c r="T3082" s="12">
        <f t="shared" si="893"/>
        <v>-4.3235287271109755</v>
      </c>
    </row>
    <row r="3083" spans="1:20" x14ac:dyDescent="0.15">
      <c r="A3083" s="57">
        <f t="shared" si="894"/>
        <v>636787.26431519317</v>
      </c>
      <c r="B3083" s="12">
        <f t="shared" si="911"/>
        <v>101347.84081372828</v>
      </c>
      <c r="C3083" s="57" t="str">
        <f t="shared" si="895"/>
        <v>0.0839418839337505-0.601583424735522i</v>
      </c>
      <c r="D3083" s="57" t="str">
        <f t="shared" si="896"/>
        <v>7.24549185021388-2.36973379358506i</v>
      </c>
      <c r="E3083" s="57" t="str">
        <f t="shared" si="897"/>
        <v>114.337199048075-12.229528591216i</v>
      </c>
      <c r="F3083" s="57" t="str">
        <f t="shared" si="898"/>
        <v>3.97877383455274-6.78667034491567i</v>
      </c>
      <c r="G3083" s="57" t="str">
        <f t="shared" si="899"/>
        <v>0.952160752357932-0.213425991920171i</v>
      </c>
      <c r="H3083" s="57" t="str">
        <f t="shared" si="900"/>
        <v>0.384869205521355-79.1247191823976i</v>
      </c>
      <c r="I3083" s="57" t="str">
        <f t="shared" si="901"/>
        <v>-3.02112166422493-1.79097408853739i</v>
      </c>
      <c r="K3083" s="57" t="str">
        <f t="shared" si="902"/>
        <v>0.00073766600731956-0.00117322548727364i</v>
      </c>
      <c r="L3083" s="57" t="str">
        <f t="shared" si="903"/>
        <v>0.00025-0.00218108773011111i</v>
      </c>
      <c r="M3083" s="57" t="str">
        <f t="shared" si="904"/>
        <v>0.0025-0.00122839734486859i</v>
      </c>
      <c r="N3083" s="57">
        <f t="shared" si="905"/>
        <v>97.943472811599534</v>
      </c>
      <c r="O3083" s="57">
        <f t="shared" si="906"/>
        <v>4.330338309985267</v>
      </c>
      <c r="P3083" s="374">
        <f t="shared" si="907"/>
        <v>-4.330338309985267</v>
      </c>
      <c r="Q3083" s="374">
        <f t="shared" si="908"/>
        <v>-82.056527188400466</v>
      </c>
      <c r="R3083" s="12">
        <f t="shared" si="909"/>
        <v>97.943472811599534</v>
      </c>
      <c r="S3083" s="57">
        <f t="shared" si="910"/>
        <v>101.34784081372828</v>
      </c>
      <c r="T3083" s="12">
        <f t="shared" si="893"/>
        <v>-4.330338309985267</v>
      </c>
    </row>
    <row r="3084" spans="1:20" x14ac:dyDescent="0.15">
      <c r="A3084" s="57">
        <f t="shared" si="894"/>
        <v>639207.05591959087</v>
      </c>
      <c r="B3084" s="12">
        <f t="shared" si="911"/>
        <v>101732.96260882045</v>
      </c>
      <c r="C3084" s="57" t="str">
        <f t="shared" si="895"/>
        <v>0.0821869925201973-0.60134523195049i</v>
      </c>
      <c r="D3084" s="57" t="str">
        <f t="shared" si="896"/>
        <v>7.24041732639422-2.37664045342241i</v>
      </c>
      <c r="E3084" s="57" t="str">
        <f t="shared" si="897"/>
        <v>114.513709980669-12.4557763165352i</v>
      </c>
      <c r="F3084" s="57" t="str">
        <f t="shared" si="898"/>
        <v>3.97732501802432-6.76741778541742i</v>
      </c>
      <c r="G3084" s="57" t="str">
        <f t="shared" si="899"/>
        <v>0.951814035933955-0.214158999187685i</v>
      </c>
      <c r="H3084" s="57" t="str">
        <f t="shared" si="900"/>
        <v>0.381127755615031-78.8215621756611i</v>
      </c>
      <c r="I3084" s="57" t="str">
        <f t="shared" si="901"/>
        <v>-3.00103864086445-1.78333966810999i</v>
      </c>
      <c r="K3084" s="57" t="str">
        <f t="shared" si="902"/>
        <v>0.000736125044691457-0.00117064726260385i</v>
      </c>
      <c r="L3084" s="57" t="str">
        <f t="shared" si="903"/>
        <v>0.00025-0.00217283097241593i</v>
      </c>
      <c r="M3084" s="57" t="str">
        <f t="shared" si="904"/>
        <v>0.0025-0.00122374710586629i</v>
      </c>
      <c r="N3084" s="57">
        <f t="shared" si="905"/>
        <v>97.782504803937215</v>
      </c>
      <c r="O3084" s="57">
        <f t="shared" si="906"/>
        <v>4.3371481485526431</v>
      </c>
      <c r="P3084" s="374">
        <f t="shared" si="907"/>
        <v>-4.3371481485526431</v>
      </c>
      <c r="Q3084" s="374">
        <f t="shared" si="908"/>
        <v>-82.217495196062785</v>
      </c>
      <c r="R3084" s="12">
        <f t="shared" si="909"/>
        <v>97.782504803937215</v>
      </c>
      <c r="S3084" s="57">
        <f t="shared" si="910"/>
        <v>101.73296260882046</v>
      </c>
      <c r="T3084" s="12">
        <f t="shared" si="893"/>
        <v>-4.3371481485526431</v>
      </c>
    </row>
    <row r="3085" spans="1:20" x14ac:dyDescent="0.15">
      <c r="A3085" s="57">
        <f t="shared" si="894"/>
        <v>641636.04273208533</v>
      </c>
      <c r="B3085" s="12">
        <f t="shared" si="911"/>
        <v>102119.54786673398</v>
      </c>
      <c r="C3085" s="57" t="str">
        <f t="shared" si="895"/>
        <v>0.0804201364716262-0.601104107495713i</v>
      </c>
      <c r="D3085" s="57" t="str">
        <f t="shared" si="896"/>
        <v>7.23531134732627-2.38355890799925i</v>
      </c>
      <c r="E3085" s="57" t="str">
        <f t="shared" si="897"/>
        <v>114.690406444205-12.6846792768535i</v>
      </c>
      <c r="F3085" s="57" t="str">
        <f t="shared" si="898"/>
        <v>3.9758662363937-6.74825785402241i</v>
      </c>
      <c r="G3085" s="57" t="str">
        <f t="shared" si="899"/>
        <v>0.951464934760401-0.214893956829378i</v>
      </c>
      <c r="H3085" s="57" t="str">
        <f t="shared" si="900"/>
        <v>0.377420148425883-78.5195883386346i</v>
      </c>
      <c r="I3085" s="57" t="str">
        <f t="shared" si="901"/>
        <v>-2.98110676218589-1.77573462894025i</v>
      </c>
      <c r="K3085" s="57" t="str">
        <f t="shared" si="902"/>
        <v>0.000734581970914205-0.00116807478528623i</v>
      </c>
      <c r="L3085" s="57" t="str">
        <f t="shared" si="903"/>
        <v>0.00025-0.00216460547162376i</v>
      </c>
      <c r="M3085" s="57" t="str">
        <f t="shared" si="904"/>
        <v>0.0025-0.00121911447087696i</v>
      </c>
      <c r="N3085" s="57">
        <f t="shared" si="905"/>
        <v>97.620201722443738</v>
      </c>
      <c r="O3085" s="57">
        <f t="shared" si="906"/>
        <v>4.3439589551170474</v>
      </c>
      <c r="P3085" s="374">
        <f t="shared" si="907"/>
        <v>-4.3439589551170474</v>
      </c>
      <c r="Q3085" s="374">
        <f t="shared" si="908"/>
        <v>-82.379798277556262</v>
      </c>
      <c r="R3085" s="12">
        <f t="shared" si="909"/>
        <v>97.620201722443738</v>
      </c>
      <c r="S3085" s="57">
        <f t="shared" si="910"/>
        <v>102.11954786673398</v>
      </c>
      <c r="T3085" s="12">
        <f t="shared" si="893"/>
        <v>-4.3439589551170474</v>
      </c>
    </row>
    <row r="3086" spans="1:20" x14ac:dyDescent="0.15">
      <c r="A3086" s="57">
        <f t="shared" si="894"/>
        <v>644074.2596944673</v>
      </c>
      <c r="B3086" s="12">
        <f t="shared" si="911"/>
        <v>102507.60214862757</v>
      </c>
      <c r="C3086" s="57" t="str">
        <f t="shared" si="895"/>
        <v>0.0786412813009213-0.600859895431669i</v>
      </c>
      <c r="D3086" s="57" t="str">
        <f t="shared" si="896"/>
        <v>7.23017376790177-2.3904890484628i</v>
      </c>
      <c r="E3086" s="57" t="str">
        <f t="shared" si="897"/>
        <v>114.867272019723-12.9162629399084i</v>
      </c>
      <c r="F3086" s="57" t="str">
        <f t="shared" si="898"/>
        <v>3.97439742889919-6.72919022631111i</v>
      </c>
      <c r="G3086" s="57" t="str">
        <f t="shared" si="899"/>
        <v>0.951113434296393-0.215630863740128i</v>
      </c>
      <c r="H3086" s="57" t="str">
        <f t="shared" si="900"/>
        <v>0.373746106650077-78.2187928154941i</v>
      </c>
      <c r="I3086" s="57" t="str">
        <f t="shared" si="901"/>
        <v>-2.96132485005726-1.76815882904585i</v>
      </c>
      <c r="K3086" s="57" t="str">
        <f t="shared" si="902"/>
        <v>0.000733036820579229-0.00116550799132094i</v>
      </c>
      <c r="L3086" s="57" t="str">
        <f t="shared" si="903"/>
        <v>0.00025-0.00215641110940801i</v>
      </c>
      <c r="M3086" s="57" t="str">
        <f t="shared" si="904"/>
        <v>0.0025-0.00121449937325858i</v>
      </c>
      <c r="N3086" s="57">
        <f t="shared" si="905"/>
        <v>97.456558088448645</v>
      </c>
      <c r="O3086" s="57">
        <f t="shared" si="906"/>
        <v>4.3507714476272854</v>
      </c>
      <c r="P3086" s="374">
        <f t="shared" si="907"/>
        <v>-4.3507714476272854</v>
      </c>
      <c r="Q3086" s="374">
        <f t="shared" si="908"/>
        <v>-82.543441911551355</v>
      </c>
      <c r="R3086" s="12">
        <f t="shared" si="909"/>
        <v>97.456558088448645</v>
      </c>
      <c r="S3086" s="57">
        <f t="shared" si="910"/>
        <v>102.50760214862757</v>
      </c>
      <c r="T3086" s="12">
        <f t="shared" si="893"/>
        <v>-4.3507714476272854</v>
      </c>
    </row>
    <row r="3087" spans="1:20" x14ac:dyDescent="0.15">
      <c r="A3087" s="57">
        <f t="shared" si="894"/>
        <v>646521.74188130628</v>
      </c>
      <c r="B3087" s="12">
        <f t="shared" si="911"/>
        <v>102897.13103679236</v>
      </c>
      <c r="C3087" s="57" t="str">
        <f t="shared" si="895"/>
        <v>0.07685039345893-0.600612438187875i</v>
      </c>
      <c r="D3087" s="57" t="str">
        <f t="shared" si="896"/>
        <v>7.2250044430405-2.39743076452259i</v>
      </c>
      <c r="E3087" s="57" t="str">
        <f t="shared" si="897"/>
        <v>115.044289881241-13.1505529309657i</v>
      </c>
      <c r="F3087" s="57" t="str">
        <f t="shared" si="898"/>
        <v>3.97291853452196-6.71021457872609i</v>
      </c>
      <c r="G3087" s="57" t="str">
        <f t="shared" si="899"/>
        <v>0.9507595199395-0.216369718731415i</v>
      </c>
      <c r="H3087" s="57" t="str">
        <f t="shared" si="900"/>
        <v>0.370105355132156-77.9191707732178i</v>
      </c>
      <c r="I3087" s="57" t="str">
        <f t="shared" si="901"/>
        <v>-2.94169173552156-1.76061212735095i</v>
      </c>
      <c r="K3087" s="57" t="str">
        <f t="shared" si="902"/>
        <v>0.000731489628556617-0.00116294681718234i</v>
      </c>
      <c r="L3087" s="57" t="str">
        <f t="shared" si="903"/>
        <v>0.00025-0.00214824776789003i</v>
      </c>
      <c r="M3087" s="57" t="str">
        <f t="shared" si="904"/>
        <v>0.0025-0.00120990174662142i</v>
      </c>
      <c r="N3087" s="57">
        <f t="shared" si="905"/>
        <v>97.291568402653198</v>
      </c>
      <c r="O3087" s="57">
        <f t="shared" si="906"/>
        <v>4.3575863497622986</v>
      </c>
      <c r="P3087" s="374">
        <f t="shared" si="907"/>
        <v>-4.3575863497622986</v>
      </c>
      <c r="Q3087" s="374">
        <f t="shared" si="908"/>
        <v>-82.708431597346802</v>
      </c>
      <c r="R3087" s="12">
        <f t="shared" si="909"/>
        <v>97.291568402653198</v>
      </c>
      <c r="S3087" s="57">
        <f t="shared" si="910"/>
        <v>102.89713103679236</v>
      </c>
      <c r="T3087" s="12">
        <f t="shared" si="893"/>
        <v>-4.3575863497622986</v>
      </c>
    </row>
    <row r="3088" spans="1:20" x14ac:dyDescent="0.15">
      <c r="A3088" s="57">
        <f t="shared" si="894"/>
        <v>648978.52450045524</v>
      </c>
      <c r="B3088" s="12">
        <f t="shared" si="911"/>
        <v>103288.14013473217</v>
      </c>
      <c r="C3088" s="57" t="str">
        <f t="shared" si="895"/>
        <v>0.075047440362066-0.600361576550974i</v>
      </c>
      <c r="D3088" s="57" t="str">
        <f t="shared" si="896"/>
        <v>7.21980322770163-2.40438394444227i</v>
      </c>
      <c r="E3088" s="57" t="str">
        <f t="shared" si="897"/>
        <v>115.221442788185-13.3875750311537i</v>
      </c>
      <c r="F3088" s="57" t="str">
        <f t="shared" si="898"/>
        <v>3.97142949198659-6.6913305885637i</v>
      </c>
      <c r="G3088" s="57" t="str">
        <f t="shared" si="899"/>
        <v>0.950403177025895-0.217110520530397i</v>
      </c>
      <c r="H3088" s="57" t="str">
        <f t="shared" si="900"/>
        <v>0.366497620845713-77.620717401445i</v>
      </c>
      <c r="I3088" s="57" t="str">
        <f t="shared" si="901"/>
        <v>-2.92220625872211-1.75309438367925i</v>
      </c>
      <c r="K3088" s="57" t="str">
        <f t="shared" si="902"/>
        <v>0.000729940429991579-0.00116039119982196i</v>
      </c>
      <c r="L3088" s="57" t="str">
        <f t="shared" si="903"/>
        <v>0.00025-0.0021401153296374i</v>
      </c>
      <c r="M3088" s="57" t="str">
        <f t="shared" si="904"/>
        <v>0.0025-0.00120532152482707i</v>
      </c>
      <c r="N3088" s="57">
        <f t="shared" si="905"/>
        <v>97.125227144821139</v>
      </c>
      <c r="O3088" s="57">
        <f t="shared" si="906"/>
        <v>4.3644043910190282</v>
      </c>
      <c r="P3088" s="374">
        <f t="shared" si="907"/>
        <v>-4.3644043910190282</v>
      </c>
      <c r="Q3088" s="374">
        <f t="shared" si="908"/>
        <v>-82.874772855178861</v>
      </c>
      <c r="R3088" s="12">
        <f t="shared" si="909"/>
        <v>97.125227144821139</v>
      </c>
      <c r="S3088" s="57">
        <f t="shared" si="910"/>
        <v>103.28814013473216</v>
      </c>
      <c r="T3088" s="12">
        <f t="shared" si="893"/>
        <v>-4.3644043910190282</v>
      </c>
    </row>
    <row r="3089" spans="1:20" x14ac:dyDescent="0.15">
      <c r="A3089" s="57">
        <f t="shared" si="894"/>
        <v>651444.64289355697</v>
      </c>
      <c r="B3089" s="12">
        <f t="shared" si="911"/>
        <v>103680.63506724415</v>
      </c>
      <c r="C3089" s="57" t="str">
        <f t="shared" si="895"/>
        <v>0.0732323904205063-0.600107149652908i</v>
      </c>
      <c r="D3089" s="57" t="str">
        <f t="shared" si="896"/>
        <v>7.21456997689562-2.41134847503135i</v>
      </c>
      <c r="E3089" s="57" t="str">
        <f t="shared" si="897"/>
        <v>115.398713077697-13.6273551756777i</v>
      </c>
      <c r="F3089" s="57" t="str">
        <f t="shared" si="898"/>
        <v>3.96993023976176-6.67253793396557i</v>
      </c>
      <c r="G3089" s="57" t="str">
        <f t="shared" si="899"/>
        <v>0.950044390830517-0.217853267779i</v>
      </c>
      <c r="H3089" s="57" t="str">
        <f t="shared" si="900"/>
        <v>0.3629226328743-77.323427912336i</v>
      </c>
      <c r="I3089" s="57" t="str">
        <f t="shared" si="901"/>
        <v>-2.90286726882842-1.74560545874703i</v>
      </c>
      <c r="K3089" s="57" t="str">
        <f t="shared" si="902"/>
        <v>0.000728389260300865-0.00115784107667144i</v>
      </c>
      <c r="L3089" s="57" t="str">
        <f t="shared" si="903"/>
        <v>0.00025-0.00213201367766229i</v>
      </c>
      <c r="M3089" s="57" t="str">
        <f t="shared" si="904"/>
        <v>0.0025-0.00120075864198752i</v>
      </c>
      <c r="N3089" s="57">
        <f t="shared" si="905"/>
        <v>96.957528773472916</v>
      </c>
      <c r="O3089" s="57">
        <f t="shared" si="906"/>
        <v>4.3712263068025479</v>
      </c>
      <c r="P3089" s="374">
        <f t="shared" si="907"/>
        <v>-4.3712263068025479</v>
      </c>
      <c r="Q3089" s="374">
        <f t="shared" si="908"/>
        <v>-83.042471226527084</v>
      </c>
      <c r="R3089" s="12">
        <f t="shared" si="909"/>
        <v>96.957528773472916</v>
      </c>
      <c r="S3089" s="57">
        <f t="shared" si="910"/>
        <v>103.68063506724415</v>
      </c>
      <c r="T3089" s="12">
        <f t="shared" si="893"/>
        <v>-4.3712263068025479</v>
      </c>
    </row>
    <row r="3090" spans="1:20" x14ac:dyDescent="0.15">
      <c r="A3090" s="57">
        <f t="shared" si="894"/>
        <v>653920.13253655261</v>
      </c>
      <c r="B3090" s="12">
        <f t="shared" si="911"/>
        <v>104074.62148049969</v>
      </c>
      <c r="C3090" s="57" t="str">
        <f t="shared" si="895"/>
        <v>0.0714052130669127-0.599848994959202i</v>
      </c>
      <c r="D3090" s="57" t="str">
        <f t="shared" si="896"/>
        <v>7.20930454569618-2.41832424163709i</v>
      </c>
      <c r="E3090" s="57" t="str">
        <f t="shared" si="897"/>
        <v>115.576082656828-13.8699194519192i</v>
      </c>
      <c r="F3090" s="57" t="str">
        <f t="shared" si="898"/>
        <v>3.96842071606101-6.65383629391027i</v>
      </c>
      <c r="G3090" s="57" t="str">
        <f t="shared" si="899"/>
        <v>0.94968314656724-0.218597959032985i</v>
      </c>
      <c r="H3090" s="57" t="str">
        <f t="shared" si="900"/>
        <v>0.35938012239258-77.0272975404372i</v>
      </c>
      <c r="I3090" s="57" t="str">
        <f t="shared" si="901"/>
        <v>-2.8836736239629-1.73814521415648i</v>
      </c>
      <c r="K3090" s="57" t="str">
        <f t="shared" si="902"/>
        <v>0.000726836155169097-0.00115529638564542i</v>
      </c>
      <c r="L3090" s="57" t="str">
        <f t="shared" si="903"/>
        <v>0.00025-0.00212394269541969i</v>
      </c>
      <c r="M3090" s="57" t="str">
        <f t="shared" si="904"/>
        <v>0.0025-0.00119621303246416i</v>
      </c>
      <c r="N3090" s="57">
        <f t="shared" si="905"/>
        <v>96.788467725576609</v>
      </c>
      <c r="O3090" s="57">
        <f t="shared" si="906"/>
        <v>4.3780528385184159</v>
      </c>
      <c r="P3090" s="374">
        <f t="shared" si="907"/>
        <v>-4.3780528385184159</v>
      </c>
      <c r="Q3090" s="374">
        <f t="shared" si="908"/>
        <v>-83.211532274423391</v>
      </c>
      <c r="R3090" s="12">
        <f t="shared" si="909"/>
        <v>96.788467725576609</v>
      </c>
      <c r="S3090" s="57">
        <f t="shared" si="910"/>
        <v>104.07462148049969</v>
      </c>
      <c r="T3090" s="12">
        <f t="shared" si="893"/>
        <v>-4.3780528385184159</v>
      </c>
    </row>
    <row r="3091" spans="1:20" x14ac:dyDescent="0.15">
      <c r="A3091" s="57">
        <f t="shared" si="894"/>
        <v>656405.02904019156</v>
      </c>
      <c r="B3091" s="12">
        <f t="shared" si="911"/>
        <v>104470.10504212559</v>
      </c>
      <c r="C3091" s="57" t="str">
        <f t="shared" si="895"/>
        <v>0.0695658787857696-0.59958694825725i</v>
      </c>
      <c r="D3091" s="57" t="str">
        <f t="shared" si="896"/>
        <v>7.20400678925205-2.42531112813637i</v>
      </c>
      <c r="E3091" s="57" t="str">
        <f t="shared" si="897"/>
        <v>115.753532994598-14.1152940974045i</v>
      </c>
      <c r="F3091" s="57" t="str">
        <f t="shared" si="898"/>
        <v>3.96690085884342-6.63522534820482i</v>
      </c>
      <c r="G3091" s="57" t="str">
        <f t="shared" si="899"/>
        <v>0.94931942938905-0.219344592761021i</v>
      </c>
      <c r="H3091" s="57" t="str">
        <f t="shared" si="900"/>
        <v>0.355869822647683-76.7323215425406i</v>
      </c>
      <c r="I3091" s="57" t="str">
        <f t="shared" si="901"/>
        <v>-2.86462419112798-1.73071351238882i</v>
      </c>
      <c r="K3091" s="57" t="str">
        <f t="shared" si="902"/>
        <v>0.000725281150545102-0.00115275706514435i</v>
      </c>
      <c r="L3091" s="57" t="str">
        <f t="shared" si="903"/>
        <v>0.00025-0.00211590226680583i</v>
      </c>
      <c r="M3091" s="57" t="str">
        <f t="shared" si="904"/>
        <v>0.0025-0.00119168463086686i</v>
      </c>
      <c r="N3091" s="57">
        <f t="shared" si="905"/>
        <v>96.618038416244104</v>
      </c>
      <c r="O3091" s="57">
        <f t="shared" si="906"/>
        <v>4.3848847336688026</v>
      </c>
      <c r="P3091" s="374">
        <f t="shared" si="907"/>
        <v>-4.3848847336688026</v>
      </c>
      <c r="Q3091" s="374">
        <f t="shared" si="908"/>
        <v>-83.381961583755896</v>
      </c>
      <c r="R3091" s="12">
        <f t="shared" si="909"/>
        <v>96.618038416244104</v>
      </c>
      <c r="S3091" s="57">
        <f t="shared" si="910"/>
        <v>104.4701050421256</v>
      </c>
      <c r="T3091" s="12">
        <f t="shared" si="893"/>
        <v>-4.3848847336688026</v>
      </c>
    </row>
    <row r="3092" spans="1:20" x14ac:dyDescent="0.15">
      <c r="A3092" s="57">
        <f t="shared" si="894"/>
        <v>658899.36815054435</v>
      </c>
      <c r="B3092" s="12">
        <f t="shared" si="911"/>
        <v>104867.09144128568</v>
      </c>
      <c r="C3092" s="57" t="str">
        <f t="shared" si="895"/>
        <v>0.0677143591432529-0.599320843644895i</v>
      </c>
      <c r="D3092" s="57" t="str">
        <f t="shared" si="896"/>
        <v>7.19867656279973-2.43230901692774i</v>
      </c>
      <c r="E3092" s="57" t="str">
        <f t="shared" si="897"/>
        <v>115.931045113951-14.3635054976513i</v>
      </c>
      <c r="F3092" s="57" t="str">
        <f t="shared" si="898"/>
        <v>3.96537060581453-6.61670477747634i</v>
      </c>
      <c r="G3092" s="57" t="str">
        <f t="shared" si="899"/>
        <v>0.948953224388239-0.220093167343749i</v>
      </c>
      <c r="H3092" s="57" t="str">
        <f t="shared" si="900"/>
        <v>0.352391468940771-76.4384951975498i</v>
      </c>
      <c r="I3092" s="57" t="str">
        <f t="shared" si="901"/>
        <v>-2.84571784613402-1.72331021679781i</v>
      </c>
      <c r="K3092" s="57" t="str">
        <f t="shared" si="902"/>
        <v>0.00072372428263811-0.00115022305405739i</v>
      </c>
      <c r="L3092" s="57" t="str">
        <f t="shared" si="903"/>
        <v>0.00025-0.00210789227615644i</v>
      </c>
      <c r="M3092" s="57" t="str">
        <f t="shared" si="904"/>
        <v>0.0025-0.00118717337205306i</v>
      </c>
      <c r="N3092" s="57">
        <f t="shared" si="905"/>
        <v>96.446235238420897</v>
      </c>
      <c r="O3092" s="57">
        <f t="shared" si="906"/>
        <v>4.3917227459485595</v>
      </c>
      <c r="P3092" s="374">
        <f t="shared" si="907"/>
        <v>-4.3917227459485595</v>
      </c>
      <c r="Q3092" s="374">
        <f t="shared" si="908"/>
        <v>-83.553764761579103</v>
      </c>
      <c r="R3092" s="12">
        <f t="shared" si="909"/>
        <v>96.446235238420897</v>
      </c>
      <c r="S3092" s="57">
        <f t="shared" si="910"/>
        <v>104.86709144128568</v>
      </c>
      <c r="T3092" s="12">
        <f t="shared" si="893"/>
        <v>-4.3917227459485595</v>
      </c>
    </row>
    <row r="3093" spans="1:20" x14ac:dyDescent="0.15">
      <c r="A3093" s="57">
        <f t="shared" si="894"/>
        <v>661403.18574951647</v>
      </c>
      <c r="B3093" s="12">
        <f t="shared" si="911"/>
        <v>105265.58638876257</v>
      </c>
      <c r="C3093" s="57" t="str">
        <f t="shared" si="895"/>
        <v>0.0658506268177619-0.59905051351887i</v>
      </c>
      <c r="D3093" s="57" t="str">
        <f t="shared" si="896"/>
        <v>7.1933137216753-2.43931778892334i</v>
      </c>
      <c r="E3093" s="57" t="str">
        <f t="shared" si="897"/>
        <v>116.108599583568-14.6145801838744i</v>
      </c>
      <c r="F3093" s="57" t="str">
        <f t="shared" si="898"/>
        <v>3.9638298944269-6.59827426316351i</v>
      </c>
      <c r="G3093" s="57" t="str">
        <f t="shared" si="899"/>
        <v>0.948584516596593-0.220843681072838i</v>
      </c>
      <c r="H3093" s="57" t="str">
        <f t="shared" si="900"/>
        <v>0.348944798608879-76.1458138063465i</v>
      </c>
      <c r="I3093" s="57" t="str">
        <f t="shared" si="901"/>
        <v>-2.82695347352783-1.71593519160304i</v>
      </c>
      <c r="K3093" s="57" t="str">
        <f t="shared" si="902"/>
        <v>0.000722165587913974-0.00114769429176506i</v>
      </c>
      <c r="L3093" s="57" t="str">
        <f t="shared" si="903"/>
        <v>0.00025-0.0020999126082451i</v>
      </c>
      <c r="M3093" s="57" t="str">
        <f t="shared" si="904"/>
        <v>0.0025-0.00118267919112678i</v>
      </c>
      <c r="N3093" s="57">
        <f t="shared" si="905"/>
        <v>96.27305256258569</v>
      </c>
      <c r="O3093" s="57">
        <f t="shared" si="906"/>
        <v>4.3985676353473879</v>
      </c>
      <c r="P3093" s="374">
        <f t="shared" si="907"/>
        <v>-4.3985676353473879</v>
      </c>
      <c r="Q3093" s="374">
        <f t="shared" si="908"/>
        <v>-83.72694743741431</v>
      </c>
      <c r="R3093" s="12">
        <f t="shared" si="909"/>
        <v>96.27305256258569</v>
      </c>
      <c r="S3093" s="57">
        <f t="shared" si="910"/>
        <v>105.26558638876257</v>
      </c>
      <c r="T3093" s="12">
        <f t="shared" si="893"/>
        <v>-4.3985676353473879</v>
      </c>
    </row>
    <row r="3094" spans="1:20" x14ac:dyDescent="0.15">
      <c r="A3094" s="57">
        <f t="shared" si="894"/>
        <v>663916.5178553646</v>
      </c>
      <c r="B3094" s="12">
        <f t="shared" si="911"/>
        <v>105665.59561703987</v>
      </c>
      <c r="C3094" s="57" t="str">
        <f t="shared" si="895"/>
        <v>0.0639746556310091-0.598775788563626i</v>
      </c>
      <c r="D3094" s="57" t="str">
        <f t="shared" si="896"/>
        <v>7.18791812132749-2.44633732354112i</v>
      </c>
      <c r="E3094" s="57" t="str">
        <f t="shared" si="897"/>
        <v>116.286176509574-14.8685448305619i</v>
      </c>
      <c r="F3094" s="57" t="str">
        <f t="shared" si="898"/>
        <v>3.96227866188126-6.57993348750825i</v>
      </c>
      <c r="G3094" s="57" t="str">
        <f t="shared" si="899"/>
        <v>0.948213290985601-0.221596132150038i</v>
      </c>
      <c r="H3094" s="57" t="str">
        <f t="shared" si="900"/>
        <v>0.345529551006911-75.8542726916549i</v>
      </c>
      <c r="I3094" s="57" t="str">
        <f t="shared" si="901"/>
        <v>-2.80832996652169-1.70858830188357i</v>
      </c>
      <c r="K3094" s="57" t="str">
        <f t="shared" si="902"/>
        <v>0.000720605103091314-0.00114517071814205i</v>
      </c>
      <c r="L3094" s="57" t="str">
        <f t="shared" si="903"/>
        <v>0.00025-0.00209196314828164i</v>
      </c>
      <c r="M3094" s="57" t="str">
        <f t="shared" si="904"/>
        <v>0.0025-0.00117820202343772i</v>
      </c>
      <c r="N3094" s="57">
        <f t="shared" si="905"/>
        <v>96.098484736443822</v>
      </c>
      <c r="O3094" s="57">
        <f t="shared" si="906"/>
        <v>4.4054201682509273</v>
      </c>
      <c r="P3094" s="374">
        <f t="shared" si="907"/>
        <v>-4.4054201682509273</v>
      </c>
      <c r="Q3094" s="374">
        <f t="shared" si="908"/>
        <v>-83.901515263556178</v>
      </c>
      <c r="R3094" s="12">
        <f t="shared" si="909"/>
        <v>96.098484736443822</v>
      </c>
      <c r="S3094" s="57">
        <f t="shared" si="910"/>
        <v>105.66559561703987</v>
      </c>
      <c r="T3094" s="12">
        <f t="shared" si="893"/>
        <v>-4.4054201682509273</v>
      </c>
    </row>
    <row r="3095" spans="1:20" x14ac:dyDescent="0.15">
      <c r="A3095" s="57">
        <f t="shared" si="894"/>
        <v>666439.40062321501</v>
      </c>
      <c r="B3095" s="12">
        <f t="shared" si="911"/>
        <v>106067.12488038462</v>
      </c>
      <c r="C3095" s="57" t="str">
        <f t="shared" si="895"/>
        <v>0.0620864205797486-0.598496497740059i</v>
      </c>
      <c r="D3095" s="57" t="str">
        <f t="shared" si="896"/>
        <v>7.18248961732997-2.45336749869694i</v>
      </c>
      <c r="E3095" s="57" t="str">
        <f t="shared" si="897"/>
        <v>116.463755527103-15.1254262528996i</v>
      </c>
      <c r="F3095" s="57" t="str">
        <f t="shared" si="898"/>
        <v>3.96071684512722-6.56168213354724i</v>
      </c>
      <c r="G3095" s="57" t="str">
        <f t="shared" si="899"/>
        <v>0.947839532466667-0.222350518686234i</v>
      </c>
      <c r="H3095" s="57" t="str">
        <f t="shared" si="900"/>
        <v>0.342145467489869-75.5638671979103i</v>
      </c>
      <c r="I3095" s="57" t="str">
        <f t="shared" si="901"/>
        <v>-2.78984622692316-1.70126941357141i</v>
      </c>
      <c r="K3095" s="57" t="str">
        <f t="shared" si="902"/>
        <v>0.000719042865137568-0.00114265227355985i</v>
      </c>
      <c r="L3095" s="57" t="str">
        <f t="shared" si="903"/>
        <v>0.00025-0.00208404378191037i</v>
      </c>
      <c r="M3095" s="57" t="str">
        <f t="shared" si="904"/>
        <v>0.0025-0.00117374180458031i</v>
      </c>
      <c r="N3095" s="57">
        <f t="shared" si="905"/>
        <v>95.922526084626256</v>
      </c>
      <c r="O3095" s="57">
        <f t="shared" si="906"/>
        <v>4.4122811175478827</v>
      </c>
      <c r="P3095" s="374">
        <f t="shared" si="907"/>
        <v>-4.4122811175478827</v>
      </c>
      <c r="Q3095" s="374">
        <f t="shared" si="908"/>
        <v>-84.077473915373744</v>
      </c>
      <c r="R3095" s="12">
        <f t="shared" si="909"/>
        <v>95.922526084626256</v>
      </c>
      <c r="S3095" s="57">
        <f t="shared" si="910"/>
        <v>106.06712488038463</v>
      </c>
      <c r="T3095" s="12">
        <f t="shared" si="893"/>
        <v>-4.4122811175478827</v>
      </c>
    </row>
    <row r="3096" spans="1:20" x14ac:dyDescent="0.15">
      <c r="A3096" s="57">
        <f t="shared" si="894"/>
        <v>668971.8703455833</v>
      </c>
      <c r="B3096" s="12">
        <f t="shared" si="911"/>
        <v>106470.17995493009</v>
      </c>
      <c r="C3096" s="57" t="str">
        <f t="shared" si="895"/>
        <v>0.0601858978681473-0.598212468274556i</v>
      </c>
      <c r="D3096" s="57" t="str">
        <f t="shared" si="896"/>
        <v>7.17702806539454-2.46040819079687i</v>
      </c>
      <c r="E3096" s="57" t="str">
        <f t="shared" si="897"/>
        <v>116.641315791752-15.3852514040557i</v>
      </c>
      <c r="F3096" s="57" t="str">
        <f t="shared" si="898"/>
        <v>3.95914438086424-6.54351988510343i</v>
      </c>
      <c r="G3096" s="57" t="str">
        <f t="shared" si="899"/>
        <v>0.947463225891332-0.223106838700481i</v>
      </c>
      <c r="H3096" s="57" t="str">
        <f t="shared" si="900"/>
        <v>0.338792291395329-75.2745926911292i</v>
      </c>
      <c r="I3096" s="57" t="str">
        <f t="shared" si="901"/>
        <v>-2.77150116506537-1.69397839344525i</v>
      </c>
      <c r="K3096" s="57" t="str">
        <f t="shared" si="902"/>
        <v>0.000717478911265059-0.00114013889888939i</v>
      </c>
      <c r="L3096" s="57" t="str">
        <f t="shared" si="903"/>
        <v>0.00025-0.00207615439520858i</v>
      </c>
      <c r="M3096" s="57" t="str">
        <f t="shared" si="904"/>
        <v>0.0025-0.00116929847039282i</v>
      </c>
      <c r="N3096" s="57">
        <f t="shared" si="905"/>
        <v>95.745170908389582</v>
      </c>
      <c r="O3096" s="57">
        <f t="shared" si="906"/>
        <v>4.4191512627372687</v>
      </c>
      <c r="P3096" s="374">
        <f t="shared" si="907"/>
        <v>-4.4191512627372687</v>
      </c>
      <c r="Q3096" s="374">
        <f t="shared" si="908"/>
        <v>-84.254829091610418</v>
      </c>
      <c r="R3096" s="12">
        <f t="shared" si="909"/>
        <v>95.745170908389582</v>
      </c>
      <c r="S3096" s="57">
        <f t="shared" si="910"/>
        <v>106.47017995493009</v>
      </c>
      <c r="T3096" s="12">
        <f t="shared" si="893"/>
        <v>-4.4191512627372687</v>
      </c>
    </row>
    <row r="3097" spans="1:20" x14ac:dyDescent="0.15">
      <c r="A3097" s="57">
        <f t="shared" si="894"/>
        <v>671513.96345289645</v>
      </c>
      <c r="B3097" s="12">
        <f t="shared" si="911"/>
        <v>106874.76663875883</v>
      </c>
      <c r="C3097" s="57" t="str">
        <f t="shared" si="895"/>
        <v>0.0582730649407864-0.59792352564807i</v>
      </c>
      <c r="D3097" s="57" t="str">
        <f t="shared" si="896"/>
        <v>7.1715333213839-2.46745927472943i</v>
      </c>
      <c r="E3097" s="57" t="str">
        <f t="shared" si="897"/>
        <v>116.818835970897-15.6480473723071i</v>
      </c>
      <c r="F3097" s="57" t="str">
        <f t="shared" si="898"/>
        <v>3.95756120554256-6.52544642677765i</v>
      </c>
      <c r="G3097" s="57" t="str">
        <f t="shared" si="899"/>
        <v>0.947084356051507-0.223865090119047i</v>
      </c>
      <c r="H3097" s="57" t="str">
        <f t="shared" si="900"/>
        <v>0.335469768026069-74.9864445587776i</v>
      </c>
      <c r="I3097" s="57" t="str">
        <f t="shared" si="901"/>
        <v>-2.75329369973798-1.68671510912416i</v>
      </c>
      <c r="K3097" s="57" t="str">
        <f t="shared" si="902"/>
        <v>0.000715913278926962-0.00113763053550363i</v>
      </c>
      <c r="L3097" s="57" t="str">
        <f t="shared" si="903"/>
        <v>0.00025-0.00206829487468478i</v>
      </c>
      <c r="M3097" s="57" t="str">
        <f t="shared" si="904"/>
        <v>0.0025-0.00116487195695638i</v>
      </c>
      <c r="N3097" s="57">
        <f t="shared" si="905"/>
        <v>95.566413485318023</v>
      </c>
      <c r="O3097" s="57">
        <f t="shared" si="906"/>
        <v>4.426031390040281</v>
      </c>
      <c r="P3097" s="374">
        <f t="shared" si="907"/>
        <v>-4.426031390040281</v>
      </c>
      <c r="Q3097" s="374">
        <f t="shared" si="908"/>
        <v>-84.433586514681977</v>
      </c>
      <c r="R3097" s="12">
        <f t="shared" si="909"/>
        <v>95.566413485318023</v>
      </c>
      <c r="S3097" s="57">
        <f t="shared" si="910"/>
        <v>106.87476663875883</v>
      </c>
      <c r="T3097" s="12">
        <f t="shared" si="893"/>
        <v>-4.426031390040281</v>
      </c>
    </row>
    <row r="3098" spans="1:20" x14ac:dyDescent="0.15">
      <c r="A3098" s="57">
        <f t="shared" si="894"/>
        <v>674065.71651401743</v>
      </c>
      <c r="B3098" s="12">
        <f t="shared" si="911"/>
        <v>107280.89075198611</v>
      </c>
      <c r="C3098" s="57" t="str">
        <f t="shared" si="895"/>
        <v>0.0563479005163199-0.597629493585461i</v>
      </c>
      <c r="D3098" s="57" t="str">
        <f t="shared" si="896"/>
        <v>7.16600524132516-2.47452062385811i</v>
      </c>
      <c r="E3098" s="57" t="str">
        <f t="shared" si="897"/>
        <v>116.996294234893-15.9138413780142i</v>
      </c>
      <c r="F3098" s="57" t="str">
        <f t="shared" si="898"/>
        <v>3.95596725536431-6.50746144394009i</v>
      </c>
      <c r="G3098" s="57" t="str">
        <f t="shared" si="899"/>
        <v>0.946702907679711-0.224625270774442i</v>
      </c>
      <c r="H3098" s="57" t="str">
        <f t="shared" si="900"/>
        <v>0.332177644632924-74.6994182096403i</v>
      </c>
      <c r="I3098" s="57" t="str">
        <f t="shared" si="901"/>
        <v>-2.73522275811856-1.67947942906135i</v>
      </c>
      <c r="K3098" s="57" t="str">
        <f t="shared" si="902"/>
        <v>0.000714346005813232-0.00113512712528007i</v>
      </c>
      <c r="L3098" s="57" t="str">
        <f t="shared" si="903"/>
        <v>0.00025-0.00206046510727713i</v>
      </c>
      <c r="M3098" s="57" t="str">
        <f t="shared" si="904"/>
        <v>0.0025-0.00116046220059413i</v>
      </c>
      <c r="N3098" s="57">
        <f t="shared" si="905"/>
        <v>95.386248069026934</v>
      </c>
      <c r="O3098" s="57">
        <f t="shared" si="906"/>
        <v>4.4329222925134646</v>
      </c>
      <c r="P3098" s="374">
        <f t="shared" si="907"/>
        <v>-4.4329222925134646</v>
      </c>
      <c r="Q3098" s="374">
        <f t="shared" si="908"/>
        <v>-84.613751930973066</v>
      </c>
      <c r="R3098" s="12">
        <f t="shared" si="909"/>
        <v>95.386248069026934</v>
      </c>
      <c r="S3098" s="57">
        <f t="shared" si="910"/>
        <v>107.28089075198611</v>
      </c>
      <c r="T3098" s="12">
        <f t="shared" si="893"/>
        <v>-4.4329222925134646</v>
      </c>
    </row>
    <row r="3099" spans="1:20" x14ac:dyDescent="0.15">
      <c r="A3099" s="57">
        <f t="shared" si="894"/>
        <v>676627.16623677069</v>
      </c>
      <c r="B3099" s="12">
        <f t="shared" si="911"/>
        <v>107688.55813684365</v>
      </c>
      <c r="C3099" s="57" t="str">
        <f t="shared" si="895"/>
        <v>0.0544103846218288-0.59733019404486i</v>
      </c>
      <c r="D3099" s="57" t="str">
        <f t="shared" si="896"/>
        <v>7.16044368142293-2.48159211001372i</v>
      </c>
      <c r="E3099" s="57" t="str">
        <f t="shared" si="897"/>
        <v>117.173668248128-16.1826607704238i</v>
      </c>
      <c r="F3099" s="57" t="str">
        <f t="shared" si="898"/>
        <v>3.95436246628448-6.48956462272193i</v>
      </c>
      <c r="G3099" s="57" t="str">
        <f t="shared" si="899"/>
        <v>0.946318865449321-0.22538737840445i</v>
      </c>
      <c r="H3099" s="57" t="str">
        <f t="shared" si="900"/>
        <v>0.328915670397882-74.4135090736968i</v>
      </c>
      <c r="I3099" s="57" t="str">
        <f t="shared" si="901"/>
        <v>-2.71728727570495-1.67227122253816i</v>
      </c>
      <c r="K3099" s="57" t="str">
        <f t="shared" si="902"/>
        <v>0.000712777129846505-0.00113262861060322i</v>
      </c>
      <c r="L3099" s="57" t="str">
        <f t="shared" si="903"/>
        <v>0.00025-0.00205266498035179i</v>
      </c>
      <c r="M3099" s="57" t="str">
        <f t="shared" si="904"/>
        <v>0.0025-0.00115606913787022i</v>
      </c>
      <c r="N3099" s="57">
        <f t="shared" si="905"/>
        <v>95.204668888872789</v>
      </c>
      <c r="O3099" s="57">
        <f t="shared" si="906"/>
        <v>4.4398247701669282</v>
      </c>
      <c r="P3099" s="374">
        <f t="shared" si="907"/>
        <v>-4.4398247701669282</v>
      </c>
      <c r="Q3099" s="374">
        <f t="shared" si="908"/>
        <v>-84.795331111127211</v>
      </c>
      <c r="R3099" s="12">
        <f t="shared" si="909"/>
        <v>95.204668888872789</v>
      </c>
      <c r="S3099" s="57">
        <f t="shared" si="910"/>
        <v>107.68855813684365</v>
      </c>
      <c r="T3099" s="12">
        <f t="shared" si="893"/>
        <v>-4.4398247701669282</v>
      </c>
    </row>
    <row r="3100" spans="1:20" x14ac:dyDescent="0.15">
      <c r="A3100" s="57">
        <f t="shared" si="894"/>
        <v>679198.34946847043</v>
      </c>
      <c r="B3100" s="12">
        <f t="shared" si="911"/>
        <v>108097.77465776366</v>
      </c>
      <c r="C3100" s="57" t="str">
        <f t="shared" si="895"/>
        <v>0.0524604986278096-0.597025447207423i</v>
      </c>
      <c r="D3100" s="57" t="str">
        <f t="shared" si="896"/>
        <v>7.15484849807293-2.48867360348705i</v>
      </c>
      <c r="E3100" s="57" t="str">
        <f t="shared" si="897"/>
        <v>117.350935159975-16.4545330243133i</v>
      </c>
      <c r="F3100" s="57" t="str">
        <f t="shared" si="898"/>
        <v>3.95274677401196-6.4717556500068i</v>
      </c>
      <c r="G3100" s="57" t="str">
        <f t="shared" si="899"/>
        <v>0.945932213974832-0.226151410651149i</v>
      </c>
      <c r="H3100" s="57" t="str">
        <f t="shared" si="900"/>
        <v>0.325683596417327-74.1287126019913i</v>
      </c>
      <c r="I3100" s="57" t="str">
        <f t="shared" si="901"/>
        <v>-2.69948619624777-1.6650903596579i</v>
      </c>
      <c r="K3100" s="57" t="str">
        <f t="shared" si="902"/>
        <v>0.000711206689177916-0.00113013493436709i</v>
      </c>
      <c r="L3100" s="57" t="str">
        <f t="shared" si="903"/>
        <v>0.00025-0.00204489438170132i</v>
      </c>
      <c r="M3100" s="57" t="str">
        <f t="shared" si="904"/>
        <v>0.0025-0.00115169270558898i</v>
      </c>
      <c r="N3100" s="57">
        <f t="shared" si="905"/>
        <v>95.021670149660068</v>
      </c>
      <c r="O3100" s="57">
        <f t="shared" si="906"/>
        <v>4.4467396300825826</v>
      </c>
      <c r="P3100" s="374">
        <f t="shared" si="907"/>
        <v>-4.4467396300825826</v>
      </c>
      <c r="Q3100" s="374">
        <f t="shared" si="908"/>
        <v>-84.978329850339932</v>
      </c>
      <c r="R3100" s="12">
        <f t="shared" si="909"/>
        <v>95.021670149660068</v>
      </c>
      <c r="S3100" s="57">
        <f t="shared" si="910"/>
        <v>108.09777465776365</v>
      </c>
      <c r="T3100" s="12">
        <f t="shared" si="893"/>
        <v>-4.4467396300825826</v>
      </c>
    </row>
    <row r="3101" spans="1:20" x14ac:dyDescent="0.15">
      <c r="A3101" s="57">
        <f t="shared" si="894"/>
        <v>681779.3031964507</v>
      </c>
      <c r="B3101" s="12">
        <f t="shared" si="911"/>
        <v>108508.54620146316</v>
      </c>
      <c r="C3101" s="57" t="str">
        <f t="shared" si="895"/>
        <v>0.050498225283914-0.5967150714671i</v>
      </c>
      <c r="D3101" s="57" t="str">
        <f t="shared" si="896"/>
        <v>7.14921954787567-2.4957649730214i</v>
      </c>
      <c r="E3101" s="57" t="str">
        <f t="shared" si="897"/>
        <v>117.528071595592-16.7294857364536i</v>
      </c>
      <c r="F3101" s="57" t="str">
        <f t="shared" si="898"/>
        <v>3.95112011401074-6.45403421342233i</v>
      </c>
      <c r="G3101" s="57" t="str">
        <f t="shared" si="899"/>
        <v>0.945542937812127-0.226917365059925i</v>
      </c>
      <c r="H3101" s="57" t="str">
        <f t="shared" si="900"/>
        <v>0.322481175685512-73.8450242665077i</v>
      </c>
      <c r="I3101" s="57" t="str">
        <f t="shared" si="901"/>
        <v>-2.68181847168378-1.6579367113399i</v>
      </c>
      <c r="K3101" s="57" t="str">
        <f t="shared" si="902"/>
        <v>0.000709634722182898-0.00112764603997751i</v>
      </c>
      <c r="L3101" s="57" t="str">
        <f t="shared" si="903"/>
        <v>0.00025-0.00203715319954306i</v>
      </c>
      <c r="M3101" s="57" t="str">
        <f t="shared" si="904"/>
        <v>0.0025-0.00114733284079396i</v>
      </c>
      <c r="N3101" s="57">
        <f t="shared" si="905"/>
        <v>94.837246031358404</v>
      </c>
      <c r="O3101" s="57">
        <f t="shared" si="906"/>
        <v>4.453667686537921</v>
      </c>
      <c r="P3101" s="374">
        <f t="shared" si="907"/>
        <v>-4.453667686537921</v>
      </c>
      <c r="Q3101" s="374">
        <f t="shared" si="908"/>
        <v>-85.162753968641596</v>
      </c>
      <c r="R3101" s="12">
        <f t="shared" si="909"/>
        <v>94.837246031358404</v>
      </c>
      <c r="S3101" s="57">
        <f t="shared" si="910"/>
        <v>108.50854620146316</v>
      </c>
      <c r="T3101" s="12">
        <f t="shared" si="893"/>
        <v>-4.453667686537921</v>
      </c>
    </row>
    <row r="3102" spans="1:20" x14ac:dyDescent="0.15">
      <c r="A3102" s="57">
        <f t="shared" si="894"/>
        <v>684370.06454859721</v>
      </c>
      <c r="B3102" s="12">
        <f t="shared" si="911"/>
        <v>108920.87867702873</v>
      </c>
      <c r="C3102" s="57" t="str">
        <f t="shared" si="895"/>
        <v>0.0485235487553447-0.596398883420697i</v>
      </c>
      <c r="D3102" s="57" t="str">
        <f t="shared" si="896"/>
        <v>7.14355668765039-2.50286608580544i</v>
      </c>
      <c r="E3102" s="57" t="str">
        <f t="shared" si="897"/>
        <v>117.705053646601-17.0075466218965i</v>
      </c>
      <c r="F3102" s="57" t="str">
        <f t="shared" si="898"/>
        <v>3.94948242150105-6.43640000133173i</v>
      </c>
      <c r="G3102" s="57" t="str">
        <f t="shared" si="899"/>
        <v>0.945151021458752-0.227685239078492i</v>
      </c>
      <c r="H3102" s="57" t="str">
        <f t="shared" si="900"/>
        <v>0.319308163078207-73.5624395600428i</v>
      </c>
      <c r="I3102" s="57" t="str">
        <f t="shared" si="901"/>
        <v>-2.66428306206968-1.6508101493136i</v>
      </c>
      <c r="K3102" s="57" t="str">
        <f t="shared" si="902"/>
        <v>0.000708061267456915-0.00112516187135449i</v>
      </c>
      <c r="L3102" s="57" t="str">
        <f t="shared" si="903"/>
        <v>0.00025-0.0020294413225175i</v>
      </c>
      <c r="M3102" s="57" t="str">
        <f t="shared" si="904"/>
        <v>0.0025-0.00114298948076705i</v>
      </c>
      <c r="N3102" s="57">
        <f t="shared" si="905"/>
        <v>94.651390688817827</v>
      </c>
      <c r="O3102" s="57">
        <f t="shared" si="906"/>
        <v>4.4606097611316962</v>
      </c>
      <c r="P3102" s="374">
        <f t="shared" si="907"/>
        <v>-4.4606097611316962</v>
      </c>
      <c r="Q3102" s="374">
        <f t="shared" si="908"/>
        <v>-85.348609311182173</v>
      </c>
      <c r="R3102" s="12">
        <f t="shared" si="909"/>
        <v>94.651390688817827</v>
      </c>
      <c r="S3102" s="57">
        <f t="shared" si="910"/>
        <v>108.92087867702872</v>
      </c>
      <c r="T3102" s="12">
        <f t="shared" si="893"/>
        <v>-4.4606097611316962</v>
      </c>
    </row>
    <row r="3103" spans="1:20" x14ac:dyDescent="0.15">
      <c r="A3103" s="57">
        <f t="shared" si="894"/>
        <v>686970.67079388187</v>
      </c>
      <c r="B3103" s="12">
        <f t="shared" si="911"/>
        <v>109334.77801600144</v>
      </c>
      <c r="C3103" s="57" t="str">
        <f t="shared" si="895"/>
        <v>0.046536454660031-0.596076697858149i</v>
      </c>
      <c r="D3103" s="57" t="str">
        <f t="shared" si="896"/>
        <v>7.137859774449-2.50997680746592i</v>
      </c>
      <c r="E3103" s="57" t="str">
        <f t="shared" si="897"/>
        <v>117.881856861642-17.2887435100715i</v>
      </c>
      <c r="F3103" s="57" t="str">
        <f t="shared" si="898"/>
        <v>3.94783363146061-6.41885270282522i</v>
      </c>
      <c r="G3103" s="57" t="str">
        <f t="shared" si="899"/>
        <v>0.944756449354205-0.228455030055896i</v>
      </c>
      <c r="H3103" s="57" t="str">
        <f t="shared" si="900"/>
        <v>0.316164315336582-73.2809539960862i</v>
      </c>
      <c r="I3103" s="57" t="str">
        <f t="shared" si="901"/>
        <v>-2.64687893551664-1.64371054611272i</v>
      </c>
      <c r="K3103" s="57" t="str">
        <f t="shared" si="902"/>
        <v>0.000706486363811155-0.00112268237293446i</v>
      </c>
      <c r="L3103" s="57" t="str">
        <f t="shared" si="903"/>
        <v>0.00025-0.00202175863968669i</v>
      </c>
      <c r="M3103" s="57" t="str">
        <f t="shared" si="904"/>
        <v>0.0025-0.00113866256302754i</v>
      </c>
      <c r="N3103" s="57">
        <f t="shared" si="905"/>
        <v>94.464098251493994</v>
      </c>
      <c r="O3103" s="57">
        <f t="shared" si="906"/>
        <v>4.4675666829127714</v>
      </c>
      <c r="P3103" s="374">
        <f t="shared" si="907"/>
        <v>-4.4675666829127714</v>
      </c>
      <c r="Q3103" s="374">
        <f t="shared" si="908"/>
        <v>-85.535901748506006</v>
      </c>
      <c r="R3103" s="12">
        <f t="shared" si="909"/>
        <v>94.464098251493994</v>
      </c>
      <c r="S3103" s="57">
        <f t="shared" si="910"/>
        <v>109.33477801600144</v>
      </c>
      <c r="T3103" s="12">
        <f t="shared" si="893"/>
        <v>-4.4675666829127714</v>
      </c>
    </row>
    <row r="3104" spans="1:20" x14ac:dyDescent="0.15">
      <c r="A3104" s="57">
        <f t="shared" si="894"/>
        <v>689581.15934289864</v>
      </c>
      <c r="B3104" s="12">
        <f t="shared" si="911"/>
        <v>109750.25017246224</v>
      </c>
      <c r="C3104" s="57" t="str">
        <f t="shared" si="895"/>
        <v>0.0445369301064667-0.595748327753033i</v>
      </c>
      <c r="D3104" s="57" t="str">
        <f t="shared" si="896"/>
        <v>7.13212866557025-2.51709700206067i</v>
      </c>
      <c r="E3104" s="57" t="str">
        <f t="shared" si="897"/>
        <v>118.05845623679-17.573104340698i</v>
      </c>
      <c r="F3104" s="57" t="str">
        <f t="shared" si="898"/>
        <v>3.9461736786257-6.4013920077116i</v>
      </c>
      <c r="G3104" s="57" t="str">
        <f t="shared" si="899"/>
        <v>0.944359205880238-0.229226735241516i</v>
      </c>
      <c r="H3104" s="57" t="str">
        <f t="shared" si="900"/>
        <v>0.313049391051241-73.0005631086944i</v>
      </c>
      <c r="I3104" s="57" t="str">
        <f t="shared" si="901"/>
        <v>-2.62960506812518-1.63663777506944i</v>
      </c>
      <c r="K3104" s="57" t="str">
        <f t="shared" si="902"/>
        <v>0.000704910050268186-0.00112020748967255i</v>
      </c>
      <c r="L3104" s="57" t="str">
        <f t="shared" si="903"/>
        <v>0.00025-0.00201410504053266i</v>
      </c>
      <c r="M3104" s="57" t="str">
        <f t="shared" si="904"/>
        <v>0.0025-0.00113435202533129i</v>
      </c>
      <c r="N3104" s="57">
        <f t="shared" si="905"/>
        <v>94.275362823170909</v>
      </c>
      <c r="O3104" s="57">
        <f t="shared" si="906"/>
        <v>4.4745392885121538</v>
      </c>
      <c r="P3104" s="374">
        <f t="shared" si="907"/>
        <v>-4.4745392885121538</v>
      </c>
      <c r="Q3104" s="374">
        <f t="shared" si="908"/>
        <v>-85.724637176829091</v>
      </c>
      <c r="R3104" s="12">
        <f t="shared" si="909"/>
        <v>94.275362823170909</v>
      </c>
      <c r="S3104" s="57">
        <f t="shared" si="910"/>
        <v>109.75025017246224</v>
      </c>
      <c r="T3104" s="12">
        <f t="shared" si="893"/>
        <v>-4.4745392885121538</v>
      </c>
    </row>
    <row r="3105" spans="1:20" x14ac:dyDescent="0.15">
      <c r="A3105" s="57">
        <f t="shared" si="894"/>
        <v>692201.56774840166</v>
      </c>
      <c r="B3105" s="12">
        <f t="shared" si="911"/>
        <v>110167.30112311761</v>
      </c>
      <c r="C3105" s="57" t="str">
        <f t="shared" si="895"/>
        <v>0.0425249637323732-0.595413584253305i</v>
      </c>
      <c r="D3105" s="57" t="str">
        <f t="shared" si="896"/>
        <v>7.12636321857399-2.52422653207146i</v>
      </c>
      <c r="E3105" s="57" t="str">
        <f t="shared" si="897"/>
        <v>118.234826205847-17.8606571594932i</v>
      </c>
      <c r="F3105" s="57" t="str">
        <f t="shared" si="898"/>
        <v>3.94450249749267-6.38401760650982i</v>
      </c>
      <c r="G3105" s="57" t="str">
        <f t="shared" si="899"/>
        <v>0.94395927536116-0.230000351784065i</v>
      </c>
      <c r="H3105" s="57" t="str">
        <f t="shared" si="900"/>
        <v>0.309963150646451-72.7212624523682i</v>
      </c>
      <c r="I3105" s="57" t="str">
        <f t="shared" si="901"/>
        <v>-2.61246044392077-1.62959171030871i</v>
      </c>
      <c r="K3105" s="57" t="str">
        <f t="shared" si="902"/>
        <v>0.00070333236605757-0.0011177371670447i</v>
      </c>
      <c r="L3105" s="57" t="str">
        <f t="shared" si="903"/>
        <v>0.00025-0.00200648041495583i</v>
      </c>
      <c r="M3105" s="57" t="str">
        <f t="shared" si="904"/>
        <v>0.0025-0.00113005780566974i</v>
      </c>
      <c r="N3105" s="57">
        <f t="shared" si="905"/>
        <v>94.085178481696246</v>
      </c>
      <c r="O3105" s="57">
        <f t="shared" si="906"/>
        <v>4.4815284222784904</v>
      </c>
      <c r="P3105" s="374">
        <f t="shared" si="907"/>
        <v>-4.4815284222784904</v>
      </c>
      <c r="Q3105" s="374">
        <f t="shared" si="908"/>
        <v>-85.914821518303754</v>
      </c>
      <c r="R3105" s="12">
        <f t="shared" si="909"/>
        <v>94.085178481696246</v>
      </c>
      <c r="S3105" s="57">
        <f t="shared" si="910"/>
        <v>110.16730112311761</v>
      </c>
      <c r="T3105" s="12">
        <f t="shared" si="893"/>
        <v>-4.4815284222784904</v>
      </c>
    </row>
    <row r="3106" spans="1:20" x14ac:dyDescent="0.15">
      <c r="A3106" s="57">
        <f t="shared" si="894"/>
        <v>694831.93370584561</v>
      </c>
      <c r="B3106" s="12">
        <f t="shared" si="911"/>
        <v>110585.93686738546</v>
      </c>
      <c r="C3106" s="57" t="str">
        <f t="shared" si="895"/>
        <v>0.0405005457440733-0.595072276672338i</v>
      </c>
      <c r="D3106" s="57" t="str">
        <f t="shared" si="896"/>
        <v>7.120563291296-2.5313652583973i</v>
      </c>
      <c r="E3106" s="57" t="str">
        <f t="shared" si="897"/>
        <v>118.410940630502-18.1514301136776i</v>
      </c>
      <c r="F3106" s="57" t="str">
        <f t="shared" si="898"/>
        <v>3.94282002231917-6.36672919044042i</v>
      </c>
      <c r="G3106" s="57" t="str">
        <f t="shared" si="899"/>
        <v>0.943556642064156-0.230775876730584i</v>
      </c>
      <c r="H3106" s="57" t="str">
        <f t="shared" si="900"/>
        <v>0.306905356364574-72.4430476019334i</v>
      </c>
      <c r="I3106" s="57" t="str">
        <f t="shared" si="901"/>
        <v>-2.59544405478991-1.62257222674259i</v>
      </c>
      <c r="K3106" s="57" t="str">
        <f t="shared" si="902"/>
        <v>0.000701753350611397-0.00111527135104978i</v>
      </c>
      <c r="L3106" s="57" t="str">
        <f t="shared" si="903"/>
        <v>0.00025-0.00199888465327339i</v>
      </c>
      <c r="M3106" s="57" t="str">
        <f t="shared" si="904"/>
        <v>0.0025-0.00112577984226912i</v>
      </c>
      <c r="N3106" s="57">
        <f t="shared" si="905"/>
        <v>93.893539278716787</v>
      </c>
      <c r="O3106" s="57">
        <f t="shared" si="906"/>
        <v>4.4885349364163618</v>
      </c>
      <c r="P3106" s="374">
        <f t="shared" si="907"/>
        <v>-4.4885349364163618</v>
      </c>
      <c r="Q3106" s="374">
        <f t="shared" si="908"/>
        <v>-86.106460721283213</v>
      </c>
      <c r="R3106" s="12">
        <f t="shared" si="909"/>
        <v>93.893539278716787</v>
      </c>
      <c r="S3106" s="57">
        <f t="shared" si="910"/>
        <v>110.58593686738546</v>
      </c>
      <c r="T3106" s="12">
        <f t="shared" si="893"/>
        <v>-4.4885349364163618</v>
      </c>
    </row>
    <row r="3107" spans="1:20" x14ac:dyDescent="0.15">
      <c r="A3107" s="57">
        <f t="shared" si="894"/>
        <v>697472.29505392793</v>
      </c>
      <c r="B3107" s="12">
        <f t="shared" si="911"/>
        <v>111006.16342748153</v>
      </c>
      <c r="C3107" s="57" t="str">
        <f t="shared" si="895"/>
        <v>0.0384636679566462-0.594724212480214i</v>
      </c>
      <c r="D3107" s="57" t="str">
        <f t="shared" si="896"/>
        <v>7.11472874186228-2.53851304034749i</v>
      </c>
      <c r="E3107" s="57" t="str">
        <f t="shared" si="897"/>
        <v>118.586772790362-18.4454514472714i</v>
      </c>
      <c r="F3107" s="57" t="str">
        <f t="shared" si="898"/>
        <v>3.94112618712547-6.34952645141702i</v>
      </c>
      <c r="G3107" s="57" t="str">
        <f t="shared" si="899"/>
        <v>0.94315129019962-0.231553307025428i</v>
      </c>
      <c r="H3107" s="57" t="str">
        <f t="shared" si="900"/>
        <v>0.30387577225069-72.165914152421i</v>
      </c>
      <c r="I3107" s="57" t="str">
        <f t="shared" si="901"/>
        <v>-2.57855490041681-1.61557920006468i</v>
      </c>
      <c r="K3107" s="57" t="str">
        <f t="shared" si="902"/>
        <v>0.000700173043559823-0.00111280998821169i</v>
      </c>
      <c r="L3107" s="57" t="str">
        <f t="shared" si="903"/>
        <v>0.00025-0.00199131764621776i</v>
      </c>
      <c r="M3107" s="57" t="str">
        <f t="shared" si="904"/>
        <v>0.0025-0.00112151807358948i</v>
      </c>
      <c r="N3107" s="57">
        <f t="shared" si="905"/>
        <v>93.700439239420504</v>
      </c>
      <c r="O3107" s="57">
        <f t="shared" si="906"/>
        <v>4.4955596911282267</v>
      </c>
      <c r="P3107" s="374">
        <f t="shared" si="907"/>
        <v>-4.4955596911282267</v>
      </c>
      <c r="Q3107" s="374">
        <f t="shared" si="908"/>
        <v>-86.299560760579496</v>
      </c>
      <c r="R3107" s="12">
        <f t="shared" si="909"/>
        <v>93.700439239420504</v>
      </c>
      <c r="S3107" s="57">
        <f t="shared" si="910"/>
        <v>111.00616342748152</v>
      </c>
      <c r="T3107" s="12">
        <f t="shared" si="893"/>
        <v>-4.4955596911282267</v>
      </c>
    </row>
    <row r="3108" spans="1:20" x14ac:dyDescent="0.15">
      <c r="A3108" s="57">
        <f t="shared" si="894"/>
        <v>700122.68977513281</v>
      </c>
      <c r="B3108" s="12">
        <f t="shared" si="911"/>
        <v>111427.98684850596</v>
      </c>
      <c r="C3108" s="57" t="str">
        <f t="shared" si="895"/>
        <v>0.0364143238349167-0.59436919729529i</v>
      </c>
      <c r="D3108" s="57" t="str">
        <f t="shared" si="896"/>
        <v>7.10885942870408-2.54566973563493i</v>
      </c>
      <c r="E3108" s="57" t="str">
        <f t="shared" si="897"/>
        <v>118.762295372851-18.7427494961694i</v>
      </c>
      <c r="F3108" s="57" t="str">
        <f t="shared" si="898"/>
        <v>3.93942092569592-6.33240908203792i</v>
      </c>
      <c r="G3108" s="57" t="str">
        <f t="shared" si="899"/>
        <v>0.942743203921487-0.232332639509252i</v>
      </c>
      <c r="H3108" s="57" t="str">
        <f t="shared" si="900"/>
        <v>0.300874164137373-71.8898577189469i</v>
      </c>
      <c r="I3108" s="57" t="str">
        <f t="shared" si="901"/>
        <v>-2.56179198822058-1.60861250674458i</v>
      </c>
      <c r="K3108" s="57" t="str">
        <f t="shared" si="902"/>
        <v>0.000698591484726549-0.00111035302558127i</v>
      </c>
      <c r="L3108" s="57" t="str">
        <f t="shared" si="903"/>
        <v>0.00025-0.00198377928493501i</v>
      </c>
      <c r="M3108" s="57" t="str">
        <f t="shared" si="904"/>
        <v>0.0025-0.00111727243832385i</v>
      </c>
      <c r="N3108" s="57">
        <f t="shared" si="905"/>
        <v>93.505872362289196</v>
      </c>
      <c r="O3108" s="57">
        <f t="shared" si="906"/>
        <v>4.5026035547600118</v>
      </c>
      <c r="P3108" s="374">
        <f t="shared" si="907"/>
        <v>-4.5026035547600118</v>
      </c>
      <c r="Q3108" s="374">
        <f t="shared" si="908"/>
        <v>-86.494127637710804</v>
      </c>
      <c r="R3108" s="12">
        <f t="shared" si="909"/>
        <v>93.505872362289196</v>
      </c>
      <c r="S3108" s="57">
        <f t="shared" si="910"/>
        <v>111.42798684850595</v>
      </c>
      <c r="T3108" s="12">
        <f t="shared" si="893"/>
        <v>-4.5026035547600118</v>
      </c>
    </row>
    <row r="3109" spans="1:20" x14ac:dyDescent="0.15">
      <c r="A3109" s="57">
        <f t="shared" si="894"/>
        <v>702783.15599627828</v>
      </c>
      <c r="B3109" s="12">
        <f t="shared" si="911"/>
        <v>111851.41319853028</v>
      </c>
      <c r="C3109" s="57" t="str">
        <f t="shared" si="895"/>
        <v>0.0343525085351747-0.594007034876154i</v>
      </c>
      <c r="D3109" s="57" t="str">
        <f t="shared" si="896"/>
        <v>7.10295521057293-2.55283520036965i</v>
      </c>
      <c r="E3109" s="57" t="str">
        <f t="shared" si="897"/>
        <v>118.937480462984-19.0433526829967i</v>
      </c>
      <c r="F3109" s="57" t="str">
        <f t="shared" si="898"/>
        <v>3.93770417158063-6.31537677557757i</v>
      </c>
      <c r="G3109" s="57" t="str">
        <f t="shared" si="899"/>
        <v>0.94233236732759-0.233113870917991i</v>
      </c>
      <c r="H3109" s="57" t="str">
        <f t="shared" si="900"/>
        <v>0.297900299629672-71.6148739365944i</v>
      </c>
      <c r="I3109" s="57" t="str">
        <f t="shared" si="901"/>
        <v>-2.54515433329295-1.60167202402256i</v>
      </c>
      <c r="K3109" s="57" t="str">
        <f t="shared" si="902"/>
        <v>0.000697008714124251-0.00110790041073833i</v>
      </c>
      <c r="L3109" s="57" t="str">
        <f t="shared" si="903"/>
        <v>0.00025-0.00197626946098328i</v>
      </c>
      <c r="M3109" s="57" t="str">
        <f t="shared" si="904"/>
        <v>0.0025-0.00111304287539734i</v>
      </c>
      <c r="N3109" s="57">
        <f t="shared" si="905"/>
        <v>93.309832618850322</v>
      </c>
      <c r="O3109" s="57">
        <f t="shared" si="906"/>
        <v>4.5096674039490514</v>
      </c>
      <c r="P3109" s="374">
        <f t="shared" si="907"/>
        <v>-4.5096674039490514</v>
      </c>
      <c r="Q3109" s="374">
        <f t="shared" si="908"/>
        <v>-86.690167381149678</v>
      </c>
      <c r="R3109" s="12">
        <f t="shared" si="909"/>
        <v>93.309832618850322</v>
      </c>
      <c r="S3109" s="57">
        <f t="shared" si="910"/>
        <v>111.85141319853028</v>
      </c>
      <c r="T3109" s="12">
        <f t="shared" si="893"/>
        <v>-4.5096674039490514</v>
      </c>
    </row>
    <row r="3110" spans="1:20" x14ac:dyDescent="0.15">
      <c r="A3110" s="57">
        <f t="shared" si="894"/>
        <v>705453.73198906425</v>
      </c>
      <c r="B3110" s="12">
        <f t="shared" si="911"/>
        <v>112276.4485686847</v>
      </c>
      <c r="C3110" s="57" t="str">
        <f t="shared" si="895"/>
        <v>0.0322782189477973-0.593637527113817i</v>
      </c>
      <c r="D3110" s="57" t="str">
        <f t="shared" si="896"/>
        <v>7.09701594655575-2.56000928905217i</v>
      </c>
      <c r="E3110" s="57" t="str">
        <f t="shared" si="897"/>
        <v>119.11229953301-19.3472895117261i</v>
      </c>
      <c r="F3110" s="57" t="str">
        <f t="shared" si="898"/>
        <v>3.93597585809644-6.29842922597797i</v>
      </c>
      <c r="G3110" s="57" t="str">
        <f t="shared" si="899"/>
        <v>0.941918764460014-0.233896997881834i</v>
      </c>
      <c r="H3110" s="57" t="str">
        <f t="shared" si="900"/>
        <v>0.29495394809026-71.340958460297i</v>
      </c>
      <c r="I3110" s="57" t="str">
        <f t="shared" si="901"/>
        <v>-2.52864095833651-1.59475762990388i</v>
      </c>
      <c r="K3110" s="57" t="str">
        <f t="shared" si="902"/>
        <v>0.000695424771949976-0.00110545209179345i</v>
      </c>
      <c r="L3110" s="57" t="str">
        <f t="shared" si="903"/>
        <v>0.00025-0.00196878806633122i</v>
      </c>
      <c r="M3110" s="57" t="str">
        <f t="shared" si="904"/>
        <v>0.0025-0.00110882932396627i</v>
      </c>
      <c r="N3110" s="57">
        <f t="shared" si="905"/>
        <v>93.112313953444655</v>
      </c>
      <c r="O3110" s="57">
        <f t="shared" si="906"/>
        <v>4.5167521237767687</v>
      </c>
      <c r="P3110" s="374">
        <f t="shared" si="907"/>
        <v>-4.5167521237767687</v>
      </c>
      <c r="Q3110" s="374">
        <f t="shared" si="908"/>
        <v>-86.887686046555345</v>
      </c>
      <c r="R3110" s="12">
        <f t="shared" si="909"/>
        <v>93.112313953444655</v>
      </c>
      <c r="S3110" s="57">
        <f t="shared" si="910"/>
        <v>112.2764485686847</v>
      </c>
      <c r="T3110" s="12">
        <f t="shared" si="893"/>
        <v>-4.5167521237767687</v>
      </c>
    </row>
    <row r="3111" spans="1:20" x14ac:dyDescent="0.15">
      <c r="A3111" s="57">
        <f t="shared" si="894"/>
        <v>708134.45617062273</v>
      </c>
      <c r="B3111" s="12">
        <f t="shared" si="911"/>
        <v>112703.09907324571</v>
      </c>
      <c r="C3111" s="57" t="str">
        <f t="shared" si="895"/>
        <v>0.0301914537406343-0.59326047402432i</v>
      </c>
      <c r="D3111" s="57" t="str">
        <f t="shared" si="896"/>
        <v>7.09104149609021-2.56719185456725i</v>
      </c>
      <c r="E3111" s="57" t="str">
        <f t="shared" si="897"/>
        <v>119.286723431927-19.6545885620627i</v>
      </c>
      <c r="F3111" s="57" t="str">
        <f t="shared" si="898"/>
        <v>3.93423591832904-6.28156612784033i</v>
      </c>
      <c r="G3111" s="57" t="str">
        <f t="shared" si="899"/>
        <v>0.941502379305471-0.234682016924195i</v>
      </c>
      <c r="H3111" s="57" t="str">
        <f t="shared" si="900"/>
        <v>0.29203488062476-71.0681069647216i</v>
      </c>
      <c r="I3111" s="57" t="str">
        <f t="shared" si="901"/>
        <v>-2.51225089360357-1.58786920315377i</v>
      </c>
      <c r="K3111" s="57" t="str">
        <f t="shared" si="902"/>
        <v>0.000693839698580502-0.00110300801738984i</v>
      </c>
      <c r="L3111" s="57" t="str">
        <f t="shared" si="903"/>
        <v>0.00025-0.00196133499335646i</v>
      </c>
      <c r="M3111" s="57" t="str">
        <f t="shared" si="904"/>
        <v>0.0025-0.00110463172341728i</v>
      </c>
      <c r="N3111" s="57">
        <f t="shared" si="905"/>
        <v>92.913310282994729</v>
      </c>
      <c r="O3111" s="57">
        <f t="shared" si="906"/>
        <v>4.523858607923966</v>
      </c>
      <c r="P3111" s="374">
        <f t="shared" si="907"/>
        <v>-4.523858607923966</v>
      </c>
      <c r="Q3111" s="374">
        <f t="shared" si="908"/>
        <v>-87.086689717005271</v>
      </c>
      <c r="R3111" s="12">
        <f t="shared" si="909"/>
        <v>92.913310282994729</v>
      </c>
      <c r="S3111" s="57">
        <f t="shared" si="910"/>
        <v>112.70309907324571</v>
      </c>
      <c r="T3111" s="12">
        <f t="shared" si="893"/>
        <v>-4.523858607923966</v>
      </c>
    </row>
    <row r="3112" spans="1:20" x14ac:dyDescent="0.15">
      <c r="A3112" s="57">
        <f t="shared" si="894"/>
        <v>710825.36710407108</v>
      </c>
      <c r="B3112" s="12">
        <f t="shared" si="911"/>
        <v>113131.37084972404</v>
      </c>
      <c r="C3112" s="57" t="str">
        <f t="shared" si="895"/>
        <v>0.0280922134032663-0.59287567374168i</v>
      </c>
      <c r="D3112" s="57" t="str">
        <f t="shared" si="896"/>
        <v>7.08503171898015-2.57438274817754i</v>
      </c>
      <c r="E3112" s="57" t="str">
        <f t="shared" si="897"/>
        <v>119.460722374868-19.96527848358i</v>
      </c>
      <c r="F3112" s="57" t="str">
        <f t="shared" si="898"/>
        <v>3.93248428513418-6.26478717641646i</v>
      </c>
      <c r="G3112" s="57" t="str">
        <f t="shared" si="899"/>
        <v>0.94108319579568-0.235468924460682i</v>
      </c>
      <c r="H3112" s="57" t="str">
        <f t="shared" si="900"/>
        <v>0.289142870067243-70.7963151441533i</v>
      </c>
      <c r="I3112" s="57" t="str">
        <f t="shared" si="901"/>
        <v>-2.49598317683539-1.58100662329194i</v>
      </c>
      <c r="K3112" s="57" t="str">
        <f t="shared" si="902"/>
        <v>0.00069225353456766-0.00110056813670512i</v>
      </c>
      <c r="L3112" s="57" t="str">
        <f t="shared" si="903"/>
        <v>0.00025-0.00195391013484405i</v>
      </c>
      <c r="M3112" s="57" t="str">
        <f t="shared" si="904"/>
        <v>0.0025-0.00110045001336649i</v>
      </c>
      <c r="N3112" s="57">
        <f t="shared" si="905"/>
        <v>92.712815496783975</v>
      </c>
      <c r="O3112" s="57">
        <f t="shared" si="906"/>
        <v>4.5309877588300429</v>
      </c>
      <c r="P3112" s="374">
        <f t="shared" si="907"/>
        <v>-4.5309877588300429</v>
      </c>
      <c r="Q3112" s="374">
        <f t="shared" si="908"/>
        <v>-87.287184503216025</v>
      </c>
      <c r="R3112" s="12">
        <f t="shared" si="909"/>
        <v>92.712815496783975</v>
      </c>
      <c r="S3112" s="57">
        <f t="shared" si="910"/>
        <v>113.13137084972405</v>
      </c>
      <c r="T3112" s="12">
        <f t="shared" si="893"/>
        <v>-4.5309877588300429</v>
      </c>
    </row>
    <row r="3113" spans="1:20" x14ac:dyDescent="0.15">
      <c r="A3113" s="57">
        <f t="shared" si="894"/>
        <v>713526.50349906657</v>
      </c>
      <c r="B3113" s="12">
        <f t="shared" si="911"/>
        <v>113561.270058953</v>
      </c>
      <c r="C3113" s="57" t="str">
        <f t="shared" si="895"/>
        <v>0.0259805002921614-0.592482922511202i</v>
      </c>
      <c r="D3113" s="57" t="str">
        <f t="shared" si="896"/>
        <v>7.07898647541143-2.58158181951752i</v>
      </c>
      <c r="E3113" s="57" t="str">
        <f t="shared" si="897"/>
        <v>119.634265932361-20.279387989598i</v>
      </c>
      <c r="F3113" s="57" t="str">
        <f t="shared" si="898"/>
        <v>3.93072089113963-6.24809206760032i</v>
      </c>
      <c r="G3113" s="57" t="str">
        <f t="shared" si="899"/>
        <v>0.940661197807761-0.236257716798053i</v>
      </c>
      <c r="H3113" s="57" t="str">
        <f t="shared" si="900"/>
        <v>0.286277690965925-70.5255787123829i</v>
      </c>
      <c r="I3113" s="57" t="str">
        <f t="shared" si="901"/>
        <v>-2.47983685320217-1.57416977058755i</v>
      </c>
      <c r="K3113" s="57" t="str">
        <f t="shared" si="902"/>
        <v>0.000690666320633623-0.00109813239945295i</v>
      </c>
      <c r="L3113" s="57" t="str">
        <f t="shared" si="903"/>
        <v>0.00025-0.00194651338398491i</v>
      </c>
      <c r="M3113" s="57" t="str">
        <f t="shared" si="904"/>
        <v>0.0025-0.00109628413365858i</v>
      </c>
      <c r="N3113" s="57">
        <f t="shared" si="905"/>
        <v>92.510823456248261</v>
      </c>
      <c r="O3113" s="57">
        <f t="shared" si="906"/>
        <v>4.5381404878561318</v>
      </c>
      <c r="P3113" s="374">
        <f t="shared" si="907"/>
        <v>-4.5381404878561318</v>
      </c>
      <c r="Q3113" s="374">
        <f t="shared" si="908"/>
        <v>-87.489176543751739</v>
      </c>
      <c r="R3113" s="12">
        <f t="shared" si="909"/>
        <v>92.510823456248261</v>
      </c>
      <c r="S3113" s="57">
        <f t="shared" si="910"/>
        <v>113.561270058953</v>
      </c>
      <c r="T3113" s="12">
        <f t="shared" si="893"/>
        <v>-4.5381404878561318</v>
      </c>
    </row>
    <row r="3114" spans="1:20" x14ac:dyDescent="0.15">
      <c r="A3114" s="57">
        <f t="shared" si="894"/>
        <v>716237.90421236306</v>
      </c>
      <c r="B3114" s="12">
        <f t="shared" si="911"/>
        <v>113992.80288517702</v>
      </c>
      <c r="C3114" s="57" t="str">
        <f t="shared" si="895"/>
        <v>0.0238563186766414-0.592082014683262i</v>
      </c>
      <c r="D3114" s="57" t="str">
        <f t="shared" si="896"/>
        <v>7.07290562596764-2.58878891658743i</v>
      </c>
      <c r="E3114" s="57" t="str">
        <f t="shared" si="897"/>
        <v>119.80732301947-20.5969458508075i</v>
      </c>
      <c r="F3114" s="57" t="str">
        <f t="shared" si="898"/>
        <v>3.92894566874652-6.23148049791946i</v>
      </c>
      <c r="G3114" s="57" t="str">
        <f t="shared" si="899"/>
        <v>0.940236369164641-0.237048390133183i</v>
      </c>
      <c r="H3114" s="57" t="str">
        <f t="shared" si="900"/>
        <v>0.283439119568974-70.2558934025906i</v>
      </c>
      <c r="I3114" s="57" t="str">
        <f t="shared" si="901"/>
        <v>-2.46381097524325-1.56735852605389i</v>
      </c>
      <c r="K3114" s="57" t="str">
        <f t="shared" si="902"/>
        <v>0.000689078097666134-0.00109570075588472i</v>
      </c>
      <c r="L3114" s="57" t="str">
        <f t="shared" si="903"/>
        <v>0.00025-0.00193914463437429i</v>
      </c>
      <c r="M3114" s="57" t="str">
        <f t="shared" si="904"/>
        <v>0.0025-0.00109213402436599i</v>
      </c>
      <c r="N3114" s="57">
        <f t="shared" si="905"/>
        <v>92.307327994770063</v>
      </c>
      <c r="O3114" s="57">
        <f t="shared" si="906"/>
        <v>4.5453177154509961</v>
      </c>
      <c r="P3114" s="374">
        <f t="shared" si="907"/>
        <v>-4.5453177154509961</v>
      </c>
      <c r="Q3114" s="374">
        <f t="shared" si="908"/>
        <v>-87.692672005229937</v>
      </c>
      <c r="R3114" s="12">
        <f t="shared" si="909"/>
        <v>92.307327994770063</v>
      </c>
      <c r="S3114" s="57">
        <f t="shared" si="910"/>
        <v>113.99280288517703</v>
      </c>
      <c r="T3114" s="12">
        <f t="shared" si="893"/>
        <v>-4.5453177154509961</v>
      </c>
    </row>
    <row r="3115" spans="1:20" x14ac:dyDescent="0.15">
      <c r="A3115" s="57">
        <f t="shared" si="894"/>
        <v>718959.60824837</v>
      </c>
      <c r="B3115" s="12">
        <f t="shared" si="911"/>
        <v>114425.9755361407</v>
      </c>
      <c r="C3115" s="57" t="str">
        <f t="shared" si="895"/>
        <v>0.0217196747857788-0.59167274270744i</v>
      </c>
      <c r="D3115" s="57" t="str">
        <f t="shared" si="896"/>
        <v>7.06678903164593-2.59600388574732i</v>
      </c>
      <c r="E3115" s="57" t="str">
        <f t="shared" si="897"/>
        <v>119.979861884801-20.9179808886197i</v>
      </c>
      <c r="F3115" s="57" t="str">
        <f t="shared" si="898"/>
        <v>3.92715855013138-6.21495216452655i</v>
      </c>
      <c r="G3115" s="57" t="str">
        <f t="shared" si="899"/>
        <v>0.939808693635467-0.237840940552008i</v>
      </c>
      <c r="H3115" s="57" t="str">
        <f t="shared" si="900"/>
        <v>0.280626933810536-69.9872549672346i</v>
      </c>
      <c r="I3115" s="57" t="str">
        <f t="shared" si="901"/>
        <v>-2.44790460280803-1.56057277144341i</v>
      </c>
      <c r="K3115" s="57" t="str">
        <f t="shared" si="902"/>
        <v>0.000687488906713738-0.00109327315679112i</v>
      </c>
      <c r="L3115" s="57" t="str">
        <f t="shared" si="903"/>
        <v>0.00025-0.00193180378001025i</v>
      </c>
      <c r="M3115" s="57" t="str">
        <f t="shared" si="904"/>
        <v>0.0025-0.001087999625788i</v>
      </c>
      <c r="N3115" s="57">
        <f t="shared" si="905"/>
        <v>92.102322917486518</v>
      </c>
      <c r="O3115" s="57">
        <f t="shared" si="906"/>
        <v>4.5525203713217515</v>
      </c>
      <c r="P3115" s="374">
        <f t="shared" si="907"/>
        <v>-4.5525203713217515</v>
      </c>
      <c r="Q3115" s="374">
        <f t="shared" si="908"/>
        <v>-87.897677082513482</v>
      </c>
      <c r="R3115" s="12">
        <f t="shared" si="909"/>
        <v>92.102322917486518</v>
      </c>
      <c r="S3115" s="57">
        <f t="shared" si="910"/>
        <v>114.4259755361407</v>
      </c>
      <c r="T3115" s="12">
        <f t="shared" si="893"/>
        <v>-4.5525203713217515</v>
      </c>
    </row>
    <row r="3116" spans="1:20" x14ac:dyDescent="0.15">
      <c r="A3116" s="57">
        <f t="shared" si="894"/>
        <v>721691.65475971391</v>
      </c>
      <c r="B3116" s="12">
        <f t="shared" si="911"/>
        <v>114860.79424317804</v>
      </c>
      <c r="C3116" s="57" t="str">
        <f t="shared" si="895"/>
        <v>0.0195705768562291-0.591254897127151i</v>
      </c>
      <c r="D3116" s="57" t="str">
        <f t="shared" si="896"/>
        <v>7.06063655387359-2.60322657171139i</v>
      </c>
      <c r="E3116" s="57" t="str">
        <f t="shared" si="897"/>
        <v>120.151850099393-21.2425219682357i</v>
      </c>
      <c r="F3116" s="57" t="str">
        <f t="shared" si="898"/>
        <v>3.92535946724771-6.19850676519086i</v>
      </c>
      <c r="G3116" s="57" t="str">
        <f t="shared" si="899"/>
        <v>0.939378154936035-0.238635364028481i</v>
      </c>
      <c r="H3116" s="57" t="str">
        <f t="shared" si="900"/>
        <v>0.277840913296926-69.719659177941i</v>
      </c>
      <c r="I3116" s="57" t="str">
        <f t="shared" si="901"/>
        <v>-2.43211680299739-1.55381238924262i</v>
      </c>
      <c r="K3116" s="57" t="str">
        <f t="shared" si="902"/>
        <v>0.000685898788980958-0.00109084955350359i</v>
      </c>
      <c r="L3116" s="57" t="str">
        <f t="shared" si="903"/>
        <v>0.00025-0.00192449071529214i</v>
      </c>
      <c r="M3116" s="57" t="str">
        <f t="shared" si="904"/>
        <v>0.0025-0.00108388087844989i</v>
      </c>
      <c r="N3116" s="57">
        <f t="shared" si="905"/>
        <v>91.895802001110781</v>
      </c>
      <c r="O3116" s="57">
        <f t="shared" si="906"/>
        <v>4.5597493946076542</v>
      </c>
      <c r="P3116" s="374">
        <f t="shared" si="907"/>
        <v>-4.5597493946076542</v>
      </c>
      <c r="Q3116" s="374">
        <f t="shared" si="908"/>
        <v>-88.104197998889219</v>
      </c>
      <c r="R3116" s="12">
        <f t="shared" si="909"/>
        <v>91.895802001110781</v>
      </c>
      <c r="S3116" s="57">
        <f t="shared" si="910"/>
        <v>114.86079424317803</v>
      </c>
      <c r="T3116" s="12">
        <f t="shared" ref="T3116:T3179" si="912">P3116</f>
        <v>-4.5597493946076542</v>
      </c>
    </row>
    <row r="3117" spans="1:20" x14ac:dyDescent="0.15">
      <c r="A3117" s="57">
        <f t="shared" ref="A3117:A3180" si="913">2*PI()*B3117</f>
        <v>724434.08304780081</v>
      </c>
      <c r="B3117" s="12">
        <f t="shared" si="911"/>
        <v>115297.26526130212</v>
      </c>
      <c r="C3117" s="57" t="str">
        <f t="shared" ref="C3117:C3180" si="914">IMPRODUCT(D3117,E3117,$C$40,,K3117,$C$41)</f>
        <v>0.0174090351808956-0.590828266574744i</v>
      </c>
      <c r="D3117" s="57" t="str">
        <f t="shared" ref="D3117:D3180" si="915">IMDIV(IMPRODUCT($C$37,$C$38,COMPLEX(1,A3117/$C$38)),IMSUM(-1*A3117*A3117/$C$39,COMPLEX(0,1*A3117)))</f>
        <v>7.05444805452394-2.61045681754224i</v>
      </c>
      <c r="E3117" s="57" t="str">
        <f t="shared" ref="E3117:E3180" si="916">IMDIV(IMPRODUCT(IMSUM(F3117,G3117),$C$29,H3117),IMSUM(1,I3117))</f>
        <v>120.323254545485-21.5705979914382i</v>
      </c>
      <c r="F3117" s="57" t="str">
        <f t="shared" ref="F3117:F3180" si="917">IMDIV(IMPRODUCT($C$14,$C$15,COMPLEX(1,A3117/$C$15)),IMSUM(-1*A3117*A3117/$C$16,COMPLEX(0,A3117)))</f>
        <v>3.923548351828-6.18214399828974i</v>
      </c>
      <c r="G3117" s="57" t="str">
        <f t="shared" ref="G3117:G3180" si="918">IMDIV(1,COMPLEX(1,A3117*$C$9*$C$10))</f>
        <v>0.938944736729227-0.239431656423519i</v>
      </c>
      <c r="H3117" s="57" t="str">
        <f t="shared" ref="H3117:H3180" si="919">IMDIV($C$3,IMSUM(K3117,COMPLEX(0,$C$28*A3117)))</f>
        <v>0.275080839292929-69.4531018253892i</v>
      </c>
      <c r="I3117" s="57" t="str">
        <f t="shared" ref="I3117:I3180" si="920">IMPRODUCT(F3117,$C$29,H3117,$C$31)</f>
        <v>-2.41644665010546-1.54707726266715i</v>
      </c>
      <c r="K3117" s="57" t="str">
        <f t="shared" ref="K3117:K3180" si="921">IF($C$26&lt;=0,IMDIV(1,IMSUM(IMDIV(1,L3117),1/$C$18)),IMDIV(1,IMSUM(IMDIV(1,L3117),1/$C$18,IMDIV(1,M3117))))</f>
        <v>0.000684307785823432-0.00108842989789585i</v>
      </c>
      <c r="L3117" s="57" t="str">
        <f t="shared" ref="L3117:L3180" si="922">IMSUM($C$21/$C$22,IMDIV(1,COMPLEX(0,$C$20*$C$22*A3117)))</f>
        <v>0.00025-0.00191720533501906i</v>
      </c>
      <c r="M3117" s="57" t="str">
        <f t="shared" ref="M3117:M3180" si="923">IMSUM($C$25/$C$26,IMDIV(1,COMPLEX(0,$C$24*$C$26*A3117)))</f>
        <v>0.0025-0.0010797777231021i</v>
      </c>
      <c r="N3117" s="57">
        <f t="shared" ref="N3117:N3180" si="924">ABS(R3117)</f>
        <v>91.687758993755608</v>
      </c>
      <c r="O3117" s="57">
        <f t="shared" ref="O3117:O3180" si="925">ABS(P3117)</f>
        <v>4.5670057340578536</v>
      </c>
      <c r="P3117" s="374">
        <f t="shared" ref="P3117:P3180" si="926">20*LOG10(IMABS(C3117))</f>
        <v>-4.5670057340578536</v>
      </c>
      <c r="Q3117" s="374">
        <f t="shared" ref="Q3117:Q3180" si="927">IMARGUMENT(C3117)*180/PI()</f>
        <v>-88.312241006244392</v>
      </c>
      <c r="R3117" s="12">
        <f t="shared" ref="R3117:R3180" si="928">IF(Q3117&lt;0,Q3117+180,Q3117-180)</f>
        <v>91.687758993755608</v>
      </c>
      <c r="S3117" s="57">
        <f t="shared" ref="S3117:S3180" si="929">B3117/1000</f>
        <v>115.29726526130212</v>
      </c>
      <c r="T3117" s="12">
        <f t="shared" si="912"/>
        <v>-4.5670057340578536</v>
      </c>
    </row>
    <row r="3118" spans="1:20" x14ac:dyDescent="0.15">
      <c r="A3118" s="57">
        <f t="shared" si="913"/>
        <v>727186.93256338243</v>
      </c>
      <c r="B3118" s="12">
        <f t="shared" ref="B3118:B3181" si="930">B3117*(1+B$42)</f>
        <v>115735.39486929507</v>
      </c>
      <c r="C3118" s="57" t="str">
        <f t="shared" si="914"/>
        <v>0.0152350621586373-0.590392637767075i</v>
      </c>
      <c r="D3118" s="57" t="str">
        <f t="shared" si="915"/>
        <v>7.04822339593315-2.61769446464544i</v>
      </c>
      <c r="E3118" s="57" t="str">
        <f t="shared" si="916"/>
        <v>120.494041405161-21.9022378890762i</v>
      </c>
      <c r="F3118" s="57" t="str">
        <f t="shared" si="917"/>
        <v>3.9217251353854-6.16586356280015i</v>
      </c>
      <c r="G3118" s="57" t="str">
        <f t="shared" si="918"/>
        <v>0.938508422625465-0.240229813483937i</v>
      </c>
      <c r="H3118" s="57" t="str">
        <f t="shared" si="919"/>
        <v>0.272346494708338-69.1875787192057i</v>
      </c>
      <c r="I3118" s="57" t="str">
        <f t="shared" si="920"/>
        <v>-2.40089322556211-1.54036727565679i</v>
      </c>
      <c r="K3118" s="57" t="str">
        <f t="shared" si="921"/>
        <v>0.000682715938743045-0.00108601414238523i</v>
      </c>
      <c r="L3118" s="57" t="str">
        <f t="shared" si="922"/>
        <v>0.00025-0.00190994753438839i</v>
      </c>
      <c r="M3118" s="57" t="str">
        <f t="shared" si="923"/>
        <v>0.0025-0.00107569010071937i</v>
      </c>
      <c r="N3118" s="57">
        <f t="shared" si="924"/>
        <v>91.478187614779472</v>
      </c>
      <c r="O3118" s="57">
        <f t="shared" si="925"/>
        <v>4.5742903482132453</v>
      </c>
      <c r="P3118" s="374">
        <f t="shared" si="926"/>
        <v>-4.5742903482132453</v>
      </c>
      <c r="Q3118" s="374">
        <f t="shared" si="927"/>
        <v>-88.521812385220528</v>
      </c>
      <c r="R3118" s="12">
        <f t="shared" si="928"/>
        <v>91.478187614779472</v>
      </c>
      <c r="S3118" s="57">
        <f t="shared" si="929"/>
        <v>115.73539486929506</v>
      </c>
      <c r="T3118" s="12">
        <f t="shared" si="912"/>
        <v>-4.5742903482132453</v>
      </c>
    </row>
    <row r="3119" spans="1:20" x14ac:dyDescent="0.15">
      <c r="A3119" s="57">
        <f t="shared" si="913"/>
        <v>729950.24290712329</v>
      </c>
      <c r="B3119" s="12">
        <f t="shared" si="930"/>
        <v>116175.18936979839</v>
      </c>
      <c r="C3119" s="57" t="str">
        <f t="shared" si="914"/>
        <v>0.0130486723448462-0.589947795501612i</v>
      </c>
      <c r="D3119" s="57" t="str">
        <f t="shared" si="915"/>
        <v>7.04196244091673-2.62493935276404i</v>
      </c>
      <c r="E3119" s="57" t="str">
        <f t="shared" si="916"/>
        <v>120.664176148884-22.2374706132587i</v>
      </c>
      <c r="F3119" s="57" t="str">
        <f t="shared" si="917"/>
        <v>3.91988974921588-6.14966515829006i</v>
      </c>
      <c r="G3119" s="57" t="str">
        <f t="shared" si="918"/>
        <v>0.938069196183171-0.241029830841393i</v>
      </c>
      <c r="H3119" s="57" t="str">
        <f t="shared" si="919"/>
        <v>0.269637664084589-68.923085687854i</v>
      </c>
      <c r="I3119" s="57" t="str">
        <f t="shared" si="920"/>
        <v>-2.38545561787572-1.53368231287071i</v>
      </c>
      <c r="K3119" s="57" t="str">
        <f t="shared" si="921"/>
        <v>0.000681123289382988-0.00108360223993398i</v>
      </c>
      <c r="L3119" s="57" t="str">
        <f t="shared" si="922"/>
        <v>0.00025-0.00190271720899421i</v>
      </c>
      <c r="M3119" s="57" t="str">
        <f t="shared" si="923"/>
        <v>0.0025-0.00107161795249987i</v>
      </c>
      <c r="N3119" s="57">
        <f t="shared" si="924"/>
        <v>91.267081554636718</v>
      </c>
      <c r="O3119" s="57">
        <f t="shared" si="925"/>
        <v>4.581604205592174</v>
      </c>
      <c r="P3119" s="374">
        <f t="shared" si="926"/>
        <v>-4.581604205592174</v>
      </c>
      <c r="Q3119" s="374">
        <f t="shared" si="927"/>
        <v>-88.732918445363282</v>
      </c>
      <c r="R3119" s="12">
        <f t="shared" si="928"/>
        <v>91.267081554636718</v>
      </c>
      <c r="S3119" s="57">
        <f t="shared" si="929"/>
        <v>116.17518936979839</v>
      </c>
      <c r="T3119" s="12">
        <f t="shared" si="912"/>
        <v>-4.581604205592174</v>
      </c>
    </row>
    <row r="3120" spans="1:20" x14ac:dyDescent="0.15">
      <c r="A3120" s="57">
        <f t="shared" si="913"/>
        <v>732724.05383017042</v>
      </c>
      <c r="B3120" s="12">
        <f t="shared" si="930"/>
        <v>116616.65508940363</v>
      </c>
      <c r="C3120" s="57" t="str">
        <f t="shared" si="914"/>
        <v>0.0108498825030366-0.589493522653116i</v>
      </c>
      <c r="D3120" s="57" t="str">
        <f t="shared" si="915"/>
        <v>7.03566505278626-2.63219131997339i</v>
      </c>
      <c r="E3120" s="57" t="str">
        <f t="shared" si="916"/>
        <v>120.833623523913-22.5763251292263i</v>
      </c>
      <c r="F3120" s="57" t="str">
        <f t="shared" si="917"/>
        <v>3.91804212440005-6.13354848491004i</v>
      </c>
      <c r="G3120" s="57" t="str">
        <f t="shared" si="918"/>
        <v>0.937627040909242-0.241831704011324i</v>
      </c>
      <c r="H3120" s="57" t="str">
        <f t="shared" si="919"/>
        <v>0.266954133581581-68.6596185785251i</v>
      </c>
      <c r="I3120" s="57" t="str">
        <f t="shared" si="920"/>
        <v>-2.37013292257656-1.52702225968255i</v>
      </c>
      <c r="K3120" s="57" t="str">
        <f t="shared" si="921"/>
        <v>0.000679529879522843-0.00108119414405055i</v>
      </c>
      <c r="L3120" s="57" t="str">
        <f t="shared" si="922"/>
        <v>0.00025-0.00189551425482587i</v>
      </c>
      <c r="M3120" s="57" t="str">
        <f t="shared" si="923"/>
        <v>0.0025-0.00106756121986438i</v>
      </c>
      <c r="N3120" s="57">
        <f t="shared" si="924"/>
        <v>91.054434474745506</v>
      </c>
      <c r="O3120" s="57">
        <f t="shared" si="925"/>
        <v>4.5889482848796606</v>
      </c>
      <c r="P3120" s="374">
        <f t="shared" si="926"/>
        <v>-4.5889482848796606</v>
      </c>
      <c r="Q3120" s="374">
        <f t="shared" si="927"/>
        <v>-88.945565525254494</v>
      </c>
      <c r="R3120" s="12">
        <f t="shared" si="928"/>
        <v>91.054434474745506</v>
      </c>
      <c r="S3120" s="57">
        <f t="shared" si="929"/>
        <v>116.61665508940364</v>
      </c>
      <c r="T3120" s="12">
        <f t="shared" si="912"/>
        <v>-4.5889482848796606</v>
      </c>
    </row>
    <row r="3121" spans="1:20" x14ac:dyDescent="0.15">
      <c r="A3121" s="57">
        <f t="shared" si="913"/>
        <v>735508.4052347251</v>
      </c>
      <c r="B3121" s="12">
        <f t="shared" si="930"/>
        <v>117059.79837874338</v>
      </c>
      <c r="C3121" s="57" t="str">
        <f t="shared" si="914"/>
        <v>0.00863871165738217-0.589029600170831i</v>
      </c>
      <c r="D3121" s="57" t="str">
        <f t="shared" si="915"/>
        <v>7.02933109536663-2.63945020267606i</v>
      </c>
      <c r="E3121" s="57" t="str">
        <f t="shared" si="916"/>
        <v>121.002347542599-22.9188304069083i</v>
      </c>
      <c r="F3121" s="57" t="str">
        <f t="shared" si="917"/>
        <v>3.91618219180525-6.11751324338468i</v>
      </c>
      <c r="G3121" s="57" t="str">
        <f t="shared" si="918"/>
        <v>0.937181940259539-0.242635428391868i</v>
      </c>
      <c r="H3121" s="57" t="str">
        <f t="shared" si="919"/>
        <v>0.264295690964643-68.3971732570307i</v>
      </c>
      <c r="I3121" s="57" t="str">
        <f t="shared" si="920"/>
        <v>-2.35492424216061-1.52038700217573i</v>
      </c>
      <c r="K3121" s="57" t="str">
        <f t="shared" si="921"/>
        <v>0.000677935751073587-0.00107878980879074i</v>
      </c>
      <c r="L3121" s="57" t="str">
        <f t="shared" si="922"/>
        <v>0.00025-0.00188833856826646i</v>
      </c>
      <c r="M3121" s="57" t="str">
        <f t="shared" si="923"/>
        <v>0.0025-0.00106351984445545i</v>
      </c>
      <c r="N3121" s="57">
        <f t="shared" si="924"/>
        <v>90.840240007366177</v>
      </c>
      <c r="O3121" s="57">
        <f t="shared" si="925"/>
        <v>4.5963235751216018</v>
      </c>
      <c r="P3121" s="374">
        <f t="shared" si="926"/>
        <v>-4.5963235751216018</v>
      </c>
      <c r="Q3121" s="374">
        <f t="shared" si="927"/>
        <v>-89.159759992633823</v>
      </c>
      <c r="R3121" s="12">
        <f t="shared" si="928"/>
        <v>90.840240007366177</v>
      </c>
      <c r="S3121" s="57">
        <f t="shared" si="929"/>
        <v>117.05979837874338</v>
      </c>
      <c r="T3121" s="12">
        <f t="shared" si="912"/>
        <v>-4.5963235751216018</v>
      </c>
    </row>
    <row r="3122" spans="1:20" x14ac:dyDescent="0.15">
      <c r="A3122" s="57">
        <f t="shared" si="913"/>
        <v>738303.3371746171</v>
      </c>
      <c r="B3122" s="12">
        <f t="shared" si="930"/>
        <v>117504.6256125826</v>
      </c>
      <c r="C3122" s="57" t="str">
        <f t="shared" si="914"/>
        <v>0.00641518114628076-0.588555807076327i</v>
      </c>
      <c r="D3122" s="57" t="str">
        <f t="shared" si="915"/>
        <v>7.02296043301296-2.64671583559681i</v>
      </c>
      <c r="E3122" s="57" t="str">
        <f t="shared" si="916"/>
        <v>121.170311470581-23.2650154121419i</v>
      </c>
      <c r="F3122" s="57" t="str">
        <f t="shared" si="917"/>
        <v>3.9143098820877-6.1015591350041i</v>
      </c>
      <c r="G3122" s="57" t="str">
        <f t="shared" si="918"/>
        <v>0.936733877639382-0.243440999262797i</v>
      </c>
      <c r="H3122" s="57" t="str">
        <f t="shared" si="919"/>
        <v>0.261662125591665-68.1357456076979i</v>
      </c>
      <c r="I3122" s="57" t="str">
        <f t="shared" si="920"/>
        <v>-2.3398286860339-1.51377642713877i</v>
      </c>
      <c r="K3122" s="57" t="str">
        <f t="shared" si="921"/>
        <v>0.000676340946072602-0.00107638918875884i</v>
      </c>
      <c r="L3122" s="57" t="str">
        <f t="shared" si="922"/>
        <v>0.00025-0.00188119004609132i</v>
      </c>
      <c r="M3122" s="57" t="str">
        <f t="shared" si="923"/>
        <v>0.0025-0.00105949376813653i</v>
      </c>
      <c r="N3122" s="57">
        <f t="shared" si="924"/>
        <v>90.624491755497232</v>
      </c>
      <c r="O3122" s="57">
        <f t="shared" si="925"/>
        <v>4.6037310759222656</v>
      </c>
      <c r="P3122" s="374">
        <f t="shared" si="926"/>
        <v>-4.6037310759222656</v>
      </c>
      <c r="Q3122" s="374">
        <f t="shared" si="927"/>
        <v>-89.375508244502768</v>
      </c>
      <c r="R3122" s="12">
        <f t="shared" si="928"/>
        <v>90.624491755497232</v>
      </c>
      <c r="S3122" s="57">
        <f t="shared" si="929"/>
        <v>117.5046256125826</v>
      </c>
      <c r="T3122" s="12">
        <f t="shared" si="912"/>
        <v>-4.6037310759222656</v>
      </c>
    </row>
    <row r="3123" spans="1:20" x14ac:dyDescent="0.15">
      <c r="A3123" s="57">
        <f t="shared" si="913"/>
        <v>741108.88985588064</v>
      </c>
      <c r="B3123" s="12">
        <f t="shared" si="930"/>
        <v>117951.14318991042</v>
      </c>
      <c r="C3123" s="57" t="str">
        <f t="shared" si="914"/>
        <v>0.00417931467689819-0.58807192046196i</v>
      </c>
      <c r="D3123" s="57" t="str">
        <f t="shared" si="915"/>
        <v>7.01655293062807-2.65398805177783i</v>
      </c>
      <c r="E3123" s="57" t="str">
        <f t="shared" si="916"/>
        <v>121.33747781487-23.6149090975572i</v>
      </c>
      <c r="F3123" s="57" t="str">
        <f t="shared" si="917"/>
        <v>3.91242512569449-6.08568586161543i</v>
      </c>
      <c r="G3123" s="57" t="str">
        <f t="shared" si="918"/>
        <v>0.936282836404066-0.244248411784443i</v>
      </c>
      <c r="H3123" s="57" t="str">
        <f t="shared" si="919"/>
        <v>0.259053228400364-67.8753315332625i</v>
      </c>
      <c r="I3123" s="57" t="str">
        <f t="shared" si="920"/>
        <v>-2.32484537045726-1.50719042206059i</v>
      </c>
      <c r="K3123" s="57" t="str">
        <f t="shared" si="921"/>
        <v>0.00067474550667864-0.00107399223910867i</v>
      </c>
      <c r="L3123" s="57" t="str">
        <f t="shared" si="922"/>
        <v>0.00025-0.00187406858546654i</v>
      </c>
      <c r="M3123" s="57" t="str">
        <f t="shared" si="923"/>
        <v>0.0025-0.00105548293299117i</v>
      </c>
      <c r="N3123" s="57">
        <f t="shared" si="924"/>
        <v>90.407183292783486</v>
      </c>
      <c r="O3123" s="57">
        <f t="shared" si="925"/>
        <v>4.6111717976461462</v>
      </c>
      <c r="P3123" s="374">
        <f t="shared" si="926"/>
        <v>-4.6111717976461462</v>
      </c>
      <c r="Q3123" s="374">
        <f t="shared" si="927"/>
        <v>-89.592816707216514</v>
      </c>
      <c r="R3123" s="12">
        <f t="shared" si="928"/>
        <v>90.407183292783486</v>
      </c>
      <c r="S3123" s="57">
        <f t="shared" si="929"/>
        <v>117.95114318991043</v>
      </c>
      <c r="T3123" s="12">
        <f t="shared" si="912"/>
        <v>-4.6111717976461462</v>
      </c>
    </row>
    <row r="3124" spans="1:20" x14ac:dyDescent="0.15">
      <c r="A3124" s="57">
        <f t="shared" si="913"/>
        <v>743925.10363733303</v>
      </c>
      <c r="B3124" s="12">
        <f t="shared" si="930"/>
        <v>118399.35753403208</v>
      </c>
      <c r="C3124" s="57" t="str">
        <f t="shared" si="914"/>
        <v>0.00193113838076908-0.587577715490008i</v>
      </c>
      <c r="D3124" s="57" t="str">
        <f t="shared" si="915"/>
        <v>7.01010845367979-2.66126668257403i</v>
      </c>
      <c r="E3124" s="57" t="str">
        <f t="shared" si="916"/>
        <v>121.503808311836-23.9685403931078i</v>
      </c>
      <c r="F3124" s="57" t="str">
        <f t="shared" si="917"/>
        <v>3.91052785286586-6.06989312561432i</v>
      </c>
      <c r="G3124" s="57" t="str">
        <f t="shared" si="918"/>
        <v>0.935828799859383-0.245057660996611i</v>
      </c>
      <c r="H3124" s="57" t="str">
        <f t="shared" si="919"/>
        <v>0.256468791895711-67.6159269547635i</v>
      </c>
      <c r="I3124" s="57" t="str">
        <f t="shared" si="920"/>
        <v>-2.30997341849158-1.5006288751259i</v>
      </c>
      <c r="K3124" s="57" t="str">
        <f t="shared" si="921"/>
        <v>0.000673149475166797-0.00107159891554457i</v>
      </c>
      <c r="L3124" s="57" t="str">
        <f t="shared" si="922"/>
        <v>0.00025-0.00186697408394754i</v>
      </c>
      <c r="M3124" s="57" t="str">
        <f t="shared" si="923"/>
        <v>0.0025-0.00105148728132214i</v>
      </c>
      <c r="N3124" s="57">
        <f t="shared" si="924"/>
        <v>90.188308163443224</v>
      </c>
      <c r="O3124" s="57">
        <f t="shared" si="925"/>
        <v>4.6186467616236939</v>
      </c>
      <c r="P3124" s="374">
        <f t="shared" si="926"/>
        <v>-4.6186467616236939</v>
      </c>
      <c r="Q3124" s="374">
        <f t="shared" si="927"/>
        <v>-89.811691836556776</v>
      </c>
      <c r="R3124" s="12">
        <f t="shared" si="928"/>
        <v>90.188308163443224</v>
      </c>
      <c r="S3124" s="57">
        <f t="shared" si="929"/>
        <v>118.39935753403208</v>
      </c>
      <c r="T3124" s="12">
        <f t="shared" si="912"/>
        <v>-4.6186467616236939</v>
      </c>
    </row>
    <row r="3125" spans="1:20" x14ac:dyDescent="0.15">
      <c r="A3125" s="57">
        <f t="shared" si="913"/>
        <v>746752.01903115492</v>
      </c>
      <c r="B3125" s="12">
        <f t="shared" si="930"/>
        <v>118849.27509266141</v>
      </c>
      <c r="C3125" s="57" t="str">
        <f t="shared" si="914"/>
        <v>-0.000329319129592442-0.58707296539241i</v>
      </c>
      <c r="D3125" s="57" t="str">
        <f t="shared" si="915"/>
        <v>7.00362686821862-2.6685515576485i</v>
      </c>
      <c r="E3125" s="57" t="str">
        <f t="shared" si="916"/>
        <v>121.669263915079-24.3259381962416i</v>
      </c>
      <c r="F3125" s="57" t="str">
        <f t="shared" si="917"/>
        <v>3.90861799363753-6.05418062993642i</v>
      </c>
      <c r="G3125" s="57" t="str">
        <f t="shared" si="918"/>
        <v>0.935371751262158-0.245868741817503i</v>
      </c>
      <c r="H3125" s="57" t="str">
        <f t="shared" si="919"/>
        <v>0.253908610137499-67.3575278114407i</v>
      </c>
      <c r="I3125" s="57" t="str">
        <f t="shared" si="920"/>
        <v>-2.29521195994357-1.49409167521078i</v>
      </c>
      <c r="K3125" s="57" t="str">
        <f t="shared" si="921"/>
        <v>0.000671552893923398-0.00106920917432228i</v>
      </c>
      <c r="L3125" s="57" t="str">
        <f t="shared" si="922"/>
        <v>0.00025-0.00185990643947753i</v>
      </c>
      <c r="M3125" s="57" t="str">
        <f t="shared" si="923"/>
        <v>0.0025-0.00104750675565067i</v>
      </c>
      <c r="N3125" s="57">
        <f t="shared" si="924"/>
        <v>89.967859882209254</v>
      </c>
      <c r="O3125" s="57">
        <f t="shared" si="925"/>
        <v>4.6261570003625856</v>
      </c>
      <c r="P3125" s="374">
        <f t="shared" si="926"/>
        <v>-4.6261570003625856</v>
      </c>
      <c r="Q3125" s="374">
        <f t="shared" si="927"/>
        <v>-90.032140117790746</v>
      </c>
      <c r="R3125" s="12">
        <f t="shared" si="928"/>
        <v>89.967859882209254</v>
      </c>
      <c r="S3125" s="57">
        <f t="shared" si="929"/>
        <v>118.84927509266141</v>
      </c>
      <c r="T3125" s="12">
        <f t="shared" si="912"/>
        <v>-4.6261570003625856</v>
      </c>
    </row>
    <row r="3126" spans="1:20" x14ac:dyDescent="0.15">
      <c r="A3126" s="57">
        <f t="shared" si="913"/>
        <v>749589.67670347344</v>
      </c>
      <c r="B3126" s="12">
        <f t="shared" si="930"/>
        <v>119300.90233801353</v>
      </c>
      <c r="C3126" s="57" t="str">
        <f t="shared" si="914"/>
        <v>-0.00260202670301329-0.586557441471353i</v>
      </c>
      <c r="D3126" s="57" t="str">
        <f t="shared" si="915"/>
        <v>6.99710804089573-2.67584250496827i</v>
      </c>
      <c r="E3126" s="57" t="str">
        <f t="shared" si="916"/>
        <v>121.833804783217-24.6871313617027i</v>
      </c>
      <c r="F3126" s="57" t="str">
        <f t="shared" si="917"/>
        <v>3.90669547784279-6.03854807804884i</v>
      </c>
      <c r="G3126" s="57" t="str">
        <f t="shared" si="918"/>
        <v>0.934911673820802-0.246681649042625i</v>
      </c>
      <c r="H3126" s="57" t="str">
        <f t="shared" si="919"/>
        <v>0.251372478728056-67.1001300606305i</v>
      </c>
      <c r="I3126" s="57" t="str">
        <f t="shared" si="920"/>
        <v>-2.28056013131192-1.48757871187807i</v>
      </c>
      <c r="K3126" s="57" t="str">
        <f t="shared" si="921"/>
        <v>0.000669955805440933-0.00106682297224981i</v>
      </c>
      <c r="L3126" s="57" t="str">
        <f t="shared" si="922"/>
        <v>0.00025-0.00185286555038606i</v>
      </c>
      <c r="M3126" s="57" t="str">
        <f t="shared" si="923"/>
        <v>0.0025-0.00104354129871555i</v>
      </c>
      <c r="N3126" s="57">
        <f t="shared" si="924"/>
        <v>89.745831934289157</v>
      </c>
      <c r="O3126" s="57">
        <f t="shared" si="925"/>
        <v>4.6337035577613896</v>
      </c>
      <c r="P3126" s="374">
        <f t="shared" si="926"/>
        <v>-4.6337035577613896</v>
      </c>
      <c r="Q3126" s="374">
        <f t="shared" si="927"/>
        <v>-90.254168065710843</v>
      </c>
      <c r="R3126" s="12">
        <f t="shared" si="928"/>
        <v>89.745831934289157</v>
      </c>
      <c r="S3126" s="57">
        <f t="shared" si="929"/>
        <v>119.30090233801353</v>
      </c>
      <c r="T3126" s="12">
        <f t="shared" si="912"/>
        <v>-4.6337035577613896</v>
      </c>
    </row>
    <row r="3127" spans="1:20" x14ac:dyDescent="0.15">
      <c r="A3127" s="57">
        <f t="shared" si="913"/>
        <v>752438.11747494666</v>
      </c>
      <c r="B3127" s="12">
        <f t="shared" si="930"/>
        <v>119754.24576689799</v>
      </c>
      <c r="C3127" s="57" t="str">
        <f t="shared" si="914"/>
        <v>-0.00488695059092892-0.586030913100546i</v>
      </c>
      <c r="D3127" s="57" t="str">
        <f t="shared" si="915"/>
        <v>6.99055183898055-2.68313935079994i</v>
      </c>
      <c r="E3127" s="57" t="str">
        <f t="shared" si="916"/>
        <v>121.997390267583-25.0521486909532i</v>
      </c>
      <c r="F3127" s="57" t="str">
        <f t="shared" si="917"/>
        <v>3.90476023511502-6.0229951739417i</v>
      </c>
      <c r="G3127" s="57" t="str">
        <f t="shared" si="918"/>
        <v>0.934448550695872-0.247496377343703i</v>
      </c>
      <c r="H3127" s="57" t="str">
        <f t="shared" si="919"/>
        <v>0.248860194800106-66.8437296776634i</v>
      </c>
      <c r="I3127" s="57" t="str">
        <f t="shared" si="920"/>
        <v>-2.26601707573392-1.48108987537297i</v>
      </c>
      <c r="K3127" s="57" t="str">
        <f t="shared" si="921"/>
        <v>0.000668358252312922-0.00106444026668823i</v>
      </c>
      <c r="L3127" s="57" t="str">
        <f t="shared" si="922"/>
        <v>0.00025-0.00184585131538758i</v>
      </c>
      <c r="M3127" s="57" t="str">
        <f t="shared" si="923"/>
        <v>0.0025-0.00103959085347236i</v>
      </c>
      <c r="N3127" s="57">
        <f t="shared" si="924"/>
        <v>89.522217775342028</v>
      </c>
      <c r="O3127" s="57">
        <f t="shared" si="925"/>
        <v>4.641287489328568</v>
      </c>
      <c r="P3127" s="374">
        <f t="shared" si="926"/>
        <v>-4.641287489328568</v>
      </c>
      <c r="Q3127" s="374">
        <f t="shared" si="927"/>
        <v>-90.477782224657972</v>
      </c>
      <c r="R3127" s="12">
        <f t="shared" si="928"/>
        <v>89.522217775342028</v>
      </c>
      <c r="S3127" s="57">
        <f t="shared" si="929"/>
        <v>119.75424576689799</v>
      </c>
      <c r="T3127" s="12">
        <f t="shared" si="912"/>
        <v>-4.641287489328568</v>
      </c>
    </row>
    <row r="3128" spans="1:20" x14ac:dyDescent="0.15">
      <c r="A3128" s="57">
        <f t="shared" si="913"/>
        <v>755297.38232135144</v>
      </c>
      <c r="B3128" s="12">
        <f t="shared" si="930"/>
        <v>120209.3119008122</v>
      </c>
      <c r="C3128" s="57" t="str">
        <f t="shared" si="914"/>
        <v>-0.00718405438755071-0.58549314772727i</v>
      </c>
      <c r="D3128" s="57" t="str">
        <f t="shared" si="915"/>
        <v>6.98395813037928-2.6904419197058i</v>
      </c>
      <c r="E3128" s="57" t="str">
        <f t="shared" si="916"/>
        <v>122.159978899819-25.421018921202i</v>
      </c>
      <c r="F3128" s="57" t="str">
        <f t="shared" si="917"/>
        <v>3.90281219489008-6.00752162211963i</v>
      </c>
      <c r="G3128" s="57" t="str">
        <f t="shared" si="918"/>
        <v>0.933982365000647-0.248312921267592i</v>
      </c>
      <c r="H3128" s="57" t="str">
        <f t="shared" si="919"/>
        <v>0.246371557004762-66.5883226557624i</v>
      </c>
      <c r="I3128" s="57" t="str">
        <f t="shared" si="920"/>
        <v>-2.25158194293258-1.47462505661869i</v>
      </c>
      <c r="K3128" s="57" t="str">
        <f t="shared" si="921"/>
        <v>0.000666760277228788-0.00106206101555232i</v>
      </c>
      <c r="L3128" s="57" t="str">
        <f t="shared" si="922"/>
        <v>0.00025-0.00183886363357998i</v>
      </c>
      <c r="M3128" s="57" t="str">
        <f t="shared" si="923"/>
        <v>0.0025-0.00103565536309261i</v>
      </c>
      <c r="N3128" s="57">
        <f t="shared" si="924"/>
        <v>89.297010831476825</v>
      </c>
      <c r="O3128" s="57">
        <f t="shared" si="925"/>
        <v>4.648909862405989</v>
      </c>
      <c r="P3128" s="374">
        <f t="shared" si="926"/>
        <v>-4.648909862405989</v>
      </c>
      <c r="Q3128" s="374">
        <f t="shared" si="927"/>
        <v>-90.702989168523175</v>
      </c>
      <c r="R3128" s="12">
        <f t="shared" si="928"/>
        <v>89.297010831476825</v>
      </c>
      <c r="S3128" s="57">
        <f t="shared" si="929"/>
        <v>120.2093119008122</v>
      </c>
      <c r="T3128" s="12">
        <f t="shared" si="912"/>
        <v>-4.648909862405989</v>
      </c>
    </row>
    <row r="3129" spans="1:20" x14ac:dyDescent="0.15">
      <c r="A3129" s="57">
        <f t="shared" si="913"/>
        <v>758167.51237417257</v>
      </c>
      <c r="B3129" s="12">
        <f t="shared" si="930"/>
        <v>120666.10728603529</v>
      </c>
      <c r="C3129" s="57" t="str">
        <f t="shared" si="914"/>
        <v>-0.0094932989689514-0.584943910875293i</v>
      </c>
      <c r="D3129" s="57" t="str">
        <f t="shared" si="915"/>
        <v>6.97732678365282-2.69775003453984i</v>
      </c>
      <c r="E3129" s="57" t="str">
        <f t="shared" si="916"/>
        <v>122.321528379402-25.7937707140287i</v>
      </c>
      <c r="F3129" s="57" t="str">
        <f t="shared" si="917"/>
        <v>3.9008512864087-5.99212712759318i</v>
      </c>
      <c r="G3129" s="57" t="str">
        <f t="shared" si="918"/>
        <v>0.933513099801721-0.249131275235172i</v>
      </c>
      <c r="H3129" s="57" t="str">
        <f t="shared" si="919"/>
        <v>0.243906365499671-66.3339050059428i</v>
      </c>
      <c r="I3129" s="57" t="str">
        <f t="shared" si="920"/>
        <v>-2.23725388916419-1.46818414721206i</v>
      </c>
      <c r="K3129" s="57" t="str">
        <f t="shared" si="921"/>
        <v>0.000665161922968683-0.00105968517731127i</v>
      </c>
      <c r="L3129" s="57" t="str">
        <f t="shared" si="922"/>
        <v>0.00025-0.0018319024044431i</v>
      </c>
      <c r="M3129" s="57" t="str">
        <f t="shared" si="923"/>
        <v>0.0025-0.00103173477096295i</v>
      </c>
      <c r="N3129" s="57">
        <f t="shared" si="924"/>
        <v>89.070204499269067</v>
      </c>
      <c r="O3129" s="57">
        <f t="shared" si="925"/>
        <v>4.6565717563963096</v>
      </c>
      <c r="P3129" s="374">
        <f t="shared" si="926"/>
        <v>-4.6565717563963096</v>
      </c>
      <c r="Q3129" s="374">
        <f t="shared" si="927"/>
        <v>-90.929795500730933</v>
      </c>
      <c r="R3129" s="12">
        <f t="shared" si="928"/>
        <v>89.070204499269067</v>
      </c>
      <c r="S3129" s="57">
        <f t="shared" si="929"/>
        <v>120.66610728603528</v>
      </c>
      <c r="T3129" s="12">
        <f t="shared" si="912"/>
        <v>-4.6565717563963096</v>
      </c>
    </row>
    <row r="3130" spans="1:20" x14ac:dyDescent="0.15">
      <c r="A3130" s="57">
        <f t="shared" si="913"/>
        <v>761048.54892119439</v>
      </c>
      <c r="B3130" s="12">
        <f t="shared" si="930"/>
        <v>121124.63849372222</v>
      </c>
      <c r="C3130" s="57" t="str">
        <f t="shared" si="914"/>
        <v>-0.0118146424310439-0.584382966148593i</v>
      </c>
      <c r="D3130" s="57" t="str">
        <f t="shared" si="915"/>
        <v>6.9706576680353-2.70506351644405i</v>
      </c>
      <c r="E3130" s="57" t="str">
        <f t="shared" si="916"/>
        <v>122.481995561082-26.1704326436033i</v>
      </c>
      <c r="F3130" s="57" t="str">
        <f t="shared" si="917"/>
        <v>3.89887743871897-5.97681139587043i</v>
      </c>
      <c r="G3130" s="57" t="str">
        <f t="shared" si="918"/>
        <v>0.933040738119602-0.249951433540259i</v>
      </c>
      <c r="H3130" s="57" t="str">
        <f t="shared" si="919"/>
        <v>0.24146442193728-66.0804727569111i</v>
      </c>
      <c r="I3130" s="57" t="str">
        <f t="shared" si="920"/>
        <v>-2.22303207716628-1.46176703941923i</v>
      </c>
      <c r="K3130" s="57" t="str">
        <f t="shared" si="921"/>
        <v>0.00066356323239832-0.00105731271098916i</v>
      </c>
      <c r="L3130" s="57" t="str">
        <f t="shared" si="922"/>
        <v>0.00025-0.00182496752783732i</v>
      </c>
      <c r="M3130" s="57" t="str">
        <f t="shared" si="923"/>
        <v>0.0025-0.00102782902068435i</v>
      </c>
      <c r="N3130" s="57">
        <f t="shared" si="924"/>
        <v>88.841792145798479</v>
      </c>
      <c r="O3130" s="57">
        <f t="shared" si="925"/>
        <v>4.6642742629955354</v>
      </c>
      <c r="P3130" s="374">
        <f t="shared" si="926"/>
        <v>-4.6642742629955354</v>
      </c>
      <c r="Q3130" s="374">
        <f t="shared" si="927"/>
        <v>-91.158207854201521</v>
      </c>
      <c r="R3130" s="12">
        <f t="shared" si="928"/>
        <v>88.841792145798479</v>
      </c>
      <c r="S3130" s="57">
        <f t="shared" si="929"/>
        <v>121.12463849372222</v>
      </c>
      <c r="T3130" s="12">
        <f t="shared" si="912"/>
        <v>-4.6642742629955354</v>
      </c>
    </row>
    <row r="3131" spans="1:20" x14ac:dyDescent="0.15">
      <c r="A3131" s="57">
        <f t="shared" si="913"/>
        <v>763940.53340709489</v>
      </c>
      <c r="B3131" s="12">
        <f t="shared" si="930"/>
        <v>121584.91211999836</v>
      </c>
      <c r="C3131" s="57" t="str">
        <f t="shared" si="914"/>
        <v>-0.0141480400264345-0.58381007523606i</v>
      </c>
      <c r="D3131" s="57" t="str">
        <f t="shared" si="915"/>
        <v>6.96395065345282-2.71238218484497i</v>
      </c>
      <c r="E3131" s="57" t="str">
        <f t="shared" si="916"/>
        <v>122.641336442248-26.5510331844701i</v>
      </c>
      <c r="F3131" s="57" t="str">
        <f t="shared" si="917"/>
        <v>3.89689058067918-5.96157413294847i</v>
      </c>
      <c r="G3131" s="57" t="str">
        <f t="shared" si="918"/>
        <v>0.932565262929327-0.250773390348503i</v>
      </c>
      <c r="H3131" s="57" t="str">
        <f t="shared" si="919"/>
        <v>0.239045529453262-65.8280219549675i</v>
      </c>
      <c r="I3131" s="57" t="str">
        <f t="shared" si="920"/>
        <v>-2.20891567610612-1.45537362617156i</v>
      </c>
      <c r="K3131" s="57" t="str">
        <f t="shared" si="921"/>
        <v>0.000661964248463787-0.00105494357616555i</v>
      </c>
      <c r="L3131" s="57" t="str">
        <f t="shared" si="922"/>
        <v>0.00025-0.00181805890400211i</v>
      </c>
      <c r="M3131" s="57" t="str">
        <f t="shared" si="923"/>
        <v>0.0025-0.00102393805607128i</v>
      </c>
      <c r="N3131" s="57">
        <f t="shared" si="924"/>
        <v>88.611767108709259</v>
      </c>
      <c r="O3131" s="57">
        <f t="shared" si="925"/>
        <v>4.6720184864289305</v>
      </c>
      <c r="P3131" s="374">
        <f t="shared" si="926"/>
        <v>-4.6720184864289305</v>
      </c>
      <c r="Q3131" s="374">
        <f t="shared" si="927"/>
        <v>-91.388232891290741</v>
      </c>
      <c r="R3131" s="12">
        <f t="shared" si="928"/>
        <v>88.611767108709259</v>
      </c>
      <c r="S3131" s="57">
        <f t="shared" si="929"/>
        <v>121.58491211999836</v>
      </c>
      <c r="T3131" s="12">
        <f t="shared" si="912"/>
        <v>-4.6720184864289305</v>
      </c>
    </row>
    <row r="3132" spans="1:20" x14ac:dyDescent="0.15">
      <c r="A3132" s="57">
        <f t="shared" si="913"/>
        <v>766843.50743404194</v>
      </c>
      <c r="B3132" s="12">
        <f t="shared" si="930"/>
        <v>122046.93478605436</v>
      </c>
      <c r="C3132" s="57" t="str">
        <f t="shared" si="914"/>
        <v>-0.0164934441001469-0.583224997917077i</v>
      </c>
      <c r="D3132" s="57" t="str">
        <f t="shared" si="915"/>
        <v>6.95720561054194-2.71970585745026i</v>
      </c>
      <c r="E3132" s="57" t="str">
        <f t="shared" si="916"/>
        <v>122.799506150238-26.9356006989079i</v>
      </c>
      <c r="F3132" s="57" t="str">
        <f t="shared" si="917"/>
        <v>3.89489064095997-5.94641504530485i</v>
      </c>
      <c r="G3132" s="57" t="str">
        <f t="shared" si="918"/>
        <v>0.932086657161096-0.25159713969628i</v>
      </c>
      <c r="H3132" s="57" t="str">
        <f t="shared" si="919"/>
        <v>0.236649492655041-65.5765486639047i</v>
      </c>
      <c r="I3132" s="57" t="str">
        <f t="shared" si="920"/>
        <v>-2.19490386152948-1.44900380106119i</v>
      </c>
      <c r="K3132" s="57" t="str">
        <f t="shared" si="921"/>
        <v>0.00066036501418633-0.00105257773297581i</v>
      </c>
      <c r="L3132" s="57" t="str">
        <f t="shared" si="922"/>
        <v>0.00025-0.0018111764335546i</v>
      </c>
      <c r="M3132" s="57" t="str">
        <f t="shared" si="923"/>
        <v>0.0025-0.0010200618211509i</v>
      </c>
      <c r="N3132" s="57">
        <f t="shared" si="924"/>
        <v>88.380122696292318</v>
      </c>
      <c r="O3132" s="57">
        <f t="shared" si="925"/>
        <v>4.6798055436923089</v>
      </c>
      <c r="P3132" s="374">
        <f t="shared" si="926"/>
        <v>-4.6798055436923089</v>
      </c>
      <c r="Q3132" s="374">
        <f t="shared" si="927"/>
        <v>-91.619877303707682</v>
      </c>
      <c r="R3132" s="12">
        <f t="shared" si="928"/>
        <v>88.380122696292318</v>
      </c>
      <c r="S3132" s="57">
        <f t="shared" si="929"/>
        <v>122.04693478605436</v>
      </c>
      <c r="T3132" s="12">
        <f t="shared" si="912"/>
        <v>-4.6798055436923089</v>
      </c>
    </row>
    <row r="3133" spans="1:20" x14ac:dyDescent="0.15">
      <c r="A3133" s="57">
        <f t="shared" si="913"/>
        <v>769757.51276229136</v>
      </c>
      <c r="B3133" s="12">
        <f t="shared" si="930"/>
        <v>122510.71313824138</v>
      </c>
      <c r="C3133" s="57" t="str">
        <f t="shared" si="914"/>
        <v>-0.0188508040242112-0.582627492068068i</v>
      </c>
      <c r="D3133" s="57" t="str">
        <f t="shared" si="915"/>
        <v>6.95042241066882-2.72703435024553i</v>
      </c>
      <c r="E3133" s="57" t="str">
        <f t="shared" si="916"/>
        <v>122.956458929562-27.3241634238354i</v>
      </c>
      <c r="F3133" s="57" t="str">
        <f t="shared" si="917"/>
        <v>3.89287754804752-5.93133383988917i</v>
      </c>
      <c r="G3133" s="57" t="str">
        <f t="shared" si="918"/>
        <v>0.931604903700916-0.25242267548959i</v>
      </c>
      <c r="H3133" s="57" t="str">
        <f t="shared" si="919"/>
        <v>0.234276117610484-65.3260489649127i</v>
      </c>
      <c r="I3133" s="57" t="str">
        <f t="shared" si="920"/>
        <v>-2.18099581531006-1.44265745833716i</v>
      </c>
      <c r="K3133" s="57" t="str">
        <f t="shared" si="921"/>
        <v>0.000658765572657137-0.00105021514211153i</v>
      </c>
      <c r="L3133" s="57" t="str">
        <f t="shared" si="922"/>
        <v>0.00025-0.00180432001748814i</v>
      </c>
      <c r="M3133" s="57" t="str">
        <f t="shared" si="923"/>
        <v>0.0025-0.00101620026016228i</v>
      </c>
      <c r="N3133" s="57">
        <f t="shared" si="924"/>
        <v>88.146852187590625</v>
      </c>
      <c r="O3133" s="57">
        <f t="shared" si="925"/>
        <v>4.6876365647980922</v>
      </c>
      <c r="P3133" s="374">
        <f t="shared" si="926"/>
        <v>-4.6876365647980922</v>
      </c>
      <c r="Q3133" s="374">
        <f t="shared" si="927"/>
        <v>-91.853147812409375</v>
      </c>
      <c r="R3133" s="12">
        <f t="shared" si="928"/>
        <v>88.146852187590625</v>
      </c>
      <c r="S3133" s="57">
        <f t="shared" si="929"/>
        <v>122.51071313824139</v>
      </c>
      <c r="T3133" s="12">
        <f t="shared" si="912"/>
        <v>-4.6876365647980922</v>
      </c>
    </row>
    <row r="3134" spans="1:20" x14ac:dyDescent="0.15">
      <c r="A3134" s="57">
        <f t="shared" si="913"/>
        <v>772682.59131078806</v>
      </c>
      <c r="B3134" s="12">
        <f t="shared" si="930"/>
        <v>122976.2538481667</v>
      </c>
      <c r="C3134" s="57" t="str">
        <f t="shared" si="914"/>
        <v>-0.0212200661310663-0.582017313670149i</v>
      </c>
      <c r="D3134" s="57" t="str">
        <f t="shared" si="915"/>
        <v>6.94360092594806-2.73436747749129i</v>
      </c>
      <c r="E3134" s="57" t="str">
        <f t="shared" si="916"/>
        <v>123.112148129105-27.7167494572595i</v>
      </c>
      <c r="F3134" s="57" t="str">
        <f t="shared" si="917"/>
        <v>3.89085123024606-5.9163302241146i</v>
      </c>
      <c r="G3134" s="57" t="str">
        <f t="shared" si="918"/>
        <v>0.931119985391256-0.253249991502949i</v>
      </c>
      <c r="H3134" s="57" t="str">
        <f t="shared" si="919"/>
        <v>0.231925211836703-65.0765189564803i</v>
      </c>
      <c r="I3134" s="57" t="str">
        <f t="shared" si="920"/>
        <v>-2.16719072559914-1.43633449290113i</v>
      </c>
      <c r="K3134" s="57" t="str">
        <f t="shared" si="921"/>
        <v>0.000657165967032103-0.00104785576482078i</v>
      </c>
      <c r="L3134" s="57" t="str">
        <f t="shared" si="922"/>
        <v>0.00025-0.0017974895571709i</v>
      </c>
      <c r="M3134" s="57" t="str">
        <f t="shared" si="923"/>
        <v>0.0025-0.00101235331755557i</v>
      </c>
      <c r="N3134" s="57">
        <f t="shared" si="924"/>
        <v>87.911948832532318</v>
      </c>
      <c r="O3134" s="57">
        <f t="shared" si="925"/>
        <v>4.6955126930247308</v>
      </c>
      <c r="P3134" s="374">
        <f t="shared" si="926"/>
        <v>-4.6955126930247308</v>
      </c>
      <c r="Q3134" s="374">
        <f t="shared" si="927"/>
        <v>-92.088051167467682</v>
      </c>
      <c r="R3134" s="12">
        <f t="shared" si="928"/>
        <v>87.911948832532318</v>
      </c>
      <c r="S3134" s="57">
        <f t="shared" si="929"/>
        <v>122.97625384816671</v>
      </c>
      <c r="T3134" s="12">
        <f t="shared" si="912"/>
        <v>-4.6955126930247308</v>
      </c>
    </row>
    <row r="3135" spans="1:20" x14ac:dyDescent="0.15">
      <c r="A3135" s="57">
        <f t="shared" si="913"/>
        <v>775618.78515776899</v>
      </c>
      <c r="B3135" s="12">
        <f t="shared" si="930"/>
        <v>123443.56361278973</v>
      </c>
      <c r="C3135" s="57" t="str">
        <f t="shared" si="914"/>
        <v>-0.023601173645838-0.581394216817727i</v>
      </c>
      <c r="D3135" s="57" t="str">
        <f t="shared" si="915"/>
        <v>6.93674102926193-2.74170505172022i</v>
      </c>
      <c r="E3135" s="57" t="str">
        <f t="shared" si="916"/>
        <v>123.266526189251-28.1133867442558i</v>
      </c>
      <c r="F3135" s="57" t="str">
        <f t="shared" si="917"/>
        <v>3.88881161568057-5.90140390584931i</v>
      </c>
      <c r="G3135" s="57" t="str">
        <f t="shared" si="918"/>
        <v>0.930631885031717-0.25407908137828i</v>
      </c>
      <c r="H3135" s="57" t="str">
        <f t="shared" si="919"/>
        <v>0.229596584288979-64.8279547542994i</v>
      </c>
      <c r="I3135" s="57" t="str">
        <f t="shared" si="920"/>
        <v>-2.15348778677579-1.43003480030336i</v>
      </c>
      <c r="K3135" s="57" t="str">
        <f t="shared" si="921"/>
        <v>0.00065556624052657-0.00104549956290828i</v>
      </c>
      <c r="L3135" s="57" t="str">
        <f t="shared" si="922"/>
        <v>0.00025-0.00179068495434439i</v>
      </c>
      <c r="M3135" s="57" t="str">
        <f t="shared" si="923"/>
        <v>0.0025-0.00100852093799121i</v>
      </c>
      <c r="N3135" s="57">
        <f t="shared" si="924"/>
        <v>87.675405852084893</v>
      </c>
      <c r="O3135" s="57">
        <f t="shared" si="925"/>
        <v>4.7034350851725257</v>
      </c>
      <c r="P3135" s="374">
        <f t="shared" si="926"/>
        <v>-4.7034350851725257</v>
      </c>
      <c r="Q3135" s="374">
        <f t="shared" si="927"/>
        <v>-92.324594147915107</v>
      </c>
      <c r="R3135" s="12">
        <f t="shared" si="928"/>
        <v>87.675405852084893</v>
      </c>
      <c r="S3135" s="57">
        <f t="shared" si="929"/>
        <v>123.44356361278973</v>
      </c>
      <c r="T3135" s="12">
        <f t="shared" si="912"/>
        <v>-4.7034350851725257</v>
      </c>
    </row>
    <row r="3136" spans="1:20" x14ac:dyDescent="0.15">
      <c r="A3136" s="57">
        <f t="shared" si="913"/>
        <v>778566.13654136856</v>
      </c>
      <c r="B3136" s="12">
        <f t="shared" si="930"/>
        <v>123912.64915451834</v>
      </c>
      <c r="C3136" s="57" t="str">
        <f t="shared" si="914"/>
        <v>-0.025994066617382-0.580757953728335i</v>
      </c>
      <c r="D3136" s="57" t="str">
        <f t="shared" si="915"/>
        <v>6.92984259427989-2.74904688373447i</v>
      </c>
      <c r="E3136" s="57" t="str">
        <f t="shared" si="916"/>
        <v>123.419544628986-28.5141030624586i</v>
      </c>
      <c r="F3136" s="57" t="str">
        <f t="shared" si="917"/>
        <v>3.88675863229995-5.88655459340816i</v>
      </c>
      <c r="G3136" s="57" t="str">
        <f t="shared" si="918"/>
        <v>0.930140585379725-0.254909938623796i</v>
      </c>
      <c r="H3136" s="57" t="str">
        <f t="shared" si="919"/>
        <v>0.227290045349853-64.5803524911708i</v>
      </c>
      <c r="I3136" s="57" t="str">
        <f t="shared" si="920"/>
        <v>-2.13988619939751-1.4237582767388i</v>
      </c>
      <c r="K3136" s="57" t="str">
        <f t="shared" si="921"/>
        <v>0.000653966436410098-0.0010431464987356i</v>
      </c>
      <c r="L3136" s="57" t="str">
        <f t="shared" si="922"/>
        <v>0.00025-0.00178390611112212i</v>
      </c>
      <c r="M3136" s="57" t="str">
        <f t="shared" si="923"/>
        <v>0.0025-0.00100470306633912i</v>
      </c>
      <c r="N3136" s="57">
        <f t="shared" si="924"/>
        <v>87.437216438442519</v>
      </c>
      <c r="O3136" s="57">
        <f t="shared" si="925"/>
        <v>4.7114049118222283</v>
      </c>
      <c r="P3136" s="374">
        <f t="shared" si="926"/>
        <v>-4.7114049118222283</v>
      </c>
      <c r="Q3136" s="374">
        <f t="shared" si="927"/>
        <v>-92.562783561557481</v>
      </c>
      <c r="R3136" s="12">
        <f t="shared" si="928"/>
        <v>87.437216438442519</v>
      </c>
      <c r="S3136" s="57">
        <f t="shared" si="929"/>
        <v>123.91264915451833</v>
      </c>
      <c r="T3136" s="12">
        <f t="shared" si="912"/>
        <v>-4.7114049118222283</v>
      </c>
    </row>
    <row r="3137" spans="1:20" x14ac:dyDescent="0.15">
      <c r="A3137" s="57">
        <f t="shared" si="913"/>
        <v>781524.68786022579</v>
      </c>
      <c r="B3137" s="12">
        <f t="shared" si="930"/>
        <v>124383.5172213055</v>
      </c>
      <c r="C3137" s="57" t="str">
        <f t="shared" si="914"/>
        <v>-0.0283986818482282-0.580108274753528i</v>
      </c>
      <c r="D3137" s="57" t="str">
        <f t="shared" si="915"/>
        <v>6.92290549547789-2.75639278260326i</v>
      </c>
      <c r="E3137" s="57" t="str">
        <f t="shared" si="916"/>
        <v>123.571154032962-28.9189260070736i</v>
      </c>
      <c r="F3137" s="57" t="str">
        <f t="shared" si="917"/>
        <v>3.88469220787967-5.87178199554411i</v>
      </c>
      <c r="G3137" s="57" t="str">
        <f t="shared" si="918"/>
        <v>0.929646069151228-0.255742556612892i</v>
      </c>
      <c r="H3137" s="57" t="str">
        <f t="shared" si="919"/>
        <v>0.225005406818264-64.3337083169049i</v>
      </c>
      <c r="I3137" s="57" t="str">
        <f t="shared" si="920"/>
        <v>-2.12638517015107-1.41750481904298i</v>
      </c>
      <c r="K3137" s="57" t="str">
        <f t="shared" si="921"/>
        <v>0.000652366598001174-0.00104079653522115i</v>
      </c>
      <c r="L3137" s="57" t="str">
        <f t="shared" si="922"/>
        <v>0.00025-0.00177715292998817i</v>
      </c>
      <c r="M3137" s="57" t="str">
        <f t="shared" si="923"/>
        <v>0.0025-0.00100089964767794i</v>
      </c>
      <c r="N3137" s="57">
        <f t="shared" si="924"/>
        <v>87.197373755231993</v>
      </c>
      <c r="O3137" s="57">
        <f t="shared" si="925"/>
        <v>4.7194233575997231</v>
      </c>
      <c r="P3137" s="374">
        <f t="shared" si="926"/>
        <v>-4.7194233575997231</v>
      </c>
      <c r="Q3137" s="374">
        <f t="shared" si="927"/>
        <v>-92.802626244768007</v>
      </c>
      <c r="R3137" s="12">
        <f t="shared" si="928"/>
        <v>87.197373755231993</v>
      </c>
      <c r="S3137" s="57">
        <f t="shared" si="929"/>
        <v>124.38351722130551</v>
      </c>
      <c r="T3137" s="12">
        <f t="shared" si="912"/>
        <v>-4.7194233575997231</v>
      </c>
    </row>
    <row r="3138" spans="1:20" x14ac:dyDescent="0.15">
      <c r="A3138" s="57">
        <f t="shared" si="913"/>
        <v>784494.48167409457</v>
      </c>
      <c r="B3138" s="12">
        <f t="shared" si="930"/>
        <v>124856.17458674646</v>
      </c>
      <c r="C3138" s="57" t="str">
        <f t="shared" si="914"/>
        <v>-0.0308149528232186-0.579444928391035i</v>
      </c>
      <c r="D3138" s="57" t="str">
        <f t="shared" si="915"/>
        <v>6.9159296081582-2.76374255566061i</v>
      </c>
      <c r="E3138" s="57" t="str">
        <f t="shared" si="916"/>
        <v>123.721304038538-29.3278829753581i</v>
      </c>
      <c r="F3138" s="57" t="str">
        <f t="shared" si="917"/>
        <v>3.88261227002488-5.85708582143979i</v>
      </c>
      <c r="G3138" s="57" t="str">
        <f t="shared" si="918"/>
        <v>0.929148319021408-0.256576928583027i</v>
      </c>
      <c r="H3138" s="57" t="str">
        <f t="shared" si="919"/>
        <v>0.222742481898904-64.0880183982338i</v>
      </c>
      <c r="I3138" s="57" t="str">
        <f t="shared" si="920"/>
        <v>-2.11298391180413-1.41127432468821i</v>
      </c>
      <c r="K3138" s="57" t="str">
        <f t="shared" si="921"/>
        <v>0.000650766768661943-0.00103844963584022i</v>
      </c>
      <c r="L3138" s="57" t="str">
        <f t="shared" si="922"/>
        <v>0.00025-0.00177042531379574i</v>
      </c>
      <c r="M3138" s="57" t="str">
        <f t="shared" si="923"/>
        <v>0.0025-0.000997110627294227i</v>
      </c>
      <c r="N3138" s="57">
        <f t="shared" si="924"/>
        <v>86.955870937758732</v>
      </c>
      <c r="O3138" s="57">
        <f t="shared" si="925"/>
        <v>4.7274916214447078</v>
      </c>
      <c r="P3138" s="374">
        <f t="shared" si="926"/>
        <v>-4.7274916214447078</v>
      </c>
      <c r="Q3138" s="374">
        <f t="shared" si="927"/>
        <v>-93.044129062241268</v>
      </c>
      <c r="R3138" s="12">
        <f t="shared" si="928"/>
        <v>86.955870937758732</v>
      </c>
      <c r="S3138" s="57">
        <f t="shared" si="929"/>
        <v>124.85617458674646</v>
      </c>
      <c r="T3138" s="12">
        <f t="shared" si="912"/>
        <v>-4.7274916214447078</v>
      </c>
    </row>
    <row r="3139" spans="1:20" x14ac:dyDescent="0.15">
      <c r="A3139" s="57">
        <f t="shared" si="913"/>
        <v>787475.56070445618</v>
      </c>
      <c r="B3139" s="12">
        <f t="shared" si="930"/>
        <v>125330.62805017611</v>
      </c>
      <c r="C3139" s="57" t="str">
        <f t="shared" si="914"/>
        <v>-0.0332428096370318-0.578767661298147i</v>
      </c>
      <c r="D3139" s="57" t="str">
        <f t="shared" si="915"/>
        <v>6.90891480846899-2.77109600850328i</v>
      </c>
      <c r="E3139" s="57" t="str">
        <f t="shared" si="916"/>
        <v>123.869943322805-29.7410011506041i</v>
      </c>
      <c r="F3139" s="57" t="str">
        <f t="shared" si="917"/>
        <v>3.88051874617347-5.84246578069911i</v>
      </c>
      <c r="G3139" s="57" t="str">
        <f t="shared" si="918"/>
        <v>0.928647317625416-0.257413047634605i</v>
      </c>
      <c r="H3139" s="57" t="str">
        <f t="shared" si="919"/>
        <v>0.220501085191631-63.8432789187142i</v>
      </c>
      <c r="I3139" s="57" t="str">
        <f t="shared" si="920"/>
        <v>-2.09968164315698-1.40506669177966i</v>
      </c>
      <c r="K3139" s="57" t="str">
        <f t="shared" si="921"/>
        <v>0.000649166991792947-0.00103610576462488i</v>
      </c>
      <c r="L3139" s="57" t="str">
        <f t="shared" si="922"/>
        <v>0.00025-0.00176372316576584i</v>
      </c>
      <c r="M3139" s="57" t="str">
        <f t="shared" si="923"/>
        <v>0.0025-0.000993335950681631i</v>
      </c>
      <c r="N3139" s="57">
        <f t="shared" si="924"/>
        <v>86.712701093273793</v>
      </c>
      <c r="O3139" s="57">
        <f t="shared" si="925"/>
        <v>4.7356109168843377</v>
      </c>
      <c r="P3139" s="374">
        <f t="shared" si="926"/>
        <v>-4.7356109168843377</v>
      </c>
      <c r="Q3139" s="374">
        <f t="shared" si="927"/>
        <v>-93.287298906726207</v>
      </c>
      <c r="R3139" s="12">
        <f t="shared" si="928"/>
        <v>86.712701093273793</v>
      </c>
      <c r="S3139" s="57">
        <f t="shared" si="929"/>
        <v>125.3306280501761</v>
      </c>
      <c r="T3139" s="12">
        <f t="shared" si="912"/>
        <v>-4.7356109168843377</v>
      </c>
    </row>
    <row r="3140" spans="1:20" x14ac:dyDescent="0.15">
      <c r="A3140" s="57">
        <f t="shared" si="913"/>
        <v>790467.9678351332</v>
      </c>
      <c r="B3140" s="12">
        <f t="shared" si="930"/>
        <v>125806.88443676678</v>
      </c>
      <c r="C3140" s="57" t="str">
        <f t="shared" si="914"/>
        <v>-0.0356821789204502-0.578076218306423i</v>
      </c>
      <c r="D3140" s="57" t="str">
        <f t="shared" si="915"/>
        <v>6.90186097342454-2.77845294498895i</v>
      </c>
      <c r="E3140" s="57" t="str">
        <f t="shared" si="916"/>
        <v>124.017019589611-30.1583074855786i</v>
      </c>
      <c r="F3140" s="57" t="str">
        <f t="shared" si="917"/>
        <v>3.87841156359914-5.82792158333875i</v>
      </c>
      <c r="G3140" s="57" t="str">
        <f t="shared" si="918"/>
        <v>0.928143047559116-0.258250906729856i</v>
      </c>
      <c r="H3140" s="57" t="str">
        <f t="shared" si="919"/>
        <v>0.218281032680997-63.5994860786341i</v>
      </c>
      <c r="I3140" s="57" t="str">
        <f t="shared" si="920"/>
        <v>-2.08647758899473-1.39888181905149i</v>
      </c>
      <c r="K3140" s="57" t="str">
        <f t="shared" si="921"/>
        <v>0.0006475673108278-0.00103376488616378i</v>
      </c>
      <c r="L3140" s="57" t="str">
        <f t="shared" si="922"/>
        <v>0.00025-0.00175704638948579i</v>
      </c>
      <c r="M3140" s="57" t="str">
        <f t="shared" si="923"/>
        <v>0.0025-0.000989575563540185i</v>
      </c>
      <c r="N3140" s="57">
        <f t="shared" si="924"/>
        <v>86.467857301276723</v>
      </c>
      <c r="O3140" s="57">
        <f t="shared" si="925"/>
        <v>4.7437824723114828</v>
      </c>
      <c r="P3140" s="374">
        <f t="shared" si="926"/>
        <v>-4.7437824723114828</v>
      </c>
      <c r="Q3140" s="374">
        <f t="shared" si="927"/>
        <v>-93.532142698723277</v>
      </c>
      <c r="R3140" s="12">
        <f t="shared" si="928"/>
        <v>86.467857301276723</v>
      </c>
      <c r="S3140" s="57">
        <f t="shared" si="929"/>
        <v>125.80688443676678</v>
      </c>
      <c r="T3140" s="12">
        <f t="shared" si="912"/>
        <v>-4.7437824723114828</v>
      </c>
    </row>
    <row r="3141" spans="1:20" x14ac:dyDescent="0.15">
      <c r="A3141" s="57">
        <f t="shared" si="913"/>
        <v>793471.74611290672</v>
      </c>
      <c r="B3141" s="12">
        <f t="shared" si="930"/>
        <v>126284.95059762649</v>
      </c>
      <c r="C3141" s="57" t="str">
        <f t="shared" si="914"/>
        <v>-0.0381329837654065-0.577370342437735i</v>
      </c>
      <c r="D3141" s="57" t="str">
        <f t="shared" si="915"/>
        <v>6.89476798092503-2.78581316723452i</v>
      </c>
      <c r="E3141" s="57" t="str">
        <f t="shared" si="916"/>
        <v>124.16247955658-30.5798286854151i</v>
      </c>
      <c r="F3141" s="57" t="str">
        <f t="shared" si="917"/>
        <v>3.87629064941455-5.81345293977977i</v>
      </c>
      <c r="G3141" s="57" t="str">
        <f t="shared" si="918"/>
        <v>0.927635491379841-0.259090498691716i</v>
      </c>
      <c r="H3141" s="57" t="str">
        <f t="shared" si="919"/>
        <v>0.216082141725951-63.356636094924i</v>
      </c>
      <c r="I3141" s="57" t="str">
        <f t="shared" si="920"/>
        <v>-2.0733709800401-1.39271960586315i</v>
      </c>
      <c r="K3141" s="57" t="str">
        <f t="shared" si="921"/>
        <v>0.000645967769227943-0.00103142696560199i</v>
      </c>
      <c r="L3141" s="57" t="str">
        <f t="shared" si="922"/>
        <v>0.00025-0.00175039488890794i</v>
      </c>
      <c r="M3141" s="57" t="str">
        <f t="shared" si="923"/>
        <v>0.0025-0.000985829411775434i</v>
      </c>
      <c r="N3141" s="57">
        <f t="shared" si="924"/>
        <v>86.22133261385089</v>
      </c>
      <c r="O3141" s="57">
        <f t="shared" si="925"/>
        <v>4.7520075312680055</v>
      </c>
      <c r="P3141" s="374">
        <f t="shared" si="926"/>
        <v>-4.7520075312680055</v>
      </c>
      <c r="Q3141" s="374">
        <f t="shared" si="927"/>
        <v>-93.77866738614911</v>
      </c>
      <c r="R3141" s="12">
        <f t="shared" si="928"/>
        <v>86.22133261385089</v>
      </c>
      <c r="S3141" s="57">
        <f t="shared" si="929"/>
        <v>126.28495059762649</v>
      </c>
      <c r="T3141" s="12">
        <f t="shared" si="912"/>
        <v>-4.7520075312680055</v>
      </c>
    </row>
    <row r="3142" spans="1:20" x14ac:dyDescent="0.15">
      <c r="A3142" s="57">
        <f t="shared" si="913"/>
        <v>796486.9387481357</v>
      </c>
      <c r="B3142" s="12">
        <f t="shared" si="930"/>
        <v>126764.83340989747</v>
      </c>
      <c r="C3142" s="57" t="str">
        <f t="shared" si="914"/>
        <v>-0.0405951436488227-0.57664977492177i</v>
      </c>
      <c r="D3142" s="57" t="str">
        <f t="shared" si="915"/>
        <v>6.88763570977713-2.79317647561479i</v>
      </c>
      <c r="E3142" s="57" t="str">
        <f t="shared" si="916"/>
        <v>124.306268942158-31.0055911899549i</v>
      </c>
      <c r="F3142" s="57" t="str">
        <f t="shared" si="917"/>
        <v>3.87415593057471-5.79905956083923i</v>
      </c>
      <c r="G3142" s="57" t="str">
        <f t="shared" si="918"/>
        <v>0.92712463160717-0.25993181620271i</v>
      </c>
      <c r="H3142" s="57" t="str">
        <f t="shared" si="919"/>
        <v>0.213904231049603-63.1147252010637i</v>
      </c>
      <c r="I3142" s="57" t="str">
        <f t="shared" si="920"/>
        <v>-2.06036105290638-1.3865799521956i</v>
      </c>
      <c r="K3142" s="57" t="str">
        <f t="shared" si="921"/>
        <v>0.000644368410477316-0.00102909196864063i</v>
      </c>
      <c r="L3142" s="57" t="str">
        <f t="shared" si="922"/>
        <v>0.00025-0.00174376856834821i</v>
      </c>
      <c r="M3142" s="57" t="str">
        <f t="shared" si="923"/>
        <v>0.0025-0.00098209744149774i</v>
      </c>
      <c r="N3142" s="57">
        <f t="shared" si="924"/>
        <v>85.973120056031078</v>
      </c>
      <c r="O3142" s="57">
        <f t="shared" si="925"/>
        <v>4.7602873527322016</v>
      </c>
      <c r="P3142" s="374">
        <f t="shared" si="926"/>
        <v>-4.7602873527322016</v>
      </c>
      <c r="Q3142" s="374">
        <f t="shared" si="927"/>
        <v>-94.026879943968922</v>
      </c>
      <c r="R3142" s="12">
        <f t="shared" si="928"/>
        <v>85.973120056031078</v>
      </c>
      <c r="S3142" s="57">
        <f t="shared" si="929"/>
        <v>126.76483340989748</v>
      </c>
      <c r="T3142" s="12">
        <f t="shared" si="912"/>
        <v>-4.7602873527322016</v>
      </c>
    </row>
    <row r="3143" spans="1:20" x14ac:dyDescent="0.15">
      <c r="A3143" s="57">
        <f t="shared" si="913"/>
        <v>799513.58911537868</v>
      </c>
      <c r="B3143" s="12">
        <f t="shared" si="930"/>
        <v>127246.53977685509</v>
      </c>
      <c r="C3143" s="57" t="str">
        <f t="shared" si="914"/>
        <v>-0.0430685743552134-0.575914255214936i</v>
      </c>
      <c r="D3143" s="57" t="str">
        <f t="shared" si="915"/>
        <v>6.88046403971404-2.80054266876109i</v>
      </c>
      <c r="E3143" s="57" t="str">
        <f t="shared" si="916"/>
        <v>124.448332452673-31.4356211555115i</v>
      </c>
      <c r="F3143" s="57" t="str">
        <f t="shared" si="917"/>
        <v>3.87200733388004-5.78474115772164i</v>
      </c>
      <c r="G3143" s="57" t="str">
        <f t="shared" si="918"/>
        <v>0.926610450723721-0.260774851803819i</v>
      </c>
      <c r="H3143" s="57" t="str">
        <f t="shared" si="919"/>
        <v>0.211747120729119-62.8737496469916i</v>
      </c>
      <c r="I3143" s="57" t="str">
        <f t="shared" si="920"/>
        <v>-2.04744705005088-1.38046275864753i</v>
      </c>
      <c r="K3143" s="57" t="str">
        <f t="shared" si="921"/>
        <v>0.000642769278077081-0.00102675986153654i</v>
      </c>
      <c r="L3143" s="57" t="str">
        <f t="shared" si="922"/>
        <v>0.00025-0.00173716733248477i</v>
      </c>
      <c r="M3143" s="57" t="str">
        <f t="shared" si="923"/>
        <v>0.0025-0.000978379599021461i</v>
      </c>
      <c r="N3143" s="57">
        <f t="shared" si="924"/>
        <v>85.723212626206234</v>
      </c>
      <c r="O3143" s="57">
        <f t="shared" si="925"/>
        <v>4.7686232114119669</v>
      </c>
      <c r="P3143" s="374">
        <f t="shared" si="926"/>
        <v>-4.7686232114119669</v>
      </c>
      <c r="Q3143" s="374">
        <f t="shared" si="927"/>
        <v>-94.276787373793766</v>
      </c>
      <c r="R3143" s="12">
        <f t="shared" si="928"/>
        <v>85.723212626206234</v>
      </c>
      <c r="S3143" s="57">
        <f t="shared" si="929"/>
        <v>127.24653977685509</v>
      </c>
      <c r="T3143" s="12">
        <f t="shared" si="912"/>
        <v>-4.7686232114119669</v>
      </c>
    </row>
    <row r="3144" spans="1:20" x14ac:dyDescent="0.15">
      <c r="A3144" s="57">
        <f t="shared" si="913"/>
        <v>802551.74075401714</v>
      </c>
      <c r="B3144" s="12">
        <f t="shared" si="930"/>
        <v>127730.07662800714</v>
      </c>
      <c r="C3144" s="57" t="str">
        <f t="shared" si="914"/>
        <v>-0.0455531878980497-0.575163521020875i</v>
      </c>
      <c r="D3144" s="57" t="str">
        <f t="shared" si="915"/>
        <v>6.87325285141615-2.80791154356035i</v>
      </c>
      <c r="E3144" s="57" t="str">
        <f t="shared" si="916"/>
        <v>124.588613769446-31.8699444360536i</v>
      </c>
      <c r="F3144" s="57" t="str">
        <f t="shared" si="917"/>
        <v>3.86984478598-5.77049744201074i</v>
      </c>
      <c r="G3144" s="57" t="str">
        <f t="shared" si="918"/>
        <v>0.92609293117595-0.261619597893367i</v>
      </c>
      <c r="H3144" s="57" t="str">
        <f t="shared" si="919"/>
        <v>0.20961063218574-62.6337056990153i</v>
      </c>
      <c r="I3144" s="57" t="str">
        <f t="shared" si="920"/>
        <v>-2.0346282197288-1.37436792643182i</v>
      </c>
      <c r="K3144" s="57" t="str">
        <f t="shared" si="921"/>
        <v>0.000641170415540327-0.0010244306111018i</v>
      </c>
      <c r="L3144" s="57" t="str">
        <f t="shared" si="922"/>
        <v>0.00025-0.00173059108635662i</v>
      </c>
      <c r="M3144" s="57" t="str">
        <f t="shared" si="923"/>
        <v>0.0025-0.000974675830864173i</v>
      </c>
      <c r="N3144" s="57">
        <f t="shared" si="924"/>
        <v>85.471603296559678</v>
      </c>
      <c r="O3144" s="57">
        <f t="shared" si="925"/>
        <v>4.7770163980416145</v>
      </c>
      <c r="P3144" s="374">
        <f t="shared" si="926"/>
        <v>-4.7770163980416145</v>
      </c>
      <c r="Q3144" s="374">
        <f t="shared" si="927"/>
        <v>-94.528396703440322</v>
      </c>
      <c r="R3144" s="12">
        <f t="shared" si="928"/>
        <v>85.471603296559678</v>
      </c>
      <c r="S3144" s="57">
        <f t="shared" si="929"/>
        <v>127.73007662800714</v>
      </c>
      <c r="T3144" s="12">
        <f t="shared" si="912"/>
        <v>-4.7770163980416145</v>
      </c>
    </row>
    <row r="3145" spans="1:20" x14ac:dyDescent="0.15">
      <c r="A3145" s="57">
        <f t="shared" si="913"/>
        <v>805601.43736888235</v>
      </c>
      <c r="B3145" s="12">
        <f t="shared" si="930"/>
        <v>128215.45091919356</v>
      </c>
      <c r="C3145" s="57" t="str">
        <f t="shared" si="914"/>
        <v>-0.0480488924398844-0.574397308312473i</v>
      </c>
      <c r="D3145" s="57" t="str">
        <f t="shared" si="915"/>
        <v>6.86600202653182-2.81528289515428i</v>
      </c>
      <c r="E3145" s="57" t="str">
        <f t="shared" si="916"/>
        <v>124.727055535935-32.3085865637855i</v>
      </c>
      <c r="F3145" s="57" t="str">
        <f t="shared" si="917"/>
        <v>3.86766821337624-5.75632812566095i</v>
      </c>
      <c r="G3145" s="57" t="str">
        <f t="shared" si="918"/>
        <v>0.925572055374977-0.262466046725891i</v>
      </c>
      <c r="H3145" s="57" t="str">
        <f t="shared" si="919"/>
        <v>0.207494588174894-62.3945896397228i</v>
      </c>
      <c r="I3145" s="57" t="str">
        <f t="shared" si="920"/>
        <v>-2.02190381594747-1.36829535737182i</v>
      </c>
      <c r="K3145" s="57" t="str">
        <f t="shared" si="921"/>
        <v>0.000639571866386758-0.00102210418470319i</v>
      </c>
      <c r="L3145" s="57" t="str">
        <f t="shared" si="922"/>
        <v>0.00025-0.00172403973536224i</v>
      </c>
      <c r="M3145" s="57" t="str">
        <f t="shared" si="923"/>
        <v>0.0025-0.000970986083745942i</v>
      </c>
      <c r="N3145" s="57">
        <f t="shared" si="924"/>
        <v>85.218285013546307</v>
      </c>
      <c r="O3145" s="57">
        <f t="shared" si="925"/>
        <v>4.7854682196848062</v>
      </c>
      <c r="P3145" s="374">
        <f t="shared" si="926"/>
        <v>-4.7854682196848062</v>
      </c>
      <c r="Q3145" s="374">
        <f t="shared" si="927"/>
        <v>-94.781714986453693</v>
      </c>
      <c r="R3145" s="12">
        <f t="shared" si="928"/>
        <v>85.218285013546307</v>
      </c>
      <c r="S3145" s="57">
        <f t="shared" si="929"/>
        <v>128.21545091919356</v>
      </c>
      <c r="T3145" s="12">
        <f t="shared" si="912"/>
        <v>-4.7854682196848062</v>
      </c>
    </row>
    <row r="3146" spans="1:20" x14ac:dyDescent="0.15">
      <c r="A3146" s="57">
        <f t="shared" si="913"/>
        <v>808662.72283088416</v>
      </c>
      <c r="B3146" s="12">
        <f t="shared" si="930"/>
        <v>128702.66963268651</v>
      </c>
      <c r="C3146" s="57" t="str">
        <f t="shared" si="914"/>
        <v>-0.0505555922112634-0.573615351355615i</v>
      </c>
      <c r="D3146" s="57" t="str">
        <f t="shared" si="915"/>
        <v>6.85871144769796-2.82265651693883i</v>
      </c>
      <c r="E3146" s="57" t="str">
        <f t="shared" si="916"/>
        <v>124.863599344959-32.7515727291216i</v>
      </c>
      <c r="F3146" s="57" t="str">
        <f t="shared" si="917"/>
        <v>3.86547754242631-5.74223292098906i</v>
      </c>
      <c r="G3146" s="57" t="str">
        <f t="shared" si="918"/>
        <v>0.925047805697422-0.263314190411012i</v>
      </c>
      <c r="H3146" s="57" t="str">
        <f t="shared" si="919"/>
        <v>0.205398812776445-62.1563977678945i</v>
      </c>
      <c r="I3146" s="57" t="str">
        <f t="shared" si="920"/>
        <v>-2.00927309842096-1.36224495389783i</v>
      </c>
      <c r="K3146" s="57" t="str">
        <f t="shared" si="921"/>
        <v>0.000637973674137427-0.00101978055026164i</v>
      </c>
      <c r="L3146" s="57" t="str">
        <f t="shared" si="922"/>
        <v>0.00025-0.00171751318525826i</v>
      </c>
      <c r="M3146" s="57" t="str">
        <f t="shared" si="923"/>
        <v>0.0025-0.000967310304588509i</v>
      </c>
      <c r="N3146" s="57">
        <f t="shared" si="924"/>
        <v>84.963250698407535</v>
      </c>
      <c r="O3146" s="57">
        <f t="shared" si="925"/>
        <v>4.7939800000408264</v>
      </c>
      <c r="P3146" s="374">
        <f t="shared" si="926"/>
        <v>-4.7939800000408264</v>
      </c>
      <c r="Q3146" s="374">
        <f t="shared" si="927"/>
        <v>-95.036749301592465</v>
      </c>
      <c r="R3146" s="12">
        <f t="shared" si="928"/>
        <v>84.963250698407535</v>
      </c>
      <c r="S3146" s="57">
        <f t="shared" si="929"/>
        <v>128.70266963268651</v>
      </c>
      <c r="T3146" s="12">
        <f t="shared" si="912"/>
        <v>-4.7939800000408264</v>
      </c>
    </row>
    <row r="3147" spans="1:20" x14ac:dyDescent="0.15">
      <c r="A3147" s="57">
        <f t="shared" si="913"/>
        <v>811735.64117764158</v>
      </c>
      <c r="B3147" s="12">
        <f t="shared" si="930"/>
        <v>129191.73977729071</v>
      </c>
      <c r="C3147" s="57" t="str">
        <f t="shared" si="914"/>
        <v>-0.0530731874283608-0.572817382734579i</v>
      </c>
      <c r="D3147" s="57" t="str">
        <f t="shared" si="915"/>
        <v>6.85138099856099-2.83003220056375i</v>
      </c>
      <c r="E3147" s="57" t="str">
        <f t="shared" si="916"/>
        <v>124.998185725988-33.1989277600309i</v>
      </c>
      <c r="F3147" s="57" t="str">
        <f t="shared" si="917"/>
        <v>3.86327269934721-5.72821154066589i</v>
      </c>
      <c r="G3147" s="57" t="str">
        <f t="shared" si="918"/>
        <v>0.924520164486253-0.26416402091232i</v>
      </c>
      <c r="H3147" s="57" t="str">
        <f t="shared" si="919"/>
        <v>0.203323131385005-61.9191263984128i</v>
      </c>
      <c r="I3147" s="57" t="str">
        <f t="shared" si="920"/>
        <v>-1.99673533252507-1.35621661904353i</v>
      </c>
      <c r="K3147" s="57" t="str">
        <f t="shared" si="921"/>
        <v>0.000636375882309432-0.00101745967625151i</v>
      </c>
      <c r="L3147" s="57" t="str">
        <f t="shared" si="922"/>
        <v>0.00025-0.00171101134215806i</v>
      </c>
      <c r="M3147" s="57" t="str">
        <f t="shared" si="923"/>
        <v>0.0025-0.000963648440514548i</v>
      </c>
      <c r="N3147" s="57">
        <f t="shared" si="924"/>
        <v>84.706493247729398</v>
      </c>
      <c r="O3147" s="57">
        <f t="shared" si="925"/>
        <v>4.8025530797567564</v>
      </c>
      <c r="P3147" s="374">
        <f t="shared" si="926"/>
        <v>-4.8025530797567564</v>
      </c>
      <c r="Q3147" s="374">
        <f t="shared" si="927"/>
        <v>-95.293506752270602</v>
      </c>
      <c r="R3147" s="12">
        <f t="shared" si="928"/>
        <v>84.706493247729398</v>
      </c>
      <c r="S3147" s="57">
        <f t="shared" si="929"/>
        <v>129.19173977729071</v>
      </c>
      <c r="T3147" s="12">
        <f t="shared" si="912"/>
        <v>-4.8025530797567564</v>
      </c>
    </row>
    <row r="3148" spans="1:20" x14ac:dyDescent="0.15">
      <c r="A3148" s="57">
        <f t="shared" si="913"/>
        <v>814820.23661411658</v>
      </c>
      <c r="B3148" s="12">
        <f t="shared" si="930"/>
        <v>129682.66838844442</v>
      </c>
      <c r="C3148" s="57" t="str">
        <f t="shared" si="914"/>
        <v>-0.0556015742094055-0.572003133379252i</v>
      </c>
      <c r="D3148" s="57" t="str">
        <f t="shared" si="915"/>
        <v>6.84401056379808-2.8374097359326i</v>
      </c>
      <c r="E3148" s="57" t="str">
        <f t="shared" si="916"/>
        <v>125.130754132527-33.6506761007424i</v>
      </c>
      <c r="F3148" s="57" t="str">
        <f t="shared" si="917"/>
        <v>3.86105361021887-5.7142636977079i</v>
      </c>
      <c r="G3148" s="57" t="str">
        <f t="shared" si="918"/>
        <v>0.923989114051661-0.265015530046236i</v>
      </c>
      <c r="H3148" s="57" t="str">
        <f t="shared" si="919"/>
        <v>0.201267370700401-61.682771862178i</v>
      </c>
      <c r="I3148" s="57" t="str">
        <f t="shared" si="920"/>
        <v>-1.98428978925277-1.35021025644245i</v>
      </c>
      <c r="K3148" s="57" t="str">
        <f t="shared" si="921"/>
        <v>0.000634778534410627-0.00101514153169988i</v>
      </c>
      <c r="L3148" s="57" t="str">
        <f t="shared" si="922"/>
        <v>0.00025-0.00170453411253044i</v>
      </c>
      <c r="M3148" s="57" t="str">
        <f t="shared" si="923"/>
        <v>0.0025-0.00096000043884693i</v>
      </c>
      <c r="N3148" s="57">
        <f t="shared" si="924"/>
        <v>84.448005534040433</v>
      </c>
      <c r="O3148" s="57">
        <f t="shared" si="925"/>
        <v>4.811188816743746</v>
      </c>
      <c r="P3148" s="374">
        <f t="shared" si="926"/>
        <v>-4.811188816743746</v>
      </c>
      <c r="Q3148" s="374">
        <f t="shared" si="927"/>
        <v>-95.551994465959567</v>
      </c>
      <c r="R3148" s="12">
        <f t="shared" si="928"/>
        <v>84.448005534040433</v>
      </c>
      <c r="S3148" s="57">
        <f t="shared" si="929"/>
        <v>129.68266838844443</v>
      </c>
      <c r="T3148" s="12">
        <f t="shared" si="912"/>
        <v>-4.811188816743746</v>
      </c>
    </row>
    <row r="3149" spans="1:20" x14ac:dyDescent="0.15">
      <c r="A3149" s="57">
        <f t="shared" si="913"/>
        <v>817916.5535132502</v>
      </c>
      <c r="B3149" s="12">
        <f t="shared" si="930"/>
        <v>130175.46252832051</v>
      </c>
      <c r="C3149" s="57" t="str">
        <f t="shared" si="914"/>
        <v>-0.0581406444898664-0.571172332594153i</v>
      </c>
      <c r="D3149" s="57" t="str">
        <f t="shared" si="915"/>
        <v>6.83660002913817-2.84478891120275i</v>
      </c>
      <c r="E3149" s="57" t="str">
        <f t="shared" si="916"/>
        <v>125.261242929601-34.1068417898036i</v>
      </c>
      <c r="F3149" s="57" t="str">
        <f t="shared" si="917"/>
        <v>3.85882020098798-5.70038910546884i</v>
      </c>
      <c r="G3149" s="57" t="str">
        <f t="shared" si="918"/>
        <v>0.923454636671939-0.265868709480895i</v>
      </c>
      <c r="H3149" s="57" t="str">
        <f t="shared" si="919"/>
        <v>0.199231358718221-61.4473305060207i</v>
      </c>
      <c r="I3149" s="57" t="str">
        <f t="shared" si="920"/>
        <v>-1.97193574516996-1.34422577032458i</v>
      </c>
      <c r="K3149" s="57" t="str">
        <f t="shared" si="921"/>
        <v>0.000633181673934366-0.00101282608618571i</v>
      </c>
      <c r="L3149" s="57" t="str">
        <f t="shared" si="922"/>
        <v>0.00025-0.00169808140319829i</v>
      </c>
      <c r="M3149" s="57" t="str">
        <f t="shared" si="923"/>
        <v>0.0025-0.000956366247107922i</v>
      </c>
      <c r="N3149" s="57">
        <f t="shared" si="924"/>
        <v>84.187780406453129</v>
      </c>
      <c r="O3149" s="57">
        <f t="shared" si="925"/>
        <v>4.819888586498565</v>
      </c>
      <c r="P3149" s="374">
        <f t="shared" si="926"/>
        <v>-4.819888586498565</v>
      </c>
      <c r="Q3149" s="374">
        <f t="shared" si="927"/>
        <v>-95.812219593546871</v>
      </c>
      <c r="R3149" s="12">
        <f t="shared" si="928"/>
        <v>84.187780406453129</v>
      </c>
      <c r="S3149" s="57">
        <f t="shared" si="929"/>
        <v>130.17546252832051</v>
      </c>
      <c r="T3149" s="12">
        <f t="shared" si="912"/>
        <v>-4.819888586498565</v>
      </c>
    </row>
    <row r="3150" spans="1:20" x14ac:dyDescent="0.15">
      <c r="A3150" s="57">
        <f t="shared" si="913"/>
        <v>821024.63641660055</v>
      </c>
      <c r="B3150" s="12">
        <f t="shared" si="930"/>
        <v>130670.12928592812</v>
      </c>
      <c r="C3150" s="57" t="str">
        <f t="shared" si="914"/>
        <v>-0.0606902859364153-0.570324708089394i</v>
      </c>
      <c r="D3150" s="57" t="str">
        <f t="shared" si="915"/>
        <v>6.82914928138329-2.85216951278571i</v>
      </c>
      <c r="E3150" s="57" t="str">
        <f t="shared" si="916"/>
        <v>125.389589381371-34.5674484374708i</v>
      </c>
      <c r="F3150" s="57" t="str">
        <f t="shared" si="917"/>
        <v>3.8565723974717-5.6865874776314i</v>
      </c>
      <c r="G3150" s="57" t="str">
        <f t="shared" si="918"/>
        <v>0.922916714594382-0.266723550735015i</v>
      </c>
      <c r="H3150" s="57" t="str">
        <f t="shared" si="919"/>
        <v>0.197214924720454-61.2127986926151i</v>
      </c>
      <c r="I3150" s="57" t="str">
        <f t="shared" si="920"/>
        <v>-1.95967248237152-1.33826306551285i</v>
      </c>
      <c r="K3150" s="57" t="str">
        <f t="shared" si="921"/>
        <v>0.000631585344354208-0.00101051330983894i</v>
      </c>
      <c r="L3150" s="57" t="str">
        <f t="shared" si="922"/>
        <v>0.00025-0.00169165312133721i</v>
      </c>
      <c r="M3150" s="57" t="str">
        <f t="shared" si="923"/>
        <v>0.0025-0.000952745813018455i</v>
      </c>
      <c r="N3150" s="57">
        <f t="shared" si="924"/>
        <v>83.925810691349653</v>
      </c>
      <c r="O3150" s="57">
        <f t="shared" si="925"/>
        <v>4.8286537824295257</v>
      </c>
      <c r="P3150" s="374">
        <f t="shared" si="926"/>
        <v>-4.8286537824295257</v>
      </c>
      <c r="Q3150" s="374">
        <f t="shared" si="927"/>
        <v>-96.074189308650347</v>
      </c>
      <c r="R3150" s="12">
        <f t="shared" si="928"/>
        <v>83.925810691349653</v>
      </c>
      <c r="S3150" s="57">
        <f t="shared" si="929"/>
        <v>130.67012928592811</v>
      </c>
      <c r="T3150" s="12">
        <f t="shared" si="912"/>
        <v>-4.8286537824295257</v>
      </c>
    </row>
    <row r="3151" spans="1:20" x14ac:dyDescent="0.15">
      <c r="A3151" s="57">
        <f t="shared" si="913"/>
        <v>824144.53003498376</v>
      </c>
      <c r="B3151" s="12">
        <f t="shared" si="930"/>
        <v>131166.67577721467</v>
      </c>
      <c r="C3151" s="57" t="str">
        <f t="shared" si="914"/>
        <v>-0.0632503818596503-0.569459986013639i</v>
      </c>
      <c r="D3151" s="57" t="str">
        <f t="shared" si="915"/>
        <v>6.82165820843016-2.85955132534784i</v>
      </c>
      <c r="E3151" s="57" t="str">
        <f t="shared" si="916"/>
        <v>125.515729638879-35.032519202413i</v>
      </c>
      <c r="F3151" s="57" t="str">
        <f t="shared" si="917"/>
        <v>3.85431012536153-5.67285852819898i</v>
      </c>
      <c r="G3151" s="57" t="str">
        <f t="shared" si="918"/>
        <v>0.92237533003621-0.267580045176771i</v>
      </c>
      <c r="H3151" s="57" t="str">
        <f t="shared" si="919"/>
        <v>0.19521789926626-60.979172800395i</v>
      </c>
      <c r="I3151" s="57" t="str">
        <f t="shared" si="920"/>
        <v>-1.94749928843798-1.33232204741982i</v>
      </c>
      <c r="K3151" s="57" t="str">
        <f t="shared" si="921"/>
        <v>0.000629989589118668-0.00100820317333956i</v>
      </c>
      <c r="L3151" s="57" t="str">
        <f t="shared" si="922"/>
        <v>0.00025-0.00168524917447421i</v>
      </c>
      <c r="M3151" s="57" t="str">
        <f t="shared" si="923"/>
        <v>0.0025-0.000949139084497366i</v>
      </c>
      <c r="N3151" s="57">
        <f t="shared" si="924"/>
        <v>83.662089193115733</v>
      </c>
      <c r="O3151" s="57">
        <f t="shared" si="925"/>
        <v>4.8374858161869048</v>
      </c>
      <c r="P3151" s="374">
        <f t="shared" si="926"/>
        <v>-4.8374858161869048</v>
      </c>
      <c r="Q3151" s="374">
        <f t="shared" si="927"/>
        <v>-96.337910806884267</v>
      </c>
      <c r="R3151" s="12">
        <f t="shared" si="928"/>
        <v>83.662089193115733</v>
      </c>
      <c r="S3151" s="57">
        <f t="shared" si="929"/>
        <v>131.16667577721466</v>
      </c>
      <c r="T3151" s="12">
        <f t="shared" si="912"/>
        <v>-4.8374858161869048</v>
      </c>
    </row>
    <row r="3152" spans="1:20" x14ac:dyDescent="0.15">
      <c r="A3152" s="57">
        <f t="shared" si="913"/>
        <v>827276.27924911678</v>
      </c>
      <c r="B3152" s="12">
        <f t="shared" si="930"/>
        <v>131665.1091451681</v>
      </c>
      <c r="C3152" s="57" t="str">
        <f t="shared" si="914"/>
        <v>-0.0658208111256159-0.568577890989057i</v>
      </c>
      <c r="D3152" s="57" t="str">
        <f t="shared" si="915"/>
        <v>6.81412669929154-2.86693413181099i</v>
      </c>
      <c r="E3152" s="57" t="str">
        <f t="shared" si="916"/>
        <v>125.639598727951-35.502076767733i</v>
      </c>
      <c r="F3152" s="57" t="str">
        <f t="shared" si="917"/>
        <v>3.85203331022709-5.6592019714873i</v>
      </c>
      <c r="G3152" s="57" t="str">
        <f t="shared" si="918"/>
        <v>0.921830465185493-0.268438184022672i</v>
      </c>
      <c r="H3152" s="57" t="str">
        <f t="shared" si="919"/>
        <v>0.193240114182815-60.7464492234683i</v>
      </c>
      <c r="I3152" s="57" t="str">
        <f t="shared" si="920"/>
        <v>-1.93541545639227-1.32640262204426i</v>
      </c>
      <c r="K3152" s="57" t="str">
        <f t="shared" si="921"/>
        <v>0.00062839445164596-0.00100589564791652i</v>
      </c>
      <c r="L3152" s="57" t="str">
        <f t="shared" si="922"/>
        <v>0.00025-0.00167886947048636i</v>
      </c>
      <c r="M3152" s="57" t="str">
        <f t="shared" si="923"/>
        <v>0.0025-0.000945546009660653i</v>
      </c>
      <c r="N3152" s="57">
        <f t="shared" si="924"/>
        <v>83.396608694920488</v>
      </c>
      <c r="O3152" s="57">
        <f t="shared" si="925"/>
        <v>4.8463861179989562</v>
      </c>
      <c r="P3152" s="374">
        <f t="shared" si="926"/>
        <v>-4.8463861179989562</v>
      </c>
      <c r="Q3152" s="374">
        <f t="shared" si="927"/>
        <v>-96.603391305079512</v>
      </c>
      <c r="R3152" s="12">
        <f t="shared" si="928"/>
        <v>83.396608694920488</v>
      </c>
      <c r="S3152" s="57">
        <f t="shared" si="929"/>
        <v>131.66510914516809</v>
      </c>
      <c r="T3152" s="12">
        <f t="shared" si="912"/>
        <v>-4.8463861179989562</v>
      </c>
    </row>
    <row r="3153" spans="1:20" x14ac:dyDescent="0.15">
      <c r="A3153" s="57">
        <f t="shared" si="913"/>
        <v>830419.92911026336</v>
      </c>
      <c r="B3153" s="12">
        <f t="shared" si="930"/>
        <v>132165.43655991973</v>
      </c>
      <c r="C3153" s="57" t="str">
        <f t="shared" si="914"/>
        <v>-0.0684014480661323-0.567678146148509i</v>
      </c>
      <c r="D3153" s="57" t="str">
        <f t="shared" si="915"/>
        <v>6.80655464411822-2.87431771335376i</v>
      </c>
      <c r="E3153" s="57" t="str">
        <f t="shared" si="916"/>
        <v>125.761130537275-35.9761433162743i</v>
      </c>
      <c r="F3153" s="57" t="str">
        <f t="shared" si="917"/>
        <v>3.84974187752024-5.64561752211615i</v>
      </c>
      <c r="G3153" s="57" t="str">
        <f t="shared" si="918"/>
        <v>0.92128210220211-0.269297958336433i</v>
      </c>
      <c r="H3153" s="57" t="str">
        <f t="shared" si="919"/>
        <v>0.191281402556268-60.5146243715341i</v>
      </c>
      <c r="I3153" s="57" t="str">
        <f t="shared" si="920"/>
        <v>-1.92342028465703-1.32050469596788i</v>
      </c>
      <c r="K3153" s="57" t="str">
        <f t="shared" si="921"/>
        <v>0.000626799975318764-0.00100359070534669i</v>
      </c>
      <c r="L3153" s="57" t="str">
        <f t="shared" si="922"/>
        <v>0.00025-0.00167251391759948i</v>
      </c>
      <c r="M3153" s="57" t="str">
        <f t="shared" si="923"/>
        <v>0.0025-0.000941966536820734i</v>
      </c>
      <c r="N3153" s="57">
        <f t="shared" si="924"/>
        <v>83.129361959545548</v>
      </c>
      <c r="O3153" s="57">
        <f t="shared" si="925"/>
        <v>4.8553561370109604</v>
      </c>
      <c r="P3153" s="374">
        <f t="shared" si="926"/>
        <v>-4.8553561370109604</v>
      </c>
      <c r="Q3153" s="374">
        <f t="shared" si="927"/>
        <v>-96.870638040454452</v>
      </c>
      <c r="R3153" s="12">
        <f t="shared" si="928"/>
        <v>83.129361959545548</v>
      </c>
      <c r="S3153" s="57">
        <f t="shared" si="929"/>
        <v>132.16543655991973</v>
      </c>
      <c r="T3153" s="12">
        <f t="shared" si="912"/>
        <v>-4.8553561370109604</v>
      </c>
    </row>
    <row r="3154" spans="1:20" x14ac:dyDescent="0.15">
      <c r="A3154" s="57">
        <f t="shared" si="913"/>
        <v>833575.5248408824</v>
      </c>
      <c r="B3154" s="12">
        <f t="shared" si="930"/>
        <v>132667.66521884743</v>
      </c>
      <c r="C3154" s="57" t="str">
        <f t="shared" si="914"/>
        <v>-0.0709921623878942-0.566760473174809i</v>
      </c>
      <c r="D3154" s="57" t="str">
        <f t="shared" si="915"/>
        <v>6.79894193422046-2.88170184941259i</v>
      </c>
      <c r="E3154" s="57" t="str">
        <f t="shared" si="916"/>
        <v>125.880257806668-36.4547405052093i</v>
      </c>
      <c r="F3154" s="57" t="str">
        <f t="shared" si="917"/>
        <v>3.84743575257906-5.63210489500115i</v>
      </c>
      <c r="G3154" s="57" t="str">
        <f t="shared" si="918"/>
        <v>0.920730223218704-0.270159359027851i</v>
      </c>
      <c r="H3154" s="57" t="str">
        <f t="shared" si="919"/>
        <v>0.189341598722789-60.2836946697981i</v>
      </c>
      <c r="I3154" s="57" t="str">
        <f t="shared" si="920"/>
        <v>-1.9115130770122-1.31462817635202i</v>
      </c>
      <c r="K3154" s="57" t="str">
        <f t="shared" si="921"/>
        <v>0.000625206203478984-0.00100128831795361i</v>
      </c>
      <c r="L3154" s="57" t="str">
        <f t="shared" si="922"/>
        <v>0.00025-0.00166618242438681i</v>
      </c>
      <c r="M3154" s="57" t="str">
        <f t="shared" si="923"/>
        <v>0.0025-0.000938400614485691i</v>
      </c>
      <c r="N3154" s="57">
        <f t="shared" si="924"/>
        <v>82.86034173026728</v>
      </c>
      <c r="O3154" s="57">
        <f t="shared" si="925"/>
        <v>4.8643973416309443</v>
      </c>
      <c r="P3154" s="374">
        <f t="shared" si="926"/>
        <v>-4.8643973416309443</v>
      </c>
      <c r="Q3154" s="374">
        <f t="shared" si="927"/>
        <v>-97.13965826973272</v>
      </c>
      <c r="R3154" s="12">
        <f t="shared" si="928"/>
        <v>82.86034173026728</v>
      </c>
      <c r="S3154" s="57">
        <f t="shared" si="929"/>
        <v>132.66766521884742</v>
      </c>
      <c r="T3154" s="12">
        <f t="shared" si="912"/>
        <v>-4.8643973416309443</v>
      </c>
    </row>
    <row r="3155" spans="1:20" x14ac:dyDescent="0.15">
      <c r="A3155" s="57">
        <f t="shared" si="913"/>
        <v>836743.11183527787</v>
      </c>
      <c r="B3155" s="12">
        <f t="shared" si="930"/>
        <v>133171.80234667906</v>
      </c>
      <c r="C3155" s="57" t="str">
        <f t="shared" si="914"/>
        <v>-0.0735928190804271-0.565824592342389i</v>
      </c>
      <c r="D3155" s="57" t="str">
        <f t="shared" si="915"/>
        <v>6.79128846209038-2.88908631768357i</v>
      </c>
      <c r="E3155" s="57" t="str">
        <f t="shared" si="916"/>
        <v>125.996912115553-36.9378894398919i</v>
      </c>
      <c r="F3155" s="57" t="str">
        <f t="shared" si="917"/>
        <v>3.84511486063197-5.61866380534546i</v>
      </c>
      <c r="G3155" s="57" t="str">
        <f t="shared" si="918"/>
        <v>0.920174810341678-0.271022376851682i</v>
      </c>
      <c r="H3155" s="57" t="str">
        <f t="shared" si="919"/>
        <v>0.187420538259716-60.053656558891i</v>
      </c>
      <c r="I3155" s="57" t="str">
        <f t="shared" si="920"/>
        <v>-1.89969314255303-1.30877297093444i</v>
      </c>
      <c r="K3155" s="57" t="str">
        <f t="shared" si="921"/>
        <v>0.000623613179422542-0.000998988458606278i</v>
      </c>
      <c r="L3155" s="57" t="str">
        <f t="shared" si="922"/>
        <v>0.00025-0.00165987489976769i</v>
      </c>
      <c r="M3155" s="57" t="str">
        <f t="shared" si="923"/>
        <v>0.0025-0.000934848191358524i</v>
      </c>
      <c r="N3155" s="57">
        <f t="shared" si="924"/>
        <v>82.589540731789398</v>
      </c>
      <c r="O3155" s="57">
        <f t="shared" si="925"/>
        <v>4.8735112198780719</v>
      </c>
      <c r="P3155" s="374">
        <f t="shared" si="926"/>
        <v>-4.8735112198780719</v>
      </c>
      <c r="Q3155" s="374">
        <f t="shared" si="927"/>
        <v>-97.410459268210602</v>
      </c>
      <c r="R3155" s="12">
        <f t="shared" si="928"/>
        <v>82.589540731789398</v>
      </c>
      <c r="S3155" s="57">
        <f t="shared" si="929"/>
        <v>133.17180234667907</v>
      </c>
      <c r="T3155" s="12">
        <f t="shared" si="912"/>
        <v>-4.8735112198780719</v>
      </c>
    </row>
    <row r="3156" spans="1:20" x14ac:dyDescent="0.15">
      <c r="A3156" s="57">
        <f t="shared" si="913"/>
        <v>839922.73566025181</v>
      </c>
      <c r="B3156" s="12">
        <f t="shared" si="930"/>
        <v>133677.85519559644</v>
      </c>
      <c r="C3156" s="57" t="str">
        <f t="shared" si="914"/>
        <v>-0.076203278322863-0.564870222561248i</v>
      </c>
      <c r="D3156" s="57" t="str">
        <f t="shared" si="915"/>
        <v>6.78359412142351-2.896470894124i</v>
      </c>
      <c r="E3156" s="57" t="str">
        <f t="shared" si="916"/>
        <v>126.111023871677-37.4256106469675i</v>
      </c>
      <c r="F3156" s="57" t="str">
        <f t="shared" si="917"/>
        <v>3.84277912680184-5.60529396863156i</v>
      </c>
      <c r="G3156" s="57" t="str">
        <f t="shared" si="918"/>
        <v>0.919615845652184-0.271887002406518i</v>
      </c>
      <c r="H3156" s="57" t="str">
        <f t="shared" si="919"/>
        <v>0.185518057976798-59.824506494787i</v>
      </c>
      <c r="I3156" s="57" t="str">
        <f t="shared" si="920"/>
        <v>-1.88795979564837-1.3029389880261i</v>
      </c>
      <c r="K3156" s="57" t="str">
        <f t="shared" si="921"/>
        <v>0.000622020946394173-0.000996691100717797i</v>
      </c>
      <c r="L3156" s="57" t="str">
        <f t="shared" si="922"/>
        <v>0.00025-0.00165359125300627i</v>
      </c>
      <c r="M3156" s="57" t="str">
        <f t="shared" si="923"/>
        <v>0.0025-0.000931309216336443i</v>
      </c>
      <c r="N3156" s="57">
        <f t="shared" si="924"/>
        <v>82.316951671231067</v>
      </c>
      <c r="O3156" s="57">
        <f t="shared" si="925"/>
        <v>4.8826992797367526</v>
      </c>
      <c r="P3156" s="374">
        <f t="shared" si="926"/>
        <v>-4.8826992797367526</v>
      </c>
      <c r="Q3156" s="374">
        <f t="shared" si="927"/>
        <v>-97.683048328768933</v>
      </c>
      <c r="R3156" s="12">
        <f t="shared" si="928"/>
        <v>82.316951671231067</v>
      </c>
      <c r="S3156" s="57">
        <f t="shared" si="929"/>
        <v>133.67785519559644</v>
      </c>
      <c r="T3156" s="12">
        <f t="shared" si="912"/>
        <v>-4.8826992797367526</v>
      </c>
    </row>
    <row r="3157" spans="1:20" x14ac:dyDescent="0.15">
      <c r="A3157" s="57">
        <f t="shared" si="913"/>
        <v>843114.44205576077</v>
      </c>
      <c r="B3157" s="12">
        <f t="shared" si="930"/>
        <v>134185.8310453397</v>
      </c>
      <c r="C3157" s="57" t="str">
        <f t="shared" si="914"/>
        <v>-0.0788233953895742-0.563897081423425i</v>
      </c>
      <c r="D3157" s="57" t="str">
        <f t="shared" si="915"/>
        <v>6.77585880714147-2.9038553529547i</v>
      </c>
      <c r="E3157" s="57" t="str">
        <f t="shared" si="916"/>
        <v>126.222522300078-37.9179240467145i</v>
      </c>
      <c r="F3157" s="57" t="str">
        <f t="shared" si="917"/>
        <v>3.84042847611035-5.59199510061306i</v>
      </c>
      <c r="G3157" s="57" t="str">
        <f t="shared" si="918"/>
        <v>0.919053311207151-0.272753226133667i</v>
      </c>
      <c r="H3157" s="57" t="str">
        <f t="shared" si="919"/>
        <v>0.183633995907508-59.5962409487188i</v>
      </c>
      <c r="I3157" s="57" t="str">
        <f t="shared" si="920"/>
        <v>-1.87631235589929-1.2971261365079i</v>
      </c>
      <c r="K3157" s="57" t="str">
        <f t="shared" si="921"/>
        <v>0.000620429547582234-0.000994396218243992i</v>
      </c>
      <c r="L3157" s="57" t="str">
        <f t="shared" si="922"/>
        <v>0.00025-0.00164733139371017i</v>
      </c>
      <c r="M3157" s="57" t="str">
        <f t="shared" si="923"/>
        <v>0.0025-0.000927783638510112i</v>
      </c>
      <c r="N3157" s="57">
        <f t="shared" si="924"/>
        <v>82.042567239171504</v>
      </c>
      <c r="O3157" s="57">
        <f t="shared" si="925"/>
        <v>4.8919630495140298</v>
      </c>
      <c r="P3157" s="374">
        <f t="shared" si="926"/>
        <v>-4.8919630495140298</v>
      </c>
      <c r="Q3157" s="374">
        <f t="shared" si="927"/>
        <v>-97.957432760828496</v>
      </c>
      <c r="R3157" s="12">
        <f t="shared" si="928"/>
        <v>82.042567239171504</v>
      </c>
      <c r="S3157" s="57">
        <f t="shared" si="929"/>
        <v>134.18583104533971</v>
      </c>
      <c r="T3157" s="12">
        <f t="shared" si="912"/>
        <v>-4.8919630495140298</v>
      </c>
    </row>
    <row r="3158" spans="1:20" x14ac:dyDescent="0.15">
      <c r="A3158" s="57">
        <f t="shared" si="913"/>
        <v>846318.27693557262</v>
      </c>
      <c r="B3158" s="12">
        <f t="shared" si="930"/>
        <v>134695.73720331199</v>
      </c>
      <c r="C3158" s="57" t="str">
        <f t="shared" si="914"/>
        <v>-0.0814530205546874-0.562904885251885i</v>
      </c>
      <c r="D3158" s="57" t="str">
        <f t="shared" si="915"/>
        <v>6.76808241541384-2.91123946666217i</v>
      </c>
      <c r="E3158" s="57" t="str">
        <f t="shared" si="916"/>
        <v>126.331335432316-38.4148489246174i</v>
      </c>
      <c r="F3158" s="57" t="str">
        <f t="shared" si="917"/>
        <v>3.83806283348224-5.57876691730645i</v>
      </c>
      <c r="G3158" s="57" t="str">
        <f t="shared" si="918"/>
        <v>0.918487189040308-0.273621038316029i</v>
      </c>
      <c r="H3158" s="57" t="str">
        <f t="shared" si="919"/>
        <v>0.181768191300502-59.3688564071024i</v>
      </c>
      <c r="I3158" s="57" t="str">
        <f t="shared" si="920"/>
        <v>-1.86475014809827-1.29133432582771i</v>
      </c>
      <c r="K3158" s="57" t="str">
        <f t="shared" si="921"/>
        <v>0.000618839026113557-0.000992103785681938i</v>
      </c>
      <c r="L3158" s="57" t="str">
        <f t="shared" si="922"/>
        <v>0.00025-0.00164109523182922i</v>
      </c>
      <c r="M3158" s="57" t="str">
        <f t="shared" si="923"/>
        <v>0.0025-0.000924271407162886i</v>
      </c>
      <c r="N3158" s="57">
        <f t="shared" si="924"/>
        <v>81.766380110750845</v>
      </c>
      <c r="O3158" s="57">
        <f t="shared" si="925"/>
        <v>4.9013040782030837</v>
      </c>
      <c r="P3158" s="374">
        <f t="shared" si="926"/>
        <v>-4.9013040782030837</v>
      </c>
      <c r="Q3158" s="374">
        <f t="shared" si="927"/>
        <v>-98.233619889249155</v>
      </c>
      <c r="R3158" s="12">
        <f t="shared" si="928"/>
        <v>81.766380110750845</v>
      </c>
      <c r="S3158" s="57">
        <f t="shared" si="929"/>
        <v>134.69573720331198</v>
      </c>
      <c r="T3158" s="12">
        <f t="shared" si="912"/>
        <v>-4.9013040782030837</v>
      </c>
    </row>
    <row r="3159" spans="1:20" x14ac:dyDescent="0.15">
      <c r="A3159" s="57">
        <f t="shared" si="913"/>
        <v>849534.28638792795</v>
      </c>
      <c r="B3159" s="12">
        <f t="shared" si="930"/>
        <v>135207.58100468459</v>
      </c>
      <c r="C3159" s="57" t="str">
        <f t="shared" si="914"/>
        <v>-0.0840919989955071-0.561893349152148i</v>
      </c>
      <c r="D3159" s="57" t="str">
        <f t="shared" si="915"/>
        <v>6.76026484368068-2.91862300600127i</v>
      </c>
      <c r="E3159" s="57" t="str">
        <f t="shared" si="916"/>
        <v>126.43739009603-38.916403902152i</v>
      </c>
      <c r="F3159" s="57" t="str">
        <f t="shared" si="917"/>
        <v>3.83568212374972-5.565609134983i</v>
      </c>
      <c r="G3159" s="57" t="str">
        <f t="shared" si="918"/>
        <v>0.917917461163247-0.274490429076983i</v>
      </c>
      <c r="H3159" s="57" t="str">
        <f t="shared" si="919"/>
        <v>0.17992048461109-59.142349371451i</v>
      </c>
      <c r="I3159" s="57" t="str">
        <f t="shared" si="920"/>
        <v>-1.85327250218838-1.28556346599708i</v>
      </c>
      <c r="K3159" s="57" t="str">
        <f t="shared" si="921"/>
        <v>0.000617249425048267-0.000989813778068413i</v>
      </c>
      <c r="L3159" s="57" t="str">
        <f t="shared" si="922"/>
        <v>0.00025-0.00163488267765413i</v>
      </c>
      <c r="M3159" s="57" t="str">
        <f t="shared" si="923"/>
        <v>0.0025-0.00092077247177016i</v>
      </c>
      <c r="N3159" s="57">
        <f t="shared" si="924"/>
        <v>81.488382946831294</v>
      </c>
      <c r="O3159" s="57">
        <f t="shared" si="925"/>
        <v>4.9107239358490364</v>
      </c>
      <c r="P3159" s="374">
        <f t="shared" si="926"/>
        <v>-4.9107239358490364</v>
      </c>
      <c r="Q3159" s="374">
        <f t="shared" si="927"/>
        <v>-98.511617053168706</v>
      </c>
      <c r="R3159" s="12">
        <f t="shared" si="928"/>
        <v>81.488382946831294</v>
      </c>
      <c r="S3159" s="57">
        <f t="shared" si="929"/>
        <v>135.20758100468458</v>
      </c>
      <c r="T3159" s="12">
        <f t="shared" si="912"/>
        <v>-4.9107239358490364</v>
      </c>
    </row>
    <row r="3160" spans="1:20" x14ac:dyDescent="0.15">
      <c r="A3160" s="57">
        <f t="shared" si="913"/>
        <v>852762.51667620195</v>
      </c>
      <c r="B3160" s="12">
        <f t="shared" si="930"/>
        <v>135721.36981250238</v>
      </c>
      <c r="C3160" s="57" t="str">
        <f t="shared" si="914"/>
        <v>-0.0867401706948294-0.560862187066549i</v>
      </c>
      <c r="D3160" s="57" t="str">
        <f t="shared" si="915"/>
        <v>6.7524059906751-2.92600573999806i</v>
      </c>
      <c r="E3160" s="57" t="str">
        <f t="shared" si="916"/>
        <v>126.540611904795-39.4226069067651i</v>
      </c>
      <c r="F3160" s="57" t="str">
        <f t="shared" si="917"/>
        <v>3.83328627165695-5.55252147016054i</v>
      </c>
      <c r="G3160" s="57" t="str">
        <f t="shared" si="918"/>
        <v>0.917344109566486-0.275361388379266i</v>
      </c>
      <c r="H3160" s="57" t="str">
        <f t="shared" si="919"/>
        <v>0.178090717492878-58.9167163583007i</v>
      </c>
      <c r="I3160" s="57" t="str">
        <f t="shared" si="920"/>
        <v>-1.84187875322319-1.2798134675883i</v>
      </c>
      <c r="K3160" s="57" t="str">
        <f t="shared" si="921"/>
        <v>0.000615660787374691-0.000987526170978299i</v>
      </c>
      <c r="L3160" s="57" t="str">
        <f t="shared" si="922"/>
        <v>0.00025-0.00162869364181524i</v>
      </c>
      <c r="M3160" s="57" t="str">
        <f t="shared" si="923"/>
        <v>0.0025-0.000917286781998565i</v>
      </c>
      <c r="N3160" s="57">
        <f t="shared" si="924"/>
        <v>81.208568395222684</v>
      </c>
      <c r="O3160" s="57">
        <f t="shared" si="925"/>
        <v>4.9202242139201955</v>
      </c>
      <c r="P3160" s="374">
        <f t="shared" si="926"/>
        <v>-4.9202242139201955</v>
      </c>
      <c r="Q3160" s="374">
        <f t="shared" si="927"/>
        <v>-98.791431604777316</v>
      </c>
      <c r="R3160" s="12">
        <f t="shared" si="928"/>
        <v>81.208568395222684</v>
      </c>
      <c r="S3160" s="57">
        <f t="shared" si="929"/>
        <v>135.72136981250239</v>
      </c>
      <c r="T3160" s="12">
        <f t="shared" si="912"/>
        <v>-4.9202242139201955</v>
      </c>
    </row>
    <row r="3161" spans="1:20" x14ac:dyDescent="0.15">
      <c r="A3161" s="57">
        <f t="shared" si="913"/>
        <v>856003.01423957164</v>
      </c>
      <c r="B3161" s="12">
        <f t="shared" si="930"/>
        <v>136237.1110177899</v>
      </c>
      <c r="C3161" s="57" t="str">
        <f t="shared" si="914"/>
        <v>-0.0893973703422767-0.5598111118313i</v>
      </c>
      <c r="D3161" s="57" t="str">
        <f t="shared" si="915"/>
        <v>6.74450575644586-2.93338743595299i</v>
      </c>
      <c r="E3161" s="57" t="str">
        <f t="shared" si="916"/>
        <v>126.640925248341-39.9334751410521i</v>
      </c>
      <c r="F3161" s="57" t="str">
        <f t="shared" si="917"/>
        <v>3.83087520186458-5.53950363959535i</v>
      </c>
      <c r="G3161" s="57" t="str">
        <f t="shared" si="918"/>
        <v>0.916767116220558-0.276233906023862i</v>
      </c>
      <c r="H3161" s="57" t="str">
        <f t="shared" si="919"/>
        <v>0.176278732789417-58.6919538991265i</v>
      </c>
      <c r="I3161" s="57" t="str">
        <f t="shared" si="920"/>
        <v>-1.83056824132666-1.27408424173126i</v>
      </c>
      <c r="K3161" s="57" t="str">
        <f t="shared" si="921"/>
        <v>0.000614073156004204-0.000985240940522877i</v>
      </c>
      <c r="L3161" s="57" t="str">
        <f t="shared" si="922"/>
        <v>0.00025-0.00162252803528117i</v>
      </c>
      <c r="M3161" s="57" t="str">
        <f t="shared" si="923"/>
        <v>0.0025-0.000913814287705287i</v>
      </c>
      <c r="N3161" s="57">
        <f t="shared" si="924"/>
        <v>80.92692909196488</v>
      </c>
      <c r="O3161" s="57">
        <f t="shared" si="925"/>
        <v>4.9298065256830625</v>
      </c>
      <c r="P3161" s="374">
        <f t="shared" si="926"/>
        <v>-4.9298065256830625</v>
      </c>
      <c r="Q3161" s="374">
        <f t="shared" si="927"/>
        <v>-99.07307090803512</v>
      </c>
      <c r="R3161" s="12">
        <f t="shared" si="928"/>
        <v>80.92692909196488</v>
      </c>
      <c r="S3161" s="57">
        <f t="shared" si="929"/>
        <v>136.23711101778989</v>
      </c>
      <c r="T3161" s="12">
        <f t="shared" si="912"/>
        <v>-4.9298065256830625</v>
      </c>
    </row>
    <row r="3162" spans="1:20" x14ac:dyDescent="0.15">
      <c r="A3162" s="57">
        <f t="shared" si="913"/>
        <v>859255.82569368195</v>
      </c>
      <c r="B3162" s="12">
        <f t="shared" si="930"/>
        <v>136754.8120396575</v>
      </c>
      <c r="C3162" s="57" t="str">
        <f t="shared" si="914"/>
        <v>-0.0920634272345652-0.558739835236448i</v>
      </c>
      <c r="D3162" s="57" t="str">
        <f t="shared" si="915"/>
        <v>6.73656404237988-2.94076785944425i</v>
      </c>
      <c r="E3162" s="57" t="str">
        <f t="shared" si="916"/>
        <v>126.738253283145-40.4490250511013i</v>
      </c>
      <c r="F3162" s="57" t="str">
        <f t="shared" si="917"/>
        <v>3.82844883895436-5.52655536027409i</v>
      </c>
      <c r="G3162" s="57" t="str">
        <f t="shared" si="918"/>
        <v>0.916186463077116-0.277107971648887i</v>
      </c>
      <c r="H3162" s="57" t="str">
        <f t="shared" si="919"/>
        <v>0.174484374526006-58.4680585402672i</v>
      </c>
      <c r="I3162" s="57" t="str">
        <f t="shared" si="920"/>
        <v>-1.81934031165365-1.26837570011051i</v>
      </c>
      <c r="K3162" s="57" t="str">
        <f t="shared" si="921"/>
        <v>0.000612486573766184-0.0009829580633481i</v>
      </c>
      <c r="L3162" s="57" t="str">
        <f t="shared" si="922"/>
        <v>0.00025-0.00161638576935761i</v>
      </c>
      <c r="M3162" s="57" t="str">
        <f t="shared" si="923"/>
        <v>0.0025-0.000910354938937329i</v>
      </c>
      <c r="N3162" s="57">
        <f t="shared" si="924"/>
        <v>80.643457662681371</v>
      </c>
      <c r="O3162" s="57">
        <f t="shared" si="925"/>
        <v>4.9394725065813097</v>
      </c>
      <c r="P3162" s="374">
        <f t="shared" si="926"/>
        <v>-4.9394725065813097</v>
      </c>
      <c r="Q3162" s="374">
        <f t="shared" si="927"/>
        <v>-99.356542337318629</v>
      </c>
      <c r="R3162" s="12">
        <f t="shared" si="928"/>
        <v>80.643457662681371</v>
      </c>
      <c r="S3162" s="57">
        <f t="shared" si="929"/>
        <v>136.75481203965751</v>
      </c>
      <c r="T3162" s="12">
        <f t="shared" si="912"/>
        <v>-4.9394725065813097</v>
      </c>
    </row>
    <row r="3163" spans="1:20" x14ac:dyDescent="0.15">
      <c r="A3163" s="57">
        <f t="shared" si="913"/>
        <v>862520.99783131795</v>
      </c>
      <c r="B3163" s="12">
        <f t="shared" si="930"/>
        <v>137274.48032540819</v>
      </c>
      <c r="C3163" s="57" t="str">
        <f t="shared" si="914"/>
        <v>-0.0947381651748159-0.557648068088796i</v>
      </c>
      <c r="D3163" s="57" t="str">
        <f t="shared" si="915"/>
        <v>6.72858075122525-2.94814677433145i</v>
      </c>
      <c r="E3163" s="57" t="str">
        <f t="shared" si="916"/>
        <v>126.832517923422-40.9692722940034i</v>
      </c>
      <c r="F3163" s="57" t="str">
        <f t="shared" si="917"/>
        <v>3.82600710743389-5.51367634940565i</v>
      </c>
      <c r="G3163" s="57" t="str">
        <f t="shared" si="918"/>
        <v>0.915602132070055-0.27798357472848i</v>
      </c>
      <c r="H3163" s="57" t="str">
        <f t="shared" si="919"/>
        <v>0.172707487901542-58.2450268428469i</v>
      </c>
      <c r="I3163" s="57" t="str">
        <f t="shared" si="920"/>
        <v>-1.80819431435064-1.26268775496229i</v>
      </c>
      <c r="K3163" s="57" t="str">
        <f t="shared" si="921"/>
        <v>0.000610901083402924-0.000980677516632759i</v>
      </c>
      <c r="L3163" s="57" t="str">
        <f t="shared" si="922"/>
        <v>0.00025-0.001610266755686i</v>
      </c>
      <c r="M3163" s="57" t="str">
        <f t="shared" si="923"/>
        <v>0.0025-0.000906908685930787i</v>
      </c>
      <c r="N3163" s="57">
        <f t="shared" si="924"/>
        <v>80.358146723997777</v>
      </c>
      <c r="O3163" s="57">
        <f t="shared" si="925"/>
        <v>4.9492238146188337</v>
      </c>
      <c r="P3163" s="374">
        <f t="shared" si="926"/>
        <v>-4.9492238146188337</v>
      </c>
      <c r="Q3163" s="374">
        <f t="shared" si="927"/>
        <v>-99.641853276002223</v>
      </c>
      <c r="R3163" s="12">
        <f t="shared" si="928"/>
        <v>80.358146723997777</v>
      </c>
      <c r="S3163" s="57">
        <f t="shared" si="929"/>
        <v>137.27448032540821</v>
      </c>
      <c r="T3163" s="12">
        <f t="shared" si="912"/>
        <v>-4.9492238146188337</v>
      </c>
    </row>
    <row r="3164" spans="1:20" x14ac:dyDescent="0.15">
      <c r="A3164" s="57">
        <f t="shared" si="913"/>
        <v>865798.57762307697</v>
      </c>
      <c r="B3164" s="12">
        <f t="shared" si="930"/>
        <v>137796.12335064475</v>
      </c>
      <c r="C3164" s="57" t="str">
        <f t="shared" si="914"/>
        <v>-0.0974214023709576-0.556535520277919i</v>
      </c>
      <c r="D3164" s="57" t="str">
        <f t="shared" si="915"/>
        <v>6.72055578711386-2.95552394275964i</v>
      </c>
      <c r="E3164" s="57" t="str">
        <f t="shared" si="916"/>
        <v>126.923639832559-41.4942317045192i</v>
      </c>
      <c r="F3164" s="57" t="str">
        <f t="shared" si="917"/>
        <v>3.8235499317412-5.50086632441311i</v>
      </c>
      <c r="G3164" s="57" t="str">
        <f t="shared" si="918"/>
        <v>0.915014105116653-0.278860704571698i</v>
      </c>
      <c r="H3164" s="57" t="str">
        <f t="shared" si="919"/>
        <v>0.170947919280449-58.022855382696i</v>
      </c>
      <c r="I3164" s="57" t="str">
        <f t="shared" si="920"/>
        <v>-1.79712960451674-1.25702031907147i</v>
      </c>
      <c r="K3164" s="57" t="str">
        <f t="shared" si="921"/>
        <v>0.0006093167275646-0.000978399278086596i</v>
      </c>
      <c r="L3164" s="57" t="str">
        <f t="shared" si="922"/>
        <v>0.00025-0.00160417090624228i</v>
      </c>
      <c r="M3164" s="57" t="str">
        <f t="shared" si="923"/>
        <v>0.0025-0.000903475479110172i</v>
      </c>
      <c r="N3164" s="57">
        <f t="shared" si="924"/>
        <v>80.070988885027205</v>
      </c>
      <c r="O3164" s="57">
        <f t="shared" si="925"/>
        <v>4.9590621307461467</v>
      </c>
      <c r="P3164" s="374">
        <f t="shared" si="926"/>
        <v>-4.9590621307461467</v>
      </c>
      <c r="Q3164" s="374">
        <f t="shared" si="927"/>
        <v>-99.929011114972795</v>
      </c>
      <c r="R3164" s="12">
        <f t="shared" si="928"/>
        <v>80.070988885027205</v>
      </c>
      <c r="S3164" s="57">
        <f t="shared" si="929"/>
        <v>137.79612335064473</v>
      </c>
      <c r="T3164" s="12">
        <f t="shared" si="912"/>
        <v>-4.9590621307461467</v>
      </c>
    </row>
    <row r="3165" spans="1:20" x14ac:dyDescent="0.15">
      <c r="A3165" s="57">
        <f t="shared" si="913"/>
        <v>869088.6122180447</v>
      </c>
      <c r="B3165" s="12">
        <f t="shared" si="930"/>
        <v>138319.74861937721</v>
      </c>
      <c r="C3165" s="57" t="str">
        <f t="shared" si="914"/>
        <v>-0.100112951333186-0.555401900845337i</v>
      </c>
      <c r="D3165" s="57" t="str">
        <f t="shared" si="915"/>
        <v>6.71248905558478-2.96289912516355i</v>
      </c>
      <c r="E3165" s="57" t="str">
        <f t="shared" si="916"/>
        <v>127.011538414999-42.0239172608781i</v>
      </c>
      <c r="F3165" s="57" t="str">
        <f t="shared" si="917"/>
        <v>3.82107723624989-5.48812500292577i</v>
      </c>
      <c r="G3165" s="57" t="str">
        <f t="shared" si="918"/>
        <v>0.914422364118729-0.279739350321408i</v>
      </c>
      <c r="H3165" s="57" t="str">
        <f t="shared" si="919"/>
        <v>0.169205516184709-57.8015407502756i</v>
      </c>
      <c r="I3165" s="57" t="str">
        <f t="shared" si="920"/>
        <v>-1.78614554216514-1.25137330576877i</v>
      </c>
      <c r="K3165" s="57" t="str">
        <f t="shared" si="921"/>
        <v>0.000607733548804252-0.000976123325948338i</v>
      </c>
      <c r="L3165" s="57" t="str">
        <f t="shared" si="922"/>
        <v>0.00025-0.00159809813333561i</v>
      </c>
      <c r="M3165" s="57" t="str">
        <f t="shared" si="923"/>
        <v>0.0025-0.000900055269087636i</v>
      </c>
      <c r="N3165" s="57">
        <f t="shared" si="924"/>
        <v>79.781976748931498</v>
      </c>
      <c r="O3165" s="57">
        <f t="shared" si="925"/>
        <v>4.9689891592507109</v>
      </c>
      <c r="P3165" s="374">
        <f t="shared" si="926"/>
        <v>-4.9689891592507109</v>
      </c>
      <c r="Q3165" s="374">
        <f t="shared" si="927"/>
        <v>-100.2180232510685</v>
      </c>
      <c r="R3165" s="12">
        <f t="shared" si="928"/>
        <v>79.781976748931498</v>
      </c>
      <c r="S3165" s="57">
        <f t="shared" si="929"/>
        <v>138.31974861937721</v>
      </c>
      <c r="T3165" s="12">
        <f t="shared" si="912"/>
        <v>-4.9689891592507109</v>
      </c>
    </row>
    <row r="3166" spans="1:20" x14ac:dyDescent="0.15">
      <c r="A3166" s="57">
        <f t="shared" si="913"/>
        <v>872391.14894447336</v>
      </c>
      <c r="B3166" s="12">
        <f t="shared" si="930"/>
        <v>138845.36366413085</v>
      </c>
      <c r="C3166" s="57" t="str">
        <f t="shared" si="914"/>
        <v>-0.102812618770625-0.554246918056918i</v>
      </c>
      <c r="D3166" s="57" t="str">
        <f t="shared" si="915"/>
        <v>6.70438046360687-2.97027208027212i</v>
      </c>
      <c r="E3166" s="57" t="str">
        <f t="shared" si="916"/>
        <v>127.09613180862-42.5583420497136i</v>
      </c>
      <c r="F3166" s="57" t="str">
        <f t="shared" si="917"/>
        <v>3.81858894527374-5.47545210277102i</v>
      </c>
      <c r="G3166" s="57" t="str">
        <f t="shared" si="918"/>
        <v>0.913826890963822-0.280619500953189i</v>
      </c>
      <c r="H3166" s="57" t="str">
        <f t="shared" si="919"/>
        <v>0.167480127285971-57.5810795506029i</v>
      </c>
      <c r="I3166" s="57" t="str">
        <f t="shared" si="920"/>
        <v>-1.77524149218487-1.24574662892781i</v>
      </c>
      <c r="K3166" s="57" t="str">
        <f t="shared" si="921"/>
        <v>0.000606151589572795-0.000973849638983679i</v>
      </c>
      <c r="L3166" s="57" t="str">
        <f t="shared" si="922"/>
        <v>0.00025-0.0015920483496071i</v>
      </c>
      <c r="M3166" s="57" t="str">
        <f t="shared" si="923"/>
        <v>0.0025-0.000896648006662324i</v>
      </c>
      <c r="N3166" s="57">
        <f t="shared" si="924"/>
        <v>79.491102914549899</v>
      </c>
      <c r="O3166" s="57">
        <f t="shared" si="925"/>
        <v>4.979006628151236</v>
      </c>
      <c r="P3166" s="374">
        <f t="shared" si="926"/>
        <v>-4.979006628151236</v>
      </c>
      <c r="Q3166" s="374">
        <f t="shared" si="927"/>
        <v>-100.5088970854501</v>
      </c>
      <c r="R3166" s="12">
        <f t="shared" si="928"/>
        <v>79.491102914549899</v>
      </c>
      <c r="S3166" s="57">
        <f t="shared" si="929"/>
        <v>138.84536366413084</v>
      </c>
      <c r="T3166" s="12">
        <f t="shared" si="912"/>
        <v>-4.979006628151236</v>
      </c>
    </row>
    <row r="3167" spans="1:20" x14ac:dyDescent="0.15">
      <c r="A3167" s="57">
        <f t="shared" si="913"/>
        <v>875706.23531046242</v>
      </c>
      <c r="B3167" s="12">
        <f t="shared" si="930"/>
        <v>139372.97604605457</v>
      </c>
      <c r="C3167" s="57" t="str">
        <f t="shared" si="914"/>
        <v>-0.105520205487162-0.553070279478731i</v>
      </c>
      <c r="D3167" s="57" t="str">
        <f t="shared" si="915"/>
        <v>6.69622991960221-2.97764256511329i</v>
      </c>
      <c r="E3167" s="57" t="str">
        <f t="shared" si="916"/>
        <v>127.177336877646-43.0975182301207i</v>
      </c>
      <c r="F3167" s="57" t="str">
        <f t="shared" si="917"/>
        <v>3.81608498307196-5.46284734196643i</v>
      </c>
      <c r="G3167" s="57" t="str">
        <f t="shared" si="918"/>
        <v>0.913227667526384-0.281501145274232i</v>
      </c>
      <c r="H3167" s="57" t="str">
        <f t="shared" si="919"/>
        <v>0.165771602397717-57.3614684031719i</v>
      </c>
      <c r="I3167" s="57" t="str">
        <f t="shared" si="920"/>
        <v>-1.76441682430274-1.24014020296225i</v>
      </c>
      <c r="K3167" s="57" t="str">
        <f t="shared" si="921"/>
        <v>0.000604570892214078-0.000971578196483182i</v>
      </c>
      <c r="L3167" s="57" t="str">
        <f t="shared" si="922"/>
        <v>0.00025-0.00158602146802859i</v>
      </c>
      <c r="M3167" s="57" t="str">
        <f t="shared" si="923"/>
        <v>0.0025-0.000893253642819602i</v>
      </c>
      <c r="N3167" s="57">
        <f t="shared" si="924"/>
        <v>79.198359978107518</v>
      </c>
      <c r="O3167" s="57">
        <f t="shared" si="925"/>
        <v>4.9891162895940937</v>
      </c>
      <c r="P3167" s="374">
        <f t="shared" si="926"/>
        <v>-4.9891162895940937</v>
      </c>
      <c r="Q3167" s="374">
        <f t="shared" si="927"/>
        <v>-100.80164002189248</v>
      </c>
      <c r="R3167" s="12">
        <f t="shared" si="928"/>
        <v>79.198359978107518</v>
      </c>
      <c r="S3167" s="57">
        <f t="shared" si="929"/>
        <v>139.37297604605456</v>
      </c>
      <c r="T3167" s="12">
        <f t="shared" si="912"/>
        <v>-4.9891162895940937</v>
      </c>
    </row>
    <row r="3168" spans="1:20" x14ac:dyDescent="0.15">
      <c r="A3168" s="57">
        <f t="shared" si="913"/>
        <v>879033.91900464229</v>
      </c>
      <c r="B3168" s="12">
        <f t="shared" si="930"/>
        <v>139902.59335502959</v>
      </c>
      <c r="C3168" s="57" t="str">
        <f t="shared" si="914"/>
        <v>-0.108235506276571-0.551871692056293i</v>
      </c>
      <c r="D3168" s="57" t="str">
        <f t="shared" si="915"/>
        <v>6.68803733346933-2.98501033501921i</v>
      </c>
      <c r="E3168" s="57" t="str">
        <f t="shared" si="916"/>
        <v>127.255069206106-43.6414569968183i</v>
      </c>
      <c r="F3168" s="57" t="str">
        <f t="shared" si="917"/>
        <v>3.81356527385407-5.45031043871181i</v>
      </c>
      <c r="G3168" s="57" t="str">
        <f t="shared" si="918"/>
        <v>0.912624675668994-0.282384271922247i</v>
      </c>
      <c r="H3168" s="57" t="str">
        <f t="shared" si="919"/>
        <v>0.164079792467528-57.1427039418812i</v>
      </c>
      <c r="I3168" s="57" t="str">
        <f t="shared" si="920"/>
        <v>-1.75367091304579-1.23455394282297i</v>
      </c>
      <c r="K3168" s="57" t="str">
        <f t="shared" si="921"/>
        <v>0.000602991498959925-0.000969308978260117i</v>
      </c>
      <c r="L3168" s="57" t="str">
        <f t="shared" si="922"/>
        <v>0.00025-0.00158001740190137i</v>
      </c>
      <c r="M3168" s="57" t="str">
        <f t="shared" si="923"/>
        <v>0.0025-0.000889872128730434i</v>
      </c>
      <c r="N3168" s="57">
        <f t="shared" si="924"/>
        <v>78.903740534996302</v>
      </c>
      <c r="O3168" s="57">
        <f t="shared" si="925"/>
        <v>4.9993199202540231</v>
      </c>
      <c r="P3168" s="374">
        <f t="shared" si="926"/>
        <v>-4.9993199202540231</v>
      </c>
      <c r="Q3168" s="374">
        <f t="shared" si="927"/>
        <v>-101.0962594650037</v>
      </c>
      <c r="R3168" s="12">
        <f t="shared" si="928"/>
        <v>78.903740534996302</v>
      </c>
      <c r="S3168" s="57">
        <f t="shared" si="929"/>
        <v>139.90259335502958</v>
      </c>
      <c r="T3168" s="12">
        <f t="shared" si="912"/>
        <v>-4.9993199202540231</v>
      </c>
    </row>
    <row r="3169" spans="1:20" x14ac:dyDescent="0.15">
      <c r="A3169" s="57">
        <f t="shared" si="913"/>
        <v>882374.24789685989</v>
      </c>
      <c r="B3169" s="12">
        <f t="shared" si="930"/>
        <v>140434.22320977869</v>
      </c>
      <c r="C3169" s="57" t="str">
        <f t="shared" si="914"/>
        <v>-0.110958309816912-0.550650862197396i</v>
      </c>
      <c r="D3169" s="57" t="str">
        <f t="shared" si="915"/>
        <v>6.6798026166064-2.9923751436316i</v>
      </c>
      <c r="E3169" s="57" t="str">
        <f t="shared" si="916"/>
        <v>127.329243091884-44.1901685424149i</v>
      </c>
      <c r="F3169" s="57" t="str">
        <f t="shared" si="917"/>
        <v>3.81102974178515-5.43784111138122i</v>
      </c>
      <c r="G3169" s="57" t="str">
        <f t="shared" si="918"/>
        <v>0.91201789724359-0.283268869364374i</v>
      </c>
      <c r="H3169" s="57" t="str">
        <f t="shared" si="919"/>
        <v>0.162404549569421-56.9247828149582i</v>
      </c>
      <c r="I3169" s="57" t="str">
        <f t="shared" si="920"/>
        <v>-1.74300313770398-1.22898776399529i</v>
      </c>
      <c r="K3169" s="57" t="str">
        <f t="shared" si="921"/>
        <v>0.000601413451925257-0.000967041964648222i</v>
      </c>
      <c r="L3169" s="57" t="str">
        <f t="shared" si="922"/>
        <v>0.00025-0.00157403606485492i</v>
      </c>
      <c r="M3169" s="57" t="str">
        <f t="shared" si="923"/>
        <v>0.0025-0.000886503415750575i</v>
      </c>
      <c r="N3169" s="57">
        <f t="shared" si="924"/>
        <v>78.607237181639661</v>
      </c>
      <c r="O3169" s="57">
        <f t="shared" si="925"/>
        <v>5.0096193217377936</v>
      </c>
      <c r="P3169" s="374">
        <f t="shared" si="926"/>
        <v>-5.0096193217377936</v>
      </c>
      <c r="Q3169" s="374">
        <f t="shared" si="927"/>
        <v>-101.39276281836034</v>
      </c>
      <c r="R3169" s="12">
        <f t="shared" si="928"/>
        <v>78.607237181639661</v>
      </c>
      <c r="S3169" s="57">
        <f t="shared" si="929"/>
        <v>140.43422320977868</v>
      </c>
      <c r="T3169" s="12">
        <f t="shared" si="912"/>
        <v>-5.0096193217377936</v>
      </c>
    </row>
    <row r="3170" spans="1:20" x14ac:dyDescent="0.15">
      <c r="A3170" s="57">
        <f t="shared" si="913"/>
        <v>885727.27003886795</v>
      </c>
      <c r="B3170" s="12">
        <f t="shared" si="930"/>
        <v>140967.87325797585</v>
      </c>
      <c r="C3170" s="57" t="str">
        <f t="shared" si="914"/>
        <v>-0.11368839856435-0.549407495858648i</v>
      </c>
      <c r="D3170" s="57" t="str">
        <f t="shared" si="915"/>
        <v>6.67152568193467-2.99973674290745i</v>
      </c>
      <c r="E3170" s="57" t="str">
        <f t="shared" si="916"/>
        <v>127.399771541406-44.7436620187691i</v>
      </c>
      <c r="F3170" s="57" t="str">
        <f t="shared" si="917"/>
        <v>3.80847831099106-5.42543907851514i</v>
      </c>
      <c r="G3170" s="57" t="str">
        <f t="shared" si="918"/>
        <v>0.911407314092721-0.284154925896091i</v>
      </c>
      <c r="H3170" s="57" t="str">
        <f t="shared" si="919"/>
        <v>0.160745726896247-56.7077016848853i</v>
      </c>
      <c r="I3170" s="57" t="str">
        <f t="shared" si="920"/>
        <v>-1.73241288229317-1.22344158249618i</v>
      </c>
      <c r="K3170" s="57" t="str">
        <f t="shared" si="921"/>
        <v>0.000599836793103207-0.000964777136499429i</v>
      </c>
      <c r="L3170" s="57" t="str">
        <f t="shared" si="922"/>
        <v>0.00025-0.0015680773708457i</v>
      </c>
      <c r="M3170" s="57" t="str">
        <f t="shared" si="923"/>
        <v>0.0025-0.000883147455419981i</v>
      </c>
      <c r="N3170" s="57">
        <f t="shared" si="924"/>
        <v>78.308842517435025</v>
      </c>
      <c r="O3170" s="57">
        <f t="shared" si="925"/>
        <v>5.0200163209900133</v>
      </c>
      <c r="P3170" s="374">
        <f t="shared" si="926"/>
        <v>-5.0200163209900133</v>
      </c>
      <c r="Q3170" s="374">
        <f t="shared" si="927"/>
        <v>-101.69115748256498</v>
      </c>
      <c r="R3170" s="12">
        <f t="shared" si="928"/>
        <v>78.308842517435025</v>
      </c>
      <c r="S3170" s="57">
        <f t="shared" si="929"/>
        <v>140.96787325797584</v>
      </c>
      <c r="T3170" s="12">
        <f t="shared" si="912"/>
        <v>-5.0200163209900133</v>
      </c>
    </row>
    <row r="3171" spans="1:20" x14ac:dyDescent="0.15">
      <c r="A3171" s="57">
        <f t="shared" si="913"/>
        <v>889093.0336650156</v>
      </c>
      <c r="B3171" s="12">
        <f t="shared" si="930"/>
        <v>141503.55117635615</v>
      </c>
      <c r="C3171" s="57" t="str">
        <f t="shared" si="914"/>
        <v>-0.116425548646404-0.54814129863579i</v>
      </c>
      <c r="D3171" s="57" t="str">
        <f t="shared" si="915"/>
        <v>6.66320644392188-3.00709488312508i</v>
      </c>
      <c r="E3171" s="57" t="str">
        <f t="shared" si="916"/>
        <v>127.466566264987-45.3019454974361i</v>
      </c>
      <c r="F3171" s="57" t="str">
        <f t="shared" si="917"/>
        <v>3.8059109055637-5.41310405881251i</v>
      </c>
      <c r="G3171" s="57" t="str">
        <f t="shared" si="918"/>
        <v>0.910792908050817-0.285042429640137i</v>
      </c>
      <c r="H3171" s="57" t="str">
        <f t="shared" si="919"/>
        <v>0.159103178752193-56.4914572283269i</v>
      </c>
      <c r="I3171" s="57" t="str">
        <f t="shared" si="920"/>
        <v>-1.72189953551844-1.21791531487153i</v>
      </c>
      <c r="K3171" s="57" t="str">
        <f t="shared" si="921"/>
        <v>0.000598261564360301-0.000962514475181493i</v>
      </c>
      <c r="L3171" s="57" t="str">
        <f t="shared" si="922"/>
        <v>0.00025-0.00156214123415591i</v>
      </c>
      <c r="M3171" s="57" t="str">
        <f t="shared" si="923"/>
        <v>0.0025-0.000879804199462023i</v>
      </c>
      <c r="N3171" s="57">
        <f t="shared" si="924"/>
        <v>78.008549146781533</v>
      </c>
      <c r="O3171" s="57">
        <f t="shared" si="925"/>
        <v>5.0305127707017121</v>
      </c>
      <c r="P3171" s="374">
        <f t="shared" si="926"/>
        <v>-5.0305127707017121</v>
      </c>
      <c r="Q3171" s="374">
        <f t="shared" si="927"/>
        <v>-101.99145085321847</v>
      </c>
      <c r="R3171" s="12">
        <f t="shared" si="928"/>
        <v>78.008549146781533</v>
      </c>
      <c r="S3171" s="57">
        <f t="shared" si="929"/>
        <v>141.50355117635615</v>
      </c>
      <c r="T3171" s="12">
        <f t="shared" si="912"/>
        <v>-5.0305127707017121</v>
      </c>
    </row>
    <row r="3172" spans="1:20" x14ac:dyDescent="0.15">
      <c r="A3172" s="57">
        <f t="shared" si="913"/>
        <v>892471.58719294274</v>
      </c>
      <c r="B3172" s="12">
        <f t="shared" si="930"/>
        <v>142041.26467082632</v>
      </c>
      <c r="C3172" s="57" t="str">
        <f t="shared" si="914"/>
        <v>-0.119169529754724-0.546851975857837i</v>
      </c>
      <c r="D3172" s="57" t="str">
        <f t="shared" si="915"/>
        <v>6.65484481860599-3.0144493128905i</v>
      </c>
      <c r="E3172" s="57" t="str">
        <f t="shared" si="916"/>
        <v>127.529537672866-45.8650259291907i</v>
      </c>
      <c r="F3172" s="57" t="str">
        <f t="shared" si="917"/>
        <v>3.80332744956645-5.40083577112303i</v>
      </c>
      <c r="G3172" s="57" t="str">
        <f t="shared" si="918"/>
        <v>0.910174660945474-0.285931368545436i</v>
      </c>
      <c r="H3172" s="57" t="str">
        <f t="shared" si="919"/>
        <v>0.157476760545317-56.2760461360555i</v>
      </c>
      <c r="I3172" s="57" t="str">
        <f t="shared" si="920"/>
        <v>-1.71146249073774-1.21240887819342i</v>
      </c>
      <c r="K3172" s="57" t="str">
        <f t="shared" si="921"/>
        <v>0.000596687807431632-0.00096025396257556i</v>
      </c>
      <c r="L3172" s="57" t="str">
        <f t="shared" si="922"/>
        <v>0.00025-0.00155622756939222i</v>
      </c>
      <c r="M3172" s="57" t="str">
        <f t="shared" si="923"/>
        <v>0.0025-0.00087647359978285i</v>
      </c>
      <c r="N3172" s="57">
        <f t="shared" si="924"/>
        <v>77.706349681191185</v>
      </c>
      <c r="O3172" s="57">
        <f t="shared" si="925"/>
        <v>5.0411105497222897</v>
      </c>
      <c r="P3172" s="374">
        <f t="shared" si="926"/>
        <v>-5.0411105497222897</v>
      </c>
      <c r="Q3172" s="374">
        <f t="shared" si="927"/>
        <v>-102.29365031880882</v>
      </c>
      <c r="R3172" s="12">
        <f t="shared" si="928"/>
        <v>77.706349681191185</v>
      </c>
      <c r="S3172" s="57">
        <f t="shared" si="929"/>
        <v>142.04126467082631</v>
      </c>
      <c r="T3172" s="12">
        <f t="shared" si="912"/>
        <v>-5.0411105497222897</v>
      </c>
    </row>
    <row r="3173" spans="1:20" x14ac:dyDescent="0.15">
      <c r="A3173" s="57">
        <f t="shared" si="913"/>
        <v>895862.97922427603</v>
      </c>
      <c r="B3173" s="12">
        <f t="shared" si="930"/>
        <v>142581.02147657546</v>
      </c>
      <c r="C3173" s="57" t="str">
        <f t="shared" si="914"/>
        <v>-0.121920105037453-0.54553923268528i</v>
      </c>
      <c r="D3173" s="57" t="str">
        <f t="shared" si="915"/>
        <v>6.64644072361842-3.02179977914393i</v>
      </c>
      <c r="E3173" s="57" t="str">
        <f t="shared" si="916"/>
        <v>127.588594872002-46.4329091026244i</v>
      </c>
      <c r="F3173" s="57" t="str">
        <f t="shared" si="917"/>
        <v>3.80072786703958-5.3886339344392i</v>
      </c>
      <c r="G3173" s="57" t="str">
        <f t="shared" si="918"/>
        <v>0.909552554598764-0.286821730386013i</v>
      </c>
      <c r="H3173" s="57" t="str">
        <f t="shared" si="919"/>
        <v>0.155866328780185-56.0614651128797i</v>
      </c>
      <c r="I3173" s="57" t="str">
        <f t="shared" si="920"/>
        <v>-1.70110114592582-1.20692219005747i</v>
      </c>
      <c r="K3173" s="57" t="str">
        <f t="shared" si="921"/>
        <v>0.000595115563916106-0.000957995581073693i</v>
      </c>
      <c r="L3173" s="57" t="str">
        <f t="shared" si="922"/>
        <v>0.00025-0.00155033629148458i</v>
      </c>
      <c r="M3173" s="57" t="str">
        <f t="shared" si="923"/>
        <v>0.0025-0.000873155608470666i</v>
      </c>
      <c r="N3173" s="57">
        <f t="shared" si="924"/>
        <v>77.402236741490128</v>
      </c>
      <c r="O3173" s="57">
        <f t="shared" si="925"/>
        <v>5.0518115634727287</v>
      </c>
      <c r="P3173" s="374">
        <f t="shared" si="926"/>
        <v>-5.0518115634727287</v>
      </c>
      <c r="Q3173" s="374">
        <f t="shared" si="927"/>
        <v>-102.59776325850987</v>
      </c>
      <c r="R3173" s="12">
        <f t="shared" si="928"/>
        <v>77.402236741490128</v>
      </c>
      <c r="S3173" s="57">
        <f t="shared" si="929"/>
        <v>142.58102147657547</v>
      </c>
      <c r="T3173" s="12">
        <f t="shared" si="912"/>
        <v>-5.0518115634727287</v>
      </c>
    </row>
    <row r="3174" spans="1:20" x14ac:dyDescent="0.15">
      <c r="A3174" s="57">
        <f t="shared" si="913"/>
        <v>899267.25854532828</v>
      </c>
      <c r="B3174" s="12">
        <f t="shared" si="930"/>
        <v>143122.82935818646</v>
      </c>
      <c r="C3174" s="57" t="str">
        <f t="shared" si="914"/>
        <v>-0.124677030991291-0.544202774212415i</v>
      </c>
      <c r="D3174" s="57" t="str">
        <f t="shared" si="915"/>
        <v>6.6379940782081-3.02914602716689i</v>
      </c>
      <c r="E3174" s="57" t="str">
        <f t="shared" si="916"/>
        <v>127.643645663645-47.0055996018126i</v>
      </c>
      <c r="F3174" s="57" t="str">
        <f t="shared" si="917"/>
        <v>3.79811208200582-5.37649826788868i</v>
      </c>
      <c r="G3174" s="57" t="str">
        <f t="shared" si="918"/>
        <v>0.908926570828562-0.287713502759939i</v>
      </c>
      <c r="H3174" s="57" t="str">
        <f t="shared" si="919"/>
        <v>0.154271741050571-55.8477108775725i</v>
      </c>
      <c r="I3174" s="57" t="str">
        <f t="shared" si="920"/>
        <v>-1.69081490363846-1.20145516858014i</v>
      </c>
      <c r="K3174" s="57" t="str">
        <f t="shared" si="921"/>
        <v>0.000593544875271704-0.000955739313576302i</v>
      </c>
      <c r="L3174" s="57" t="str">
        <f t="shared" si="922"/>
        <v>0.00025-0.00154446731568498i</v>
      </c>
      <c r="M3174" s="57" t="str">
        <f t="shared" si="923"/>
        <v>0.0025-0.00086985017779504i</v>
      </c>
      <c r="N3174" s="57">
        <f t="shared" si="924"/>
        <v>77.096202960108371</v>
      </c>
      <c r="O3174" s="57">
        <f t="shared" si="925"/>
        <v>5.0626177443603746</v>
      </c>
      <c r="P3174" s="374">
        <f t="shared" si="926"/>
        <v>-5.0626177443603746</v>
      </c>
      <c r="Q3174" s="374">
        <f t="shared" si="927"/>
        <v>-102.90379703989163</v>
      </c>
      <c r="R3174" s="12">
        <f t="shared" si="928"/>
        <v>77.096202960108371</v>
      </c>
      <c r="S3174" s="57">
        <f t="shared" si="929"/>
        <v>143.12282935818646</v>
      </c>
      <c r="T3174" s="12">
        <f t="shared" si="912"/>
        <v>-5.0626177443603746</v>
      </c>
    </row>
    <row r="3175" spans="1:20" x14ac:dyDescent="0.15">
      <c r="A3175" s="57">
        <f t="shared" si="913"/>
        <v>902684.47412780055</v>
      </c>
      <c r="B3175" s="12">
        <f t="shared" si="930"/>
        <v>143666.69610974757</v>
      </c>
      <c r="C3175" s="57" t="str">
        <f t="shared" si="914"/>
        <v>-0.127440057353291-0.542842305573757i</v>
      </c>
      <c r="D3175" s="57" t="str">
        <f t="shared" si="915"/>
        <v>6.62950480326477-3.0364878005893i</v>
      </c>
      <c r="E3175" s="57" t="str">
        <f t="shared" si="916"/>
        <v>127.694596541715-47.5831007630373i</v>
      </c>
      <c r="F3175" s="57" t="str">
        <f t="shared" si="917"/>
        <v>3.79548001847603-5.36442849072646i</v>
      </c>
      <c r="G3175" s="57" t="str">
        <f t="shared" si="918"/>
        <v>0.90829669144989-0.28860667308826i</v>
      </c>
      <c r="H3175" s="57" t="str">
        <f t="shared" si="919"/>
        <v>0.152692856032217-55.6347801628004i</v>
      </c>
      <c r="I3175" s="57" t="str">
        <f t="shared" si="920"/>
        <v>-1.68060317097708-1.19600773239615i</v>
      </c>
      <c r="K3175" s="57" t="str">
        <f t="shared" si="921"/>
        <v>0.000591975782810781-0.000953485143489545i</v>
      </c>
      <c r="L3175" s="57" t="str">
        <f t="shared" si="922"/>
        <v>0.00025-0.00153862055756622i</v>
      </c>
      <c r="M3175" s="57" t="str">
        <f t="shared" si="923"/>
        <v>0.0025-0.000866557260206258i</v>
      </c>
      <c r="N3175" s="57">
        <f t="shared" si="924"/>
        <v>76.788240983462003</v>
      </c>
      <c r="O3175" s="57">
        <f t="shared" si="925"/>
        <v>5.0735310521975139</v>
      </c>
      <c r="P3175" s="374">
        <f t="shared" si="926"/>
        <v>-5.0735310521975139</v>
      </c>
      <c r="Q3175" s="374">
        <f t="shared" si="927"/>
        <v>-103.211759016538</v>
      </c>
      <c r="R3175" s="12">
        <f t="shared" si="928"/>
        <v>76.788240983462003</v>
      </c>
      <c r="S3175" s="57">
        <f t="shared" si="929"/>
        <v>143.66669610974756</v>
      </c>
      <c r="T3175" s="12">
        <f t="shared" si="912"/>
        <v>-5.0735310521975139</v>
      </c>
    </row>
    <row r="3176" spans="1:20" x14ac:dyDescent="0.15">
      <c r="A3176" s="57">
        <f t="shared" si="913"/>
        <v>906114.67512948636</v>
      </c>
      <c r="B3176" s="12">
        <f t="shared" si="930"/>
        <v>144212.62955496463</v>
      </c>
      <c r="C3176" s="57" t="str">
        <f t="shared" si="914"/>
        <v>-0.130208926992573-0.541457532054967i</v>
      </c>
      <c r="D3176" s="57" t="str">
        <f t="shared" si="915"/>
        <v>6.62097282134313-3.04382484139724i</v>
      </c>
      <c r="E3176" s="57" t="str">
        <f t="shared" si="916"/>
        <v>127.741352692073-48.1654146305845i</v>
      </c>
      <c r="F3176" s="57" t="str">
        <f t="shared" si="917"/>
        <v>3.79283160045478-5.35242432232723i</v>
      </c>
      <c r="G3176" s="57" t="str">
        <f t="shared" si="918"/>
        <v>0.907662898276281-0.289501228613943i</v>
      </c>
      <c r="H3176" s="57" t="str">
        <f t="shared" si="919"/>
        <v>0.151129533475664-55.4226697150504i</v>
      </c>
      <c r="I3176" s="57" t="str">
        <f t="shared" si="920"/>
        <v>-1.67046535955349-1.19057980065579i</v>
      </c>
      <c r="K3176" s="57" t="str">
        <f t="shared" si="921"/>
        <v>0.000590408327695419-0.000951233054722645i</v>
      </c>
      <c r="L3176" s="57" t="str">
        <f t="shared" si="922"/>
        <v>0.00025-0.00153279593302074i</v>
      </c>
      <c r="M3176" s="57" t="str">
        <f t="shared" si="923"/>
        <v>0.0025-0.000863276808334583i</v>
      </c>
      <c r="N3176" s="57">
        <f t="shared" si="924"/>
        <v>76.47834347442847</v>
      </c>
      <c r="O3176" s="57">
        <f t="shared" si="925"/>
        <v>5.08455347461841</v>
      </c>
      <c r="P3176" s="374">
        <f t="shared" si="926"/>
        <v>-5.08455347461841</v>
      </c>
      <c r="Q3176" s="374">
        <f t="shared" si="927"/>
        <v>-103.52165652557153</v>
      </c>
      <c r="R3176" s="12">
        <f t="shared" si="928"/>
        <v>76.47834347442847</v>
      </c>
      <c r="S3176" s="57">
        <f t="shared" si="929"/>
        <v>144.21262955496462</v>
      </c>
      <c r="T3176" s="12">
        <f t="shared" si="912"/>
        <v>-5.08455347461841</v>
      </c>
    </row>
    <row r="3177" spans="1:20" x14ac:dyDescent="0.15">
      <c r="A3177" s="57">
        <f t="shared" si="913"/>
        <v>909557.91089497844</v>
      </c>
      <c r="B3177" s="12">
        <f t="shared" si="930"/>
        <v>144760.63754727351</v>
      </c>
      <c r="C3177" s="57" t="str">
        <f t="shared" si="914"/>
        <v>-0.132983375801946-0.540048159208055i</v>
      </c>
      <c r="D3177" s="57" t="str">
        <f t="shared" si="915"/>
        <v>6.61239805668637-3.05115688994071i</v>
      </c>
      <c r="E3177" s="57" t="str">
        <f t="shared" si="916"/>
        <v>127.783817992683-48.7525419115869i</v>
      </c>
      <c r="F3177" s="57" t="str">
        <f t="shared" si="917"/>
        <v>3.79016675194625-5.34048548217767i</v>
      </c>
      <c r="G3177" s="57" t="str">
        <f t="shared" si="918"/>
        <v>0.907025173121168-0.290397156400822i</v>
      </c>
      <c r="H3177" s="57" t="str">
        <f t="shared" si="919"/>
        <v>0.14958163419916-55.2113762945622i</v>
      </c>
      <c r="I3177" s="57" t="str">
        <f t="shared" si="920"/>
        <v>-1.66040088545512-1.18517129302242i</v>
      </c>
      <c r="K3177" s="57" t="str">
        <f t="shared" si="921"/>
        <v>0.000588842550932788-0.000948983031685152i</v>
      </c>
      <c r="L3177" s="57" t="str">
        <f t="shared" si="922"/>
        <v>0.00025-0.00152699335825936i</v>
      </c>
      <c r="M3177" s="57" t="str">
        <f t="shared" si="923"/>
        <v>0.0025-0.000860008774989626i</v>
      </c>
      <c r="N3177" s="57">
        <f t="shared" si="924"/>
        <v>76.166503114919777</v>
      </c>
      <c r="O3177" s="57">
        <f t="shared" si="925"/>
        <v>5.0956870275000812</v>
      </c>
      <c r="P3177" s="374">
        <f t="shared" si="926"/>
        <v>-5.0956870275000812</v>
      </c>
      <c r="Q3177" s="374">
        <f t="shared" si="927"/>
        <v>-103.83349688508022</v>
      </c>
      <c r="R3177" s="12">
        <f t="shared" si="928"/>
        <v>76.166503114919777</v>
      </c>
      <c r="S3177" s="57">
        <f t="shared" si="929"/>
        <v>144.76063754727352</v>
      </c>
      <c r="T3177" s="12">
        <f t="shared" si="912"/>
        <v>-5.0956870275000812</v>
      </c>
    </row>
    <row r="3178" spans="1:20" x14ac:dyDescent="0.15">
      <c r="A3178" s="57">
        <f t="shared" si="913"/>
        <v>913014.23095637932</v>
      </c>
      <c r="B3178" s="12">
        <f t="shared" si="930"/>
        <v>145310.72796995315</v>
      </c>
      <c r="C3178" s="57" t="str">
        <f t="shared" si="914"/>
        <v>-0.135763132589616-0.538613892971184i</v>
      </c>
      <c r="D3178" s="57" t="str">
        <f t="shared" si="915"/>
        <v>6.6037804352501-3.05848368494186i</v>
      </c>
      <c r="E3178" s="57" t="str">
        <f t="shared" si="916"/>
        <v>127.821895014732-49.3444819299317i</v>
      </c>
      <c r="F3178" s="57" t="str">
        <f t="shared" si="917"/>
        <v>3.78748539696006-5.32861168986884i</v>
      </c>
      <c r="G3178" s="57" t="str">
        <f t="shared" si="918"/>
        <v>0.906383497799278-0.291294443332556i</v>
      </c>
      <c r="H3178" s="57" t="str">
        <f t="shared" si="919"/>
        <v>0.148049020081618-55.0008966752571i</v>
      </c>
      <c r="I3178" s="57" t="str">
        <f t="shared" si="920"/>
        <v>-1.65040916921044-1.1797821296699i</v>
      </c>
      <c r="K3178" s="57" t="str">
        <f t="shared" si="921"/>
        <v>0.000587278493370571-0.00094673505928413i</v>
      </c>
      <c r="L3178" s="57" t="str">
        <f t="shared" si="922"/>
        <v>0.00025-0.00152121274981008i</v>
      </c>
      <c r="M3178" s="57" t="str">
        <f t="shared" si="923"/>
        <v>0.0025-0.000856753113159616i</v>
      </c>
      <c r="N3178" s="57">
        <f t="shared" si="924"/>
        <v>75.852712608553546</v>
      </c>
      <c r="O3178" s="57">
        <f t="shared" si="925"/>
        <v>5.106933755383162</v>
      </c>
      <c r="P3178" s="374">
        <f t="shared" si="926"/>
        <v>-5.106933755383162</v>
      </c>
      <c r="Q3178" s="374">
        <f t="shared" si="927"/>
        <v>-104.14728739144645</v>
      </c>
      <c r="R3178" s="12">
        <f t="shared" si="928"/>
        <v>75.852712608553546</v>
      </c>
      <c r="S3178" s="57">
        <f t="shared" si="929"/>
        <v>145.31072796995315</v>
      </c>
      <c r="T3178" s="12">
        <f t="shared" si="912"/>
        <v>-5.106933755383162</v>
      </c>
    </row>
    <row r="3179" spans="1:20" x14ac:dyDescent="0.15">
      <c r="A3179" s="57">
        <f t="shared" si="913"/>
        <v>916483.6850340137</v>
      </c>
      <c r="B3179" s="12">
        <f t="shared" si="930"/>
        <v>145862.90873623898</v>
      </c>
      <c r="C3179" s="57" t="str">
        <f t="shared" si="914"/>
        <v>-0.138547918971075-0.537154439793181i</v>
      </c>
      <c r="D3179" s="57" t="str">
        <f t="shared" si="915"/>
        <v>6.59511988472632-3.06580496350363i</v>
      </c>
      <c r="E3179" s="57" t="str">
        <f t="shared" si="916"/>
        <v>127.855485024763-49.9412325792237i</v>
      </c>
      <c r="F3179" s="57" t="str">
        <f t="shared" si="917"/>
        <v>3.78478745951715-5.31680266508857i</v>
      </c>
      <c r="G3179" s="57" t="str">
        <f t="shared" si="918"/>
        <v>0.905737854128068-0.292193076111585i</v>
      </c>
      <c r="H3179" s="57" t="str">
        <f t="shared" si="919"/>
        <v>0.146531554055647-54.7912276446681i</v>
      </c>
      <c r="I3179" s="57" t="str">
        <f t="shared" si="920"/>
        <v>-1.6404896357547-1.17441223128001i</v>
      </c>
      <c r="K3179" s="57" t="str">
        <f t="shared" si="921"/>
        <v>0.000585716195692429-0.000944489122921318i</v>
      </c>
      <c r="L3179" s="57" t="str">
        <f t="shared" si="922"/>
        <v>0.00025-0.00151545402451691i</v>
      </c>
      <c r="M3179" s="57" t="str">
        <f t="shared" si="923"/>
        <v>0.0025-0.00085350977601078i</v>
      </c>
      <c r="N3179" s="57">
        <f t="shared" si="924"/>
        <v>75.53696468342595</v>
      </c>
      <c r="O3179" s="57">
        <f t="shared" si="925"/>
        <v>5.1182957318925464</v>
      </c>
      <c r="P3179" s="374">
        <f t="shared" si="926"/>
        <v>-5.1182957318925464</v>
      </c>
      <c r="Q3179" s="374">
        <f t="shared" si="927"/>
        <v>-104.46303531657405</v>
      </c>
      <c r="R3179" s="12">
        <f t="shared" si="928"/>
        <v>75.53696468342595</v>
      </c>
      <c r="S3179" s="57">
        <f t="shared" si="929"/>
        <v>145.86290873623898</v>
      </c>
      <c r="T3179" s="12">
        <f t="shared" si="912"/>
        <v>-5.1182957318925464</v>
      </c>
    </row>
    <row r="3180" spans="1:20" x14ac:dyDescent="0.15">
      <c r="A3180" s="57">
        <f t="shared" si="913"/>
        <v>919966.32303714298</v>
      </c>
      <c r="B3180" s="12">
        <f t="shared" si="930"/>
        <v>146417.18778943669</v>
      </c>
      <c r="C3180" s="57" t="str">
        <f t="shared" si="914"/>
        <v>-0.141337449261297-0.535669506762771i</v>
      </c>
      <c r="D3180" s="57" t="str">
        <f t="shared" si="915"/>
        <v>6.5864163345673-3.07312046111854i</v>
      </c>
      <c r="E3180" s="57" t="str">
        <f t="shared" si="916"/>
        <v>127.884487987852-50.5427902748164i</v>
      </c>
      <c r="F3180" s="57" t="str">
        <f t="shared" si="917"/>
        <v>3.78207286365592-5.30505812761394i</v>
      </c>
      <c r="G3180" s="57" t="str">
        <f t="shared" si="918"/>
        <v>0.905088223929157-0.293093041258098i</v>
      </c>
      <c r="H3180" s="57" t="str">
        <f t="shared" si="919"/>
        <v>0.145029100100647-54.5823660038721i</v>
      </c>
      <c r="I3180" s="57" t="str">
        <f t="shared" si="920"/>
        <v>-1.63064171439592-1.16906151903999i</v>
      </c>
      <c r="K3180" s="57" t="str">
        <f t="shared" si="921"/>
        <v>0.000584155698413501-0.000942245208490202i</v>
      </c>
      <c r="L3180" s="57" t="str">
        <f t="shared" si="922"/>
        <v>0.00025-0.00150971709953867i</v>
      </c>
      <c r="M3180" s="57" t="str">
        <f t="shared" si="923"/>
        <v>0.0025-0.000850278716886612i</v>
      </c>
      <c r="N3180" s="57">
        <f t="shared" si="924"/>
        <v>75.219252094985208</v>
      </c>
      <c r="O3180" s="57">
        <f t="shared" si="925"/>
        <v>5.1297750601590444</v>
      </c>
      <c r="P3180" s="374">
        <f t="shared" si="926"/>
        <v>-5.1297750601590444</v>
      </c>
      <c r="Q3180" s="374">
        <f t="shared" si="927"/>
        <v>-104.78074790501479</v>
      </c>
      <c r="R3180" s="12">
        <f t="shared" si="928"/>
        <v>75.219252094985208</v>
      </c>
      <c r="S3180" s="57">
        <f t="shared" si="929"/>
        <v>146.4171877894367</v>
      </c>
      <c r="T3180" s="12">
        <f t="shared" ref="T3180:T3243" si="931">P3180</f>
        <v>-5.1297750601590444</v>
      </c>
    </row>
    <row r="3181" spans="1:20" x14ac:dyDescent="0.15">
      <c r="A3181" s="57">
        <f t="shared" ref="A3181:A3244" si="932">2*PI()*B3181</f>
        <v>923462.19506468414</v>
      </c>
      <c r="B3181" s="12">
        <f t="shared" si="930"/>
        <v>146973.57310303656</v>
      </c>
      <c r="C3181" s="57" t="str">
        <f t="shared" ref="C3181:C3244" si="933">IMPRODUCT(D3181,E3181,$C$40,,K3181,$C$41)</f>
        <v>-0.144131430367303-0.53415880174267i</v>
      </c>
      <c r="D3181" s="57" t="str">
        <f t="shared" ref="D3181:D3244" si="934">IMDIV(IMPRODUCT($C$37,$C$38,COMPLEX(1,A3181/$C$38)),IMSUM(-1*A3181*A3181/$C$39,COMPLEX(0,1*A3181)))</f>
        <v>6.5776697160095-3.08042991167793i</v>
      </c>
      <c r="E3181" s="57" t="str">
        <f t="shared" ref="E3181:E3244" si="935">IMDIV(IMPRODUCT(IMSUM(F3181,G3181),$C$29,H3181),IMSUM(1,I3181))</f>
        <v>127.908802571883-51.1491499048918i</v>
      </c>
      <c r="F3181" s="57" t="str">
        <f t="shared" ref="F3181:F3244" si="936">IMDIV(IMPRODUCT($C$14,$C$15,COMPLEX(1,A3181/$C$15)),IMSUM(-1*A3181*A3181/$C$16,COMPLEX(0,A3181)))</f>
        <v>3.77934153343832-5.29337779730379i</v>
      </c>
      <c r="G3181" s="57" t="str">
        <f t="shared" ref="G3181:G3244" si="937">IMDIV(1,COMPLEX(1,A3181*$C$9*$C$10))</f>
        <v>0.904434589029791-0.293994325109013i</v>
      </c>
      <c r="H3181" s="57" t="str">
        <f t="shared" ref="H3181:H3244" si="938">IMDIV($C$3,IMSUM(K3181,COMPLEX(0,$C$28*A3181)))</f>
        <v>0.143541523235961-54.374308567421i</v>
      </c>
      <c r="I3181" s="57" t="str">
        <f t="shared" ref="I3181:I3244" si="939">IMPRODUCT(F3181,$C$29,H3181,$C$31)</f>
        <v>-1.62086483878131-1.16372991464006i</v>
      </c>
      <c r="K3181" s="57" t="str">
        <f t="shared" ref="K3181:K3244" si="940">IF($C$26&lt;=0,IMDIV(1,IMSUM(IMDIV(1,L3181),1/$C$18)),IMDIV(1,IMSUM(IMDIV(1,L3181),1/$C$18,IMDIV(1,M3181))))</f>
        <v>0.000582597041875933-0.000940003302373033i</v>
      </c>
      <c r="L3181" s="57" t="str">
        <f t="shared" ref="L3181:L3244" si="941">IMSUM($C$21/$C$22,IMDIV(1,COMPLEX(0,$C$20*$C$22*A3181)))</f>
        <v>0.00025-0.00150400189234775i</v>
      </c>
      <c r="M3181" s="57" t="str">
        <f t="shared" ref="M3181:M3244" si="942">IMSUM($C$25/$C$26,IMDIV(1,COMPLEX(0,$C$24*$C$26*A3181)))</f>
        <v>0.0025-0.000847059889307243i</v>
      </c>
      <c r="N3181" s="57">
        <f t="shared" ref="N3181:N3244" si="943">ABS(R3181)</f>
        <v>74.899567629014967</v>
      </c>
      <c r="O3181" s="57">
        <f t="shared" ref="O3181:O3244" si="944">ABS(P3181)</f>
        <v>5.1413738732414513</v>
      </c>
      <c r="P3181" s="374">
        <f t="shared" ref="P3181:P3244" si="945">20*LOG10(IMABS(C3181))</f>
        <v>-5.1413738732414513</v>
      </c>
      <c r="Q3181" s="374">
        <f t="shared" ref="Q3181:Q3244" si="946">IMARGUMENT(C3181)*180/PI()</f>
        <v>-105.10043237098503</v>
      </c>
      <c r="R3181" s="12">
        <f t="shared" ref="R3181:R3244" si="947">IF(Q3181&lt;0,Q3181+180,Q3181-180)</f>
        <v>74.899567629014967</v>
      </c>
      <c r="S3181" s="57">
        <f t="shared" ref="S3181:S3244" si="948">B3181/1000</f>
        <v>146.97357310303656</v>
      </c>
      <c r="T3181" s="12">
        <f t="shared" si="931"/>
        <v>-5.1413738732414513</v>
      </c>
    </row>
    <row r="3182" spans="1:20" x14ac:dyDescent="0.15">
      <c r="A3182" s="57">
        <f t="shared" si="932"/>
        <v>926971.35140593001</v>
      </c>
      <c r="B3182" s="12">
        <f t="shared" ref="B3182:B3245" si="949">B3181*(1+B$42)</f>
        <v>147532.0726808281</v>
      </c>
      <c r="C3182" s="57" t="str">
        <f t="shared" si="933"/>
        <v>-0.14692956168135-0.532622033508738i</v>
      </c>
      <c r="D3182" s="57" t="str">
        <f t="shared" si="934"/>
        <v>6.56887996209766-3.0877330474815i</v>
      </c>
      <c r="E3182" s="57" t="str">
        <f t="shared" si="935"/>
        <v>127.928326152981-51.7603047806286i</v>
      </c>
      <c r="F3182" s="57" t="str">
        <f t="shared" si="936"/>
        <v>3.77659339295591-5.28176139409117i</v>
      </c>
      <c r="G3182" s="57" t="str">
        <f t="shared" si="937"/>
        <v>0.903776931264331-0.294896913816947i</v>
      </c>
      <c r="H3182" s="57" t="str">
        <f t="shared" si="938"/>
        <v>0.142068689514091-54.1670521632736i</v>
      </c>
      <c r="I3182" s="57" t="str">
        <f t="shared" si="939"/>
        <v>-1.61115844686373-1.15841734027093i</v>
      </c>
      <c r="K3182" s="57" t="str">
        <f t="shared" si="940"/>
        <v>0.000581040266244483-0.000937763391437793i</v>
      </c>
      <c r="L3182" s="57" t="str">
        <f t="shared" si="941"/>
        <v>0.00025-0.00149830832072898i</v>
      </c>
      <c r="M3182" s="57" t="str">
        <f t="shared" si="942"/>
        <v>0.0025-0.000843853246968761i</v>
      </c>
      <c r="N3182" s="57">
        <f t="shared" si="943"/>
        <v>74.577904104719465</v>
      </c>
      <c r="O3182" s="57">
        <f t="shared" si="944"/>
        <v>5.1530943345469495</v>
      </c>
      <c r="P3182" s="374">
        <f t="shared" si="945"/>
        <v>-5.1530943345469495</v>
      </c>
      <c r="Q3182" s="374">
        <f t="shared" si="946"/>
        <v>-105.42209589528053</v>
      </c>
      <c r="R3182" s="12">
        <f t="shared" si="947"/>
        <v>74.577904104719465</v>
      </c>
      <c r="S3182" s="57">
        <f t="shared" si="948"/>
        <v>147.53207268082809</v>
      </c>
      <c r="T3182" s="12">
        <f t="shared" si="931"/>
        <v>-5.1530943345469495</v>
      </c>
    </row>
    <row r="3183" spans="1:20" x14ac:dyDescent="0.15">
      <c r="A3183" s="57">
        <f t="shared" si="932"/>
        <v>930493.84254127252</v>
      </c>
      <c r="B3183" s="12">
        <f t="shared" si="949"/>
        <v>148092.69455701526</v>
      </c>
      <c r="C3183" s="57" t="str">
        <f t="shared" si="933"/>
        <v>-0.149731534974735-0.531058911894202i</v>
      </c>
      <c r="D3183" s="57" t="str">
        <f t="shared" si="934"/>
        <v>6.56004700770874-3.09502959924716i</v>
      </c>
      <c r="E3183" s="57" t="str">
        <f t="shared" si="935"/>
        <v>127.942954822149-52.3762465854265i</v>
      </c>
      <c r="F3183" s="57" t="str">
        <f t="shared" si="936"/>
        <v>3.77382836633633-5.270208637976i</v>
      </c>
      <c r="G3183" s="57" t="str">
        <f t="shared" si="937"/>
        <v>0.903115232475745-0.295800793349217i</v>
      </c>
      <c r="H3183" s="57" t="str">
        <f t="shared" si="938"/>
        <v>0.140610466013972-53.9605936327285i</v>
      </c>
      <c r="I3183" s="57" t="str">
        <f t="shared" si="939"/>
        <v>-1.60152198086871-1.15312371862137i</v>
      </c>
      <c r="K3183" s="57" t="str">
        <f t="shared" si="940"/>
        <v>0.000579485411502131-0.000935525463035113i</v>
      </c>
      <c r="L3183" s="57" t="str">
        <f t="shared" si="941"/>
        <v>0.00025-0.00149263630277842i</v>
      </c>
      <c r="M3183" s="57" t="str">
        <f t="shared" si="942"/>
        <v>0.0025-0.000840658743742541i</v>
      </c>
      <c r="N3183" s="57">
        <f t="shared" si="943"/>
        <v>74.25425437792525</v>
      </c>
      <c r="O3183" s="57">
        <f t="shared" si="944"/>
        <v>5.164938638251467</v>
      </c>
      <c r="P3183" s="374">
        <f t="shared" si="945"/>
        <v>-5.164938638251467</v>
      </c>
      <c r="Q3183" s="374">
        <f t="shared" si="946"/>
        <v>-105.74574562207475</v>
      </c>
      <c r="R3183" s="12">
        <f t="shared" si="947"/>
        <v>74.25425437792525</v>
      </c>
      <c r="S3183" s="57">
        <f t="shared" si="948"/>
        <v>148.09269455701525</v>
      </c>
      <c r="T3183" s="12">
        <f t="shared" si="931"/>
        <v>-5.164938638251467</v>
      </c>
    </row>
    <row r="3184" spans="1:20" x14ac:dyDescent="0.15">
      <c r="A3184" s="57">
        <f t="shared" si="932"/>
        <v>934029.71914292953</v>
      </c>
      <c r="B3184" s="12">
        <f t="shared" si="949"/>
        <v>148655.44679633193</v>
      </c>
      <c r="C3184" s="57" t="str">
        <f t="shared" si="933"/>
        <v>-0.152537034292496-0.529469147939079i</v>
      </c>
      <c r="D3184" s="57" t="str">
        <f t="shared" si="934"/>
        <v>6.55117078957605-3.10231929612132i</v>
      </c>
      <c r="E3184" s="57" t="str">
        <f t="shared" si="935"/>
        <v>127.952583393152-52.9969653232307i</v>
      </c>
      <c r="F3184" s="57" t="str">
        <f t="shared" si="936"/>
        <v>3.77104637774955-5.25871924901767i</v>
      </c>
      <c r="G3184" s="57" t="str">
        <f t="shared" si="937"/>
        <v>0.902449474517141-0.296705949486823i</v>
      </c>
      <c r="H3184" s="57" t="str">
        <f t="shared" si="938"/>
        <v>0.139166720834309-53.754929830357i</v>
      </c>
      <c r="I3184" s="57" t="str">
        <f t="shared" si="939"/>
        <v>-1.59195488726154-1.14784897287584i</v>
      </c>
      <c r="K3184" s="57" t="str">
        <f t="shared" si="940"/>
        <v>0.000577932517445782-0.000933289504995116i</v>
      </c>
      <c r="L3184" s="57" t="str">
        <f t="shared" si="941"/>
        <v>0.00025-0.00148698575690219i</v>
      </c>
      <c r="M3184" s="57" t="str">
        <f t="shared" si="942"/>
        <v>0.0025-0.000837476333674576i</v>
      </c>
      <c r="N3184" s="57">
        <f t="shared" si="943"/>
        <v>73.928611344387818</v>
      </c>
      <c r="O3184" s="57">
        <f t="shared" si="944"/>
        <v>5.1769090097188162</v>
      </c>
      <c r="P3184" s="374">
        <f t="shared" si="945"/>
        <v>-5.1769090097188162</v>
      </c>
      <c r="Q3184" s="374">
        <f t="shared" si="946"/>
        <v>-106.07138865561218</v>
      </c>
      <c r="R3184" s="12">
        <f t="shared" si="947"/>
        <v>73.928611344387818</v>
      </c>
      <c r="S3184" s="57">
        <f t="shared" si="948"/>
        <v>148.65544679633194</v>
      </c>
      <c r="T3184" s="12">
        <f t="shared" si="931"/>
        <v>-5.1769090097188162</v>
      </c>
    </row>
    <row r="3185" spans="1:20" x14ac:dyDescent="0.15">
      <c r="A3185" s="57">
        <f t="shared" si="932"/>
        <v>937579.03207567276</v>
      </c>
      <c r="B3185" s="12">
        <f t="shared" si="949"/>
        <v>149220.33749415801</v>
      </c>
      <c r="C3185" s="57" t="str">
        <f t="shared" si="933"/>
        <v>-0.155345735849041-0.527852454044939i</v>
      </c>
      <c r="D3185" s="57" t="str">
        <f t="shared" si="934"/>
        <v>6.54225124631315-3.10960186568936i</v>
      </c>
      <c r="E3185" s="57" t="str">
        <f t="shared" si="935"/>
        <v>127.957105411725-53.6224492659363i</v>
      </c>
      <c r="F3185" s="57" t="str">
        <f t="shared" si="936"/>
        <v>3.76824735141433-5.24729294732767i</v>
      </c>
      <c r="G3185" s="57" t="str">
        <f t="shared" si="937"/>
        <v>0.901779639253299-0.297612367823464i</v>
      </c>
      <c r="H3185" s="57" t="str">
        <f t="shared" si="938"/>
        <v>0.137737323086967-53.5500576239369i</v>
      </c>
      <c r="I3185" s="57" t="str">
        <f t="shared" si="939"/>
        <v>-1.58245661671476-1.14259302671205i</v>
      </c>
      <c r="K3185" s="57" t="str">
        <f t="shared" si="940"/>
        <v>0.000576381623681962-0.000931055505624216i</v>
      </c>
      <c r="L3185" s="57" t="str">
        <f t="shared" si="941"/>
        <v>0.00025-0.00148135660181529i</v>
      </c>
      <c r="M3185" s="57" t="str">
        <f t="shared" si="942"/>
        <v>0.0025-0.000834305970984833i</v>
      </c>
      <c r="N3185" s="57">
        <f t="shared" si="943"/>
        <v>73.600967943218933</v>
      </c>
      <c r="O3185" s="57">
        <f t="shared" si="944"/>
        <v>5.1890077059181898</v>
      </c>
      <c r="P3185" s="374">
        <f t="shared" si="945"/>
        <v>-5.1890077059181898</v>
      </c>
      <c r="Q3185" s="374">
        <f t="shared" si="946"/>
        <v>-106.39903205678107</v>
      </c>
      <c r="R3185" s="12">
        <f t="shared" si="947"/>
        <v>73.600967943218933</v>
      </c>
      <c r="S3185" s="57">
        <f t="shared" si="948"/>
        <v>149.220337494158</v>
      </c>
      <c r="T3185" s="12">
        <f t="shared" si="931"/>
        <v>-5.1890077059181898</v>
      </c>
    </row>
    <row r="3186" spans="1:20" x14ac:dyDescent="0.15">
      <c r="A3186" s="57">
        <f t="shared" si="932"/>
        <v>941141.83239756036</v>
      </c>
      <c r="B3186" s="12">
        <f t="shared" si="949"/>
        <v>149787.37477663581</v>
      </c>
      <c r="C3186" s="57" t="str">
        <f t="shared" si="933"/>
        <v>-0.158157307924973-0.526208544135117i</v>
      </c>
      <c r="D3186" s="57" t="str">
        <f t="shared" si="934"/>
        <v>6.53328831843802-3.11687703398653i</v>
      </c>
      <c r="E3186" s="57" t="str">
        <f t="shared" si="935"/>
        <v>127.956413166145-54.252684899911i</v>
      </c>
      <c r="F3186" s="57" t="str">
        <f t="shared" si="936"/>
        <v>3.7654312116047-5.23592945306232i</v>
      </c>
      <c r="G3186" s="57" t="str">
        <f t="shared" si="937"/>
        <v>0.901105708562242-0.29852003376454i</v>
      </c>
      <c r="H3186" s="57" t="str">
        <f t="shared" si="938"/>
        <v>0.13632214289042-53.3459738943859i</v>
      </c>
      <c r="I3186" s="57" t="str">
        <f t="shared" si="939"/>
        <v>-1.57302662407584-1.1373558042986i</v>
      </c>
      <c r="K3186" s="57" t="str">
        <f t="shared" si="940"/>
        <v>0.000574832769622603-0.000928823453701859i</v>
      </c>
      <c r="L3186" s="57" t="str">
        <f t="shared" si="941"/>
        <v>0.00025-0.00147574875654044i</v>
      </c>
      <c r="M3186" s="57" t="str">
        <f t="shared" si="942"/>
        <v>0.0025-0.00083114761006658i</v>
      </c>
      <c r="N3186" s="57">
        <f t="shared" si="943"/>
        <v>73.271317160425951</v>
      </c>
      <c r="O3186" s="57">
        <f t="shared" si="944"/>
        <v>5.2012370158391192</v>
      </c>
      <c r="P3186" s="374">
        <f t="shared" si="945"/>
        <v>-5.2012370158391192</v>
      </c>
      <c r="Q3186" s="374">
        <f t="shared" si="946"/>
        <v>-106.72868283957405</v>
      </c>
      <c r="R3186" s="12">
        <f t="shared" si="947"/>
        <v>73.271317160425951</v>
      </c>
      <c r="S3186" s="57">
        <f t="shared" si="948"/>
        <v>149.7873747766358</v>
      </c>
      <c r="T3186" s="12">
        <f t="shared" si="931"/>
        <v>-5.2012370158391192</v>
      </c>
    </row>
    <row r="3187" spans="1:20" x14ac:dyDescent="0.15">
      <c r="A3187" s="57">
        <f t="shared" si="932"/>
        <v>944718.17136067105</v>
      </c>
      <c r="B3187" s="12">
        <f t="shared" si="949"/>
        <v>150356.56680078703</v>
      </c>
      <c r="C3187" s="57" t="str">
        <f t="shared" si="933"/>
        <v>-0.160971410765197-0.524537133820414i</v>
      </c>
      <c r="D3187" s="57" t="str">
        <f t="shared" si="934"/>
        <v>6.52428194839718-3.12414452550933i</v>
      </c>
      <c r="E3187" s="57" t="str">
        <f t="shared" si="935"/>
        <v>127.95039769922-54.8876568716254i</v>
      </c>
      <c r="F3187" s="57" t="str">
        <f t="shared" si="936"/>
        <v>3.76259788265668-5.22462848641557i</v>
      </c>
      <c r="G3187" s="57" t="str">
        <f t="shared" si="937"/>
        <v>0.900427664336809-0.29942893252618i</v>
      </c>
      <c r="H3187" s="57" t="str">
        <f t="shared" si="938"/>
        <v>0.134921051363252-53.1426755356961i</v>
      </c>
      <c r="I3187" s="57" t="str">
        <f t="shared" si="939"/>
        <v>-1.56366436833524-1.13213723029265i</v>
      </c>
      <c r="K3187" s="57" t="str">
        <f t="shared" si="940"/>
        <v>0.000573285994480847-0.000926593338477212i</v>
      </c>
      <c r="L3187" s="57" t="str">
        <f t="shared" si="941"/>
        <v>0.00025-0.00147016214040689i</v>
      </c>
      <c r="M3187" s="57" t="str">
        <f t="shared" si="942"/>
        <v>0.0025-0.000828001205485735i</v>
      </c>
      <c r="N3187" s="57">
        <f t="shared" si="943"/>
        <v>72.939652032571587</v>
      </c>
      <c r="O3187" s="57">
        <f t="shared" si="944"/>
        <v>5.2135992609047488</v>
      </c>
      <c r="P3187" s="374">
        <f t="shared" si="945"/>
        <v>-5.2135992609047488</v>
      </c>
      <c r="Q3187" s="374">
        <f t="shared" si="946"/>
        <v>-107.06034796742841</v>
      </c>
      <c r="R3187" s="12">
        <f t="shared" si="947"/>
        <v>72.939652032571587</v>
      </c>
      <c r="S3187" s="57">
        <f t="shared" si="948"/>
        <v>150.35656680078702</v>
      </c>
      <c r="T3187" s="12">
        <f t="shared" si="931"/>
        <v>-5.2135992609047488</v>
      </c>
    </row>
    <row r="3188" spans="1:20" x14ac:dyDescent="0.15">
      <c r="A3188" s="57">
        <f t="shared" si="932"/>
        <v>948308.10041184153</v>
      </c>
      <c r="B3188" s="12">
        <f t="shared" si="949"/>
        <v>150927.92175463002</v>
      </c>
      <c r="C3188" s="57" t="str">
        <f t="shared" si="933"/>
        <v>-0.163787696478516-0.522837940570505i</v>
      </c>
      <c r="D3188" s="57" t="str">
        <f t="shared" si="934"/>
        <v>6.51523208058965-3.13140406322695i</v>
      </c>
      <c r="E3188" s="57" t="str">
        <f t="shared" si="935"/>
        <v>127.938948821779-55.5273479324267i</v>
      </c>
      <c r="F3188" s="57" t="str">
        <f t="shared" si="936"/>
        <v>3.75974728897489-5.21338976761173i</v>
      </c>
      <c r="G3188" s="57" t="str">
        <f t="shared" si="937"/>
        <v>0.899745488486266-0.300339049134268i</v>
      </c>
      <c r="H3188" s="57" t="str">
        <f t="shared" si="938"/>
        <v>0.133533920617722-52.9401594548701i</v>
      </c>
      <c r="I3188" s="57" t="str">
        <f t="shared" si="939"/>
        <v>-1.55436931259465-1.12693722983758i</v>
      </c>
      <c r="K3188" s="57" t="str">
        <f t="shared" si="940"/>
        <v>0.000571741337266926-0.000924365149665805i</v>
      </c>
      <c r="L3188" s="57" t="str">
        <f t="shared" si="941"/>
        <v>0.00025-0.0014645966730493i</v>
      </c>
      <c r="M3188" s="57" t="str">
        <f t="shared" si="942"/>
        <v>0.0025-0.000824866711980208i</v>
      </c>
      <c r="N3188" s="57">
        <f t="shared" si="943"/>
        <v>72.605965650556442</v>
      </c>
      <c r="O3188" s="57">
        <f t="shared" si="944"/>
        <v>5.2260967953811388</v>
      </c>
      <c r="P3188" s="374">
        <f t="shared" si="945"/>
        <v>-5.2260967953811388</v>
      </c>
      <c r="Q3188" s="374">
        <f t="shared" si="946"/>
        <v>-107.39403434944356</v>
      </c>
      <c r="R3188" s="12">
        <f t="shared" si="947"/>
        <v>72.605965650556442</v>
      </c>
      <c r="S3188" s="57">
        <f t="shared" si="948"/>
        <v>150.92792175463003</v>
      </c>
      <c r="T3188" s="12">
        <f t="shared" si="931"/>
        <v>-5.2260967953811388</v>
      </c>
    </row>
    <row r="3189" spans="1:20" x14ac:dyDescent="0.15">
      <c r="A3189" s="57">
        <f t="shared" si="932"/>
        <v>951911.67119340657</v>
      </c>
      <c r="B3189" s="12">
        <f t="shared" si="949"/>
        <v>151501.44785729761</v>
      </c>
      <c r="C3189" s="57" t="str">
        <f t="shared" si="933"/>
        <v>-0.166605808938936-0.521110683890995i</v>
      </c>
      <c r="D3189" s="57" t="str">
        <f t="shared" si="934"/>
        <v>6.50613866139108-3.13865536859331i</v>
      </c>
      <c r="E3189" s="57" t="str">
        <f t="shared" si="935"/>
        <v>127.92195512768-56.1717388824681i</v>
      </c>
      <c r="F3189" s="57" t="str">
        <f t="shared" si="936"/>
        <v>3.7568793550394-5.20221301689843i</v>
      </c>
      <c r="G3189" s="57" t="str">
        <f t="shared" si="937"/>
        <v>0.899059162937924-0.301250368423482i</v>
      </c>
      <c r="H3189" s="57" t="str">
        <f t="shared" si="938"/>
        <v>0.132160623753372-52.7384225718544i</v>
      </c>
      <c r="I3189" s="57" t="str">
        <f t="shared" si="939"/>
        <v>-1.54514092403551-1.1217557285607i</v>
      </c>
      <c r="K3189" s="57" t="str">
        <f t="shared" si="940"/>
        <v>0.000570198836784066-0.000922138877446112i</v>
      </c>
      <c r="L3189" s="57" t="str">
        <f t="shared" si="941"/>
        <v>0.00025-0.00145905227440656i</v>
      </c>
      <c r="M3189" s="57" t="str">
        <f t="shared" si="942"/>
        <v>0.0025-0.000821744084459264i</v>
      </c>
      <c r="N3189" s="57">
        <f t="shared" si="943"/>
        <v>72.270251163518083</v>
      </c>
      <c r="O3189" s="57">
        <f t="shared" si="944"/>
        <v>5.2387320067843302</v>
      </c>
      <c r="P3189" s="374">
        <f t="shared" si="945"/>
        <v>-5.2387320067843302</v>
      </c>
      <c r="Q3189" s="374">
        <f t="shared" si="946"/>
        <v>-107.72974883648192</v>
      </c>
      <c r="R3189" s="12">
        <f t="shared" si="947"/>
        <v>72.270251163518083</v>
      </c>
      <c r="S3189" s="57">
        <f t="shared" si="948"/>
        <v>151.50144785729762</v>
      </c>
      <c r="T3189" s="12">
        <f t="shared" si="931"/>
        <v>-5.2387320067843302</v>
      </c>
    </row>
    <row r="3190" spans="1:20" x14ac:dyDescent="0.15">
      <c r="A3190" s="57">
        <f t="shared" si="932"/>
        <v>955528.93554394157</v>
      </c>
      <c r="B3190" s="12">
        <f t="shared" si="949"/>
        <v>152077.15335915535</v>
      </c>
      <c r="C3190" s="57" t="str">
        <f t="shared" si="933"/>
        <v>-0.169425383688779-0.519355085506406i</v>
      </c>
      <c r="D3190" s="57" t="str">
        <f t="shared" si="934"/>
        <v>6.49700163917776-3.14589816155934i</v>
      </c>
      <c r="E3190" s="57" t="str">
        <f t="shared" si="935"/>
        <v>127.899304010447-56.8208085138033i</v>
      </c>
      <c r="F3190" s="57" t="str">
        <f t="shared" si="936"/>
        <v>3.75399400541249-5.19109795453942i</v>
      </c>
      <c r="G3190" s="57" t="str">
        <f t="shared" si="937"/>
        <v>0.898368669638781-0.302162875036342i</v>
      </c>
      <c r="H3190" s="57" t="str">
        <f t="shared" si="938"/>
        <v>0.130801034850694-52.5374618194772i</v>
      </c>
      <c r="I3190" s="57" t="str">
        <f t="shared" si="939"/>
        <v>-1.53597867388789-1.11659265257095i</v>
      </c>
      <c r="K3190" s="57" t="str">
        <f t="shared" si="940"/>
        <v>0.000568658531624453-0.000919914512456078i</v>
      </c>
      <c r="L3190" s="57" t="str">
        <f t="shared" si="941"/>
        <v>0.00025-0.00145352886472062i</v>
      </c>
      <c r="M3190" s="57" t="str">
        <f t="shared" si="942"/>
        <v>0.0025-0.000818633278002856i</v>
      </c>
      <c r="N3190" s="57">
        <f t="shared" si="943"/>
        <v>71.932501782863795</v>
      </c>
      <c r="O3190" s="57">
        <f t="shared" si="944"/>
        <v>5.2515073162822929</v>
      </c>
      <c r="P3190" s="374">
        <f t="shared" si="945"/>
        <v>-5.2515073162822929</v>
      </c>
      <c r="Q3190" s="374">
        <f t="shared" si="946"/>
        <v>-108.0674982171362</v>
      </c>
      <c r="R3190" s="12">
        <f t="shared" si="947"/>
        <v>71.932501782863795</v>
      </c>
      <c r="S3190" s="57">
        <f t="shared" si="948"/>
        <v>152.07715335915535</v>
      </c>
      <c r="T3190" s="12">
        <f t="shared" si="931"/>
        <v>-5.2515073162822929</v>
      </c>
    </row>
    <row r="3191" spans="1:20" x14ac:dyDescent="0.15">
      <c r="A3191" s="57">
        <f t="shared" si="932"/>
        <v>959159.94549900852</v>
      </c>
      <c r="B3191" s="12">
        <f t="shared" si="949"/>
        <v>152655.04654192014</v>
      </c>
      <c r="C3191" s="57" t="str">
        <f t="shared" si="933"/>
        <v>-0.172246047843918-0.517570869549024i</v>
      </c>
      <c r="D3191" s="57" t="str">
        <f t="shared" si="934"/>
        <v>6.48782096435077-3.15313216058563i</v>
      </c>
      <c r="E3191" s="57" t="str">
        <f t="shared" si="935"/>
        <v>127.870881681546-57.4745335526914i</v>
      </c>
      <c r="F3191" s="57" t="str">
        <f t="shared" si="936"/>
        <v>3.75109116474575-5.1800443008076i</v>
      </c>
      <c r="G3191" s="57" t="str">
        <f t="shared" si="937"/>
        <v>0.89767399055719-0.303076553422267i</v>
      </c>
      <c r="H3191" s="57" t="str">
        <f t="shared" si="938"/>
        <v>0.129455028964849-52.3372741433829i</v>
      </c>
      <c r="I3191" s="57" t="str">
        <f t="shared" si="939"/>
        <v>-1.5268820373995-1.11144792845666i</v>
      </c>
      <c r="K3191" s="57" t="str">
        <f t="shared" si="940"/>
        <v>0.00056712046016526-0.000917692045789618i</v>
      </c>
      <c r="L3191" s="57" t="str">
        <f t="shared" si="941"/>
        <v>0.00025-0.00144802636453539i</v>
      </c>
      <c r="M3191" s="57" t="str">
        <f t="shared" si="942"/>
        <v>0.0025-0.000815534247860983i</v>
      </c>
      <c r="N3191" s="57">
        <f t="shared" si="943"/>
        <v>71.592710786422472</v>
      </c>
      <c r="O3191" s="57">
        <f t="shared" si="944"/>
        <v>5.2644251790932231</v>
      </c>
      <c r="P3191" s="374">
        <f t="shared" si="945"/>
        <v>-5.2644251790932231</v>
      </c>
      <c r="Q3191" s="374">
        <f t="shared" si="946"/>
        <v>-108.40728921357753</v>
      </c>
      <c r="R3191" s="12">
        <f t="shared" si="947"/>
        <v>71.592710786422472</v>
      </c>
      <c r="S3191" s="57">
        <f t="shared" si="948"/>
        <v>152.65504654192014</v>
      </c>
      <c r="T3191" s="12">
        <f t="shared" si="931"/>
        <v>-5.2644251790932231</v>
      </c>
    </row>
    <row r="3192" spans="1:20" x14ac:dyDescent="0.15">
      <c r="A3192" s="57">
        <f t="shared" si="932"/>
        <v>962804.75329190469</v>
      </c>
      <c r="B3192" s="12">
        <f t="shared" si="949"/>
        <v>153235.13571877943</v>
      </c>
      <c r="C3192" s="57" t="str">
        <f t="shared" si="933"/>
        <v>-0.175067420001263-0.515757762753839i</v>
      </c>
      <c r="D3192" s="57" t="str">
        <f t="shared" si="934"/>
        <v>6.47859658935982-3.16035708265541i</v>
      </c>
      <c r="E3192" s="57" t="str">
        <f t="shared" si="935"/>
        <v>127.83657319042-58.1328886011205i</v>
      </c>
      <c r="F3192" s="57" t="str">
        <f t="shared" si="936"/>
        <v>3.7481707577869-5.16905177597801i</v>
      </c>
      <c r="G3192" s="57" t="str">
        <f t="shared" si="937"/>
        <v>0.896975107684539-0.303991387836643i</v>
      </c>
      <c r="H3192" s="57" t="str">
        <f t="shared" si="938"/>
        <v>0.128122482119427-52.1378565019698i</v>
      </c>
      <c r="I3192" s="57" t="str">
        <f t="shared" si="939"/>
        <v>-1.51785049380504-1.10632148328322i</v>
      </c>
      <c r="K3192" s="57" t="str">
        <f t="shared" si="940"/>
        <v>0.000565584660564689-0.000915471468993034i</v>
      </c>
      <c r="L3192" s="57" t="str">
        <f t="shared" si="941"/>
        <v>0.00025-0.00144254469469554i</v>
      </c>
      <c r="M3192" s="57" t="str">
        <f t="shared" si="942"/>
        <v>0.0025-0.00081244694945306i</v>
      </c>
      <c r="N3192" s="57">
        <f t="shared" si="943"/>
        <v>71.250871522730009</v>
      </c>
      <c r="O3192" s="57">
        <f t="shared" si="944"/>
        <v>5.27748808487787</v>
      </c>
      <c r="P3192" s="374">
        <f t="shared" si="945"/>
        <v>-5.27748808487787</v>
      </c>
      <c r="Q3192" s="374">
        <f t="shared" si="946"/>
        <v>-108.74912847726999</v>
      </c>
      <c r="R3192" s="12">
        <f t="shared" si="947"/>
        <v>71.250871522730009</v>
      </c>
      <c r="S3192" s="57">
        <f t="shared" si="948"/>
        <v>153.23513571877945</v>
      </c>
      <c r="T3192" s="12">
        <f t="shared" si="931"/>
        <v>-5.27748808487787</v>
      </c>
    </row>
    <row r="3193" spans="1:20" x14ac:dyDescent="0.15">
      <c r="A3193" s="57">
        <f t="shared" si="932"/>
        <v>966463.41135441407</v>
      </c>
      <c r="B3193" s="12">
        <f t="shared" si="949"/>
        <v>153817.42923451081</v>
      </c>
      <c r="C3193" s="57" t="str">
        <f t="shared" si="933"/>
        <v>-0.177889110148734-0.513915494659536i</v>
      </c>
      <c r="D3193" s="57" t="str">
        <f t="shared" si="934"/>
        <v>6.46932846872747-3.16757264328804i</v>
      </c>
      <c r="E3193" s="57" t="str">
        <f t="shared" si="935"/>
        <v>127.796262446279-58.795846077579i</v>
      </c>
      <c r="F3193" s="57" t="str">
        <f t="shared" si="936"/>
        <v>3.74523270938717-5.15812010032092i</v>
      </c>
      <c r="G3193" s="57" t="str">
        <f t="shared" si="937"/>
        <v>0.896272003036956-0.304907362339906i</v>
      </c>
      <c r="H3193" s="57" t="str">
        <f t="shared" si="938"/>
        <v>0.126803271300281-51.9392058663271i</v>
      </c>
      <c r="I3193" s="57" t="str">
        <f t="shared" si="939"/>
        <v>-1.50888352629585-1.101213244591i</v>
      </c>
      <c r="K3193" s="57" t="str">
        <f t="shared" si="940"/>
        <v>0.000564051170758131-0.000913252774061427i</v>
      </c>
      <c r="L3193" s="57" t="str">
        <f t="shared" si="941"/>
        <v>0.00025-0.00143708377634543i</v>
      </c>
      <c r="M3193" s="57" t="str">
        <f t="shared" si="942"/>
        <v>0.0025-0.000809371338367266i</v>
      </c>
      <c r="N3193" s="57">
        <f t="shared" si="943"/>
        <v>70.906977415444544</v>
      </c>
      <c r="O3193" s="57">
        <f t="shared" si="944"/>
        <v>5.290698558127179</v>
      </c>
      <c r="P3193" s="374">
        <f t="shared" si="945"/>
        <v>-5.290698558127179</v>
      </c>
      <c r="Q3193" s="374">
        <f t="shared" si="946"/>
        <v>-109.09302258455546</v>
      </c>
      <c r="R3193" s="12">
        <f t="shared" si="947"/>
        <v>70.906977415444544</v>
      </c>
      <c r="S3193" s="57">
        <f t="shared" si="948"/>
        <v>153.81742923451083</v>
      </c>
      <c r="T3193" s="12">
        <f t="shared" si="931"/>
        <v>-5.290698558127179</v>
      </c>
    </row>
    <row r="3194" spans="1:20" x14ac:dyDescent="0.15">
      <c r="A3194" s="57">
        <f t="shared" si="932"/>
        <v>970135.97231756081</v>
      </c>
      <c r="B3194" s="12">
        <f t="shared" si="949"/>
        <v>154401.93546560194</v>
      </c>
      <c r="C3194" s="57" t="str">
        <f t="shared" si="933"/>
        <v>-0.180710719577954-0.512043797815702i</v>
      </c>
      <c r="D3194" s="57" t="str">
        <f t="shared" si="934"/>
        <v>6.46001655907294-3.17477855655261i</v>
      </c>
      <c r="E3194" s="57" t="str">
        <f t="shared" si="935"/>
        <v>127.749832241773-59.4633761571137i</v>
      </c>
      <c r="F3194" s="57" t="str">
        <f t="shared" si="936"/>
        <v>3.7422769445083-5.14724899409492i</v>
      </c>
      <c r="G3194" s="57" t="str">
        <f t="shared" si="937"/>
        <v>0.895564658657036-0.305824460796619i</v>
      </c>
      <c r="H3194" s="57" t="str">
        <f t="shared" si="938"/>
        <v>0.125497274449376-51.7413192201727i</v>
      </c>
      <c r="I3194" s="57" t="str">
        <f t="shared" si="939"/>
        <v>-1.49998062198973-1.096123140393i</v>
      </c>
      <c r="K3194" s="57" t="str">
        <f t="shared" si="940"/>
        <v>0.000562520028454297-0.00091103595343501i</v>
      </c>
      <c r="L3194" s="57" t="str">
        <f t="shared" si="941"/>
        <v>0.00025-0.0014316435309279i</v>
      </c>
      <c r="M3194" s="57" t="str">
        <f t="shared" si="942"/>
        <v>0.0025-0.000806307370359896i</v>
      </c>
      <c r="N3194" s="57">
        <f t="shared" si="943"/>
        <v>70.561021967895059</v>
      </c>
      <c r="O3194" s="57">
        <f t="shared" si="944"/>
        <v>5.3040591585434171</v>
      </c>
      <c r="P3194" s="374">
        <f t="shared" si="945"/>
        <v>-5.3040591585434171</v>
      </c>
      <c r="Q3194" s="374">
        <f t="shared" si="946"/>
        <v>-109.43897803210494</v>
      </c>
      <c r="R3194" s="12">
        <f t="shared" si="947"/>
        <v>70.561021967895059</v>
      </c>
      <c r="S3194" s="57">
        <f t="shared" si="948"/>
        <v>154.40193546560195</v>
      </c>
      <c r="T3194" s="12">
        <f t="shared" si="931"/>
        <v>-5.3040591585434171</v>
      </c>
    </row>
    <row r="3195" spans="1:20" x14ac:dyDescent="0.15">
      <c r="A3195" s="57">
        <f t="shared" si="932"/>
        <v>973822.48901236767</v>
      </c>
      <c r="B3195" s="12">
        <f t="shared" si="949"/>
        <v>154988.66282037125</v>
      </c>
      <c r="C3195" s="57" t="str">
        <f t="shared" si="933"/>
        <v>-0.183531840799937-0.510142407996325i</v>
      </c>
      <c r="D3195" s="57" t="str">
        <f t="shared" si="934"/>
        <v>6.45066081913618-3.18197453508215i</v>
      </c>
      <c r="E3195" s="57" t="str">
        <f t="shared" si="935"/>
        <v>127.69716427857-60.1354467107135i</v>
      </c>
      <c r="F3195" s="57" t="str">
        <f t="shared" si="936"/>
        <v>3.73930338822997-5.13643817754016i</v>
      </c>
      <c r="G3195" s="57" t="str">
        <f t="shared" si="937"/>
        <v>0.894853056615581-0.306742666874586i</v>
      </c>
      <c r="H3195" s="57" t="str">
        <f t="shared" si="938"/>
        <v>0.12420437045872-51.5441935597905i</v>
      </c>
      <c r="I3195" s="57" t="str">
        <f t="shared" si="939"/>
        <v>-1.49114127190108-1.09105109917278i</v>
      </c>
      <c r="K3195" s="57" t="str">
        <f t="shared" si="940"/>
        <v>0.000560991271131482-0.000908820999995426i</v>
      </c>
      <c r="L3195" s="57" t="str">
        <f t="shared" si="941"/>
        <v>0.00025-0.00142622388018321i</v>
      </c>
      <c r="M3195" s="57" t="str">
        <f t="shared" si="942"/>
        <v>0.0025-0.000803255001354749i</v>
      </c>
      <c r="N3195" s="57">
        <f t="shared" si="943"/>
        <v>70.21299876776169</v>
      </c>
      <c r="O3195" s="57">
        <f t="shared" si="944"/>
        <v>5.3175724814139711</v>
      </c>
      <c r="P3195" s="374">
        <f t="shared" si="945"/>
        <v>-5.3175724814139711</v>
      </c>
      <c r="Q3195" s="374">
        <f t="shared" si="946"/>
        <v>-109.78700123223831</v>
      </c>
      <c r="R3195" s="12">
        <f t="shared" si="947"/>
        <v>70.21299876776169</v>
      </c>
      <c r="S3195" s="57">
        <f t="shared" si="948"/>
        <v>154.98866282037125</v>
      </c>
      <c r="T3195" s="12">
        <f t="shared" si="931"/>
        <v>-5.3175724814139711</v>
      </c>
    </row>
    <row r="3196" spans="1:20" x14ac:dyDescent="0.15">
      <c r="A3196" s="57">
        <f t="shared" si="932"/>
        <v>977523.01447061473</v>
      </c>
      <c r="B3196" s="12">
        <f t="shared" si="949"/>
        <v>155577.61973908867</v>
      </c>
      <c r="C3196" s="57" t="str">
        <f t="shared" si="933"/>
        <v>-0.186352057463935-0.508211064419628i</v>
      </c>
      <c r="D3196" s="57" t="str">
        <f t="shared" si="934"/>
        <v>6.4412612098016-3.18916029008801i</v>
      </c>
      <c r="E3196" s="57" t="str">
        <f t="shared" si="935"/>
        <v>127.638139194935-60.812023244039i</v>
      </c>
      <c r="F3196" s="57" t="str">
        <f t="shared" si="936"/>
        <v>3.73631196575706-5.12568737087152i</v>
      </c>
      <c r="G3196" s="57" t="str">
        <f t="shared" si="937"/>
        <v>0.894137179013373-0.30766196404395i</v>
      </c>
      <c r="H3196" s="57" t="str">
        <f t="shared" si="938"/>
        <v>0.122924439164314-51.3478258939691i</v>
      </c>
      <c r="I3196" s="57" t="str">
        <f t="shared" si="939"/>
        <v>-1.48236497091123-1.08599704988216i</v>
      </c>
      <c r="K3196" s="57" t="str">
        <f t="shared" si="940"/>
        <v>0.000559464936033817-0.000906607907061973i</v>
      </c>
      <c r="L3196" s="57" t="str">
        <f t="shared" si="941"/>
        <v>0.00025-0.00142082474614785i</v>
      </c>
      <c r="M3196" s="57" t="str">
        <f t="shared" si="942"/>
        <v>0.0025-0.000800214187442469i</v>
      </c>
      <c r="N3196" s="57">
        <f t="shared" si="943"/>
        <v>69.86290149189611</v>
      </c>
      <c r="O3196" s="57">
        <f t="shared" si="944"/>
        <v>5.3312411579780647</v>
      </c>
      <c r="P3196" s="374">
        <f t="shared" si="945"/>
        <v>-5.3312411579780647</v>
      </c>
      <c r="Q3196" s="374">
        <f t="shared" si="946"/>
        <v>-110.13709850810389</v>
      </c>
      <c r="R3196" s="12">
        <f t="shared" si="947"/>
        <v>69.86290149189611</v>
      </c>
      <c r="S3196" s="57">
        <f t="shared" si="948"/>
        <v>155.57761973908868</v>
      </c>
      <c r="T3196" s="12">
        <f t="shared" si="931"/>
        <v>-5.3312411579780647</v>
      </c>
    </row>
    <row r="3197" spans="1:20" x14ac:dyDescent="0.15">
      <c r="A3197" s="57">
        <f t="shared" si="932"/>
        <v>981237.601925603</v>
      </c>
      <c r="B3197" s="12">
        <f t="shared" si="949"/>
        <v>156168.81469409721</v>
      </c>
      <c r="C3197" s="57" t="str">
        <f t="shared" si="933"/>
        <v>-0.189170944279742-0.506249509974304i</v>
      </c>
      <c r="D3197" s="57" t="str">
        <f t="shared" si="934"/>
        <v>6.43181769412214-3.19633553137475i</v>
      </c>
      <c r="E3197" s="57" t="str">
        <f t="shared" si="935"/>
        <v>127.572636595345-61.4930688355424i</v>
      </c>
      <c r="F3197" s="57" t="str">
        <f t="shared" si="936"/>
        <v>3.73330260242726-5.11499629427198i</v>
      </c>
      <c r="G3197" s="57" t="str">
        <f t="shared" si="937"/>
        <v>0.893417007982955-0.308582335576325i</v>
      </c>
      <c r="H3197" s="57" t="str">
        <f t="shared" si="938"/>
        <v>0.121657361340169-51.1522132439414i</v>
      </c>
      <c r="I3197" s="57" t="str">
        <f t="shared" si="939"/>
        <v>-1.47365121773915-1.0809609219392i</v>
      </c>
      <c r="K3197" s="57" t="str">
        <f t="shared" si="940"/>
        <v>0.000557941060167619-0.000904396668387832i</v>
      </c>
      <c r="L3197" s="57" t="str">
        <f t="shared" si="941"/>
        <v>0.00025-0.00141544605115346i</v>
      </c>
      <c r="M3197" s="57" t="str">
        <f t="shared" si="942"/>
        <v>0.0025-0.000797184884879924i</v>
      </c>
      <c r="N3197" s="57">
        <f t="shared" si="943"/>
        <v>69.510723911279626</v>
      </c>
      <c r="O3197" s="57">
        <f t="shared" si="944"/>
        <v>5.3450678557854872</v>
      </c>
      <c r="P3197" s="374">
        <f t="shared" si="945"/>
        <v>-5.3450678557854872</v>
      </c>
      <c r="Q3197" s="374">
        <f t="shared" si="946"/>
        <v>-110.48927608872037</v>
      </c>
      <c r="R3197" s="12">
        <f t="shared" si="947"/>
        <v>69.510723911279626</v>
      </c>
      <c r="S3197" s="57">
        <f t="shared" si="948"/>
        <v>156.16881469409719</v>
      </c>
      <c r="T3197" s="12">
        <f t="shared" si="931"/>
        <v>-5.3450678557854872</v>
      </c>
    </row>
    <row r="3198" spans="1:20" x14ac:dyDescent="0.15">
      <c r="A3198" s="57">
        <f t="shared" si="932"/>
        <v>984966.3048129204</v>
      </c>
      <c r="B3198" s="12">
        <f t="shared" si="949"/>
        <v>156762.25618993479</v>
      </c>
      <c r="C3198" s="57" t="str">
        <f t="shared" si="933"/>
        <v>-0.191988066943767-0.504257491452239i</v>
      </c>
      <c r="D3198" s="57" t="str">
        <f t="shared" si="934"/>
        <v>6.42233023734286-3.20349996735532i</v>
      </c>
      <c r="E3198" s="57" t="str">
        <f t="shared" si="935"/>
        <v>127.500535082234-62.1785440740451i</v>
      </c>
      <c r="F3198" s="57" t="str">
        <f t="shared" si="936"/>
        <v>3.73027522371847-5.10436466788596i</v>
      </c>
      <c r="G3198" s="57" t="str">
        <f t="shared" si="937"/>
        <v>0.892692525690441-0.309503764543926i</v>
      </c>
      <c r="H3198" s="57" t="str">
        <f t="shared" si="938"/>
        <v>0.120403018692357-50.9573526433225i</v>
      </c>
      <c r="I3198" s="57" t="str">
        <f t="shared" si="939"/>
        <v>-1.46499951491225-1.07594264522599i</v>
      </c>
      <c r="K3198" s="57" t="str">
        <f t="shared" si="940"/>
        <v>0.000556419680297802-0.000902187278156224i</v>
      </c>
      <c r="L3198" s="57" t="str">
        <f t="shared" si="941"/>
        <v>0.00025-0.00141008771782573i</v>
      </c>
      <c r="M3198" s="57" t="str">
        <f t="shared" si="942"/>
        <v>0.0025-0.000794167050089581i</v>
      </c>
      <c r="N3198" s="57">
        <f t="shared" si="943"/>
        <v>69.156459896116573</v>
      </c>
      <c r="O3198" s="57">
        <f t="shared" si="944"/>
        <v>5.3590552790460686</v>
      </c>
      <c r="P3198" s="374">
        <f t="shared" si="945"/>
        <v>-5.3590552790460686</v>
      </c>
      <c r="Q3198" s="374">
        <f t="shared" si="946"/>
        <v>-110.84354010388343</v>
      </c>
      <c r="R3198" s="12">
        <f t="shared" si="947"/>
        <v>69.156459896116573</v>
      </c>
      <c r="S3198" s="57">
        <f t="shared" si="948"/>
        <v>156.76225618993479</v>
      </c>
      <c r="T3198" s="12">
        <f t="shared" si="931"/>
        <v>-5.3590552790460686</v>
      </c>
    </row>
    <row r="3199" spans="1:20" x14ac:dyDescent="0.15">
      <c r="A3199" s="57">
        <f t="shared" si="932"/>
        <v>988709.17677120958</v>
      </c>
      <c r="B3199" s="12">
        <f t="shared" si="949"/>
        <v>157357.95276345656</v>
      </c>
      <c r="C3199" s="57" t="str">
        <f t="shared" si="933"/>
        <v>-0.194802982069053-0.502234759787782i</v>
      </c>
      <c r="D3199" s="57" t="str">
        <f t="shared" si="934"/>
        <v>6.4127988069249-3.21065330506665i</v>
      </c>
      <c r="E3199" s="57" t="str">
        <f t="shared" si="935"/>
        <v>127.421712289932-62.8684069957858i</v>
      </c>
      <c r="F3199" s="57" t="str">
        <f t="shared" si="936"/>
        <v>3.72722975525652-5.09379221181271i</v>
      </c>
      <c r="G3199" s="57" t="str">
        <f t="shared" si="937"/>
        <v>0.891963714337344-0.310426233818718i</v>
      </c>
      <c r="H3199" s="57" t="str">
        <f t="shared" si="938"/>
        <v>0.119161293853113-50.7632411380508i</v>
      </c>
      <c r="I3199" s="57" t="str">
        <f t="shared" si="939"/>
        <v>-1.45640936873755-1.07094215008651i</v>
      </c>
      <c r="K3199" s="57" t="str">
        <f t="shared" si="940"/>
        <v>0.000554900832944285-0.000899979730976514i</v>
      </c>
      <c r="L3199" s="57" t="str">
        <f t="shared" si="941"/>
        <v>0.00025-0.00140474966908321i</v>
      </c>
      <c r="M3199" s="57" t="str">
        <f t="shared" si="942"/>
        <v>0.0025-0.000791160639658882i</v>
      </c>
      <c r="N3199" s="57">
        <f t="shared" si="943"/>
        <v>68.800103421074226</v>
      </c>
      <c r="O3199" s="57">
        <f t="shared" si="944"/>
        <v>5.3732061689695234</v>
      </c>
      <c r="P3199" s="374">
        <f t="shared" si="945"/>
        <v>-5.3732061689695234</v>
      </c>
      <c r="Q3199" s="374">
        <f t="shared" si="946"/>
        <v>-111.19989657892577</v>
      </c>
      <c r="R3199" s="12">
        <f t="shared" si="947"/>
        <v>68.800103421074226</v>
      </c>
      <c r="S3199" s="57">
        <f t="shared" si="948"/>
        <v>157.35795276345655</v>
      </c>
      <c r="T3199" s="12">
        <f t="shared" si="931"/>
        <v>-5.3732061689695234</v>
      </c>
    </row>
    <row r="3200" spans="1:20" x14ac:dyDescent="0.15">
      <c r="A3200" s="57">
        <f t="shared" si="932"/>
        <v>992466.27164294035</v>
      </c>
      <c r="B3200" s="12">
        <f t="shared" si="949"/>
        <v>157955.91298395771</v>
      </c>
      <c r="C3200" s="57" t="str">
        <f t="shared" si="933"/>
        <v>-0.197615237119597-0.500181070303522i</v>
      </c>
      <c r="D3200" s="57" t="str">
        <f t="shared" si="934"/>
        <v>6.40322337256899-3.21779525018556i</v>
      </c>
      <c r="E3200" s="57" t="str">
        <f t="shared" si="935"/>
        <v>127.336044920838-63.5626130210111i</v>
      </c>
      <c r="F3200" s="57" t="str">
        <f t="shared" si="936"/>
        <v>3.72416612282287-5.08327864609987i</v>
      </c>
      <c r="G3200" s="57" t="str">
        <f t="shared" si="937"/>
        <v>0.891230556162421-0.311349726071571i</v>
      </c>
      <c r="H3200" s="57" t="str">
        <f t="shared" si="938"/>
        <v>0.117932070374972-50.5698757863262i</v>
      </c>
      <c r="I3200" s="57" t="str">
        <f t="shared" si="939"/>
        <v>-1.44788028927301-1.06595936732458i</v>
      </c>
      <c r="K3200" s="57" t="str">
        <f t="shared" si="940"/>
        <v>0.000553384554378542-0.000897774021880314i</v>
      </c>
      <c r="L3200" s="57" t="str">
        <f t="shared" si="941"/>
        <v>0.00025-0.00139943182813629i</v>
      </c>
      <c r="M3200" s="57" t="str">
        <f t="shared" si="942"/>
        <v>0.0025-0.000788165610339585i</v>
      </c>
      <c r="N3200" s="57">
        <f t="shared" si="943"/>
        <v>68.441648570660334</v>
      </c>
      <c r="O3200" s="57">
        <f t="shared" si="944"/>
        <v>5.3875233040959216</v>
      </c>
      <c r="P3200" s="374">
        <f t="shared" si="945"/>
        <v>-5.3875233040959216</v>
      </c>
      <c r="Q3200" s="374">
        <f t="shared" si="946"/>
        <v>-111.55835142933967</v>
      </c>
      <c r="R3200" s="12">
        <f t="shared" si="947"/>
        <v>68.441648570660334</v>
      </c>
      <c r="S3200" s="57">
        <f t="shared" si="948"/>
        <v>157.95591298395772</v>
      </c>
      <c r="T3200" s="12">
        <f t="shared" si="931"/>
        <v>-5.3875233040959216</v>
      </c>
    </row>
    <row r="3201" spans="1:20" x14ac:dyDescent="0.15">
      <c r="A3201" s="57">
        <f t="shared" si="932"/>
        <v>996237.64347518352</v>
      </c>
      <c r="B3201" s="12">
        <f t="shared" si="949"/>
        <v>158556.14545329675</v>
      </c>
      <c r="C3201" s="57" t="str">
        <f t="shared" si="933"/>
        <v>-0.20042437034923-0.498096182962787i</v>
      </c>
      <c r="D3201" s="57" t="str">
        <f t="shared" si="934"/>
        <v>6.39360390623919-3.22492550704512i</v>
      </c>
      <c r="E3201" s="57" t="str">
        <f t="shared" si="935"/>
        <v>127.243408783949-64.2611148901569i</v>
      </c>
      <c r="F3201" s="57" t="str">
        <f t="shared" si="936"/>
        <v>3.72108425236246-5.07282369073693i</v>
      </c>
      <c r="G3201" s="57" t="str">
        <f t="shared" si="937"/>
        <v>0.890493033443548-0.312274223771442i</v>
      </c>
      <c r="H3201" s="57" t="str">
        <f t="shared" si="938"/>
        <v>0.116715232724966-50.3772536585537i</v>
      </c>
      <c r="I3201" s="57" t="str">
        <f t="shared" si="939"/>
        <v>-1.43941179029922-1.06099422820177i</v>
      </c>
      <c r="K3201" s="57" t="str">
        <f t="shared" si="940"/>
        <v>0.000551870880620131-0.000895570146317505i</v>
      </c>
      <c r="L3201" s="57" t="str">
        <f t="shared" si="941"/>
        <v>0.00025-0.00139413411848604i</v>
      </c>
      <c r="M3201" s="57" t="str">
        <f t="shared" si="942"/>
        <v>0.0025-0.000785181919047212i</v>
      </c>
      <c r="N3201" s="57">
        <f t="shared" si="943"/>
        <v>68.081089544749432</v>
      </c>
      <c r="O3201" s="57">
        <f t="shared" si="944"/>
        <v>5.4020095006135129</v>
      </c>
      <c r="P3201" s="374">
        <f t="shared" si="945"/>
        <v>-5.4020095006135129</v>
      </c>
      <c r="Q3201" s="374">
        <f t="shared" si="946"/>
        <v>-111.91891045525057</v>
      </c>
      <c r="R3201" s="12">
        <f t="shared" si="947"/>
        <v>68.081089544749432</v>
      </c>
      <c r="S3201" s="57">
        <f t="shared" si="948"/>
        <v>158.55614545329675</v>
      </c>
      <c r="T3201" s="12">
        <f t="shared" si="931"/>
        <v>-5.4020095006135129</v>
      </c>
    </row>
    <row r="3202" spans="1:20" x14ac:dyDescent="0.15">
      <c r="A3202" s="57">
        <f t="shared" si="932"/>
        <v>1000023.3465203893</v>
      </c>
      <c r="B3202" s="12">
        <f t="shared" si="949"/>
        <v>159158.65880601929</v>
      </c>
      <c r="C3202" s="57" t="str">
        <f t="shared" si="933"/>
        <v>-0.203229910745354-0.49597986262868i</v>
      </c>
      <c r="D3202" s="57" t="str">
        <f t="shared" si="934"/>
        <v>6.38394038218636-3.23204377865131i</v>
      </c>
      <c r="E3202" s="57" t="str">
        <f t="shared" si="935"/>
        <v>127.143678835748-64.9638625996748i</v>
      </c>
      <c r="F3202" s="57" t="str">
        <f t="shared" si="936"/>
        <v>3.71798406999157-5.062427065649i</v>
      </c>
      <c r="G3202" s="57" t="str">
        <f t="shared" si="937"/>
        <v>0.889751128499604-0.313199709184548i</v>
      </c>
      <c r="H3202" s="57" t="str">
        <f t="shared" si="938"/>
        <v>0.115510666278844-50.1853718372808i</v>
      </c>
      <c r="I3202" s="57" t="str">
        <f t="shared" si="939"/>
        <v>-1.43100338929122-1.05604666443529i</v>
      </c>
      <c r="K3202" s="57" t="str">
        <f t="shared" si="940"/>
        <v>0.000550359847433349-0.000893368100152251i</v>
      </c>
      <c r="L3202" s="57" t="str">
        <f t="shared" si="941"/>
        <v>0.00025-0.00138885646392314i</v>
      </c>
      <c r="M3202" s="57" t="str">
        <f t="shared" si="942"/>
        <v>0.0025-0.000782209522860337i</v>
      </c>
      <c r="N3202" s="57">
        <f t="shared" si="943"/>
        <v>67.718420664251369</v>
      </c>
      <c r="O3202" s="57">
        <f t="shared" si="944"/>
        <v>5.4166676126663891</v>
      </c>
      <c r="P3202" s="374">
        <f t="shared" si="945"/>
        <v>-5.4166676126663891</v>
      </c>
      <c r="Q3202" s="374">
        <f t="shared" si="946"/>
        <v>-112.28157933574863</v>
      </c>
      <c r="R3202" s="12">
        <f t="shared" si="947"/>
        <v>67.718420664251369</v>
      </c>
      <c r="S3202" s="57">
        <f t="shared" si="948"/>
        <v>159.15865880601928</v>
      </c>
      <c r="T3202" s="12">
        <f t="shared" si="931"/>
        <v>-5.4166676126663891</v>
      </c>
    </row>
    <row r="3203" spans="1:20" x14ac:dyDescent="0.15">
      <c r="A3203" s="57">
        <f t="shared" si="932"/>
        <v>1003823.4352371667</v>
      </c>
      <c r="B3203" s="12">
        <f t="shared" si="949"/>
        <v>159763.46170948216</v>
      </c>
      <c r="C3203" s="57" t="str">
        <f t="shared" si="933"/>
        <v>-0.206031377977914-0.493831879329837i</v>
      </c>
      <c r="D3203" s="57" t="str">
        <f t="shared" si="934"/>
        <v>6.37423277697169-3.23914976670009i</v>
      </c>
      <c r="E3203" s="57" t="str">
        <f t="shared" si="935"/>
        <v>127.036729223577-65.6708033375828i</v>
      </c>
      <c r="F3203" s="57" t="str">
        <f t="shared" si="936"/>
        <v>3.71486550200587-5.05208849069036i</v>
      </c>
      <c r="G3203" s="57" t="str">
        <f t="shared" si="937"/>
        <v>0.889004823692385-0.314126164373578i</v>
      </c>
      <c r="H3203" s="57" t="str">
        <f t="shared" si="938"/>
        <v>0.114318257315339-49.994227417141i</v>
      </c>
      <c r="I3203" s="57" t="str">
        <f t="shared" si="939"/>
        <v>-1.42265460739059-1.05111660819598i</v>
      </c>
      <c r="K3203" s="57" t="str">
        <f t="shared" si="940"/>
        <v>0.00054885149032387-0.000891167879658937i</v>
      </c>
      <c r="L3203" s="57" t="str">
        <f t="shared" si="941"/>
        <v>0.00025-0.00138359878852673i</v>
      </c>
      <c r="M3203" s="57" t="str">
        <f t="shared" si="942"/>
        <v>0.0025-0.000779248379020066i</v>
      </c>
      <c r="N3203" s="57">
        <f t="shared" si="943"/>
        <v>67.353636376922879</v>
      </c>
      <c r="O3203" s="57">
        <f t="shared" si="944"/>
        <v>5.4315005326482959</v>
      </c>
      <c r="P3203" s="374">
        <f t="shared" si="945"/>
        <v>-5.4315005326482959</v>
      </c>
      <c r="Q3203" s="374">
        <f t="shared" si="946"/>
        <v>-112.64636362307712</v>
      </c>
      <c r="R3203" s="12">
        <f t="shared" si="947"/>
        <v>67.353636376922879</v>
      </c>
      <c r="S3203" s="57">
        <f t="shared" si="948"/>
        <v>159.76346170948216</v>
      </c>
      <c r="T3203" s="12">
        <f t="shared" si="931"/>
        <v>-5.4315005326482959</v>
      </c>
    </row>
    <row r="3204" spans="1:20" x14ac:dyDescent="0.15">
      <c r="A3204" s="57">
        <f t="shared" si="932"/>
        <v>1007637.964291068</v>
      </c>
      <c r="B3204" s="12">
        <f t="shared" si="949"/>
        <v>160370.56286397821</v>
      </c>
      <c r="C3204" s="57" t="str">
        <f t="shared" si="933"/>
        <v>-0.208828282353823-0.491652008532864i</v>
      </c>
      <c r="D3204" s="57" t="str">
        <f t="shared" si="934"/>
        <v>6.36448106949015-3.24624317159495i</v>
      </c>
      <c r="E3204" s="57" t="str">
        <f t="shared" si="935"/>
        <v>126.922433331521-66.3818814187798i</v>
      </c>
      <c r="F3204" s="57" t="str">
        <f t="shared" si="936"/>
        <v>3.7117284748883-5.04180768563829i</v>
      </c>
      <c r="G3204" s="57" t="str">
        <f t="shared" si="937"/>
        <v>0.888254101428537-0.315053571196898i</v>
      </c>
      <c r="H3204" s="57" t="str">
        <f t="shared" si="938"/>
        <v>0.113137893010492-49.8038175047948i</v>
      </c>
      <c r="I3204" s="57" t="str">
        <f t="shared" si="939"/>
        <v>-1.41436496937781-1.04620399210622i</v>
      </c>
      <c r="K3204" s="57" t="str">
        <f t="shared" si="940"/>
        <v>0.00054734584453554-0.000888969481518132i</v>
      </c>
      <c r="L3204" s="57" t="str">
        <f t="shared" si="941"/>
        <v>0.00025-0.00137836101666341i</v>
      </c>
      <c r="M3204" s="57" t="str">
        <f t="shared" si="942"/>
        <v>0.0025-0.000776298444929333i</v>
      </c>
      <c r="N3204" s="57">
        <f t="shared" si="943"/>
        <v>66.986731263330967</v>
      </c>
      <c r="O3204" s="57">
        <f t="shared" si="944"/>
        <v>5.4465111914831743</v>
      </c>
      <c r="P3204" s="374">
        <f t="shared" si="945"/>
        <v>-5.4465111914831743</v>
      </c>
      <c r="Q3204" s="374">
        <f t="shared" si="946"/>
        <v>-113.01326873666903</v>
      </c>
      <c r="R3204" s="12">
        <f t="shared" si="947"/>
        <v>66.986731263330967</v>
      </c>
      <c r="S3204" s="57">
        <f t="shared" si="948"/>
        <v>160.37056286397822</v>
      </c>
      <c r="T3204" s="12">
        <f t="shared" si="931"/>
        <v>-5.4465111914831743</v>
      </c>
    </row>
    <row r="3205" spans="1:20" x14ac:dyDescent="0.15">
      <c r="A3205" s="57">
        <f t="shared" si="932"/>
        <v>1011466.9885553742</v>
      </c>
      <c r="B3205" s="12">
        <f t="shared" si="949"/>
        <v>160979.97100286133</v>
      </c>
      <c r="C3205" s="57" t="str">
        <f t="shared" si="933"/>
        <v>-0.211620124777214-0.489440031421392i</v>
      </c>
      <c r="D3205" s="57" t="str">
        <f t="shared" si="934"/>
        <v>6.35468524099356-3.25332369246453i</v>
      </c>
      <c r="E3205" s="57" t="str">
        <f t="shared" si="935"/>
        <v>126.800663828899-67.0970382202115i</v>
      </c>
      <c r="F3205" s="57" t="str">
        <f t="shared" si="936"/>
        <v>3.70857291531751-5.03158437018692i</v>
      </c>
      <c r="G3205" s="57" t="str">
        <f t="shared" si="937"/>
        <v>0.887498944161504-0.315981911307783i</v>
      </c>
      <c r="H3205" s="57" t="str">
        <f t="shared" si="938"/>
        <v>0.11196946143199-49.6141392188718i</v>
      </c>
      <c r="I3205" s="57" t="str">
        <f t="shared" si="939"/>
        <v>-1.40613400364485-1.04130874923795i</v>
      </c>
      <c r="K3205" s="57" t="str">
        <f t="shared" si="940"/>
        <v>0.000545842945047129-0.000886772902812447i</v>
      </c>
      <c r="L3205" s="57" t="str">
        <f t="shared" si="941"/>
        <v>0.00025-0.00137314307298607i</v>
      </c>
      <c r="M3205" s="57" t="str">
        <f t="shared" si="942"/>
        <v>0.0025-0.000773359678152353i</v>
      </c>
      <c r="N3205" s="57">
        <f t="shared" si="943"/>
        <v>66.617700042962383</v>
      </c>
      <c r="O3205" s="57">
        <f t="shared" si="944"/>
        <v>5.4617025588922452</v>
      </c>
      <c r="P3205" s="374">
        <f t="shared" si="945"/>
        <v>-5.4617025588922452</v>
      </c>
      <c r="Q3205" s="374">
        <f t="shared" si="946"/>
        <v>-113.38229995703762</v>
      </c>
      <c r="R3205" s="12">
        <f t="shared" si="947"/>
        <v>66.617700042962383</v>
      </c>
      <c r="S3205" s="57">
        <f t="shared" si="948"/>
        <v>160.97997100286133</v>
      </c>
      <c r="T3205" s="12">
        <f t="shared" si="931"/>
        <v>-5.4617025588922452</v>
      </c>
    </row>
    <row r="3206" spans="1:20" x14ac:dyDescent="0.15">
      <c r="A3206" s="57">
        <f t="shared" si="932"/>
        <v>1015310.5631118846</v>
      </c>
      <c r="B3206" s="12">
        <f t="shared" si="949"/>
        <v>161591.69489267221</v>
      </c>
      <c r="C3206" s="57" t="str">
        <f t="shared" si="933"/>
        <v>-0.214406396715913-0.48719573518186i</v>
      </c>
      <c r="D3206" s="57" t="str">
        <f t="shared" si="934"/>
        <v>6.34484527511401-3.26039102718097i</v>
      </c>
      <c r="E3206" s="57" t="str">
        <f t="shared" si="935"/>
        <v>126.671292721411-67.8162121159642i</v>
      </c>
      <c r="F3206" s="57" t="str">
        <f t="shared" si="936"/>
        <v>3.70539875017585-5.02141826394102i</v>
      </c>
      <c r="G3206" s="57" t="str">
        <f t="shared" si="937"/>
        <v>0.886739334393503-0.316911166153656i</v>
      </c>
      <c r="H3206" s="57" t="str">
        <f t="shared" si="938"/>
        <v>0.110812851533561-49.4251896899139i</v>
      </c>
      <c r="I3206" s="57" t="str">
        <f t="shared" si="939"/>
        <v>-1.39796124216796-1.03643081311065i</v>
      </c>
      <c r="K3206" s="57" t="str">
        <f t="shared" si="940"/>
        <v>0.000544342826569204-0.0008845781410224i</v>
      </c>
      <c r="L3206" s="57" t="str">
        <f t="shared" si="941"/>
        <v>0.00025-0.00136794488243282i</v>
      </c>
      <c r="M3206" s="57" t="str">
        <f t="shared" si="942"/>
        <v>0.0025-0.000770432036413981i</v>
      </c>
      <c r="N3206" s="57">
        <f t="shared" si="943"/>
        <v>66.246537580478758</v>
      </c>
      <c r="O3206" s="57">
        <f t="shared" si="944"/>
        <v>5.4770776436445603</v>
      </c>
      <c r="P3206" s="374">
        <f t="shared" si="945"/>
        <v>-5.4770776436445603</v>
      </c>
      <c r="Q3206" s="374">
        <f t="shared" si="946"/>
        <v>-113.75346241952124</v>
      </c>
      <c r="R3206" s="12">
        <f t="shared" si="947"/>
        <v>66.246537580478758</v>
      </c>
      <c r="S3206" s="57">
        <f t="shared" si="948"/>
        <v>161.59169489267222</v>
      </c>
      <c r="T3206" s="12">
        <f t="shared" si="931"/>
        <v>-5.4770776436445603</v>
      </c>
    </row>
    <row r="3207" spans="1:20" x14ac:dyDescent="0.15">
      <c r="A3207" s="57">
        <f t="shared" si="932"/>
        <v>1019168.7432517098</v>
      </c>
      <c r="B3207" s="12">
        <f t="shared" si="949"/>
        <v>162205.74333326437</v>
      </c>
      <c r="C3207" s="57" t="str">
        <f t="shared" si="933"/>
        <v>-0.217186580174401-0.484918913295901i</v>
      </c>
      <c r="D3207" s="57" t="str">
        <f t="shared" si="934"/>
        <v>6.33496115788688-3.26744487237849i</v>
      </c>
      <c r="E3207" s="57" t="str">
        <f t="shared" si="935"/>
        <v>126.534191405012-68.5393384123557i</v>
      </c>
      <c r="F3207" s="57" t="str">
        <f t="shared" si="936"/>
        <v>3.70220590655786-5.01130908641012i</v>
      </c>
      <c r="G3207" s="57" t="str">
        <f t="shared" si="937"/>
        <v>0.885975254677516-0.317841316975353i</v>
      </c>
      <c r="H3207" s="57" t="str">
        <f t="shared" si="938"/>
        <v>0.109667953149406-49.2369660603165i</v>
      </c>
      <c r="I3207" s="57" t="str">
        <f t="shared" si="939"/>
        <v>-1.38984622048071-1.03157011768931i</v>
      </c>
      <c r="K3207" s="57" t="str">
        <f t="shared" si="940"/>
        <v>0.000542845523541073-0.000882385194022246i</v>
      </c>
      <c r="L3207" s="57" t="str">
        <f t="shared" si="941"/>
        <v>0.00025-0.00136276637022596i</v>
      </c>
      <c r="M3207" s="57" t="str">
        <f t="shared" si="942"/>
        <v>0.0025-0.0007675154775991i</v>
      </c>
      <c r="N3207" s="57">
        <f t="shared" si="943"/>
        <v>65.873238892122089</v>
      </c>
      <c r="O3207" s="57">
        <f t="shared" si="944"/>
        <v>5.492639493792141</v>
      </c>
      <c r="P3207" s="374">
        <f t="shared" si="945"/>
        <v>-5.492639493792141</v>
      </c>
      <c r="Q3207" s="374">
        <f t="shared" si="946"/>
        <v>-114.12676110787791</v>
      </c>
      <c r="R3207" s="12">
        <f t="shared" si="947"/>
        <v>65.873238892122089</v>
      </c>
      <c r="S3207" s="57">
        <f t="shared" si="948"/>
        <v>162.20574333326437</v>
      </c>
      <c r="T3207" s="12">
        <f t="shared" si="931"/>
        <v>-5.492639493792141</v>
      </c>
    </row>
    <row r="3208" spans="1:20" x14ac:dyDescent="0.15">
      <c r="A3208" s="57">
        <f t="shared" si="932"/>
        <v>1023041.5844760663</v>
      </c>
      <c r="B3208" s="12">
        <f t="shared" si="949"/>
        <v>162822.12515793077</v>
      </c>
      <c r="C3208" s="57" t="str">
        <f t="shared" si="933"/>
        <v>-0.219960147673631-0.482609365839356i</v>
      </c>
      <c r="D3208" s="57" t="str">
        <f t="shared" si="934"/>
        <v>6.32503287777388-3.27448492347237i</v>
      </c>
      <c r="E3208" s="57" t="str">
        <f t="shared" si="935"/>
        <v>126.38923072259-69.2663492831035i</v>
      </c>
      <c r="F3208" s="57" t="str">
        <f t="shared" si="936"/>
        <v>3.69899431177857-5.00125655700254i</v>
      </c>
      <c r="G3208" s="57" t="str">
        <f t="shared" si="937"/>
        <v>0.885206687619308-0.318772344806385i</v>
      </c>
      <c r="H3208" s="57" t="str">
        <f t="shared" si="938"/>
        <v>0.108534656988659-49.0494654842734i</v>
      </c>
      <c r="I3208" s="57" t="str">
        <f t="shared" si="939"/>
        <v>-1.38178847764732-1.02672659738247i</v>
      </c>
      <c r="K3208" s="57" t="str">
        <f t="shared" si="940"/>
        <v>0.000541351070127734-0.000880194060075761i</v>
      </c>
      <c r="L3208" s="57" t="str">
        <f t="shared" si="941"/>
        <v>0.00025-0.00135760746187085i</v>
      </c>
      <c r="M3208" s="57" t="str">
        <f t="shared" si="942"/>
        <v>0.0025-0.000764609959752047i</v>
      </c>
      <c r="N3208" s="57">
        <f t="shared" si="943"/>
        <v>65.497799152272165</v>
      </c>
      <c r="O3208" s="57">
        <f t="shared" si="944"/>
        <v>5.5083911968878283</v>
      </c>
      <c r="P3208" s="374">
        <f t="shared" si="945"/>
        <v>-5.5083911968878283</v>
      </c>
      <c r="Q3208" s="374">
        <f t="shared" si="946"/>
        <v>-114.50220084772783</v>
      </c>
      <c r="R3208" s="12">
        <f t="shared" si="947"/>
        <v>65.497799152272165</v>
      </c>
      <c r="S3208" s="57">
        <f t="shared" si="948"/>
        <v>162.82212515793077</v>
      </c>
      <c r="T3208" s="12">
        <f t="shared" si="931"/>
        <v>-5.5083911968878283</v>
      </c>
    </row>
    <row r="3209" spans="1:20" x14ac:dyDescent="0.15">
      <c r="A3209" s="57">
        <f t="shared" si="932"/>
        <v>1026929.1424970755</v>
      </c>
      <c r="B3209" s="12">
        <f t="shared" si="949"/>
        <v>163440.84923353093</v>
      </c>
      <c r="C3209" s="57" t="str">
        <f t="shared" si="933"/>
        <v>-0.222726562238107-0.480266899787794i</v>
      </c>
      <c r="D3209" s="57" t="str">
        <f t="shared" si="934"/>
        <v>6.31506042568589-3.28151087467825i</v>
      </c>
      <c r="E3209" s="57" t="str">
        <f t="shared" si="935"/>
        <v>126.236281023486-69.9971737046718i</v>
      </c>
      <c r="F3209" s="57" t="str">
        <f t="shared" si="936"/>
        <v>3.69576389338215-4.99126039501948i</v>
      </c>
      <c r="G3209" s="57" t="str">
        <f t="shared" si="937"/>
        <v>0.884433615879456-0.319704230472239i</v>
      </c>
      <c r="H3209" s="57" t="str">
        <f t="shared" si="938"/>
        <v>0.107412854629893-48.8626851277197i</v>
      </c>
      <c r="I3209" s="57" t="str">
        <f t="shared" si="939"/>
        <v>-1.37378755623614-1.02190018704026i</v>
      </c>
      <c r="K3209" s="57" t="str">
        <f t="shared" si="940"/>
        <v>0.000539859500216937-0.000878004737831995i</v>
      </c>
      <c r="L3209" s="57" t="str">
        <f t="shared" si="941"/>
        <v>0.00025-0.00135246808315487i</v>
      </c>
      <c r="M3209" s="57" t="str">
        <f t="shared" si="942"/>
        <v>0.0025-0.000761715441075957i</v>
      </c>
      <c r="N3209" s="57">
        <f t="shared" si="943"/>
        <v>65.120213700148838</v>
      </c>
      <c r="O3209" s="57">
        <f t="shared" si="944"/>
        <v>5.5243358801856726</v>
      </c>
      <c r="P3209" s="374">
        <f t="shared" si="945"/>
        <v>-5.5243358801856726</v>
      </c>
      <c r="Q3209" s="374">
        <f t="shared" si="946"/>
        <v>-114.87978629985116</v>
      </c>
      <c r="R3209" s="12">
        <f t="shared" si="947"/>
        <v>65.120213700148838</v>
      </c>
      <c r="S3209" s="57">
        <f t="shared" si="948"/>
        <v>163.44084923353094</v>
      </c>
      <c r="T3209" s="12">
        <f t="shared" si="931"/>
        <v>-5.5243358801856726</v>
      </c>
    </row>
    <row r="3210" spans="1:20" x14ac:dyDescent="0.15">
      <c r="A3210" s="57">
        <f t="shared" si="932"/>
        <v>1030831.4732385643</v>
      </c>
      <c r="B3210" s="12">
        <f t="shared" si="949"/>
        <v>164061.92446061835</v>
      </c>
      <c r="C3210" s="57" t="str">
        <f t="shared" si="933"/>
        <v>-0.225485277390604-0.477891329328556i</v>
      </c>
      <c r="D3210" s="57" t="str">
        <f t="shared" si="934"/>
        <v>6.30504379500568-3.28852241903191i</v>
      </c>
      <c r="E3210" s="57" t="str">
        <f t="shared" si="935"/>
        <v>126.075212225944-70.7317373918903i</v>
      </c>
      <c r="F3210" s="57" t="str">
        <f t="shared" si="936"/>
        <v>3.6925145791504-4.98132031964929i</v>
      </c>
      <c r="G3210" s="57" t="str">
        <f t="shared" si="937"/>
        <v>0.883656022175411-0.320636954589674i</v>
      </c>
      <c r="H3210" s="57" t="str">
        <f t="shared" si="938"/>
        <v>0.106302438515663-48.676622168276i</v>
      </c>
      <c r="I3210" s="57" t="str">
        <f t="shared" si="939"/>
        <v>-1.36584300229338-1.01709082195245i</v>
      </c>
      <c r="K3210" s="57" t="str">
        <f t="shared" si="940"/>
        <v>0.000538370847416275-0.000875817226320996i</v>
      </c>
      <c r="L3210" s="57" t="str">
        <f t="shared" si="941"/>
        <v>0.00025-0.00134734816014631i</v>
      </c>
      <c r="M3210" s="57" t="str">
        <f t="shared" si="942"/>
        <v>0.0025-0.000758831879932215i</v>
      </c>
      <c r="N3210" s="57">
        <f t="shared" si="943"/>
        <v>64.740478046661991</v>
      </c>
      <c r="O3210" s="57">
        <f t="shared" si="944"/>
        <v>5.5404767108216131</v>
      </c>
      <c r="P3210" s="374">
        <f t="shared" si="945"/>
        <v>-5.5404767108216131</v>
      </c>
      <c r="Q3210" s="374">
        <f t="shared" si="946"/>
        <v>-115.25952195333801</v>
      </c>
      <c r="R3210" s="12">
        <f t="shared" si="947"/>
        <v>64.740478046661991</v>
      </c>
      <c r="S3210" s="57">
        <f t="shared" si="948"/>
        <v>164.06192446061834</v>
      </c>
      <c r="T3210" s="12">
        <f t="shared" si="931"/>
        <v>-5.5404767108216131</v>
      </c>
    </row>
    <row r="3211" spans="1:20" x14ac:dyDescent="0.15">
      <c r="A3211" s="57">
        <f t="shared" si="932"/>
        <v>1034748.6328368708</v>
      </c>
      <c r="B3211" s="12">
        <f t="shared" si="949"/>
        <v>164685.35977356869</v>
      </c>
      <c r="C3211" s="57" t="str">
        <f t="shared" si="933"/>
        <v>-0.22823573715484-0.475482476179213i</v>
      </c>
      <c r="D3211" s="57" t="str">
        <f t="shared" si="934"/>
        <v>6.2949829816105-3.29551924840919i</v>
      </c>
      <c r="E3211" s="57" t="str">
        <f t="shared" si="935"/>
        <v>125.905893882542-71.4699627339233i</v>
      </c>
      <c r="F3211" s="57" t="str">
        <f t="shared" si="936"/>
        <v>3.68924629711136-4.97143604996153i</v>
      </c>
      <c r="G3211" s="57" t="str">
        <f t="shared" si="937"/>
        <v>0.882873889283567-0.321570497566047i</v>
      </c>
      <c r="H3211" s="57" t="str">
        <f t="shared" si="938"/>
        <v>0.105203301947075-48.4912737951922i</v>
      </c>
      <c r="I3211" s="57" t="str">
        <f t="shared" si="939"/>
        <v>-1.35795436531701-1.01229843784644i</v>
      </c>
      <c r="K3211" s="57" t="str">
        <f t="shared" si="940"/>
        <v>0.000536885145050366-0.000873631524949524i</v>
      </c>
      <c r="L3211" s="57" t="str">
        <f t="shared" si="941"/>
        <v>0.00025-0.00134224761919337i</v>
      </c>
      <c r="M3211" s="57" t="str">
        <f t="shared" si="942"/>
        <v>0.0025-0.00075595923483982i</v>
      </c>
      <c r="N3211" s="57">
        <f t="shared" si="943"/>
        <v>64.358587881414493</v>
      </c>
      <c r="O3211" s="57">
        <f t="shared" si="944"/>
        <v>5.5568168959744444</v>
      </c>
      <c r="P3211" s="374">
        <f t="shared" si="945"/>
        <v>-5.5568168959744444</v>
      </c>
      <c r="Q3211" s="374">
        <f t="shared" si="946"/>
        <v>-115.64141211858551</v>
      </c>
      <c r="R3211" s="12">
        <f t="shared" si="947"/>
        <v>64.358587881414493</v>
      </c>
      <c r="S3211" s="57">
        <f t="shared" si="948"/>
        <v>164.68535977356871</v>
      </c>
      <c r="T3211" s="12">
        <f t="shared" si="931"/>
        <v>-5.5568168959744444</v>
      </c>
    </row>
    <row r="3212" spans="1:20" x14ac:dyDescent="0.15">
      <c r="A3212" s="57">
        <f t="shared" si="932"/>
        <v>1038680.677641651</v>
      </c>
      <c r="B3212" s="12">
        <f t="shared" si="949"/>
        <v>165311.16414070825</v>
      </c>
      <c r="C3212" s="57" t="str">
        <f t="shared" si="933"/>
        <v>-0.230977376066554-0.473040169912349i</v>
      </c>
      <c r="D3212" s="57" t="str">
        <f t="shared" si="934"/>
        <v>6.28487798389483-3.30250105354688i</v>
      </c>
      <c r="E3212" s="57" t="str">
        <f t="shared" si="935"/>
        <v>125.728195248663-72.2117687307015i</v>
      </c>
      <c r="F3212" s="57" t="str">
        <f t="shared" si="936"/>
        <v>3.68595897554823-4.96160730490176i</v>
      </c>
      <c r="G3212" s="57" t="str">
        <f t="shared" si="937"/>
        <v>0.882087200041362-0.322504839598652i</v>
      </c>
      <c r="H3212" s="57" t="str">
        <f t="shared" si="938"/>
        <v>0.104115339078408-48.3066372092931i</v>
      </c>
      <c r="I3212" s="57" t="str">
        <f t="shared" si="939"/>
        <v>-1.35012119823108-1.0075229708854i</v>
      </c>
      <c r="K3212" s="57" t="str">
        <f t="shared" si="940"/>
        <v>0.000535402426158078-0.000871447633496716i</v>
      </c>
      <c r="L3212" s="57" t="str">
        <f t="shared" si="941"/>
        <v>0.00025-0.00133716638692307i</v>
      </c>
      <c r="M3212" s="57" t="str">
        <f t="shared" si="942"/>
        <v>0.0025-0.000753097464474817i</v>
      </c>
      <c r="N3212" s="57">
        <f t="shared" si="943"/>
        <v>63.974539079851866</v>
      </c>
      <c r="O3212" s="57">
        <f t="shared" si="944"/>
        <v>5.5733596830054282</v>
      </c>
      <c r="P3212" s="374">
        <f t="shared" si="945"/>
        <v>-5.5733596830054282</v>
      </c>
      <c r="Q3212" s="374">
        <f t="shared" si="946"/>
        <v>-116.02546092014813</v>
      </c>
      <c r="R3212" s="12">
        <f t="shared" si="947"/>
        <v>63.974539079851866</v>
      </c>
      <c r="S3212" s="57">
        <f t="shared" si="948"/>
        <v>165.31116414070826</v>
      </c>
      <c r="T3212" s="12">
        <f t="shared" si="931"/>
        <v>-5.5733596830054282</v>
      </c>
    </row>
    <row r="3213" spans="1:20" x14ac:dyDescent="0.15">
      <c r="A3213" s="57">
        <f t="shared" si="932"/>
        <v>1042627.6642166892</v>
      </c>
      <c r="B3213" s="12">
        <f t="shared" si="949"/>
        <v>165939.34656444294</v>
      </c>
      <c r="C3213" s="57" t="str">
        <f t="shared" si="933"/>
        <v>-0.233709619193341-0.470564248286488i</v>
      </c>
      <c r="D3213" s="57" t="str">
        <f t="shared" si="934"/>
        <v>6.27472880279247-3.30946752406326i</v>
      </c>
      <c r="E3213" s="57" t="str">
        <f t="shared" si="935"/>
        <v>125.541985354062-72.9570709299313i</v>
      </c>
      <c r="F3213" s="57" t="str">
        <f t="shared" si="936"/>
        <v>3.68265254300805-4.95183380328561i</v>
      </c>
      <c r="G3213" s="57" t="str">
        <f t="shared" si="937"/>
        <v>0.881295937349394-0.323439960674075i</v>
      </c>
      <c r="H3213" s="57" t="str">
        <f t="shared" si="938"/>
        <v>0.103038444911746-48.122709622923i</v>
      </c>
      <c r="I3213" s="57" t="str">
        <f t="shared" si="939"/>
        <v>-1.34234305736003-1.0027643576663i</v>
      </c>
      <c r="K3213" s="57" t="str">
        <f t="shared" si="940"/>
        <v>0.000533922723489803-0.000869265552109706i</v>
      </c>
      <c r="L3213" s="57" t="str">
        <f t="shared" si="941"/>
        <v>0.00025-0.00133210439024015i</v>
      </c>
      <c r="M3213" s="57" t="str">
        <f t="shared" si="942"/>
        <v>0.0025-0.000750246527669671i</v>
      </c>
      <c r="N3213" s="57">
        <f t="shared" si="943"/>
        <v>63.58832771055819</v>
      </c>
      <c r="O3213" s="57">
        <f t="shared" si="944"/>
        <v>5.5901083595769538</v>
      </c>
      <c r="P3213" s="374">
        <f t="shared" si="945"/>
        <v>-5.5901083595769538</v>
      </c>
      <c r="Q3213" s="374">
        <f t="shared" si="946"/>
        <v>-116.41167228944181</v>
      </c>
      <c r="R3213" s="12">
        <f t="shared" si="947"/>
        <v>63.58832771055819</v>
      </c>
      <c r="S3213" s="57">
        <f t="shared" si="948"/>
        <v>165.93934656444293</v>
      </c>
      <c r="T3213" s="12">
        <f t="shared" si="931"/>
        <v>-5.5901083595769538</v>
      </c>
    </row>
    <row r="3214" spans="1:20" x14ac:dyDescent="0.15">
      <c r="A3214" s="57">
        <f t="shared" si="932"/>
        <v>1046589.6493407126</v>
      </c>
      <c r="B3214" s="12">
        <f t="shared" si="949"/>
        <v>166569.91608138781</v>
      </c>
      <c r="C3214" s="57" t="str">
        <f t="shared" si="933"/>
        <v>-0.236431882163726-0.468054557583161i</v>
      </c>
      <c r="D3214" s="57" t="str">
        <f t="shared" si="934"/>
        <v>6.26453544179886-3.31641834847957i</v>
      </c>
      <c r="E3214" s="57" t="str">
        <f t="shared" si="935"/>
        <v>125.347133077582-73.7057813647874i</v>
      </c>
      <c r="F3214" s="57" t="str">
        <f t="shared" si="936"/>
        <v>3.67932692831083-4.94211526379361i</v>
      </c>
      <c r="G3214" s="57" t="str">
        <f t="shared" si="937"/>
        <v>0.880500084173559-0.324375840567565i</v>
      </c>
      <c r="H3214" s="57" t="str">
        <f t="shared" si="938"/>
        <v>0.101972515291665-47.939488259891i</v>
      </c>
      <c r="I3214" s="57" t="str">
        <f t="shared" si="939"/>
        <v>-1.33461950240334-0.998022535218047i</v>
      </c>
      <c r="K3214" s="57" t="str">
        <f t="shared" si="940"/>
        <v>0.000532446069504838-0.00086708528129928i</v>
      </c>
      <c r="L3214" s="57" t="str">
        <f t="shared" si="941"/>
        <v>0.00025-0.00132706155632611i</v>
      </c>
      <c r="M3214" s="57" t="str">
        <f t="shared" si="942"/>
        <v>0.0025-0.000747406383412704i</v>
      </c>
      <c r="N3214" s="57">
        <f t="shared" si="943"/>
        <v>63.199950042696386</v>
      </c>
      <c r="O3214" s="57">
        <f t="shared" si="944"/>
        <v>5.6070662537467166</v>
      </c>
      <c r="P3214" s="374">
        <f t="shared" si="945"/>
        <v>-5.6070662537467166</v>
      </c>
      <c r="Q3214" s="374">
        <f t="shared" si="946"/>
        <v>-116.80004995730361</v>
      </c>
      <c r="R3214" s="12">
        <f t="shared" si="947"/>
        <v>63.199950042696386</v>
      </c>
      <c r="S3214" s="57">
        <f t="shared" si="948"/>
        <v>166.56991608138782</v>
      </c>
      <c r="T3214" s="12">
        <f t="shared" si="931"/>
        <v>-5.6070662537467166</v>
      </c>
    </row>
    <row r="3215" spans="1:20" x14ac:dyDescent="0.15">
      <c r="A3215" s="57">
        <f t="shared" si="932"/>
        <v>1050566.6900082075</v>
      </c>
      <c r="B3215" s="12">
        <f t="shared" si="949"/>
        <v>167202.8817624971</v>
      </c>
      <c r="C3215" s="57" t="str">
        <f t="shared" si="933"/>
        <v>-0.23914357120575-0.465510952949866i</v>
      </c>
      <c r="D3215" s="57" t="str">
        <f t="shared" si="934"/>
        <v>6.25429790699307-3.32335321424146i</v>
      </c>
      <c r="E3215" s="57" t="str">
        <f t="shared" si="935"/>
        <v>125.143507225084-74.4578084923976i</v>
      </c>
      <c r="F3215" s="57" t="str">
        <f t="shared" si="936"/>
        <v>3.67598206055839-4.93245140496553i</v>
      </c>
      <c r="G3215" s="57" t="str">
        <f t="shared" si="937"/>
        <v>0.879699623547207-0.325312458842432i</v>
      </c>
      <c r="H3215" s="57" t="str">
        <f t="shared" si="938"/>
        <v>0.10091744689995-47.7569703554174i</v>
      </c>
      <c r="I3215" s="57" t="str">
        <f t="shared" si="939"/>
        <v>-1.32695009641037-0.993297440999549i</v>
      </c>
      <c r="K3215" s="57" t="str">
        <f t="shared" si="940"/>
        <v>0.000530972496368788-0.000864906821935439i</v>
      </c>
      <c r="L3215" s="57" t="str">
        <f t="shared" si="941"/>
        <v>0.00025-0.00132203781263809i</v>
      </c>
      <c r="M3215" s="57" t="str">
        <f t="shared" si="942"/>
        <v>0.0025-0.000744576990847486i</v>
      </c>
      <c r="N3215" s="57">
        <f t="shared" si="943"/>
        <v>62.809402553599398</v>
      </c>
      <c r="O3215" s="57">
        <f t="shared" si="944"/>
        <v>5.6242367340387869</v>
      </c>
      <c r="P3215" s="374">
        <f t="shared" si="945"/>
        <v>-5.6242367340387869</v>
      </c>
      <c r="Q3215" s="374">
        <f t="shared" si="946"/>
        <v>-117.1905974464006</v>
      </c>
      <c r="R3215" s="12">
        <f t="shared" si="947"/>
        <v>62.809402553599398</v>
      </c>
      <c r="S3215" s="57">
        <f t="shared" si="948"/>
        <v>167.2028817624971</v>
      </c>
      <c r="T3215" s="12">
        <f t="shared" si="931"/>
        <v>-5.6242367340387869</v>
      </c>
    </row>
    <row r="3216" spans="1:20" x14ac:dyDescent="0.15">
      <c r="A3216" s="57">
        <f t="shared" si="932"/>
        <v>1054558.8434302385</v>
      </c>
      <c r="B3216" s="12">
        <f t="shared" si="949"/>
        <v>167838.25271319458</v>
      </c>
      <c r="C3216" s="57" t="str">
        <f t="shared" si="933"/>
        <v>-0.241844083195644-0.462933298748835i</v>
      </c>
      <c r="D3216" s="57" t="str">
        <f t="shared" si="934"/>
        <v>6.24401620705998-3.33027180774136i</v>
      </c>
      <c r="E3216" s="57" t="str">
        <f t="shared" si="935"/>
        <v>124.930976610628-75.2130571332548i</v>
      </c>
      <c r="F3216" s="57" t="str">
        <f t="shared" si="936"/>
        <v>3.67261786914349-4.9228419451954i</v>
      </c>
      <c r="G3216" s="57" t="str">
        <f t="shared" si="937"/>
        <v>0.878894538573321-0.326249794849452i</v>
      </c>
      <c r="H3216" s="57" t="str">
        <f t="shared" si="938"/>
        <v>0.0998731372503272-47.5751531560797i</v>
      </c>
      <c r="I3216" s="57" t="str">
        <f t="shared" si="939"/>
        <v>-1.31933440575546-0.988589012897822i</v>
      </c>
      <c r="K3216" s="57" t="str">
        <f t="shared" si="940"/>
        <v>0.000529502035951045-0.000862730175242973i</v>
      </c>
      <c r="L3216" s="57" t="str">
        <f t="shared" si="941"/>
        <v>0.00025-0.00131703308690784i</v>
      </c>
      <c r="M3216" s="57" t="str">
        <f t="shared" si="942"/>
        <v>0.0025-0.000741758309272249i</v>
      </c>
      <c r="N3216" s="57">
        <f t="shared" si="943"/>
        <v>62.416681936499415</v>
      </c>
      <c r="O3216" s="57">
        <f t="shared" si="944"/>
        <v>5.6416232094881513</v>
      </c>
      <c r="P3216" s="374">
        <f t="shared" si="945"/>
        <v>-5.6416232094881513</v>
      </c>
      <c r="Q3216" s="374">
        <f t="shared" si="946"/>
        <v>-117.58331806350058</v>
      </c>
      <c r="R3216" s="12">
        <f t="shared" si="947"/>
        <v>62.416681936499415</v>
      </c>
      <c r="S3216" s="57">
        <f t="shared" si="948"/>
        <v>167.83825271319458</v>
      </c>
      <c r="T3216" s="12">
        <f t="shared" si="931"/>
        <v>-5.6416232094881513</v>
      </c>
    </row>
    <row r="3217" spans="1:20" x14ac:dyDescent="0.15">
      <c r="A3217" s="57">
        <f t="shared" si="932"/>
        <v>1058566.1670352735</v>
      </c>
      <c r="B3217" s="12">
        <f t="shared" si="949"/>
        <v>168476.03807350472</v>
      </c>
      <c r="C3217" s="57" t="str">
        <f t="shared" si="933"/>
        <v>-0.244532805716869-0.460321468911294i</v>
      </c>
      <c r="D3217" s="57" t="str">
        <f t="shared" si="934"/>
        <v>6.23369035331155-3.33717381434055i</v>
      </c>
      <c r="E3217" s="57" t="str">
        <f t="shared" si="935"/>
        <v>124.709410140947-75.9714284116782i</v>
      </c>
      <c r="F3217" s="57" t="str">
        <f t="shared" si="936"/>
        <v>3.66923428375909-4.91328660272607i</v>
      </c>
      <c r="G3217" s="57" t="str">
        <f t="shared" si="937"/>
        <v>0.878084812426718-0.327187827726298i</v>
      </c>
      <c r="H3217" s="57" t="str">
        <f t="shared" si="938"/>
        <v>0.0988394846832499-47.3940339197581i</v>
      </c>
      <c r="I3217" s="57" t="str">
        <f t="shared" si="939"/>
        <v>-1.31177200011314-0.983897189226126i</v>
      </c>
      <c r="K3217" s="57" t="str">
        <f t="shared" si="940"/>
        <v>0.000528034719822342-0.000860555342797015i</v>
      </c>
      <c r="L3217" s="57" t="str">
        <f t="shared" si="941"/>
        <v>0.00025-0.00131204730714071i</v>
      </c>
      <c r="M3217" s="57" t="str">
        <f t="shared" si="942"/>
        <v>0.0025-0.000738950298139323i</v>
      </c>
      <c r="N3217" s="57">
        <f t="shared" si="943"/>
        <v>62.02178510840065</v>
      </c>
      <c r="O3217" s="57">
        <f t="shared" si="944"/>
        <v>5.6592291296605115</v>
      </c>
      <c r="P3217" s="374">
        <f t="shared" si="945"/>
        <v>-5.6592291296605115</v>
      </c>
      <c r="Q3217" s="374">
        <f t="shared" si="946"/>
        <v>-117.97821489159935</v>
      </c>
      <c r="R3217" s="12">
        <f t="shared" si="947"/>
        <v>62.02178510840065</v>
      </c>
      <c r="S3217" s="57">
        <f t="shared" si="948"/>
        <v>168.47603807350472</v>
      </c>
      <c r="T3217" s="12">
        <f t="shared" si="931"/>
        <v>-5.6592291296605115</v>
      </c>
    </row>
    <row r="3218" spans="1:20" x14ac:dyDescent="0.15">
      <c r="A3218" s="57">
        <f t="shared" si="932"/>
        <v>1062588.7184700074</v>
      </c>
      <c r="B3218" s="12">
        <f t="shared" si="949"/>
        <v>169116.24701818405</v>
      </c>
      <c r="C3218" s="57" t="str">
        <f t="shared" si="933"/>
        <v>-0.247209117130037-0.457675347297177i</v>
      </c>
      <c r="D3218" s="57" t="str">
        <f t="shared" si="934"/>
        <v>6.22332035970874-3.3440589183921i</v>
      </c>
      <c r="E3218" s="57" t="str">
        <f t="shared" si="935"/>
        <v>124.478676903271-76.7328196974517i</v>
      </c>
      <c r="F3218" s="57" t="str">
        <f t="shared" si="936"/>
        <v>3.6658312344076-4.90378509564418i</v>
      </c>
      <c r="G3218" s="57" t="str">
        <f t="shared" si="937"/>
        <v>0.877270428356261-0.328126536396988i</v>
      </c>
      <c r="H3218" s="57" t="str">
        <f t="shared" si="938"/>
        <v>0.0978163883607081-47.2136099155841i</v>
      </c>
      <c r="I3218" s="57" t="str">
        <f t="shared" si="939"/>
        <v>-1.30426245243366-0.979221908722114i</v>
      </c>
      <c r="K3218" s="57" t="str">
        <f t="shared" si="940"/>
        <v>0.000526570579252356-0.000858382326518555i</v>
      </c>
      <c r="L3218" s="57" t="str">
        <f t="shared" si="941"/>
        <v>0.00025-0.00130708040161457i</v>
      </c>
      <c r="M3218" s="57" t="str">
        <f t="shared" si="942"/>
        <v>0.0025-0.000736152917054513i</v>
      </c>
      <c r="N3218" s="57">
        <f t="shared" si="943"/>
        <v>61.624709218092818</v>
      </c>
      <c r="O3218" s="57">
        <f t="shared" si="944"/>
        <v>5.6770579846430653</v>
      </c>
      <c r="P3218" s="374">
        <f t="shared" si="945"/>
        <v>-5.6770579846430653</v>
      </c>
      <c r="Q3218" s="374">
        <f t="shared" si="946"/>
        <v>-118.37529078190718</v>
      </c>
      <c r="R3218" s="12">
        <f t="shared" si="947"/>
        <v>61.624709218092818</v>
      </c>
      <c r="S3218" s="57">
        <f t="shared" si="948"/>
        <v>169.11624701818405</v>
      </c>
      <c r="T3218" s="12">
        <f t="shared" si="931"/>
        <v>-5.6770579846430653</v>
      </c>
    </row>
    <row r="3219" spans="1:20" x14ac:dyDescent="0.15">
      <c r="A3219" s="57">
        <f t="shared" si="932"/>
        <v>1066626.5556001936</v>
      </c>
      <c r="B3219" s="12">
        <f t="shared" si="949"/>
        <v>169758.88875685315</v>
      </c>
      <c r="C3219" s="57" t="str">
        <f t="shared" si="933"/>
        <v>-0.249872386654097-0.454994828059971i</v>
      </c>
      <c r="D3219" s="57" t="str">
        <f t="shared" si="934"/>
        <v>6.21290624288294-3.35092680326431i</v>
      </c>
      <c r="E3219" s="57" t="str">
        <f t="shared" si="935"/>
        <v>124.238646256535-77.4971245487757i</v>
      </c>
      <c r="F3219" s="57" t="str">
        <f t="shared" si="936"/>
        <v>3.66240865141022-4.89433714187533i</v>
      </c>
      <c r="G3219" s="57" t="str">
        <f t="shared" si="937"/>
        <v>0.876451369687105-0.329065899571351i</v>
      </c>
      <c r="H3219" s="57" t="str">
        <f t="shared" si="938"/>
        <v>0.0968037482610627-47.0338784238864i</v>
      </c>
      <c r="I3219" s="57" t="str">
        <f t="shared" si="939"/>
        <v>-1.29680533891874-0.97456311054595i</v>
      </c>
      <c r="K3219" s="57" t="str">
        <f t="shared" si="940"/>
        <v>0.000525109645207388-0.00085621112866995i</v>
      </c>
      <c r="L3219" s="57" t="str">
        <f t="shared" si="941"/>
        <v>0.00025-0.00130213229887883i</v>
      </c>
      <c r="M3219" s="57" t="str">
        <f t="shared" si="942"/>
        <v>0.0025-0.000733366125776562i</v>
      </c>
      <c r="N3219" s="57">
        <f t="shared" si="943"/>
        <v>61.225451654303228</v>
      </c>
      <c r="O3219" s="57">
        <f t="shared" si="944"/>
        <v>5.6951133050068758</v>
      </c>
      <c r="P3219" s="374">
        <f t="shared" si="945"/>
        <v>-5.6951133050068758</v>
      </c>
      <c r="Q3219" s="374">
        <f t="shared" si="946"/>
        <v>-118.77454834569677</v>
      </c>
      <c r="R3219" s="12">
        <f t="shared" si="947"/>
        <v>61.225451654303228</v>
      </c>
      <c r="S3219" s="57">
        <f t="shared" si="948"/>
        <v>169.75888875685314</v>
      </c>
      <c r="T3219" s="12">
        <f t="shared" si="931"/>
        <v>-5.6951133050068758</v>
      </c>
    </row>
    <row r="3220" spans="1:20" x14ac:dyDescent="0.15">
      <c r="A3220" s="57">
        <f t="shared" si="932"/>
        <v>1070679.7365114742</v>
      </c>
      <c r="B3220" s="12">
        <f t="shared" si="949"/>
        <v>170403.97253412919</v>
      </c>
      <c r="C3220" s="57" t="str">
        <f t="shared" si="933"/>
        <v>-0.252521974459264-0.452279816016377i</v>
      </c>
      <c r="D3220" s="57" t="str">
        <f t="shared" si="934"/>
        <v>6.20244802215681-3.3577771513638i</v>
      </c>
      <c r="E3220" s="57" t="str">
        <f t="shared" si="935"/>
        <v>123.98918792599-78.264232656703i</v>
      </c>
      <c r="F3220" s="57" t="str">
        <f t="shared" si="936"/>
        <v>3.65896646541633-4.88494245917879i</v>
      </c>
      <c r="G3220" s="57" t="str">
        <f t="shared" si="937"/>
        <v>0.875627619822952-0.330005895744521i</v>
      </c>
      <c r="H3220" s="57" t="str">
        <f t="shared" si="938"/>
        <v>0.0958014651739178-46.8548367361386i</v>
      </c>
      <c r="I3220" s="57" t="str">
        <f t="shared" si="939"/>
        <v>-1.28940023899734-0.969920734278446i</v>
      </c>
      <c r="K3220" s="57" t="str">
        <f t="shared" si="940"/>
        <v>0.000523651948348092-0.000854041751850411i</v>
      </c>
      <c r="L3220" s="57" t="str">
        <f t="shared" si="941"/>
        <v>0.00025-0.00129720292775337i</v>
      </c>
      <c r="M3220" s="57" t="str">
        <f t="shared" si="942"/>
        <v>0.0025-0.000730589884216539i</v>
      </c>
      <c r="N3220" s="57">
        <f t="shared" si="943"/>
        <v>60.824010053975755</v>
      </c>
      <c r="O3220" s="57">
        <f t="shared" si="944"/>
        <v>5.7133986617401709</v>
      </c>
      <c r="P3220" s="374">
        <f t="shared" si="945"/>
        <v>-5.7133986617401709</v>
      </c>
      <c r="Q3220" s="374">
        <f t="shared" si="946"/>
        <v>-119.17598994602425</v>
      </c>
      <c r="R3220" s="12">
        <f t="shared" si="947"/>
        <v>60.824010053975755</v>
      </c>
      <c r="S3220" s="57">
        <f t="shared" si="948"/>
        <v>170.4039725341292</v>
      </c>
      <c r="T3220" s="12">
        <f t="shared" si="931"/>
        <v>-5.7133986617401709</v>
      </c>
    </row>
    <row r="3221" spans="1:20" x14ac:dyDescent="0.15">
      <c r="A3221" s="57">
        <f t="shared" si="932"/>
        <v>1074748.319510218</v>
      </c>
      <c r="B3221" s="12">
        <f t="shared" si="949"/>
        <v>171051.50762975888</v>
      </c>
      <c r="C3221" s="57" t="str">
        <f t="shared" si="933"/>
        <v>-0.255157231772007-0.4495302270207i</v>
      </c>
      <c r="D3221" s="57" t="str">
        <f t="shared" si="934"/>
        <v>6.19194571956566-3.36460964415987i</v>
      </c>
      <c r="E3221" s="57" t="str">
        <f t="shared" si="935"/>
        <v>123.730172101276-79.0340297911432i</v>
      </c>
      <c r="F3221" s="57" t="str">
        <f t="shared" si="936"/>
        <v>3.65550460741306-4.87560076514297i</v>
      </c>
      <c r="G3221" s="57" t="str">
        <f t="shared" si="937"/>
        <v>0.874799162248329-0.330946503196439i</v>
      </c>
      <c r="H3221" s="57" t="str">
        <f t="shared" si="938"/>
        <v>0.0948094406950228-46.6764821549083i</v>
      </c>
      <c r="I3221" s="57" t="str">
        <f t="shared" si="939"/>
        <v>-1.28204673530194-0.96529471991926i</v>
      </c>
      <c r="K3221" s="57" t="str">
        <f t="shared" si="940"/>
        <v>0.000522197519027279-0.000851874198991449i</v>
      </c>
      <c r="L3221" s="57" t="str">
        <f t="shared" si="941"/>
        <v>0.00025-0.00129229221732752i</v>
      </c>
      <c r="M3221" s="57" t="str">
        <f t="shared" si="942"/>
        <v>0.0025-0.00072782415243728i</v>
      </c>
      <c r="N3221" s="57">
        <f t="shared" si="943"/>
        <v>60.420382310695658</v>
      </c>
      <c r="O3221" s="57">
        <f t="shared" si="944"/>
        <v>5.7319176661497089</v>
      </c>
      <c r="P3221" s="374">
        <f t="shared" si="945"/>
        <v>-5.7319176661497089</v>
      </c>
      <c r="Q3221" s="374">
        <f t="shared" si="946"/>
        <v>-119.57961768930434</v>
      </c>
      <c r="R3221" s="12">
        <f t="shared" si="947"/>
        <v>60.420382310695658</v>
      </c>
      <c r="S3221" s="57">
        <f t="shared" si="948"/>
        <v>171.05150762975887</v>
      </c>
      <c r="T3221" s="12">
        <f t="shared" si="931"/>
        <v>-5.7319176661497089</v>
      </c>
    </row>
    <row r="3222" spans="1:20" x14ac:dyDescent="0.15">
      <c r="A3222" s="57">
        <f t="shared" si="932"/>
        <v>1078832.3631243568</v>
      </c>
      <c r="B3222" s="12">
        <f t="shared" si="949"/>
        <v>171701.50335875197</v>
      </c>
      <c r="C3222" s="57" t="str">
        <f t="shared" si="933"/>
        <v>-0.257777500992712-0.446745988343504i</v>
      </c>
      <c r="D3222" s="57" t="str">
        <f t="shared" si="934"/>
        <v>6.18139935987809-3.37142396220875i</v>
      </c>
      <c r="E3222" s="57" t="str">
        <f t="shared" si="935"/>
        <v>123.461469537957-79.8063977486637i</v>
      </c>
      <c r="F3222" s="57" t="str">
        <f t="shared" si="936"/>
        <v>3.65202300873493-4.86631177718071i</v>
      </c>
      <c r="G3222" s="57" t="str">
        <f t="shared" si="937"/>
        <v>0.873965980530888-0.331887699991385i</v>
      </c>
      <c r="H3222" s="57" t="str">
        <f t="shared" si="938"/>
        <v>0.0938275772211975-46.4988119938035i</v>
      </c>
      <c r="I3222" s="57" t="str">
        <f t="shared" si="939"/>
        <v>-1.27474441364478-0.960685007885036i</v>
      </c>
      <c r="K3222" s="57" t="str">
        <f t="shared" si="940"/>
        <v>0.000520746387287798-0.000849708473352354i</v>
      </c>
      <c r="L3222" s="57" t="str">
        <f t="shared" si="941"/>
        <v>0.00025-0.00128740009695908i</v>
      </c>
      <c r="M3222" s="57" t="str">
        <f t="shared" si="942"/>
        <v>0.0025-0.000725068890652797i</v>
      </c>
      <c r="N3222" s="57">
        <f t="shared" si="943"/>
        <v>60.014566583229836</v>
      </c>
      <c r="O3222" s="57">
        <f t="shared" si="944"/>
        <v>5.7506739697298563</v>
      </c>
      <c r="P3222" s="374">
        <f t="shared" si="945"/>
        <v>-5.7506739697298563</v>
      </c>
      <c r="Q3222" s="374">
        <f t="shared" si="946"/>
        <v>-119.98543341677016</v>
      </c>
      <c r="R3222" s="12">
        <f t="shared" si="947"/>
        <v>60.014566583229836</v>
      </c>
      <c r="S3222" s="57">
        <f t="shared" si="948"/>
        <v>171.70150335875198</v>
      </c>
      <c r="T3222" s="12">
        <f t="shared" si="931"/>
        <v>-5.7506739697298563</v>
      </c>
    </row>
    <row r="3223" spans="1:20" x14ac:dyDescent="0.15">
      <c r="A3223" s="57">
        <f t="shared" si="932"/>
        <v>1082931.9261042292</v>
      </c>
      <c r="B3223" s="12">
        <f t="shared" si="949"/>
        <v>172353.96907151522</v>
      </c>
      <c r="C3223" s="57" t="str">
        <f t="shared" si="933"/>
        <v>-0.260382115826283-0.443927039054265i</v>
      </c>
      <c r="D3223" s="57" t="str">
        <f t="shared" si="934"/>
        <v>6.17080897061673-3.37821978517828i</v>
      </c>
      <c r="E3223" s="57" t="str">
        <f t="shared" si="935"/>
        <v>123.182951662546-80.5812143021887i</v>
      </c>
      <c r="F3223" s="57" t="str">
        <f t="shared" si="936"/>
        <v>3.64852160107347-4.85707521252445i</v>
      </c>
      <c r="G3223" s="57" t="str">
        <f t="shared" si="937"/>
        <v>0.873128058323724-0.332829463977527i</v>
      </c>
      <c r="H3223" s="57" t="str">
        <f t="shared" si="938"/>
        <v>0.0928557779452918-46.3218235774229i</v>
      </c>
      <c r="I3223" s="57" t="str">
        <f t="shared" si="939"/>
        <v>-1.26749286299441-0.956091539007597i</v>
      </c>
      <c r="K3223" s="57" t="str">
        <f t="shared" si="940"/>
        <v>0.000519298582860438-0.000847544578515599i</v>
      </c>
      <c r="L3223" s="57" t="str">
        <f t="shared" si="941"/>
        <v>0.00025-0.00128252649627324i</v>
      </c>
      <c r="M3223" s="57" t="str">
        <f t="shared" si="942"/>
        <v>0.0025-0.000722324059227731i</v>
      </c>
      <c r="N3223" s="57">
        <f t="shared" si="943"/>
        <v>59.606561304198564</v>
      </c>
      <c r="O3223" s="57">
        <f t="shared" si="944"/>
        <v>5.7696712639989087</v>
      </c>
      <c r="P3223" s="374">
        <f t="shared" si="945"/>
        <v>-5.7696712639989087</v>
      </c>
      <c r="Q3223" s="374">
        <f t="shared" si="946"/>
        <v>-120.39343869580144</v>
      </c>
      <c r="R3223" s="12">
        <f t="shared" si="947"/>
        <v>59.606561304198564</v>
      </c>
      <c r="S3223" s="57">
        <f t="shared" si="948"/>
        <v>172.35396907151522</v>
      </c>
      <c r="T3223" s="12">
        <f t="shared" si="931"/>
        <v>-5.7696712639989087</v>
      </c>
    </row>
    <row r="3224" spans="1:20" x14ac:dyDescent="0.15">
      <c r="A3224" s="57">
        <f t="shared" si="932"/>
        <v>1087047.0674234254</v>
      </c>
      <c r="B3224" s="12">
        <f t="shared" si="949"/>
        <v>173008.91415398699</v>
      </c>
      <c r="C3224" s="57" t="str">
        <f t="shared" si="933"/>
        <v>-0.262970401426232-0.44107333040769i</v>
      </c>
      <c r="D3224" s="57" t="str">
        <f t="shared" si="934"/>
        <v>6.16017458207837-3.38499679187295i</v>
      </c>
      <c r="E3224" s="57" t="str">
        <f t="shared" si="935"/>
        <v>122.894490681039-81.3583531527936i</v>
      </c>
      <c r="F3224" s="57" t="str">
        <f t="shared" si="936"/>
        <v>3.64500031648698-4.84789078822181i</v>
      </c>
      <c r="G3224" s="57" t="str">
        <f t="shared" si="937"/>
        <v>0.87228537936771-0.333771772786496i</v>
      </c>
      <c r="H3224" s="57" t="str">
        <f t="shared" si="938"/>
        <v>0.0918939468511691-46.1455142413028i</v>
      </c>
      <c r="I3224" s="57" t="str">
        <f t="shared" si="939"/>
        <v>-1.26029167545235-0.951514254532091i</v>
      </c>
      <c r="K3224" s="57" t="str">
        <f t="shared" si="940"/>
        <v>0.000517854135161954-0.000845382518382275i</v>
      </c>
      <c r="L3224" s="57" t="str">
        <f t="shared" si="941"/>
        <v>0.00025-0.00127767134516163i</v>
      </c>
      <c r="M3224" s="57" t="str">
        <f t="shared" si="942"/>
        <v>0.0025-0.000719589618676759i</v>
      </c>
      <c r="N3224" s="57">
        <f t="shared" si="943"/>
        <v>59.196365188863723</v>
      </c>
      <c r="O3224" s="57">
        <f t="shared" si="944"/>
        <v>5.7889132803001235</v>
      </c>
      <c r="P3224" s="374">
        <f t="shared" si="945"/>
        <v>-5.7889132803001235</v>
      </c>
      <c r="Q3224" s="374">
        <f t="shared" si="946"/>
        <v>-120.80363481113628</v>
      </c>
      <c r="R3224" s="12">
        <f t="shared" si="947"/>
        <v>59.196365188863723</v>
      </c>
      <c r="S3224" s="57">
        <f t="shared" si="948"/>
        <v>173.00891415398698</v>
      </c>
      <c r="T3224" s="12">
        <f t="shared" si="931"/>
        <v>-5.7889132803001235</v>
      </c>
    </row>
    <row r="3225" spans="1:20" x14ac:dyDescent="0.15">
      <c r="A3225" s="57">
        <f t="shared" si="932"/>
        <v>1091177.8462796344</v>
      </c>
      <c r="B3225" s="12">
        <f t="shared" si="949"/>
        <v>173666.34802777215</v>
      </c>
      <c r="C3225" s="57" t="str">
        <f t="shared" si="933"/>
        <v>-0.265541674552557-0.438184826233361i</v>
      </c>
      <c r="D3225" s="57" t="str">
        <f t="shared" si="934"/>
        <v>6.14949622735452-3.39175466025964i</v>
      </c>
      <c r="E3225" s="57" t="str">
        <f t="shared" si="935"/>
        <v>122.595959690967-82.1376838837166i</v>
      </c>
      <c r="F3225" s="57" t="str">
        <f t="shared" si="936"/>
        <v>3.64145908741054-4.83875822113131i</v>
      </c>
      <c r="G3225" s="57" t="str">
        <f t="shared" si="937"/>
        <v>0.87143792749386-0.334714603832976i</v>
      </c>
      <c r="H3225" s="57" t="str">
        <f t="shared" si="938"/>
        <v>0.0909419887087244-45.9698813318685i</v>
      </c>
      <c r="I3225" s="57" t="str">
        <f t="shared" si="939"/>
        <v>-1.2531404462302-0.946953096115262i</v>
      </c>
      <c r="K3225" s="57" t="str">
        <f t="shared" si="940"/>
        <v>0.000516413073293104-0.000843222297167485i</v>
      </c>
      <c r="L3225" s="57" t="str">
        <f t="shared" si="941"/>
        <v>0.00025-0.00127283457378126i</v>
      </c>
      <c r="M3225" s="57" t="str">
        <f t="shared" si="942"/>
        <v>0.0025-0.00071686552966404i</v>
      </c>
      <c r="N3225" s="57">
        <f t="shared" si="943"/>
        <v>58.783977244043612</v>
      </c>
      <c r="O3225" s="57">
        <f t="shared" si="944"/>
        <v>5.8084037895669693</v>
      </c>
      <c r="P3225" s="374">
        <f t="shared" si="945"/>
        <v>-5.8084037895669693</v>
      </c>
      <c r="Q3225" s="374">
        <f t="shared" si="946"/>
        <v>-121.21602275595639</v>
      </c>
      <c r="R3225" s="12">
        <f t="shared" si="947"/>
        <v>58.783977244043612</v>
      </c>
      <c r="S3225" s="57">
        <f t="shared" si="948"/>
        <v>173.66634802777216</v>
      </c>
      <c r="T3225" s="12">
        <f t="shared" si="931"/>
        <v>-5.8084037895669693</v>
      </c>
    </row>
    <row r="3226" spans="1:20" x14ac:dyDescent="0.15">
      <c r="A3226" s="57">
        <f t="shared" si="932"/>
        <v>1095324.322095497</v>
      </c>
      <c r="B3226" s="12">
        <f t="shared" si="949"/>
        <v>174326.28015027769</v>
      </c>
      <c r="C3226" s="57" t="str">
        <f t="shared" si="933"/>
        <v>-0.268095243744029-0.435261503328167i</v>
      </c>
      <c r="D3226" s="57" t="str">
        <f t="shared" si="934"/>
        <v>6.13877394235093-3.39849306749305i</v>
      </c>
      <c r="E3226" s="57" t="str">
        <f t="shared" si="935"/>
        <v>122.287232796947-82.9190719168345i</v>
      </c>
      <c r="F3226" s="57" t="str">
        <f t="shared" si="936"/>
        <v>3.63789784666563-4.82967722791764i</v>
      </c>
      <c r="G3226" s="57" t="str">
        <f t="shared" si="937"/>
        <v>0.870585686625697-0.335657934314326i</v>
      </c>
      <c r="H3226" s="57" t="str">
        <f t="shared" si="938"/>
        <v>0.0899998090689226-45.7949222063828i</v>
      </c>
      <c r="I3226" s="57" t="str">
        <f t="shared" si="939"/>
        <v>-1.24603877362656-0.94240800582355i</v>
      </c>
      <c r="K3226" s="57" t="str">
        <f t="shared" si="940"/>
        <v>0.00051497542603679-0.000841063919395741i</v>
      </c>
      <c r="L3226" s="57" t="str">
        <f t="shared" si="941"/>
        <v>0.00025-0.00126801611255355i</v>
      </c>
      <c r="M3226" s="57" t="str">
        <f t="shared" si="942"/>
        <v>0.0025-0.000714151753002629i</v>
      </c>
      <c r="N3226" s="57">
        <f t="shared" si="943"/>
        <v>58.369396777123498</v>
      </c>
      <c r="O3226" s="57">
        <f t="shared" si="944"/>
        <v>5.8281466020517385</v>
      </c>
      <c r="P3226" s="374">
        <f t="shared" si="945"/>
        <v>-5.8281466020517385</v>
      </c>
      <c r="Q3226" s="374">
        <f t="shared" si="946"/>
        <v>-121.6306032228765</v>
      </c>
      <c r="R3226" s="12">
        <f t="shared" si="947"/>
        <v>58.369396777123498</v>
      </c>
      <c r="S3226" s="57">
        <f t="shared" si="948"/>
        <v>174.32628015027768</v>
      </c>
      <c r="T3226" s="12">
        <f t="shared" si="931"/>
        <v>-5.8281466020517385</v>
      </c>
    </row>
    <row r="3227" spans="1:20" x14ac:dyDescent="0.15">
      <c r="A3227" s="57">
        <f t="shared" si="932"/>
        <v>1099486.5545194601</v>
      </c>
      <c r="B3227" s="12">
        <f t="shared" si="949"/>
        <v>174988.72001484875</v>
      </c>
      <c r="C3227" s="57" t="str">
        <f t="shared" si="933"/>
        <v>-0.270630409505131-0.432303351851339i</v>
      </c>
      <c r="D3227" s="57" t="str">
        <f t="shared" si="934"/>
        <v>6.12800776580782-3.40521168994257i</v>
      </c>
      <c r="E3227" s="57" t="str">
        <f t="shared" si="935"/>
        <v>121.968185229768-83.7023784716942i</v>
      </c>
      <c r="F3227" s="57" t="str">
        <f t="shared" si="936"/>
        <v>3.6343165274705-4.82064752504807i</v>
      </c>
      <c r="G3227" s="57" t="str">
        <f t="shared" si="937"/>
        <v>0.86972864078166-0.336601741210212i</v>
      </c>
      <c r="H3227" s="57" t="str">
        <f t="shared" si="938"/>
        <v>0.0890673142588659-45.6206342328949i</v>
      </c>
      <c r="I3227" s="57" t="str">
        <f t="shared" si="939"/>
        <v>-1.23898625900452-0.937878926131372i</v>
      </c>
      <c r="K3227" s="57" t="str">
        <f t="shared" si="940"/>
        <v>0.000513541221856248-0.000838907389896344i</v>
      </c>
      <c r="L3227" s="57" t="str">
        <f t="shared" si="941"/>
        <v>0.00025-0.00126321589216333i</v>
      </c>
      <c r="M3227" s="57" t="str">
        <f t="shared" si="942"/>
        <v>0.0025-0.000711448249653941i</v>
      </c>
      <c r="N3227" s="57">
        <f t="shared" si="943"/>
        <v>57.952623405186941</v>
      </c>
      <c r="O3227" s="57">
        <f t="shared" si="944"/>
        <v>5.8481455670142166</v>
      </c>
      <c r="P3227" s="374">
        <f t="shared" si="945"/>
        <v>-5.8481455670142166</v>
      </c>
      <c r="Q3227" s="374">
        <f t="shared" si="946"/>
        <v>-122.04737659481306</v>
      </c>
      <c r="R3227" s="12">
        <f t="shared" si="947"/>
        <v>57.952623405186941</v>
      </c>
      <c r="S3227" s="57">
        <f t="shared" si="948"/>
        <v>174.98872001484875</v>
      </c>
      <c r="T3227" s="12">
        <f t="shared" si="931"/>
        <v>-5.8481455670142166</v>
      </c>
    </row>
    <row r="3228" spans="1:20" x14ac:dyDescent="0.15">
      <c r="A3228" s="57">
        <f t="shared" si="932"/>
        <v>1103664.6034266341</v>
      </c>
      <c r="B3228" s="12">
        <f t="shared" si="949"/>
        <v>175653.67715090519</v>
      </c>
      <c r="C3228" s="57" t="str">
        <f t="shared" si="933"/>
        <v>-0.27314646450811-0.429310375721349i</v>
      </c>
      <c r="D3228" s="57" t="str">
        <f t="shared" si="934"/>
        <v>6.11719773931891-3.41191020321833i</v>
      </c>
      <c r="E3228" s="57" t="str">
        <f t="shared" si="935"/>
        <v>121.638693468958-84.4874605273383i</v>
      </c>
      <c r="F3228" s="57" t="str">
        <f t="shared" si="936"/>
        <v>3.63071506344999-4.81166882878776i</v>
      </c>
      <c r="G3228" s="57" t="str">
        <f t="shared" si="937"/>
        <v>0.868866774077506-0.337546001282276i</v>
      </c>
      <c r="H3228" s="57" t="str">
        <f t="shared" si="938"/>
        <v>0.08814441137689-45.4470147901926i</v>
      </c>
      <c r="I3228" s="57" t="str">
        <f t="shared" si="939"/>
        <v>-1.23198250676912-0.933365799919302i</v>
      </c>
      <c r="K3228" s="57" t="str">
        <f t="shared" si="940"/>
        <v>0.000512110488893287-0.000836752713798745i</v>
      </c>
      <c r="L3228" s="57" t="str">
        <f t="shared" si="941"/>
        <v>0.00025-0.00125843384355781i</v>
      </c>
      <c r="M3228" s="57" t="str">
        <f t="shared" si="942"/>
        <v>0.0025-0.000708754980727178i</v>
      </c>
      <c r="N3228" s="57">
        <f t="shared" si="943"/>
        <v>57.533657064242476</v>
      </c>
      <c r="O3228" s="57">
        <f t="shared" si="944"/>
        <v>5.8684045723730964</v>
      </c>
      <c r="P3228" s="374">
        <f t="shared" si="945"/>
        <v>-5.8684045723730964</v>
      </c>
      <c r="Q3228" s="374">
        <f t="shared" si="946"/>
        <v>-122.46634293575752</v>
      </c>
      <c r="R3228" s="12">
        <f t="shared" si="947"/>
        <v>57.533657064242476</v>
      </c>
      <c r="S3228" s="57">
        <f t="shared" si="948"/>
        <v>175.6536771509052</v>
      </c>
      <c r="T3228" s="12">
        <f t="shared" si="931"/>
        <v>-5.8684045723730964</v>
      </c>
    </row>
    <row r="3229" spans="1:20" x14ac:dyDescent="0.15">
      <c r="A3229" s="57">
        <f t="shared" si="932"/>
        <v>1107858.5289196554</v>
      </c>
      <c r="B3229" s="12">
        <f t="shared" si="949"/>
        <v>176321.16112407864</v>
      </c>
      <c r="C3229" s="57" t="str">
        <f t="shared" si="933"/>
        <v>-0.275642693810619-0.426282593014397i</v>
      </c>
      <c r="D3229" s="57" t="str">
        <f t="shared" si="934"/>
        <v>6.10634390735082-3.41858828219841i</v>
      </c>
      <c r="E3229" s="57" t="str">
        <f t="shared" si="935"/>
        <v>121.298635368829-85.2741707870887i</v>
      </c>
      <c r="F3229" s="57" t="str">
        <f t="shared" si="936"/>
        <v>3.62709338864583-4.80274085519601i</v>
      </c>
      <c r="G3229" s="57" t="str">
        <f t="shared" si="937"/>
        <v>0.868000070728754-0.33849069107382i</v>
      </c>
      <c r="H3229" s="57" t="str">
        <f t="shared" si="938"/>
        <v>0.0872310082876819-45.2740612677513i</v>
      </c>
      <c r="I3229" s="57" t="str">
        <f t="shared" si="939"/>
        <v>-1.22502712434506-0.928868570472294i</v>
      </c>
      <c r="K3229" s="57" t="str">
        <f t="shared" si="940"/>
        <v>0.000510683254966627-0.000834599896527908i</v>
      </c>
      <c r="L3229" s="57" t="str">
        <f t="shared" si="941"/>
        <v>0.00025-0.00125366989794562i</v>
      </c>
      <c r="M3229" s="57" t="str">
        <f t="shared" si="942"/>
        <v>0.0025-0.000706071907478758i</v>
      </c>
      <c r="N3229" s="57">
        <f t="shared" si="943"/>
        <v>57.112498018544017</v>
      </c>
      <c r="O3229" s="57">
        <f t="shared" si="944"/>
        <v>5.8889275443151465</v>
      </c>
      <c r="P3229" s="374">
        <f t="shared" si="945"/>
        <v>-5.8889275443151465</v>
      </c>
      <c r="Q3229" s="374">
        <f t="shared" si="946"/>
        <v>-122.88750198145598</v>
      </c>
      <c r="R3229" s="12">
        <f t="shared" si="947"/>
        <v>57.112498018544017</v>
      </c>
      <c r="S3229" s="57">
        <f t="shared" si="948"/>
        <v>176.32116112407866</v>
      </c>
      <c r="T3229" s="12">
        <f t="shared" si="931"/>
        <v>-5.8889275443151465</v>
      </c>
    </row>
    <row r="3230" spans="1:20" x14ac:dyDescent="0.15">
      <c r="A3230" s="57">
        <f t="shared" si="932"/>
        <v>1112068.39132955</v>
      </c>
      <c r="B3230" s="12">
        <f t="shared" si="949"/>
        <v>176991.18153635014</v>
      </c>
      <c r="C3230" s="57" t="str">
        <f t="shared" si="933"/>
        <v>-0.278118375089288-0.423220036363977i</v>
      </c>
      <c r="D3230" s="57" t="str">
        <f t="shared" si="934"/>
        <v>6.09544631726227-3.42524560105646i</v>
      </c>
      <c r="E3230" s="57" t="str">
        <f t="shared" si="935"/>
        <v>120.947890287998-86.0623576464766i</v>
      </c>
      <c r="F3230" s="57" t="str">
        <f t="shared" si="936"/>
        <v>3.62345143752685-4.79386332012254i</v>
      </c>
      <c r="G3230" s="57" t="str">
        <f t="shared" si="937"/>
        <v>0.867128515053133-0.339435786909514i</v>
      </c>
      <c r="H3230" s="57" t="str">
        <f t="shared" si="938"/>
        <v>0.0863270136174276-45.1017710656852i</v>
      </c>
      <c r="I3230" s="57" t="str">
        <f t="shared" si="939"/>
        <v>-1.21811972215469-0.924387181477905i</v>
      </c>
      <c r="K3230" s="57" t="str">
        <f t="shared" si="940"/>
        <v>0.000509259547570272-0.000832448943799659i</v>
      </c>
      <c r="L3230" s="57" t="str">
        <f t="shared" si="941"/>
        <v>0.00025-0.0012489239867958i</v>
      </c>
      <c r="M3230" s="57" t="str">
        <f t="shared" si="942"/>
        <v>0.0025-0.000703398991311773i</v>
      </c>
      <c r="N3230" s="57">
        <f t="shared" si="943"/>
        <v>56.689146870005857</v>
      </c>
      <c r="O3230" s="57">
        <f t="shared" si="944"/>
        <v>5.9097184468615991</v>
      </c>
      <c r="P3230" s="374">
        <f t="shared" si="945"/>
        <v>-5.9097184468615991</v>
      </c>
      <c r="Q3230" s="374">
        <f t="shared" si="946"/>
        <v>-123.31085312999414</v>
      </c>
      <c r="R3230" s="12">
        <f t="shared" si="947"/>
        <v>56.689146870005857</v>
      </c>
      <c r="S3230" s="57">
        <f t="shared" si="948"/>
        <v>176.99118153635013</v>
      </c>
      <c r="T3230" s="12">
        <f t="shared" si="931"/>
        <v>-5.9097184468615991</v>
      </c>
    </row>
    <row r="3231" spans="1:20" x14ac:dyDescent="0.15">
      <c r="A3231" s="57">
        <f t="shared" si="932"/>
        <v>1116294.2512166023</v>
      </c>
      <c r="B3231" s="12">
        <f t="shared" si="949"/>
        <v>177663.74802618826</v>
      </c>
      <c r="C3231" s="57" t="str">
        <f t="shared" si="933"/>
        <v>-0.280572778889635-0.42012275336076i</v>
      </c>
      <c r="D3231" s="57" t="str">
        <f t="shared" si="934"/>
        <v>6.0845050193224-3.43188183328899i</v>
      </c>
      <c r="E3231" s="57" t="str">
        <f t="shared" si="935"/>
        <v>120.586339222287-86.8518651645277i</v>
      </c>
      <c r="F3231" s="57" t="str">
        <f t="shared" si="936"/>
        <v>3.61978914499928-4.78503593920337i</v>
      </c>
      <c r="G3231" s="57" t="str">
        <f t="shared" si="937"/>
        <v>0.866252091473055-0.340381264895137i</v>
      </c>
      <c r="H3231" s="57" t="str">
        <f t="shared" si="938"/>
        <v>0.085432336748981-44.9301415946984i</v>
      </c>
      <c r="I3231" s="57" t="str">
        <f t="shared" si="939"/>
        <v>-1.21125991359599-0.919921577024517i</v>
      </c>
      <c r="K3231" s="57" t="str">
        <f t="shared" si="940"/>
        <v>0.000507839393871962-0.000830299861616032i</v>
      </c>
      <c r="L3231" s="57" t="str">
        <f t="shared" si="941"/>
        <v>0.00025-0.00124419604183682i</v>
      </c>
      <c r="M3231" s="57" t="str">
        <f t="shared" si="942"/>
        <v>0.0025-0.00070073619377543i</v>
      </c>
      <c r="N3231" s="57">
        <f t="shared" si="943"/>
        <v>56.263604567688873</v>
      </c>
      <c r="O3231" s="57">
        <f t="shared" si="944"/>
        <v>5.9307812813933527</v>
      </c>
      <c r="P3231" s="374">
        <f t="shared" si="945"/>
        <v>-5.9307812813933527</v>
      </c>
      <c r="Q3231" s="374">
        <f t="shared" si="946"/>
        <v>-123.73639543231113</v>
      </c>
      <c r="R3231" s="12">
        <f t="shared" si="947"/>
        <v>56.263604567688873</v>
      </c>
      <c r="S3231" s="57">
        <f t="shared" si="948"/>
        <v>177.66374802618827</v>
      </c>
      <c r="T3231" s="12">
        <f t="shared" si="931"/>
        <v>-5.9307812813933527</v>
      </c>
    </row>
    <row r="3232" spans="1:20" x14ac:dyDescent="0.15">
      <c r="A3232" s="57">
        <f t="shared" si="932"/>
        <v>1120536.1693712254</v>
      </c>
      <c r="B3232" s="12">
        <f t="shared" si="949"/>
        <v>178338.87026868778</v>
      </c>
      <c r="C3232" s="57" t="str">
        <f t="shared" si="933"/>
        <v>-0.28300516889262-0.416990806952538i</v>
      </c>
      <c r="D3232" s="57" t="str">
        <f t="shared" si="934"/>
        <v>6.07352006672958-3.4384966517438i</v>
      </c>
      <c r="E3232" s="57" t="str">
        <f t="shared" si="935"/>
        <v>120.213864941026-87.6425330385546i</v>
      </c>
      <c r="F3232" s="57" t="str">
        <f t="shared" si="936"/>
        <v>3.61610644641722-4.77625842785735i</v>
      </c>
      <c r="G3232" s="57" t="str">
        <f t="shared" si="937"/>
        <v>0.8653707845181-0.341327100917328i</v>
      </c>
      <c r="H3232" s="57" t="str">
        <f t="shared" si="938"/>
        <v>0.0845468878170638-44.7591702760368i</v>
      </c>
      <c r="I3232" s="57" t="str">
        <f t="shared" si="939"/>
        <v>-1.20444731502098-0.915471701599597i</v>
      </c>
      <c r="K3232" s="57" t="str">
        <f t="shared" si="940"/>
        <v>0.000506422820711695-0.000828152656260599i</v>
      </c>
      <c r="L3232" s="57" t="str">
        <f t="shared" si="941"/>
        <v>0.00025-0.00123948599505561i</v>
      </c>
      <c r="M3232" s="57" t="str">
        <f t="shared" si="942"/>
        <v>0.0025-0.000698083476564485i</v>
      </c>
      <c r="N3232" s="57">
        <f t="shared" si="943"/>
        <v>55.835872417377146</v>
      </c>
      <c r="O3232" s="57">
        <f t="shared" si="944"/>
        <v>5.9521200861301313</v>
      </c>
      <c r="P3232" s="374">
        <f t="shared" si="945"/>
        <v>-5.9521200861301313</v>
      </c>
      <c r="Q3232" s="374">
        <f t="shared" si="946"/>
        <v>-124.16412758262285</v>
      </c>
      <c r="R3232" s="12">
        <f t="shared" si="947"/>
        <v>55.835872417377146</v>
      </c>
      <c r="S3232" s="57">
        <f t="shared" si="948"/>
        <v>178.33887026868777</v>
      </c>
      <c r="T3232" s="12">
        <f t="shared" si="931"/>
        <v>-5.9521200861301313</v>
      </c>
    </row>
    <row r="3233" spans="1:20" x14ac:dyDescent="0.15">
      <c r="A3233" s="57">
        <f t="shared" si="932"/>
        <v>1124794.206814836</v>
      </c>
      <c r="B3233" s="12">
        <f t="shared" si="949"/>
        <v>179016.5579757088</v>
      </c>
      <c r="C3233" s="57" t="str">
        <f t="shared" si="933"/>
        <v>-0.285414802198363-0.413824275843397i</v>
      </c>
      <c r="D3233" s="57" t="str">
        <f t="shared" si="934"/>
        <v>6.06249151562942-3.44508972864848i</v>
      </c>
      <c r="E3233" s="57" t="str">
        <f t="shared" si="935"/>
        <v>119.830352126664-88.4341965827142i</v>
      </c>
      <c r="F3233" s="57" t="str">
        <f t="shared" si="936"/>
        <v>3.61240327759313-4.76753050128277i</v>
      </c>
      <c r="G3233" s="57" t="str">
        <f t="shared" si="937"/>
        <v>0.864484578827531-0.342273270643381i</v>
      </c>
      <c r="H3233" s="57" t="str">
        <f t="shared" si="938"/>
        <v>0.0836705777034763-44.5888545414387i</v>
      </c>
      <c r="I3233" s="57" t="str">
        <f t="shared" si="939"/>
        <v>-1.19768154571418-0.911037500087919i</v>
      </c>
      <c r="K3233" s="57" t="str">
        <f t="shared" si="940"/>
        <v>0.000505009854600288-0.00082600733429381i</v>
      </c>
      <c r="L3233" s="57" t="str">
        <f t="shared" si="941"/>
        <v>0.00025-0.00123479377869656i</v>
      </c>
      <c r="M3233" s="57" t="str">
        <f t="shared" si="942"/>
        <v>0.0025-0.00069544080151871i</v>
      </c>
      <c r="N3233" s="57">
        <f t="shared" si="943"/>
        <v>55.405952091208206</v>
      </c>
      <c r="O3233" s="57">
        <f t="shared" si="944"/>
        <v>5.9737389355641728</v>
      </c>
      <c r="P3233" s="374">
        <f t="shared" si="945"/>
        <v>-5.9737389355641728</v>
      </c>
      <c r="Q3233" s="374">
        <f t="shared" si="946"/>
        <v>-124.59404790879179</v>
      </c>
      <c r="R3233" s="12">
        <f t="shared" si="947"/>
        <v>55.405952091208206</v>
      </c>
      <c r="S3233" s="57">
        <f t="shared" si="948"/>
        <v>179.01655797570879</v>
      </c>
      <c r="T3233" s="12">
        <f t="shared" si="931"/>
        <v>-5.9737389355641728</v>
      </c>
    </row>
    <row r="3234" spans="1:20" x14ac:dyDescent="0.15">
      <c r="A3234" s="57">
        <f t="shared" si="932"/>
        <v>1129068.4248007324</v>
      </c>
      <c r="B3234" s="12">
        <f t="shared" si="949"/>
        <v>179696.82089601649</v>
      </c>
      <c r="C3234" s="57" t="str">
        <f t="shared" si="933"/>
        <v>-0.287800929627225-0.410623254891573i</v>
      </c>
      <c r="D3234" s="57" t="str">
        <f t="shared" si="934"/>
        <v>6.05141942513271-3.45166073563909i</v>
      </c>
      <c r="E3234" s="57" t="str">
        <f t="shared" si="935"/>
        <v>119.435687517626-89.2266867104942i</v>
      </c>
      <c r="F3234" s="57" t="str">
        <f t="shared" si="936"/>
        <v>3.60867957480823-4.7588518744536i</v>
      </c>
      <c r="G3234" s="57" t="str">
        <f t="shared" si="937"/>
        <v>0.863593459152815-0.343219749521047i</v>
      </c>
      <c r="H3234" s="57" t="str">
        <f t="shared" si="938"/>
        <v>0.0828033180323519-44.4191918330879i</v>
      </c>
      <c r="I3234" s="57" t="str">
        <f t="shared" si="939"/>
        <v>-1.19096222787122-0.906618917769788i</v>
      </c>
      <c r="K3234" s="57" t="str">
        <f t="shared" si="940"/>
        <v>0.00050360052171804-0.000823863902548316i</v>
      </c>
      <c r="L3234" s="57" t="str">
        <f t="shared" si="941"/>
        <v>0.00025-0.00123011932526057i</v>
      </c>
      <c r="M3234" s="57" t="str">
        <f t="shared" si="942"/>
        <v>0.0025-0.000692808130622345i</v>
      </c>
      <c r="N3234" s="57">
        <f t="shared" si="943"/>
        <v>54.973845637367788</v>
      </c>
      <c r="O3234" s="57">
        <f t="shared" si="944"/>
        <v>5.9956419398474825</v>
      </c>
      <c r="P3234" s="374">
        <f t="shared" si="945"/>
        <v>-5.9956419398474825</v>
      </c>
      <c r="Q3234" s="374">
        <f t="shared" si="946"/>
        <v>-125.02615436263221</v>
      </c>
      <c r="R3234" s="12">
        <f t="shared" si="947"/>
        <v>54.973845637367788</v>
      </c>
      <c r="S3234" s="57">
        <f t="shared" si="948"/>
        <v>179.6968208960165</v>
      </c>
      <c r="T3234" s="12">
        <f t="shared" si="931"/>
        <v>-5.9956419398474825</v>
      </c>
    </row>
    <row r="3235" spans="1:20" x14ac:dyDescent="0.15">
      <c r="A3235" s="57">
        <f t="shared" si="932"/>
        <v>1133358.8848149753</v>
      </c>
      <c r="B3235" s="12">
        <f t="shared" si="949"/>
        <v>180379.66881542135</v>
      </c>
      <c r="C3235" s="57" t="str">
        <f t="shared" si="933"/>
        <v>-0.290162796038625-0.407387855505325i</v>
      </c>
      <c r="D3235" s="57" t="str">
        <f t="shared" si="934"/>
        <v>6.04030385733304-3.45820934378939i</v>
      </c>
      <c r="E3235" s="57" t="str">
        <f t="shared" si="935"/>
        <v>119.029760054359-90.0198299213322i</v>
      </c>
      <c r="F3235" s="57" t="str">
        <f t="shared" si="936"/>
        <v>3.60493527482334-4.75022226211636i</v>
      </c>
      <c r="G3235" s="57" t="str">
        <f t="shared" si="937"/>
        <v>0.862697410360168-0.344166512778375i</v>
      </c>
      <c r="H3235" s="57" t="str">
        <f t="shared" si="938"/>
        <v>0.081945021165416-44.2501796035658i</v>
      </c>
      <c r="I3235" s="57" t="str">
        <f t="shared" si="939"/>
        <v>-1.18428898657774-0.90221590031934i</v>
      </c>
      <c r="K3235" s="57" t="str">
        <f t="shared" si="940"/>
        <v>0.000502194847913417-0.000821722368124289i</v>
      </c>
      <c r="L3235" s="57" t="str">
        <f t="shared" si="941"/>
        <v>0.00025-0.00122546256750405i</v>
      </c>
      <c r="M3235" s="57" t="str">
        <f t="shared" si="942"/>
        <v>0.0025-0.000690185426003536i</v>
      </c>
      <c r="N3235" s="57">
        <f t="shared" si="943"/>
        <v>54.539555489835408</v>
      </c>
      <c r="O3235" s="57">
        <f t="shared" si="944"/>
        <v>6.0178332441312099</v>
      </c>
      <c r="P3235" s="374">
        <f t="shared" si="945"/>
        <v>-6.0178332441312099</v>
      </c>
      <c r="Q3235" s="374">
        <f t="shared" si="946"/>
        <v>-125.46044451016459</v>
      </c>
      <c r="R3235" s="12">
        <f t="shared" si="947"/>
        <v>54.539555489835408</v>
      </c>
      <c r="S3235" s="57">
        <f t="shared" si="948"/>
        <v>180.37966881542135</v>
      </c>
      <c r="T3235" s="12">
        <f t="shared" si="931"/>
        <v>-6.0178332441312099</v>
      </c>
    </row>
    <row r="3236" spans="1:20" x14ac:dyDescent="0.15">
      <c r="A3236" s="57">
        <f t="shared" si="932"/>
        <v>1137665.6485772722</v>
      </c>
      <c r="B3236" s="12">
        <f t="shared" si="949"/>
        <v>181065.11155691996</v>
      </c>
      <c r="C3236" s="57" t="str">
        <f t="shared" si="933"/>
        <v>-0.292499640667939-0.404118206036183i</v>
      </c>
      <c r="D3236" s="57" t="str">
        <f t="shared" si="934"/>
        <v>6.02914487732415-3.46473522364068i</v>
      </c>
      <c r="E3236" s="57" t="str">
        <f t="shared" si="935"/>
        <v>118.612461028482-90.813448291584i</v>
      </c>
      <c r="F3236" s="57" t="str">
        <f t="shared" si="936"/>
        <v>3.60117031488945-4.74164137878709i</v>
      </c>
      <c r="G3236" s="57" t="str">
        <f t="shared" si="937"/>
        <v>0.861796417433118-0.345113535423578i</v>
      </c>
      <c r="H3236" s="57" t="str">
        <f t="shared" si="938"/>
        <v>0.0810956001972806-44.0818153158034i</v>
      </c>
      <c r="I3236" s="57" t="str">
        <f t="shared" si="939"/>
        <v>-1.17766144978847-0.897828393802745i</v>
      </c>
      <c r="K3236" s="57" t="str">
        <f t="shared" si="940"/>
        <v>0.000500792858701844-0.000819582738384752i</v>
      </c>
      <c r="L3236" s="57" t="str">
        <f t="shared" si="941"/>
        <v>0.00025-0.00122082343843799i</v>
      </c>
      <c r="M3236" s="57" t="str">
        <f t="shared" si="942"/>
        <v>0.0025-0.000687572649933788i</v>
      </c>
      <c r="N3236" s="57">
        <f t="shared" si="943"/>
        <v>54.103084478172306</v>
      </c>
      <c r="O3236" s="57">
        <f t="shared" si="944"/>
        <v>6.0403170278549787</v>
      </c>
      <c r="P3236" s="374">
        <f t="shared" si="945"/>
        <v>-6.0403170278549787</v>
      </c>
      <c r="Q3236" s="374">
        <f t="shared" si="946"/>
        <v>-125.89691552182769</v>
      </c>
      <c r="R3236" s="12">
        <f t="shared" si="947"/>
        <v>54.103084478172306</v>
      </c>
      <c r="S3236" s="57">
        <f t="shared" si="948"/>
        <v>181.06511155691996</v>
      </c>
      <c r="T3236" s="12">
        <f t="shared" si="931"/>
        <v>-6.0403170278549787</v>
      </c>
    </row>
    <row r="3237" spans="1:20" x14ac:dyDescent="0.15">
      <c r="A3237" s="57">
        <f t="shared" si="932"/>
        <v>1141988.7780418657</v>
      </c>
      <c r="B3237" s="12">
        <f t="shared" si="949"/>
        <v>181753.15898083625</v>
      </c>
      <c r="C3237" s="57" t="str">
        <f t="shared" si="933"/>
        <v>-0.294810697481732-0.400814452168719i</v>
      </c>
      <c r="D3237" s="57" t="str">
        <f t="shared" si="934"/>
        <v>6.01794255321688-3.47123804523135i</v>
      </c>
      <c r="E3237" s="57" t="str">
        <f t="shared" si="935"/>
        <v>118.183684234919-91.607359470057i</v>
      </c>
      <c r="F3237" s="57" t="str">
        <f t="shared" si="936"/>
        <v>3.59738463275848-4.73310893874787i</v>
      </c>
      <c r="G3237" s="57" t="str">
        <f t="shared" si="937"/>
        <v>0.860890465475082-0.346060792244915i</v>
      </c>
      <c r="H3237" s="57" t="str">
        <f t="shared" si="938"/>
        <v>0.0802549689507536-43.9140964430345i</v>
      </c>
      <c r="I3237" s="57" t="str">
        <f t="shared" si="939"/>
        <v>-1.17107924830634-0.893456344676466i</v>
      </c>
      <c r="K3237" s="57" t="str">
        <f t="shared" si="940"/>
        <v>0.000499394579264521-0.000817445020950888i</v>
      </c>
      <c r="L3237" s="57" t="str">
        <f t="shared" si="941"/>
        <v>0.00025-0.00121620187132695i</v>
      </c>
      <c r="M3237" s="57" t="str">
        <f t="shared" si="942"/>
        <v>0.0025-0.000684969764827442i</v>
      </c>
      <c r="N3237" s="57">
        <f t="shared" si="943"/>
        <v>53.664435837336498</v>
      </c>
      <c r="O3237" s="57">
        <f t="shared" si="944"/>
        <v>6.0630975039873114</v>
      </c>
      <c r="P3237" s="374">
        <f t="shared" si="945"/>
        <v>-6.0630975039873114</v>
      </c>
      <c r="Q3237" s="374">
        <f t="shared" si="946"/>
        <v>-126.3355641626635</v>
      </c>
      <c r="R3237" s="12">
        <f t="shared" si="947"/>
        <v>53.664435837336498</v>
      </c>
      <c r="S3237" s="57">
        <f t="shared" si="948"/>
        <v>181.75315898083625</v>
      </c>
      <c r="T3237" s="12">
        <f t="shared" si="931"/>
        <v>-6.0630975039873114</v>
      </c>
    </row>
    <row r="3238" spans="1:20" x14ac:dyDescent="0.15">
      <c r="A3238" s="57">
        <f t="shared" si="932"/>
        <v>1146328.3353984249</v>
      </c>
      <c r="B3238" s="12">
        <f t="shared" si="949"/>
        <v>182443.82098496344</v>
      </c>
      <c r="C3238" s="57" t="str">
        <f t="shared" si="933"/>
        <v>-0.297095195551584-0.397476757306293i</v>
      </c>
      <c r="D3238" s="57" t="str">
        <f t="shared" si="934"/>
        <v>6.00669695615602-3.47771747812759i</v>
      </c>
      <c r="E3238" s="57" t="str">
        <f t="shared" si="935"/>
        <v>117.743326126959-92.4013766782825i</v>
      </c>
      <c r="F3238" s="57" t="str">
        <f t="shared" si="936"/>
        <v>3.59357816669429-4.72462465604445i</v>
      </c>
      <c r="G3238" s="57" t="str">
        <f t="shared" si="937"/>
        <v>0.859979539711964-0.347008257810621i</v>
      </c>
      <c r="H3238" s="57" t="str">
        <f t="shared" si="938"/>
        <v>0.0794230419721789-43.7470204687495i</v>
      </c>
      <c r="I3238" s="57" t="str">
        <f t="shared" si="939"/>
        <v>-1.16454201576203-0.889099699785567i</v>
      </c>
      <c r="K3238" s="57" t="str">
        <f t="shared" si="940"/>
        <v>0.00049800003444733-0.000815309223697364i</v>
      </c>
      <c r="L3238" s="57" t="str">
        <f t="shared" si="941"/>
        <v>0.00025-0.00121159779968813i</v>
      </c>
      <c r="M3238" s="57" t="str">
        <f t="shared" si="942"/>
        <v>0.0025-0.000682376733241123i</v>
      </c>
      <c r="N3238" s="57">
        <f t="shared" si="943"/>
        <v>53.22361321752831</v>
      </c>
      <c r="O3238" s="57">
        <f t="shared" si="944"/>
        <v>6.0861789182132844</v>
      </c>
      <c r="P3238" s="374">
        <f t="shared" si="945"/>
        <v>-6.0861789182132844</v>
      </c>
      <c r="Q3238" s="374">
        <f t="shared" si="946"/>
        <v>-126.77638678247169</v>
      </c>
      <c r="R3238" s="12">
        <f t="shared" si="947"/>
        <v>53.22361321752831</v>
      </c>
      <c r="S3238" s="57">
        <f t="shared" si="948"/>
        <v>182.44382098496345</v>
      </c>
      <c r="T3238" s="12">
        <f t="shared" si="931"/>
        <v>-6.0861789182132844</v>
      </c>
    </row>
    <row r="3239" spans="1:20" x14ac:dyDescent="0.15">
      <c r="A3239" s="57">
        <f t="shared" si="932"/>
        <v>1150684.383072939</v>
      </c>
      <c r="B3239" s="12">
        <f t="shared" si="949"/>
        <v>183137.10750470631</v>
      </c>
      <c r="C3239" s="57" t="str">
        <f t="shared" si="933"/>
        <v>-0.299352359446806-0.394105302951761i</v>
      </c>
      <c r="D3239" s="57" t="str">
        <f t="shared" si="934"/>
        <v>5.99540816033648-3.48417319145358i</v>
      </c>
      <c r="E3239" s="57" t="str">
        <f t="shared" si="935"/>
        <v>117.291285974062-93.1953087157898i</v>
      </c>
      <c r="F3239" s="57" t="str">
        <f t="shared" si="936"/>
        <v>3.58975085548338-4.71618824448281i</v>
      </c>
      <c r="G3239" s="57" t="str">
        <f t="shared" si="937"/>
        <v>0.859063625494766-0.347955906468843i</v>
      </c>
      <c r="H3239" s="57" t="str">
        <f t="shared" si="938"/>
        <v>0.0785997345267928-43.5805848866485i</v>
      </c>
      <c r="I3239" s="57" t="str">
        <f t="shared" si="939"/>
        <v>-1.15804938859338-0.884758406361918i</v>
      </c>
      <c r="K3239" s="57" t="str">
        <f t="shared" si="940"/>
        <v>0.000496609248759802-0.000813175354747671i</v>
      </c>
      <c r="L3239" s="57" t="str">
        <f t="shared" si="941"/>
        <v>0.00025-0.00120701115729043i</v>
      </c>
      <c r="M3239" s="57" t="str">
        <f t="shared" si="942"/>
        <v>0.0025-0.000679793517873204i</v>
      </c>
      <c r="N3239" s="57">
        <f t="shared" si="943"/>
        <v>52.780620694035804</v>
      </c>
      <c r="O3239" s="57">
        <f t="shared" si="944"/>
        <v>6.1095655480710747</v>
      </c>
      <c r="P3239" s="374">
        <f t="shared" si="945"/>
        <v>-6.1095655480710747</v>
      </c>
      <c r="Q3239" s="374">
        <f t="shared" si="946"/>
        <v>-127.2193793059642</v>
      </c>
      <c r="R3239" s="12">
        <f t="shared" si="947"/>
        <v>52.780620694035804</v>
      </c>
      <c r="S3239" s="57">
        <f t="shared" si="948"/>
        <v>183.13710750470631</v>
      </c>
      <c r="T3239" s="12">
        <f t="shared" si="931"/>
        <v>-6.1095655480710747</v>
      </c>
    </row>
    <row r="3240" spans="1:20" x14ac:dyDescent="0.15">
      <c r="A3240" s="57">
        <f t="shared" si="932"/>
        <v>1155056.983728616</v>
      </c>
      <c r="B3240" s="12">
        <f t="shared" si="949"/>
        <v>183833.02851322418</v>
      </c>
      <c r="C3240" s="57" t="str">
        <f t="shared" si="933"/>
        <v>-0.301581409646156-0.390700289082567i</v>
      </c>
      <c r="D3240" s="57" t="str">
        <f t="shared" si="934"/>
        <v>5.98407624301961-3.49060485392296i</v>
      </c>
      <c r="E3240" s="57" t="str">
        <f t="shared" si="935"/>
        <v>116.827466022351-93.9889599705249i</v>
      </c>
      <c r="F3240" s="57" t="str">
        <f t="shared" si="936"/>
        <v>3.58590263844608-4.70779941762703i</v>
      </c>
      <c r="G3240" s="57" t="str">
        <f t="shared" si="937"/>
        <v>0.858142708302224-0.348903712347616i</v>
      </c>
      <c r="H3240" s="57" t="str">
        <f t="shared" si="938"/>
        <v>0.0777849625940975-43.4147872005938i</v>
      </c>
      <c r="I3240" s="57" t="str">
        <f t="shared" si="939"/>
        <v>-1.1516010060253-0.880432412022475i</v>
      </c>
      <c r="K3240" s="57" t="str">
        <f t="shared" si="940"/>
        <v>0.000495222246374124-0.000811043422469408i</v>
      </c>
      <c r="L3240" s="57" t="str">
        <f t="shared" si="941"/>
        <v>0.00025-0.00120244187815344i</v>
      </c>
      <c r="M3240" s="57" t="str">
        <f t="shared" si="942"/>
        <v>0.0025-0.000677220081563268i</v>
      </c>
      <c r="N3240" s="57">
        <f t="shared" si="943"/>
        <v>52.335462777093042</v>
      </c>
      <c r="O3240" s="57">
        <f t="shared" si="944"/>
        <v>6.1332617020342788</v>
      </c>
      <c r="P3240" s="374">
        <f t="shared" si="945"/>
        <v>-6.1332617020342788</v>
      </c>
      <c r="Q3240" s="374">
        <f t="shared" si="946"/>
        <v>-127.66453722290696</v>
      </c>
      <c r="R3240" s="12">
        <f t="shared" si="947"/>
        <v>52.335462777093042</v>
      </c>
      <c r="S3240" s="57">
        <f t="shared" si="948"/>
        <v>183.83302851322418</v>
      </c>
      <c r="T3240" s="12">
        <f t="shared" si="931"/>
        <v>-6.1332617020342788</v>
      </c>
    </row>
    <row r="3241" spans="1:20" x14ac:dyDescent="0.15">
      <c r="A3241" s="57">
        <f t="shared" si="932"/>
        <v>1159446.200266785</v>
      </c>
      <c r="B3241" s="12">
        <f t="shared" si="949"/>
        <v>184531.59402157445</v>
      </c>
      <c r="C3241" s="57" t="str">
        <f t="shared" si="933"/>
        <v>-0.303781562968857-0.387261934519228i</v>
      </c>
      <c r="D3241" s="57" t="str">
        <f t="shared" si="934"/>
        <v>5.97270128454887-3.49701213386992i</v>
      </c>
      <c r="E3241" s="57" t="str">
        <f t="shared" si="935"/>
        <v>116.351771657592-94.7821304346819i</v>
      </c>
      <c r="F3241" s="57" t="str">
        <f t="shared" si="936"/>
        <v>3.58203345544746-4.69945788879645i</v>
      </c>
      <c r="G3241" s="57" t="str">
        <f t="shared" si="937"/>
        <v>0.857216773743447-0.34985164935487i</v>
      </c>
      <c r="H3241" s="57" t="str">
        <f t="shared" si="938"/>
        <v>0.0769786428632752-43.2496249245667i</v>
      </c>
      <c r="I3241" s="57" t="str">
        <f t="shared" si="939"/>
        <v>-1.14519651004963-0.876121664767573i</v>
      </c>
      <c r="K3241" s="57" t="str">
        <f t="shared" si="940"/>
        <v>0.000493839051124257-0.000808913435469656i</v>
      </c>
      <c r="L3241" s="57" t="str">
        <f t="shared" si="941"/>
        <v>0.00025-0.00119788989654657i</v>
      </c>
      <c r="M3241" s="57" t="str">
        <f t="shared" si="942"/>
        <v>0.0025-0.000674656387291557i</v>
      </c>
      <c r="N3241" s="57">
        <f t="shared" si="943"/>
        <v>51.888144421719289</v>
      </c>
      <c r="O3241" s="57">
        <f t="shared" si="944"/>
        <v>6.1572717185398904</v>
      </c>
      <c r="P3241" s="374">
        <f t="shared" si="945"/>
        <v>-6.1572717185398904</v>
      </c>
      <c r="Q3241" s="374">
        <f t="shared" si="946"/>
        <v>-128.11185557828071</v>
      </c>
      <c r="R3241" s="12">
        <f t="shared" si="947"/>
        <v>51.888144421719289</v>
      </c>
      <c r="S3241" s="57">
        <f t="shared" si="948"/>
        <v>184.53159402157445</v>
      </c>
      <c r="T3241" s="12">
        <f t="shared" si="931"/>
        <v>-6.1572717185398904</v>
      </c>
    </row>
    <row r="3242" spans="1:20" x14ac:dyDescent="0.15">
      <c r="A3242" s="57">
        <f t="shared" si="932"/>
        <v>1163852.0958277988</v>
      </c>
      <c r="B3242" s="12">
        <f t="shared" si="949"/>
        <v>185232.81407885643</v>
      </c>
      <c r="C3242" s="57" t="str">
        <f t="shared" si="933"/>
        <v>-0.305952033024952-0.383790477286352i</v>
      </c>
      <c r="D3242" s="57" t="str">
        <f t="shared" si="934"/>
        <v>5.96128336836504-3.50339469928078i</v>
      </c>
      <c r="E3242" s="57" t="str">
        <f t="shared" si="935"/>
        <v>115.864111570539-95.5746157261215i</v>
      </c>
      <c r="F3242" s="57" t="str">
        <f t="shared" si="936"/>
        <v>3.57814324690857-4.69116337106316i</v>
      </c>
      <c r="G3242" s="57" t="str">
        <f t="shared" si="937"/>
        <v>0.856285807560585-0.350799691178459i</v>
      </c>
      <c r="H3242" s="57" t="str">
        <f t="shared" si="938"/>
        <v>0.076180692728593-43.0850955826185i</v>
      </c>
      <c r="I3242" s="57" t="str">
        <f t="shared" si="939"/>
        <v>-1.1388355454052-0.871826112979146i</v>
      </c>
      <c r="K3242" s="57" t="str">
        <f t="shared" si="940"/>
        <v>0.000492459686505044-0.000806785402590258i</v>
      </c>
      <c r="L3242" s="57" t="str">
        <f t="shared" si="941"/>
        <v>0.00025-0.00119335514698801i</v>
      </c>
      <c r="M3242" s="57" t="str">
        <f t="shared" si="942"/>
        <v>0.0025-0.000672102398178479i</v>
      </c>
      <c r="N3242" s="57">
        <f t="shared" si="943"/>
        <v>51.438671037536722</v>
      </c>
      <c r="O3242" s="57">
        <f t="shared" si="944"/>
        <v>6.1815999649622597</v>
      </c>
      <c r="P3242" s="374">
        <f t="shared" si="945"/>
        <v>-6.1815999649622597</v>
      </c>
      <c r="Q3242" s="374">
        <f t="shared" si="946"/>
        <v>-128.56132896246328</v>
      </c>
      <c r="R3242" s="12">
        <f t="shared" si="947"/>
        <v>51.438671037536722</v>
      </c>
      <c r="S3242" s="57">
        <f t="shared" si="948"/>
        <v>185.23281407885642</v>
      </c>
      <c r="T3242" s="12">
        <f t="shared" si="931"/>
        <v>-6.1815999649622597</v>
      </c>
    </row>
    <row r="3243" spans="1:20" x14ac:dyDescent="0.15">
      <c r="A3243" s="57">
        <f t="shared" si="932"/>
        <v>1168274.7337919443</v>
      </c>
      <c r="B3243" s="12">
        <f t="shared" si="949"/>
        <v>185936.69877235609</v>
      </c>
      <c r="C3243" s="57" t="str">
        <f t="shared" si="933"/>
        <v>-0.308092030685198-0.380286174965478i</v>
      </c>
      <c r="D3243" s="57" t="str">
        <f t="shared" si="934"/>
        <v>5.94982258102161-3.5097522178264i</v>
      </c>
      <c r="E3243" s="57" t="str">
        <f t="shared" si="935"/>
        <v>115.364397924482-96.3662071155722i</v>
      </c>
      <c r="F3243" s="57" t="str">
        <f t="shared" si="936"/>
        <v>3.57423195381756-4.68291557725008i</v>
      </c>
      <c r="G3243" s="57" t="str">
        <f t="shared" si="937"/>
        <v>0.855349795631508-0.351747811286219i</v>
      </c>
      <c r="H3243" s="57" t="str">
        <f t="shared" si="938"/>
        <v>0.0753910302848631-42.9211967088284i</v>
      </c>
      <c r="I3243" s="57" t="str">
        <f t="shared" si="939"/>
        <v>-1.13251775955827-0.867545705419053i</v>
      </c>
      <c r="K3243" s="57" t="str">
        <f t="shared" si="940"/>
        <v>0.000491084175671467-0.000804659332903201i</v>
      </c>
      <c r="L3243" s="57" t="str">
        <f t="shared" si="941"/>
        <v>0.00025-0.00118883756424389i</v>
      </c>
      <c r="M3243" s="57" t="str">
        <f t="shared" si="942"/>
        <v>0.0025-0.000669558077484041i</v>
      </c>
      <c r="N3243" s="57">
        <f t="shared" si="943"/>
        <v>50.987048498559801</v>
      </c>
      <c r="O3243" s="57">
        <f t="shared" si="944"/>
        <v>6.2062508365286959</v>
      </c>
      <c r="P3243" s="374">
        <f t="shared" si="945"/>
        <v>-6.2062508365286959</v>
      </c>
      <c r="Q3243" s="374">
        <f t="shared" si="946"/>
        <v>-129.0129515014402</v>
      </c>
      <c r="R3243" s="12">
        <f t="shared" si="947"/>
        <v>50.987048498559801</v>
      </c>
      <c r="S3243" s="57">
        <f t="shared" si="948"/>
        <v>185.9366987723561</v>
      </c>
      <c r="T3243" s="12">
        <f t="shared" si="931"/>
        <v>-6.2062508365286959</v>
      </c>
    </row>
    <row r="3244" spans="1:20" x14ac:dyDescent="0.15">
      <c r="A3244" s="57">
        <f t="shared" si="932"/>
        <v>1172714.1777803539</v>
      </c>
      <c r="B3244" s="12">
        <f t="shared" si="949"/>
        <v>186643.25822769105</v>
      </c>
      <c r="C3244" s="57" t="str">
        <f t="shared" si="933"/>
        <v>-0.310200764570569-0.376749305038518i</v>
      </c>
      <c r="D3244" s="57" t="str">
        <f t="shared" si="934"/>
        <v>5.93831901219926-3.51608435689419i</v>
      </c>
      <c r="E3244" s="57" t="str">
        <f t="shared" si="935"/>
        <v>114.852546524787-97.1566915598675i</v>
      </c>
      <c r="F3244" s="57" t="str">
        <f t="shared" si="936"/>
        <v>3.57029951774095-4.67471421992835i</v>
      </c>
      <c r="G3244" s="57" t="str">
        <f t="shared" si="937"/>
        <v>0.854408723972502-0.352695982926065i</v>
      </c>
      <c r="H3244" s="57" t="str">
        <f t="shared" si="938"/>
        <v>0.0746095743228931-42.7579258472557i</v>
      </c>
      <c r="I3244" s="57" t="str">
        <f t="shared" si="939"/>
        <v>-1.12624280268277-0.863280391227289i</v>
      </c>
      <c r="K3244" s="57" t="str">
        <f t="shared" si="940"/>
        <v>0.000489712541437884-0.000802535235705914i</v>
      </c>
      <c r="L3244" s="57" t="str">
        <f t="shared" si="941"/>
        <v>0.00025-0.00118433708332724i</v>
      </c>
      <c r="M3244" s="57" t="str">
        <f t="shared" si="942"/>
        <v>0.0025-0.000667023388607335i</v>
      </c>
      <c r="N3244" s="57">
        <f t="shared" si="943"/>
        <v>50.533283152922678</v>
      </c>
      <c r="O3244" s="57">
        <f t="shared" si="944"/>
        <v>6.2312287551802603</v>
      </c>
      <c r="P3244" s="374">
        <f t="shared" si="945"/>
        <v>-6.2312287551802603</v>
      </c>
      <c r="Q3244" s="374">
        <f t="shared" si="946"/>
        <v>-129.46671684707732</v>
      </c>
      <c r="R3244" s="12">
        <f t="shared" si="947"/>
        <v>50.533283152922678</v>
      </c>
      <c r="S3244" s="57">
        <f t="shared" si="948"/>
        <v>186.64325822769106</v>
      </c>
      <c r="T3244" s="12">
        <f t="shared" ref="T3244:T3307" si="950">P3244</f>
        <v>-6.2312287551802603</v>
      </c>
    </row>
    <row r="3245" spans="1:20" x14ac:dyDescent="0.15">
      <c r="A3245" s="57">
        <f t="shared" ref="A3245:A3308" si="951">2*PI()*B3245</f>
        <v>1177170.4916559192</v>
      </c>
      <c r="B3245" s="12">
        <f t="shared" si="949"/>
        <v>187352.50260895627</v>
      </c>
      <c r="C3245" s="57" t="str">
        <f t="shared" ref="C3245:C3308" si="952">IMPRODUCT(D3245,E3245,$C$40,,K3245,$C$41)</f>
        <v>-0.312277441561314-0.373180165221185i</v>
      </c>
      <c r="D3245" s="57" t="str">
        <f t="shared" ref="D3245:D3308" si="953">IMDIV(IMPRODUCT($C$37,$C$38,COMPLEX(1,A3245/$C$38)),IMSUM(-1*A3245*A3245/$C$39,COMPLEX(0,1*A3245)))</f>
        <v>5.92677275472029-3.52239078362101i</v>
      </c>
      <c r="E3245" s="57" t="str">
        <f t="shared" ref="E3245:E3308" si="954">IMDIV(IMPRODUCT(IMSUM(F3245,G3245),$C$29,H3245),IMSUM(1,I3245))</f>
        <v>114.328476990281-97.9458517413423i</v>
      </c>
      <c r="F3245" s="57" t="str">
        <f t="shared" ref="F3245:F3308" si="955">IMDIV(IMPRODUCT($C$14,$C$15,COMPLEX(1,A3245/$C$15)),IMSUM(-1*A3245*A3245/$C$16,COMPLEX(0,A3245)))</f>
        <v>3.56634588083503-4.66655901141566i</v>
      </c>
      <c r="G3245" s="57" t="str">
        <f t="shared" ref="G3245:G3308" si="956">IMDIV(1,COMPLEX(1,A3245*$C$9*$C$10))</f>
        <v>0.853462578740976-0.353644179126109i</v>
      </c>
      <c r="H3245" s="57" t="str">
        <f t="shared" ref="H3245:H3308" si="957">IMDIV($C$3,IMSUM(K3245,COMPLEX(0,$C$28*A3245)))</f>
        <v>0.0738362443249775-42.5952805518962i</v>
      </c>
      <c r="I3245" s="57" t="str">
        <f t="shared" ref="I3245:I3308" si="958">IMPRODUCT(F3245,$C$29,H3245,$C$31)</f>
        <v>-1.1200103276411-0.859030119920307i</v>
      </c>
      <c r="K3245" s="57" t="str">
        <f t="shared" ref="K3245:K3308" si="959">IF($C$26&lt;=0,IMDIV(1,IMSUM(IMDIV(1,L3245),1/$C$18)),IMDIV(1,IMSUM(IMDIV(1,L3245),1/$C$18,IMDIV(1,M3245))))</f>
        <v>0.000488344806277396-0.000800413120516653i</v>
      </c>
      <c r="L3245" s="57" t="str">
        <f t="shared" ref="L3245:L3308" si="960">IMSUM($C$21/$C$22,IMDIV(1,COMPLEX(0,$C$20*$C$22*A3245)))</f>
        <v>0.00025-0.00117985363949715i</v>
      </c>
      <c r="M3245" s="57" t="str">
        <f t="shared" ref="M3245:M3308" si="961">IMSUM($C$25/$C$26,IMDIV(1,COMPLEX(0,$C$24*$C$26*A3245)))</f>
        <v>0.0025-0.000664498295086005i</v>
      </c>
      <c r="N3245" s="57">
        <f t="shared" ref="N3245:N3308" si="962">ABS(R3245)</f>
        <v>50.077381832563049</v>
      </c>
      <c r="O3245" s="57">
        <f t="shared" ref="O3245:O3308" si="963">ABS(P3245)</f>
        <v>6.2565381683735044</v>
      </c>
      <c r="P3245" s="374">
        <f t="shared" ref="P3245:P3308" si="964">20*LOG10(IMABS(C3245))</f>
        <v>-6.2565381683735044</v>
      </c>
      <c r="Q3245" s="374">
        <f t="shared" ref="Q3245:Q3308" si="965">IMARGUMENT(C3245)*180/PI()</f>
        <v>-129.92261816743695</v>
      </c>
      <c r="R3245" s="12">
        <f t="shared" ref="R3245:R3308" si="966">IF(Q3245&lt;0,Q3245+180,Q3245-180)</f>
        <v>50.077381832563049</v>
      </c>
      <c r="S3245" s="57">
        <f t="shared" ref="S3245:S3308" si="967">B3245/1000</f>
        <v>187.35250260895629</v>
      </c>
      <c r="T3245" s="12">
        <f t="shared" si="950"/>
        <v>-6.2565381683735044</v>
      </c>
    </row>
    <row r="3246" spans="1:20" x14ac:dyDescent="0.15">
      <c r="A3246" s="57">
        <f t="shared" si="951"/>
        <v>1181643.7395242117</v>
      </c>
      <c r="B3246" s="12">
        <f t="shared" ref="B3246:B3309" si="968">B3245*(1+B$42)</f>
        <v>188064.44211887033</v>
      </c>
      <c r="C3246" s="57" t="str">
        <f t="shared" si="952"/>
        <v>-0.314321267325719-0.369579073785186i</v>
      </c>
      <c r="D3246" s="57" t="str">
        <f t="shared" si="953"/>
        <v>5.91518390456264-3.52867116492625i</v>
      </c>
      <c r="E3246" s="57" t="str">
        <f t="shared" si="954"/>
        <v>113.792112926239-98.733466113654i</v>
      </c>
      <c r="F3246" s="57" t="str">
        <f t="shared" si="955"/>
        <v>3.56237098585721-4.65844966377427i</v>
      </c>
      <c r="G3246" s="57" t="str">
        <f t="shared" si="956"/>
        <v>0.852511346238192-0.354592372694813i</v>
      </c>
      <c r="H3246" s="57" t="str">
        <f t="shared" si="957"/>
        <v>0.0730709604603988-42.4332583866377i</v>
      </c>
      <c r="I3246" s="57" t="str">
        <f t="shared" si="958"/>
        <v>-1.11381998996485-0.854794841389277i</v>
      </c>
      <c r="K3246" s="57" t="str">
        <f t="shared" si="959"/>
        <v>0.000486980992321223-0.000798292997069831i</v>
      </c>
      <c r="L3246" s="57" t="str">
        <f t="shared" si="960"/>
        <v>0.00025-0.00117538716825777i</v>
      </c>
      <c r="M3246" s="57" t="str">
        <f t="shared" si="961"/>
        <v>0.0025-0.000661982760595743i</v>
      </c>
      <c r="N3246" s="57">
        <f t="shared" si="962"/>
        <v>49.619351862816274</v>
      </c>
      <c r="O3246" s="57">
        <f t="shared" si="963"/>
        <v>6.2821835478244079</v>
      </c>
      <c r="P3246" s="374">
        <f t="shared" si="964"/>
        <v>-6.2821835478244079</v>
      </c>
      <c r="Q3246" s="374">
        <f t="shared" si="965"/>
        <v>-130.38064813718373</v>
      </c>
      <c r="R3246" s="12">
        <f t="shared" si="966"/>
        <v>49.619351862816274</v>
      </c>
      <c r="S3246" s="57">
        <f t="shared" si="967"/>
        <v>188.06444211887032</v>
      </c>
      <c r="T3246" s="12">
        <f t="shared" si="950"/>
        <v>-6.2821835478244079</v>
      </c>
    </row>
    <row r="3247" spans="1:20" x14ac:dyDescent="0.15">
      <c r="A3247" s="57">
        <f t="shared" si="951"/>
        <v>1186133.9857344038</v>
      </c>
      <c r="B3247" s="12">
        <f t="shared" si="968"/>
        <v>188779.08699892205</v>
      </c>
      <c r="C3247" s="57" t="str">
        <f t="shared" si="952"/>
        <v>-0.316331446868436-0.36594636986835i</v>
      </c>
      <c r="D3247" s="57" t="str">
        <f t="shared" si="953"/>
        <v>5.90355256087351-3.53492516754502i</v>
      </c>
      <c r="E3247" s="57" t="str">
        <f t="shared" si="954"/>
        <v>113.243382098775-99.519308954189i</v>
      </c>
      <c r="F3247" s="57" t="str">
        <f t="shared" si="955"/>
        <v>3.55837477617735-4.65038588880914i</v>
      </c>
      <c r="G3247" s="57" t="str">
        <f t="shared" si="956"/>
        <v>0.851555012912005-0.355540536221174i</v>
      </c>
      <c r="H3247" s="57" t="str">
        <f t="shared" si="957"/>
        <v>0.0723136435809529-42.2718569252149i</v>
      </c>
      <c r="I3247" s="57" t="str">
        <f t="shared" si="958"/>
        <v>-1.10767144783571-0.850574505898317i</v>
      </c>
      <c r="K3247" s="57" t="str">
        <f t="shared" si="959"/>
        <v>0.000485621121358178-0.00079617487531139i</v>
      </c>
      <c r="L3247" s="57" t="str">
        <f t="shared" si="960"/>
        <v>0.00025-0.00117093760535741i</v>
      </c>
      <c r="M3247" s="57" t="str">
        <f t="shared" si="961"/>
        <v>0.0025-0.000659476748949734i</v>
      </c>
      <c r="N3247" s="57">
        <f t="shared" si="962"/>
        <v>49.159201071926219</v>
      </c>
      <c r="O3247" s="57">
        <f t="shared" si="963"/>
        <v>6.3081693881927157</v>
      </c>
      <c r="P3247" s="374">
        <f t="shared" si="964"/>
        <v>-6.3081693881927157</v>
      </c>
      <c r="Q3247" s="374">
        <f t="shared" si="965"/>
        <v>-130.84079892807378</v>
      </c>
      <c r="R3247" s="12">
        <f t="shared" si="966"/>
        <v>49.159201071926219</v>
      </c>
      <c r="S3247" s="57">
        <f t="shared" si="967"/>
        <v>188.77908699892205</v>
      </c>
      <c r="T3247" s="12">
        <f t="shared" si="950"/>
        <v>-6.3081693881927157</v>
      </c>
    </row>
    <row r="3248" spans="1:20" x14ac:dyDescent="0.15">
      <c r="A3248" s="57">
        <f t="shared" si="951"/>
        <v>1190641.2948801946</v>
      </c>
      <c r="B3248" s="12">
        <f t="shared" si="968"/>
        <v>189496.44752951796</v>
      </c>
      <c r="C3248" s="57" t="str">
        <f t="shared" si="952"/>
        <v>-0.318307185098256-0.362282413771608i</v>
      </c>
      <c r="D3248" s="57" t="str">
        <f t="shared" si="953"/>
        <v>5.89187882598247-3.54115245806198i</v>
      </c>
      <c r="E3248" s="57" t="str">
        <f t="shared" si="954"/>
        <v>112.682216610402-100.303150423215i</v>
      </c>
      <c r="F3248" s="57" t="str">
        <f t="shared" si="955"/>
        <v>3.55435719578951-4.6423673980665i</v>
      </c>
      <c r="G3248" s="57" t="str">
        <f t="shared" si="956"/>
        <v>0.850593565359614-0.35648864207494i</v>
      </c>
      <c r="H3248" s="57" t="str">
        <f t="shared" si="957"/>
        <v>0.0715642152164912-42.1110737511664i</v>
      </c>
      <c r="I3248" s="57" t="str">
        <f t="shared" si="958"/>
        <v>-1.10156436206669-0.846369064082841i</v>
      </c>
      <c r="K3248" s="57" t="str">
        <f t="shared" si="959"/>
        <v>0.000484265214834174-0.000794058765394178i</v>
      </c>
      <c r="L3248" s="57" t="str">
        <f t="shared" si="960"/>
        <v>0.00025-0.00116650488678762i</v>
      </c>
      <c r="M3248" s="57" t="str">
        <f t="shared" si="961"/>
        <v>0.0025-0.00065698022409816i</v>
      </c>
      <c r="N3248" s="57">
        <f t="shared" si="962"/>
        <v>48.696937800455004</v>
      </c>
      <c r="O3248" s="57">
        <f t="shared" si="963"/>
        <v>6.3345002057076449</v>
      </c>
      <c r="P3248" s="374">
        <f t="shared" si="964"/>
        <v>-6.3345002057076449</v>
      </c>
      <c r="Q3248" s="374">
        <f t="shared" si="965"/>
        <v>-131.303062199545</v>
      </c>
      <c r="R3248" s="12">
        <f t="shared" si="966"/>
        <v>48.696937800455004</v>
      </c>
      <c r="S3248" s="57">
        <f t="shared" si="967"/>
        <v>189.49644752951795</v>
      </c>
      <c r="T3248" s="12">
        <f t="shared" si="950"/>
        <v>-6.3345002057076449</v>
      </c>
    </row>
    <row r="3249" spans="1:20" x14ac:dyDescent="0.15">
      <c r="A3249" s="57">
        <f t="shared" si="951"/>
        <v>1195165.7318007394</v>
      </c>
      <c r="B3249" s="12">
        <f t="shared" si="968"/>
        <v>190216.53403013013</v>
      </c>
      <c r="C3249" s="57" t="str">
        <f t="shared" si="952"/>
        <v>-0.320247687415327-0.358587587241829i</v>
      </c>
      <c r="D3249" s="57" t="str">
        <f t="shared" si="953"/>
        <v>5.88016280541453-3.5473527029453i</v>
      </c>
      <c r="E3249" s="57" t="str">
        <f t="shared" si="954"/>
        <v>112.108553076504-101.084756630017i</v>
      </c>
      <c r="F3249" s="57" t="str">
        <f t="shared" si="955"/>
        <v>3.55031818932332-4.63439390283229i</v>
      </c>
      <c r="G3249" s="57" t="str">
        <f t="shared" si="956"/>
        <v>0.849626990330341-0.357436662406849i</v>
      </c>
      <c r="H3249" s="57" t="str">
        <f t="shared" si="957"/>
        <v>0.0708225975704843-41.95090645779i</v>
      </c>
      <c r="I3249" s="57" t="str">
        <f t="shared" si="958"/>
        <v>-1.09549839608333-0.842178466947764i</v>
      </c>
      <c r="K3249" s="57" t="str">
        <f t="shared" si="959"/>
        <v>0.000482913293851815-0.000791944677673324i</v>
      </c>
      <c r="L3249" s="57" t="str">
        <f t="shared" si="960"/>
        <v>0.00025-0.00116208894878225i</v>
      </c>
      <c r="M3249" s="57" t="str">
        <f t="shared" si="961"/>
        <v>0.0025-0.000654493150127673i</v>
      </c>
      <c r="N3249" s="57">
        <f t="shared" si="962"/>
        <v>48.232570910566324</v>
      </c>
      <c r="O3249" s="57">
        <f t="shared" si="963"/>
        <v>6.3611805367324701</v>
      </c>
      <c r="P3249" s="374">
        <f t="shared" si="964"/>
        <v>-6.3611805367324701</v>
      </c>
      <c r="Q3249" s="374">
        <f t="shared" si="965"/>
        <v>-131.76742908943368</v>
      </c>
      <c r="R3249" s="12">
        <f t="shared" si="966"/>
        <v>48.232570910566324</v>
      </c>
      <c r="S3249" s="57">
        <f t="shared" si="967"/>
        <v>190.21653403013013</v>
      </c>
      <c r="T3249" s="12">
        <f t="shared" si="950"/>
        <v>-6.3611805367324701</v>
      </c>
    </row>
    <row r="3250" spans="1:20" x14ac:dyDescent="0.15">
      <c r="A3250" s="57">
        <f t="shared" si="951"/>
        <v>1199707.3615815823</v>
      </c>
      <c r="B3250" s="12">
        <f t="shared" si="968"/>
        <v>190939.35685944464</v>
      </c>
      <c r="C3250" s="57" t="str">
        <f t="shared" si="952"/>
        <v>-0.322152160317469-0.354862293739483i</v>
      </c>
      <c r="D3250" s="57" t="str">
        <f t="shared" si="953"/>
        <v>5.86840460790246-3.55352556858106i</v>
      </c>
      <c r="E3250" s="57" t="str">
        <f t="shared" si="954"/>
        <v>111.522332802486-101.863889706122i</v>
      </c>
      <c r="F3250" s="57" t="str">
        <f t="shared" si="955"/>
        <v>3.54625770205579-4.62646511413099i</v>
      </c>
      <c r="G3250" s="57" t="str">
        <f t="shared" si="956"/>
        <v>0.848655274728408-0.358384569148922i</v>
      </c>
      <c r="H3250" s="57" t="str">
        <f t="shared" si="957"/>
        <v>0.070088713515602-41.7913526480993i</v>
      </c>
      <c r="I3250" s="57" t="str">
        <f t="shared" si="958"/>
        <v>-1.08947321590521-0.838002665865822i</v>
      </c>
      <c r="K3250" s="57" t="str">
        <f t="shared" si="959"/>
        <v>0.000481565379170027-0.000789832622701641i</v>
      </c>
      <c r="L3250" s="57" t="str">
        <f t="shared" si="960"/>
        <v>0.00025-0.00115768972781655i</v>
      </c>
      <c r="M3250" s="57" t="str">
        <f t="shared" si="961"/>
        <v>0.0025-0.000652015491260885i</v>
      </c>
      <c r="N3250" s="57">
        <f t="shared" si="962"/>
        <v>47.766109795182814</v>
      </c>
      <c r="O3250" s="57">
        <f t="shared" si="963"/>
        <v>6.3882149362693283</v>
      </c>
      <c r="P3250" s="374">
        <f t="shared" si="964"/>
        <v>-6.3882149362693283</v>
      </c>
      <c r="Q3250" s="374">
        <f t="shared" si="965"/>
        <v>-132.23389020481719</v>
      </c>
      <c r="R3250" s="12">
        <f t="shared" si="966"/>
        <v>47.766109795182814</v>
      </c>
      <c r="S3250" s="57">
        <f t="shared" si="967"/>
        <v>190.93935685944464</v>
      </c>
      <c r="T3250" s="12">
        <f t="shared" si="950"/>
        <v>-6.3882149362693283</v>
      </c>
    </row>
    <row r="3251" spans="1:20" x14ac:dyDescent="0.15">
      <c r="A3251" s="57">
        <f t="shared" si="951"/>
        <v>1204266.2495555924</v>
      </c>
      <c r="B3251" s="12">
        <f t="shared" si="968"/>
        <v>191664.92641551053</v>
      </c>
      <c r="C3251" s="57" t="str">
        <f t="shared" si="952"/>
        <v>-0.324019812025501-0.351106958690032i</v>
      </c>
      <c r="D3251" s="57" t="str">
        <f t="shared" si="953"/>
        <v>5.85660434539893-3.55967072130774i</v>
      </c>
      <c r="E3251" s="57" t="str">
        <f t="shared" si="954"/>
        <v>110.923501961297-102.64030788584i</v>
      </c>
      <c r="F3251" s="57" t="str">
        <f t="shared" si="955"/>
        <v>3.54217567992281-4.61858074272422i</v>
      </c>
      <c r="G3251" s="57" t="str">
        <f t="shared" si="956"/>
        <v>0.847678405615737-0.359332334014765i</v>
      </c>
      <c r="H3251" s="57" t="str">
        <f t="shared" si="957"/>
        <v>0.0693624865893169-41.6324099347808i</v>
      </c>
      <c r="I3251" s="57" t="str">
        <f t="shared" si="958"/>
        <v>-1.0834884901275-0.833841612575801i</v>
      </c>
      <c r="K3251" s="57" t="str">
        <f t="shared" si="959"/>
        <v>0.000480221491203763-0.000787722611225027i</v>
      </c>
      <c r="L3251" s="57" t="str">
        <f t="shared" si="960"/>
        <v>0.00025-0.00115330716060624i</v>
      </c>
      <c r="M3251" s="57" t="str">
        <f t="shared" si="961"/>
        <v>0.0025-0.000649547211855831i</v>
      </c>
      <c r="N3251" s="57">
        <f t="shared" si="962"/>
        <v>47.297564386984504</v>
      </c>
      <c r="O3251" s="57">
        <f t="shared" si="963"/>
        <v>6.4156079764027201</v>
      </c>
      <c r="P3251" s="374">
        <f t="shared" si="964"/>
        <v>-6.4156079764027201</v>
      </c>
      <c r="Q3251" s="374">
        <f t="shared" si="965"/>
        <v>-132.7024356130155</v>
      </c>
      <c r="R3251" s="12">
        <f t="shared" si="966"/>
        <v>47.297564386984504</v>
      </c>
      <c r="S3251" s="57">
        <f t="shared" si="967"/>
        <v>191.66492641551054</v>
      </c>
      <c r="T3251" s="12">
        <f t="shared" si="950"/>
        <v>-6.4156079764027201</v>
      </c>
    </row>
    <row r="3252" spans="1:20" x14ac:dyDescent="0.15">
      <c r="A3252" s="57">
        <f t="shared" si="951"/>
        <v>1208842.4613039037</v>
      </c>
      <c r="B3252" s="12">
        <f t="shared" si="968"/>
        <v>192393.25313588948</v>
      </c>
      <c r="C3252" s="57" t="str">
        <f t="shared" si="952"/>
        <v>-0.325849853127164-0.347322029718015i</v>
      </c>
      <c r="D3252" s="57" t="str">
        <f t="shared" si="953"/>
        <v>5.84476213308814-3.56578782745134i</v>
      </c>
      <c r="E3252" s="57" t="str">
        <f t="shared" si="954"/>
        <v>110.312011771064-103.413765594216i</v>
      </c>
      <c r="F3252" s="57" t="str">
        <f t="shared" si="955"/>
        <v>3.53807206953107-4.61074049910996i</v>
      </c>
      <c r="G3252" s="57" t="str">
        <f t="shared" si="956"/>
        <v>0.846696370214765-0.360279928499919i</v>
      </c>
      <c r="H3252" s="57" t="str">
        <f t="shared" si="957"/>
        <v>0.0686438409895227-41.4740759401507i</v>
      </c>
      <c r="I3252" s="57" t="str">
        <f t="shared" si="958"/>
        <v>-1.07754388990278-0.829695259180846i</v>
      </c>
      <c r="K3252" s="57" t="str">
        <f t="shared" si="959"/>
        <v>0.000478881650023767-0.000785614654177907i</v>
      </c>
      <c r="L3252" s="57" t="str">
        <f t="shared" si="960"/>
        <v>0.00025-0.00114894118410664i</v>
      </c>
      <c r="M3252" s="57" t="str">
        <f t="shared" si="961"/>
        <v>0.0025-0.00064708827640549i</v>
      </c>
      <c r="N3252" s="57">
        <f t="shared" si="962"/>
        <v>46.826945167245412</v>
      </c>
      <c r="O3252" s="57">
        <f t="shared" si="963"/>
        <v>6.4433642446825088</v>
      </c>
      <c r="P3252" s="374">
        <f t="shared" si="964"/>
        <v>-6.4433642446825088</v>
      </c>
      <c r="Q3252" s="374">
        <f t="shared" si="965"/>
        <v>-133.17305483275459</v>
      </c>
      <c r="R3252" s="12">
        <f t="shared" si="966"/>
        <v>46.826945167245412</v>
      </c>
      <c r="S3252" s="57">
        <f t="shared" si="967"/>
        <v>192.39325313588947</v>
      </c>
      <c r="T3252" s="12">
        <f t="shared" si="950"/>
        <v>-6.4433642446825088</v>
      </c>
    </row>
    <row r="3253" spans="1:20" x14ac:dyDescent="0.15">
      <c r="A3253" s="57">
        <f t="shared" si="951"/>
        <v>1213436.0626568585</v>
      </c>
      <c r="B3253" s="12">
        <f t="shared" si="968"/>
        <v>193124.34749780587</v>
      </c>
      <c r="C3253" s="57" t="str">
        <f t="shared" si="952"/>
        <v>-0.327641497239357-0.343507976862731i</v>
      </c>
      <c r="D3253" s="57" t="str">
        <f t="shared" si="953"/>
        <v>5.832878089397-3.57187655336041i</v>
      </c>
      <c r="E3253" s="57" t="str">
        <f t="shared" si="954"/>
        <v>109.687818672532-104.184013542584i</v>
      </c>
      <c r="F3253" s="57" t="str">
        <f t="shared" si="955"/>
        <v>3.53394681816973-4.60294409352149i</v>
      </c>
      <c r="G3253" s="57" t="str">
        <f t="shared" si="956"/>
        <v>0.845709155911261-0.361227323882239i</v>
      </c>
      <c r="H3253" s="57" t="str">
        <f t="shared" si="957"/>
        <v>0.0679327015701704-41.316348296112i</v>
      </c>
      <c r="I3253" s="57" t="str">
        <f t="shared" si="958"/>
        <v>-1.07163908892292-0.825563558146697i</v>
      </c>
      <c r="K3253" s="57" t="str">
        <f t="shared" si="959"/>
        <v>0.000477545875356371-0.000783508762678628i</v>
      </c>
      <c r="L3253" s="57" t="str">
        <f t="shared" si="960"/>
        <v>0.00025-0.00114459173551169i</v>
      </c>
      <c r="M3253" s="57" t="str">
        <f t="shared" si="961"/>
        <v>0.0025-0.000644638649537248i</v>
      </c>
      <c r="N3253" s="57">
        <f t="shared" si="962"/>
        <v>46.354263174485169</v>
      </c>
      <c r="O3253" s="57">
        <f t="shared" si="963"/>
        <v>6.4714883424458041</v>
      </c>
      <c r="P3253" s="374">
        <f t="shared" si="964"/>
        <v>-6.4714883424458041</v>
      </c>
      <c r="Q3253" s="374">
        <f t="shared" si="965"/>
        <v>-133.64573682551483</v>
      </c>
      <c r="R3253" s="12">
        <f t="shared" si="966"/>
        <v>46.354263174485169</v>
      </c>
      <c r="S3253" s="57">
        <f t="shared" si="967"/>
        <v>193.12434749780587</v>
      </c>
      <c r="T3253" s="12">
        <f t="shared" si="950"/>
        <v>-6.4714883424458041</v>
      </c>
    </row>
    <row r="3254" spans="1:20" x14ac:dyDescent="0.15">
      <c r="A3254" s="57">
        <f t="shared" si="951"/>
        <v>1218047.1196949545</v>
      </c>
      <c r="B3254" s="12">
        <f t="shared" si="968"/>
        <v>193858.22001829752</v>
      </c>
      <c r="C3254" s="57" t="str">
        <f t="shared" si="952"/>
        <v>-0.329393961688276-0.339665292774496i</v>
      </c>
      <c r="D3254" s="57" t="str">
        <f t="shared" si="953"/>
        <v>5.82095233600617-3.57793656544186i</v>
      </c>
      <c r="E3254" s="57" t="str">
        <f t="shared" si="954"/>
        <v>109.050884505995-104.950798831819i</v>
      </c>
      <c r="F3254" s="57" t="str">
        <f t="shared" si="955"/>
        <v>3.52979987382238-4.59519123592692i</v>
      </c>
      <c r="G3254" s="57" t="str">
        <f t="shared" si="956"/>
        <v>0.844716750257169-0.362174491222307i</v>
      </c>
      <c r="H3254" s="57" t="str">
        <f t="shared" si="957"/>
        <v>0.067228993836927-41.159224644112i</v>
      </c>
      <c r="I3254" s="57" t="str">
        <f t="shared" si="958"/>
        <v>-1.06577376340125-0.821446462299977i</v>
      </c>
      <c r="K3254" s="57" t="str">
        <f t="shared" si="959"/>
        <v>0.000476214186583399-0.000781404948024952i</v>
      </c>
      <c r="L3254" s="57" t="str">
        <f t="shared" si="960"/>
        <v>0.00025-0.00114025875225313i</v>
      </c>
      <c r="M3254" s="57" t="str">
        <f t="shared" si="961"/>
        <v>0.0025-0.000642198296012402i</v>
      </c>
      <c r="N3254" s="57">
        <f t="shared" si="962"/>
        <v>45.879530012923368</v>
      </c>
      <c r="O3254" s="57">
        <f t="shared" si="963"/>
        <v>6.499984883076948</v>
      </c>
      <c r="P3254" s="374">
        <f t="shared" si="964"/>
        <v>-6.499984883076948</v>
      </c>
      <c r="Q3254" s="374">
        <f t="shared" si="965"/>
        <v>-134.12046998707663</v>
      </c>
      <c r="R3254" s="12">
        <f t="shared" si="966"/>
        <v>45.879530012923368</v>
      </c>
      <c r="S3254" s="57">
        <f t="shared" si="967"/>
        <v>193.85822001829752</v>
      </c>
      <c r="T3254" s="12">
        <f t="shared" si="950"/>
        <v>-6.499984883076948</v>
      </c>
    </row>
    <row r="3255" spans="1:20" x14ac:dyDescent="0.15">
      <c r="A3255" s="57">
        <f t="shared" si="951"/>
        <v>1222675.6987497953</v>
      </c>
      <c r="B3255" s="12">
        <f t="shared" si="968"/>
        <v>194594.88125436706</v>
      </c>
      <c r="C3255" s="57" t="str">
        <f t="shared" si="952"/>
        <v>-0.331106468206999-0.33579449289023i</v>
      </c>
      <c r="D3255" s="57" t="str">
        <f t="shared" si="953"/>
        <v>5.8089849978602-3.58396753019647i</v>
      </c>
      <c r="E3255" s="57" t="str">
        <f t="shared" si="954"/>
        <v>108.401176687382-105.713865063452i</v>
      </c>
      <c r="F3255" s="57" t="str">
        <f t="shared" si="955"/>
        <v>3.52563118517887-4.58748163602827i</v>
      </c>
      <c r="G3255" s="57" t="str">
        <f t="shared" si="956"/>
        <v>0.843719140973457-0.363121401363881i</v>
      </c>
      <c r="H3255" s="57" t="str">
        <f t="shared" si="957"/>
        <v>0.0665326439428479-41.0027026351i</v>
      </c>
      <c r="I3255" s="57" t="str">
        <f t="shared" si="958"/>
        <v>-1.05994759205469-0.817343924826439i</v>
      </c>
      <c r="K3255" s="57" t="str">
        <f t="shared" si="959"/>
        <v>0.000474886602742075-0.000779303221689493i</v>
      </c>
      <c r="L3255" s="57" t="str">
        <f t="shared" si="960"/>
        <v>0.00025-0.00113594217199953i</v>
      </c>
      <c r="M3255" s="57" t="str">
        <f t="shared" si="961"/>
        <v>0.0025-0.000639767180725644i</v>
      </c>
      <c r="N3255" s="57">
        <f t="shared" si="962"/>
        <v>45.402757860706799</v>
      </c>
      <c r="O3255" s="57">
        <f t="shared" si="963"/>
        <v>6.5288584902076918</v>
      </c>
      <c r="P3255" s="374">
        <f t="shared" si="964"/>
        <v>-6.5288584902076918</v>
      </c>
      <c r="Q3255" s="374">
        <f t="shared" si="965"/>
        <v>-134.5972421392932</v>
      </c>
      <c r="R3255" s="12">
        <f t="shared" si="966"/>
        <v>45.402757860706799</v>
      </c>
      <c r="S3255" s="57">
        <f t="shared" si="967"/>
        <v>194.59488125436707</v>
      </c>
      <c r="T3255" s="12">
        <f t="shared" si="950"/>
        <v>-6.5288584902076918</v>
      </c>
    </row>
    <row r="3256" spans="1:20" x14ac:dyDescent="0.15">
      <c r="A3256" s="57">
        <f t="shared" si="951"/>
        <v>1227321.8664050447</v>
      </c>
      <c r="B3256" s="12">
        <f t="shared" si="968"/>
        <v>195334.34180313366</v>
      </c>
      <c r="C3256" s="57" t="str">
        <f t="shared" si="952"/>
        <v>-0.332778243649973-0.331896115587515i</v>
      </c>
      <c r="D3256" s="57" t="str">
        <f t="shared" si="953"/>
        <v>5.79697620317782-3.58996911425541i</v>
      </c>
      <c r="E3256" s="57" t="str">
        <f t="shared" si="954"/>
        <v>107.738668383194-106.472952458708i</v>
      </c>
      <c r="F3256" s="57" t="str">
        <f t="shared" si="955"/>
        <v>3.52144070164735-4.57981500326153i</v>
      </c>
      <c r="G3256" s="57" t="str">
        <f t="shared" si="956"/>
        <v>0.842716315952977-0.364068024934378i</v>
      </c>
      <c r="H3256" s="57" t="str">
        <f t="shared" si="957"/>
        <v>0.0658435786840704-40.8467799294857i</v>
      </c>
      <c r="I3256" s="57" t="str">
        <f t="shared" si="958"/>
        <v>-1.05416025608626-0.813255899269258i</v>
      </c>
      <c r="K3256" s="57" t="str">
        <f t="shared" si="959"/>
        <v>0.000473563142525024-0.000777203595315211i</v>
      </c>
      <c r="L3256" s="57" t="str">
        <f t="shared" si="960"/>
        <v>0.00025-0.00113164193265544i</v>
      </c>
      <c r="M3256" s="57" t="str">
        <f t="shared" si="961"/>
        <v>0.0025-0.000637345268704566i</v>
      </c>
      <c r="N3256" s="57">
        <f t="shared" si="962"/>
        <v>44.923959477912234</v>
      </c>
      <c r="O3256" s="57">
        <f t="shared" si="963"/>
        <v>6.5581137958549096</v>
      </c>
      <c r="P3256" s="374">
        <f t="shared" si="964"/>
        <v>-6.5581137958549096</v>
      </c>
      <c r="Q3256" s="374">
        <f t="shared" si="965"/>
        <v>-135.07604052208777</v>
      </c>
      <c r="R3256" s="12">
        <f t="shared" si="966"/>
        <v>44.923959477912234</v>
      </c>
      <c r="S3256" s="57">
        <f t="shared" si="967"/>
        <v>195.33434180313367</v>
      </c>
      <c r="T3256" s="12">
        <f t="shared" si="950"/>
        <v>-6.5581137958549096</v>
      </c>
    </row>
    <row r="3257" spans="1:20" x14ac:dyDescent="0.15">
      <c r="A3257" s="57">
        <f t="shared" si="951"/>
        <v>1231985.689497384</v>
      </c>
      <c r="B3257" s="12">
        <f t="shared" si="968"/>
        <v>196076.61230198559</v>
      </c>
      <c r="C3257" s="57" t="str">
        <f t="shared" si="952"/>
        <v>-0.33440852072378-0.327970722315788i</v>
      </c>
      <c r="D3257" s="57" t="str">
        <f t="shared" si="953"/>
        <v>5.78492608346113-3.59594098441612i</v>
      </c>
      <c r="E3257" s="57" t="str">
        <f t="shared" si="954"/>
        <v>107.063338683892-107.227797985595i</v>
      </c>
      <c r="F3257" s="57" t="str">
        <f t="shared" si="955"/>
        <v>3.5172283733662-4.57219104679592i</v>
      </c>
      <c r="G3257" s="57" t="str">
        <f t="shared" si="956"/>
        <v>0.841708263263341-0.365014332345391i</v>
      </c>
      <c r="H3257" s="57" t="str">
        <f t="shared" si="957"/>
        <v>0.0651617254955227-40.6914541970966i</v>
      </c>
      <c r="I3257" s="57" t="str">
        <f t="shared" si="958"/>
        <v>-1.04841143916754-0.809182339527255i</v>
      </c>
      <c r="K3257" s="57" t="str">
        <f t="shared" si="959"/>
        <v>0.000472243824280325-0.000775106080710909i</v>
      </c>
      <c r="L3257" s="57" t="str">
        <f t="shared" si="960"/>
        <v>0.00025-0.00112735797236047i</v>
      </c>
      <c r="M3257" s="57" t="str">
        <f t="shared" si="961"/>
        <v>0.0025-0.00063493252510915i</v>
      </c>
      <c r="N3257" s="57">
        <f t="shared" si="962"/>
        <v>44.443148214289323</v>
      </c>
      <c r="O3257" s="57">
        <f t="shared" si="963"/>
        <v>6.5877554384999595</v>
      </c>
      <c r="P3257" s="374">
        <f t="shared" si="964"/>
        <v>-6.5877554384999595</v>
      </c>
      <c r="Q3257" s="374">
        <f t="shared" si="965"/>
        <v>-135.55685178571068</v>
      </c>
      <c r="R3257" s="12">
        <f t="shared" si="966"/>
        <v>44.443148214289323</v>
      </c>
      <c r="S3257" s="57">
        <f t="shared" si="967"/>
        <v>196.07661230198559</v>
      </c>
      <c r="T3257" s="12">
        <f t="shared" si="950"/>
        <v>-6.5877554384999595</v>
      </c>
    </row>
    <row r="3258" spans="1:20" x14ac:dyDescent="0.15">
      <c r="A3258" s="57">
        <f t="shared" si="951"/>
        <v>1236667.2351174741</v>
      </c>
      <c r="B3258" s="12">
        <f t="shared" si="968"/>
        <v>196821.70342873313</v>
      </c>
      <c r="C3258" s="57" t="str">
        <f t="shared" si="952"/>
        <v>-0.33599653873369-0.324018897703807i</v>
      </c>
      <c r="D3258" s="57" t="str">
        <f t="shared" si="953"/>
        <v>5.77283477350496-3.60188280767947i</v>
      </c>
      <c r="E3258" s="57" t="str">
        <f t="shared" si="954"/>
        <v>106.375172775428-107.978135494128i</v>
      </c>
      <c r="F3258" s="57" t="str">
        <f t="shared" si="955"/>
        <v>3.51299415121606-4.56460947553416i</v>
      </c>
      <c r="G3258" s="57" t="str">
        <f t="shared" si="956"/>
        <v>0.8406949711498-0.365960293793244i</v>
      </c>
      <c r="H3258" s="57" t="str">
        <f t="shared" si="957"/>
        <v>0.0644870124466507-40.5367231171369i</v>
      </c>
      <c r="I3258" s="57" t="str">
        <f t="shared" si="958"/>
        <v>-1.04270082742142-0.805123199853154i</v>
      </c>
      <c r="K3258" s="57" t="str">
        <f t="shared" si="959"/>
        <v>0.000470928666011603-0.000773010689846755i</v>
      </c>
      <c r="L3258" s="57" t="str">
        <f t="shared" si="960"/>
        <v>0.00025-0.00112309022948842i</v>
      </c>
      <c r="M3258" s="57" t="str">
        <f t="shared" si="961"/>
        <v>0.0025-0.000632528915231273i</v>
      </c>
      <c r="N3258" s="57">
        <f t="shared" si="962"/>
        <v>43.960338016730617</v>
      </c>
      <c r="O3258" s="57">
        <f t="shared" si="963"/>
        <v>6.6177880611051503</v>
      </c>
      <c r="P3258" s="374">
        <f t="shared" si="964"/>
        <v>-6.6177880611051503</v>
      </c>
      <c r="Q3258" s="374">
        <f t="shared" si="965"/>
        <v>-136.03966198326938</v>
      </c>
      <c r="R3258" s="12">
        <f t="shared" si="966"/>
        <v>43.960338016730617</v>
      </c>
      <c r="S3258" s="57">
        <f t="shared" si="967"/>
        <v>196.82170342873314</v>
      </c>
      <c r="T3258" s="12">
        <f t="shared" si="950"/>
        <v>-6.6177880611051503</v>
      </c>
    </row>
    <row r="3259" spans="1:20" x14ac:dyDescent="0.15">
      <c r="A3259" s="57">
        <f t="shared" si="951"/>
        <v>1241366.5706109204</v>
      </c>
      <c r="B3259" s="12">
        <f t="shared" si="968"/>
        <v>197569.62590176234</v>
      </c>
      <c r="C3259" s="57" t="str">
        <f t="shared" si="952"/>
        <v>-0.337541544345039-0.320041249642129i</v>
      </c>
      <c r="D3259" s="57" t="str">
        <f t="shared" si="953"/>
        <v>5.7607024114054-3.60779425128641i</v>
      </c>
      <c r="E3259" s="57" t="str">
        <f t="shared" si="954"/>
        <v>105.674162108494-108.723695859715i</v>
      </c>
      <c r="F3259" s="57" t="str">
        <f t="shared" si="955"/>
        <v>3.50873798683207-4.55706999811241i</v>
      </c>
      <c r="G3259" s="57" t="str">
        <f t="shared" si="956"/>
        <v>0.839676428038145-0.366905879259582i</v>
      </c>
      <c r="H3259" s="57" t="str">
        <f t="shared" si="957"/>
        <v>0.0638193682371639-40.3825843781465i</v>
      </c>
      <c r="I3259" s="57" t="str">
        <f t="shared" si="958"/>
        <v>-1.03702810940493-0.801078434851878i</v>
      </c>
      <c r="K3259" s="57" t="str">
        <f t="shared" si="959"/>
        <v>0.000469617685378188-0.000770917434849805i</v>
      </c>
      <c r="L3259" s="57" t="str">
        <f t="shared" si="960"/>
        <v>0.00025-0.00111883864264636i</v>
      </c>
      <c r="M3259" s="57" t="str">
        <f t="shared" si="961"/>
        <v>0.0025-0.000630134404494195i</v>
      </c>
      <c r="N3259" s="57">
        <f t="shared" si="962"/>
        <v>43.475543436455155</v>
      </c>
      <c r="O3259" s="57">
        <f t="shared" si="963"/>
        <v>6.6482163090735256</v>
      </c>
      <c r="P3259" s="374">
        <f t="shared" si="964"/>
        <v>-6.6482163090735256</v>
      </c>
      <c r="Q3259" s="374">
        <f t="shared" si="965"/>
        <v>-136.52445656354485</v>
      </c>
      <c r="R3259" s="12">
        <f t="shared" si="966"/>
        <v>43.475543436455155</v>
      </c>
      <c r="S3259" s="57">
        <f t="shared" si="967"/>
        <v>197.56962590176235</v>
      </c>
      <c r="T3259" s="12">
        <f t="shared" si="950"/>
        <v>-6.6482163090735256</v>
      </c>
    </row>
    <row r="3260" spans="1:20" x14ac:dyDescent="0.15">
      <c r="A3260" s="57">
        <f t="shared" si="951"/>
        <v>1246083.7635792419</v>
      </c>
      <c r="B3260" s="12">
        <f t="shared" si="968"/>
        <v>198320.39048018903</v>
      </c>
      <c r="C3260" s="57" t="str">
        <f t="shared" si="952"/>
        <v>-0.339042792358896-0.316038409339722i</v>
      </c>
      <c r="D3260" s="57" t="str">
        <f t="shared" si="953"/>
        <v>5.74852913856805-3.61367498275532i</v>
      </c>
      <c r="E3260" s="57" t="str">
        <f t="shared" si="954"/>
        <v>104.960304565155-109.464207134803i</v>
      </c>
      <c r="F3260" s="57" t="str">
        <f t="shared" si="955"/>
        <v>3.50445983261589-4.54957232290051i</v>
      </c>
      <c r="G3260" s="57" t="str">
        <f t="shared" si="956"/>
        <v>0.838652622537612-0.367851058511998i</v>
      </c>
      <c r="H3260" s="57" t="str">
        <f t="shared" si="957"/>
        <v>0.0631587221927987-40.2290356779594i</v>
      </c>
      <c r="I3260" s="57" t="str">
        <f t="shared" si="958"/>
        <v>-1.03139297609226-0.797047999478758i</v>
      </c>
      <c r="K3260" s="57" t="str">
        <f t="shared" si="959"/>
        <v>0.000468310899695346-0.000768826327999587i</v>
      </c>
      <c r="L3260" s="57" t="str">
        <f t="shared" si="960"/>
        <v>0.00025-0.0011146031506738i</v>
      </c>
      <c r="M3260" s="57" t="str">
        <f t="shared" si="961"/>
        <v>0.0025-0.000627748958452078i</v>
      </c>
      <c r="N3260" s="57">
        <f t="shared" si="962"/>
        <v>42.988779635882537</v>
      </c>
      <c r="O3260" s="57">
        <f t="shared" si="963"/>
        <v>6.6790448281471084</v>
      </c>
      <c r="P3260" s="374">
        <f t="shared" si="964"/>
        <v>-6.6790448281471084</v>
      </c>
      <c r="Q3260" s="374">
        <f t="shared" si="965"/>
        <v>-137.01122036411746</v>
      </c>
      <c r="R3260" s="12">
        <f t="shared" si="966"/>
        <v>42.988779635882537</v>
      </c>
      <c r="S3260" s="57">
        <f t="shared" si="967"/>
        <v>198.32039048018902</v>
      </c>
      <c r="T3260" s="12">
        <f t="shared" si="950"/>
        <v>-6.6790448281471084</v>
      </c>
    </row>
    <row r="3261" spans="1:20" x14ac:dyDescent="0.15">
      <c r="A3261" s="57">
        <f t="shared" si="951"/>
        <v>1250818.8818808431</v>
      </c>
      <c r="B3261" s="12">
        <f t="shared" si="968"/>
        <v>199074.00796401376</v>
      </c>
      <c r="C3261" s="57" t="str">
        <f t="shared" si="952"/>
        <v>-0.340499546500987-0.312011031353481i</v>
      </c>
      <c r="D3261" s="57" t="str">
        <f t="shared" si="953"/>
        <v>5.73631509971571-3.61952466991939i</v>
      </c>
      <c r="E3261" s="57" t="str">
        <f t="shared" si="954"/>
        <v>104.233604622431-110.199394708773i</v>
      </c>
      <c r="F3261" s="57" t="str">
        <f t="shared" si="955"/>
        <v>3.50015964174787-4.54211615800233i</v>
      </c>
      <c r="G3261" s="57" t="str">
        <f t="shared" si="956"/>
        <v>0.837623543443795-0.368795801104698i</v>
      </c>
      <c r="H3261" s="57" t="str">
        <f t="shared" si="957"/>
        <v>0.0625050042610943-40.0760747236628i</v>
      </c>
      <c r="I3261" s="57" t="str">
        <f t="shared" si="958"/>
        <v>-1.02579512085788-0.793031849037774i</v>
      </c>
      <c r="K3261" s="57" t="str">
        <f t="shared" si="959"/>
        <v>0.000467008325934528-0.000766737381723651i</v>
      </c>
      <c r="L3261" s="57" t="str">
        <f t="shared" si="960"/>
        <v>0.00025-0.00111038369264176i</v>
      </c>
      <c r="M3261" s="57" t="str">
        <f t="shared" si="961"/>
        <v>0.0025-0.000625372542789477i</v>
      </c>
      <c r="N3261" s="57">
        <f t="shared" si="962"/>
        <v>42.500062395177707</v>
      </c>
      <c r="O3261" s="57">
        <f t="shared" si="963"/>
        <v>6.7102782622492025</v>
      </c>
      <c r="P3261" s="374">
        <f t="shared" si="964"/>
        <v>-6.7102782622492025</v>
      </c>
      <c r="Q3261" s="374">
        <f t="shared" si="965"/>
        <v>-137.49993760482229</v>
      </c>
      <c r="R3261" s="12">
        <f t="shared" si="966"/>
        <v>42.500062395177707</v>
      </c>
      <c r="S3261" s="57">
        <f t="shared" si="967"/>
        <v>199.07400796401376</v>
      </c>
      <c r="T3261" s="12">
        <f t="shared" si="950"/>
        <v>-6.7102782622492025</v>
      </c>
    </row>
    <row r="3262" spans="1:20" x14ac:dyDescent="0.15">
      <c r="A3262" s="57">
        <f t="shared" si="951"/>
        <v>1255571.9936319904</v>
      </c>
      <c r="B3262" s="12">
        <f t="shared" si="968"/>
        <v>199830.489194277</v>
      </c>
      <c r="C3262" s="57" t="str">
        <f t="shared" si="952"/>
        <v>-0.34191108022306-0.30795979358979i</v>
      </c>
      <c r="D3262" s="57" t="str">
        <f t="shared" si="953"/>
        <v>5.72406044289546-3.62534298096427i</v>
      </c>
      <c r="E3262" s="57" t="str">
        <f t="shared" si="954"/>
        <v>103.494073512458-110.928981476122i</v>
      </c>
      <c r="F3262" s="57" t="str">
        <f t="shared" si="955"/>
        <v>3.4958373681994-4.5347012112564i</v>
      </c>
      <c r="G3262" s="57" t="str">
        <f t="shared" si="956"/>
        <v>0.836589179741574-0.369740076379197i</v>
      </c>
      <c r="H3262" s="57" t="str">
        <f t="shared" si="957"/>
        <v>0.0618581450071915-39.9236992315569i</v>
      </c>
      <c r="I3262" s="57" t="str">
        <f t="shared" si="958"/>
        <v>-1.02023423945987-0.789029939179834i</v>
      </c>
      <c r="K3262" s="57" t="str">
        <f t="shared" si="959"/>
        <v>0.000465709980723704-0.000764650608593183i</v>
      </c>
      <c r="L3262" s="57" t="str">
        <f t="shared" si="960"/>
        <v>0.00025-0.00110618020785192i</v>
      </c>
      <c r="M3262" s="57" t="str">
        <f t="shared" si="961"/>
        <v>0.0025-0.000623005123320857i</v>
      </c>
      <c r="N3262" s="57">
        <f t="shared" si="962"/>
        <v>42.009408118453706</v>
      </c>
      <c r="O3262" s="57">
        <f t="shared" si="963"/>
        <v>6.7419212512683524</v>
      </c>
      <c r="P3262" s="374">
        <f t="shared" si="964"/>
        <v>-6.7419212512683524</v>
      </c>
      <c r="Q3262" s="374">
        <f t="shared" si="965"/>
        <v>-137.99059188154629</v>
      </c>
      <c r="R3262" s="12">
        <f t="shared" si="966"/>
        <v>42.009408118453706</v>
      </c>
      <c r="S3262" s="57">
        <f t="shared" si="967"/>
        <v>199.83048919427699</v>
      </c>
      <c r="T3262" s="12">
        <f t="shared" si="950"/>
        <v>-6.7419212512683524</v>
      </c>
    </row>
    <row r="3263" spans="1:20" x14ac:dyDescent="0.15">
      <c r="A3263" s="57">
        <f t="shared" si="951"/>
        <v>1260343.1672077919</v>
      </c>
      <c r="B3263" s="12">
        <f t="shared" si="968"/>
        <v>200589.84505321525</v>
      </c>
      <c r="C3263" s="57" t="str">
        <f t="shared" si="952"/>
        <v>-0.343276677515738-0.303885397277009i</v>
      </c>
      <c r="D3263" s="57" t="str">
        <f t="shared" si="953"/>
        <v>5.71176531948589-3.63112958446631i</v>
      </c>
      <c r="E3263" s="57" t="str">
        <f t="shared" si="954"/>
        <v>102.741729378784-111.652688012917i</v>
      </c>
      <c r="F3263" s="57" t="str">
        <f t="shared" si="955"/>
        <v>3.49149296674507-4.52732719023666i</v>
      </c>
      <c r="G3263" s="57" t="str">
        <f t="shared" si="956"/>
        <v>0.835549520608052-0.370683853465061i</v>
      </c>
      <c r="H3263" s="57" t="str">
        <f t="shared" si="957"/>
        <v>0.0612180756096468-39.7719069271148i</v>
      </c>
      <c r="I3263" s="57" t="str">
        <f t="shared" si="958"/>
        <v>-1.01471003002333-0.785042225900993i</v>
      </c>
      <c r="K3263" s="57" t="str">
        <f t="shared" si="959"/>
        <v>0.000464415880347739-0.000762566021318629i</v>
      </c>
      <c r="L3263" s="57" t="str">
        <f t="shared" si="960"/>
        <v>0.00025-0.00110199263583575i</v>
      </c>
      <c r="M3263" s="57" t="str">
        <f t="shared" si="961"/>
        <v>0.0025-0.000620646665990096i</v>
      </c>
      <c r="N3263" s="57">
        <f t="shared" si="962"/>
        <v>41.516833839601503</v>
      </c>
      <c r="O3263" s="57">
        <f t="shared" si="963"/>
        <v>6.7739784287860942</v>
      </c>
      <c r="P3263" s="374">
        <f t="shared" si="964"/>
        <v>-6.7739784287860942</v>
      </c>
      <c r="Q3263" s="374">
        <f t="shared" si="965"/>
        <v>-138.4831661603985</v>
      </c>
      <c r="R3263" s="12">
        <f t="shared" si="966"/>
        <v>41.516833839601503</v>
      </c>
      <c r="S3263" s="57">
        <f t="shared" si="967"/>
        <v>200.58984505321524</v>
      </c>
      <c r="T3263" s="12">
        <f t="shared" si="950"/>
        <v>-6.7739784287860942</v>
      </c>
    </row>
    <row r="3264" spans="1:20" x14ac:dyDescent="0.15">
      <c r="A3264" s="57">
        <f t="shared" si="951"/>
        <v>1265132.4712431815</v>
      </c>
      <c r="B3264" s="12">
        <f t="shared" si="968"/>
        <v>201352.08646441746</v>
      </c>
      <c r="C3264" s="57" t="str">
        <f t="shared" si="952"/>
        <v>-0.344595633731666-0.299788566907993i</v>
      </c>
      <c r="D3264" s="57" t="str">
        <f t="shared" si="953"/>
        <v>5.69942988420292-3.63688414943043i</v>
      </c>
      <c r="E3264" s="57" t="str">
        <f t="shared" si="954"/>
        <v>101.976597428422-112.370232761491i</v>
      </c>
      <c r="F3264" s="57" t="str">
        <f t="shared" si="955"/>
        <v>3.48712639297494-4.51999380225321i</v>
      </c>
      <c r="G3264" s="57" t="str">
        <f t="shared" si="956"/>
        <v>0.834504555415491-0.371627101280685i</v>
      </c>
      <c r="H3264" s="57" t="str">
        <f t="shared" si="957"/>
        <v>0.0605847278562563-39.6206955449409i</v>
      </c>
      <c r="I3264" s="57" t="str">
        <f t="shared" si="958"/>
        <v>-1.00922219302396-0.781068665540647i</v>
      </c>
      <c r="K3264" s="57" t="str">
        <f t="shared" si="959"/>
        <v>0.000463126040748811-0.000760483632745315i</v>
      </c>
      <c r="L3264" s="57" t="str">
        <f t="shared" si="960"/>
        <v>0.00025-0.0010978209163536i</v>
      </c>
      <c r="M3264" s="57" t="str">
        <f t="shared" si="961"/>
        <v>0.0025-0.000618297136869991i</v>
      </c>
      <c r="N3264" s="57">
        <f t="shared" si="962"/>
        <v>41.022357227745204</v>
      </c>
      <c r="O3264" s="57">
        <f t="shared" si="963"/>
        <v>6.8064544197508345</v>
      </c>
      <c r="P3264" s="374">
        <f t="shared" si="964"/>
        <v>-6.8064544197508345</v>
      </c>
      <c r="Q3264" s="374">
        <f t="shared" si="965"/>
        <v>-138.9776427722548</v>
      </c>
      <c r="R3264" s="12">
        <f t="shared" si="966"/>
        <v>41.022357227745204</v>
      </c>
      <c r="S3264" s="57">
        <f t="shared" si="967"/>
        <v>201.35208646441745</v>
      </c>
      <c r="T3264" s="12">
        <f t="shared" si="950"/>
        <v>-6.8064544197508345</v>
      </c>
    </row>
    <row r="3265" spans="1:20" x14ac:dyDescent="0.15">
      <c r="A3265" s="57">
        <f t="shared" si="951"/>
        <v>1269939.9746339056</v>
      </c>
      <c r="B3265" s="12">
        <f t="shared" si="968"/>
        <v>202117.22439298226</v>
      </c>
      <c r="C3265" s="57" t="str">
        <f t="shared" si="952"/>
        <v>-0.345867256417993-0.295670050151667i</v>
      </c>
      <c r="D3265" s="57" t="str">
        <f t="shared" si="953"/>
        <v>5.6870542951059-3.64260634532875i</v>
      </c>
      <c r="E3265" s="57" t="str">
        <f t="shared" si="954"/>
        <v>101.198710079192-113.081332223324i</v>
      </c>
      <c r="F3265" s="57" t="str">
        <f t="shared" si="955"/>
        <v>3.48273760330703-4.51270075435351i</v>
      </c>
      <c r="G3265" s="57" t="str">
        <f t="shared" si="956"/>
        <v>0.833454273734272-0.372569788534107i</v>
      </c>
      <c r="H3265" s="57" t="str">
        <f t="shared" si="957"/>
        <v>0.0599580341399116-39.4700628287331i</v>
      </c>
      <c r="I3265" s="57" t="str">
        <f t="shared" si="958"/>
        <v>-1.00377043127179-0.777109214779846i</v>
      </c>
      <c r="K3265" s="57" t="str">
        <f t="shared" si="959"/>
        <v>0.000461840477526918-0.000758403455849156i</v>
      </c>
      <c r="L3265" s="57" t="str">
        <f t="shared" si="960"/>
        <v>0.00025-0.00109366498939391i</v>
      </c>
      <c r="M3265" s="57" t="str">
        <f t="shared" si="961"/>
        <v>0.0025-0.000615956502161777i</v>
      </c>
      <c r="N3265" s="57">
        <f t="shared" si="962"/>
        <v>40.525996592288777</v>
      </c>
      <c r="O3265" s="57">
        <f t="shared" si="963"/>
        <v>6.8393538380975016</v>
      </c>
      <c r="P3265" s="374">
        <f t="shared" si="964"/>
        <v>-6.8393538380975016</v>
      </c>
      <c r="Q3265" s="374">
        <f t="shared" si="965"/>
        <v>-139.47400340771122</v>
      </c>
      <c r="R3265" s="12">
        <f t="shared" si="966"/>
        <v>40.525996592288777</v>
      </c>
      <c r="S3265" s="57">
        <f t="shared" si="967"/>
        <v>202.11722439298225</v>
      </c>
      <c r="T3265" s="12">
        <f t="shared" si="950"/>
        <v>-6.8393538380975016</v>
      </c>
    </row>
    <row r="3266" spans="1:20" x14ac:dyDescent="0.15">
      <c r="A3266" s="57">
        <f t="shared" si="951"/>
        <v>1274765.7465375145</v>
      </c>
      <c r="B3266" s="12">
        <f t="shared" si="968"/>
        <v>202885.26984567559</v>
      </c>
      <c r="C3266" s="57" t="str">
        <f t="shared" si="952"/>
        <v>-0.347090866156921-0.291530617732808i</v>
      </c>
      <c r="D3266" s="57" t="str">
        <f t="shared" si="953"/>
        <v>5.67463871360282-3.64829584213926i</v>
      </c>
      <c r="E3266" s="57" t="str">
        <f t="shared" si="954"/>
        <v>100.408107101971-113.785701160067i</v>
      </c>
      <c r="F3266" s="57" t="str">
        <f t="shared" si="955"/>
        <v>3.47832655499952-4.50544775332367i</v>
      </c>
      <c r="G3266" s="57" t="str">
        <f t="shared" si="956"/>
        <v>0.832398665335851-0.373511883723858i</v>
      </c>
      <c r="H3266" s="57" t="str">
        <f t="shared" si="957"/>
        <v>0.0593379274544525-39.3200065312409i</v>
      </c>
      <c r="I3266" s="57" t="str">
        <f t="shared" si="958"/>
        <v>-0.998354449895099-0.773163830639425i</v>
      </c>
      <c r="K3266" s="57" t="str">
        <f t="shared" si="959"/>
        <v>0.000460559205940381-0.000756325503732296i</v>
      </c>
      <c r="L3266" s="57" t="str">
        <f t="shared" si="960"/>
        <v>0.00025-0.00108952479517225i</v>
      </c>
      <c r="M3266" s="57" t="str">
        <f t="shared" si="961"/>
        <v>0.0025-0.000613624728194635i</v>
      </c>
      <c r="N3266" s="57">
        <f t="shared" si="962"/>
        <v>40.027770887546041</v>
      </c>
      <c r="O3266" s="57">
        <f t="shared" si="963"/>
        <v>6.8726812843150462</v>
      </c>
      <c r="P3266" s="374">
        <f t="shared" si="964"/>
        <v>-6.8726812843150462</v>
      </c>
      <c r="Q3266" s="374">
        <f t="shared" si="965"/>
        <v>-139.97222911245396</v>
      </c>
      <c r="R3266" s="12">
        <f t="shared" si="966"/>
        <v>40.027770887546041</v>
      </c>
      <c r="S3266" s="57">
        <f t="shared" si="967"/>
        <v>202.88526984567559</v>
      </c>
      <c r="T3266" s="12">
        <f t="shared" si="950"/>
        <v>-6.8726812843150462</v>
      </c>
    </row>
    <row r="3267" spans="1:20" x14ac:dyDescent="0.15">
      <c r="A3267" s="57">
        <f t="shared" si="951"/>
        <v>1279609.8563743569</v>
      </c>
      <c r="B3267" s="12">
        <f t="shared" si="968"/>
        <v>203656.23387108915</v>
      </c>
      <c r="C3267" s="57" t="str">
        <f t="shared" si="952"/>
        <v>-0.348265797413106-0.287371063279053i</v>
      </c>
      <c r="D3267" s="57" t="str">
        <f t="shared" si="953"/>
        <v>5.66218330445504-3.65395231038445i</v>
      </c>
      <c r="E3267" s="57" t="str">
        <f t="shared" si="954"/>
        <v>99.6048357573481-114.483052802587i</v>
      </c>
      <c r="F3267" s="57" t="str">
        <f t="shared" si="955"/>
        <v>3.47389320616323-4.49823450568953i</v>
      </c>
      <c r="G3267" s="57" t="str">
        <f t="shared" si="956"/>
        <v>0.831337720195727-0.37445335513986i</v>
      </c>
      <c r="H3267" s="57" t="str">
        <f t="shared" si="957"/>
        <v>0.058724341390554-39.1705244142278i</v>
      </c>
      <c r="I3267" s="57" t="str">
        <f t="shared" si="958"/>
        <v>-0.992973956324292-0.769232470478284i</v>
      </c>
      <c r="K3267" s="57" t="str">
        <f t="shared" si="959"/>
        <v>0.000459282240906457-0.00075424978961888i</v>
      </c>
      <c r="L3267" s="57" t="str">
        <f t="shared" si="960"/>
        <v>0.00025-0.00108540027413056i</v>
      </c>
      <c r="M3267" s="57" t="str">
        <f t="shared" si="961"/>
        <v>0.0025-0.000611301781425219i</v>
      </c>
      <c r="N3267" s="57">
        <f t="shared" si="962"/>
        <v>39.527699716921177</v>
      </c>
      <c r="O3267" s="57">
        <f t="shared" si="963"/>
        <v>6.9064413429645359</v>
      </c>
      <c r="P3267" s="374">
        <f t="shared" si="964"/>
        <v>-6.9064413429645359</v>
      </c>
      <c r="Q3267" s="374">
        <f t="shared" si="965"/>
        <v>-140.47230028307882</v>
      </c>
      <c r="R3267" s="12">
        <f t="shared" si="966"/>
        <v>39.527699716921177</v>
      </c>
      <c r="S3267" s="57">
        <f t="shared" si="967"/>
        <v>203.65623387108914</v>
      </c>
      <c r="T3267" s="12">
        <f t="shared" si="950"/>
        <v>-6.9064413429645359</v>
      </c>
    </row>
    <row r="3268" spans="1:20" x14ac:dyDescent="0.15">
      <c r="A3268" s="57">
        <f t="shared" si="951"/>
        <v>1284472.3738285794</v>
      </c>
      <c r="B3268" s="12">
        <f t="shared" si="968"/>
        <v>204430.12755979929</v>
      </c>
      <c r="C3268" s="57" t="str">
        <f t="shared" si="952"/>
        <v>-0.349391399386562-0.283192203134545i</v>
      </c>
      <c r="D3268" s="57" t="str">
        <f t="shared" si="953"/>
        <v>5.64968823578193-3.65957542117087i</v>
      </c>
      <c r="E3268" s="57" t="str">
        <f t="shared" si="954"/>
        <v>98.7889509263347-115.173099067922i</v>
      </c>
      <c r="F3268" s="57" t="str">
        <f t="shared" si="955"/>
        <v>3.46943751577404-4.49106071771871i</v>
      </c>
      <c r="G3268" s="57" t="str">
        <f t="shared" si="956"/>
        <v>0.830271428496413-0.375394170864358i</v>
      </c>
      <c r="H3268" s="57" t="str">
        <f t="shared" si="957"/>
        <v>0.0581172101316184-39.0216142484308i</v>
      </c>
      <c r="I3268" s="57" t="str">
        <f t="shared" si="958"/>
        <v>-0.987628660276187-0.765315091991571i</v>
      </c>
      <c r="K3268" s="57" t="str">
        <f t="shared" si="959"/>
        <v>0.000458009597001952-0.000752176326850742i</v>
      </c>
      <c r="L3268" s="57" t="str">
        <f t="shared" si="960"/>
        <v>0.00025-0.0010812913669362i</v>
      </c>
      <c r="M3268" s="57" t="str">
        <f t="shared" si="961"/>
        <v>0.0025-0.000608987628437157i</v>
      </c>
      <c r="N3268" s="57">
        <f t="shared" si="962"/>
        <v>39.02580333664514</v>
      </c>
      <c r="O3268" s="57">
        <f t="shared" si="963"/>
        <v>6.9406385801473451</v>
      </c>
      <c r="P3268" s="374">
        <f t="shared" si="964"/>
        <v>-6.9406385801473451</v>
      </c>
      <c r="Q3268" s="374">
        <f t="shared" si="965"/>
        <v>-140.97419666335486</v>
      </c>
      <c r="R3268" s="12">
        <f t="shared" si="966"/>
        <v>39.02580333664514</v>
      </c>
      <c r="S3268" s="57">
        <f t="shared" si="967"/>
        <v>204.4301275597993</v>
      </c>
      <c r="T3268" s="12">
        <f t="shared" si="950"/>
        <v>-6.9406385801473451</v>
      </c>
    </row>
    <row r="3269" spans="1:20" x14ac:dyDescent="0.15">
      <c r="A3269" s="57">
        <f t="shared" si="951"/>
        <v>1289353.368849128</v>
      </c>
      <c r="B3269" s="12">
        <f t="shared" si="968"/>
        <v>205206.96204452653</v>
      </c>
      <c r="C3269" s="57" t="str">
        <f t="shared" si="952"/>
        <v>-0.35046703686972-0.2789948761392i</v>
      </c>
      <c r="D3269" s="57" t="str">
        <f t="shared" si="953"/>
        <v>5.63715367906427-3.66516484622794i</v>
      </c>
      <c r="E3269" s="57" t="str">
        <f t="shared" si="954"/>
        <v>97.960515234603-115.855550784022i</v>
      </c>
      <c r="F3269" s="57" t="str">
        <f t="shared" si="955"/>
        <v>3.46495944368538-4.48392609542199i</v>
      </c>
      <c r="G3269" s="57" t="str">
        <f t="shared" si="956"/>
        <v>0.829199780630423-0.376334298772888i</v>
      </c>
      <c r="H3269" s="57" t="str">
        <f t="shared" si="957"/>
        <v>0.0575164684496871-38.8732738135216i</v>
      </c>
      <c r="I3269" s="57" t="str">
        <f t="shared" si="958"/>
        <v>-0.982318273738187-0.761411653208899i</v>
      </c>
      <c r="K3269" s="57" t="str">
        <f t="shared" si="959"/>
        <v>0.000456741288463923-0.00075010512888322i</v>
      </c>
      <c r="L3269" s="57" t="str">
        <f t="shared" si="960"/>
        <v>0.00025-0.00107719801448117i</v>
      </c>
      <c r="M3269" s="57" t="str">
        <f t="shared" si="961"/>
        <v>0.0025-0.000606682235940582i</v>
      </c>
      <c r="N3269" s="57">
        <f t="shared" si="962"/>
        <v>38.522102659022408</v>
      </c>
      <c r="O3269" s="57">
        <f t="shared" si="963"/>
        <v>6.9752775409282739</v>
      </c>
      <c r="P3269" s="374">
        <f t="shared" si="964"/>
        <v>-6.9752775409282739</v>
      </c>
      <c r="Q3269" s="374">
        <f t="shared" si="965"/>
        <v>-141.47789734097759</v>
      </c>
      <c r="R3269" s="12">
        <f t="shared" si="966"/>
        <v>38.522102659022408</v>
      </c>
      <c r="S3269" s="57">
        <f t="shared" si="967"/>
        <v>205.20696204452653</v>
      </c>
      <c r="T3269" s="12">
        <f t="shared" si="950"/>
        <v>-6.9752775409282739</v>
      </c>
    </row>
    <row r="3270" spans="1:20" x14ac:dyDescent="0.15">
      <c r="A3270" s="57">
        <f t="shared" si="951"/>
        <v>1294252.911650755</v>
      </c>
      <c r="B3270" s="12">
        <f t="shared" si="968"/>
        <v>205986.74850029574</v>
      </c>
      <c r="C3270" s="57" t="str">
        <f t="shared" si="952"/>
        <v>-0.351492091107201-0.274779943373119i</v>
      </c>
      <c r="D3270" s="57" t="str">
        <f t="shared" si="953"/>
        <v>5.62457980914782-3.6707202579478i</v>
      </c>
      <c r="E3270" s="57" t="str">
        <f t="shared" si="954"/>
        <v>97.1195991698826-116.530117922091i</v>
      </c>
      <c r="F3270" s="57" t="str">
        <f t="shared" si="955"/>
        <v>3.46045895064063-4.47683034455547i</v>
      </c>
      <c r="G3270" s="57" t="str">
        <f t="shared" si="956"/>
        <v>0.828122767203252-0.377273706535296i</v>
      </c>
      <c r="H3270" s="57" t="str">
        <f t="shared" si="957"/>
        <v>0.0569220517013706-38.7255008980686i</v>
      </c>
      <c r="I3270" s="57" t="str">
        <f t="shared" si="958"/>
        <v>-0.977042510952776-0.757522112492544i</v>
      </c>
      <c r="K3270" s="57" t="str">
        <f t="shared" si="959"/>
        <v>0.000455477329190404-0.00074803620928092i</v>
      </c>
      <c r="L3270" s="57" t="str">
        <f t="shared" si="960"/>
        <v>0.00025-0.00107312015788122i</v>
      </c>
      <c r="M3270" s="57" t="str">
        <f t="shared" si="961"/>
        <v>0.0025-0.00060438557077165i</v>
      </c>
      <c r="N3270" s="57">
        <f t="shared" si="962"/>
        <v>38.016619255191898</v>
      </c>
      <c r="O3270" s="57">
        <f t="shared" si="963"/>
        <v>7.010362746712798</v>
      </c>
      <c r="P3270" s="374">
        <f t="shared" si="964"/>
        <v>-7.010362746712798</v>
      </c>
      <c r="Q3270" s="374">
        <f t="shared" si="965"/>
        <v>-141.9833807448081</v>
      </c>
      <c r="R3270" s="12">
        <f t="shared" si="966"/>
        <v>38.016619255191898</v>
      </c>
      <c r="S3270" s="57">
        <f t="shared" si="967"/>
        <v>205.98674850029573</v>
      </c>
      <c r="T3270" s="12">
        <f t="shared" si="950"/>
        <v>-7.010362746712798</v>
      </c>
    </row>
    <row r="3271" spans="1:20" x14ac:dyDescent="0.15">
      <c r="A3271" s="57">
        <f t="shared" si="951"/>
        <v>1299171.0727150277</v>
      </c>
      <c r="B3271" s="12">
        <f t="shared" si="968"/>
        <v>206769.49814459687</v>
      </c>
      <c r="C3271" s="57" t="str">
        <f t="shared" si="952"/>
        <v>-0.352465960656778-0.270548287865324i</v>
      </c>
      <c r="D3271" s="57" t="str">
        <f t="shared" si="953"/>
        <v>5.61196680424594-3.67624132942474i</v>
      </c>
      <c r="E3271" s="57" t="str">
        <f t="shared" si="954"/>
        <v>96.2662811920179-117.196509836353i</v>
      </c>
      <c r="F3271" s="57" t="str">
        <f t="shared" si="955"/>
        <v>3.45593599828562-4.46977317062243i</v>
      </c>
      <c r="G3271" s="57" t="str">
        <f t="shared" si="956"/>
        <v>0.827040379036371-0.378212361616787i</v>
      </c>
      <c r="H3271" s="57" t="str">
        <f t="shared" si="957"/>
        <v>0.0563338958237901-38.5782932994971i</v>
      </c>
      <c r="I3271" s="57" t="str">
        <f t="shared" si="958"/>
        <v>-0.971801088401975-0.753646428535617i</v>
      </c>
      <c r="K3271" s="57" t="str">
        <f t="shared" si="959"/>
        <v>0.000454217732741196-0.000745969581713555i</v>
      </c>
      <c r="L3271" s="57" t="str">
        <f t="shared" si="960"/>
        <v>0.00025-0.00106905773847502i</v>
      </c>
      <c r="M3271" s="57" t="str">
        <f t="shared" si="961"/>
        <v>0.0025-0.000602097599892062i</v>
      </c>
      <c r="N3271" s="57">
        <f t="shared" si="962"/>
        <v>37.509375357369038</v>
      </c>
      <c r="O3271" s="57">
        <f t="shared" si="963"/>
        <v>7.0458986925833944</v>
      </c>
      <c r="P3271" s="374">
        <f t="shared" si="964"/>
        <v>-7.0458986925833944</v>
      </c>
      <c r="Q3271" s="374">
        <f t="shared" si="965"/>
        <v>-142.49062464263096</v>
      </c>
      <c r="R3271" s="12">
        <f t="shared" si="966"/>
        <v>37.509375357369038</v>
      </c>
      <c r="S3271" s="57">
        <f t="shared" si="967"/>
        <v>206.76949814459687</v>
      </c>
      <c r="T3271" s="12">
        <f t="shared" si="950"/>
        <v>-7.0458986925833944</v>
      </c>
    </row>
    <row r="3272" spans="1:20" x14ac:dyDescent="0.15">
      <c r="A3272" s="57">
        <f t="shared" si="951"/>
        <v>1304107.9227913448</v>
      </c>
      <c r="B3272" s="12">
        <f t="shared" si="968"/>
        <v>207555.22223754635</v>
      </c>
      <c r="C3272" s="57" t="str">
        <f t="shared" si="952"/>
        <v>-0.353388062250005-0.266300814266413i</v>
      </c>
      <c r="D3272" s="57" t="str">
        <f t="shared" si="953"/>
        <v>5.59931484594201-3.68172773449541i</v>
      </c>
      <c r="E3272" s="57" t="str">
        <f t="shared" si="954"/>
        <v>95.4006478353098-117.854435511017i</v>
      </c>
      <c r="F3272" s="57" t="str">
        <f t="shared" si="955"/>
        <v>3.45139054918128-4.46275427887604i</v>
      </c>
      <c r="G3272" s="57" t="str">
        <f t="shared" si="956"/>
        <v>0.825952607170222-0.37915023127902i</v>
      </c>
      <c r="H3272" s="57" t="str">
        <f t="shared" si="957"/>
        <v>0.0557519373305383-38.4316488240514i</v>
      </c>
      <c r="I3272" s="57" t="str">
        <f t="shared" si="958"/>
        <v>-0.966593724792138-0.749784560360286i</v>
      </c>
      <c r="K3272" s="57" t="str">
        <f t="shared" si="959"/>
        <v>0.000452962512338687-0.000743905259951782i</v>
      </c>
      <c r="L3272" s="57" t="str">
        <f t="shared" si="960"/>
        <v>0.00025-0.00106501069782329i</v>
      </c>
      <c r="M3272" s="57" t="str">
        <f t="shared" si="961"/>
        <v>0.0025-0.000599818290388584i</v>
      </c>
      <c r="N3272" s="57">
        <f t="shared" si="962"/>
        <v>37.000393860565936</v>
      </c>
      <c r="O3272" s="57">
        <f t="shared" si="963"/>
        <v>7.0818898445946665</v>
      </c>
      <c r="P3272" s="374">
        <f t="shared" si="964"/>
        <v>-7.0818898445946665</v>
      </c>
      <c r="Q3272" s="374">
        <f t="shared" si="965"/>
        <v>-142.99960613943406</v>
      </c>
      <c r="R3272" s="12">
        <f t="shared" si="966"/>
        <v>37.000393860565936</v>
      </c>
      <c r="S3272" s="57">
        <f t="shared" si="967"/>
        <v>207.55522223754636</v>
      </c>
      <c r="T3272" s="12">
        <f t="shared" si="950"/>
        <v>-7.0818898445946665</v>
      </c>
    </row>
    <row r="3273" spans="1:20" x14ac:dyDescent="0.15">
      <c r="A3273" s="57">
        <f t="shared" si="951"/>
        <v>1309063.532897952</v>
      </c>
      <c r="B3273" s="12">
        <f t="shared" si="968"/>
        <v>208343.93208204902</v>
      </c>
      <c r="C3273" s="57" t="str">
        <f t="shared" si="952"/>
        <v>-0.354257831650848-0.262038448484452i</v>
      </c>
      <c r="D3273" s="57" t="str">
        <f t="shared" si="953"/>
        <v>5.58662411919078-3.68717914777839i</v>
      </c>
      <c r="E3273" s="57" t="str">
        <f t="shared" si="954"/>
        <v>94.5227938026448-118.503603814209i</v>
      </c>
      <c r="F3273" s="57" t="str">
        <f t="shared" si="955"/>
        <v>3.44682256681604-4.45577337432135i</v>
      </c>
      <c r="G3273" s="57" t="str">
        <f t="shared" si="956"/>
        <v>0.824859442867222-0.380087282581249i</v>
      </c>
      <c r="H3273" s="57" t="str">
        <f t="shared" si="957"/>
        <v>0.0551761133076565-38.2855652867571i</v>
      </c>
      <c r="I3273" s="57" t="str">
        <f t="shared" si="958"/>
        <v>-0.961420141038667-0.745936467315931i</v>
      </c>
      <c r="K3273" s="57" t="str">
        <f t="shared" si="959"/>
        <v>0.000451711680868748-0.000741843257863101i</v>
      </c>
      <c r="L3273" s="57" t="str">
        <f t="shared" si="960"/>
        <v>0.00025-0.001060978977708i</v>
      </c>
      <c r="M3273" s="57" t="str">
        <f t="shared" si="961"/>
        <v>0.0025-0.00059754760947259i</v>
      </c>
      <c r="N3273" s="57">
        <f t="shared" si="962"/>
        <v>36.489698323758944</v>
      </c>
      <c r="O3273" s="57">
        <f t="shared" si="963"/>
        <v>7.1183406370327704</v>
      </c>
      <c r="P3273" s="374">
        <f t="shared" si="964"/>
        <v>-7.1183406370327704</v>
      </c>
      <c r="Q3273" s="374">
        <f t="shared" si="965"/>
        <v>-143.51030167624106</v>
      </c>
      <c r="R3273" s="12">
        <f t="shared" si="966"/>
        <v>36.489698323758944</v>
      </c>
      <c r="S3273" s="57">
        <f t="shared" si="967"/>
        <v>208.34393208204904</v>
      </c>
      <c r="T3273" s="12">
        <f t="shared" si="950"/>
        <v>-7.1183406370327704</v>
      </c>
    </row>
    <row r="3274" spans="1:20" x14ac:dyDescent="0.15">
      <c r="A3274" s="57">
        <f t="shared" si="951"/>
        <v>1314037.9743229644</v>
      </c>
      <c r="B3274" s="12">
        <f t="shared" si="968"/>
        <v>209135.63902396083</v>
      </c>
      <c r="C3274" s="57" t="str">
        <f t="shared" si="952"/>
        <v>-0.355074724510727-0.257762137283838i</v>
      </c>
      <c r="D3274" s="57" t="str">
        <f t="shared" si="953"/>
        <v>5.57389481232007-3.69259524471497i</v>
      </c>
      <c r="E3274" s="57" t="str">
        <f t="shared" si="954"/>
        <v>93.6328220510353-119.143723758591i</v>
      </c>
      <c r="F3274" s="57" t="str">
        <f t="shared" si="955"/>
        <v>3.44223201561846-4.44883016171831i</v>
      </c>
      <c r="G3274" s="57" t="str">
        <f t="shared" si="956"/>
        <v>0.823760877614765-0.38102348238149i</v>
      </c>
      <c r="H3274" s="57" t="str">
        <f t="shared" si="957"/>
        <v>0.054606361409624-38.1400405113822i</v>
      </c>
      <c r="I3274" s="57" t="str">
        <f t="shared" si="958"/>
        <v>-0.956280060251016-0.74210210907732i</v>
      </c>
      <c r="K3274" s="57" t="str">
        <f t="shared" si="959"/>
        <v>0.000450465250881644-0.000739783589407747i</v>
      </c>
      <c r="L3274" s="57" t="str">
        <f t="shared" si="960"/>
        <v>0.00025-0.0010569625201315i</v>
      </c>
      <c r="M3274" s="57" t="str">
        <f t="shared" si="961"/>
        <v>0.0025-0.000595285524479566i</v>
      </c>
      <c r="N3274" s="57">
        <f t="shared" si="962"/>
        <v>35.977312970498815</v>
      </c>
      <c r="O3274" s="57">
        <f t="shared" si="963"/>
        <v>7.1552554696387443</v>
      </c>
      <c r="P3274" s="374">
        <f t="shared" si="964"/>
        <v>-7.1552554696387443</v>
      </c>
      <c r="Q3274" s="374">
        <f t="shared" si="965"/>
        <v>-144.02268702950118</v>
      </c>
      <c r="R3274" s="12">
        <f t="shared" si="966"/>
        <v>35.977312970498815</v>
      </c>
      <c r="S3274" s="57">
        <f t="shared" si="967"/>
        <v>209.13563902396083</v>
      </c>
      <c r="T3274" s="12">
        <f t="shared" si="950"/>
        <v>-7.1552554696387443</v>
      </c>
    </row>
    <row r="3275" spans="1:20" x14ac:dyDescent="0.15">
      <c r="A3275" s="57">
        <f t="shared" si="951"/>
        <v>1319031.3186253917</v>
      </c>
      <c r="B3275" s="12">
        <f t="shared" si="968"/>
        <v>209930.35445225189</v>
      </c>
      <c r="C3275" s="57" t="str">
        <f t="shared" si="952"/>
        <v>-0.355838217218183-0.25347284784664i</v>
      </c>
      <c r="D3275" s="57" t="str">
        <f t="shared" si="953"/>
        <v>5.56112711703094-3.69797570160907i</v>
      </c>
      <c r="E3275" s="57" t="str">
        <f t="shared" si="954"/>
        <v>92.7308438681185-119.774504768395i</v>
      </c>
      <c r="F3275" s="57" t="str">
        <f t="shared" si="955"/>
        <v>3.43761886096977-4.4419243455844i</v>
      </c>
      <c r="G3275" s="57" t="str">
        <f t="shared" si="956"/>
        <v>0.822656903128231-0.381958797337748i</v>
      </c>
      <c r="H3275" s="57" t="str">
        <f t="shared" si="957"/>
        <v>0.0540426198553675-37.9950723304i</v>
      </c>
      <c r="I3275" s="57" t="str">
        <f t="shared" si="958"/>
        <v>-0.951173207717731-0.738281445642774i</v>
      </c>
      <c r="K3275" s="57" t="str">
        <f t="shared" si="959"/>
        <v>0.000449223234593016-0.000737726268634634i</v>
      </c>
      <c r="L3275" s="57" t="str">
        <f t="shared" si="960"/>
        <v>0.00025-0.0010529612673157i</v>
      </c>
      <c r="M3275" s="57" t="str">
        <f t="shared" si="961"/>
        <v>0.0025-0.000593032002868666i</v>
      </c>
      <c r="N3275" s="57">
        <f t="shared" si="962"/>
        <v>35.463262688938897</v>
      </c>
      <c r="O3275" s="57">
        <f t="shared" si="963"/>
        <v>7.1926387048013307</v>
      </c>
      <c r="P3275" s="374">
        <f t="shared" si="964"/>
        <v>-7.1926387048013307</v>
      </c>
      <c r="Q3275" s="374">
        <f t="shared" si="965"/>
        <v>-144.5367373110611</v>
      </c>
      <c r="R3275" s="12">
        <f t="shared" si="966"/>
        <v>35.463262688938897</v>
      </c>
      <c r="S3275" s="57">
        <f t="shared" si="967"/>
        <v>209.93035445225189</v>
      </c>
      <c r="T3275" s="12">
        <f t="shared" si="950"/>
        <v>-7.1926387048013307</v>
      </c>
    </row>
    <row r="3276" spans="1:20" x14ac:dyDescent="0.15">
      <c r="A3276" s="57">
        <f t="shared" si="951"/>
        <v>1324043.6376361684</v>
      </c>
      <c r="B3276" s="12">
        <f t="shared" si="968"/>
        <v>210728.08979917047</v>
      </c>
      <c r="C3276" s="57" t="str">
        <f t="shared" si="952"/>
        <v>-0.356547807741435-0.24917156729627i</v>
      </c>
      <c r="D3276" s="57" t="str">
        <f t="shared" si="953"/>
        <v>5.5483212283981-3.70332019566809i</v>
      </c>
      <c r="E3276" s="57" t="str">
        <f t="shared" si="954"/>
        <v>91.8169789392207-120.395656952514i</v>
      </c>
      <c r="F3276" s="57" t="str">
        <f t="shared" si="955"/>
        <v>3.43298306921648-4.4350556301978i</v>
      </c>
      <c r="G3276" s="57" t="str">
        <f t="shared" si="956"/>
        <v>0.821547511354-0.38289319390928i</v>
      </c>
      <c r="H3276" s="57" t="str">
        <f t="shared" si="957"/>
        <v>0.053484827424283-37.8506585849514i</v>
      </c>
      <c r="I3276" s="57" t="str">
        <f t="shared" si="958"/>
        <v>-0.94609931089169-0.734474437332334i</v>
      </c>
      <c r="K3276" s="57" t="str">
        <f t="shared" si="959"/>
        <v>0.00044798564388489-0.000735671309677327i</v>
      </c>
      <c r="L3276" s="57" t="str">
        <f t="shared" si="960"/>
        <v>0.00025-0.00104897516170123i</v>
      </c>
      <c r="M3276" s="57" t="str">
        <f t="shared" si="961"/>
        <v>0.0025-0.000590787012222221i</v>
      </c>
      <c r="N3276" s="57">
        <f t="shared" si="962"/>
        <v>34.947573031277045</v>
      </c>
      <c r="O3276" s="57">
        <f t="shared" si="963"/>
        <v>7.2304946647205401</v>
      </c>
      <c r="P3276" s="374">
        <f t="shared" si="964"/>
        <v>-7.2304946647205401</v>
      </c>
      <c r="Q3276" s="374">
        <f t="shared" si="965"/>
        <v>-145.05242696872295</v>
      </c>
      <c r="R3276" s="12">
        <f t="shared" si="966"/>
        <v>34.947573031277045</v>
      </c>
      <c r="S3276" s="57">
        <f t="shared" si="967"/>
        <v>210.72808979917048</v>
      </c>
      <c r="T3276" s="12">
        <f t="shared" si="950"/>
        <v>-7.2304946647205401</v>
      </c>
    </row>
    <row r="3277" spans="1:20" x14ac:dyDescent="0.15">
      <c r="A3277" s="57">
        <f t="shared" si="951"/>
        <v>1329075.0034591858</v>
      </c>
      <c r="B3277" s="12">
        <f t="shared" si="968"/>
        <v>211528.85654040732</v>
      </c>
      <c r="C3277" s="57" t="str">
        <f t="shared" si="952"/>
        <v>-0.357203016462062-0.244859302183188i</v>
      </c>
      <c r="D3277" s="57" t="str">
        <f t="shared" si="953"/>
        <v>5.5354773448691-3.70862840504332i</v>
      </c>
      <c r="E3277" s="57" t="str">
        <f t="shared" si="954"/>
        <v>90.8913554045678-121.006891383353i</v>
      </c>
      <c r="F3277" s="57" t="str">
        <f t="shared" si="955"/>
        <v>3.42832460768296-4.42822371960052i</v>
      </c>
      <c r="G3277" s="57" t="str">
        <f t="shared" si="956"/>
        <v>0.820432694472459-0.383826638357892i</v>
      </c>
      <c r="H3277" s="57" t="str">
        <f t="shared" si="957"/>
        <v>0.0529329234522768-37.7067971248073i</v>
      </c>
      <c r="I3277" s="57" t="str">
        <f t="shared" si="958"/>
        <v>-0.941058099375398-0.730681044785895i</v>
      </c>
      <c r="K3277" s="57" t="str">
        <f t="shared" si="959"/>
        <v>0.000446752490306757-0.000733618726750049i</v>
      </c>
      <c r="L3277" s="57" t="str">
        <f t="shared" si="960"/>
        <v>0.00025-0.00104500414594664i</v>
      </c>
      <c r="M3277" s="57" t="str">
        <f t="shared" si="961"/>
        <v>0.0025-0.00058855052024529i</v>
      </c>
      <c r="N3277" s="57">
        <f t="shared" si="962"/>
        <v>34.430270212582911</v>
      </c>
      <c r="O3277" s="57">
        <f t="shared" si="963"/>
        <v>7.2688276285458588</v>
      </c>
      <c r="P3277" s="374">
        <f t="shared" si="964"/>
        <v>-7.2688276285458588</v>
      </c>
      <c r="Q3277" s="374">
        <f t="shared" si="965"/>
        <v>-145.56972978741709</v>
      </c>
      <c r="R3277" s="12">
        <f t="shared" si="966"/>
        <v>34.430270212582911</v>
      </c>
      <c r="S3277" s="57">
        <f t="shared" si="967"/>
        <v>211.5288565404073</v>
      </c>
      <c r="T3277" s="12">
        <f t="shared" si="950"/>
        <v>-7.2688276285458588</v>
      </c>
    </row>
    <row r="3278" spans="1:20" x14ac:dyDescent="0.15">
      <c r="A3278" s="57">
        <f t="shared" si="951"/>
        <v>1334125.4884723306</v>
      </c>
      <c r="B3278" s="12">
        <f t="shared" si="968"/>
        <v>212332.66619526086</v>
      </c>
      <c r="C3278" s="57" t="str">
        <f t="shared" si="952"/>
        <v>-0.357803386997923-0.240537077932634i</v>
      </c>
      <c r="D3278" s="57" t="str">
        <f t="shared" si="953"/>
        <v>5.52259566826372-3.71390000887107i</v>
      </c>
      <c r="E3278" s="57" t="str">
        <f t="shared" si="954"/>
        <v>89.9541099062649-121.607920381022i</v>
      </c>
      <c r="F3278" s="57" t="str">
        <f t="shared" si="955"/>
        <v>3.42364344468401-4.42142831760181i</v>
      </c>
      <c r="G3278" s="57" t="str">
        <f t="shared" si="956"/>
        <v>0.819312444901023-0.384759096749292i</v>
      </c>
      <c r="H3278" s="57" t="str">
        <f t="shared" si="957"/>
        <v>0.0523868478278163-37.5634858083319i</v>
      </c>
      <c r="I3278" s="57" t="str">
        <f t="shared" si="958"/>
        <v>-0.93604930490646-0.726901228961358i</v>
      </c>
      <c r="K3278" s="57" t="str">
        <f t="shared" si="959"/>
        <v>0.000445523785076644-0.000731568534143684i</v>
      </c>
      <c r="L3278" s="57" t="str">
        <f t="shared" si="960"/>
        <v>0.00025-0.00104104816292751i</v>
      </c>
      <c r="M3278" s="57" t="str">
        <f t="shared" si="961"/>
        <v>0.0025-0.000586322494765181i</v>
      </c>
      <c r="N3278" s="57">
        <f t="shared" si="962"/>
        <v>33.911381109009199</v>
      </c>
      <c r="O3278" s="57">
        <f t="shared" si="963"/>
        <v>7.3076418294921455</v>
      </c>
      <c r="P3278" s="374">
        <f t="shared" si="964"/>
        <v>-7.3076418294921455</v>
      </c>
      <c r="Q3278" s="374">
        <f t="shared" si="965"/>
        <v>-146.0886188909908</v>
      </c>
      <c r="R3278" s="12">
        <f t="shared" si="966"/>
        <v>33.911381109009199</v>
      </c>
      <c r="S3278" s="57">
        <f t="shared" si="967"/>
        <v>212.33266619526086</v>
      </c>
      <c r="T3278" s="12">
        <f t="shared" si="950"/>
        <v>-7.3076418294921455</v>
      </c>
    </row>
    <row r="3279" spans="1:20" x14ac:dyDescent="0.15">
      <c r="A3279" s="57">
        <f t="shared" si="951"/>
        <v>1339195.1653285257</v>
      </c>
      <c r="B3279" s="12">
        <f t="shared" si="968"/>
        <v>213139.53032680287</v>
      </c>
      <c r="C3279" s="57" t="str">
        <f t="shared" si="952"/>
        <v>-0.358348487013478-0.236205938254353i</v>
      </c>
      <c r="D3279" s="57" t="str">
        <f t="shared" si="953"/>
        <v>5.50967640377215-3.71913468731334i</v>
      </c>
      <c r="E3279" s="57" t="str">
        <f t="shared" si="954"/>
        <v>89.0053876246584-122.1984578025i</v>
      </c>
      <c r="F3279" s="57" t="str">
        <f t="shared" si="955"/>
        <v>3.41893954953749-4.41466912778168i</v>
      </c>
      <c r="G3279" s="57" t="str">
        <f t="shared" si="956"/>
        <v>0.818186755297148-0.38569053495448i</v>
      </c>
      <c r="H3279" s="57" t="str">
        <f t="shared" si="957"/>
        <v>0.0518465409880033-37.4207225024449i</v>
      </c>
      <c r="I3279" s="57" t="str">
        <f t="shared" si="958"/>
        <v>-0.931072661343125-0.723134951132745i</v>
      </c>
      <c r="K3279" s="57" t="str">
        <f t="shared" si="959"/>
        <v>0.00044429953908231-0.000729520746221885i</v>
      </c>
      <c r="L3279" s="57" t="str">
        <f t="shared" si="960"/>
        <v>0.00025-0.00103710715573572i</v>
      </c>
      <c r="M3279" s="57" t="str">
        <f t="shared" si="961"/>
        <v>0.0025-0.000584102903731003i</v>
      </c>
      <c r="N3279" s="57">
        <f t="shared" si="962"/>
        <v>33.390933255368736</v>
      </c>
      <c r="O3279" s="57">
        <f t="shared" si="963"/>
        <v>7.3469414519366332</v>
      </c>
      <c r="P3279" s="374">
        <f t="shared" si="964"/>
        <v>-7.3469414519366332</v>
      </c>
      <c r="Q3279" s="374">
        <f t="shared" si="965"/>
        <v>-146.60906674463126</v>
      </c>
      <c r="R3279" s="12">
        <f t="shared" si="966"/>
        <v>33.390933255368736</v>
      </c>
      <c r="S3279" s="57">
        <f t="shared" si="967"/>
        <v>213.13953032680286</v>
      </c>
      <c r="T3279" s="12">
        <f t="shared" si="950"/>
        <v>-7.3469414519366332</v>
      </c>
    </row>
    <row r="3280" spans="1:20" x14ac:dyDescent="0.15">
      <c r="A3280" s="57">
        <f t="shared" si="951"/>
        <v>1344284.1069567739</v>
      </c>
      <c r="B3280" s="12">
        <f t="shared" si="968"/>
        <v>213949.46054204472</v>
      </c>
      <c r="C3280" s="57" t="str">
        <f t="shared" si="952"/>
        <v>-0.358837909015587-0.23186694451442i</v>
      </c>
      <c r="D3280" s="57" t="str">
        <f t="shared" si="953"/>
        <v>5.49671975995288-3.72433212159911i</v>
      </c>
      <c r="E3280" s="57" t="str">
        <f t="shared" si="954"/>
        <v>88.0453423037391-122.778219335335i</v>
      </c>
      <c r="F3280" s="57" t="str">
        <f t="shared" si="955"/>
        <v>3.41421289257694-4.40794585349491i</v>
      </c>
      <c r="G3280" s="57" t="str">
        <f t="shared" si="956"/>
        <v>0.817055618561348-0.386620918651178i</v>
      </c>
      <c r="H3280" s="57" t="str">
        <f t="shared" si="957"/>
        <v>0.051311943914658-37.2785050825857i</v>
      </c>
      <c r="I3280" s="57" t="str">
        <f t="shared" si="958"/>
        <v>-0.926127904650055-0.719382172888351i</v>
      </c>
      <c r="K3280" s="57" t="str">
        <f t="shared" si="959"/>
        <v>0.0004430797628824-0.000727475377417126i</v>
      </c>
      <c r="L3280" s="57" t="str">
        <f t="shared" si="960"/>
        <v>0.00025-0.00103318106767854i</v>
      </c>
      <c r="M3280" s="57" t="str">
        <f t="shared" si="961"/>
        <v>0.0025-0.000581891715213194i</v>
      </c>
      <c r="N3280" s="57">
        <f t="shared" si="962"/>
        <v>32.868954842067922</v>
      </c>
      <c r="O3280" s="57">
        <f t="shared" si="963"/>
        <v>7.3867306285008993</v>
      </c>
      <c r="P3280" s="374">
        <f t="shared" si="964"/>
        <v>-7.3867306285008993</v>
      </c>
      <c r="Q3280" s="374">
        <f t="shared" si="965"/>
        <v>-147.13104515793208</v>
      </c>
      <c r="R3280" s="12">
        <f t="shared" si="966"/>
        <v>32.868954842067922</v>
      </c>
      <c r="S3280" s="57">
        <f t="shared" si="967"/>
        <v>213.94946054204473</v>
      </c>
      <c r="T3280" s="12">
        <f t="shared" si="950"/>
        <v>-7.3867306285008993</v>
      </c>
    </row>
    <row r="3281" spans="1:20" x14ac:dyDescent="0.15">
      <c r="A3281" s="57">
        <f t="shared" si="951"/>
        <v>1349392.3865632098</v>
      </c>
      <c r="B3281" s="12">
        <f t="shared" si="968"/>
        <v>214762.4684921045</v>
      </c>
      <c r="C3281" s="57" t="str">
        <f t="shared" si="952"/>
        <v>-0.359271271132902-0.227521175069337i</v>
      </c>
      <c r="D3281" s="57" t="str">
        <f t="shared" si="953"/>
        <v>5.48372594872996-3.72949199406526i</v>
      </c>
      <c r="E3281" s="57" t="str">
        <f t="shared" si="954"/>
        <v>87.0741362652056-123.346922795434i</v>
      </c>
      <c r="F3281" s="57" t="str">
        <f t="shared" si="955"/>
        <v>3.40946344516412-4.40125819787466i</v>
      </c>
      <c r="G3281" s="57" t="str">
        <f t="shared" si="956"/>
        <v>0.815919027840212-0.387550213325313i</v>
      </c>
      <c r="H3281" s="57" t="str">
        <f t="shared" si="957"/>
        <v>0.0507829981304204-37.1368314326765i</v>
      </c>
      <c r="I3281" s="57" t="str">
        <f t="shared" si="958"/>
        <v>-0.921214772884068-0.715642856128835i</v>
      </c>
      <c r="K3281" s="57" t="str">
        <f t="shared" si="959"/>
        <v>0.000441864466707688-0.000725432442226859i</v>
      </c>
      <c r="L3281" s="57" t="str">
        <f t="shared" si="960"/>
        <v>0.00025-0.00102926984227788i</v>
      </c>
      <c r="M3281" s="57" t="str">
        <f t="shared" si="961"/>
        <v>0.0025-0.000579688897403061i</v>
      </c>
      <c r="N3281" s="57">
        <f t="shared" si="962"/>
        <v>32.345474711380149</v>
      </c>
      <c r="O3281" s="57">
        <f t="shared" si="963"/>
        <v>7.4270134371213556</v>
      </c>
      <c r="P3281" s="374">
        <f t="shared" si="964"/>
        <v>-7.4270134371213556</v>
      </c>
      <c r="Q3281" s="374">
        <f t="shared" si="965"/>
        <v>-147.65452528861985</v>
      </c>
      <c r="R3281" s="12">
        <f t="shared" si="966"/>
        <v>32.345474711380149</v>
      </c>
      <c r="S3281" s="57">
        <f t="shared" si="967"/>
        <v>214.76246849210449</v>
      </c>
      <c r="T3281" s="12">
        <f t="shared" si="950"/>
        <v>-7.4270134371213556</v>
      </c>
    </row>
    <row r="3282" spans="1:20" x14ac:dyDescent="0.15">
      <c r="A3282" s="57">
        <f t="shared" si="951"/>
        <v>1354520.0776321499</v>
      </c>
      <c r="B3282" s="12">
        <f t="shared" si="968"/>
        <v>215578.56587237449</v>
      </c>
      <c r="C3282" s="57" t="str">
        <f t="shared" si="952"/>
        <v>-0.359648217876925-0.2231697245628i</v>
      </c>
      <c r="D3282" s="57" t="str">
        <f t="shared" si="953"/>
        <v>5.47069518538983-3.73461398819819i</v>
      </c>
      <c r="E3282" s="57" t="str">
        <f t="shared" si="954"/>
        <v>86.0919404109104-123.904288428471i</v>
      </c>
      <c r="F3282" s="57" t="str">
        <f t="shared" si="955"/>
        <v>3.40469117970177-4.39460586383707i</v>
      </c>
      <c r="G3282" s="57" t="str">
        <f t="shared" si="956"/>
        <v>0.814776976529418-0.388478384272534i</v>
      </c>
      <c r="H3282" s="57" t="str">
        <f t="shared" si="957"/>
        <v>0.0502596456948684-36.9956994450855i</v>
      </c>
      <c r="I3282" s="57" t="str">
        <f t="shared" si="958"/>
        <v>-0.916333006180162-0.711916963065356i</v>
      </c>
      <c r="K3282" s="57" t="str">
        <f t="shared" si="959"/>
        <v>0.000440653660462387-0.000723391955209681i</v>
      </c>
      <c r="L3282" s="57" t="str">
        <f t="shared" si="960"/>
        <v>0.00025-0.00102537342326946i</v>
      </c>
      <c r="M3282" s="57" t="str">
        <f t="shared" si="961"/>
        <v>0.0025-0.000577494418612335i</v>
      </c>
      <c r="N3282" s="57">
        <f t="shared" si="962"/>
        <v>31.820522353059573</v>
      </c>
      <c r="O3282" s="57">
        <f t="shared" si="963"/>
        <v>7.4677938981108358</v>
      </c>
      <c r="P3282" s="374">
        <f t="shared" si="964"/>
        <v>-7.4677938981108358</v>
      </c>
      <c r="Q3282" s="374">
        <f t="shared" si="965"/>
        <v>-148.17947764694043</v>
      </c>
      <c r="R3282" s="12">
        <f t="shared" si="966"/>
        <v>31.820522353059573</v>
      </c>
      <c r="S3282" s="57">
        <f t="shared" si="967"/>
        <v>215.5785658723745</v>
      </c>
      <c r="T3282" s="12">
        <f t="shared" si="950"/>
        <v>-7.4677938981108358</v>
      </c>
    </row>
    <row r="3283" spans="1:20" x14ac:dyDescent="0.15">
      <c r="A3283" s="57">
        <f t="shared" si="951"/>
        <v>1359667.2539271521</v>
      </c>
      <c r="B3283" s="12">
        <f t="shared" si="968"/>
        <v>216397.76442268951</v>
      </c>
      <c r="C3283" s="57" t="str">
        <f t="shared" si="952"/>
        <v>-0.359968420882731-0.218813703185375i</v>
      </c>
      <c r="D3283" s="57" t="str">
        <f t="shared" si="953"/>
        <v>5.45762768857743-3.73969778867497i</v>
      </c>
      <c r="E3283" s="57" t="str">
        <f t="shared" si="954"/>
        <v>85.0989342133341-124.450039214416i</v>
      </c>
      <c r="F3283" s="57" t="str">
        <f t="shared" si="955"/>
        <v>3.39989606964592-4.3879885540852i</v>
      </c>
      <c r="G3283" s="57" t="str">
        <f t="shared" si="956"/>
        <v>0.813629458276747-0.389405396599783i</v>
      </c>
      <c r="H3283" s="57" t="str">
        <f t="shared" si="957"/>
        <v>0.0497418292006467-36.8551070205913i</v>
      </c>
      <c r="I3283" s="57" t="str">
        <f t="shared" si="958"/>
        <v>-0.911482346737503-0.708204456217615i</v>
      </c>
      <c r="K3283" s="57" t="str">
        <f t="shared" si="959"/>
        <v>0.000439447353725406-0.000721353930981498i</v>
      </c>
      <c r="L3283" s="57" t="str">
        <f t="shared" si="960"/>
        <v>0.00025-0.00102149175460197i</v>
      </c>
      <c r="M3283" s="57" t="str">
        <f t="shared" si="961"/>
        <v>0.0025-0.000575308247272699i</v>
      </c>
      <c r="N3283" s="57">
        <f t="shared" si="962"/>
        <v>31.294127899270762</v>
      </c>
      <c r="O3283" s="57">
        <f t="shared" si="963"/>
        <v>7.5090759712181558</v>
      </c>
      <c r="P3283" s="374">
        <f t="shared" si="964"/>
        <v>-7.5090759712181558</v>
      </c>
      <c r="Q3283" s="374">
        <f t="shared" si="965"/>
        <v>-148.70587210072924</v>
      </c>
      <c r="R3283" s="12">
        <f t="shared" si="966"/>
        <v>31.294127899270762</v>
      </c>
      <c r="S3283" s="57">
        <f t="shared" si="967"/>
        <v>216.39776442268951</v>
      </c>
      <c r="T3283" s="12">
        <f t="shared" si="950"/>
        <v>-7.5090759712181558</v>
      </c>
    </row>
    <row r="3284" spans="1:20" x14ac:dyDescent="0.15">
      <c r="A3284" s="57">
        <f t="shared" si="951"/>
        <v>1364833.9894920753</v>
      </c>
      <c r="B3284" s="12">
        <f t="shared" si="968"/>
        <v>217220.07592749572</v>
      </c>
      <c r="C3284" s="57" t="str">
        <f t="shared" si="952"/>
        <v>-0.360231579627466-0.214454235897803i</v>
      </c>
      <c r="D3284" s="57" t="str">
        <f t="shared" si="953"/>
        <v>5.44452368029168-3.74474308140483i</v>
      </c>
      <c r="E3284" s="57" t="str">
        <f t="shared" si="954"/>
        <v>84.0953056938508-124.983901174656i</v>
      </c>
      <c r="F3284" s="57" t="str">
        <f t="shared" si="955"/>
        <v>3.39507808951881-4.38140597111384i</v>
      </c>
      <c r="G3284" s="57" t="str">
        <f t="shared" si="956"/>
        <v>0.812476466985099-0.390331215226902i</v>
      </c>
      <c r="H3284" s="57" t="str">
        <f t="shared" si="957"/>
        <v>0.0492294917696174-36.7150520683463i</v>
      </c>
      <c r="I3284" s="57" t="str">
        <f t="shared" si="958"/>
        <v>-0.906662538805645-0.704505298412008i</v>
      </c>
      <c r="K3284" s="57" t="str">
        <f t="shared" si="959"/>
        <v>0.000438245555751762-0.000719318384211795i</v>
      </c>
      <c r="L3284" s="57" t="str">
        <f t="shared" si="960"/>
        <v>0.00025-0.00101762478043631i</v>
      </c>
      <c r="M3284" s="57" t="str">
        <f t="shared" si="961"/>
        <v>0.0025-0.000573130351935344i</v>
      </c>
      <c r="N3284" s="57">
        <f t="shared" si="962"/>
        <v>30.766322118845835</v>
      </c>
      <c r="O3284" s="57">
        <f t="shared" si="963"/>
        <v>7.5508635526865184</v>
      </c>
      <c r="P3284" s="374">
        <f t="shared" si="964"/>
        <v>-7.5508635526865184</v>
      </c>
      <c r="Q3284" s="374">
        <f t="shared" si="965"/>
        <v>-149.23367788115416</v>
      </c>
      <c r="R3284" s="12">
        <f t="shared" si="966"/>
        <v>30.766322118845835</v>
      </c>
      <c r="S3284" s="57">
        <f t="shared" si="967"/>
        <v>217.22007592749571</v>
      </c>
      <c r="T3284" s="12">
        <f t="shared" si="950"/>
        <v>-7.5508635526865184</v>
      </c>
    </row>
    <row r="3285" spans="1:20" x14ac:dyDescent="0.15">
      <c r="A3285" s="57">
        <f t="shared" si="951"/>
        <v>1370020.3586521451</v>
      </c>
      <c r="B3285" s="12">
        <f t="shared" si="968"/>
        <v>218045.5122160202</v>
      </c>
      <c r="C3285" s="57" t="str">
        <f t="shared" si="952"/>
        <v>-0.360437422124682-0.210092461618424i</v>
      </c>
      <c r="D3285" s="57" t="str">
        <f t="shared" si="953"/>
        <v>5.43138338588057-3.74974955357086i</v>
      </c>
      <c r="E3285" s="57" t="str">
        <f t="shared" si="954"/>
        <v>83.081251388504-125.505603681187i</v>
      </c>
      <c r="F3285" s="57" t="str">
        <f t="shared" si="955"/>
        <v>3.3902372149212-4.37485781721423i</v>
      </c>
      <c r="G3285" s="57" t="str">
        <f t="shared" si="956"/>
        <v>0.811317996815497-0.391255804888294i</v>
      </c>
      <c r="H3285" s="57" t="str">
        <f t="shared" si="957"/>
        <v>0.0487225770490202-36.5755325058419i</v>
      </c>
      <c r="I3285" s="57" t="str">
        <f t="shared" si="958"/>
        <v>-0.901873328670846-0.700819452779663i</v>
      </c>
      <c r="K3285" s="57" t="str">
        <f t="shared" si="959"/>
        <v>0.000437048275473928-0.000717285329619871i</v>
      </c>
      <c r="L3285" s="57" t="str">
        <f t="shared" si="960"/>
        <v>0.00025-0.00101377244514476i</v>
      </c>
      <c r="M3285" s="57" t="str">
        <f t="shared" si="961"/>
        <v>0.0025-0.000570960701270517i</v>
      </c>
      <c r="N3285" s="57">
        <f t="shared" si="962"/>
        <v>30.237136410845409</v>
      </c>
      <c r="O3285" s="57">
        <f t="shared" si="963"/>
        <v>7.5931604723162849</v>
      </c>
      <c r="P3285" s="374">
        <f t="shared" si="964"/>
        <v>-7.5931604723162849</v>
      </c>
      <c r="Q3285" s="374">
        <f t="shared" si="965"/>
        <v>-149.76286358915459</v>
      </c>
      <c r="R3285" s="12">
        <f t="shared" si="966"/>
        <v>30.237136410845409</v>
      </c>
      <c r="S3285" s="57">
        <f t="shared" si="967"/>
        <v>218.0455122160202</v>
      </c>
      <c r="T3285" s="12">
        <f t="shared" si="950"/>
        <v>-7.5931604723162849</v>
      </c>
    </row>
    <row r="3286" spans="1:20" x14ac:dyDescent="0.15">
      <c r="A3286" s="57">
        <f t="shared" si="951"/>
        <v>1375226.4360150232</v>
      </c>
      <c r="B3286" s="12">
        <f t="shared" si="968"/>
        <v>218874.08516244107</v>
      </c>
      <c r="C3286" s="57" t="str">
        <f t="shared" si="952"/>
        <v>-0.360585705592502-0.205729532375503i</v>
      </c>
      <c r="D3286" s="57" t="str">
        <f t="shared" si="953"/>
        <v>5.41820703403546-3.7547168936714i</v>
      </c>
      <c r="E3286" s="57" t="str">
        <f t="shared" si="954"/>
        <v>82.0569763010526-126.01487976729i</v>
      </c>
      <c r="F3286" s="57" t="str">
        <f t="shared" si="955"/>
        <v>3.3853734225451-4.36834379447894i</v>
      </c>
      <c r="G3286" s="57" t="str">
        <f t="shared" si="956"/>
        <v>0.810154042190096-0.392179130134616i</v>
      </c>
      <c r="H3286" s="57" t="str">
        <f t="shared" si="957"/>
        <v>0.0482210292076539-36.4365462588717i</v>
      </c>
      <c r="I3286" s="57" t="str">
        <f t="shared" si="958"/>
        <v>-0.89711446464244-0.697146882754524i</v>
      </c>
      <c r="K3286" s="57" t="str">
        <f t="shared" si="959"/>
        <v>0.000435855521503311-0.000715254781971158i</v>
      </c>
      <c r="L3286" s="57" t="str">
        <f t="shared" si="960"/>
        <v>0.00025-0.00100993469331018i</v>
      </c>
      <c r="M3286" s="57" t="str">
        <f t="shared" si="961"/>
        <v>0.0025-0.000568799264067061i</v>
      </c>
      <c r="N3286" s="57">
        <f t="shared" si="962"/>
        <v>29.706602797428587</v>
      </c>
      <c r="O3286" s="57">
        <f t="shared" si="963"/>
        <v>7.6359704905371695</v>
      </c>
      <c r="P3286" s="374">
        <f t="shared" si="964"/>
        <v>-7.6359704905371695</v>
      </c>
      <c r="Q3286" s="374">
        <f t="shared" si="965"/>
        <v>-150.29339720257141</v>
      </c>
      <c r="R3286" s="12">
        <f t="shared" si="966"/>
        <v>29.706602797428587</v>
      </c>
      <c r="S3286" s="57">
        <f t="shared" si="967"/>
        <v>218.87408516244108</v>
      </c>
      <c r="T3286" s="12">
        <f t="shared" si="950"/>
        <v>-7.6359704905371695</v>
      </c>
    </row>
    <row r="3287" spans="1:20" x14ac:dyDescent="0.15">
      <c r="A3287" s="57">
        <f t="shared" si="951"/>
        <v>1380452.2964718803</v>
      </c>
      <c r="B3287" s="12">
        <f t="shared" si="968"/>
        <v>219705.80668605835</v>
      </c>
      <c r="C3287" s="57" t="str">
        <f t="shared" si="952"/>
        <v>-0.360676217093809-0.201366612425314i</v>
      </c>
      <c r="D3287" s="57" t="str">
        <f t="shared" si="953"/>
        <v>5.40499485678494-3.75964479156182i</v>
      </c>
      <c r="E3287" s="57" t="str">
        <f t="shared" si="954"/>
        <v>81.0226938431041-126.511466439137i</v>
      </c>
      <c r="F3287" s="57" t="str">
        <f t="shared" si="955"/>
        <v>3.3804866901862-4.36186360480694i</v>
      </c>
      <c r="G3287" s="57" t="str">
        <f t="shared" si="956"/>
        <v>0.808984597795187-0.393101155334535i</v>
      </c>
      <c r="H3287" s="57" t="str">
        <f t="shared" si="957"/>
        <v>0.0477247929320681-36.2980912614972i</v>
      </c>
      <c r="I3287" s="57" t="str">
        <f t="shared" si="958"/>
        <v>-0.892385697039374-0.693487552071403i</v>
      </c>
      <c r="K3287" s="57" t="str">
        <f t="shared" si="959"/>
        <v>0.000434667302131698-0.000713226756073559i</v>
      </c>
      <c r="L3287" s="57" t="str">
        <f t="shared" si="960"/>
        <v>0.00025-0.00100611146972523i</v>
      </c>
      <c r="M3287" s="57" t="str">
        <f t="shared" si="961"/>
        <v>0.0025-0.000566646009231981i</v>
      </c>
      <c r="N3287" s="57">
        <f t="shared" si="962"/>
        <v>29.174753916019853</v>
      </c>
      <c r="O3287" s="57">
        <f t="shared" si="963"/>
        <v>7.6792972954922032</v>
      </c>
      <c r="P3287" s="374">
        <f t="shared" si="964"/>
        <v>-7.6792972954922032</v>
      </c>
      <c r="Q3287" s="374">
        <f t="shared" si="965"/>
        <v>-150.82524608398015</v>
      </c>
      <c r="R3287" s="12">
        <f t="shared" si="966"/>
        <v>29.174753916019853</v>
      </c>
      <c r="S3287" s="57">
        <f t="shared" si="967"/>
        <v>219.70580668605834</v>
      </c>
      <c r="T3287" s="12">
        <f t="shared" si="950"/>
        <v>-7.6792972954922032</v>
      </c>
    </row>
    <row r="3288" spans="1:20" x14ac:dyDescent="0.15">
      <c r="A3288" s="57">
        <f t="shared" si="951"/>
        <v>1385698.0151984736</v>
      </c>
      <c r="B3288" s="12">
        <f t="shared" si="968"/>
        <v>220540.68875146538</v>
      </c>
      <c r="C3288" s="57" t="str">
        <f t="shared" si="952"/>
        <v>-0.360708774146471-0.197004877336955i</v>
      </c>
      <c r="D3288" s="57" t="str">
        <f t="shared" si="953"/>
        <v>5.39174708948814-3.76453293849642i</v>
      </c>
      <c r="E3288" s="57" t="str">
        <f t="shared" si="954"/>
        <v>79.9786257611487-126.995104987706i</v>
      </c>
      <c r="F3288" s="57" t="str">
        <f t="shared" si="955"/>
        <v>3.37557699675647-4.35541694990917i</v>
      </c>
      <c r="G3288" s="57" t="str">
        <f t="shared" si="956"/>
        <v>0.807809658584194-0.394021844676513i</v>
      </c>
      <c r="H3288" s="57" t="str">
        <f t="shared" si="957"/>
        <v>0.0472338134227696-36.1601654560113i</v>
      </c>
      <c r="I3288" s="57" t="str">
        <f t="shared" si="958"/>
        <v>-0.887686778176866-0.689841424764022i</v>
      </c>
      <c r="K3288" s="57" t="str">
        <f t="shared" si="959"/>
        <v>0.000433483625332755-0.000711201266773792i</v>
      </c>
      <c r="L3288" s="57" t="str">
        <f t="shared" si="960"/>
        <v>0.00025-0.00100230271939154i</v>
      </c>
      <c r="M3288" s="57" t="str">
        <f t="shared" si="961"/>
        <v>0.0025-0.000564500905789978i</v>
      </c>
      <c r="N3288" s="57">
        <f t="shared" si="962"/>
        <v>28.641623010777124</v>
      </c>
      <c r="O3288" s="57">
        <f t="shared" si="963"/>
        <v>7.7231445001393704</v>
      </c>
      <c r="P3288" s="374">
        <f t="shared" si="964"/>
        <v>-7.7231445001393704</v>
      </c>
      <c r="Q3288" s="374">
        <f t="shared" si="965"/>
        <v>-151.35837698922288</v>
      </c>
      <c r="R3288" s="12">
        <f t="shared" si="966"/>
        <v>28.641623010777124</v>
      </c>
      <c r="S3288" s="57">
        <f t="shared" si="967"/>
        <v>220.54068875146538</v>
      </c>
      <c r="T3288" s="12">
        <f t="shared" si="950"/>
        <v>-7.7231445001393704</v>
      </c>
    </row>
    <row r="3289" spans="1:20" x14ac:dyDescent="0.15">
      <c r="A3289" s="57">
        <f t="shared" si="951"/>
        <v>1390963.6676562277</v>
      </c>
      <c r="B3289" s="12">
        <f t="shared" si="968"/>
        <v>221378.74336872096</v>
      </c>
      <c r="C3289" s="57" t="str">
        <f t="shared" si="952"/>
        <v>-0.360683225301751-0.192645513044973i</v>
      </c>
      <c r="D3289" s="57" t="str">
        <f t="shared" si="953"/>
        <v>5.37846397082704-3.76938102716977i</v>
      </c>
      <c r="E3289" s="57" t="str">
        <f t="shared" si="954"/>
        <v>78.925002050347-127.465541300394i</v>
      </c>
      <c r="F3289" s="57" t="str">
        <f t="shared" si="955"/>
        <v>3.37064432229666-4.34900353131388i</v>
      </c>
      <c r="G3289" s="57" t="str">
        <f t="shared" si="956"/>
        <v>0.806629219780664-0.394941162170647i</v>
      </c>
      <c r="H3289" s="57" t="str">
        <f t="shared" si="957"/>
        <v>0.0467480363904541-36.0227667929046i</v>
      </c>
      <c r="I3289" s="57" t="str">
        <f t="shared" si="958"/>
        <v>-0.883017462353149-0.686208465163076i</v>
      </c>
      <c r="K3289" s="57" t="str">
        <f t="shared" si="959"/>
        <v>0.00043230449876361-0.000709178328953844i</v>
      </c>
      <c r="L3289" s="57" t="str">
        <f t="shared" si="960"/>
        <v>0.00025-0.000998508387518971i</v>
      </c>
      <c r="M3289" s="57" t="str">
        <f t="shared" si="961"/>
        <v>0.0025-0.000562363922883023i</v>
      </c>
      <c r="N3289" s="57">
        <f t="shared" si="962"/>
        <v>28.107243923359022</v>
      </c>
      <c r="O3289" s="57">
        <f t="shared" si="963"/>
        <v>7.7675156393752642</v>
      </c>
      <c r="P3289" s="374">
        <f t="shared" si="964"/>
        <v>-7.7675156393752642</v>
      </c>
      <c r="Q3289" s="374">
        <f t="shared" si="965"/>
        <v>-151.89275607664098</v>
      </c>
      <c r="R3289" s="12">
        <f t="shared" si="966"/>
        <v>28.107243923359022</v>
      </c>
      <c r="S3289" s="57">
        <f t="shared" si="967"/>
        <v>221.37874336872096</v>
      </c>
      <c r="T3289" s="12">
        <f t="shared" si="950"/>
        <v>-7.7675156393752642</v>
      </c>
    </row>
    <row r="3290" spans="1:20" x14ac:dyDescent="0.15">
      <c r="A3290" s="57">
        <f t="shared" si="951"/>
        <v>1396249.3295933213</v>
      </c>
      <c r="B3290" s="12">
        <f t="shared" si="968"/>
        <v>222219.98259352209</v>
      </c>
      <c r="C3290" s="57" t="str">
        <f t="shared" si="952"/>
        <v>-0.360599450689165-0.188289714870962i</v>
      </c>
      <c r="D3290" s="57" t="str">
        <f t="shared" si="953"/>
        <v>5.36514574279892-3.77418875175904i</v>
      </c>
      <c r="E3290" s="57" t="str">
        <f t="shared" si="954"/>
        <v>77.8620608549564-127.922526171718i</v>
      </c>
      <c r="F3290" s="57" t="str">
        <f t="shared" si="955"/>
        <v>3.36568864798878-4.34262305037251i</v>
      </c>
      <c r="G3290" s="57" t="str">
        <f t="shared" si="956"/>
        <v>0.805443276881255-0.395859071650557i</v>
      </c>
      <c r="H3290" s="57" t="str">
        <f t="shared" si="957"/>
        <v>0.0462674080522386-35.8858932308295i</v>
      </c>
      <c r="I3290" s="57" t="str">
        <f t="shared" si="958"/>
        <v>-0.878377505836336-0.682588637894241i</v>
      </c>
      <c r="K3290" s="57" t="str">
        <f t="shared" si="959"/>
        <v>0.000431129929766393-0.000707157957527374i</v>
      </c>
      <c r="L3290" s="57" t="str">
        <f t="shared" si="960"/>
        <v>0.00025-0.000994728419524775i</v>
      </c>
      <c r="M3290" s="57" t="str">
        <f t="shared" si="961"/>
        <v>0.0025-0.000560235029769898i</v>
      </c>
      <c r="N3290" s="57">
        <f t="shared" si="962"/>
        <v>27.571651082980765</v>
      </c>
      <c r="O3290" s="57">
        <f t="shared" si="963"/>
        <v>7.8124141671838432</v>
      </c>
      <c r="P3290" s="374">
        <f t="shared" si="964"/>
        <v>-7.8124141671838432</v>
      </c>
      <c r="Q3290" s="374">
        <f t="shared" si="965"/>
        <v>-152.42834891701924</v>
      </c>
      <c r="R3290" s="12">
        <f t="shared" si="966"/>
        <v>27.571651082980765</v>
      </c>
      <c r="S3290" s="57">
        <f t="shared" si="967"/>
        <v>222.21998259352208</v>
      </c>
      <c r="T3290" s="12">
        <f t="shared" si="950"/>
        <v>-7.8124141671838432</v>
      </c>
    </row>
    <row r="3291" spans="1:20" x14ac:dyDescent="0.15">
      <c r="A3291" s="57">
        <f t="shared" si="951"/>
        <v>1401555.0770457759</v>
      </c>
      <c r="B3291" s="12">
        <f t="shared" si="968"/>
        <v>223064.41852737748</v>
      </c>
      <c r="C3291" s="57" t="str">
        <f t="shared" si="952"/>
        <v>-0.360457362525854-0.183938686515466i</v>
      </c>
      <c r="D3291" s="57" t="str">
        <f t="shared" si="953"/>
        <v>5.3517926507073-3.77895580796528i</v>
      </c>
      <c r="E3291" s="57" t="str">
        <f t="shared" si="954"/>
        <v>76.7900483553203-128.36581561243i</v>
      </c>
      <c r="F3291" s="57" t="str">
        <f t="shared" si="955"/>
        <v>3.36070995616849-4.33627520826547i</v>
      </c>
      <c r="G3291" s="57" t="str">
        <f t="shared" si="956"/>
        <v>0.80425182565872-0.39677553677531i</v>
      </c>
      <c r="H3291" s="57" t="str">
        <f t="shared" si="957"/>
        <v>0.045791875127921-35.7495427365662i</v>
      </c>
      <c r="I3291" s="57" t="str">
        <f t="shared" si="958"/>
        <v>-0.873766666851379-0.678981907876189i</v>
      </c>
      <c r="K3291" s="57" t="str">
        <f t="shared" si="959"/>
        <v>0.000429959925369877-0.000705140167436223i</v>
      </c>
      <c r="L3291" s="57" t="str">
        <f t="shared" si="960"/>
        <v>0.00025-0.000990962761032847i</v>
      </c>
      <c r="M3291" s="57" t="str">
        <f t="shared" si="961"/>
        <v>0.0025-0.00055811419582576i</v>
      </c>
      <c r="N3291" s="57">
        <f t="shared" si="962"/>
        <v>27.034879495774476</v>
      </c>
      <c r="O3291" s="57">
        <f t="shared" si="963"/>
        <v>7.8578434538174164</v>
      </c>
      <c r="P3291" s="374">
        <f t="shared" si="964"/>
        <v>-7.8578434538174164</v>
      </c>
      <c r="Q3291" s="374">
        <f t="shared" si="965"/>
        <v>-152.96512050422552</v>
      </c>
      <c r="R3291" s="12">
        <f t="shared" si="966"/>
        <v>27.034879495774476</v>
      </c>
      <c r="S3291" s="57">
        <f t="shared" si="967"/>
        <v>223.06441852737748</v>
      </c>
      <c r="T3291" s="12">
        <f t="shared" si="950"/>
        <v>-7.8578434538174164</v>
      </c>
    </row>
    <row r="3292" spans="1:20" x14ac:dyDescent="0.15">
      <c r="A3292" s="57">
        <f t="shared" si="951"/>
        <v>1406880.98633855</v>
      </c>
      <c r="B3292" s="12">
        <f t="shared" si="968"/>
        <v>223912.06331778152</v>
      </c>
      <c r="C3292" s="57" t="str">
        <f t="shared" si="952"/>
        <v>-0.360256905588919-0.179593639021623i</v>
      </c>
      <c r="D3292" s="57" t="str">
        <f t="shared" si="953"/>
        <v>5.33840494315322-3.78368189305574i</v>
      </c>
      <c r="E3292" s="57" t="str">
        <f t="shared" si="954"/>
        <v>75.7092186413725-128.79517115642i</v>
      </c>
      <c r="F3292" s="57" t="str">
        <f t="shared" si="955"/>
        <v>3.3557082303376-4.32995970600851i</v>
      </c>
      <c r="G3292" s="57" t="str">
        <f t="shared" si="956"/>
        <v>0.803054862164874-0.397690521031404i</v>
      </c>
      <c r="H3292" s="57" t="str">
        <f t="shared" si="957"/>
        <v>0.04532138483625-35.6137132849875i</v>
      </c>
      <c r="I3292" s="57" t="str">
        <f t="shared" si="958"/>
        <v>-0.869184705567176-0.6753882403186i</v>
      </c>
      <c r="K3292" s="57" t="str">
        <f t="shared" si="959"/>
        <v>0.000428794492291126-0.000703124973646926i</v>
      </c>
      <c r="L3292" s="57" t="str">
        <f t="shared" si="960"/>
        <v>0.00025-0.000987211357872927i</v>
      </c>
      <c r="M3292" s="57" t="str">
        <f t="shared" si="961"/>
        <v>0.0025-0.000556001390541702i</v>
      </c>
      <c r="N3292" s="57">
        <f t="shared" si="962"/>
        <v>26.496964733446418</v>
      </c>
      <c r="O3292" s="57">
        <f t="shared" si="963"/>
        <v>7.9038067830108991</v>
      </c>
      <c r="P3292" s="374">
        <f t="shared" si="964"/>
        <v>-7.9038067830108991</v>
      </c>
      <c r="Q3292" s="374">
        <f t="shared" si="965"/>
        <v>-153.50303526655358</v>
      </c>
      <c r="R3292" s="12">
        <f t="shared" si="966"/>
        <v>26.496964733446418</v>
      </c>
      <c r="S3292" s="57">
        <f t="shared" si="967"/>
        <v>223.91206331778153</v>
      </c>
      <c r="T3292" s="12">
        <f t="shared" si="950"/>
        <v>-7.9038067830108991</v>
      </c>
    </row>
    <row r="3293" spans="1:20" x14ac:dyDescent="0.15">
      <c r="A3293" s="57">
        <f t="shared" si="951"/>
        <v>1412227.1340866366</v>
      </c>
      <c r="B3293" s="12">
        <f t="shared" si="968"/>
        <v>224762.9291583891</v>
      </c>
      <c r="C3293" s="57" t="str">
        <f t="shared" si="952"/>
        <v>-0.359998057648857-0.175255789711997i</v>
      </c>
      <c r="D3293" s="57" t="str">
        <f t="shared" si="953"/>
        <v>5.32498287202507-3.78836670590528i</v>
      </c>
      <c r="E3293" s="57" t="str">
        <f t="shared" si="954"/>
        <v>74.6198335726393-129.210360164722i</v>
      </c>
      <c r="F3293" s="57" t="str">
        <f t="shared" si="955"/>
        <v>3.35068345517643-4.32367624445883i</v>
      </c>
      <c r="G3293" s="57" t="str">
        <f t="shared" si="956"/>
        <v>0.801852382733563-0.398603987734783i</v>
      </c>
      <c r="H3293" s="57" t="str">
        <f t="shared" si="957"/>
        <v>0.0448558848912094-35.4784028590253i</v>
      </c>
      <c r="I3293" s="57" t="str">
        <f t="shared" si="958"/>
        <v>-0.864631384083731-0.671807600720164i</v>
      </c>
      <c r="K3293" s="57" t="str">
        <f t="shared" si="959"/>
        <v>0.000427633636937162-0.00070111239114726i</v>
      </c>
      <c r="L3293" s="57" t="str">
        <f t="shared" si="960"/>
        <v>0.00025-0.000983474156079826i</v>
      </c>
      <c r="M3293" s="57" t="str">
        <f t="shared" si="961"/>
        <v>0.0025-0.000553896583524307i</v>
      </c>
      <c r="N3293" s="57">
        <f t="shared" si="962"/>
        <v>25.957942921239379</v>
      </c>
      <c r="O3293" s="57">
        <f t="shared" si="963"/>
        <v>7.9503073492383516</v>
      </c>
      <c r="P3293" s="374">
        <f t="shared" si="964"/>
        <v>-7.9503073492383516</v>
      </c>
      <c r="Q3293" s="374">
        <f t="shared" si="965"/>
        <v>-154.04205707876062</v>
      </c>
      <c r="R3293" s="12">
        <f t="shared" si="966"/>
        <v>25.957942921239379</v>
      </c>
      <c r="S3293" s="57">
        <f t="shared" si="967"/>
        <v>224.76292915838911</v>
      </c>
      <c r="T3293" s="12">
        <f t="shared" si="950"/>
        <v>-7.9503073492383516</v>
      </c>
    </row>
    <row r="3294" spans="1:20" x14ac:dyDescent="0.15">
      <c r="A3294" s="57">
        <f t="shared" si="951"/>
        <v>1417593.5971961659</v>
      </c>
      <c r="B3294" s="12">
        <f t="shared" si="968"/>
        <v>225617.02828919099</v>
      </c>
      <c r="C3294" s="57" t="str">
        <f t="shared" si="952"/>
        <v>-0.359680829862687-0.170926361100317i</v>
      </c>
      <c r="D3294" s="57" t="str">
        <f t="shared" si="953"/>
        <v>5.31152669248839-3.79300994703852i</v>
      </c>
      <c r="E3294" s="57" t="str">
        <f t="shared" si="954"/>
        <v>73.5221626247716-129.61115612597i</v>
      </c>
      <c r="F3294" s="57" t="str">
        <f t="shared" si="955"/>
        <v>3.34563561655615-4.31742452432183i</v>
      </c>
      <c r="G3294" s="57" t="str">
        <f t="shared" si="956"/>
        <v>0.800644383983616-0.399515900032917i</v>
      </c>
      <c r="H3294" s="57" t="str">
        <f t="shared" si="957"/>
        <v>0.0443953234983215-35.3436094496357i</v>
      </c>
      <c r="I3294" s="57" t="str">
        <f t="shared" si="958"/>
        <v>-0.860106466419471-0.668239954866553i</v>
      </c>
      <c r="K3294" s="57" t="str">
        <f t="shared" si="959"/>
        <v>0.000426477365406695-0.00069910243494285i</v>
      </c>
      <c r="L3294" s="57" t="str">
        <f t="shared" si="960"/>
        <v>0.00025-0.000979751101892635i</v>
      </c>
      <c r="M3294" s="57" t="str">
        <f t="shared" si="961"/>
        <v>0.0025-0.000551799744495226i</v>
      </c>
      <c r="N3294" s="57">
        <f t="shared" si="962"/>
        <v>25.417850725204545</v>
      </c>
      <c r="O3294" s="57">
        <f t="shared" si="963"/>
        <v>7.9973482550118806</v>
      </c>
      <c r="P3294" s="374">
        <f t="shared" si="964"/>
        <v>-7.9973482550118806</v>
      </c>
      <c r="Q3294" s="374">
        <f t="shared" si="965"/>
        <v>-154.58214927479546</v>
      </c>
      <c r="R3294" s="12">
        <f t="shared" si="966"/>
        <v>25.417850725204545</v>
      </c>
      <c r="S3294" s="57">
        <f t="shared" si="967"/>
        <v>225.61702828919098</v>
      </c>
      <c r="T3294" s="12">
        <f t="shared" si="950"/>
        <v>-7.9973482550118806</v>
      </c>
    </row>
    <row r="3295" spans="1:20" x14ac:dyDescent="0.15">
      <c r="A3295" s="57">
        <f t="shared" si="951"/>
        <v>1422980.4528655114</v>
      </c>
      <c r="B3295" s="12">
        <f t="shared" si="968"/>
        <v>226474.37299668993</v>
      </c>
      <c r="C3295" s="57" t="str">
        <f t="shared" si="952"/>
        <v>-0.359305267125101-0.166606579779796i</v>
      </c>
      <c r="D3295" s="57" t="str">
        <f t="shared" si="953"/>
        <v>5.29803666297481-3.79761131867152i</v>
      </c>
      <c r="E3295" s="57" t="str">
        <f t="shared" si="954"/>
        <v>72.4164827226626-129.997338952621i</v>
      </c>
      <c r="F3295" s="57" t="str">
        <f t="shared" si="955"/>
        <v>3.34056470155115-4.3112042461578i</v>
      </c>
      <c r="G3295" s="57" t="str">
        <f t="shared" si="956"/>
        <v>0.799430862821798-0.400426220906915i</v>
      </c>
      <c r="H3295" s="57" t="str">
        <f t="shared" si="957"/>
        <v>0.0439396493509632-35.2093310557654i</v>
      </c>
      <c r="I3295" s="57" t="str">
        <f t="shared" si="958"/>
        <v>-0.85560971849864-0.664685268828407i</v>
      </c>
      <c r="K3295" s="57" t="str">
        <f t="shared" si="959"/>
        <v>0.000425325683491874-0.000697095120053795i</v>
      </c>
      <c r="L3295" s="57" t="str">
        <f t="shared" si="960"/>
        <v>0.00025-0.000976042141753969i</v>
      </c>
      <c r="M3295" s="57" t="str">
        <f t="shared" si="961"/>
        <v>0.0025-0.000549710843290722i</v>
      </c>
      <c r="N3295" s="57">
        <f t="shared" si="962"/>
        <v>24.876725338791005</v>
      </c>
      <c r="O3295" s="57">
        <f t="shared" si="963"/>
        <v>8.0449325082307332</v>
      </c>
      <c r="P3295" s="374">
        <f t="shared" si="964"/>
        <v>-8.0449325082307332</v>
      </c>
      <c r="Q3295" s="374">
        <f t="shared" si="965"/>
        <v>-155.123274661209</v>
      </c>
      <c r="R3295" s="12">
        <f t="shared" si="966"/>
        <v>24.876725338791005</v>
      </c>
      <c r="S3295" s="57">
        <f t="shared" si="967"/>
        <v>226.47437299668994</v>
      </c>
      <c r="T3295" s="12">
        <f t="shared" si="950"/>
        <v>-8.0449325082307332</v>
      </c>
    </row>
    <row r="3296" spans="1:20" x14ac:dyDescent="0.15">
      <c r="A3296" s="57">
        <f t="shared" si="951"/>
        <v>1428387.7785864004</v>
      </c>
      <c r="B3296" s="12">
        <f t="shared" si="968"/>
        <v>227334.97561407735</v>
      </c>
      <c r="C3296" s="57" t="str">
        <f t="shared" si="952"/>
        <v>-0.358871448376256-0.162297675289857i</v>
      </c>
      <c r="D3296" s="57" t="str">
        <f t="shared" si="953"/>
        <v>5.28451304517038-3.80217052475341i</v>
      </c>
      <c r="E3296" s="57" t="str">
        <f t="shared" si="954"/>
        <v>71.3030780602475-130.368695272272i</v>
      </c>
      <c r="F3296" s="57" t="str">
        <f t="shared" si="955"/>
        <v>3.33547069845118-4.30501511038878i</v>
      </c>
      <c r="G3296" s="57" t="str">
        <f t="shared" si="956"/>
        <v>0.798211816445739-0.401334913173689i</v>
      </c>
      <c r="H3296" s="57" t="str">
        <f t="shared" si="957"/>
        <v>0.043488811626697-35.0755656843178i</v>
      </c>
      <c r="I3296" s="57" t="str">
        <f t="shared" si="958"/>
        <v>-0.851140908138779-0.66114350895927i</v>
      </c>
      <c r="K3296" s="57" t="str">
        <f t="shared" si="959"/>
        <v>0.000424178596680045-0.000695090461511348i</v>
      </c>
      <c r="L3296" s="57" t="str">
        <f t="shared" si="960"/>
        <v>0.00025-0.000972347222309194i</v>
      </c>
      <c r="M3296" s="57" t="str">
        <f t="shared" si="961"/>
        <v>0.0025-0.00054762984986125i</v>
      </c>
      <c r="N3296" s="57">
        <f t="shared" si="962"/>
        <v>24.334604468758016</v>
      </c>
      <c r="O3296" s="57">
        <f t="shared" si="963"/>
        <v>8.0930630195839939</v>
      </c>
      <c r="P3296" s="374">
        <f t="shared" si="964"/>
        <v>-8.0930630195839939</v>
      </c>
      <c r="Q3296" s="374">
        <f t="shared" si="965"/>
        <v>-155.66539553124198</v>
      </c>
      <c r="R3296" s="12">
        <f t="shared" si="966"/>
        <v>24.334604468758016</v>
      </c>
      <c r="S3296" s="57">
        <f t="shared" si="967"/>
        <v>227.33497561407736</v>
      </c>
      <c r="T3296" s="12">
        <f t="shared" si="950"/>
        <v>-8.0930630195839939</v>
      </c>
    </row>
    <row r="3297" spans="1:20" x14ac:dyDescent="0.15">
      <c r="A3297" s="57">
        <f t="shared" si="951"/>
        <v>1433815.6521450288</v>
      </c>
      <c r="B3297" s="12">
        <f t="shared" si="968"/>
        <v>228198.84852141087</v>
      </c>
      <c r="C3297" s="57" t="str">
        <f t="shared" si="952"/>
        <v>-0.358379486864829-0.15800087896326i</v>
      </c>
      <c r="D3297" s="57" t="str">
        <f t="shared" si="953"/>
        <v>5.27095610400341-3.80668727100842i</v>
      </c>
      <c r="E3297" s="57" t="str">
        <f t="shared" si="954"/>
        <v>70.1822399071403-130.725018713379i</v>
      </c>
      <c r="F3297" s="57" t="str">
        <f t="shared" si="955"/>
        <v>3.33035359677378-4.29885681730593i</v>
      </c>
      <c r="G3297" s="57" t="str">
        <f t="shared" si="956"/>
        <v>0.796987242346867-0.402241939488168i</v>
      </c>
      <c r="H3297" s="57" t="str">
        <f t="shared" si="957"/>
        <v>0.0430427599836214-34.9423113501196i</v>
      </c>
      <c r="I3297" s="57" t="str">
        <f t="shared" si="958"/>
        <v>-0.846699805038377-0.657614641893586i</v>
      </c>
      <c r="K3297" s="57" t="str">
        <f t="shared" si="959"/>
        <v>0.000423036110155588-0.000693088474354615i</v>
      </c>
      <c r="L3297" s="57" t="str">
        <f t="shared" si="960"/>
        <v>0.00025-0.000968666290405655i</v>
      </c>
      <c r="M3297" s="57" t="str">
        <f t="shared" si="961"/>
        <v>0.0025-0.000545556734271018i</v>
      </c>
      <c r="N3297" s="57">
        <f t="shared" si="962"/>
        <v>23.791526320429256</v>
      </c>
      <c r="O3297" s="57">
        <f t="shared" si="963"/>
        <v>8.1417426000112219</v>
      </c>
      <c r="P3297" s="374">
        <f t="shared" si="964"/>
        <v>-8.1417426000112219</v>
      </c>
      <c r="Q3297" s="374">
        <f t="shared" si="965"/>
        <v>-156.20847367957074</v>
      </c>
      <c r="R3297" s="12">
        <f t="shared" si="966"/>
        <v>23.791526320429256</v>
      </c>
      <c r="S3297" s="57">
        <f t="shared" si="967"/>
        <v>228.19884852141087</v>
      </c>
      <c r="T3297" s="12">
        <f t="shared" si="950"/>
        <v>-8.1417426000112219</v>
      </c>
    </row>
    <row r="3298" spans="1:20" x14ac:dyDescent="0.15">
      <c r="A3298" s="57">
        <f t="shared" si="951"/>
        <v>1439264.1516231799</v>
      </c>
      <c r="B3298" s="12">
        <f t="shared" si="968"/>
        <v>229066.00414579222</v>
      </c>
      <c r="C3298" s="57" t="str">
        <f t="shared" si="952"/>
        <v>-0.357829530365103-0.153717422755523i</v>
      </c>
      <c r="D3298" s="57" t="str">
        <f t="shared" si="953"/>
        <v>5.25736610763153-3.81116126497743i</v>
      </c>
      <c r="E3298" s="57" t="str">
        <f t="shared" si="954"/>
        <v>69.0542664022484-131.066110184731i</v>
      </c>
      <c r="F3298" s="57" t="str">
        <f t="shared" si="955"/>
        <v>3.32521338727621-4.29272906707674i</v>
      </c>
      <c r="G3298" s="57" t="str">
        <f t="shared" si="956"/>
        <v>0.795757138313317-0.403147262345557i</v>
      </c>
      <c r="H3298" s="57" t="str">
        <f t="shared" si="957"/>
        <v>0.0426014445567308-34.8095660758867i</v>
      </c>
      <c r="I3298" s="57" t="str">
        <f t="shared" si="958"/>
        <v>-0.842286180764528-0.654098634544575i</v>
      </c>
      <c r="K3298" s="57" t="str">
        <f t="shared" si="959"/>
        <v>0.000421898228801736-0.000691089173627312i</v>
      </c>
      <c r="L3298" s="57" t="str">
        <f t="shared" si="960"/>
        <v>0.00025-0.000964999293091905i</v>
      </c>
      <c r="M3298" s="57" t="str">
        <f t="shared" si="961"/>
        <v>0.0025-0.000543491466697569i</v>
      </c>
      <c r="N3298" s="57">
        <f t="shared" si="962"/>
        <v>23.247529582283676</v>
      </c>
      <c r="O3298" s="57">
        <f t="shared" si="963"/>
        <v>8.1909739582260936</v>
      </c>
      <c r="P3298" s="374">
        <f t="shared" si="964"/>
        <v>-8.1909739582260936</v>
      </c>
      <c r="Q3298" s="374">
        <f t="shared" si="965"/>
        <v>-156.75247041771632</v>
      </c>
      <c r="R3298" s="12">
        <f t="shared" si="966"/>
        <v>23.247529582283676</v>
      </c>
      <c r="S3298" s="57">
        <f t="shared" si="967"/>
        <v>229.06600414579222</v>
      </c>
      <c r="T3298" s="12">
        <f t="shared" si="950"/>
        <v>-8.1909739582260936</v>
      </c>
    </row>
    <row r="3299" spans="1:20" x14ac:dyDescent="0.15">
      <c r="A3299" s="57">
        <f t="shared" si="951"/>
        <v>1444733.3553993478</v>
      </c>
      <c r="B3299" s="12">
        <f t="shared" si="968"/>
        <v>229936.45496154623</v>
      </c>
      <c r="C3299" s="57" t="str">
        <f t="shared" si="952"/>
        <v>-0.357221761346857-0.149448538058898i</v>
      </c>
      <c r="D3299" s="57" t="str">
        <f t="shared" si="953"/>
        <v>5.2437433274283-3.81559221605958i</v>
      </c>
      <c r="E3299" s="57" t="str">
        <f t="shared" si="954"/>
        <v>67.9194623346233-131.391778147969i</v>
      </c>
      <c r="F3299" s="57" t="str">
        <f t="shared" si="955"/>
        <v>3.32005006196783-4.28663155975271i</v>
      </c>
      <c r="G3299" s="57" t="str">
        <f t="shared" si="956"/>
        <v>0.794521502432834-0.404050844083645i</v>
      </c>
      <c r="H3299" s="57" t="str">
        <f t="shared" si="957"/>
        <v>0.0421648159542981-34.6773278921918i</v>
      </c>
      <c r="I3299" s="57" t="str">
        <f t="shared" si="958"/>
        <v>-0.837899808740781-0.650595454102226i</v>
      </c>
      <c r="K3299" s="57" t="str">
        <f t="shared" si="959"/>
        <v>0.00042076495720246-0.000689092574374559i</v>
      </c>
      <c r="L3299" s="57" t="str">
        <f t="shared" si="960"/>
        <v>0.00025-0.000961346177616961i</v>
      </c>
      <c r="M3299" s="57" t="str">
        <f t="shared" si="961"/>
        <v>0.0025-0.000541434017431328i</v>
      </c>
      <c r="N3299" s="57">
        <f t="shared" si="962"/>
        <v>22.702653409920714</v>
      </c>
      <c r="O3299" s="57">
        <f t="shared" si="963"/>
        <v>8.2407596983073681</v>
      </c>
      <c r="P3299" s="374">
        <f t="shared" si="964"/>
        <v>-8.2407596983073681</v>
      </c>
      <c r="Q3299" s="374">
        <f t="shared" si="965"/>
        <v>-157.29734659007929</v>
      </c>
      <c r="R3299" s="12">
        <f t="shared" si="966"/>
        <v>22.702653409920714</v>
      </c>
      <c r="S3299" s="57">
        <f t="shared" si="967"/>
        <v>229.93645496154622</v>
      </c>
      <c r="T3299" s="12">
        <f t="shared" si="950"/>
        <v>-8.2407596983073681</v>
      </c>
    </row>
    <row r="3300" spans="1:20" x14ac:dyDescent="0.15">
      <c r="A3300" s="57">
        <f t="shared" si="951"/>
        <v>1450223.3421498656</v>
      </c>
      <c r="B3300" s="12">
        <f t="shared" si="968"/>
        <v>230810.21349040011</v>
      </c>
      <c r="C3300" s="57" t="str">
        <f t="shared" si="952"/>
        <v>-0.356556397097096-0.145195454502908i</v>
      </c>
      <c r="D3300" s="57" t="str">
        <f t="shared" si="953"/>
        <v>5.23008803796898-3.81997983555385i</v>
      </c>
      <c r="E3300" s="57" t="str">
        <f t="shared" si="954"/>
        <v>66.7781389117562-131.70183888253i</v>
      </c>
      <c r="F3300" s="57" t="str">
        <f t="shared" si="955"/>
        <v>3.31486361412196-4.28056399527709i</v>
      </c>
      <c r="G3300" s="57" t="str">
        <f t="shared" si="956"/>
        <v>0.793280333095662-0.40495264688516i</v>
      </c>
      <c r="H3300" s="57" t="str">
        <f t="shared" si="957"/>
        <v>0.0417328252542638-34.5455948374302i</v>
      </c>
      <c r="I3300" s="57" t="str">
        <f t="shared" si="958"/>
        <v>-0.833540464235008-0.647105068031151i</v>
      </c>
      <c r="K3300" s="57" t="str">
        <f t="shared" si="959"/>
        <v>0.000419636299644349-0.000687098691639691i</v>
      </c>
      <c r="L3300" s="57" t="str">
        <f t="shared" si="960"/>
        <v>0.00025-0.000957706891429531i</v>
      </c>
      <c r="M3300" s="57" t="str">
        <f t="shared" si="961"/>
        <v>0.0025-0.000539384356875203i</v>
      </c>
      <c r="N3300" s="57">
        <f t="shared" si="962"/>
        <v>22.156937409386018</v>
      </c>
      <c r="O3300" s="57">
        <f t="shared" si="963"/>
        <v>8.2911023173613714</v>
      </c>
      <c r="P3300" s="374">
        <f t="shared" si="964"/>
        <v>-8.2911023173613714</v>
      </c>
      <c r="Q3300" s="374">
        <f t="shared" si="965"/>
        <v>-157.84306259061398</v>
      </c>
      <c r="R3300" s="12">
        <f t="shared" si="966"/>
        <v>22.156937409386018</v>
      </c>
      <c r="S3300" s="57">
        <f t="shared" si="967"/>
        <v>230.81021349040012</v>
      </c>
      <c r="T3300" s="12">
        <f t="shared" si="950"/>
        <v>-8.2911023173613714</v>
      </c>
    </row>
    <row r="3301" spans="1:20" x14ac:dyDescent="0.15">
      <c r="A3301" s="57">
        <f t="shared" si="951"/>
        <v>1455734.1908500351</v>
      </c>
      <c r="B3301" s="12">
        <f t="shared" si="968"/>
        <v>231687.29230166363</v>
      </c>
      <c r="C3301" s="57" t="str">
        <f t="shared" si="952"/>
        <v>-0.355833689792604-0.140959398743862i</v>
      </c>
      <c r="D3301" s="57" t="str">
        <f t="shared" si="953"/>
        <v>5.21640051701602-3.82432383670069i</v>
      </c>
      <c r="E3301" s="57" t="str">
        <f t="shared" si="954"/>
        <v>65.6306135156504-131.996116742317i</v>
      </c>
      <c r="F3301" s="57" t="str">
        <f t="shared" si="955"/>
        <v>3.30965403828802-4.27452607349289i</v>
      </c>
      <c r="G3301" s="57" t="str">
        <f t="shared" si="956"/>
        <v>0.792033628997421-0.405852632780171i</v>
      </c>
      <c r="H3301" s="57" t="str">
        <f t="shared" si="957"/>
        <v>0.0413054240006502-34.4143649577881i</v>
      </c>
      <c r="I3301" s="57" t="str">
        <f t="shared" si="958"/>
        <v>-0.82920792434744-0.643627444068536i</v>
      </c>
      <c r="K3301" s="57" t="str">
        <f t="shared" si="959"/>
        <v>0.000418512260118541-0.000685107540461133i</v>
      </c>
      <c r="L3301" s="57" t="str">
        <f t="shared" si="960"/>
        <v>0.00025-0.00095408138217725i</v>
      </c>
      <c r="M3301" s="57" t="str">
        <f t="shared" si="961"/>
        <v>0.0025-0.000537342455544137i</v>
      </c>
      <c r="N3301" s="57">
        <f t="shared" si="962"/>
        <v>21.610421619900052</v>
      </c>
      <c r="O3301" s="57">
        <f t="shared" si="963"/>
        <v>8.342004203260446</v>
      </c>
      <c r="P3301" s="374">
        <f t="shared" si="964"/>
        <v>-8.342004203260446</v>
      </c>
      <c r="Q3301" s="374">
        <f t="shared" si="965"/>
        <v>-158.38957838009995</v>
      </c>
      <c r="R3301" s="12">
        <f t="shared" si="966"/>
        <v>21.610421619900052</v>
      </c>
      <c r="S3301" s="57">
        <f t="shared" si="967"/>
        <v>231.68729230166363</v>
      </c>
      <c r="T3301" s="12">
        <f t="shared" si="950"/>
        <v>-8.342004203260446</v>
      </c>
    </row>
    <row r="3302" spans="1:20" x14ac:dyDescent="0.15">
      <c r="A3302" s="57">
        <f t="shared" si="951"/>
        <v>1461265.9807752653</v>
      </c>
      <c r="B3302" s="12">
        <f t="shared" si="968"/>
        <v>232567.70401240996</v>
      </c>
      <c r="C3302" s="57" t="str">
        <f t="shared" si="952"/>
        <v>-0.355053926522546-0.136741593245548i</v>
      </c>
      <c r="D3302" s="57" t="str">
        <f t="shared" si="953"/>
        <v>5.20268104550349-3.8286239347232i</v>
      </c>
      <c r="E3302" s="57" t="str">
        <f t="shared" si="954"/>
        <v>64.477209446965-132.274444403484i</v>
      </c>
      <c r="F3302" s="57" t="str">
        <f t="shared" si="955"/>
        <v>3.30442133030342-4.26851749415109i</v>
      </c>
      <c r="G3302" s="57" t="str">
        <f t="shared" si="956"/>
        <v>0.790781389141962-0.406750763648541i</v>
      </c>
      <c r="H3302" s="57" t="str">
        <f t="shared" si="957"/>
        <v>0.0408825641999843-34.2836363072086i</v>
      </c>
      <c r="I3302" s="57" t="str">
        <f t="shared" si="958"/>
        <v>-0.82490196799874-0.640162550221994i</v>
      </c>
      <c r="K3302" s="57" t="str">
        <f t="shared" si="959"/>
        <v>0.000417392842322688-0.000683119135869327i</v>
      </c>
      <c r="L3302" s="57" t="str">
        <f t="shared" si="960"/>
        <v>0.00025-0.000950469597705973i</v>
      </c>
      <c r="M3302" s="57" t="str">
        <f t="shared" si="961"/>
        <v>0.0025-0.00053530828406469i</v>
      </c>
      <c r="N3302" s="57">
        <f t="shared" si="962"/>
        <v>21.063146495988633</v>
      </c>
      <c r="O3302" s="57">
        <f t="shared" si="963"/>
        <v>8.393467632461693</v>
      </c>
      <c r="P3302" s="374">
        <f t="shared" si="964"/>
        <v>-8.393467632461693</v>
      </c>
      <c r="Q3302" s="374">
        <f t="shared" si="965"/>
        <v>-158.93685350401137</v>
      </c>
      <c r="R3302" s="12">
        <f t="shared" si="966"/>
        <v>21.063146495988633</v>
      </c>
      <c r="S3302" s="57">
        <f t="shared" si="967"/>
        <v>232.56770401240996</v>
      </c>
      <c r="T3302" s="12">
        <f t="shared" si="950"/>
        <v>-8.393467632461693</v>
      </c>
    </row>
    <row r="3303" spans="1:20" x14ac:dyDescent="0.15">
      <c r="A3303" s="57">
        <f t="shared" si="951"/>
        <v>1466818.7915022112</v>
      </c>
      <c r="B3303" s="12">
        <f t="shared" si="968"/>
        <v>233451.46128765712</v>
      </c>
      <c r="C3303" s="57" t="str">
        <f t="shared" si="952"/>
        <v>-0.354217429260388-0.132543255053572i</v>
      </c>
      <c r="D3303" s="57" t="str">
        <f t="shared" si="953"/>
        <v>5.18892990752149-3.83287984686866i</v>
      </c>
      <c r="E3303" s="57" t="str">
        <f t="shared" si="954"/>
        <v>63.3182556576293-132.536663102689i</v>
      </c>
      <c r="F3303" s="57" t="str">
        <f t="shared" si="955"/>
        <v>3.29916548730548-4.26253795691908i</v>
      </c>
      <c r="G3303" s="57" t="str">
        <f t="shared" si="956"/>
        <v>0.789523612844214-0.407647001222422i</v>
      </c>
      <c r="H3303" s="57" t="str">
        <f t="shared" si="957"/>
        <v>0.0404641983177389-34.1534069473601i</v>
      </c>
      <c r="I3303" s="57" t="str">
        <f t="shared" si="958"/>
        <v>-0.820622375918228-0.636710354767474i</v>
      </c>
      <c r="K3303" s="57" t="str">
        <f t="shared" si="959"/>
        <v>0.000416278049662909-0.000681133492883636i</v>
      </c>
      <c r="L3303" s="57" t="str">
        <f t="shared" si="960"/>
        <v>0.00025-0.00094687148605895i</v>
      </c>
      <c r="M3303" s="57" t="str">
        <f t="shared" si="961"/>
        <v>0.0025-0.000533281813174626i</v>
      </c>
      <c r="N3303" s="57">
        <f t="shared" si="962"/>
        <v>20.515152889047101</v>
      </c>
      <c r="O3303" s="57">
        <f t="shared" si="963"/>
        <v>8.4454947679101462</v>
      </c>
      <c r="P3303" s="374">
        <f t="shared" si="964"/>
        <v>-8.4454947679101462</v>
      </c>
      <c r="Q3303" s="374">
        <f t="shared" si="965"/>
        <v>-159.4848471109529</v>
      </c>
      <c r="R3303" s="12">
        <f t="shared" si="966"/>
        <v>20.515152889047101</v>
      </c>
      <c r="S3303" s="57">
        <f t="shared" si="967"/>
        <v>233.45146128765711</v>
      </c>
      <c r="T3303" s="12">
        <f t="shared" si="950"/>
        <v>-8.4454947679101462</v>
      </c>
    </row>
    <row r="3304" spans="1:20" x14ac:dyDescent="0.15">
      <c r="A3304" s="57">
        <f t="shared" si="951"/>
        <v>1472392.7029099197</v>
      </c>
      <c r="B3304" s="12">
        <f t="shared" si="968"/>
        <v>234338.57684055023</v>
      </c>
      <c r="C3304" s="57" t="str">
        <f t="shared" si="952"/>
        <v>-0.353324554784594-0.128365594565678i</v>
      </c>
      <c r="D3304" s="57" t="str">
        <f t="shared" si="953"/>
        <v>5.17514739029907-3.83709129244955i</v>
      </c>
      <c r="E3304" s="57" t="str">
        <f t="shared" si="954"/>
        <v>62.1540864723017-132.782622865215i</v>
      </c>
      <c r="F3304" s="57" t="str">
        <f t="shared" si="955"/>
        <v>3.29388650774321-4.25658716138919i</v>
      </c>
      <c r="G3304" s="57" t="str">
        <f t="shared" si="956"/>
        <v>0.788260299733015-0.408541307088808i</v>
      </c>
      <c r="H3304" s="57" t="str">
        <f t="shared" si="957"/>
        <v>0.0400502792747875-34.0236749476028i</v>
      </c>
      <c r="I3304" s="57" t="str">
        <f t="shared" si="958"/>
        <v>-0.81636893063213-0.633270826247092i</v>
      </c>
      <c r="K3304" s="57" t="str">
        <f t="shared" si="959"/>
        <v>0.000415167885255802-0.000679150626509363i</v>
      </c>
      <c r="L3304" s="57" t="str">
        <f t="shared" si="960"/>
        <v>0.00025-0.000943286995476141i</v>
      </c>
      <c r="M3304" s="57" t="str">
        <f t="shared" si="961"/>
        <v>0.0025-0.000531263013722481i</v>
      </c>
      <c r="N3304" s="57">
        <f t="shared" si="962"/>
        <v>19.966482028344444</v>
      </c>
      <c r="O3304" s="57">
        <f t="shared" si="963"/>
        <v>8.4980876570305863</v>
      </c>
      <c r="P3304" s="374">
        <f t="shared" si="964"/>
        <v>-8.4980876570305863</v>
      </c>
      <c r="Q3304" s="374">
        <f t="shared" si="965"/>
        <v>-160.03351797165556</v>
      </c>
      <c r="R3304" s="12">
        <f t="shared" si="966"/>
        <v>19.966482028344444</v>
      </c>
      <c r="S3304" s="57">
        <f t="shared" si="967"/>
        <v>234.33857684055022</v>
      </c>
      <c r="T3304" s="12">
        <f t="shared" si="950"/>
        <v>-8.4980876570305863</v>
      </c>
    </row>
    <row r="3305" spans="1:20" x14ac:dyDescent="0.15">
      <c r="A3305" s="57">
        <f t="shared" si="951"/>
        <v>1477987.7951809773</v>
      </c>
      <c r="B3305" s="12">
        <f t="shared" si="968"/>
        <v>235229.06343254432</v>
      </c>
      <c r="C3305" s="57" t="str">
        <f t="shared" si="952"/>
        <v>-0.352375694547674-0.124209814300693i</v>
      </c>
      <c r="D3305" s="57" t="str">
        <f t="shared" si="953"/>
        <v>5.1613337841875-3.8412579928847i</v>
      </c>
      <c r="E3305" s="57" t="str">
        <f t="shared" si="954"/>
        <v>60.9850412991512-133.012182722353i</v>
      </c>
      <c r="F3305" s="57" t="str">
        <f t="shared" si="955"/>
        <v>3.28858439138914-4.25066480708765i</v>
      </c>
      <c r="G3305" s="57" t="str">
        <f t="shared" si="956"/>
        <v>0.786991449753922-0.409433642692124i</v>
      </c>
      <c r="H3305" s="57" t="str">
        <f t="shared" si="957"/>
        <v>0.0396407604438808-33.8944383849574i</v>
      </c>
      <c r="I3305" s="57" t="str">
        <f t="shared" si="958"/>
        <v>-0.812141416452007-0.629843933467025i</v>
      </c>
      <c r="K3305" s="57" t="str">
        <f t="shared" si="959"/>
        <v>0.000414062351930495-0.00067717055173478i</v>
      </c>
      <c r="L3305" s="57" t="str">
        <f t="shared" si="960"/>
        <v>0.00025-0.000939716074393447i</v>
      </c>
      <c r="M3305" s="57" t="str">
        <f t="shared" si="961"/>
        <v>0.0025-0.000529251856667146i</v>
      </c>
      <c r="N3305" s="57">
        <f t="shared" si="962"/>
        <v>19.417175501511139</v>
      </c>
      <c r="O3305" s="57">
        <f t="shared" si="963"/>
        <v>8.5512482298103869</v>
      </c>
      <c r="P3305" s="374">
        <f t="shared" si="964"/>
        <v>-8.5512482298103869</v>
      </c>
      <c r="Q3305" s="374">
        <f t="shared" si="965"/>
        <v>-160.58282449848886</v>
      </c>
      <c r="R3305" s="12">
        <f t="shared" si="966"/>
        <v>19.417175501511139</v>
      </c>
      <c r="S3305" s="57">
        <f t="shared" si="967"/>
        <v>235.22906343254434</v>
      </c>
      <c r="T3305" s="12">
        <f t="shared" si="950"/>
        <v>-8.5512482298103869</v>
      </c>
    </row>
    <row r="3306" spans="1:20" x14ac:dyDescent="0.15">
      <c r="A3306" s="57">
        <f t="shared" si="951"/>
        <v>1483604.1488026651</v>
      </c>
      <c r="B3306" s="12">
        <f t="shared" si="968"/>
        <v>236122.93387358799</v>
      </c>
      <c r="C3306" s="57" t="str">
        <f t="shared" si="952"/>
        <v>-0.351371274493227-0.120077107668396i</v>
      </c>
      <c r="D3306" s="57" t="str">
        <f t="shared" si="953"/>
        <v>5.14748938264225-3.84537967174037i</v>
      </c>
      <c r="E3306" s="57" t="str">
        <f t="shared" si="954"/>
        <v>59.8114643303974-133.225210917489i</v>
      </c>
      <c r="F3306" s="57" t="str">
        <f t="shared" si="955"/>
        <v>3.28325913935086-4.24477059348354i</v>
      </c>
      <c r="G3306" s="57" t="str">
        <f t="shared" si="956"/>
        <v>0.785717063172001-0.410323969336873i</v>
      </c>
      <c r="H3306" s="57" t="str">
        <f t="shared" si="957"/>
        <v>0.0392355956461275-33.7656953440723i</v>
      </c>
      <c r="I3306" s="57" t="str">
        <f t="shared" si="958"/>
        <v>-0.807939619463201-0.626429645495313i</v>
      </c>
      <c r="K3306" s="57" t="str">
        <f t="shared" si="959"/>
        <v>0.00041296145223065-0.000675193283528167i</v>
      </c>
      <c r="L3306" s="57" t="str">
        <f t="shared" si="960"/>
        <v>0.00025-0.000936158671441963i</v>
      </c>
      <c r="M3306" s="57" t="str">
        <f t="shared" si="961"/>
        <v>0.0025-0.000527248313077451i</v>
      </c>
      <c r="N3306" s="57">
        <f t="shared" si="962"/>
        <v>18.867275234506195</v>
      </c>
      <c r="O3306" s="57">
        <f t="shared" si="963"/>
        <v>8.6049782969800184</v>
      </c>
      <c r="P3306" s="374">
        <f t="shared" si="964"/>
        <v>-8.6049782969800184</v>
      </c>
      <c r="Q3306" s="374">
        <f t="shared" si="965"/>
        <v>-161.1327247654938</v>
      </c>
      <c r="R3306" s="12">
        <f t="shared" si="966"/>
        <v>18.867275234506195</v>
      </c>
      <c r="S3306" s="57">
        <f t="shared" si="967"/>
        <v>236.12293387358798</v>
      </c>
      <c r="T3306" s="12">
        <f t="shared" si="950"/>
        <v>-8.6049782969800184</v>
      </c>
    </row>
    <row r="3307" spans="1:20" x14ac:dyDescent="0.15">
      <c r="A3307" s="57">
        <f t="shared" si="951"/>
        <v>1489241.8445681152</v>
      </c>
      <c r="B3307" s="12">
        <f t="shared" si="968"/>
        <v>237020.20102230762</v>
      </c>
      <c r="C3307" s="57" t="str">
        <f t="shared" si="952"/>
        <v>-0.350311754820892-0.115968657743072i</v>
      </c>
      <c r="D3307" s="57" t="str">
        <f t="shared" si="953"/>
        <v>5.13361448220457-3.84945605477083i</v>
      </c>
      <c r="E3307" s="57" t="str">
        <f t="shared" si="954"/>
        <v>58.6337042331577-133.421585100337i</v>
      </c>
      <c r="F3307" s="57" t="str">
        <f t="shared" si="955"/>
        <v>3.27791075408276-4.23890421999811i</v>
      </c>
      <c r="G3307" s="57" t="str">
        <f t="shared" si="956"/>
        <v>0.784437140574605-0.411212248190326i</v>
      </c>
      <c r="H3307" s="57" t="str">
        <f t="shared" si="957"/>
        <v>0.038834739147505-33.6374439171918i</v>
      </c>
      <c r="I3307" s="57" t="str">
        <f t="shared" si="958"/>
        <v>-0.803763327513417-0.623027931659715i</v>
      </c>
      <c r="K3307" s="57" t="str">
        <f t="shared" si="959"/>
        <v>0.000411865188416593-0.000673218836834959i</v>
      </c>
      <c r="L3307" s="57" t="str">
        <f t="shared" si="960"/>
        <v>0.00025-0.000932614735447267i</v>
      </c>
      <c r="M3307" s="57" t="str">
        <f t="shared" si="961"/>
        <v>0.0025-0.000525252354131751i</v>
      </c>
      <c r="N3307" s="57">
        <f t="shared" si="962"/>
        <v>18.316823471115526</v>
      </c>
      <c r="O3307" s="57">
        <f t="shared" si="963"/>
        <v>8.6592795482915932</v>
      </c>
      <c r="P3307" s="374">
        <f t="shared" si="964"/>
        <v>-8.6592795482915932</v>
      </c>
      <c r="Q3307" s="374">
        <f t="shared" si="965"/>
        <v>-161.68317652888447</v>
      </c>
      <c r="R3307" s="12">
        <f t="shared" si="966"/>
        <v>18.316823471115526</v>
      </c>
      <c r="S3307" s="57">
        <f t="shared" si="967"/>
        <v>237.02020102230762</v>
      </c>
      <c r="T3307" s="12">
        <f t="shared" si="950"/>
        <v>-8.6592795482915932</v>
      </c>
    </row>
    <row r="3308" spans="1:20" x14ac:dyDescent="0.15">
      <c r="A3308" s="57">
        <f t="shared" si="951"/>
        <v>1494900.963577474</v>
      </c>
      <c r="B3308" s="12">
        <f t="shared" si="968"/>
        <v>237920.8777861924</v>
      </c>
      <c r="C3308" s="57" t="str">
        <f t="shared" si="952"/>
        <v>-0.349197629699113-0.111885636043144i</v>
      </c>
      <c r="D3308" s="57" t="str">
        <f t="shared" si="953"/>
        <v>5.11970938248245-3.85348686995918i</v>
      </c>
      <c r="E3308" s="57" t="str">
        <f t="shared" si="954"/>
        <v>57.4521138311178-133.601192508803i</v>
      </c>
      <c r="F3308" s="57" t="str">
        <f t="shared" si="955"/>
        <v>3.27253923939746-4.23306538601417i</v>
      </c>
      <c r="G3308" s="57" t="str">
        <f t="shared" si="956"/>
        <v>0.783151682874133-0.412098440285263i</v>
      </c>
      <c r="H3308" s="57" t="str">
        <f t="shared" si="957"/>
        <v>0.0384381456553715-33.5096822041243i</v>
      </c>
      <c r="I3308" s="57" t="str">
        <f t="shared" si="958"/>
        <v>-0.799612330201368-0.619638761545509i</v>
      </c>
      <c r="K3308" s="57" t="str">
        <f t="shared" si="959"/>
        <v>0.000410773562467359-0.00067124722657485i</v>
      </c>
      <c r="L3308" s="57" t="str">
        <f t="shared" si="960"/>
        <v>0.00025-0.000929084215428637i</v>
      </c>
      <c r="M3308" s="57" t="str">
        <f t="shared" si="961"/>
        <v>0.0025-0.000523263951117505i</v>
      </c>
      <c r="N3308" s="57">
        <f t="shared" si="962"/>
        <v>17.765862751985594</v>
      </c>
      <c r="O3308" s="57">
        <f t="shared" si="963"/>
        <v>8.7141535509017576</v>
      </c>
      <c r="P3308" s="374">
        <f t="shared" si="964"/>
        <v>-8.7141535509017576</v>
      </c>
      <c r="Q3308" s="374">
        <f t="shared" si="965"/>
        <v>-162.23413724801441</v>
      </c>
      <c r="R3308" s="12">
        <f t="shared" si="966"/>
        <v>17.765862751985594</v>
      </c>
      <c r="S3308" s="57">
        <f t="shared" si="967"/>
        <v>237.92087778619239</v>
      </c>
      <c r="T3308" s="12">
        <f t="shared" ref="T3308:T3371" si="969">P3308</f>
        <v>-8.7141535509017576</v>
      </c>
    </row>
    <row r="3309" spans="1:20" x14ac:dyDescent="0.15">
      <c r="A3309" s="57">
        <f t="shared" ref="A3309:A3372" si="970">2*PI()*B3309</f>
        <v>1500581.5872390685</v>
      </c>
      <c r="B3309" s="12">
        <f t="shared" si="968"/>
        <v>238824.97712177993</v>
      </c>
      <c r="C3309" s="57" t="str">
        <f t="shared" ref="C3309:C3372" si="971">IMPRODUCT(D3309,E3309,$C$40,,K3309,$C$41)</f>
        <v>-0.348029426925933-0.107829201319585i</v>
      </c>
      <c r="D3309" s="57" t="str">
        <f t="shared" ref="D3309:D3372" si="972">IMDIV(IMPRODUCT($C$37,$C$38,COMPLEX(1,A3309/$C$38)),IMSUM(-1*A3309*A3309/$C$39,COMPLEX(0,1*A3309)))</f>
        <v>5.10577438613095-3.85747184755771i</v>
      </c>
      <c r="E3309" s="57" t="str">
        <f t="shared" ref="E3309:E3372" si="973">IMDIV(IMPRODUCT(IMSUM(F3309,G3309),$C$29,H3309),IMSUM(1,I3309))</f>
        <v>56.2670497776158-133.763930137986i</v>
      </c>
      <c r="F3309" s="57" t="str">
        <f t="shared" ref="F3309:F3372" si="974">IMDIV(IMPRODUCT($C$14,$C$15,COMPLEX(1,A3309/$C$15)),IMSUM(-1*A3309*A3309/$C$16,COMPLEX(0,A3309)))</f>
        <v>3.26714460047723-4.22725379088571i</v>
      </c>
      <c r="G3309" s="57" t="str">
        <f t="shared" ref="G3309:G3372" si="975">IMDIV(1,COMPLEX(1,A3309*$C$9*$C$10))</f>
        <v>0.781860691310758-0.41298250652276i</v>
      </c>
      <c r="H3309" s="57" t="str">
        <f t="shared" ref="H3309:H3372" si="976">IMDIV($C$3,IMSUM(K3309,COMPLEX(0,$C$28*A3309)))</f>
        <v>0.0380457703150071-33.3824083122107i</v>
      </c>
      <c r="I3309" s="57" t="str">
        <f t="shared" ref="I3309:I3372" si="977">IMPRODUCT(F3309,$C$29,H3309,$C$31)</f>
        <v>-0.795486418865511-0.616262104993295i</v>
      </c>
      <c r="K3309" s="57" t="str">
        <f t="shared" ref="K3309:K3372" si="978">IF($C$26&lt;=0,IMDIV(1,IMSUM(IMDIV(1,L3309),1/$C$18)),IMDIV(1,IMSUM(IMDIV(1,L3309),1/$C$18,IMDIV(1,M3309))))</f>
        <v>0.000409686576082865-0.000669278467639025i</v>
      </c>
      <c r="L3309" s="57" t="str">
        <f t="shared" ref="L3309:L3372" si="979">IMSUM($C$21/$C$22,IMDIV(1,COMPLEX(0,$C$20*$C$22*A3309)))</f>
        <v>0.00025-0.000925567060598361i</v>
      </c>
      <c r="M3309" s="57" t="str">
        <f t="shared" ref="M3309:M3372" si="980">IMSUM($C$25/$C$26,IMDIV(1,COMPLEX(0,$C$24*$C$26*A3309)))</f>
        <v>0.0025-0.000521283075430866i</v>
      </c>
      <c r="N3309" s="57">
        <f t="shared" ref="N3309:N3372" si="981">ABS(R3309)</f>
        <v>17.214435893233883</v>
      </c>
      <c r="O3309" s="57">
        <f t="shared" ref="O3309:O3372" si="982">ABS(P3309)</f>
        <v>8.7696017478593298</v>
      </c>
      <c r="P3309" s="374">
        <f t="shared" ref="P3309:P3372" si="983">20*LOG10(IMABS(C3309))</f>
        <v>-8.7696017478593298</v>
      </c>
      <c r="Q3309" s="374">
        <f t="shared" ref="Q3309:Q3372" si="984">IMARGUMENT(C3309)*180/PI()</f>
        <v>-162.78556410676612</v>
      </c>
      <c r="R3309" s="12">
        <f t="shared" ref="R3309:R3372" si="985">IF(Q3309&lt;0,Q3309+180,Q3309-180)</f>
        <v>17.214435893233883</v>
      </c>
      <c r="S3309" s="57">
        <f t="shared" ref="S3309:S3372" si="986">B3309/1000</f>
        <v>238.82497712177994</v>
      </c>
      <c r="T3309" s="12">
        <f t="shared" si="969"/>
        <v>-8.7696017478593298</v>
      </c>
    </row>
    <row r="3310" spans="1:20" x14ac:dyDescent="0.15">
      <c r="A3310" s="57">
        <f t="shared" si="970"/>
        <v>1506283.7972705769</v>
      </c>
      <c r="B3310" s="12">
        <f t="shared" ref="B3310:B3373" si="987">B3309*(1+B$42)</f>
        <v>239732.51203484269</v>
      </c>
      <c r="C3310" s="57" t="str">
        <f t="shared" si="971"/>
        <v>-0.346807707537991-0.103800498355602i</v>
      </c>
      <c r="D3310" s="57" t="str">
        <f t="shared" si="972"/>
        <v>5.09180979883186-3.86141072012837i</v>
      </c>
      <c r="E3310" s="57" t="str">
        <f t="shared" si="973"/>
        <v>55.0788722207472-133.909704895851i</v>
      </c>
      <c r="F3310" s="57" t="str">
        <f t="shared" si="974"/>
        <v>3.2617268438854-4.221469133948i</v>
      </c>
      <c r="G3310" s="57" t="str">
        <f t="shared" si="975"/>
        <v>0.780564167455148-0.413864407675026i</v>
      </c>
      <c r="H3310" s="57" t="str">
        <f t="shared" si="976"/>
        <v>0.0376575687061587-33.2556203562924i</v>
      </c>
      <c r="I3310" s="57" t="str">
        <f t="shared" si="977"/>
        <v>-0.791385386572914-0.612897932096789i</v>
      </c>
      <c r="K3310" s="57" t="str">
        <f t="shared" si="978"/>
        <v>0.000408604230685996-0.000667312574887352i</v>
      </c>
      <c r="L3310" s="57" t="str">
        <f t="shared" si="979"/>
        <v>0.00025-0.000922063220360986i</v>
      </c>
      <c r="M3310" s="57" t="str">
        <f t="shared" si="980"/>
        <v>0.0025-0.000519309698576276i</v>
      </c>
      <c r="N3310" s="57">
        <f t="shared" si="981"/>
        <v>16.66258596465596</v>
      </c>
      <c r="O3310" s="57">
        <f t="shared" si="982"/>
        <v>8.825625456703424</v>
      </c>
      <c r="P3310" s="374">
        <f t="shared" si="983"/>
        <v>-8.825625456703424</v>
      </c>
      <c r="Q3310" s="374">
        <f t="shared" si="984"/>
        <v>-163.33741403534404</v>
      </c>
      <c r="R3310" s="12">
        <f t="shared" si="985"/>
        <v>16.66258596465596</v>
      </c>
      <c r="S3310" s="57">
        <f t="shared" si="986"/>
        <v>239.7325120348427</v>
      </c>
      <c r="T3310" s="12">
        <f t="shared" si="969"/>
        <v>-8.825625456703424</v>
      </c>
    </row>
    <row r="3311" spans="1:20" x14ac:dyDescent="0.15">
      <c r="A3311" s="57">
        <f t="shared" si="970"/>
        <v>1512007.6757002051</v>
      </c>
      <c r="B3311" s="12">
        <f t="shared" si="987"/>
        <v>240643.49558057511</v>
      </c>
      <c r="C3311" s="57" t="str">
        <f t="shared" si="971"/>
        <v>-0.345533065368228-0.0998006567802276i</v>
      </c>
      <c r="D3311" s="57" t="str">
        <f t="shared" si="972"/>
        <v>5.07781592927291-3.8653032225829i</v>
      </c>
      <c r="E3311" s="57" t="str">
        <f t="shared" si="973"/>
        <v>53.8879444611115-134.038433745151i</v>
      </c>
      <c r="F3311" s="57" t="str">
        <f t="shared" si="974"/>
        <v>3.25628597757754-4.21571111452743i</v>
      </c>
      <c r="G3311" s="57" t="str">
        <f t="shared" si="975"/>
        <v>0.779262113211154-0.414744104388285i</v>
      </c>
      <c r="H3311" s="57" t="str">
        <f t="shared" si="976"/>
        <v>0.0372734968396103-33.1293164586809i</v>
      </c>
      <c r="I3311" s="57" t="str">
        <f t="shared" si="977"/>
        <v>-0.787309028108151-0.609546213200603i</v>
      </c>
      <c r="K3311" s="57" t="str">
        <f t="shared" si="978"/>
        <v>0.000407526527424803-0.000665349563145684i</v>
      </c>
      <c r="L3311" s="57" t="str">
        <f t="shared" si="979"/>
        <v>0.00025-0.0009185726443126i</v>
      </c>
      <c r="M3311" s="57" t="str">
        <f t="shared" si="980"/>
        <v>0.0025-0.000517343792166047i</v>
      </c>
      <c r="N3311" s="57">
        <f t="shared" si="981"/>
        <v>16.110356267564043</v>
      </c>
      <c r="O3311" s="57">
        <f t="shared" si="982"/>
        <v>8.8822258681724868</v>
      </c>
      <c r="P3311" s="374">
        <f t="shared" si="983"/>
        <v>-8.8822258681724868</v>
      </c>
      <c r="Q3311" s="374">
        <f t="shared" si="984"/>
        <v>-163.88964373243596</v>
      </c>
      <c r="R3311" s="12">
        <f t="shared" si="985"/>
        <v>16.110356267564043</v>
      </c>
      <c r="S3311" s="57">
        <f t="shared" si="986"/>
        <v>240.64349558057512</v>
      </c>
      <c r="T3311" s="12">
        <f t="shared" si="969"/>
        <v>-8.8822258681724868</v>
      </c>
    </row>
    <row r="3312" spans="1:20" x14ac:dyDescent="0.15">
      <c r="A3312" s="57">
        <f t="shared" si="970"/>
        <v>1517753.304867866</v>
      </c>
      <c r="B3312" s="12">
        <f t="shared" si="987"/>
        <v>241557.94086378129</v>
      </c>
      <c r="C3312" s="57" t="str">
        <f t="shared" si="971"/>
        <v>-0.34420612655279-0.0958307898983236i</v>
      </c>
      <c r="D3312" s="57" t="str">
        <f t="shared" si="972"/>
        <v>5.06379308912623-3.86914909222269i</v>
      </c>
      <c r="E3312" s="57" t="str">
        <f t="shared" si="973"/>
        <v>52.6946326028644-134.150043831195i</v>
      </c>
      <c r="F3312" s="57" t="str">
        <f t="shared" si="974"/>
        <v>3.25082201091268-4.20997943195194i</v>
      </c>
      <c r="G3312" s="57" t="str">
        <f t="shared" si="975"/>
        <v>0.777954530818484-0.415621557185713i</v>
      </c>
      <c r="H3312" s="57" t="str">
        <f t="shared" si="976"/>
        <v>0.0368935111537635-33.0034947491255i</v>
      </c>
      <c r="I3312" s="57" t="str">
        <f t="shared" si="977"/>
        <v>-0.783257139962301-0.606206918897998i</v>
      </c>
      <c r="K3312" s="57" t="str">
        <f t="shared" si="978"/>
        <v>0.000406453467174678-0.000663389447203145i</v>
      </c>
      <c r="L3312" s="57" t="str">
        <f t="shared" si="979"/>
        <v>0.00025-0.000915095282240093i</v>
      </c>
      <c r="M3312" s="57" t="str">
        <f t="shared" si="980"/>
        <v>0.0025-0.00051538532791995i</v>
      </c>
      <c r="N3312" s="57">
        <f t="shared" si="981"/>
        <v>15.557790312282435</v>
      </c>
      <c r="O3312" s="57">
        <f t="shared" si="982"/>
        <v>8.9394040450288657</v>
      </c>
      <c r="P3312" s="374">
        <f t="shared" si="983"/>
        <v>-8.9394040450288657</v>
      </c>
      <c r="Q3312" s="374">
        <f t="shared" si="984"/>
        <v>-164.44220968771756</v>
      </c>
      <c r="R3312" s="12">
        <f t="shared" si="985"/>
        <v>15.557790312282435</v>
      </c>
      <c r="S3312" s="57">
        <f t="shared" si="986"/>
        <v>241.55794086378128</v>
      </c>
      <c r="T3312" s="12">
        <f t="shared" si="969"/>
        <v>-8.9394040450288657</v>
      </c>
    </row>
    <row r="3313" spans="1:20" x14ac:dyDescent="0.15">
      <c r="A3313" s="57">
        <f t="shared" si="970"/>
        <v>1523520.7674263639</v>
      </c>
      <c r="B3313" s="12">
        <f t="shared" si="987"/>
        <v>242475.86103906366</v>
      </c>
      <c r="C3313" s="57" t="str">
        <f t="shared" si="971"/>
        <v>-0.342827548987874-0.091891993539555i</v>
      </c>
      <c r="D3313" s="57" t="str">
        <f t="shared" si="972"/>
        <v>5.049741593026-3.87294806877858i</v>
      </c>
      <c r="E3313" s="57" t="str">
        <f t="shared" si="973"/>
        <v>51.499305198768-134.24447259511i</v>
      </c>
      <c r="F3313" s="57" t="str">
        <f t="shared" si="974"/>
        <v>3.2453349546643-4.20427378556148i</v>
      </c>
      <c r="G3313" s="57" t="str">
        <f t="shared" si="975"/>
        <v>0.776641422855344-0.416496726470414i</v>
      </c>
      <c r="H3313" s="57" t="str">
        <f t="shared" si="976"/>
        <v>0.0365175685112366-32.8781533647831i</v>
      </c>
      <c r="I3313" s="57" t="str">
        <f t="shared" si="977"/>
        <v>-0.779229520322057-0.602880020028643i</v>
      </c>
      <c r="K3313" s="57" t="str">
        <f t="shared" si="978"/>
        <v>0.000405385050540543-0.000661432241809489i</v>
      </c>
      <c r="L3313" s="57" t="str">
        <f t="shared" si="979"/>
        <v>0.00025-0.000911631084120434i</v>
      </c>
      <c r="M3313" s="57" t="str">
        <f t="shared" si="980"/>
        <v>0.0025-0.000513434277664825i</v>
      </c>
      <c r="N3313" s="57">
        <f t="shared" si="981"/>
        <v>15.004931795334073</v>
      </c>
      <c r="O3313" s="57">
        <f t="shared" si="982"/>
        <v>8.9971609210002388</v>
      </c>
      <c r="P3313" s="374">
        <f t="shared" si="983"/>
        <v>-8.9971609210002388</v>
      </c>
      <c r="Q3313" s="374">
        <f t="shared" si="984"/>
        <v>-164.99506820466593</v>
      </c>
      <c r="R3313" s="12">
        <f t="shared" si="985"/>
        <v>15.004931795334073</v>
      </c>
      <c r="S3313" s="57">
        <f t="shared" si="986"/>
        <v>242.47586103906366</v>
      </c>
      <c r="T3313" s="12">
        <f t="shared" si="969"/>
        <v>-8.9971609210002388</v>
      </c>
    </row>
    <row r="3314" spans="1:20" x14ac:dyDescent="0.15">
      <c r="A3314" s="57">
        <f t="shared" si="970"/>
        <v>1529310.1463425842</v>
      </c>
      <c r="B3314" s="12">
        <f t="shared" si="987"/>
        <v>243397.26931101212</v>
      </c>
      <c r="C3314" s="57" t="str">
        <f t="shared" si="971"/>
        <v>-0.341398021737365-0.0879853449288329i</v>
      </c>
      <c r="D3314" s="57" t="str">
        <f t="shared" si="972"/>
        <v>5.03566175854598-3.87669989445032i</v>
      </c>
      <c r="E3314" s="57" t="str">
        <f t="shared" si="973"/>
        <v>50.3023328899281-134.321667872267i</v>
      </c>
      <c r="F3314" s="57" t="str">
        <f t="shared" si="974"/>
        <v>3.23982482103135-4.19859387471869i</v>
      </c>
      <c r="G3314" s="57" t="str">
        <f t="shared" si="975"/>
        <v>0.775322792241064-0.417369572528453i</v>
      </c>
      <c r="H3314" s="57" t="str">
        <f t="shared" si="976"/>
        <v>0.0361456261954768-32.7532904501869i</v>
      </c>
      <c r="I3314" s="57" t="str">
        <f t="shared" si="977"/>
        <v>-0.775225969058879-0.599565487676352i</v>
      </c>
      <c r="K3314" s="57" t="str">
        <f t="shared" si="978"/>
        <v>0.000404321277859074-0.000659477961672502i</v>
      </c>
      <c r="L3314" s="57" t="str">
        <f t="shared" si="979"/>
        <v>0.00025-0.000908180000119977i</v>
      </c>
      <c r="M3314" s="57" t="str">
        <f t="shared" si="980"/>
        <v>0.0025-0.000511490613334154i</v>
      </c>
      <c r="N3314" s="57">
        <f t="shared" si="981"/>
        <v>14.451824576350788</v>
      </c>
      <c r="O3314" s="57">
        <f t="shared" si="982"/>
        <v>9.0554972998401571</v>
      </c>
      <c r="P3314" s="374">
        <f t="shared" si="983"/>
        <v>-9.0554972998401571</v>
      </c>
      <c r="Q3314" s="374">
        <f t="shared" si="984"/>
        <v>-165.54817542364921</v>
      </c>
      <c r="R3314" s="12">
        <f t="shared" si="985"/>
        <v>14.451824576350788</v>
      </c>
      <c r="S3314" s="57">
        <f t="shared" si="986"/>
        <v>243.39726931101211</v>
      </c>
      <c r="T3314" s="12">
        <f t="shared" si="969"/>
        <v>-9.0554972998401571</v>
      </c>
    </row>
    <row r="3315" spans="1:20" x14ac:dyDescent="0.15">
      <c r="A3315" s="57">
        <f t="shared" si="970"/>
        <v>1535121.524898686</v>
      </c>
      <c r="B3315" s="12">
        <f t="shared" si="987"/>
        <v>244322.17893439397</v>
      </c>
      <c r="C3315" s="57" t="str">
        <f t="shared" si="971"/>
        <v>-0.339918264392253-0.0841119015806553i</v>
      </c>
      <c r="D3315" s="57" t="str">
        <f t="shared" si="972"/>
        <v>5.02155390617593-3.88040431394595i</v>
      </c>
      <c r="E3315" s="57" t="str">
        <f t="shared" si="973"/>
        <v>49.1040880409535-134.381587975598i</v>
      </c>
      <c r="F3315" s="57" t="str">
        <f t="shared" si="974"/>
        <v>3.23429162364907-4.19293939881988i</v>
      </c>
      <c r="G3315" s="57" t="str">
        <f t="shared" si="975"/>
        <v>0.773998642238696-0.418240055531929i</v>
      </c>
      <c r="H3315" s="57" t="str">
        <f t="shared" si="976"/>
        <v>0.0357776419073925-32.6289041572156i</v>
      </c>
      <c r="I3315" s="57" t="str">
        <f t="shared" si="977"/>
        <v>-0.771246287718258-0.596263293166808i</v>
      </c>
      <c r="K3315" s="57" t="str">
        <f t="shared" si="978"/>
        <v>0.000403262149200943-0.000657526621455433i</v>
      </c>
      <c r="L3315" s="57" t="str">
        <f t="shared" si="979"/>
        <v>0.00025-0.000904741980593723i</v>
      </c>
      <c r="M3315" s="57" t="str">
        <f t="shared" si="980"/>
        <v>0.0025-0.000509554306967677i</v>
      </c>
      <c r="N3315" s="57">
        <f t="shared" si="981"/>
        <v>13.89851265473655</v>
      </c>
      <c r="O3315" s="57">
        <f t="shared" si="982"/>
        <v>9.1144138545097668</v>
      </c>
      <c r="P3315" s="374">
        <f t="shared" si="983"/>
        <v>-9.1144138545097668</v>
      </c>
      <c r="Q3315" s="374">
        <f t="shared" si="984"/>
        <v>-166.10148734526345</v>
      </c>
      <c r="R3315" s="12">
        <f t="shared" si="985"/>
        <v>13.89851265473655</v>
      </c>
      <c r="S3315" s="57">
        <f t="shared" si="986"/>
        <v>244.32217893439397</v>
      </c>
      <c r="T3315" s="12">
        <f t="shared" si="969"/>
        <v>-9.1144138545097668</v>
      </c>
    </row>
    <row r="3316" spans="1:20" x14ac:dyDescent="0.15">
      <c r="A3316" s="57">
        <f t="shared" si="970"/>
        <v>1540954.986693301</v>
      </c>
      <c r="B3316" s="12">
        <f t="shared" si="987"/>
        <v>245250.60321434468</v>
      </c>
      <c r="C3316" s="57" t="str">
        <f t="shared" si="971"/>
        <v>-0.33838902638297-0.0802727002197685i</v>
      </c>
      <c r="D3316" s="57" t="str">
        <f t="shared" si="972"/>
        <v>5.00741835929776-3.88406107452099i</v>
      </c>
      <c r="E3316" s="57" t="str">
        <f t="shared" si="973"/>
        <v>47.9049443712759-134.424201763565i</v>
      </c>
      <c r="F3316" s="57" t="str">
        <f t="shared" si="974"/>
        <v>3.22873537759976-4.18731005730622i</v>
      </c>
      <c r="G3316" s="57" t="str">
        <f t="shared" si="975"/>
        <v>0.772668976457579-0.419108135542101i</v>
      </c>
      <c r="H3316" s="57" t="str">
        <f t="shared" si="976"/>
        <v>0.0354135737619983-32.5049926450629i</v>
      </c>
      <c r="I3316" s="57" t="str">
        <f t="shared" si="977"/>
        <v>-0.767290279509069-0.592973408065274i</v>
      </c>
      <c r="K3316" s="57" t="str">
        <f t="shared" si="978"/>
        <v>0.000402207664373064-0.000655578235774448i</v>
      </c>
      <c r="L3316" s="57" t="str">
        <f t="shared" si="979"/>
        <v>0.00025-0.000901316976084596i</v>
      </c>
      <c r="M3316" s="57" t="str">
        <f t="shared" si="980"/>
        <v>0.0025-0.000507625330710974i</v>
      </c>
      <c r="N3316" s="57">
        <f t="shared" si="981"/>
        <v>13.345040146120738</v>
      </c>
      <c r="O3316" s="57">
        <f t="shared" si="982"/>
        <v>9.1739111264821833</v>
      </c>
      <c r="P3316" s="374">
        <f t="shared" si="983"/>
        <v>-9.1739111264821833</v>
      </c>
      <c r="Q3316" s="374">
        <f t="shared" si="984"/>
        <v>-166.65495985387926</v>
      </c>
      <c r="R3316" s="12">
        <f t="shared" si="985"/>
        <v>13.345040146120738</v>
      </c>
      <c r="S3316" s="57">
        <f t="shared" si="986"/>
        <v>245.25060321434469</v>
      </c>
      <c r="T3316" s="12">
        <f t="shared" si="969"/>
        <v>-9.1739111264821833</v>
      </c>
    </row>
    <row r="3317" spans="1:20" x14ac:dyDescent="0.15">
      <c r="A3317" s="57">
        <f t="shared" si="970"/>
        <v>1546810.6156427357</v>
      </c>
      <c r="B3317" s="12">
        <f t="shared" si="987"/>
        <v>246182.55550655921</v>
      </c>
      <c r="C3317" s="57" t="str">
        <f t="shared" si="971"/>
        <v>-0.336811086245872-0.07646875573046i</v>
      </c>
      <c r="D3317" s="57" t="str">
        <f t="shared" si="972"/>
        <v>4.99325544416099-3.88766992601694i</v>
      </c>
      <c r="E3317" s="57" t="str">
        <f t="shared" si="973"/>
        <v>46.7052765833707-134.449488692557i</v>
      </c>
      <c r="F3317" s="57" t="str">
        <f t="shared" si="974"/>
        <v>3.22315609942333-4.18170554967484i</v>
      </c>
      <c r="G3317" s="57" t="str">
        <f t="shared" si="975"/>
        <v>0.771333798855887-0.419973772512562i</v>
      </c>
      <c r="H3317" s="57" t="str">
        <f t="shared" si="976"/>
        <v>0.0350533802850768-32.381554080207i</v>
      </c>
      <c r="I3317" s="57" t="str">
        <f t="shared" si="977"/>
        <v>-0.76335774929294-0.589695804174283i</v>
      </c>
      <c r="K3317" s="57" t="str">
        <f t="shared" si="978"/>
        <v>0.000401157822920874-0.000653632819196188i</v>
      </c>
      <c r="L3317" s="57" t="str">
        <f t="shared" si="979"/>
        <v>0.00025-0.000897904937322772i</v>
      </c>
      <c r="M3317" s="57" t="str">
        <f t="shared" si="980"/>
        <v>0.0025-0.000505703656815079i</v>
      </c>
      <c r="N3317" s="57">
        <f t="shared" si="981"/>
        <v>12.791451258633714</v>
      </c>
      <c r="O3317" s="57">
        <f t="shared" si="982"/>
        <v>9.2339895251720403</v>
      </c>
      <c r="P3317" s="374">
        <f t="shared" si="983"/>
        <v>-9.2339895251720403</v>
      </c>
      <c r="Q3317" s="374">
        <f t="shared" si="984"/>
        <v>-167.20854874136629</v>
      </c>
      <c r="R3317" s="12">
        <f t="shared" si="985"/>
        <v>12.791451258633714</v>
      </c>
      <c r="S3317" s="57">
        <f t="shared" si="986"/>
        <v>246.1825555065592</v>
      </c>
      <c r="T3317" s="12">
        <f t="shared" si="969"/>
        <v>-9.2339895251720403</v>
      </c>
    </row>
    <row r="3318" spans="1:20" x14ac:dyDescent="0.15">
      <c r="A3318" s="57">
        <f t="shared" si="970"/>
        <v>1552688.4959821783</v>
      </c>
      <c r="B3318" s="12">
        <f t="shared" si="987"/>
        <v>247118.04921748413</v>
      </c>
      <c r="C3318" s="57" t="str">
        <f t="shared" si="971"/>
        <v>-0.335185250845328-0.0727010601367629i</v>
      </c>
      <c r="D3318" s="57" t="str">
        <f t="shared" si="972"/>
        <v>4.97906548985734-3.89123062090016i</v>
      </c>
      <c r="E3318" s="57" t="str">
        <f t="shared" si="973"/>
        <v>45.5054599886751-134.457438853595i</v>
      </c>
      <c r="F3318" s="57" t="str">
        <f t="shared" si="974"/>
        <v>3.21755380712789-4.17612557549062i</v>
      </c>
      <c r="G3318" s="57" t="str">
        <f t="shared" si="975"/>
        <v>0.769993113743144-0.420836926292456i</v>
      </c>
      <c r="H3318" s="57" t="str">
        <f t="shared" si="976"/>
        <v>0.034697020409856-32.2585866363804i</v>
      </c>
      <c r="I3318" s="57" t="str">
        <f t="shared" si="977"/>
        <v>-0.759448503573795-0.586430453531336i</v>
      </c>
      <c r="K3318" s="57" t="str">
        <f t="shared" si="978"/>
        <v>0.000400112624130586-0.000651690386235266i</v>
      </c>
      <c r="L3318" s="57" t="str">
        <f t="shared" si="979"/>
        <v>0.00025-0.000894505815224916i</v>
      </c>
      <c r="M3318" s="57" t="str">
        <f t="shared" si="980"/>
        <v>0.0025-0.00050378925763606i</v>
      </c>
      <c r="N3318" s="57">
        <f t="shared" si="981"/>
        <v>12.23779026903793</v>
      </c>
      <c r="O3318" s="57">
        <f t="shared" si="982"/>
        <v>9.2946493274898732</v>
      </c>
      <c r="P3318" s="374">
        <f t="shared" si="983"/>
        <v>-9.2946493274898732</v>
      </c>
      <c r="Q3318" s="374">
        <f t="shared" si="984"/>
        <v>-167.76220973096207</v>
      </c>
      <c r="R3318" s="12">
        <f t="shared" si="985"/>
        <v>12.23779026903793</v>
      </c>
      <c r="S3318" s="57">
        <f t="shared" si="986"/>
        <v>247.11804921748413</v>
      </c>
      <c r="T3318" s="12">
        <f t="shared" si="969"/>
        <v>-9.2946493274898732</v>
      </c>
    </row>
    <row r="3319" spans="1:20" x14ac:dyDescent="0.15">
      <c r="A3319" s="57">
        <f t="shared" si="970"/>
        <v>1558588.7122669106</v>
      </c>
      <c r="B3319" s="12">
        <f t="shared" si="987"/>
        <v>248057.09780451059</v>
      </c>
      <c r="C3319" s="57" t="str">
        <f t="shared" si="971"/>
        <v>-0.333512354552919-0.068970581615787i</v>
      </c>
      <c r="D3319" s="57" t="str">
        <f t="shared" si="972"/>
        <v>4.96484882829525-3.89474291430001i</v>
      </c>
      <c r="E3319" s="57" t="str">
        <f t="shared" si="973"/>
        <v>44.3058701319485-134.448052993193i</v>
      </c>
      <c r="F3319" s="57" t="str">
        <f t="shared" si="974"/>
        <v>3.21192852020014-4.17056983439779i</v>
      </c>
      <c r="G3319" s="57" t="str">
        <f t="shared" si="975"/>
        <v>0.768646925782712-0.421697556629746i</v>
      </c>
      <c r="H3319" s="57" t="str">
        <f t="shared" si="976"/>
        <v>0.0343444534737056-32.1360884945397i</v>
      </c>
      <c r="I3319" s="57" t="str">
        <f t="shared" si="977"/>
        <v>-0.755562350487401-0.583177328406573i</v>
      </c>
      <c r="K3319" s="57" t="str">
        <f t="shared" si="978"/>
        <v>0.000399072067031533-0.000649750951351922i</v>
      </c>
      <c r="L3319" s="57" t="str">
        <f t="shared" si="979"/>
        <v>0.00025-0.000891119560893518i</v>
      </c>
      <c r="M3319" s="57" t="str">
        <f t="shared" si="980"/>
        <v>0.0025-0.000501882105634649i</v>
      </c>
      <c r="N3319" s="57">
        <f t="shared" si="981"/>
        <v>11.68410149875632</v>
      </c>
      <c r="O3319" s="57">
        <f t="shared" si="982"/>
        <v>9.3558906775227175</v>
      </c>
      <c r="P3319" s="374">
        <f t="shared" si="983"/>
        <v>-9.3558906775227175</v>
      </c>
      <c r="Q3319" s="374">
        <f t="shared" si="984"/>
        <v>-168.31589850124368</v>
      </c>
      <c r="R3319" s="12">
        <f t="shared" si="985"/>
        <v>11.68410149875632</v>
      </c>
      <c r="S3319" s="57">
        <f t="shared" si="986"/>
        <v>248.05709780451059</v>
      </c>
      <c r="T3319" s="12">
        <f t="shared" si="969"/>
        <v>-9.3558906775227175</v>
      </c>
    </row>
    <row r="3320" spans="1:20" x14ac:dyDescent="0.15">
      <c r="A3320" s="57">
        <f t="shared" si="970"/>
        <v>1564511.3493735248</v>
      </c>
      <c r="B3320" s="12">
        <f t="shared" si="987"/>
        <v>248999.71477616773</v>
      </c>
      <c r="C3320" s="57" t="str">
        <f t="shared" si="971"/>
        <v>-0.331793258385354-0.0652782635461942i</v>
      </c>
      <c r="D3320" s="57" t="str">
        <f t="shared" si="972"/>
        <v>4.95060579417317-3.89820656404688i</v>
      </c>
      <c r="E3320" s="57" t="str">
        <f t="shared" si="973"/>
        <v>43.1068824148666-134.421342518328i</v>
      </c>
      <c r="F3320" s="57" t="str">
        <f t="shared" si="974"/>
        <v>3.20628025961561-4.16503802613192i</v>
      </c>
      <c r="G3320" s="57" t="str">
        <f t="shared" si="975"/>
        <v>0.767295239994248-0.422555623174532i</v>
      </c>
      <c r="H3320" s="57" t="str">
        <f t="shared" si="976"/>
        <v>0.0339956392148458-32.0140578428352i</v>
      </c>
      <c r="I3320" s="57" t="str">
        <f t="shared" si="977"/>
        <v>-0.751699099791011-0.57993640130042i</v>
      </c>
      <c r="K3320" s="57" t="str">
        <f t="shared" si="978"/>
        <v>0.000398036150398463-0.000647814528949631i</v>
      </c>
      <c r="L3320" s="57" t="str">
        <f t="shared" si="979"/>
        <v>0.00025-0.000887746125616179i</v>
      </c>
      <c r="M3320" s="57" t="str">
        <f t="shared" si="980"/>
        <v>0.0025-0.000499982173375822i</v>
      </c>
      <c r="N3320" s="57">
        <f t="shared" si="981"/>
        <v>11.130429289820228</v>
      </c>
      <c r="O3320" s="57">
        <f t="shared" si="982"/>
        <v>9.4177135863430514</v>
      </c>
      <c r="P3320" s="374">
        <f t="shared" si="983"/>
        <v>-9.4177135863430514</v>
      </c>
      <c r="Q3320" s="374">
        <f t="shared" si="984"/>
        <v>-168.86957071017977</v>
      </c>
      <c r="R3320" s="12">
        <f t="shared" si="985"/>
        <v>11.130429289820228</v>
      </c>
      <c r="S3320" s="57">
        <f t="shared" si="986"/>
        <v>248.99971477616774</v>
      </c>
      <c r="T3320" s="12">
        <f t="shared" si="969"/>
        <v>-9.4177135863430514</v>
      </c>
    </row>
    <row r="3321" spans="1:20" x14ac:dyDescent="0.15">
      <c r="A3321" s="57">
        <f t="shared" si="970"/>
        <v>1570456.4925011443</v>
      </c>
      <c r="B3321" s="12">
        <f t="shared" si="987"/>
        <v>249945.91369231718</v>
      </c>
      <c r="C3321" s="57" t="str">
        <f t="shared" si="971"/>
        <v>-0.330028849102953-0.0616250235939205i</v>
      </c>
      <c r="D3321" s="57" t="str">
        <f t="shared" si="972"/>
        <v>4.93633672495285-3.90162133070994i</v>
      </c>
      <c r="E3321" s="57" t="str">
        <f t="shared" si="973"/>
        <v>41.9088717196461-134.377329485492i</v>
      </c>
      <c r="F3321" s="57" t="str">
        <f t="shared" si="974"/>
        <v>3.20060904784883-4.15952985053207i</v>
      </c>
      <c r="G3321" s="57" t="str">
        <f t="shared" si="975"/>
        <v>0.765938061756132-0.423411085482409i</v>
      </c>
      <c r="H3321" s="57" t="str">
        <f t="shared" si="976"/>
        <v>0.0336505377690732-31.8924928765815i</v>
      </c>
      <c r="I3321" s="57" t="str">
        <f t="shared" si="977"/>
        <v>-0.747858562853104-0.576707644941251i</v>
      </c>
      <c r="K3321" s="57" t="str">
        <f t="shared" si="978"/>
        <v>0.000397004872753845-0.000645881133372771i</v>
      </c>
      <c r="L3321" s="57" t="str">
        <f t="shared" si="979"/>
        <v>0.00025-0.000884385460864897i</v>
      </c>
      <c r="M3321" s="57" t="str">
        <f t="shared" si="980"/>
        <v>0.0025-0.000498089433528414i</v>
      </c>
      <c r="N3321" s="57">
        <f t="shared" si="981"/>
        <v>10.576817980786245</v>
      </c>
      <c r="O3321" s="57">
        <f t="shared" si="982"/>
        <v>9.4801179319440081</v>
      </c>
      <c r="P3321" s="374">
        <f t="shared" si="983"/>
        <v>-9.4801179319440081</v>
      </c>
      <c r="Q3321" s="374">
        <f t="shared" si="984"/>
        <v>-169.42318201921375</v>
      </c>
      <c r="R3321" s="12">
        <f t="shared" si="985"/>
        <v>10.576817980786245</v>
      </c>
      <c r="S3321" s="57">
        <f t="shared" si="986"/>
        <v>249.94591369231716</v>
      </c>
      <c r="T3321" s="12">
        <f t="shared" si="969"/>
        <v>-9.4801179319440081</v>
      </c>
    </row>
    <row r="3322" spans="1:20" x14ac:dyDescent="0.15">
      <c r="A3322" s="57">
        <f t="shared" si="970"/>
        <v>1576424.2271726485</v>
      </c>
      <c r="B3322" s="12">
        <f t="shared" si="987"/>
        <v>250895.70816434798</v>
      </c>
      <c r="C3322" s="57" t="str">
        <f t="shared" si="971"/>
        <v>-0.328220038270499-0.0580117528369945i</v>
      </c>
      <c r="D3322" s="57" t="str">
        <f t="shared" si="972"/>
        <v>4.9220419608316-3.90498697763455i</v>
      </c>
      <c r="E3322" s="57" t="str">
        <f t="shared" si="973"/>
        <v>40.7122120334685-134.316046573821i</v>
      </c>
      <c r="F3322" s="57" t="str">
        <f t="shared" si="974"/>
        <v>3.1949149088833-4.15404500755317i</v>
      </c>
      <c r="G3322" s="57" t="str">
        <f t="shared" si="975"/>
        <v>0.764575396807863-0.424263903017876i</v>
      </c>
      <c r="H3322" s="57" t="str">
        <f t="shared" si="976"/>
        <v>0.0333091096665054-31.7713917982278i</v>
      </c>
      <c r="I3322" s="57" t="str">
        <f t="shared" si="977"/>
        <v>-0.744040552643185-0.573491032283008i</v>
      </c>
      <c r="K3322" s="57" t="str">
        <f t="shared" si="978"/>
        <v>0.000395978232370248-0.000643950778904367i</v>
      </c>
      <c r="L3322" s="57" t="str">
        <f t="shared" si="979"/>
        <v>0.00025-0.000881037518295369i</v>
      </c>
      <c r="M3322" s="57" t="str">
        <f t="shared" si="980"/>
        <v>0.0025-0.000496203858864728i</v>
      </c>
      <c r="N3322" s="57">
        <f t="shared" si="981"/>
        <v>10.023311882650546</v>
      </c>
      <c r="O3322" s="57">
        <f t="shared" si="982"/>
        <v>9.5431034593030812</v>
      </c>
      <c r="P3322" s="374">
        <f t="shared" si="983"/>
        <v>-9.5431034593030812</v>
      </c>
      <c r="Q3322" s="374">
        <f t="shared" si="984"/>
        <v>-169.97668811734945</v>
      </c>
      <c r="R3322" s="12">
        <f t="shared" si="985"/>
        <v>10.023311882650546</v>
      </c>
      <c r="S3322" s="57">
        <f t="shared" si="986"/>
        <v>250.89570816434798</v>
      </c>
      <c r="T3322" s="12">
        <f t="shared" si="969"/>
        <v>-9.5431034593030812</v>
      </c>
    </row>
    <row r="3323" spans="1:20" x14ac:dyDescent="0.15">
      <c r="A3323" s="57">
        <f t="shared" si="970"/>
        <v>1582414.6392359047</v>
      </c>
      <c r="B3323" s="12">
        <f t="shared" si="987"/>
        <v>251849.1118553725</v>
      </c>
      <c r="C3323" s="57" t="str">
        <f t="shared" si="971"/>
        <v>-0.326367761282513-0.054439314931245i</v>
      </c>
      <c r="D3323" s="57" t="str">
        <f t="shared" si="972"/>
        <v>4.90772184471421-3.90830327097951i</v>
      </c>
      <c r="E3323" s="57" t="str">
        <f t="shared" si="973"/>
        <v>39.5172760744947-134.237537042398i</v>
      </c>
      <c r="F3323" s="57" t="str">
        <f t="shared" si="974"/>
        <v>3.18919786822147-4.14858319727862i</v>
      </c>
      <c r="G3323" s="57" t="str">
        <f t="shared" si="975"/>
        <v>0.763207251252423-0.425114035157796i</v>
      </c>
      <c r="H3323" s="57" t="str">
        <f t="shared" si="976"/>
        <v>0.0329713158283404-31.6507528173279i</v>
      </c>
      <c r="I3323" s="57" t="str">
        <f t="shared" si="977"/>
        <v>-0.740244883721658-0.570286536502837i</v>
      </c>
      <c r="K3323" s="57" t="str">
        <f t="shared" si="978"/>
        <v>0.000394956227272687-0.000642023479763855i</v>
      </c>
      <c r="L3323" s="57" t="str">
        <f t="shared" si="979"/>
        <v>0.00025-0.000877702249746336i</v>
      </c>
      <c r="M3323" s="57" t="str">
        <f t="shared" si="980"/>
        <v>0.0025-0.000494325422260139i</v>
      </c>
      <c r="N3323" s="57">
        <f t="shared" si="981"/>
        <v>9.4699552547944279</v>
      </c>
      <c r="O3323" s="57">
        <f t="shared" si="982"/>
        <v>9.6066697805724672</v>
      </c>
      <c r="P3323" s="374">
        <f t="shared" si="983"/>
        <v>-9.6066697805724672</v>
      </c>
      <c r="Q3323" s="374">
        <f t="shared" si="984"/>
        <v>-170.53004474520557</v>
      </c>
      <c r="R3323" s="12">
        <f t="shared" si="985"/>
        <v>9.4699552547944279</v>
      </c>
      <c r="S3323" s="57">
        <f t="shared" si="986"/>
        <v>251.84911185537248</v>
      </c>
      <c r="T3323" s="12">
        <f t="shared" si="969"/>
        <v>-9.6066697805724672</v>
      </c>
    </row>
    <row r="3324" spans="1:20" x14ac:dyDescent="0.15">
      <c r="A3324" s="57">
        <f t="shared" si="970"/>
        <v>1588427.8148650012</v>
      </c>
      <c r="B3324" s="12">
        <f t="shared" si="987"/>
        <v>252806.13848042293</v>
      </c>
      <c r="C3324" s="57" t="str">
        <f t="shared" si="971"/>
        <v>-0.324472976354914-0.0509085453185741i</v>
      </c>
      <c r="D3324" s="57" t="str">
        <f t="shared" si="972"/>
        <v>4.8933767221842-3.91156997975363i</v>
      </c>
      <c r="E3324" s="57" t="str">
        <f t="shared" si="973"/>
        <v>38.3244349202348-134.141854671797i</v>
      </c>
      <c r="F3324" s="57" t="str">
        <f t="shared" si="974"/>
        <v>3.18345795289431-4.14314411993285i</v>
      </c>
      <c r="G3324" s="57" t="str">
        <f t="shared" si="975"/>
        <v>0.761833631558609-0.425961441194893i</v>
      </c>
      <c r="H3324" s="57" t="str">
        <f t="shared" si="976"/>
        <v>0.0326371175636279-31.530574150511i</v>
      </c>
      <c r="I3324" s="57" t="str">
        <f t="shared" si="977"/>
        <v>-0.736471372229738-0.567094130998667i</v>
      </c>
      <c r="K3324" s="57" t="str">
        <f t="shared" si="978"/>
        <v>0.000393938855240959-0.000640099250104842i</v>
      </c>
      <c r="L3324" s="57" t="str">
        <f t="shared" si="979"/>
        <v>0.00025-0.000874379607238828i</v>
      </c>
      <c r="M3324" s="57" t="str">
        <f t="shared" si="980"/>
        <v>0.0025-0.000492454096692706i</v>
      </c>
      <c r="N3324" s="57">
        <f t="shared" si="981"/>
        <v>8.9167922809984361</v>
      </c>
      <c r="O3324" s="57">
        <f t="shared" si="982"/>
        <v>9.6708163753985872</v>
      </c>
      <c r="P3324" s="374">
        <f t="shared" si="983"/>
        <v>-9.6708163753985872</v>
      </c>
      <c r="Q3324" s="374">
        <f t="shared" si="984"/>
        <v>-171.08320771900156</v>
      </c>
      <c r="R3324" s="12">
        <f t="shared" si="985"/>
        <v>8.9167922809984361</v>
      </c>
      <c r="S3324" s="57">
        <f t="shared" si="986"/>
        <v>252.80613848042293</v>
      </c>
      <c r="T3324" s="12">
        <f t="shared" si="969"/>
        <v>-9.6708163753985872</v>
      </c>
    </row>
    <row r="3325" spans="1:20" x14ac:dyDescent="0.15">
      <c r="A3325" s="57">
        <f t="shared" si="970"/>
        <v>1594463.8405614882</v>
      </c>
      <c r="B3325" s="12">
        <f t="shared" si="987"/>
        <v>253766.80180664855</v>
      </c>
      <c r="C3325" s="57" t="str">
        <f t="shared" si="971"/>
        <v>-0.322536663485379-0.0474202504794041i</v>
      </c>
      <c r="D3325" s="57" t="str">
        <f t="shared" si="972"/>
        <v>4.87900694147434-3.91478687585237i</v>
      </c>
      <c r="E3325" s="57" t="str">
        <f t="shared" si="973"/>
        <v>37.1340576390751-134.029063690049i</v>
      </c>
      <c r="F3325" s="57" t="str">
        <f t="shared" si="974"/>
        <v>3.17769519147109-4.13772747589457i</v>
      </c>
      <c r="G3325" s="57" t="str">
        <f t="shared" si="975"/>
        <v>0.760454544563331-0.426806080341304i</v>
      </c>
      <c r="H3325" s="57" t="str">
        <f t="shared" si="976"/>
        <v>0.0323064765660651-31.410854021452i</v>
      </c>
      <c r="I3325" s="57" t="str">
        <f t="shared" si="977"/>
        <v>-0.732719835879512-0.563913789386828i</v>
      </c>
      <c r="K3325" s="57" t="str">
        <f t="shared" si="978"/>
        <v>0.000392926113812052-0.000638178104012992i</v>
      </c>
      <c r="L3325" s="57" t="str">
        <f t="shared" si="979"/>
        <v>0.00025-0.000871069542975522i</v>
      </c>
      <c r="M3325" s="57" t="str">
        <f t="shared" si="980"/>
        <v>0.0025-0.000490589855242783i</v>
      </c>
      <c r="N3325" s="57">
        <f t="shared" si="981"/>
        <v>8.3638670455655699</v>
      </c>
      <c r="O3325" s="57">
        <f t="shared" si="982"/>
        <v>9.7355425913662295</v>
      </c>
      <c r="P3325" s="374">
        <f t="shared" si="983"/>
        <v>-9.7355425913662295</v>
      </c>
      <c r="Q3325" s="374">
        <f t="shared" si="984"/>
        <v>-171.63613295443443</v>
      </c>
      <c r="R3325" s="12">
        <f t="shared" si="985"/>
        <v>8.3638670455655699</v>
      </c>
      <c r="S3325" s="57">
        <f t="shared" si="986"/>
        <v>253.76680180664854</v>
      </c>
      <c r="T3325" s="12">
        <f t="shared" si="969"/>
        <v>-9.7355425913662295</v>
      </c>
    </row>
    <row r="3326" spans="1:20" x14ac:dyDescent="0.15">
      <c r="A3326" s="57">
        <f t="shared" si="970"/>
        <v>1600522.803155622</v>
      </c>
      <c r="B3326" s="12">
        <f t="shared" si="987"/>
        <v>254731.11565351381</v>
      </c>
      <c r="C3326" s="57" t="str">
        <f t="shared" si="971"/>
        <v>-0.320559823384566-0.0439752072306838i</v>
      </c>
      <c r="D3326" s="57" t="str">
        <f t="shared" si="972"/>
        <v>4.86461285343701-3.91795373409392i</v>
      </c>
      <c r="E3326" s="57" t="str">
        <f t="shared" si="973"/>
        <v>35.9465109256902-133.899238683207i</v>
      </c>
      <c r="F3326" s="57" t="str">
        <f t="shared" si="974"/>
        <v>3.17190961406876-4.13233296570974i</v>
      </c>
      <c r="G3326" s="57" t="str">
        <f t="shared" si="975"/>
        <v>0.759069997473873-0.427647911732172i</v>
      </c>
      <c r="H3326" s="57" t="str">
        <f t="shared" si="976"/>
        <v>0.0319793549108033-31.2915906608432i</v>
      </c>
      <c r="I3326" s="57" t="str">
        <f t="shared" si="977"/>
        <v>-0.728990093944012-0.560745485499637i</v>
      </c>
      <c r="K3326" s="57" t="str">
        <f t="shared" si="978"/>
        <v>0.000391918000282519-0.00063626005550388i</v>
      </c>
      <c r="L3326" s="57" t="str">
        <f t="shared" si="979"/>
        <v>0.00025-0.000867772009340027i</v>
      </c>
      <c r="M3326" s="57" t="str">
        <f t="shared" si="980"/>
        <v>0.0025-0.000488732671092631i</v>
      </c>
      <c r="N3326" s="57">
        <f t="shared" si="981"/>
        <v>7.8112235095825895</v>
      </c>
      <c r="O3326" s="57">
        <f t="shared" si="982"/>
        <v>9.8008476445687798</v>
      </c>
      <c r="P3326" s="374">
        <f t="shared" si="983"/>
        <v>-9.8008476445687798</v>
      </c>
      <c r="Q3326" s="374">
        <f t="shared" si="984"/>
        <v>-172.18877649041741</v>
      </c>
      <c r="R3326" s="12">
        <f t="shared" si="985"/>
        <v>7.8112235095825895</v>
      </c>
      <c r="S3326" s="57">
        <f t="shared" si="986"/>
        <v>254.73111565351383</v>
      </c>
      <c r="T3326" s="12">
        <f t="shared" si="969"/>
        <v>-9.8008476445687798</v>
      </c>
    </row>
    <row r="3327" spans="1:20" x14ac:dyDescent="0.15">
      <c r="A3327" s="57">
        <f t="shared" si="970"/>
        <v>1606604.7898076132</v>
      </c>
      <c r="B3327" s="12">
        <f t="shared" si="987"/>
        <v>255699.09389299716</v>
      </c>
      <c r="C3327" s="57" t="str">
        <f t="shared" si="971"/>
        <v>-0.318543476380516-0.0405741620707256i</v>
      </c>
      <c r="D3327" s="57" t="str">
        <f t="shared" si="972"/>
        <v>4.85019481151337-3.92107033225492i</v>
      </c>
      <c r="E3327" s="57" t="str">
        <f t="shared" si="973"/>
        <v>34.7621587410904-133.752464490747i</v>
      </c>
      <c r="F3327" s="57" t="str">
        <f t="shared" si="974"/>
        <v>3.16610125236118-4.12696029010496i</v>
      </c>
      <c r="G3327" s="57" t="str">
        <f t="shared" si="975"/>
        <v>0.757679997870122-0.428486894429286i</v>
      </c>
      <c r="H3327" s="57" t="str">
        <f t="shared" si="976"/>
        <v>0.0316557150512722-31.1727823063643i</v>
      </c>
      <c r="I3327" s="57" t="str">
        <f t="shared" si="977"/>
        <v>-0.725281967247353-0.557589193382932i</v>
      </c>
      <c r="K3327" s="57" t="str">
        <f t="shared" si="978"/>
        <v>0.000390914511710883-0.00063434511852093i</v>
      </c>
      <c r="L3327" s="57" t="str">
        <f t="shared" si="979"/>
        <v>0.00025-0.000864486958896224i</v>
      </c>
      <c r="M3327" s="57" t="str">
        <f t="shared" si="980"/>
        <v>0.0025-0.000486882517526034i</v>
      </c>
      <c r="N3327" s="57">
        <f t="shared" si="981"/>
        <v>7.2589054873492955</v>
      </c>
      <c r="O3327" s="57">
        <f t="shared" si="982"/>
        <v>9.8667306203037377</v>
      </c>
      <c r="P3327" s="374">
        <f t="shared" si="983"/>
        <v>-9.8667306203037377</v>
      </c>
      <c r="Q3327" s="374">
        <f t="shared" si="984"/>
        <v>-172.7410945126507</v>
      </c>
      <c r="R3327" s="12">
        <f t="shared" si="985"/>
        <v>7.2589054873492955</v>
      </c>
      <c r="S3327" s="57">
        <f t="shared" si="986"/>
        <v>255.69909389299715</v>
      </c>
      <c r="T3327" s="12">
        <f t="shared" si="969"/>
        <v>-9.8667306203037377</v>
      </c>
    </row>
    <row r="3328" spans="1:20" x14ac:dyDescent="0.15">
      <c r="A3328" s="57">
        <f t="shared" si="970"/>
        <v>1612709.8880088823</v>
      </c>
      <c r="B3328" s="12">
        <f t="shared" si="987"/>
        <v>256670.75044979056</v>
      </c>
      <c r="C3328" s="57" t="str">
        <f t="shared" si="971"/>
        <v>-0.316488661298654-0.0372178305721409i</v>
      </c>
      <c r="D3328" s="57" t="str">
        <f t="shared" si="972"/>
        <v>4.83575317170265-3.92413645110595i</v>
      </c>
      <c r="E3328" s="57" t="str">
        <f t="shared" si="973"/>
        <v>33.5813619580598-133.588836086072i</v>
      </c>
      <c r="F3328" s="57" t="str">
        <f t="shared" si="974"/>
        <v>3.16027013958845-4.12160915000108i</v>
      </c>
      <c r="G3328" s="57" t="str">
        <f t="shared" si="975"/>
        <v>0.756284553706758-0.429322987424768i</v>
      </c>
      <c r="H3328" s="57" t="str">
        <f t="shared" si="976"/>
        <v>0.0313355198160205-31.0544272026539i</v>
      </c>
      <c r="I3328" s="57" t="str">
        <f t="shared" si="977"/>
        <v>-0.721595278154977-0.554444887293668i</v>
      </c>
      <c r="K3328" s="57" t="str">
        <f t="shared" si="978"/>
        <v>0.000389915644920032-0.000632433306933357i</v>
      </c>
      <c r="L3328" s="57" t="str">
        <f t="shared" si="979"/>
        <v>0.00025-0.000861214344387546i</v>
      </c>
      <c r="M3328" s="57" t="str">
        <f t="shared" si="980"/>
        <v>0.0025-0.000485039367927906i</v>
      </c>
      <c r="N3328" s="57">
        <f t="shared" si="981"/>
        <v>6.7069566230261159</v>
      </c>
      <c r="O3328" s="57">
        <f t="shared" si="982"/>
        <v>9.9331904738908285</v>
      </c>
      <c r="P3328" s="374">
        <f t="shared" si="983"/>
        <v>-9.9331904738908285</v>
      </c>
      <c r="Q3328" s="374">
        <f t="shared" si="984"/>
        <v>-173.29304337697388</v>
      </c>
      <c r="R3328" s="12">
        <f t="shared" si="985"/>
        <v>6.7069566230261159</v>
      </c>
      <c r="S3328" s="57">
        <f t="shared" si="986"/>
        <v>256.67075044979055</v>
      </c>
      <c r="T3328" s="12">
        <f t="shared" si="969"/>
        <v>-9.9331904738908285</v>
      </c>
    </row>
    <row r="3329" spans="1:20" x14ac:dyDescent="0.15">
      <c r="A3329" s="57">
        <f t="shared" si="970"/>
        <v>1618838.185583316</v>
      </c>
      <c r="B3329" s="12">
        <f t="shared" si="987"/>
        <v>257646.09930149978</v>
      </c>
      <c r="C3329" s="57" t="str">
        <f t="shared" si="971"/>
        <v>-0.314396434319852-0.0339068968237817i</v>
      </c>
      <c r="D3329" s="57" t="str">
        <f t="shared" si="972"/>
        <v>4.82128829253037-3.92715187444657i</v>
      </c>
      <c r="E3329" s="57" t="str">
        <f t="shared" si="973"/>
        <v>32.4044780126668-133.408458442457i</v>
      </c>
      <c r="F3329" s="57" t="str">
        <f t="shared" si="974"/>
        <v>3.15441631056572-4.1162792465269i</v>
      </c>
      <c r="G3329" s="57" t="str">
        <f t="shared" si="975"/>
        <v>0.754883673315407-0.430156149644806i</v>
      </c>
      <c r="H3329" s="57" t="str">
        <f t="shared" si="976"/>
        <v>0.0310187324055727-30.9365236012809i</v>
      </c>
      <c r="I3329" s="57" t="str">
        <f t="shared" si="977"/>
        <v>-0.717929850563939-0.551312541697428i</v>
      </c>
      <c r="K3329" s="57" t="str">
        <f t="shared" si="978"/>
        <v>0.000388921396499628-0.000630524634534189i</v>
      </c>
      <c r="L3329" s="57" t="str">
        <f t="shared" si="979"/>
        <v>0.00025-0.00085795411873635i</v>
      </c>
      <c r="M3329" s="57" t="str">
        <f t="shared" si="980"/>
        <v>0.0025-0.000483203195783928i</v>
      </c>
      <c r="N3329" s="57">
        <f t="shared" si="981"/>
        <v>6.1554203675130736</v>
      </c>
      <c r="O3329" s="57">
        <f t="shared" si="982"/>
        <v>10.000226031610977</v>
      </c>
      <c r="P3329" s="374">
        <f t="shared" si="983"/>
        <v>-10.000226031610977</v>
      </c>
      <c r="Q3329" s="374">
        <f t="shared" si="984"/>
        <v>-173.84457963248693</v>
      </c>
      <c r="R3329" s="12">
        <f t="shared" si="985"/>
        <v>6.1554203675130736</v>
      </c>
      <c r="S3329" s="57">
        <f t="shared" si="986"/>
        <v>257.64609930149976</v>
      </c>
      <c r="T3329" s="12">
        <f t="shared" si="969"/>
        <v>-10.000226031610977</v>
      </c>
    </row>
    <row r="3330" spans="1:20" x14ac:dyDescent="0.15">
      <c r="A3330" s="57">
        <f t="shared" si="970"/>
        <v>1624989.7706885326</v>
      </c>
      <c r="B3330" s="12">
        <f t="shared" si="987"/>
        <v>258625.15447884548</v>
      </c>
      <c r="C3330" s="57" t="str">
        <f t="shared" si="971"/>
        <v>-0.312267867818982-0.0306420129226907i</v>
      </c>
      <c r="D3330" s="57" t="str">
        <f t="shared" si="972"/>
        <v>4.80680053501616-3.93011638913995i</v>
      </c>
      <c r="E3330" s="57" t="str">
        <f t="shared" si="973"/>
        <v>31.2318605625632-133.211446384761i</v>
      </c>
      <c r="F3330" s="57" t="str">
        <f t="shared" si="974"/>
        <v>3.1485398016922-4.11097028103322i</v>
      </c>
      <c r="G3330" s="57" t="str">
        <f t="shared" si="975"/>
        <v>0.753477365406756-0.430986339953426i</v>
      </c>
      <c r="H3330" s="57" t="str">
        <f t="shared" si="976"/>
        <v>0.0307053163893056-30.8190697607155i</v>
      </c>
      <c r="I3330" s="57" t="str">
        <f t="shared" si="977"/>
        <v>-0.714285509893276-0.54819213126598i</v>
      </c>
      <c r="K3330" s="57" t="str">
        <f t="shared" si="978"/>
        <v>0.000387931762808574-0.000628619115038304i</v>
      </c>
      <c r="L3330" s="57" t="str">
        <f t="shared" si="979"/>
        <v>0.00025-0.00085470623504319i</v>
      </c>
      <c r="M3330" s="57" t="str">
        <f t="shared" si="980"/>
        <v>0.0025-0.000481373974680143i</v>
      </c>
      <c r="N3330" s="57">
        <f t="shared" si="981"/>
        <v>5.6043399556141367</v>
      </c>
      <c r="O3330" s="57">
        <f t="shared" si="982"/>
        <v>10.067835991765522</v>
      </c>
      <c r="P3330" s="374">
        <f t="shared" si="983"/>
        <v>-10.067835991765522</v>
      </c>
      <c r="Q3330" s="374">
        <f t="shared" si="984"/>
        <v>-174.39566004438586</v>
      </c>
      <c r="R3330" s="12">
        <f t="shared" si="985"/>
        <v>5.6043399556141367</v>
      </c>
      <c r="S3330" s="57">
        <f t="shared" si="986"/>
        <v>258.6251544788455</v>
      </c>
      <c r="T3330" s="12">
        <f t="shared" si="969"/>
        <v>-10.067835991765522</v>
      </c>
    </row>
    <row r="3331" spans="1:20" x14ac:dyDescent="0.15">
      <c r="A3331" s="57">
        <f t="shared" si="970"/>
        <v>1631164.7318171491</v>
      </c>
      <c r="B3331" s="12">
        <f t="shared" si="987"/>
        <v>259607.9300658651</v>
      </c>
      <c r="C3331" s="57" t="str">
        <f t="shared" si="971"/>
        <v>-0.310104049186504-0.0274237985166648i</v>
      </c>
      <c r="D3331" s="57" t="str">
        <f t="shared" si="972"/>
        <v>4.79229026264092-3.93302978514699i</v>
      </c>
      <c r="E3331" s="57" t="str">
        <f t="shared" si="973"/>
        <v>30.0638591527128-132.997924427313i</v>
      </c>
      <c r="F3331" s="57" t="str">
        <f t="shared" si="974"/>
        <v>3.14264065095966-4.10568195510677i</v>
      </c>
      <c r="G3331" s="57" t="str">
        <f t="shared" si="975"/>
        <v>0.752065639072631-0.431813517156314i</v>
      </c>
      <c r="H3331" s="57" t="str">
        <f t="shared" si="976"/>
        <v>0.0303952357023343-30.7020639463009i</v>
      </c>
      <c r="I3331" s="57" t="str">
        <f t="shared" si="977"/>
        <v>-0.710662083074394-0.54508363087476i</v>
      </c>
      <c r="K3331" s="57" t="str">
        <f t="shared" si="978"/>
        <v>0.000386946739977377-0.000626716762080489i</v>
      </c>
      <c r="L3331" s="57" t="str">
        <f t="shared" si="979"/>
        <v>0.00025-0.000851470646586158i</v>
      </c>
      <c r="M3331" s="57" t="str">
        <f t="shared" si="980"/>
        <v>0.0025-0.000479551678302594i</v>
      </c>
      <c r="N3331" s="57">
        <f t="shared" si="981"/>
        <v>5.0537583834948521</v>
      </c>
      <c r="O3331" s="57">
        <f t="shared" si="982"/>
        <v>10.136018925853506</v>
      </c>
      <c r="P3331" s="374">
        <f t="shared" si="983"/>
        <v>-10.136018925853506</v>
      </c>
      <c r="Q3331" s="374">
        <f t="shared" si="984"/>
        <v>-174.94624161650515</v>
      </c>
      <c r="R3331" s="12">
        <f t="shared" si="985"/>
        <v>5.0537583834948521</v>
      </c>
      <c r="S3331" s="57">
        <f t="shared" si="986"/>
        <v>259.60793006586511</v>
      </c>
      <c r="T3331" s="12">
        <f t="shared" si="969"/>
        <v>-10.136018925853506</v>
      </c>
    </row>
    <row r="3332" spans="1:20" x14ac:dyDescent="0.15">
      <c r="A3332" s="57">
        <f t="shared" si="970"/>
        <v>1637363.1577980544</v>
      </c>
      <c r="B3332" s="12">
        <f t="shared" si="987"/>
        <v>260594.44020011541</v>
      </c>
      <c r="C3332" s="57" t="str">
        <f t="shared" si="971"/>
        <v>-0.307906079635762-0.0242528403982035i</v>
      </c>
      <c r="D3332" s="57" t="str">
        <f t="shared" si="972"/>
        <v>4.77775784131389-3.9358918555605i</v>
      </c>
      <c r="E3332" s="57" t="str">
        <f t="shared" si="973"/>
        <v>28.9008188892364-132.768026598404i</v>
      </c>
      <c r="F3332" s="57" t="str">
        <f t="shared" si="974"/>
        <v>3.1367188979611-4.1004139705848i</v>
      </c>
      <c r="G3332" s="57" t="str">
        <f t="shared" si="975"/>
        <v>0.750648503788032-0.432637640004682i</v>
      </c>
      <c r="H3332" s="57" t="str">
        <f t="shared" si="976"/>
        <v>0.0300884546424233-30.5855044302251i</v>
      </c>
      <c r="I3332" s="57" t="str">
        <f t="shared" si="977"/>
        <v>-0.707059398541612-0.541987015600417i</v>
      </c>
      <c r="K3332" s="57" t="str">
        <f t="shared" si="978"/>
        <v>0.000385966323910646-0.000624817589213602i</v>
      </c>
      <c r="L3332" s="57" t="str">
        <f t="shared" si="979"/>
        <v>0.00025-0.000848247306820243i</v>
      </c>
      <c r="M3332" s="57" t="str">
        <f t="shared" si="980"/>
        <v>0.0025-0.000477736280436934i</v>
      </c>
      <c r="N3332" s="57">
        <f t="shared" si="981"/>
        <v>4.5037183864927215</v>
      </c>
      <c r="O3332" s="57">
        <f t="shared" si="982"/>
        <v>10.204773279860984</v>
      </c>
      <c r="P3332" s="374">
        <f t="shared" si="983"/>
        <v>-10.204773279860984</v>
      </c>
      <c r="Q3332" s="374">
        <f t="shared" si="984"/>
        <v>-175.49628161350728</v>
      </c>
      <c r="R3332" s="12">
        <f t="shared" si="985"/>
        <v>4.5037183864927215</v>
      </c>
      <c r="S3332" s="57">
        <f t="shared" si="986"/>
        <v>260.5944402001154</v>
      </c>
      <c r="T3332" s="12">
        <f t="shared" si="969"/>
        <v>-10.204773279860984</v>
      </c>
    </row>
    <row r="3333" spans="1:20" x14ac:dyDescent="0.15">
      <c r="A3333" s="57">
        <f t="shared" si="970"/>
        <v>1643585.137797687</v>
      </c>
      <c r="B3333" s="12">
        <f t="shared" si="987"/>
        <v>261584.69907287584</v>
      </c>
      <c r="C3333" s="57" t="str">
        <f t="shared" si="971"/>
        <v>-0.305675072998331-0.0211296921501077i</v>
      </c>
      <c r="D3333" s="57" t="str">
        <f t="shared" si="972"/>
        <v>4.76320363933852-3.93870239663836i</v>
      </c>
      <c r="E3333" s="57" t="str">
        <f t="shared" si="973"/>
        <v>27.7430801219322-132.521896251818i</v>
      </c>
      <c r="F3333" s="57" t="str">
        <f t="shared" si="974"/>
        <v>3.13077458389899-4.09516602956938i</v>
      </c>
      <c r="G3333" s="57" t="str">
        <f t="shared" si="975"/>
        <v>0.749225969413127-0.433458667199177i</v>
      </c>
      <c r="H3333" s="57" t="str">
        <f t="shared" si="976"/>
        <v>0.0297849378669061-30.4693894914921i</v>
      </c>
      <c r="I3333" s="57" t="str">
        <f t="shared" si="977"/>
        <v>-0.703477286222651-0.538902260718272i</v>
      </c>
      <c r="K3333" s="57" t="str">
        <f t="shared" si="978"/>
        <v>0.000384990510289493-0.000622921609906693i</v>
      </c>
      <c r="L3333" s="57" t="str">
        <f t="shared" si="979"/>
        <v>0.00025-0.000845036169376616i</v>
      </c>
      <c r="M3333" s="57" t="str">
        <f t="shared" si="980"/>
        <v>0.0025-0.000475927754968055i</v>
      </c>
      <c r="N3333" s="57">
        <f t="shared" si="981"/>
        <v>3.9542624172825356</v>
      </c>
      <c r="O3333" s="57">
        <f t="shared" si="982"/>
        <v>10.274097375666651</v>
      </c>
      <c r="P3333" s="374">
        <f t="shared" si="983"/>
        <v>-10.274097375666651</v>
      </c>
      <c r="Q3333" s="374">
        <f t="shared" si="984"/>
        <v>-176.04573758271746</v>
      </c>
      <c r="R3333" s="12">
        <f t="shared" si="985"/>
        <v>3.9542624172825356</v>
      </c>
      <c r="S3333" s="57">
        <f t="shared" si="986"/>
        <v>261.58469907287582</v>
      </c>
      <c r="T3333" s="12">
        <f t="shared" si="969"/>
        <v>-10.274097375666651</v>
      </c>
    </row>
    <row r="3334" spans="1:20" x14ac:dyDescent="0.15">
      <c r="A3334" s="57">
        <f t="shared" si="970"/>
        <v>1649830.7613213183</v>
      </c>
      <c r="B3334" s="12">
        <f t="shared" si="987"/>
        <v>262578.7209293528</v>
      </c>
      <c r="C3334" s="57" t="str">
        <f t="shared" si="971"/>
        <v>-0.303412154510233-0.0180548738431917i</v>
      </c>
      <c r="D3334" s="57" t="str">
        <f t="shared" si="972"/>
        <v>4.74862802737818-3.94146120783672i</v>
      </c>
      <c r="E3334" s="57" t="str">
        <f t="shared" si="973"/>
        <v>26.5909781361161-132.259685865928i</v>
      </c>
      <c r="F3334" s="57" t="str">
        <f t="shared" si="974"/>
        <v>3.1248077515935-4.08993783444232i</v>
      </c>
      <c r="G3334" s="57" t="str">
        <f t="shared" si="975"/>
        <v>0.747798046195209-0.43427655739383i</v>
      </c>
      <c r="H3334" s="57" t="str">
        <f t="shared" si="976"/>
        <v>0.0294846503896282-30.3537174158942i</v>
      </c>
      <c r="I3334" s="57" t="str">
        <f t="shared" si="977"/>
        <v>-0.699915577529303-0.535829341699819i</v>
      </c>
      <c r="K3334" s="57" t="str">
        <f t="shared" si="978"/>
        <v>0.000384019294574003-0.000621028837543217i</v>
      </c>
      <c r="L3334" s="57" t="str">
        <f t="shared" si="979"/>
        <v>0.00025-0.000841837188061976i</v>
      </c>
      <c r="M3334" s="57" t="str">
        <f t="shared" si="980"/>
        <v>0.0025-0.000474126075879712i</v>
      </c>
      <c r="N3334" s="57">
        <f t="shared" si="981"/>
        <v>3.4054326244498725</v>
      </c>
      <c r="O3334" s="57">
        <f t="shared" si="982"/>
        <v>10.343989412554201</v>
      </c>
      <c r="P3334" s="374">
        <f t="shared" si="983"/>
        <v>-10.343989412554201</v>
      </c>
      <c r="Q3334" s="374">
        <f t="shared" si="984"/>
        <v>-176.59456737555013</v>
      </c>
      <c r="R3334" s="12">
        <f t="shared" si="985"/>
        <v>3.4054326244498725</v>
      </c>
      <c r="S3334" s="57">
        <f t="shared" si="986"/>
        <v>262.57872092935281</v>
      </c>
      <c r="T3334" s="12">
        <f t="shared" si="969"/>
        <v>-10.343989412554201</v>
      </c>
    </row>
    <row r="3335" spans="1:20" x14ac:dyDescent="0.15">
      <c r="A3335" s="57">
        <f t="shared" si="970"/>
        <v>1656100.1182143395</v>
      </c>
      <c r="B3335" s="12">
        <f t="shared" si="987"/>
        <v>263576.52006888436</v>
      </c>
      <c r="C3335" s="57" t="str">
        <f t="shared" si="971"/>
        <v>-0.301118459591491-0.0150288717861625i</v>
      </c>
      <c r="D3335" s="57" t="str">
        <f t="shared" si="972"/>
        <v>4.73403137842127-3.94416809184242i</v>
      </c>
      <c r="E3335" s="57" t="str">
        <f t="shared" si="973"/>
        <v>25.4448428542902-131.981556830853i</v>
      </c>
      <c r="F3335" s="57" t="str">
        <f t="shared" si="974"/>
        <v>3.11881844549038-4.08472908787988i</v>
      </c>
      <c r="G3335" s="57" t="str">
        <f t="shared" si="975"/>
        <v>0.746364744770604-0.435091269200056i</v>
      </c>
      <c r="H3335" s="57" t="str">
        <f t="shared" si="976"/>
        <v>0.0291875575779042-30.2384864959843i</v>
      </c>
      <c r="I3335" s="57" t="str">
        <f t="shared" si="977"/>
        <v>-0.696374105348071-0.532768234210181i</v>
      </c>
      <c r="K3335" s="57" t="str">
        <f t="shared" si="978"/>
        <v>0.000383052672005706-0.000619139285419298i</v>
      </c>
      <c r="L3335" s="57" t="str">
        <f t="shared" si="979"/>
        <v>0.00025-0.00083865031685792i</v>
      </c>
      <c r="M3335" s="57" t="str">
        <f t="shared" si="980"/>
        <v>0.0025-0.000472331217254146i</v>
      </c>
      <c r="N3335" s="57">
        <f t="shared" si="981"/>
        <v>2.8572708314840725</v>
      </c>
      <c r="O3335" s="57">
        <f t="shared" si="982"/>
        <v>10.414447468831884</v>
      </c>
      <c r="P3335" s="374">
        <f t="shared" si="983"/>
        <v>-10.414447468831884</v>
      </c>
      <c r="Q3335" s="374">
        <f t="shared" si="984"/>
        <v>-177.14272916851593</v>
      </c>
      <c r="R3335" s="12">
        <f t="shared" si="985"/>
        <v>2.8572708314840725</v>
      </c>
      <c r="S3335" s="57">
        <f t="shared" si="986"/>
        <v>263.57652006888435</v>
      </c>
      <c r="T3335" s="12">
        <f t="shared" si="969"/>
        <v>-10.414447468831884</v>
      </c>
    </row>
    <row r="3336" spans="1:20" x14ac:dyDescent="0.15">
      <c r="A3336" s="57">
        <f t="shared" si="970"/>
        <v>1662393.298663554</v>
      </c>
      <c r="B3336" s="12">
        <f t="shared" si="987"/>
        <v>264578.11084514612</v>
      </c>
      <c r="C3336" s="57" t="str">
        <f t="shared" si="971"/>
        <v>-0.298795132621582-0.0120521383277247i</v>
      </c>
      <c r="D3336" s="57" t="str">
        <f t="shared" si="972"/>
        <v>4.71941406774591-3.94682285460538i</v>
      </c>
      <c r="E3336" s="57" t="str">
        <f t="shared" si="973"/>
        <v>24.3049985481949-131.68767922423i</v>
      </c>
      <c r="F3336" s="57" t="str">
        <f t="shared" si="974"/>
        <v>3.11280671166889-4.07953949286798i</v>
      </c>
      <c r="G3336" s="57" t="str">
        <f t="shared" si="975"/>
        <v>0.744926076166539-0.435902761190685i</v>
      </c>
      <c r="H3336" s="57" t="str">
        <f t="shared" si="976"/>
        <v>0.0288936251494872-30.1236950310474i</v>
      </c>
      <c r="I3336" s="57" t="str">
        <f t="shared" si="977"/>
        <v>-0.692852704030915-0.529718914105574i</v>
      </c>
      <c r="K3336" s="57" t="str">
        <f t="shared" si="978"/>
        <v>0.000382090637609982-0.000617252966741954i</v>
      </c>
      <c r="L3336" s="57" t="str">
        <f t="shared" si="979"/>
        <v>0.00025-0.000835475509920219i</v>
      </c>
      <c r="M3336" s="57" t="str">
        <f t="shared" si="980"/>
        <v>0.0025-0.000470543153271713i</v>
      </c>
      <c r="N3336" s="57">
        <f t="shared" si="981"/>
        <v>2.3098185162264429</v>
      </c>
      <c r="O3336" s="57">
        <f t="shared" si="982"/>
        <v>10.485469503556468</v>
      </c>
      <c r="P3336" s="374">
        <f t="shared" si="983"/>
        <v>-10.485469503556468</v>
      </c>
      <c r="Q3336" s="374">
        <f t="shared" si="984"/>
        <v>-177.69018148377356</v>
      </c>
      <c r="R3336" s="12">
        <f t="shared" si="985"/>
        <v>2.3098185162264429</v>
      </c>
      <c r="S3336" s="57">
        <f t="shared" si="986"/>
        <v>264.57811084514611</v>
      </c>
      <c r="T3336" s="12">
        <f t="shared" si="969"/>
        <v>-10.485469503556468</v>
      </c>
    </row>
    <row r="3337" spans="1:20" x14ac:dyDescent="0.15">
      <c r="A3337" s="57">
        <f t="shared" si="970"/>
        <v>1668710.3931984755</v>
      </c>
      <c r="B3337" s="12">
        <f t="shared" si="987"/>
        <v>265583.50766635768</v>
      </c>
      <c r="C3337" s="57" t="str">
        <f t="shared" si="971"/>
        <v>-0.296443325713453-0.00912509171079123i</v>
      </c>
      <c r="D3337" s="57" t="str">
        <f t="shared" si="972"/>
        <v>4.70477647288396-3.94942530537002i</v>
      </c>
      <c r="E3337" s="57" t="str">
        <f t="shared" si="973"/>
        <v>23.1717635617138-131.378231576186i</v>
      </c>
      <c r="F3337" s="57" t="str">
        <f t="shared" si="974"/>
        <v>3.10677259784934-4.07436875271736i</v>
      </c>
      <c r="G3337" s="57" t="str">
        <f t="shared" si="975"/>
        <v>0.743482051802966-0.436710991904048i</v>
      </c>
      <c r="H3337" s="57" t="str">
        <f t="shared" si="976"/>
        <v>0.0286028191695647-30.0093413270733i</v>
      </c>
      <c r="I3337" s="57" t="str">
        <f t="shared" si="977"/>
        <v>-0.689351209386038-0.526681357430748i</v>
      </c>
      <c r="K3337" s="57" t="str">
        <f t="shared" si="978"/>
        <v>0.000381133186198594-0.000615369894627473i</v>
      </c>
      <c r="L3337" s="57" t="str">
        <f t="shared" si="979"/>
        <v>0.00025-0.000832312721578224i</v>
      </c>
      <c r="M3337" s="57" t="str">
        <f t="shared" si="980"/>
        <v>0.0025-0.000468761858210514i</v>
      </c>
      <c r="N3337" s="57">
        <f t="shared" si="981"/>
        <v>1.7631167907997849</v>
      </c>
      <c r="O3337" s="57">
        <f t="shared" si="982"/>
        <v>10.557053358355301</v>
      </c>
      <c r="P3337" s="374">
        <f t="shared" si="983"/>
        <v>-10.557053358355301</v>
      </c>
      <c r="Q3337" s="374">
        <f t="shared" si="984"/>
        <v>-178.23688320920022</v>
      </c>
      <c r="R3337" s="12">
        <f t="shared" si="985"/>
        <v>1.7631167907997849</v>
      </c>
      <c r="S3337" s="57">
        <f t="shared" si="986"/>
        <v>265.58350766635766</v>
      </c>
      <c r="T3337" s="12">
        <f t="shared" si="969"/>
        <v>-10.557053358355301</v>
      </c>
    </row>
    <row r="3338" spans="1:20" x14ac:dyDescent="0.15">
      <c r="A3338" s="57">
        <f t="shared" si="970"/>
        <v>1675051.4926926296</v>
      </c>
      <c r="B3338" s="12">
        <f t="shared" si="987"/>
        <v>266592.72499548981</v>
      </c>
      <c r="C3338" s="57" t="str">
        <f t="shared" si="971"/>
        <v>-0.294064197488498-0.00624811597848435i</v>
      </c>
      <c r="D3338" s="57" t="str">
        <f t="shared" si="972"/>
        <v>4.69011897358448-3.95197525670677i</v>
      </c>
      <c r="E3338" s="57" t="str">
        <f t="shared" si="973"/>
        <v>22.0454500450993-131.053400624088i</v>
      </c>
      <c r="F3338" s="57" t="str">
        <f t="shared" si="974"/>
        <v>3.10071615340053-4.06921657107917i</v>
      </c>
      <c r="G3338" s="57" t="str">
        <f t="shared" si="975"/>
        <v>0.742032683494342-0.437515919848098i</v>
      </c>
      <c r="H3338" s="57" t="str">
        <f t="shared" si="976"/>
        <v>0.0283151060477604-29.8954236967289i</v>
      </c>
      <c r="I3338" s="57" t="str">
        <f t="shared" si="977"/>
        <v>-0.685869458668756-0.523655540416416i</v>
      </c>
      <c r="K3338" s="57" t="str">
        <f t="shared" si="978"/>
        <v>0.000380180312372089-0.000613490082099713i</v>
      </c>
      <c r="L3338" s="57" t="str">
        <f t="shared" si="979"/>
        <v>0.00025-0.000829161906334155i</v>
      </c>
      <c r="M3338" s="57" t="str">
        <f t="shared" si="980"/>
        <v>0.0025-0.000466987306446018i</v>
      </c>
      <c r="N3338" s="57">
        <f t="shared" si="981"/>
        <v>1.217206382037233</v>
      </c>
      <c r="O3338" s="57">
        <f t="shared" si="982"/>
        <v>10.62919675934687</v>
      </c>
      <c r="P3338" s="374">
        <f t="shared" si="983"/>
        <v>-10.62919675934687</v>
      </c>
      <c r="Q3338" s="374">
        <f t="shared" si="984"/>
        <v>-178.78279361796277</v>
      </c>
      <c r="R3338" s="12">
        <f t="shared" si="985"/>
        <v>1.217206382037233</v>
      </c>
      <c r="S3338" s="57">
        <f t="shared" si="986"/>
        <v>266.59272499548979</v>
      </c>
      <c r="T3338" s="12">
        <f t="shared" si="969"/>
        <v>-10.62919675934687</v>
      </c>
    </row>
    <row r="3339" spans="1:20" x14ac:dyDescent="0.15">
      <c r="A3339" s="57">
        <f t="shared" si="970"/>
        <v>1681416.6883648618</v>
      </c>
      <c r="B3339" s="12">
        <f t="shared" si="987"/>
        <v>267605.77735047269</v>
      </c>
      <c r="C3339" s="57" t="str">
        <f t="shared" si="971"/>
        <v>-0.29165891185513-0.00342156093158874i</v>
      </c>
      <c r="D3339" s="57" t="str">
        <f t="shared" si="972"/>
        <v>4.67544195177685-3.95447252454263i</v>
      </c>
      <c r="E3339" s="57" t="str">
        <f t="shared" si="973"/>
        <v>20.9263637009269-130.713381057703i</v>
      </c>
      <c r="F3339" s="57" t="str">
        <f t="shared" si="974"/>
        <v>3.09463742934705-4.06408265196048i</v>
      </c>
      <c r="G3339" s="57" t="str">
        <f t="shared" si="975"/>
        <v>0.740577983451358-0.438317503504569i</v>
      </c>
      <c r="H3339" s="57" t="str">
        <f t="shared" si="976"/>
        <v>0.0280304525351613-29.7819404593307i</v>
      </c>
      <c r="I3339" s="57" t="str">
        <f t="shared" si="977"/>
        <v>-0.682407290572393-0.520641439476688i</v>
      </c>
      <c r="K3339" s="57" t="str">
        <f t="shared" si="978"/>
        <v>0.000379232010522322-0.000611613542088538i</v>
      </c>
      <c r="L3339" s="57" t="str">
        <f t="shared" si="979"/>
        <v>0.00025-0.000826023018862476i</v>
      </c>
      <c r="M3339" s="57" t="str">
        <f t="shared" si="980"/>
        <v>0.0025-0.000465219472450706i</v>
      </c>
      <c r="N3339" s="57">
        <f t="shared" si="981"/>
        <v>0.67212761244527996</v>
      </c>
      <c r="O3339" s="57">
        <f t="shared" si="982"/>
        <v>10.70189731915219</v>
      </c>
      <c r="P3339" s="374">
        <f t="shared" si="983"/>
        <v>-10.70189731915219</v>
      </c>
      <c r="Q3339" s="374">
        <f t="shared" si="984"/>
        <v>-179.32787238755472</v>
      </c>
      <c r="R3339" s="12">
        <f t="shared" si="985"/>
        <v>0.67212761244527996</v>
      </c>
      <c r="S3339" s="57">
        <f t="shared" si="986"/>
        <v>267.60577735047269</v>
      </c>
      <c r="T3339" s="12">
        <f t="shared" si="969"/>
        <v>-10.70189731915219</v>
      </c>
    </row>
    <row r="3340" spans="1:20" x14ac:dyDescent="0.15">
      <c r="A3340" s="57">
        <f t="shared" si="970"/>
        <v>1687806.0717806481</v>
      </c>
      <c r="B3340" s="12">
        <f t="shared" si="987"/>
        <v>268622.67930440448</v>
      </c>
      <c r="C3340" s="57" t="str">
        <f t="shared" si="971"/>
        <v>-0.289228636793289-0.000645742136819227i</v>
      </c>
      <c r="D3340" s="57" t="str">
        <f t="shared" si="972"/>
        <v>4.66074579153337-3.95691692819152i</v>
      </c>
      <c r="E3340" s="57" t="str">
        <f t="shared" si="973"/>
        <v>19.8148035421511-130.358375255396i</v>
      </c>
      <c r="F3340" s="57" t="str">
        <f t="shared" si="974"/>
        <v>3.08853647837619-4.05896669974006i</v>
      </c>
      <c r="G3340" s="57" t="str">
        <f t="shared" si="975"/>
        <v>0.739117964282623-0.439115701333184i</v>
      </c>
      <c r="H3340" s="57" t="str">
        <f t="shared" si="976"/>
        <v>0.0277488257213548-29.6688899408173i</v>
      </c>
      <c r="I3340" s="57" t="str">
        <f t="shared" si="977"/>
        <v>-0.678964545219233-0.517639031206453i</v>
      </c>
      <c r="K3340" s="57" t="str">
        <f t="shared" si="978"/>
        <v>0.00037828827483487-0.000609740287428213i</v>
      </c>
      <c r="L3340" s="57" t="str">
        <f t="shared" si="979"/>
        <v>0.00025-0.000822896014009238i</v>
      </c>
      <c r="M3340" s="57" t="str">
        <f t="shared" si="980"/>
        <v>0.0025-0.00046345833079369i</v>
      </c>
      <c r="N3340" s="57">
        <f t="shared" si="981"/>
        <v>0.12792038170641717</v>
      </c>
      <c r="O3340" s="57">
        <f t="shared" si="982"/>
        <v>10.775152538996666</v>
      </c>
      <c r="P3340" s="374">
        <f t="shared" si="983"/>
        <v>-10.775152538996666</v>
      </c>
      <c r="Q3340" s="374">
        <f t="shared" si="984"/>
        <v>-179.87207961829358</v>
      </c>
      <c r="R3340" s="12">
        <f t="shared" si="985"/>
        <v>0.12792038170641717</v>
      </c>
      <c r="S3340" s="57">
        <f t="shared" si="986"/>
        <v>268.62267930440447</v>
      </c>
      <c r="T3340" s="12">
        <f t="shared" si="969"/>
        <v>-10.775152538996666</v>
      </c>
    </row>
    <row r="3341" spans="1:20" x14ac:dyDescent="0.15">
      <c r="A3341" s="57">
        <f t="shared" si="970"/>
        <v>1694219.7348534146</v>
      </c>
      <c r="B3341" s="12">
        <f t="shared" si="987"/>
        <v>269643.44548576121</v>
      </c>
      <c r="C3341" s="57" t="str">
        <f t="shared" si="971"/>
        <v>-0.286774543147419+0.00207905901463362i</v>
      </c>
      <c r="D3341" s="57" t="str">
        <f t="shared" si="972"/>
        <v>4.64603087903122-3.95930829038414i</v>
      </c>
      <c r="E3341" s="57" t="str">
        <f t="shared" si="973"/>
        <v>18.7110616626381-129.98859301202i</v>
      </c>
      <c r="F3341" s="57" t="str">
        <f t="shared" si="974"/>
        <v>3.08241335484494-4.05386841918453i</v>
      </c>
      <c r="G3341" s="57" t="str">
        <f t="shared" si="975"/>
        <v>0.737652638996308-0.439910471775895i</v>
      </c>
      <c r="H3341" s="57" t="str">
        <f t="shared" si="976"/>
        <v>0.0274701930314915-29.5562704737228i</v>
      </c>
      <c r="I3341" s="57" t="str">
        <f t="shared" si="977"/>
        <v>-0.675541064151591-0.514648292378815i</v>
      </c>
      <c r="K3341" s="57" t="str">
        <f t="shared" si="978"/>
        <v>0.000377349099291587-0.000607870330855918i</v>
      </c>
      <c r="L3341" s="57" t="str">
        <f t="shared" si="979"/>
        <v>0.00025-0.000819780846791432i</v>
      </c>
      <c r="M3341" s="57" t="str">
        <f t="shared" si="980"/>
        <v>0.0025-0.000461703856140355i</v>
      </c>
      <c r="N3341" s="57">
        <f t="shared" si="981"/>
        <v>0.41537585123245435</v>
      </c>
      <c r="O3341" s="57">
        <f t="shared" si="982"/>
        <v>10.848959810894572</v>
      </c>
      <c r="P3341" s="374">
        <f t="shared" si="983"/>
        <v>-10.848959810894572</v>
      </c>
      <c r="Q3341" s="374">
        <f t="shared" si="984"/>
        <v>179.58462414876755</v>
      </c>
      <c r="R3341" s="12">
        <f t="shared" si="985"/>
        <v>-0.41537585123245435</v>
      </c>
      <c r="S3341" s="57">
        <f t="shared" si="986"/>
        <v>269.64344548576122</v>
      </c>
      <c r="T3341" s="12">
        <f t="shared" si="969"/>
        <v>-10.848959810894572</v>
      </c>
    </row>
    <row r="3342" spans="1:20" x14ac:dyDescent="0.15">
      <c r="A3342" s="57">
        <f t="shared" si="970"/>
        <v>1700657.7698458575</v>
      </c>
      <c r="B3342" s="12">
        <f t="shared" si="987"/>
        <v>270668.09057860711</v>
      </c>
      <c r="C3342" s="57" t="str">
        <f t="shared" si="971"/>
        <v>-0.284297803430085+0.00475259519925192i</v>
      </c>
      <c r="D3342" s="57" t="str">
        <f t="shared" si="972"/>
        <v>4.6312976025142-3.96164643729713i</v>
      </c>
      <c r="E3342" s="57" t="str">
        <f t="shared" si="973"/>
        <v>17.6154230204213-129.604251259151i</v>
      </c>
      <c r="F3342" s="57" t="str">
        <f t="shared" si="974"/>
        <v>3.07626811478651-4.04878751546429i</v>
      </c>
      <c r="G3342" s="57" t="str">
        <f t="shared" si="975"/>
        <v>0.736182021001727-0.44070177326117i</v>
      </c>
      <c r="H3342" s="57" t="str">
        <f t="shared" si="976"/>
        <v>0.0271945222233527-29.4440803971488i</v>
      </c>
      <c r="I3342" s="57" t="str">
        <f t="shared" si="977"/>
        <v>-0.672136690322826-0.511669199942447i</v>
      </c>
      <c r="K3342" s="57" t="str">
        <f t="shared" si="978"/>
        <v>0.000376414477672991-0.000606003685010203i</v>
      </c>
      <c r="L3342" s="57" t="str">
        <f t="shared" si="979"/>
        <v>0.00025-0.000816677472396325i</v>
      </c>
      <c r="M3342" s="57" t="str">
        <f t="shared" si="980"/>
        <v>0.0025-0.000459956023252i</v>
      </c>
      <c r="N3342" s="57">
        <f t="shared" si="981"/>
        <v>0.95772208549968241</v>
      </c>
      <c r="O3342" s="57">
        <f t="shared" si="982"/>
        <v>10.923316419917358</v>
      </c>
      <c r="P3342" s="374">
        <f t="shared" si="983"/>
        <v>-10.923316419917358</v>
      </c>
      <c r="Q3342" s="374">
        <f t="shared" si="984"/>
        <v>179.04227791450032</v>
      </c>
      <c r="R3342" s="12">
        <f t="shared" si="985"/>
        <v>-0.95772208549968241</v>
      </c>
      <c r="S3342" s="57">
        <f t="shared" si="986"/>
        <v>270.66809057860712</v>
      </c>
      <c r="T3342" s="12">
        <f t="shared" si="969"/>
        <v>-10.923316419917358</v>
      </c>
    </row>
    <row r="3343" spans="1:20" x14ac:dyDescent="0.15">
      <c r="A3343" s="57">
        <f t="shared" si="970"/>
        <v>1707120.2693712721</v>
      </c>
      <c r="B3343" s="12">
        <f t="shared" si="987"/>
        <v>271696.62932280585</v>
      </c>
      <c r="C3343" s="57" t="str">
        <f t="shared" si="971"/>
        <v>-0.281799590638728+0.00737465300479753i</v>
      </c>
      <c r="D3343" s="57" t="str">
        <f t="shared" si="972"/>
        <v>4.61654635225367-3.96393119858213i</v>
      </c>
      <c r="E3343" s="57" t="str">
        <f t="shared" si="973"/>
        <v>16.5281652340038-129.205573778366i</v>
      </c>
      <c r="F3343" s="57" t="str">
        <f t="shared" si="974"/>
        <v>3.0701008159168-4.04372369417005i</v>
      </c>
      <c r="G3343" s="57" t="str">
        <f t="shared" si="975"/>
        <v>0.734706124110882-0.441489564208314i</v>
      </c>
      <c r="H3343" s="57" t="str">
        <f t="shared" si="976"/>
        <v>0.0269217813844461-29.3323180567383i</v>
      </c>
      <c r="I3343" s="57" t="str">
        <f t="shared" si="977"/>
        <v>-0.668751268088528-0.508701731018984i</v>
      </c>
      <c r="K3343" s="57" t="str">
        <f t="shared" si="978"/>
        <v>0.000375484403560796-0.000604140362429567i</v>
      </c>
      <c r="L3343" s="57" t="str">
        <f t="shared" si="979"/>
        <v>0.00025-0.000813585846180837i</v>
      </c>
      <c r="M3343" s="57" t="str">
        <f t="shared" si="980"/>
        <v>0.0025-0.000458214806985455i</v>
      </c>
      <c r="N3343" s="57">
        <f t="shared" si="981"/>
        <v>1.4990797950184458</v>
      </c>
      <c r="O3343" s="57">
        <f t="shared" si="982"/>
        <v>10.998219546535084</v>
      </c>
      <c r="P3343" s="374">
        <f t="shared" si="983"/>
        <v>-10.998219546535084</v>
      </c>
      <c r="Q3343" s="374">
        <f t="shared" si="984"/>
        <v>178.50092020498155</v>
      </c>
      <c r="R3343" s="12">
        <f t="shared" si="985"/>
        <v>-1.4990797950184458</v>
      </c>
      <c r="S3343" s="57">
        <f t="shared" si="986"/>
        <v>271.69662932280585</v>
      </c>
      <c r="T3343" s="12">
        <f t="shared" si="969"/>
        <v>-10.998219546535084</v>
      </c>
    </row>
    <row r="3344" spans="1:20" x14ac:dyDescent="0.15">
      <c r="A3344" s="57">
        <f t="shared" si="970"/>
        <v>1713607.3263948828</v>
      </c>
      <c r="B3344" s="12">
        <f t="shared" si="987"/>
        <v>272729.0765142325</v>
      </c>
      <c r="C3344" s="57" t="str">
        <f t="shared" si="971"/>
        <v>-0.279281077087547+0.00994505272649468i</v>
      </c>
      <c r="D3344" s="57" t="str">
        <f t="shared" si="972"/>
        <v>4.60177752050918-3.96616240739363i</v>
      </c>
      <c r="E3344" s="57" t="str">
        <f t="shared" si="973"/>
        <v>15.4495583918849-128.792790908204i</v>
      </c>
      <c r="F3344" s="57" t="str">
        <f t="shared" si="974"/>
        <v>3.06391151764067-4.03867666132912i</v>
      </c>
      <c r="G3344" s="57" t="str">
        <f t="shared" si="975"/>
        <v>0.733224962539948-0.442273803031832i</v>
      </c>
      <c r="H3344" s="57" t="str">
        <f t="shared" si="976"/>
        <v>0.0266519389291117-29.220981804648i</v>
      </c>
      <c r="I3344" s="57" t="str">
        <f t="shared" si="977"/>
        <v>-0.665384643197646-0.505745862900385i</v>
      </c>
      <c r="K3344" s="57" t="str">
        <f t="shared" si="978"/>
        <v>0.000374558870340381-0.000602280375551034i</v>
      </c>
      <c r="L3344" s="57" t="str">
        <f t="shared" si="979"/>
        <v>0.00025-0.000810505923670887i</v>
      </c>
      <c r="M3344" s="57" t="str">
        <f t="shared" si="980"/>
        <v>0.0025-0.000456480182292741i</v>
      </c>
      <c r="N3344" s="57">
        <f t="shared" si="981"/>
        <v>2.0394109446060327</v>
      </c>
      <c r="O3344" s="57">
        <f t="shared" si="982"/>
        <v>11.073666269033343</v>
      </c>
      <c r="P3344" s="374">
        <f t="shared" si="983"/>
        <v>-11.073666269033343</v>
      </c>
      <c r="Q3344" s="374">
        <f t="shared" si="984"/>
        <v>177.96058905539397</v>
      </c>
      <c r="R3344" s="12">
        <f t="shared" si="985"/>
        <v>-2.0394109446060327</v>
      </c>
      <c r="S3344" s="57">
        <f t="shared" si="986"/>
        <v>272.72907651423247</v>
      </c>
      <c r="T3344" s="12">
        <f t="shared" si="969"/>
        <v>-11.073666269033343</v>
      </c>
    </row>
    <row r="3345" spans="1:20" x14ac:dyDescent="0.15">
      <c r="A3345" s="57">
        <f t="shared" si="970"/>
        <v>1720119.0342351834</v>
      </c>
      <c r="B3345" s="12">
        <f t="shared" si="987"/>
        <v>273765.44700498658</v>
      </c>
      <c r="C3345" s="57" t="str">
        <f t="shared" si="971"/>
        <v>-0.276743433256852+0.0124636481169319i</v>
      </c>
      <c r="D3345" s="57" t="str">
        <f t="shared" si="972"/>
        <v>4.58699150148881-3.96833990041712i</v>
      </c>
      <c r="E3345" s="57" t="str">
        <f t="shared" si="973"/>
        <v>14.3798648755257-128.366139245555i</v>
      </c>
      <c r="F3345" s="57" t="str">
        <f t="shared" si="974"/>
        <v>3.05770028105783-4.03364612342223i</v>
      </c>
      <c r="G3345" s="57" t="str">
        <f t="shared" si="975"/>
        <v>0.731738550910713-0.443054448145827i</v>
      </c>
      <c r="H3345" s="57" t="str">
        <f t="shared" si="976"/>
        <v>0.0263849635956472-29.1100699995225i</v>
      </c>
      <c r="I3345" s="57" t="str">
        <f t="shared" si="977"/>
        <v>-0.662036662783774-0.502801573046283i</v>
      </c>
      <c r="K3345" s="57" t="str">
        <f t="shared" si="978"/>
        <v>0.000373637871203244-0.00060042373670876i</v>
      </c>
      <c r="L3345" s="57" t="str">
        <f t="shared" si="979"/>
        <v>0.00025-0.00080743766056076i</v>
      </c>
      <c r="M3345" s="57" t="str">
        <f t="shared" si="980"/>
        <v>0.0025-0.000454752124220703i</v>
      </c>
      <c r="N3345" s="57">
        <f t="shared" si="981"/>
        <v>2.5786780054364442</v>
      </c>
      <c r="O3345" s="57">
        <f t="shared" si="982"/>
        <v>11.149653565994722</v>
      </c>
      <c r="P3345" s="374">
        <f t="shared" si="983"/>
        <v>-11.149653565994722</v>
      </c>
      <c r="Q3345" s="374">
        <f t="shared" si="984"/>
        <v>177.42132199456356</v>
      </c>
      <c r="R3345" s="12">
        <f t="shared" si="985"/>
        <v>-2.5786780054364442</v>
      </c>
      <c r="S3345" s="57">
        <f t="shared" si="986"/>
        <v>273.76544700498658</v>
      </c>
      <c r="T3345" s="12">
        <f t="shared" si="969"/>
        <v>-11.149653565994722</v>
      </c>
    </row>
    <row r="3346" spans="1:20" x14ac:dyDescent="0.15">
      <c r="A3346" s="57">
        <f t="shared" si="970"/>
        <v>1726655.486565277</v>
      </c>
      <c r="B3346" s="12">
        <f t="shared" si="987"/>
        <v>274805.75570360554</v>
      </c>
      <c r="C3346" s="57" t="str">
        <f t="shared" si="971"/>
        <v>-0.274187826661742+0.0149303260908947i</v>
      </c>
      <c r="D3346" s="57" t="str">
        <f t="shared" si="972"/>
        <v>4.57218869130871-3.97046351789607i</v>
      </c>
      <c r="E3346" s="57" t="str">
        <f t="shared" si="973"/>
        <v>13.3193391958833-127.925861342106i</v>
      </c>
      <c r="F3346" s="57" t="str">
        <f t="shared" si="974"/>
        <v>3.0514671689688-4.02863178740024i</v>
      </c>
      <c r="G3346" s="57" t="str">
        <f t="shared" si="975"/>
        <v>0.730246904251964-0.443831457968435i</v>
      </c>
      <c r="H3346" s="57" t="str">
        <f t="shared" si="976"/>
        <v>0.0261208244434499-28.999581006467i</v>
      </c>
      <c r="I3346" s="57" t="str">
        <f t="shared" si="977"/>
        <v>-0.658707175356396-0.499868839081346i</v>
      </c>
      <c r="K3346" s="57" t="str">
        <f t="shared" si="978"/>
        <v>0.00037272139914951-0.000598570458132699i</v>
      </c>
      <c r="L3346" s="57" t="str">
        <f t="shared" si="979"/>
        <v>0.00025-0.000804381012712451i</v>
      </c>
      <c r="M3346" s="57" t="str">
        <f t="shared" si="980"/>
        <v>0.0025-0.000453030607910642i</v>
      </c>
      <c r="N3346" s="57">
        <f t="shared" si="981"/>
        <v>3.1168439698462009</v>
      </c>
      <c r="O3346" s="57">
        <f t="shared" si="982"/>
        <v>11.226178318846344</v>
      </c>
      <c r="P3346" s="374">
        <f t="shared" si="983"/>
        <v>-11.226178318846344</v>
      </c>
      <c r="Q3346" s="374">
        <f t="shared" si="984"/>
        <v>176.8831560301538</v>
      </c>
      <c r="R3346" s="12">
        <f t="shared" si="985"/>
        <v>-3.1168439698462009</v>
      </c>
      <c r="S3346" s="57">
        <f t="shared" si="986"/>
        <v>274.80575570360554</v>
      </c>
      <c r="T3346" s="12">
        <f t="shared" si="969"/>
        <v>-11.226178318846344</v>
      </c>
    </row>
    <row r="3347" spans="1:20" x14ac:dyDescent="0.15">
      <c r="A3347" s="57">
        <f t="shared" si="970"/>
        <v>1733216.777414225</v>
      </c>
      <c r="B3347" s="12">
        <f t="shared" si="987"/>
        <v>275850.01757527923</v>
      </c>
      <c r="C3347" s="57" t="str">
        <f t="shared" si="971"/>
        <v>-0.271615420742207+0.0173450063865429i</v>
      </c>
      <c r="D3347" s="57" t="str">
        <f t="shared" si="972"/>
        <v>4.55736948795256-3.9725331036588i</v>
      </c>
      <c r="E3347" s="57" t="str">
        <f t="shared" si="973"/>
        <v>12.2682278436197-127.472205396582i</v>
      </c>
      <c r="F3347" s="57" t="str">
        <f t="shared" si="974"/>
        <v>3.04521224588031-4.02363336070121i</v>
      </c>
      <c r="G3347" s="57" t="str">
        <f t="shared" si="975"/>
        <v>0.72875003800082-0.444604790926305i</v>
      </c>
      <c r="H3347" s="57" t="str">
        <f t="shared" si="976"/>
        <v>0.0258594908501731-28.8895131970207i</v>
      </c>
      <c r="I3347" s="57" t="str">
        <f t="shared" si="977"/>
        <v>-0.655396030792238-0.49694763879258i</v>
      </c>
      <c r="K3347" s="57" t="str">
        <f t="shared" si="978"/>
        <v>0.000371809446990366-0.000596720551947285i</v>
      </c>
      <c r="L3347" s="57" t="str">
        <f t="shared" si="979"/>
        <v>0.00025-0.000801335936155064i</v>
      </c>
      <c r="M3347" s="57" t="str">
        <f t="shared" si="980"/>
        <v>0.0025-0.000451315608597969i</v>
      </c>
      <c r="N3347" s="57">
        <f t="shared" si="981"/>
        <v>3.6538723654842613</v>
      </c>
      <c r="O3347" s="57">
        <f t="shared" si="982"/>
        <v>11.303237314464457</v>
      </c>
      <c r="P3347" s="374">
        <f t="shared" si="983"/>
        <v>-11.303237314464457</v>
      </c>
      <c r="Q3347" s="374">
        <f t="shared" si="984"/>
        <v>176.34612763451574</v>
      </c>
      <c r="R3347" s="12">
        <f t="shared" si="985"/>
        <v>-3.6538723654842613</v>
      </c>
      <c r="S3347" s="57">
        <f t="shared" si="986"/>
        <v>275.85001757527925</v>
      </c>
      <c r="T3347" s="12">
        <f t="shared" si="969"/>
        <v>-11.303237314464457</v>
      </c>
    </row>
    <row r="3348" spans="1:20" x14ac:dyDescent="0.15">
      <c r="A3348" s="57">
        <f t="shared" si="970"/>
        <v>1739803.0011683991</v>
      </c>
      <c r="B3348" s="12">
        <f t="shared" si="987"/>
        <v>276898.24764206528</v>
      </c>
      <c r="C3348" s="57" t="str">
        <f t="shared" si="971"/>
        <v>-0.269027373776443+0.0197076411842751i</v>
      </c>
      <c r="D3348" s="57" t="str">
        <f t="shared" si="972"/>
        <v>4.54253429123023-3.97454850514437i</v>
      </c>
      <c r="E3348" s="57" t="str">
        <f t="shared" si="973"/>
        <v>11.2267691530711-127.005424943447i</v>
      </c>
      <c r="F3348" s="57" t="str">
        <f t="shared" si="974"/>
        <v>3.03893557801075-4.01865055126747i</v>
      </c>
      <c r="G3348" s="57" t="str">
        <f t="shared" si="975"/>
        <v>0.727247968004009-0.445374405459102i</v>
      </c>
      <c r="H3348" s="57" t="str">
        <f t="shared" si="976"/>
        <v>0.0256009325089059-28.7798649491313i</v>
      </c>
      <c r="I3348" s="57" t="str">
        <f t="shared" si="977"/>
        <v>-0.652103080326658-0.494037950126688i</v>
      </c>
      <c r="K3348" s="57" t="str">
        <f t="shared" si="978"/>
        <v>0.000370902007350576-0.00059487403017017i</v>
      </c>
      <c r="L3348" s="57" t="str">
        <f t="shared" si="979"/>
        <v>0.00025-0.000798302387084141i</v>
      </c>
      <c r="M3348" s="57" t="str">
        <f t="shared" si="980"/>
        <v>0.0025-0.000449607101611845i</v>
      </c>
      <c r="N3348" s="57">
        <f t="shared" si="981"/>
        <v>4.1897272687758402</v>
      </c>
      <c r="O3348" s="57">
        <f t="shared" si="982"/>
        <v>11.38082724783391</v>
      </c>
      <c r="P3348" s="374">
        <f t="shared" si="983"/>
        <v>-11.38082724783391</v>
      </c>
      <c r="Q3348" s="374">
        <f t="shared" si="984"/>
        <v>175.81027273122416</v>
      </c>
      <c r="R3348" s="12">
        <f t="shared" si="985"/>
        <v>-4.1897272687758402</v>
      </c>
      <c r="S3348" s="57">
        <f t="shared" si="986"/>
        <v>276.89824764206526</v>
      </c>
      <c r="T3348" s="12">
        <f t="shared" si="969"/>
        <v>-11.38082724783391</v>
      </c>
    </row>
    <row r="3349" spans="1:20" x14ac:dyDescent="0.15">
      <c r="A3349" s="57">
        <f t="shared" si="970"/>
        <v>1746414.2525728389</v>
      </c>
      <c r="B3349" s="12">
        <f t="shared" si="987"/>
        <v>277950.46098310512</v>
      </c>
      <c r="C3349" s="57" t="str">
        <f t="shared" si="971"/>
        <v>-0.266424837819154+0.0220182146849158i</v>
      </c>
      <c r="D3349" s="57" t="str">
        <f t="shared" si="972"/>
        <v>4.52768350273622-3.97650957342832i</v>
      </c>
      <c r="E3349" s="57" t="str">
        <f t="shared" si="973"/>
        <v>10.1951931799817-126.52577853875i</v>
      </c>
      <c r="F3349" s="57" t="str">
        <f t="shared" si="974"/>
        <v>3.03263723329526-4.01368306756287i</v>
      </c>
      <c r="G3349" s="57" t="str">
        <f t="shared" si="975"/>
        <v>0.725740710519097-0.446140260024057i</v>
      </c>
      <c r="H3349" s="57" t="str">
        <f t="shared" si="976"/>
        <v>0.0253451194253618-28.6706346471281i</v>
      </c>
      <c r="I3349" s="57" t="str">
        <f t="shared" si="977"/>
        <v>-0.648828176545057-0.491139751187366i</v>
      </c>
      <c r="K3349" s="57" t="str">
        <f t="shared" si="978"/>
        <v>0.000369999072670921-0.000593030904710985i</v>
      </c>
      <c r="L3349" s="57" t="str">
        <f t="shared" si="979"/>
        <v>0.00025-0.000795280321861073i</v>
      </c>
      <c r="M3349" s="57" t="str">
        <f t="shared" si="980"/>
        <v>0.0025-0.00044790506237482i</v>
      </c>
      <c r="N3349" s="57">
        <f t="shared" si="981"/>
        <v>4.7243733177148783</v>
      </c>
      <c r="O3349" s="57">
        <f t="shared" si="982"/>
        <v>11.458944724757419</v>
      </c>
      <c r="P3349" s="374">
        <f t="shared" si="983"/>
        <v>-11.458944724757419</v>
      </c>
      <c r="Q3349" s="374">
        <f t="shared" si="984"/>
        <v>175.27562668228512</v>
      </c>
      <c r="R3349" s="12">
        <f t="shared" si="985"/>
        <v>-4.7243733177148783</v>
      </c>
      <c r="S3349" s="57">
        <f t="shared" si="986"/>
        <v>277.95046098310513</v>
      </c>
      <c r="T3349" s="12">
        <f t="shared" si="969"/>
        <v>-11.458944724757419</v>
      </c>
    </row>
    <row r="3350" spans="1:20" x14ac:dyDescent="0.15">
      <c r="A3350" s="57">
        <f t="shared" si="970"/>
        <v>1753050.626732616</v>
      </c>
      <c r="B3350" s="12">
        <f t="shared" si="987"/>
        <v>279006.67273484095</v>
      </c>
      <c r="C3350" s="57" t="str">
        <f t="shared" si="971"/>
        <v>-0.263808957666523+0.0242767426487328i</v>
      </c>
      <c r="D3350" s="57" t="str">
        <f t="shared" si="972"/>
        <v>4.51281752580779-3.97841616324759i</v>
      </c>
      <c r="E3350" s="57" t="str">
        <f t="shared" si="973"/>
        <v>9.1737215930119-126.033529443808i</v>
      </c>
      <c r="F3350" s="57" t="str">
        <f t="shared" si="974"/>
        <v>3.02631728139064-4.00873061859035i</v>
      </c>
      <c r="G3350" s="57" t="str">
        <f t="shared" si="975"/>
        <v>0.724228282215654-0.446902313100545i</v>
      </c>
      <c r="H3350" s="57" t="str">
        <f t="shared" si="976"/>
        <v>0.0250920219150907-28.5618206816955i</v>
      </c>
      <c r="I3350" s="57" t="str">
        <f t="shared" si="977"/>
        <v>-0.645571173374367-0.488253020232607i</v>
      </c>
      <c r="K3350" s="57" t="str">
        <f t="shared" si="978"/>
        <v>0.000369100635210692-0.000591191187370132i</v>
      </c>
      <c r="L3350" s="57" t="str">
        <f t="shared" si="979"/>
        <v>0.00025-0.000792269697012426i</v>
      </c>
      <c r="M3350" s="57" t="str">
        <f t="shared" si="980"/>
        <v>0.0025-0.000446209466402491i</v>
      </c>
      <c r="N3350" s="57">
        <f t="shared" si="981"/>
        <v>5.257775723958332</v>
      </c>
      <c r="O3350" s="57">
        <f t="shared" si="982"/>
        <v>11.537586264609514</v>
      </c>
      <c r="P3350" s="374">
        <f t="shared" si="983"/>
        <v>-11.537586264609514</v>
      </c>
      <c r="Q3350" s="374">
        <f t="shared" si="984"/>
        <v>174.74222427604167</v>
      </c>
      <c r="R3350" s="12">
        <f t="shared" si="985"/>
        <v>-5.257775723958332</v>
      </c>
      <c r="S3350" s="57">
        <f t="shared" si="986"/>
        <v>279.00667273484095</v>
      </c>
      <c r="T3350" s="12">
        <f t="shared" si="969"/>
        <v>-11.537586264609514</v>
      </c>
    </row>
    <row r="3351" spans="1:20" x14ac:dyDescent="0.15">
      <c r="A3351" s="57">
        <f t="shared" si="970"/>
        <v>1759712.2191141997</v>
      </c>
      <c r="B3351" s="12">
        <f t="shared" si="987"/>
        <v>280066.89809123334</v>
      </c>
      <c r="C3351" s="57" t="str">
        <f t="shared" si="971"/>
        <v>-0.261180869849389+0.0264832718970083i</v>
      </c>
      <c r="D3351" s="57" t="str">
        <f t="shared" si="972"/>
        <v>4.49793676548247-3.98026813302506i</v>
      </c>
      <c r="E3351" s="57" t="str">
        <f t="shared" si="973"/>
        <v>8.16256757898061-125.528945307384i</v>
      </c>
      <c r="F3351" s="57" t="str">
        <f t="shared" si="974"/>
        <v>3.01997579367994-4.00379291390943i</v>
      </c>
      <c r="G3351" s="57" t="str">
        <f t="shared" si="975"/>
        <v>0.722710700176371-0.447660523194698i</v>
      </c>
      <c r="H3351" s="57" t="str">
        <f t="shared" si="976"/>
        <v>0.0248416106007034-28.4534214498482i</v>
      </c>
      <c r="I3351" s="57" t="str">
        <f t="shared" si="977"/>
        <v>-0.642331926074594-0.485377735672008i</v>
      </c>
      <c r="K3351" s="57" t="str">
        <f t="shared" si="978"/>
        <v>0.000368206687050117-0.000589354889837617i</v>
      </c>
      <c r="L3351" s="57" t="str">
        <f t="shared" si="979"/>
        <v>0.00025-0.000789270469229354i</v>
      </c>
      <c r="M3351" s="57" t="str">
        <f t="shared" si="980"/>
        <v>0.0025-0.00044452028930314i</v>
      </c>
      <c r="N3351" s="57">
        <f t="shared" si="981"/>
        <v>5.7899002842278264</v>
      </c>
      <c r="O3351" s="57">
        <f t="shared" si="982"/>
        <v>11.616748303130947</v>
      </c>
      <c r="P3351" s="374">
        <f t="shared" si="983"/>
        <v>-11.616748303130947</v>
      </c>
      <c r="Q3351" s="374">
        <f t="shared" si="984"/>
        <v>174.21009971577217</v>
      </c>
      <c r="R3351" s="12">
        <f t="shared" si="985"/>
        <v>-5.7899002842278264</v>
      </c>
      <c r="S3351" s="57">
        <f t="shared" si="986"/>
        <v>280.06689809123333</v>
      </c>
      <c r="T3351" s="12">
        <f t="shared" si="969"/>
        <v>-11.616748303130947</v>
      </c>
    </row>
    <row r="3352" spans="1:20" x14ac:dyDescent="0.15">
      <c r="A3352" s="57">
        <f t="shared" si="970"/>
        <v>1766399.1255468337</v>
      </c>
      <c r="B3352" s="12">
        <f t="shared" si="987"/>
        <v>281131.15230398002</v>
      </c>
      <c r="C3352" s="57" t="str">
        <f t="shared" si="971"/>
        <v>-0.258541701656073+0.0286378797778779i</v>
      </c>
      <c r="D3352" s="57" t="str">
        <f t="shared" si="972"/>
        <v>4.48304162845517-3.98206534489321i</v>
      </c>
      <c r="E3352" s="57" t="str">
        <f t="shared" si="973"/>
        <v>7.16193576173939-125.012297847017i</v>
      </c>
      <c r="F3352" s="57" t="str">
        <f t="shared" si="974"/>
        <v>3.01361284327695-3.99886966365397i</v>
      </c>
      <c r="G3352" s="57" t="str">
        <f t="shared" si="975"/>
        <v>0.721187981898113-0.448414848844059i</v>
      </c>
      <c r="H3352" s="57" t="str">
        <f t="shared" si="976"/>
        <v>0.0245938564091175-28.3454353549039i</v>
      </c>
      <c r="I3352" s="57" t="str">
        <f t="shared" si="977"/>
        <v>-0.639110291230351-0.482513876064044i</v>
      </c>
      <c r="K3352" s="57" t="str">
        <f t="shared" si="978"/>
        <v>0.000367317220092875-0.000587522023691938i</v>
      </c>
      <c r="L3352" s="57" t="str">
        <f t="shared" si="979"/>
        <v>0.00025-0.000786282595366958i</v>
      </c>
      <c r="M3352" s="57" t="str">
        <f t="shared" si="980"/>
        <v>0.0025-0.000442837506777386i</v>
      </c>
      <c r="N3352" s="57">
        <f t="shared" si="981"/>
        <v>6.32071339101023</v>
      </c>
      <c r="O3352" s="57">
        <f t="shared" si="982"/>
        <v>11.69642719525908</v>
      </c>
      <c r="P3352" s="374">
        <f t="shared" si="983"/>
        <v>-11.69642719525908</v>
      </c>
      <c r="Q3352" s="374">
        <f t="shared" si="984"/>
        <v>173.67928660898977</v>
      </c>
      <c r="R3352" s="12">
        <f t="shared" si="985"/>
        <v>-6.32071339101023</v>
      </c>
      <c r="S3352" s="57">
        <f t="shared" si="986"/>
        <v>281.13115230398</v>
      </c>
      <c r="T3352" s="12">
        <f t="shared" si="969"/>
        <v>-11.69642719525908</v>
      </c>
    </row>
    <row r="3353" spans="1:20" x14ac:dyDescent="0.15">
      <c r="A3353" s="57">
        <f t="shared" si="970"/>
        <v>1773111.4422239116</v>
      </c>
      <c r="B3353" s="12">
        <f t="shared" si="987"/>
        <v>282199.45068273513</v>
      </c>
      <c r="C3353" s="57" t="str">
        <f t="shared" si="971"/>
        <v>-0.255892570186194+0.0307406735982198i</v>
      </c>
      <c r="D3353" s="57" t="str">
        <f t="shared" si="972"/>
        <v>4.46813252303505-3.9838076647175i</v>
      </c>
      <c r="E3353" s="57" t="str">
        <f t="shared" si="973"/>
        <v>6.17202213459938-124.483862530163i</v>
      </c>
      <c r="F3353" s="57" t="str">
        <f t="shared" si="974"/>
        <v>3.00722850503034-3.99396057855007i</v>
      </c>
      <c r="G3353" s="57" t="str">
        <f t="shared" si="975"/>
        <v>0.719660145292923-0.449165248622255i</v>
      </c>
      <c r="H3353" s="57" t="str">
        <f t="shared" si="976"/>
        <v>0.0243487305688159-28.2378608064586i</v>
      </c>
      <c r="I3353" s="57" t="str">
        <f t="shared" si="977"/>
        <v>-0.635906126742506-0.479661420113361i</v>
      </c>
      <c r="K3353" s="57" t="str">
        <f t="shared" si="978"/>
        <v>0.000366432226068513-0.000585692600398972i</v>
      </c>
      <c r="L3353" s="57" t="str">
        <f t="shared" si="979"/>
        <v>0.00025-0.00078330603244367i</v>
      </c>
      <c r="M3353" s="57" t="str">
        <f t="shared" si="980"/>
        <v>0.0025-0.000441161094617837i</v>
      </c>
      <c r="N3353" s="57">
        <f t="shared" si="981"/>
        <v>6.8501820425545645</v>
      </c>
      <c r="O3353" s="57">
        <f t="shared" si="982"/>
        <v>11.776619217989552</v>
      </c>
      <c r="P3353" s="374">
        <f t="shared" si="983"/>
        <v>-11.776619217989552</v>
      </c>
      <c r="Q3353" s="374">
        <f t="shared" si="984"/>
        <v>173.14981795744544</v>
      </c>
      <c r="R3353" s="12">
        <f t="shared" si="985"/>
        <v>-6.8501820425545645</v>
      </c>
      <c r="S3353" s="57">
        <f t="shared" si="986"/>
        <v>282.19945068273512</v>
      </c>
      <c r="T3353" s="12">
        <f t="shared" si="969"/>
        <v>-11.776619217989552</v>
      </c>
    </row>
    <row r="3354" spans="1:20" x14ac:dyDescent="0.15">
      <c r="A3354" s="57">
        <f t="shared" si="970"/>
        <v>1779849.2657043624</v>
      </c>
      <c r="B3354" s="12">
        <f t="shared" si="987"/>
        <v>283271.80859532952</v>
      </c>
      <c r="C3354" s="57" t="str">
        <f t="shared" si="971"/>
        <v>-0.253234581436709+0.0327917900234454i</v>
      </c>
      <c r="D3354" s="57" t="str">
        <f t="shared" si="972"/>
        <v>4.45320985910196-3.98549496211908i</v>
      </c>
      <c r="E3354" s="57" t="str">
        <f t="shared" si="973"/>
        <v>5.19301400613408-123.943918255768i</v>
      </c>
      <c r="F3354" s="57" t="str">
        <f t="shared" si="974"/>
        <v>3.00082285552759-3.98906536993409i</v>
      </c>
      <c r="G3354" s="57" t="str">
        <f t="shared" si="975"/>
        <v>0.71812720868896-0.449911681143714i</v>
      </c>
      <c r="H3354" s="57" t="str">
        <f t="shared" si="976"/>
        <v>0.0241062046071256-28.1306962203604i</v>
      </c>
      <c r="I3354" s="57" t="str">
        <f t="shared" si="977"/>
        <v>-0.632719291819828-0.476820346668035i</v>
      </c>
      <c r="K3354" s="57" t="str">
        <f t="shared" si="978"/>
        <v>0.000365551696534917-0.000583866631310918i</v>
      </c>
      <c r="L3354" s="57" t="str">
        <f t="shared" si="979"/>
        <v>0.00025-0.000780340737640638i</v>
      </c>
      <c r="M3354" s="57" t="str">
        <f t="shared" si="980"/>
        <v>0.0025-0.000439491028708744i</v>
      </c>
      <c r="N3354" s="57">
        <f t="shared" si="981"/>
        <v>7.378273852164682</v>
      </c>
      <c r="O3354" s="57">
        <f t="shared" si="982"/>
        <v>11.857320573264152</v>
      </c>
      <c r="P3354" s="374">
        <f t="shared" si="983"/>
        <v>-11.857320573264152</v>
      </c>
      <c r="Q3354" s="374">
        <f t="shared" si="984"/>
        <v>172.62172614783532</v>
      </c>
      <c r="R3354" s="12">
        <f t="shared" si="985"/>
        <v>-7.378273852164682</v>
      </c>
      <c r="S3354" s="57">
        <f t="shared" si="986"/>
        <v>283.2718085953295</v>
      </c>
      <c r="T3354" s="12">
        <f t="shared" si="969"/>
        <v>-11.857320573264152</v>
      </c>
    </row>
    <row r="3355" spans="1:20" x14ac:dyDescent="0.15">
      <c r="A3355" s="57">
        <f t="shared" si="970"/>
        <v>1786612.6929140391</v>
      </c>
      <c r="B3355" s="12">
        <f t="shared" si="987"/>
        <v>284348.24146799179</v>
      </c>
      <c r="C3355" s="57" t="str">
        <f t="shared" si="971"/>
        <v>-0.250568829421247+0.0347913944470534i</v>
      </c>
      <c r="D3355" s="57" t="str">
        <f t="shared" si="972"/>
        <v>4.43827404806242-3.98712711049672i</v>
      </c>
      <c r="E3355" s="57" t="str">
        <f t="shared" si="973"/>
        <v>4.22508995919788-123.39274703689i</v>
      </c>
      <c r="F3355" s="57" t="str">
        <f t="shared" si="974"/>
        <v>2.99439597309868-3.98418374977079i</v>
      </c>
      <c r="G3355" s="57" t="str">
        <f t="shared" si="975"/>
        <v>0.716589190831379-0.450654105068409i</v>
      </c>
      <c r="H3355" s="57" t="str">
        <f t="shared" si="976"/>
        <v>0.0238662503475107-28.023940018684i</v>
      </c>
      <c r="I3355" s="57" t="str">
        <f t="shared" si="977"/>
        <v>-0.629549646970682-0.473990634716834i</v>
      </c>
      <c r="K3355" s="57" t="str">
        <f t="shared" si="978"/>
        <v>0.000364675622880746-0.000582044127665264i</v>
      </c>
      <c r="L3355" s="57" t="str">
        <f t="shared" si="979"/>
        <v>0.00025-0.000777386668301092i</v>
      </c>
      <c r="M3355" s="57" t="str">
        <f t="shared" si="980"/>
        <v>0.0025-0.000437827285025646i</v>
      </c>
      <c r="N3355" s="57">
        <f t="shared" si="981"/>
        <v>7.9049570567889305</v>
      </c>
      <c r="O3355" s="57">
        <f t="shared" si="982"/>
        <v>11.938527390881733</v>
      </c>
      <c r="P3355" s="374">
        <f t="shared" si="983"/>
        <v>-11.938527390881733</v>
      </c>
      <c r="Q3355" s="374">
        <f t="shared" si="984"/>
        <v>172.09504294321107</v>
      </c>
      <c r="R3355" s="12">
        <f t="shared" si="985"/>
        <v>-7.9049570567889305</v>
      </c>
      <c r="S3355" s="57">
        <f t="shared" si="986"/>
        <v>284.34824146799178</v>
      </c>
      <c r="T3355" s="12">
        <f t="shared" si="969"/>
        <v>-11.938527390881733</v>
      </c>
    </row>
    <row r="3356" spans="1:20" x14ac:dyDescent="0.15">
      <c r="A3356" s="57">
        <f t="shared" si="970"/>
        <v>1793401.8211471124</v>
      </c>
      <c r="B3356" s="12">
        <f t="shared" si="987"/>
        <v>285428.76478557015</v>
      </c>
      <c r="C3356" s="57" t="str">
        <f t="shared" si="971"/>
        <v>-0.247896395323799+0.0367396803318437i</v>
      </c>
      <c r="D3356" s="57" t="str">
        <f t="shared" si="972"/>
        <v>4.42332550280535-3.98870398704838i</v>
      </c>
      <c r="E3356" s="57" t="str">
        <f t="shared" si="973"/>
        <v>3.2684198229544-122.830633684973i</v>
      </c>
      <c r="F3356" s="57" t="str">
        <f t="shared" si="974"/>
        <v>2.98794793781956-3.97931543067165i</v>
      </c>
      <c r="G3356" s="57" t="str">
        <f t="shared" si="975"/>
        <v>0.715046110883157-0.451392479106629i</v>
      </c>
      <c r="H3356" s="57" t="str">
        <f t="shared" si="976"/>
        <v>0.023628839906887-27.9175906297055i</v>
      </c>
      <c r="I3356" s="57" t="str">
        <f t="shared" si="977"/>
        <v>-0.626397053994788-0.471172263386489i</v>
      </c>
      <c r="K3356" s="57" t="str">
        <f t="shared" si="978"/>
        <v>0.000363803996327911-0.000580225100583817i</v>
      </c>
      <c r="L3356" s="57" t="str">
        <f t="shared" si="979"/>
        <v>0.00025-0.000774443781929761i</v>
      </c>
      <c r="M3356" s="57" t="str">
        <f t="shared" si="980"/>
        <v>0.0025-0.000436169839635034i</v>
      </c>
      <c r="N3356" s="57">
        <f t="shared" si="981"/>
        <v>8.4302005249012382</v>
      </c>
      <c r="O3356" s="57">
        <f t="shared" si="982"/>
        <v>12.020235731425487</v>
      </c>
      <c r="P3356" s="374">
        <f t="shared" si="983"/>
        <v>-12.020235731425487</v>
      </c>
      <c r="Q3356" s="374">
        <f t="shared" si="984"/>
        <v>171.56979947509876</v>
      </c>
      <c r="R3356" s="12">
        <f t="shared" si="985"/>
        <v>-8.4302005249012382</v>
      </c>
      <c r="S3356" s="57">
        <f t="shared" si="986"/>
        <v>285.42876478557014</v>
      </c>
      <c r="T3356" s="12">
        <f t="shared" si="969"/>
        <v>-12.020235731425487</v>
      </c>
    </row>
    <row r="3357" spans="1:20" x14ac:dyDescent="0.15">
      <c r="A3357" s="57">
        <f t="shared" si="970"/>
        <v>1800216.7480674714</v>
      </c>
      <c r="B3357" s="12">
        <f t="shared" si="987"/>
        <v>286513.39409175533</v>
      </c>
      <c r="C3357" s="57" t="str">
        <f t="shared" si="971"/>
        <v>-0.245218346687543+0.0386368685247688i</v>
      </c>
      <c r="D3357" s="57" t="str">
        <f t="shared" si="972"/>
        <v>4.40836463765732-3.99022547279189i</v>
      </c>
      <c r="E3357" s="57" t="str">
        <f t="shared" si="973"/>
        <v>2.32316465765911-122.257865496346i</v>
      </c>
      <c r="F3357" s="57" t="str">
        <f t="shared" si="974"/>
        <v>2.98147883151524-3.97446012591324i</v>
      </c>
      <c r="G3357" s="57" t="str">
        <f t="shared" si="975"/>
        <v>0.713497988425852-0.452126762023788i</v>
      </c>
      <c r="H3357" s="57" t="str">
        <f t="shared" si="976"/>
        <v>0.0233939456929479-27.8116464878766i</v>
      </c>
      <c r="I3357" s="57" t="str">
        <f t="shared" si="977"/>
        <v>-0.623261375974983-0.46836521193891i</v>
      </c>
      <c r="K3357" s="57" t="str">
        <f t="shared" si="978"/>
        <v>0.000362936807933977-0.000578409561071714i</v>
      </c>
      <c r="L3357" s="57" t="str">
        <f t="shared" si="979"/>
        <v>0.00025-0.000771512036192229i</v>
      </c>
      <c r="M3357" s="57" t="str">
        <f t="shared" si="980"/>
        <v>0.0025-0.000434518668693996i</v>
      </c>
      <c r="N3357" s="57">
        <f t="shared" si="981"/>
        <v>8.9539737636907546</v>
      </c>
      <c r="O3357" s="57">
        <f t="shared" si="982"/>
        <v>12.102441589205426</v>
      </c>
      <c r="P3357" s="374">
        <f t="shared" si="983"/>
        <v>-12.102441589205426</v>
      </c>
      <c r="Q3357" s="374">
        <f t="shared" si="984"/>
        <v>171.04602623630925</v>
      </c>
      <c r="R3357" s="12">
        <f t="shared" si="985"/>
        <v>-8.9539737636907546</v>
      </c>
      <c r="S3357" s="57">
        <f t="shared" si="986"/>
        <v>286.51339409175534</v>
      </c>
      <c r="T3357" s="12">
        <f t="shared" si="969"/>
        <v>-12.102441589205426</v>
      </c>
    </row>
    <row r="3358" spans="1:20" x14ac:dyDescent="0.15">
      <c r="A3358" s="57">
        <f t="shared" si="970"/>
        <v>1807057.5717101281</v>
      </c>
      <c r="B3358" s="12">
        <f t="shared" si="987"/>
        <v>287602.14498930401</v>
      </c>
      <c r="C3358" s="57" t="str">
        <f t="shared" si="971"/>
        <v>-0.242535736639687+0.0404832065473142i</v>
      </c>
      <c r="D3358" s="57" t="str">
        <f t="shared" si="972"/>
        <v>4.39339186833757-3.99169145258528i</v>
      </c>
      <c r="E3358" s="57" t="str">
        <f t="shared" si="973"/>
        <v>1.38947675196385-121.674731941512i</v>
      </c>
      <c r="F3358" s="57" t="str">
        <f t="shared" si="974"/>
        <v>2.97498873776278-3.96961754945581i</v>
      </c>
      <c r="G3358" s="57" t="str">
        <f t="shared" si="975"/>
        <v>0.711944843460301-0.452856912645251i</v>
      </c>
      <c r="H3358" s="57" t="str">
        <f t="shared" si="976"/>
        <v>0.023161540401511-27.7061060338001i</v>
      </c>
      <c r="I3358" s="57" t="str">
        <f t="shared" si="977"/>
        <v>-0.62014247726907-0.465569459768451i</v>
      </c>
      <c r="K3358" s="57" t="str">
        <f t="shared" si="978"/>
        <v>0.000362074048594613-0.000576597520016517i</v>
      </c>
      <c r="L3358" s="57" t="str">
        <f t="shared" si="979"/>
        <v>0.00025-0.000768591388914356i</v>
      </c>
      <c r="M3358" s="57" t="str">
        <f t="shared" si="980"/>
        <v>0.0025-0.000432873748449887i</v>
      </c>
      <c r="N3358" s="57">
        <f t="shared" si="981"/>
        <v>9.4762469255466613</v>
      </c>
      <c r="O3358" s="57">
        <f t="shared" si="982"/>
        <v>12.185140895207988</v>
      </c>
      <c r="P3358" s="374">
        <f t="shared" si="983"/>
        <v>-12.185140895207988</v>
      </c>
      <c r="Q3358" s="374">
        <f t="shared" si="984"/>
        <v>170.52375307445334</v>
      </c>
      <c r="R3358" s="12">
        <f t="shared" si="985"/>
        <v>-9.4762469255466613</v>
      </c>
      <c r="S3358" s="57">
        <f t="shared" si="986"/>
        <v>287.60214498930401</v>
      </c>
      <c r="T3358" s="12">
        <f t="shared" si="969"/>
        <v>-12.185140895207988</v>
      </c>
    </row>
    <row r="3359" spans="1:20" x14ac:dyDescent="0.15">
      <c r="A3359" s="57">
        <f t="shared" si="970"/>
        <v>1813924.3904826264</v>
      </c>
      <c r="B3359" s="12">
        <f t="shared" si="987"/>
        <v>288695.03314026335</v>
      </c>
      <c r="C3359" s="57" t="str">
        <f t="shared" si="971"/>
        <v>-0.239849603152893+0.0422789678634149i</v>
      </c>
      <c r="D3359" s="57" t="str">
        <f t="shared" si="972"/>
        <v>4.37840761191275-3.99310181514639i</v>
      </c>
      <c r="E3359" s="57" t="str">
        <f t="shared" si="973"/>
        <v>0.467499632427198-121.081524357753i</v>
      </c>
      <c r="F3359" s="57" t="str">
        <f t="shared" si="974"/>
        <v>2.968477741894-3.96478741596198i</v>
      </c>
      <c r="G3359" s="57" t="str">
        <f t="shared" si="975"/>
        <v>0.71038669640726-0.453582889861202i</v>
      </c>
      <c r="H3359" s="57" t="str">
        <f t="shared" si="976"/>
        <v>0.0229315970138812-27.600967714204i</v>
      </c>
      <c r="I3359" s="57" t="str">
        <f t="shared" si="977"/>
        <v>-0.617040223501665-0.462784986399137i</v>
      </c>
      <c r="K3359" s="57" t="str">
        <f t="shared" si="978"/>
        <v>0.000361215709046012-0.000574788988187305i</v>
      </c>
      <c r="L3359" s="57" t="str">
        <f t="shared" si="979"/>
        <v>0.00025-0.000765681798081645i</v>
      </c>
      <c r="M3359" s="57" t="str">
        <f t="shared" si="980"/>
        <v>0.0025-0.000431235055239975i</v>
      </c>
      <c r="N3359" s="57">
        <f t="shared" si="981"/>
        <v>9.9969908138567689</v>
      </c>
      <c r="O3359" s="57">
        <f t="shared" si="982"/>
        <v>12.268329520051379</v>
      </c>
      <c r="P3359" s="374">
        <f t="shared" si="983"/>
        <v>-12.268329520051379</v>
      </c>
      <c r="Q3359" s="374">
        <f t="shared" si="984"/>
        <v>170.00300918614323</v>
      </c>
      <c r="R3359" s="12">
        <f t="shared" si="985"/>
        <v>-9.9969908138567689</v>
      </c>
      <c r="S3359" s="57">
        <f t="shared" si="986"/>
        <v>288.69503314026332</v>
      </c>
      <c r="T3359" s="12">
        <f t="shared" si="969"/>
        <v>-12.268329520051379</v>
      </c>
    </row>
    <row r="3360" spans="1:20" x14ac:dyDescent="0.15">
      <c r="A3360" s="57">
        <f t="shared" si="970"/>
        <v>1820817.3031664602</v>
      </c>
      <c r="B3360" s="12">
        <f t="shared" si="987"/>
        <v>289792.07426619634</v>
      </c>
      <c r="C3360" s="57" t="str">
        <f t="shared" si="971"/>
        <v>-0.23716096834385+0.0440244511268607i</v>
      </c>
      <c r="D3360" s="57" t="str">
        <f t="shared" si="972"/>
        <v>4.36341228675108-3.9944564530717i</v>
      </c>
      <c r="E3360" s="57" t="str">
        <f t="shared" si="973"/>
        <v>-0.442631915066626-120.478535645572i</v>
      </c>
      <c r="F3360" s="57" t="str">
        <f t="shared" si="974"/>
        <v>2.96194593099776-3.95996944081549i</v>
      </c>
      <c r="G3360" s="57" t="str">
        <f t="shared" si="975"/>
        <v>0.70882356810798-0.454304652631526i</v>
      </c>
      <c r="H3360" s="57" t="str">
        <f t="shared" si="976"/>
        <v>0.0227040887942295-27.4962299819173i</v>
      </c>
      <c r="I3360" s="57" t="str">
        <f t="shared" si="977"/>
        <v>-0.613954481556112-0.460011771481884i</v>
      </c>
      <c r="K3360" s="57" t="str">
        <f t="shared" si="978"/>
        <v>0.000360361779867306-0.000572983976233826i</v>
      </c>
      <c r="L3360" s="57" t="str">
        <f t="shared" si="979"/>
        <v>0.00025-0.000762783221838659i</v>
      </c>
      <c r="M3360" s="57" t="str">
        <f t="shared" si="980"/>
        <v>0.0025-0.00042960256549111i</v>
      </c>
      <c r="N3360" s="57">
        <f t="shared" si="981"/>
        <v>10.51617688812118</v>
      </c>
      <c r="O3360" s="57">
        <f t="shared" si="982"/>
        <v>12.352003276941687</v>
      </c>
      <c r="P3360" s="374">
        <f t="shared" si="983"/>
        <v>-12.352003276941687</v>
      </c>
      <c r="Q3360" s="374">
        <f t="shared" si="984"/>
        <v>169.48382311187882</v>
      </c>
      <c r="R3360" s="12">
        <f t="shared" si="985"/>
        <v>-10.51617688812118</v>
      </c>
      <c r="S3360" s="57">
        <f t="shared" si="986"/>
        <v>289.79207426619632</v>
      </c>
      <c r="T3360" s="12">
        <f t="shared" si="969"/>
        <v>-12.352003276941687</v>
      </c>
    </row>
    <row r="3361" spans="1:20" x14ac:dyDescent="0.15">
      <c r="A3361" s="57">
        <f t="shared" si="970"/>
        <v>1827736.4089184932</v>
      </c>
      <c r="B3361" s="12">
        <f t="shared" si="987"/>
        <v>290893.28414840793</v>
      </c>
      <c r="C3361" s="57" t="str">
        <f t="shared" si="971"/>
        <v>-0.234470837809443+0.045719979410142i</v>
      </c>
      <c r="D3361" s="57" t="str">
        <f t="shared" si="972"/>
        <v>4.34840631247651-3.99575526285462i</v>
      </c>
      <c r="E3361" s="57" t="str">
        <f t="shared" si="973"/>
        <v>-1.34079181231935-119.866059969455i</v>
      </c>
      <c r="F3361" s="57" t="str">
        <f t="shared" si="974"/>
        <v>2.95539339392218-3.95516334014012i</v>
      </c>
      <c r="G3361" s="57" t="str">
        <f t="shared" si="975"/>
        <v>0.707255479824714-0.455022159990728i</v>
      </c>
      <c r="H3361" s="57" t="str">
        <f t="shared" si="976"/>
        <v>0.0224789892869917-27.3918912958442i</v>
      </c>
      <c r="I3361" s="57" t="str">
        <f t="shared" si="977"/>
        <v>-0.610885119566407-0.457249794791713i</v>
      </c>
      <c r="K3361" s="57" t="str">
        <f t="shared" si="978"/>
        <v>0.000359512251483004-0.000571182494685667i</v>
      </c>
      <c r="L3361" s="57" t="str">
        <f t="shared" si="979"/>
        <v>0.00025-0.000759895618488405i</v>
      </c>
      <c r="M3361" s="57" t="str">
        <f t="shared" si="980"/>
        <v>0.0025-0.000427976255719376i</v>
      </c>
      <c r="N3361" s="57">
        <f t="shared" si="981"/>
        <v>11.033777268386615</v>
      </c>
      <c r="O3361" s="57">
        <f t="shared" si="982"/>
        <v>12.436157924625135</v>
      </c>
      <c r="P3361" s="374">
        <f t="shared" si="983"/>
        <v>-12.436157924625135</v>
      </c>
      <c r="Q3361" s="374">
        <f t="shared" si="984"/>
        <v>168.96622273161339</v>
      </c>
      <c r="R3361" s="12">
        <f t="shared" si="985"/>
        <v>-11.033777268386615</v>
      </c>
      <c r="S3361" s="57">
        <f t="shared" si="986"/>
        <v>290.89328414840793</v>
      </c>
      <c r="T3361" s="12">
        <f t="shared" si="969"/>
        <v>-12.436157924625135</v>
      </c>
    </row>
    <row r="3362" spans="1:20" x14ac:dyDescent="0.15">
      <c r="A3362" s="57">
        <f t="shared" si="970"/>
        <v>1834681.8072723837</v>
      </c>
      <c r="B3362" s="12">
        <f t="shared" si="987"/>
        <v>291998.67862817191</v>
      </c>
      <c r="C3362" s="57" t="str">
        <f t="shared" si="971"/>
        <v>-0.231780200000818+0.0473658994167138i</v>
      </c>
      <c r="D3362" s="57" t="str">
        <f t="shared" si="972"/>
        <v>4.33339010992231-3.99699814490324i</v>
      </c>
      <c r="E3362" s="57" t="str">
        <f t="shared" si="973"/>
        <v>-2.22686264460388-119.244392463427i</v>
      </c>
      <c r="F3362" s="57" t="str">
        <f t="shared" si="974"/>
        <v>2.94882022127654-3.9503688308187i</v>
      </c>
      <c r="G3362" s="57" t="str">
        <f t="shared" si="975"/>
        <v>0.705682453241169-0.455735371052867i</v>
      </c>
      <c r="H3362" s="57" t="str">
        <f t="shared" si="976"/>
        <v>0.0222562723142797-27.2879501209403i</v>
      </c>
      <c r="I3362" s="57" t="str">
        <f t="shared" si="977"/>
        <v>-0.607832006909192-0.454499036224987i</v>
      </c>
      <c r="K3362" s="57" t="str">
        <f t="shared" si="978"/>
        <v>0.000358667114165358-0.00056938455395144i</v>
      </c>
      <c r="L3362" s="57" t="str">
        <f t="shared" si="979"/>
        <v>0.00025-0.000757018946491731i</v>
      </c>
      <c r="M3362" s="57" t="str">
        <f t="shared" si="980"/>
        <v>0.0025-0.000426356102529761i</v>
      </c>
      <c r="N3362" s="57">
        <f t="shared" si="981"/>
        <v>11.549764739014705</v>
      </c>
      <c r="O3362" s="57">
        <f t="shared" si="982"/>
        <v>12.520789170333247</v>
      </c>
      <c r="P3362" s="374">
        <f t="shared" si="983"/>
        <v>-12.520789170333247</v>
      </c>
      <c r="Q3362" s="374">
        <f t="shared" si="984"/>
        <v>168.45023526098529</v>
      </c>
      <c r="R3362" s="12">
        <f t="shared" si="985"/>
        <v>-11.549764739014705</v>
      </c>
      <c r="S3362" s="57">
        <f t="shared" si="986"/>
        <v>291.99867862817189</v>
      </c>
      <c r="T3362" s="12">
        <f t="shared" si="969"/>
        <v>-12.520789170333247</v>
      </c>
    </row>
    <row r="3363" spans="1:20" x14ac:dyDescent="0.15">
      <c r="A3363" s="57">
        <f t="shared" si="970"/>
        <v>1841653.5981400188</v>
      </c>
      <c r="B3363" s="12">
        <f t="shared" si="987"/>
        <v>293108.27360695897</v>
      </c>
      <c r="C3363" s="57" t="str">
        <f t="shared" si="971"/>
        <v>-0.229090025635582+0.0489625806786147i</v>
      </c>
      <c r="D3363" s="57" t="str">
        <f t="shared" si="972"/>
        <v>4.31836410108466-3.99818500355727i</v>
      </c>
      <c r="E3363" s="57" t="str">
        <f t="shared" si="973"/>
        <v>-3.10073560561663-118.613828941827i</v>
      </c>
      <c r="F3363" s="57" t="str">
        <f t="shared" si="974"/>
        <v>2.94222650543274-3.94558563051225i</v>
      </c>
      <c r="G3363" s="57" t="str">
        <f t="shared" si="975"/>
        <v>0.704104510462883-0.456444245016526i</v>
      </c>
      <c r="H3363" s="57" t="str">
        <f t="shared" si="976"/>
        <v>0.0220359119733157-27.1844049281874i</v>
      </c>
      <c r="I3363" s="57" t="str">
        <f t="shared" si="977"/>
        <v>-0.604795014195765-0.451759475796588i</v>
      </c>
      <c r="K3363" s="57" t="str">
        <f t="shared" si="978"/>
        <v>0.000357826358036803-0.000567590164318058i</v>
      </c>
      <c r="L3363" s="57" t="str">
        <f t="shared" si="979"/>
        <v>0.00025-0.000754153164466761i</v>
      </c>
      <c r="M3363" s="57" t="str">
        <f t="shared" si="980"/>
        <v>0.0025-0.000424742082615822i</v>
      </c>
      <c r="N3363" s="57">
        <f t="shared" si="981"/>
        <v>12.064112751792607</v>
      </c>
      <c r="O3363" s="57">
        <f t="shared" si="982"/>
        <v>12.605892672716223</v>
      </c>
      <c r="P3363" s="374">
        <f t="shared" si="983"/>
        <v>-12.605892672716223</v>
      </c>
      <c r="Q3363" s="374">
        <f t="shared" si="984"/>
        <v>167.93588724820739</v>
      </c>
      <c r="R3363" s="12">
        <f t="shared" si="985"/>
        <v>-12.064112751792607</v>
      </c>
      <c r="S3363" s="57">
        <f t="shared" si="986"/>
        <v>293.10827360695896</v>
      </c>
      <c r="T3363" s="12">
        <f t="shared" si="969"/>
        <v>-12.605892672716223</v>
      </c>
    </row>
    <row r="3364" spans="1:20" x14ac:dyDescent="0.15">
      <c r="A3364" s="57">
        <f t="shared" si="970"/>
        <v>1848651.8818129511</v>
      </c>
      <c r="B3364" s="12">
        <f t="shared" si="987"/>
        <v>294222.08504666545</v>
      </c>
      <c r="C3364" s="57" t="str">
        <f t="shared" si="971"/>
        <v>-0.226401267148202+0.0505104147413466i</v>
      </c>
      <c r="D3364" s="57" t="str">
        <f t="shared" si="972"/>
        <v>4.30332870907564-3.99931574710441i</v>
      </c>
      <c r="E3364" s="57" t="str">
        <f t="shared" si="973"/>
        <v>-3.96231043196181-117.974665615722i</v>
      </c>
      <c r="F3364" s="57" t="str">
        <f t="shared" si="974"/>
        <v>2.93561234052677-3.94081345767925i</v>
      </c>
      <c r="G3364" s="57" t="str">
        <f t="shared" si="975"/>
        <v>0.702521674017547-0.457148741169797i</v>
      </c>
      <c r="H3364" s="57" t="str">
        <f t="shared" si="976"/>
        <v>0.0218178826338764-27.0812541945687i</v>
      </c>
      <c r="I3364" s="57" t="str">
        <f t="shared" si="977"/>
        <v>-0.601774013264121-0.449031093637135i</v>
      </c>
      <c r="K3364" s="57" t="str">
        <f t="shared" si="978"/>
        <v>0.000356989973072308-0.000565799335949954i</v>
      </c>
      <c r="L3364" s="57" t="str">
        <f t="shared" si="979"/>
        <v>0.00025-0.000751298231188247i</v>
      </c>
      <c r="M3364" s="57" t="str">
        <f t="shared" si="980"/>
        <v>0.0025-0.000423134172759336i</v>
      </c>
      <c r="N3364" s="57">
        <f t="shared" si="981"/>
        <v>12.576795428395258</v>
      </c>
      <c r="O3364" s="57">
        <f t="shared" si="982"/>
        <v>12.691464044762794</v>
      </c>
      <c r="P3364" s="374">
        <f t="shared" si="983"/>
        <v>-12.691464044762794</v>
      </c>
      <c r="Q3364" s="374">
        <f t="shared" si="984"/>
        <v>167.42320457160474</v>
      </c>
      <c r="R3364" s="12">
        <f t="shared" si="985"/>
        <v>-12.576795428395258</v>
      </c>
      <c r="S3364" s="57">
        <f t="shared" si="986"/>
        <v>294.22208504666543</v>
      </c>
      <c r="T3364" s="12">
        <f t="shared" si="969"/>
        <v>-12.691464044762794</v>
      </c>
    </row>
    <row r="3365" spans="1:20" x14ac:dyDescent="0.15">
      <c r="A3365" s="57">
        <f t="shared" si="970"/>
        <v>1855676.7589638403</v>
      </c>
      <c r="B3365" s="12">
        <f t="shared" si="987"/>
        <v>295340.1289698428</v>
      </c>
      <c r="C3365" s="57" t="str">
        <f t="shared" si="971"/>
        <v>-0.223714858178692+0.0520098143379175i</v>
      </c>
      <c r="D3365" s="57" t="str">
        <f t="shared" si="972"/>
        <v>4.28828435807617-4.00039028779596i</v>
      </c>
      <c r="E3365" s="57" t="str">
        <f t="shared" si="973"/>
        <v>-4.8114953275801-117.32719881535i</v>
      </c>
      <c r="F3365" s="57" t="str">
        <f t="shared" si="974"/>
        <v>2.92897782245969-3.93605203159492i</v>
      </c>
      <c r="G3365" s="57" t="str">
        <f t="shared" si="975"/>
        <v>0.700933966855251-0.457848818895291i</v>
      </c>
      <c r="H3365" s="57" t="str">
        <f t="shared" si="976"/>
        <v>0.0216021589357604-26.9784964030452i</v>
      </c>
      <c r="I3365" s="57" t="str">
        <f t="shared" si="977"/>
        <v>-0.598768877171057-0.446313869990192i</v>
      </c>
      <c r="K3365" s="57" t="str">
        <f t="shared" si="978"/>
        <v>0.000356157949101778-0.00056401207888841i</v>
      </c>
      <c r="L3365" s="57" t="str">
        <f t="shared" si="979"/>
        <v>0.00025-0.000748454105587016i</v>
      </c>
      <c r="M3365" s="57" t="str">
        <f t="shared" si="980"/>
        <v>0.0025-0.000421532349829983i</v>
      </c>
      <c r="N3365" s="57">
        <f t="shared" si="981"/>
        <v>13.087787562209087</v>
      </c>
      <c r="O3365" s="57">
        <f t="shared" si="982"/>
        <v>12.777498856700085</v>
      </c>
      <c r="P3365" s="374">
        <f t="shared" si="983"/>
        <v>-12.777498856700085</v>
      </c>
      <c r="Q3365" s="374">
        <f t="shared" si="984"/>
        <v>166.91221243779091</v>
      </c>
      <c r="R3365" s="12">
        <f t="shared" si="985"/>
        <v>-13.087787562209087</v>
      </c>
      <c r="S3365" s="57">
        <f t="shared" si="986"/>
        <v>295.34012896984279</v>
      </c>
      <c r="T3365" s="12">
        <f t="shared" si="969"/>
        <v>-12.777498856700085</v>
      </c>
    </row>
    <row r="3366" spans="1:20" x14ac:dyDescent="0.15">
      <c r="A3366" s="57">
        <f t="shared" si="970"/>
        <v>1862728.330647903</v>
      </c>
      <c r="B3366" s="12">
        <f t="shared" si="987"/>
        <v>296462.42145992821</v>
      </c>
      <c r="C3366" s="57" t="str">
        <f t="shared" si="971"/>
        <v>-0.221031713099426+0.0534612125539302i</v>
      </c>
      <c r="D3366" s="57" t="str">
        <f t="shared" si="972"/>
        <v>4.27323147328865-4.00140854186191i</v>
      </c>
      <c r="E3366" s="57" t="str">
        <f t="shared" si="973"/>
        <v>-5.6482068785467-116.671724718934i</v>
      </c>
      <c r="F3366" s="57" t="str">
        <f t="shared" si="974"/>
        <v>2.92232304889844-3.93130107237067i</v>
      </c>
      <c r="G3366" s="57" t="str">
        <f t="shared" si="975"/>
        <v>0.699341412348671-0.45854443767517i</v>
      </c>
      <c r="H3366" s="57" t="str">
        <f t="shared" si="976"/>
        <v>0.02138871578627-26.8761300425305i</v>
      </c>
      <c r="I3366" s="57" t="str">
        <f t="shared" si="977"/>
        <v>-0.595779480184267-0.443607785209446i</v>
      </c>
      <c r="K3366" s="57" t="str">
        <f t="shared" si="978"/>
        <v>0.000355330275812421-0.000562228403050878i</v>
      </c>
      <c r="L3366" s="57" t="str">
        <f t="shared" si="979"/>
        <v>0.00025-0.000745620746749366i</v>
      </c>
      <c r="M3366" s="57" t="str">
        <f t="shared" si="980"/>
        <v>0.0025-0.000419936590784999i</v>
      </c>
      <c r="N3366" s="57">
        <f t="shared" si="981"/>
        <v>13.597064619538202</v>
      </c>
      <c r="O3366" s="57">
        <f t="shared" si="982"/>
        <v>12.863992638872798</v>
      </c>
      <c r="P3366" s="374">
        <f t="shared" si="983"/>
        <v>-12.863992638872798</v>
      </c>
      <c r="Q3366" s="374">
        <f t="shared" si="984"/>
        <v>166.4029353804618</v>
      </c>
      <c r="R3366" s="12">
        <f t="shared" si="985"/>
        <v>-13.597064619538202</v>
      </c>
      <c r="S3366" s="57">
        <f t="shared" si="986"/>
        <v>296.46242145992824</v>
      </c>
      <c r="T3366" s="12">
        <f t="shared" si="969"/>
        <v>-12.863992638872798</v>
      </c>
    </row>
    <row r="3367" spans="1:20" x14ac:dyDescent="0.15">
      <c r="A3367" s="57">
        <f t="shared" si="970"/>
        <v>1869806.6983043649</v>
      </c>
      <c r="B3367" s="12">
        <f t="shared" si="987"/>
        <v>297588.97866147594</v>
      </c>
      <c r="C3367" s="57" t="str">
        <f t="shared" si="971"/>
        <v>-0.218352726579957+0.0548650619855241i</v>
      </c>
      <c r="D3367" s="57" t="str">
        <f t="shared" si="972"/>
        <v>4.25817048088929-4.00237042952515i</v>
      </c>
      <c r="E3367" s="57" t="str">
        <f t="shared" si="973"/>
        <v>-6.47236995865484-116.008539088221i</v>
      </c>
      <c r="F3367" s="57" t="str">
        <f t="shared" si="974"/>
        <v>2.91564811927616-3.92656030097357i</v>
      </c>
      <c r="G3367" s="57" t="str">
        <f t="shared" si="975"/>
        <v>0.69774403429318-0.459235557096201i</v>
      </c>
      <c r="H3367" s="57" t="str">
        <f t="shared" si="976"/>
        <v>0.0211775283577087-26.774153607867i</v>
      </c>
      <c r="I3367" s="57" t="str">
        <f t="shared" si="977"/>
        <v>-0.592805697774496-0.44091281975588i</v>
      </c>
      <c r="K3367" s="57" t="str">
        <f t="shared" si="978"/>
        <v>0.00035450694275111-0.000560448318230341i</v>
      </c>
      <c r="L3367" s="57" t="str">
        <f t="shared" si="979"/>
        <v>0.00025-0.000742798113916485i</v>
      </c>
      <c r="M3367" s="57" t="str">
        <f t="shared" si="980"/>
        <v>0.0025-0.000418346872668858i</v>
      </c>
      <c r="N3367" s="57">
        <f t="shared" si="981"/>
        <v>14.104602740199283</v>
      </c>
      <c r="O3367" s="57">
        <f t="shared" si="982"/>
        <v>12.950940884596527</v>
      </c>
      <c r="P3367" s="374">
        <f t="shared" si="983"/>
        <v>-12.950940884596527</v>
      </c>
      <c r="Q3367" s="374">
        <f t="shared" si="984"/>
        <v>165.89539725980072</v>
      </c>
      <c r="R3367" s="12">
        <f t="shared" si="985"/>
        <v>-14.104602740199283</v>
      </c>
      <c r="S3367" s="57">
        <f t="shared" si="986"/>
        <v>297.58897866147595</v>
      </c>
      <c r="T3367" s="12">
        <f t="shared" si="969"/>
        <v>-12.950940884596527</v>
      </c>
    </row>
    <row r="3368" spans="1:20" x14ac:dyDescent="0.15">
      <c r="A3368" s="57">
        <f t="shared" si="970"/>
        <v>1876911.9637579217</v>
      </c>
      <c r="B3368" s="12">
        <f t="shared" si="987"/>
        <v>298719.81678038958</v>
      </c>
      <c r="C3368" s="57" t="str">
        <f t="shared" si="971"/>
        <v>-0.215678773189555+0.0562218338919366i</v>
      </c>
      <c r="D3368" s="57" t="str">
        <f t="shared" si="972"/>
        <v>4.24310180798024-4.00327587501523i</v>
      </c>
      <c r="E3368" s="57" t="str">
        <f t="shared" si="973"/>
        <v>-7.28391762620967-115.337937011034i</v>
      </c>
      <c r="F3368" s="57" t="str">
        <f t="shared" si="974"/>
        <v>2.90895313479267-3.92182943924612i</v>
      </c>
      <c r="G3368" s="57" t="str">
        <f t="shared" si="975"/>
        <v>0.696141856906902-0.459922136854829i</v>
      </c>
      <c r="H3368" s="57" t="str">
        <f t="shared" si="976"/>
        <v>0.0209685720848992-26.6725655998018i</v>
      </c>
      <c r="I3368" s="57" t="str">
        <f t="shared" si="977"/>
        <v>-0.589847406607754-0.438228954195i</v>
      </c>
      <c r="K3368" s="57" t="str">
        <f t="shared" si="978"/>
        <v>0.000353687939326741-0.000558671834094696i</v>
      </c>
      <c r="L3368" s="57" t="str">
        <f t="shared" si="979"/>
        <v>0.00025-0.000739986166483846i</v>
      </c>
      <c r="M3368" s="57" t="str">
        <f t="shared" si="980"/>
        <v>0.0025-0.000416763172612928i</v>
      </c>
      <c r="N3368" s="57">
        <f t="shared" si="981"/>
        <v>14.610378737514338</v>
      </c>
      <c r="O3368" s="57">
        <f t="shared" si="982"/>
        <v>13.038339052982904</v>
      </c>
      <c r="P3368" s="374">
        <f t="shared" si="983"/>
        <v>-13.038339052982904</v>
      </c>
      <c r="Q3368" s="374">
        <f t="shared" si="984"/>
        <v>165.38962126248566</v>
      </c>
      <c r="R3368" s="12">
        <f t="shared" si="985"/>
        <v>-14.610378737514338</v>
      </c>
      <c r="S3368" s="57">
        <f t="shared" si="986"/>
        <v>298.71981678038958</v>
      </c>
      <c r="T3368" s="12">
        <f t="shared" si="969"/>
        <v>-13.038339052982904</v>
      </c>
    </row>
    <row r="3369" spans="1:20" x14ac:dyDescent="0.15">
      <c r="A3369" s="57">
        <f t="shared" si="970"/>
        <v>1884044.229220202</v>
      </c>
      <c r="B3369" s="12">
        <f t="shared" si="987"/>
        <v>299854.95208415505</v>
      </c>
      <c r="C3369" s="57" t="str">
        <f t="shared" si="971"/>
        <v>-0.213010707037102+0.0575320173444945i</v>
      </c>
      <c r="D3369" s="57" t="str">
        <f t="shared" si="972"/>
        <v>4.22802588254156-4.00412480658126i</v>
      </c>
      <c r="E3369" s="57" t="str">
        <f t="shared" si="973"/>
        <v>-8.08279101251232-114.660212651117i</v>
      </c>
      <c r="F3369" s="57" t="str">
        <f t="shared" si="974"/>
        <v>2.90223819841412-3.91710820992575i</v>
      </c>
      <c r="G3369" s="57" t="str">
        <f t="shared" si="975"/>
        <v>0.69453490483069-0.460604136762268i</v>
      </c>
      <c r="H3369" s="57" t="str">
        <f t="shared" si="976"/>
        <v>0.0207618226627137-26.5713645249622i</v>
      </c>
      <c r="I3369" s="57" t="str">
        <f t="shared" si="977"/>
        <v>-0.586904484537485-0.43555616919397i</v>
      </c>
      <c r="K3369" s="57" t="str">
        <f t="shared" si="978"/>
        <v>0.000352873254812563-0.000556898960186177i</v>
      </c>
      <c r="L3369" s="57" t="str">
        <f t="shared" si="979"/>
        <v>0.00025-0.000737184864000639i</v>
      </c>
      <c r="M3369" s="57" t="str">
        <f t="shared" si="980"/>
        <v>0.0025-0.000415185467835154i</v>
      </c>
      <c r="N3369" s="57">
        <f t="shared" si="981"/>
        <v>15.114370097735019</v>
      </c>
      <c r="O3369" s="57">
        <f t="shared" si="982"/>
        <v>13.126182571733494</v>
      </c>
      <c r="P3369" s="374">
        <f t="shared" si="983"/>
        <v>-13.126182571733494</v>
      </c>
      <c r="Q3369" s="374">
        <f t="shared" si="984"/>
        <v>164.88562990226498</v>
      </c>
      <c r="R3369" s="12">
        <f t="shared" si="985"/>
        <v>-15.114370097735019</v>
      </c>
      <c r="S3369" s="57">
        <f t="shared" si="986"/>
        <v>299.85495208415506</v>
      </c>
      <c r="T3369" s="12">
        <f t="shared" si="969"/>
        <v>-13.126182571733494</v>
      </c>
    </row>
    <row r="3370" spans="1:20" x14ac:dyDescent="0.15">
      <c r="A3370" s="57">
        <f t="shared" si="970"/>
        <v>1891203.5972912388</v>
      </c>
      <c r="B3370" s="12">
        <f t="shared" si="987"/>
        <v>300994.40090207488</v>
      </c>
      <c r="C3370" s="57" t="str">
        <f t="shared" si="971"/>
        <v>-0.210349361447951+0.0587961183736369i</v>
      </c>
      <c r="D3370" s="57" t="str">
        <f t="shared" si="972"/>
        <v>4.21294313338289-4.00491715650424i</v>
      </c>
      <c r="E3370" s="57" t="str">
        <f t="shared" si="973"/>
        <v>-8.86893920243617-113.975659005529i</v>
      </c>
      <c r="F3370" s="57" t="str">
        <f t="shared" si="974"/>
        <v>2.89550341487283-3.91239633666474i</v>
      </c>
      <c r="G3370" s="57" t="str">
        <f t="shared" si="975"/>
        <v>0.692923203128031-0.46128151674961i</v>
      </c>
      <c r="H3370" s="57" t="str">
        <f t="shared" si="976"/>
        <v>0.020557256043627-26.4705488958327i</v>
      </c>
      <c r="I3370" s="57" t="str">
        <f t="shared" si="977"/>
        <v>-0.58397681059686-0.432894445518835i</v>
      </c>
      <c r="K3370" s="57" t="str">
        <f t="shared" si="978"/>
        <v>0.00035206287834854-0.000555129705920818i</v>
      </c>
      <c r="L3370" s="57" t="str">
        <f t="shared" si="979"/>
        <v>0.00025-0.0007343941661692i</v>
      </c>
      <c r="M3370" s="57" t="str">
        <f t="shared" si="980"/>
        <v>0.0025-0.000413613735639724i</v>
      </c>
      <c r="N3370" s="57">
        <f t="shared" si="981"/>
        <v>15.616554978888217</v>
      </c>
      <c r="O3370" s="57">
        <f t="shared" si="982"/>
        <v>13.214466839898872</v>
      </c>
      <c r="P3370" s="374">
        <f t="shared" si="983"/>
        <v>-13.214466839898872</v>
      </c>
      <c r="Q3370" s="374">
        <f t="shared" si="984"/>
        <v>164.38344502111178</v>
      </c>
      <c r="R3370" s="12">
        <f t="shared" si="985"/>
        <v>-15.616554978888217</v>
      </c>
      <c r="S3370" s="57">
        <f t="shared" si="986"/>
        <v>300.99440090207486</v>
      </c>
      <c r="T3370" s="12">
        <f t="shared" si="969"/>
        <v>-13.214466839898872</v>
      </c>
    </row>
    <row r="3371" spans="1:20" x14ac:dyDescent="0.15">
      <c r="A3371" s="57">
        <f t="shared" si="970"/>
        <v>1898390.1709609458</v>
      </c>
      <c r="B3371" s="12">
        <f t="shared" si="987"/>
        <v>302138.17962550279</v>
      </c>
      <c r="C3371" s="57" t="str">
        <f t="shared" si="971"/>
        <v>-0.207695548677174+0.0600146591157027i</v>
      </c>
      <c r="D3371" s="57" t="str">
        <f t="shared" si="972"/>
        <v>4.19785399009493-4.00565286110861i</v>
      </c>
      <c r="E3371" s="57" t="str">
        <f t="shared" si="973"/>
        <v>-9.64231910759633-113.284567669805i</v>
      </c>
      <c r="F3371" s="57" t="str">
        <f t="shared" si="974"/>
        <v>2.88874889066645-3.90769354405002i</v>
      </c>
      <c r="G3371" s="57" t="str">
        <f t="shared" si="975"/>
        <v>0.691306777284894-0.461954236872948i</v>
      </c>
      <c r="H3371" s="57" t="str">
        <f t="shared" si="976"/>
        <v>0.0203548484352795-26.3701172307302i</v>
      </c>
      <c r="I3371" s="57" t="str">
        <f t="shared" si="977"/>
        <v>-0.581064264991026-0.430243764031657i</v>
      </c>
      <c r="K3371" s="57" t="str">
        <f t="shared" si="978"/>
        <v>0.000351256798943622-0.000553364080587891i</v>
      </c>
      <c r="L3371" s="57" t="str">
        <f t="shared" si="979"/>
        <v>0.00025-0.000731614032844391i</v>
      </c>
      <c r="M3371" s="57" t="str">
        <f t="shared" si="980"/>
        <v>0.0025-0.000412047953416741i</v>
      </c>
      <c r="N3371" s="57">
        <f t="shared" si="981"/>
        <v>16.116912209086678</v>
      </c>
      <c r="O3371" s="57">
        <f t="shared" si="982"/>
        <v>13.303187230601853</v>
      </c>
      <c r="P3371" s="374">
        <f t="shared" si="983"/>
        <v>-13.303187230601853</v>
      </c>
      <c r="Q3371" s="374">
        <f t="shared" si="984"/>
        <v>163.88308779091332</v>
      </c>
      <c r="R3371" s="12">
        <f t="shared" si="985"/>
        <v>-16.116912209086678</v>
      </c>
      <c r="S3371" s="57">
        <f t="shared" si="986"/>
        <v>302.1381796255028</v>
      </c>
      <c r="T3371" s="12">
        <f t="shared" si="969"/>
        <v>-13.303187230601853</v>
      </c>
    </row>
    <row r="3372" spans="1:20" x14ac:dyDescent="0.15">
      <c r="A3372" s="57">
        <f t="shared" si="970"/>
        <v>1905604.0536105975</v>
      </c>
      <c r="B3372" s="12">
        <f t="shared" si="987"/>
        <v>303286.30470807973</v>
      </c>
      <c r="C3372" s="57" t="str">
        <f t="shared" si="971"/>
        <v>-0.205050059658705+0.0611881769609865i</v>
      </c>
      <c r="D3372" s="57" t="str">
        <f t="shared" si="972"/>
        <v>4.18275888300074-4.00633186077312i</v>
      </c>
      <c r="E3372" s="57" t="str">
        <f t="shared" si="973"/>
        <v>-10.4028953325308-112.587228611076i</v>
      </c>
      <c r="F3372" s="57" t="str">
        <f t="shared" si="974"/>
        <v>2.8819747340571-3.90299955762308i</v>
      </c>
      <c r="G3372" s="57" t="str">
        <f t="shared" si="975"/>
        <v>0.689685653209494-0.462622257318525i</v>
      </c>
      <c r="H3372" s="57" t="str">
        <f t="shared" si="976"/>
        <v>0.020154576298065-26.2700680537811i</v>
      </c>
      <c r="I3372" s="57" t="str">
        <f t="shared" si="977"/>
        <v>-0.578166729089423-0.427604105687711i</v>
      </c>
      <c r="K3372" s="57" t="str">
        <f t="shared" si="978"/>
        <v>0.000350455005478127-0.000551602093349462i</v>
      </c>
      <c r="L3372" s="57" t="str">
        <f t="shared" si="979"/>
        <v>0.00025-0.000728844424033065i</v>
      </c>
      <c r="M3372" s="57" t="str">
        <f t="shared" si="980"/>
        <v>0.0025-0.000410488098641901i</v>
      </c>
      <c r="N3372" s="57">
        <f t="shared" si="981"/>
        <v>16.615421284294968</v>
      </c>
      <c r="O3372" s="57">
        <f t="shared" si="982"/>
        <v>13.392339093719825</v>
      </c>
      <c r="P3372" s="374">
        <f t="shared" si="983"/>
        <v>-13.392339093719825</v>
      </c>
      <c r="Q3372" s="374">
        <f t="shared" si="984"/>
        <v>163.38457871570503</v>
      </c>
      <c r="R3372" s="12">
        <f t="shared" si="985"/>
        <v>-16.615421284294968</v>
      </c>
      <c r="S3372" s="57">
        <f t="shared" si="986"/>
        <v>303.28630470807974</v>
      </c>
      <c r="T3372" s="12">
        <f t="shared" ref="T3372:T3435" si="988">P3372</f>
        <v>-13.392339093719825</v>
      </c>
    </row>
    <row r="3373" spans="1:20" x14ac:dyDescent="0.15">
      <c r="A3373" s="57">
        <f t="shared" ref="A3373:A3436" si="989">2*PI()*B3373</f>
        <v>1912845.3490143178</v>
      </c>
      <c r="B3373" s="12">
        <f t="shared" si="987"/>
        <v>304438.79266597045</v>
      </c>
      <c r="C3373" s="57" t="str">
        <f t="shared" ref="C3373:C3436" si="990">IMPRODUCT(D3373,E3373,$C$40,,K3373,$C$41)</f>
        <v>-0.202413663789659+0.0623172237046552i</v>
      </c>
      <c r="D3373" s="57" t="str">
        <f t="shared" ref="D3373:D3436" si="991">IMDIV(IMPRODUCT($C$37,$C$38,COMPLEX(1,A3373/$C$38)),IMSUM(-1*A3373*A3373/$C$39,COMPLEX(0,1*A3373)))</f>
        <v>4.16765824310696-4.00695409994108i</v>
      </c>
      <c r="E3373" s="57" t="str">
        <f t="shared" ref="E3373:E3436" si="992">IMDIV(IMPRODUCT(IMSUM(F3373,G3373),$C$29,H3373),IMSUM(1,I3373))</f>
        <v>-11.1506400343751-111.883929949332i</v>
      </c>
      <c r="F3373" s="57" t="str">
        <f t="shared" ref="F3373:F3436" si="993">IMDIV(IMPRODUCT($C$14,$C$15,COMPLEX(1,A3373/$C$15)),IMSUM(-1*A3373*A3373/$C$16,COMPLEX(0,A3373)))</f>
        <v>2.87518105507004-3.89831410389999i</v>
      </c>
      <c r="G3373" s="57" t="str">
        <f t="shared" ref="G3373:G3436" si="994">IMDIV(1,COMPLEX(1,A3373*$C$9*$C$10))</f>
        <v>0.688059857231991-0.463285538407884i</v>
      </c>
      <c r="H3373" s="57" t="str">
        <f t="shared" ref="H3373:H3436" si="995">IMDIV($C$3,IMSUM(K3373,COMPLEX(0,$C$28*A3373)))</f>
        <v>0.0199564163427281-26.170399894897i</v>
      </c>
      <c r="I3373" s="57" t="str">
        <f t="shared" ref="I3373:I3436" si="996">IMPRODUCT(F3373,$C$29,H3373,$C$31)</f>
        <v>-0.575284085418117-0.424975451532639i</v>
      </c>
      <c r="K3373" s="57" t="str">
        <f t="shared" ref="K3373:K3436" si="997">IF($C$26&lt;=0,IMDIV(1,IMSUM(IMDIV(1,L3373),1/$C$18)),IMDIV(1,IMSUM(IMDIV(1,L3373),1/$C$18,IMDIV(1,M3373))))</f>
        <v>0.000349657486705986-0.00054984375323989i</v>
      </c>
      <c r="L3373" s="57" t="str">
        <f t="shared" ref="L3373:L3436" si="998">IMSUM($C$21/$C$22,IMDIV(1,COMPLEX(0,$C$20*$C$22*A3373)))</f>
        <v>0.00025-0.000726085299893469i</v>
      </c>
      <c r="M3373" s="57" t="str">
        <f t="shared" ref="M3373:M3436" si="999">IMSUM($C$25/$C$26,IMDIV(1,COMPLEX(0,$C$24*$C$26*A3373)))</f>
        <v>0.0025-0.000408934148876172i</v>
      </c>
      <c r="N3373" s="57">
        <f t="shared" ref="N3373:N3436" si="1000">ABS(R3373)</f>
        <v>17.112062365589935</v>
      </c>
      <c r="O3373" s="57">
        <f t="shared" ref="O3373:O3436" si="1001">ABS(P3373)</f>
        <v>13.481917758525885</v>
      </c>
      <c r="P3373" s="374">
        <f t="shared" ref="P3373:P3436" si="1002">20*LOG10(IMABS(C3373))</f>
        <v>-13.481917758525885</v>
      </c>
      <c r="Q3373" s="374">
        <f t="shared" ref="Q3373:Q3436" si="1003">IMARGUMENT(C3373)*180/PI()</f>
        <v>162.88793763441006</v>
      </c>
      <c r="R3373" s="12">
        <f t="shared" ref="R3373:R3436" si="1004">IF(Q3373&lt;0,Q3373+180,Q3373-180)</f>
        <v>-17.112062365589935</v>
      </c>
      <c r="S3373" s="57">
        <f t="shared" ref="S3373:S3436" si="1005">B3373/1000</f>
        <v>304.43879266597048</v>
      </c>
      <c r="T3373" s="12">
        <f t="shared" si="988"/>
        <v>-13.481917758525885</v>
      </c>
    </row>
    <row r="3374" spans="1:20" x14ac:dyDescent="0.15">
      <c r="A3374" s="57">
        <f t="shared" si="989"/>
        <v>1920114.1613405724</v>
      </c>
      <c r="B3374" s="12">
        <f t="shared" ref="B3374:B3437" si="1006">B3373*(1+B$42)</f>
        <v>305595.66007810115</v>
      </c>
      <c r="C3374" s="57" t="str">
        <f t="shared" si="990"/>
        <v>-0.199787108749144+0.0634023647019414i</v>
      </c>
      <c r="D3374" s="57" t="str">
        <f t="shared" si="991"/>
        <v>4.15255250205462-4.0075195271298i</v>
      </c>
      <c r="E3374" s="57" t="str">
        <f t="shared" si="992"/>
        <v>-11.8855327764718-111.174957746955i</v>
      </c>
      <c r="F3374" s="57" t="str">
        <f t="shared" si="993"/>
        <v>2.86836796549219-3.89363691039143i</v>
      </c>
      <c r="G3374" s="57" t="str">
        <f t="shared" si="994"/>
        <v>0.686429416104126-0.46394404060304i</v>
      </c>
      <c r="H3374" s="57" t="str">
        <f t="shared" si="995"/>
        <v>0.0197603455279829-26.0711112897516i</v>
      </c>
      <c r="I3374" s="57" t="str">
        <f t="shared" si="996"/>
        <v>-0.572416217652164-0.422357782699635i</v>
      </c>
      <c r="K3374" s="57" t="str">
        <f t="shared" si="997"/>
        <v>0.000348864231257052-0.000548089069165403i</v>
      </c>
      <c r="L3374" s="57" t="str">
        <f t="shared" si="998"/>
        <v>0.00025-0.000723336620734678i</v>
      </c>
      <c r="M3374" s="57" t="str">
        <f t="shared" si="999"/>
        <v>0.0025-0.000407386081765462i</v>
      </c>
      <c r="N3374" s="57">
        <f t="shared" si="1000"/>
        <v>17.606816275917708</v>
      </c>
      <c r="O3374" s="57">
        <f t="shared" si="1001"/>
        <v>13.571918536285974</v>
      </c>
      <c r="P3374" s="374">
        <f t="shared" si="1002"/>
        <v>-13.571918536285974</v>
      </c>
      <c r="Q3374" s="374">
        <f t="shared" si="1003"/>
        <v>162.39318372408229</v>
      </c>
      <c r="R3374" s="12">
        <f t="shared" si="1004"/>
        <v>-17.606816275917708</v>
      </c>
      <c r="S3374" s="57">
        <f t="shared" si="1005"/>
        <v>305.59566007810116</v>
      </c>
      <c r="T3374" s="12">
        <f t="shared" si="988"/>
        <v>-13.571918536285974</v>
      </c>
    </row>
    <row r="3375" spans="1:20" x14ac:dyDescent="0.15">
      <c r="A3375" s="57">
        <f t="shared" si="989"/>
        <v>1927410.5951536668</v>
      </c>
      <c r="B3375" s="12">
        <f t="shared" si="1006"/>
        <v>306756.92358639796</v>
      </c>
      <c r="C3375" s="57" t="str">
        <f t="shared" si="990"/>
        <v>-0.197171120350825+0.0644441780290469i</v>
      </c>
      <c r="D3375" s="57" t="str">
        <f t="shared" si="991"/>
        <v>4.13744209207009-4.00802809493939i</v>
      </c>
      <c r="E3375" s="57" t="str">
        <f t="shared" si="992"/>
        <v>-12.6075603763821-110.460595806659i</v>
      </c>
      <c r="F3375" s="57" t="str">
        <f t="shared" si="993"/>
        <v>2.86153557887021-3.8889677056228i</v>
      </c>
      <c r="G3375" s="57" t="str">
        <f t="shared" si="994"/>
        <v>0.684794356998762-0.464597724511662i</v>
      </c>
      <c r="H3375" s="57" t="str">
        <f t="shared" si="995"/>
        <v>0.0195663410581477-25.9722007797575i</v>
      </c>
      <c r="I3375" s="57" t="str">
        <f t="shared" si="996"/>
        <v>-0.569563010608011-0.419751080406607i</v>
      </c>
      <c r="K3375" s="57" t="str">
        <f t="shared" si="997"/>
        <v>0.000348075227639386-0.000546338049903687i</v>
      </c>
      <c r="L3375" s="57" t="str">
        <f t="shared" si="998"/>
        <v>0.00025-0.000720598347016017i</v>
      </c>
      <c r="M3375" s="57" t="str">
        <f t="shared" si="999"/>
        <v>0.0025-0.000405843875040309i</v>
      </c>
      <c r="N3375" s="57">
        <f t="shared" si="1000"/>
        <v>18.099664496371446</v>
      </c>
      <c r="O3375" s="57">
        <f t="shared" si="1001"/>
        <v>13.662336722808542</v>
      </c>
      <c r="P3375" s="374">
        <f t="shared" si="1002"/>
        <v>-13.662336722808542</v>
      </c>
      <c r="Q3375" s="374">
        <f t="shared" si="1003"/>
        <v>161.90033550362855</v>
      </c>
      <c r="R3375" s="12">
        <f t="shared" si="1004"/>
        <v>-18.099664496371446</v>
      </c>
      <c r="S3375" s="57">
        <f t="shared" si="1005"/>
        <v>306.75692358639793</v>
      </c>
      <c r="T3375" s="12">
        <f t="shared" si="988"/>
        <v>-13.662336722808542</v>
      </c>
    </row>
    <row r="3376" spans="1:20" x14ac:dyDescent="0.15">
      <c r="A3376" s="57">
        <f t="shared" si="989"/>
        <v>1934734.7554152505</v>
      </c>
      <c r="B3376" s="12">
        <f t="shared" si="1006"/>
        <v>307922.59989602625</v>
      </c>
      <c r="C3376" s="57" t="str">
        <f t="shared" si="990"/>
        <v>-0.194566402428379+0.0654432536510899i</v>
      </c>
      <c r="D3376" s="57" t="str">
        <f t="shared" si="991"/>
        <v>4.1223274459158-4.00847976006091i</v>
      </c>
      <c r="E3376" s="57" t="str">
        <f t="shared" si="992"/>
        <v>-13.3167167487452-109.741125477922i</v>
      </c>
      <c r="F3376" s="57" t="str">
        <f t="shared" si="993"/>
        <v>2.85468401050844-3.88430621915448i</v>
      </c>
      <c r="G3376" s="57" t="str">
        <f t="shared" si="994"/>
        <v>0.683154707509384-0.465246550892268i</v>
      </c>
      <c r="H3376" s="57" t="str">
        <f t="shared" si="995"/>
        <v>0.0193743803807956-25.8736669120424i</v>
      </c>
      <c r="I3376" s="57" t="str">
        <f t="shared" si="996"/>
        <v>-0.566724350235913-0.417155325953351i</v>
      </c>
      <c r="K3376" s="57" t="str">
        <f t="shared" si="997"/>
        <v>0.000347290464241509-0.000544590704103502i</v>
      </c>
      <c r="L3376" s="57" t="str">
        <f t="shared" si="998"/>
        <v>0.00025-0.0007178704393465i</v>
      </c>
      <c r="M3376" s="57" t="str">
        <f t="shared" si="999"/>
        <v>0.0025-0.00040430750651555i</v>
      </c>
      <c r="N3376" s="57">
        <f t="shared" si="1000"/>
        <v>18.590589162009394</v>
      </c>
      <c r="O3376" s="57">
        <f t="shared" si="1001"/>
        <v>13.753167600946401</v>
      </c>
      <c r="P3376" s="374">
        <f t="shared" si="1002"/>
        <v>-13.753167600946401</v>
      </c>
      <c r="Q3376" s="374">
        <f t="shared" si="1003"/>
        <v>161.40941083799061</v>
      </c>
      <c r="R3376" s="12">
        <f t="shared" si="1004"/>
        <v>-18.590589162009394</v>
      </c>
      <c r="S3376" s="57">
        <f t="shared" si="1005"/>
        <v>307.92259989602627</v>
      </c>
      <c r="T3376" s="12">
        <f t="shared" si="988"/>
        <v>-13.753167600946401</v>
      </c>
    </row>
    <row r="3377" spans="1:20" x14ac:dyDescent="0.15">
      <c r="A3377" s="57">
        <f t="shared" si="989"/>
        <v>1942086.7474858286</v>
      </c>
      <c r="B3377" s="12">
        <f t="shared" si="1006"/>
        <v>309092.70577563118</v>
      </c>
      <c r="C3377" s="57" t="str">
        <f t="shared" si="990"/>
        <v>-0.191973636752965+0.0664001925983616i</v>
      </c>
      <c r="D3377" s="57" t="str">
        <f t="shared" si="991"/>
        <v>4.10720899684045-4.00887448328354i</v>
      </c>
      <c r="E3377" s="57" t="str">
        <f t="shared" si="992"/>
        <v>-14.0130027434412-109.016825471973i</v>
      </c>
      <c r="F3377" s="57" t="str">
        <f t="shared" si="993"/>
        <v>2.8478133774663-3.8796521816019i</v>
      </c>
      <c r="G3377" s="57" t="str">
        <f t="shared" si="994"/>
        <v>0.681510495649494-0.46589048065943i</v>
      </c>
      <c r="H3377" s="57" t="str">
        <f t="shared" si="995"/>
        <v>0.0191844411844231-25.775508239426i</v>
      </c>
      <c r="I3377" s="57" t="str">
        <f t="shared" si="996"/>
        <v>-0.563900123612367-0.414570500718701i</v>
      </c>
      <c r="K3377" s="57" t="str">
        <f t="shared" si="997"/>
        <v>0.000346509929334682-0.000542847040284332i</v>
      </c>
      <c r="L3377" s="57" t="str">
        <f t="shared" si="998"/>
        <v>0.00025-0.000715152858484258i</v>
      </c>
      <c r="M3377" s="57" t="str">
        <f t="shared" si="999"/>
        <v>0.0025-0.000402776954090009i</v>
      </c>
      <c r="N3377" s="57">
        <f t="shared" si="1000"/>
        <v>19.079573057230874</v>
      </c>
      <c r="O3377" s="57">
        <f t="shared" si="1001"/>
        <v>13.8444064430493</v>
      </c>
      <c r="P3377" s="374">
        <f t="shared" si="1002"/>
        <v>-13.8444064430493</v>
      </c>
      <c r="Q3377" s="374">
        <f t="shared" si="1003"/>
        <v>160.92042694276913</v>
      </c>
      <c r="R3377" s="12">
        <f t="shared" si="1004"/>
        <v>-19.079573057230874</v>
      </c>
      <c r="S3377" s="57">
        <f t="shared" si="1005"/>
        <v>309.0927057756312</v>
      </c>
      <c r="T3377" s="12">
        <f t="shared" si="988"/>
        <v>-13.8444064430493</v>
      </c>
    </row>
    <row r="3378" spans="1:20" x14ac:dyDescent="0.15">
      <c r="A3378" s="57">
        <f t="shared" si="989"/>
        <v>1949466.6771262749</v>
      </c>
      <c r="B3378" s="12">
        <f t="shared" si="1006"/>
        <v>310267.25805757858</v>
      </c>
      <c r="C3378" s="57" t="str">
        <f t="shared" si="990"/>
        <v>-0.189393482981861+0.0673156061521038i</v>
      </c>
      <c r="D3378" s="57" t="str">
        <f t="shared" si="991"/>
        <v>4.09208717852985-4.0092122295015i</v>
      </c>
      <c r="E3378" s="57" t="str">
        <f t="shared" si="992"/>
        <v>-14.6964259794867-108.287971685407i</v>
      </c>
      <c r="F3378" s="57" t="str">
        <f t="shared" si="993"/>
        <v>2.84092379855556-3.87500532465588i</v>
      </c>
      <c r="G3378" s="57" t="str">
        <f t="shared" si="994"/>
        <v>0.679861749851961-0.466529474888983i</v>
      </c>
      <c r="H3378" s="57" t="str">
        <f t="shared" si="995"/>
        <v>0.0189965013961347-25.6777233203974i</v>
      </c>
      <c r="I3378" s="57" t="str">
        <f t="shared" si="996"/>
        <v>-0.561090218932598-0.411996586157709i</v>
      </c>
      <c r="K3378" s="57" t="str">
        <f t="shared" si="997"/>
        <v>0.000345733611075119-0.000541107066836051i</v>
      </c>
      <c r="L3378" s="57" t="str">
        <f t="shared" si="998"/>
        <v>0.00025-0.000712445565335982i</v>
      </c>
      <c r="M3378" s="57" t="str">
        <f t="shared" si="999"/>
        <v>0.0025-0.000401252195746173i</v>
      </c>
      <c r="N3378" s="57">
        <f t="shared" si="1000"/>
        <v>19.566599610724921</v>
      </c>
      <c r="O3378" s="57">
        <f t="shared" si="1001"/>
        <v>13.936048513362866</v>
      </c>
      <c r="P3378" s="374">
        <f t="shared" si="1002"/>
        <v>-13.936048513362866</v>
      </c>
      <c r="Q3378" s="374">
        <f t="shared" si="1003"/>
        <v>160.43340038927508</v>
      </c>
      <c r="R3378" s="12">
        <f t="shared" si="1004"/>
        <v>-19.566599610724921</v>
      </c>
      <c r="S3378" s="57">
        <f t="shared" si="1005"/>
        <v>310.2672580575786</v>
      </c>
      <c r="T3378" s="12">
        <f t="shared" si="988"/>
        <v>-13.936048513362866</v>
      </c>
    </row>
    <row r="3379" spans="1:20" x14ac:dyDescent="0.15">
      <c r="A3379" s="57">
        <f t="shared" si="989"/>
        <v>1956874.6504993548</v>
      </c>
      <c r="B3379" s="12">
        <f t="shared" si="1006"/>
        <v>311446.2736381974</v>
      </c>
      <c r="C3379" s="57" t="str">
        <f t="shared" si="990"/>
        <v>-0.186826578637237+0.0681901150409244i</v>
      </c>
      <c r="D3379" s="57" t="str">
        <f t="shared" si="991"/>
        <v>4.07696242505693-4.0094929677197i</v>
      </c>
      <c r="E3379" s="57" t="str">
        <f t="shared" si="992"/>
        <v>-15.3670006751082-107.554837032429i</v>
      </c>
      <c r="F3379" s="57" t="str">
        <f t="shared" si="993"/>
        <v>2.8340153943374-3.8703653811029i</v>
      </c>
      <c r="G3379" s="57" t="str">
        <f t="shared" si="994"/>
        <v>0.678208498968276-0.467163494823251i</v>
      </c>
      <c r="H3379" s="57" t="str">
        <f t="shared" si="995"/>
        <v>0.0188105391793438-25.5803107190915i</v>
      </c>
      <c r="I3379" s="57" t="str">
        <f t="shared" si="996"/>
        <v>-0.558294525503048-0.409433563798823i</v>
      </c>
      <c r="K3379" s="57" t="str">
        <f t="shared" si="997"/>
        <v>0.000344961497506227-0.000539370792018616i</v>
      </c>
      <c r="L3379" s="57" t="str">
        <f t="shared" si="998"/>
        <v>0.00025-0.000709748520956346i</v>
      </c>
      <c r="M3379" s="57" t="str">
        <f t="shared" si="999"/>
        <v>0.0025-0.000399733209549883i</v>
      </c>
      <c r="N3379" s="57">
        <f t="shared" si="1000"/>
        <v>20.051652890011354</v>
      </c>
      <c r="O3379" s="57">
        <f t="shared" si="1001"/>
        <v>14.028089070375835</v>
      </c>
      <c r="P3379" s="374">
        <f t="shared" si="1002"/>
        <v>-14.028089070375835</v>
      </c>
      <c r="Q3379" s="374">
        <f t="shared" si="1003"/>
        <v>159.94834710998865</v>
      </c>
      <c r="R3379" s="12">
        <f t="shared" si="1004"/>
        <v>-20.051652890011354</v>
      </c>
      <c r="S3379" s="57">
        <f t="shared" si="1005"/>
        <v>311.4462736381974</v>
      </c>
      <c r="T3379" s="12">
        <f t="shared" si="988"/>
        <v>-14.028089070375835</v>
      </c>
    </row>
    <row r="3380" spans="1:20" x14ac:dyDescent="0.15">
      <c r="A3380" s="57">
        <f t="shared" si="989"/>
        <v>1964310.7741712523</v>
      </c>
      <c r="B3380" s="12">
        <f t="shared" si="1006"/>
        <v>312629.76947802253</v>
      </c>
      <c r="C3380" s="57" t="str">
        <f t="shared" si="990"/>
        <v>-0.184273539114139+0.0690243486489701i</v>
      </c>
      <c r="D3380" s="57" t="str">
        <f t="shared" si="991"/>
        <v>4.06183517083214-4.00971667105922i</v>
      </c>
      <c r="E3380" s="57" t="str">
        <f t="shared" si="992"/>
        <v>-16.0247474744292-106.817691285747i</v>
      </c>
      <c r="F3380" s="57" t="str">
        <f t="shared" si="993"/>
        <v>2.82708828711883-3.86573208484552i</v>
      </c>
      <c r="G3380" s="57" t="str">
        <f t="shared" si="994"/>
        <v>0.676550772267745-0.467792501876273i</v>
      </c>
      <c r="H3380" s="57" t="str">
        <f t="shared" si="995"/>
        <v>0.0186265329314919-25.4832690052663i</v>
      </c>
      <c r="I3380" s="57" t="str">
        <f t="shared" si="996"/>
        <v>-0.555512933733907-0.406881415241031i</v>
      </c>
      <c r="K3380" s="57" t="str">
        <f t="shared" si="997"/>
        <v>0.000344193576560839-0.000537638223961808i</v>
      </c>
      <c r="L3380" s="57" t="str">
        <f t="shared" si="998"/>
        <v>0.00025-0.000707061686547469i</v>
      </c>
      <c r="M3380" s="57" t="str">
        <f t="shared" si="999"/>
        <v>0.0025-0.000398219973650013i</v>
      </c>
      <c r="N3380" s="57">
        <f t="shared" si="1000"/>
        <v>20.53471759560162</v>
      </c>
      <c r="O3380" s="57">
        <f t="shared" si="1001"/>
        <v>14.120523369110947</v>
      </c>
      <c r="P3380" s="374">
        <f t="shared" si="1002"/>
        <v>-14.120523369110947</v>
      </c>
      <c r="Q3380" s="374">
        <f t="shared" si="1003"/>
        <v>159.46528240439838</v>
      </c>
      <c r="R3380" s="12">
        <f t="shared" si="1004"/>
        <v>-20.53471759560162</v>
      </c>
      <c r="S3380" s="57">
        <f t="shared" si="1005"/>
        <v>312.62976947802252</v>
      </c>
      <c r="T3380" s="12">
        <f t="shared" si="988"/>
        <v>-14.120523369110947</v>
      </c>
    </row>
    <row r="3381" spans="1:20" x14ac:dyDescent="0.15">
      <c r="A3381" s="57">
        <f t="shared" si="989"/>
        <v>1971775.1551131031</v>
      </c>
      <c r="B3381" s="12">
        <f t="shared" si="1006"/>
        <v>313817.76260203903</v>
      </c>
      <c r="C3381" s="57" t="str">
        <f t="shared" si="990"/>
        <v>-0.181734957716615+0.0698189442367882i</v>
      </c>
      <c r="D3381" s="57" t="str">
        <f t="shared" si="991"/>
        <v>4.04670585055343-4.00988331676165i</v>
      </c>
      <c r="E3381" s="57" t="str">
        <f t="shared" si="992"/>
        <v>-16.6696932711704-106.076800926094i</v>
      </c>
      <c r="F3381" s="57" t="str">
        <f t="shared" si="993"/>
        <v>2.82014260094906-3.86110517092258i</v>
      </c>
      <c r="G3381" s="57" t="str">
        <f t="shared" si="994"/>
        <v>0.674888599436603-0.468416457639037i</v>
      </c>
      <c r="H3381" s="57" t="str">
        <f t="shared" si="995"/>
        <v>0.0184444612817832-25.3865967542804i</v>
      </c>
      <c r="I3381" s="57" t="str">
        <f t="shared" si="996"/>
        <v>-0.552745335131643-0.404340122151052i</v>
      </c>
      <c r="K3381" s="57" t="str">
        <f t="shared" si="997"/>
        <v>0.000343429836063394-0.000535909370664957i</v>
      </c>
      <c r="L3381" s="57" t="str">
        <f t="shared" si="998"/>
        <v>0.00025-0.000704385023458329i</v>
      </c>
      <c r="M3381" s="57" t="str">
        <f t="shared" si="999"/>
        <v>0.0025-0.000396712466278157i</v>
      </c>
      <c r="N3381" s="57">
        <f t="shared" si="1000"/>
        <v>21.015779054784787</v>
      </c>
      <c r="O3381" s="57">
        <f t="shared" si="1001"/>
        <v>14.213346663361342</v>
      </c>
      <c r="P3381" s="374">
        <f t="shared" si="1002"/>
        <v>-14.213346663361342</v>
      </c>
      <c r="Q3381" s="374">
        <f t="shared" si="1003"/>
        <v>158.98422094521521</v>
      </c>
      <c r="R3381" s="12">
        <f t="shared" si="1004"/>
        <v>-21.015779054784787</v>
      </c>
      <c r="S3381" s="57">
        <f t="shared" si="1005"/>
        <v>313.81776260203901</v>
      </c>
      <c r="T3381" s="12">
        <f t="shared" si="988"/>
        <v>-14.213346663361342</v>
      </c>
    </row>
    <row r="3382" spans="1:20" x14ac:dyDescent="0.15">
      <c r="A3382" s="57">
        <f t="shared" si="989"/>
        <v>1979267.9007025331</v>
      </c>
      <c r="B3382" s="12">
        <f t="shared" si="1006"/>
        <v>315010.2700999268</v>
      </c>
      <c r="C3382" s="57" t="str">
        <f t="shared" si="990"/>
        <v>-0.179211405720986+0.07057454617586i</v>
      </c>
      <c r="D3382" s="57" t="str">
        <f t="shared" si="991"/>
        <v>4.03157489915644-4.00999288619292i</v>
      </c>
      <c r="E3382" s="57" t="str">
        <f t="shared" si="992"/>
        <v>-17.3018710297925-105.332429000339i</v>
      </c>
      <c r="F3382" s="57" t="str">
        <f t="shared" si="993"/>
        <v>2.81317846161552-3.8564843755297i</v>
      </c>
      <c r="G3382" s="57" t="str">
        <f t="shared" si="994"/>
        <v>0.673222010577055-0.469035323884718i</v>
      </c>
      <c r="H3382" s="57" t="str">
        <f t="shared" si="995"/>
        <v>0.0182643030889369-25.2902925470698i</v>
      </c>
      <c r="I3382" s="57" t="str">
        <f t="shared" si="996"/>
        <v>-0.549991622291582-0.401809666260495i</v>
      </c>
      <c r="K3382" s="57" t="str">
        <f t="shared" si="997"/>
        <v>0.000342670263732155-0.000534184239996738i</v>
      </c>
      <c r="L3382" s="57" t="str">
        <f t="shared" si="998"/>
        <v>0.00025-0.000701718493184229i</v>
      </c>
      <c r="M3382" s="57" t="str">
        <f t="shared" si="999"/>
        <v>0.0025-0.000395210665748313i</v>
      </c>
      <c r="N3382" s="57">
        <f t="shared" si="1000"/>
        <v>21.494823215066731</v>
      </c>
      <c r="O3382" s="57">
        <f t="shared" si="1001"/>
        <v>14.306554207868787</v>
      </c>
      <c r="P3382" s="374">
        <f t="shared" si="1002"/>
        <v>-14.306554207868787</v>
      </c>
      <c r="Q3382" s="374">
        <f t="shared" si="1003"/>
        <v>158.50517678493327</v>
      </c>
      <c r="R3382" s="12">
        <f t="shared" si="1004"/>
        <v>-21.494823215066731</v>
      </c>
      <c r="S3382" s="57">
        <f t="shared" si="1005"/>
        <v>315.0102700999268</v>
      </c>
      <c r="T3382" s="12">
        <f t="shared" si="988"/>
        <v>-14.306554207868787</v>
      </c>
    </row>
    <row r="3383" spans="1:20" x14ac:dyDescent="0.15">
      <c r="A3383" s="57">
        <f t="shared" si="989"/>
        <v>1986789.1187252025</v>
      </c>
      <c r="B3383" s="12">
        <f t="shared" si="1006"/>
        <v>316207.3091263065</v>
      </c>
      <c r="C3383" s="57" t="str">
        <f t="shared" si="990"/>
        <v>-0.176703432465165+0.0712918051976404i</v>
      </c>
      <c r="D3383" s="57" t="str">
        <f t="shared" si="991"/>
        <v>4.01644275176446-4.01004536484631i</v>
      </c>
      <c r="E3383" s="57" t="str">
        <f t="shared" si="992"/>
        <v>-17.9213196044673-104.584834988146i</v>
      </c>
      <c r="F3383" s="57" t="str">
        <f t="shared" si="993"/>
        <v>2.80619599663959-3.85186943603972i</v>
      </c>
      <c r="G3383" s="57" t="str">
        <f t="shared" si="994"/>
        <v>0.67155103620624-0.469649062573924i</v>
      </c>
      <c r="H3383" s="57" t="str">
        <f t="shared" si="995"/>
        <v>0.0180860374389538-25.1943549701255i</v>
      </c>
      <c r="I3383" s="57" t="str">
        <f t="shared" si="996"/>
        <v>-0.547251688890501-0.399290029363056i</v>
      </c>
      <c r="K3383" s="57" t="str">
        <f t="shared" si="997"/>
        <v>0.000341914847181353-0.000532462839694952i</v>
      </c>
      <c r="L3383" s="57" t="str">
        <f t="shared" si="998"/>
        <v>0.00025-0.000699062057366233i</v>
      </c>
      <c r="M3383" s="57" t="str">
        <f t="shared" si="999"/>
        <v>0.0025-0.000393714550456578i</v>
      </c>
      <c r="N3383" s="57">
        <f t="shared" si="1000"/>
        <v>21.971836637277676</v>
      </c>
      <c r="O3383" s="57">
        <f t="shared" si="1001"/>
        <v>14.400141260444411</v>
      </c>
      <c r="P3383" s="374">
        <f t="shared" si="1002"/>
        <v>-14.400141260444411</v>
      </c>
      <c r="Q3383" s="374">
        <f t="shared" si="1003"/>
        <v>158.02816336272232</v>
      </c>
      <c r="R3383" s="12">
        <f t="shared" si="1004"/>
        <v>-21.971836637277676</v>
      </c>
      <c r="S3383" s="57">
        <f t="shared" si="1005"/>
        <v>316.20730912630648</v>
      </c>
      <c r="T3383" s="12">
        <f t="shared" si="988"/>
        <v>-14.400141260444411</v>
      </c>
    </row>
    <row r="3384" spans="1:20" x14ac:dyDescent="0.15">
      <c r="A3384" s="57">
        <f t="shared" si="989"/>
        <v>1994338.9173763585</v>
      </c>
      <c r="B3384" s="12">
        <f t="shared" si="1006"/>
        <v>317408.8969009865</v>
      </c>
      <c r="C3384" s="57" t="str">
        <f t="shared" si="990"/>
        <v>-0.174211565462968+0.071971377657927i</v>
      </c>
      <c r="D3384" s="57" t="str">
        <f t="shared" si="991"/>
        <v>4.00130984363838-4.01004074234493i</v>
      </c>
      <c r="E3384" s="57" t="str">
        <f t="shared" si="992"/>
        <v>-18.528083556282-103.834274677099i</v>
      </c>
      <c r="F3384" s="57" t="str">
        <f t="shared" si="993"/>
        <v>2.79919533527178-3.84726009102302i</v>
      </c>
      <c r="G3384" s="57" t="str">
        <f t="shared" si="994"/>
        <v>0.66987570725512-0.470257635859932i</v>
      </c>
      <c r="H3384" s="57" t="str">
        <f t="shared" si="995"/>
        <v>0.0179096436429035-25.0987826154714i</v>
      </c>
      <c r="I3384" s="57" t="str">
        <f t="shared" si="996"/>
        <v>-0.544525429679239-0.396781193311667i</v>
      </c>
      <c r="K3384" s="57" t="str">
        <f t="shared" si="997"/>
        <v>0.000341163573923391-0.000530745177366375i</v>
      </c>
      <c r="L3384" s="57" t="str">
        <f t="shared" si="998"/>
        <v>0.00025-0.00069641567779063i</v>
      </c>
      <c r="M3384" s="57" t="str">
        <f t="shared" si="999"/>
        <v>0.0025-0.00039222409888083i</v>
      </c>
      <c r="N3384" s="57">
        <f t="shared" si="1000"/>
        <v>22.446806488371607</v>
      </c>
      <c r="O3384" s="57">
        <f t="shared" si="1001"/>
        <v>14.494103084029629</v>
      </c>
      <c r="P3384" s="374">
        <f t="shared" si="1002"/>
        <v>-14.494103084029629</v>
      </c>
      <c r="Q3384" s="374">
        <f t="shared" si="1003"/>
        <v>157.55319351162839</v>
      </c>
      <c r="R3384" s="12">
        <f t="shared" si="1004"/>
        <v>-22.446806488371607</v>
      </c>
      <c r="S3384" s="57">
        <f t="shared" si="1005"/>
        <v>317.40889690098652</v>
      </c>
      <c r="T3384" s="12">
        <f t="shared" si="988"/>
        <v>-14.494103084029629</v>
      </c>
    </row>
    <row r="3385" spans="1:20" x14ac:dyDescent="0.15">
      <c r="A3385" s="57">
        <f t="shared" si="989"/>
        <v>2001917.4052623888</v>
      </c>
      <c r="B3385" s="12">
        <f t="shared" si="1006"/>
        <v>318615.05070921028</v>
      </c>
      <c r="C3385" s="57" t="str">
        <f t="shared" si="990"/>
        <v>-0.171736310542272+0.072613924817233i</v>
      </c>
      <c r="D3385" s="57" t="str">
        <f t="shared" si="991"/>
        <v>3.9861766101266-4.00997901244312i</v>
      </c>
      <c r="E3385" s="57" t="str">
        <f t="shared" si="992"/>
        <v>-19.1222129690351-103.081000046203i</v>
      </c>
      <c r="F3385" s="57" t="str">
        <f t="shared" si="993"/>
        <v>2.79217660848689-3.84265608026798i</v>
      </c>
      <c r="G3385" s="57" t="str">
        <f t="shared" si="994"/>
        <v>0.668196055067294-0.470861006093942i</v>
      </c>
      <c r="H3385" s="57" t="str">
        <f t="shared" si="995"/>
        <v>0.0177351012347242-25.0035740806411i</v>
      </c>
      <c r="I3385" s="57" t="str">
        <f t="shared" si="996"/>
        <v>-0.541812740475324-0.394283140015691i</v>
      </c>
      <c r="K3385" s="57" t="str">
        <f t="shared" si="997"/>
        <v>0.000340416431370961-0.000529031260486574i</v>
      </c>
      <c r="L3385" s="57" t="str">
        <f t="shared" si="998"/>
        <v>0.00025-0.000693779316388355i</v>
      </c>
      <c r="M3385" s="57" t="str">
        <f t="shared" si="999"/>
        <v>0.0025-0.000390739289580425i</v>
      </c>
      <c r="N3385" s="57">
        <f t="shared" si="1000"/>
        <v>22.919720533927347</v>
      </c>
      <c r="O3385" s="57">
        <f t="shared" si="1001"/>
        <v>14.588434948699474</v>
      </c>
      <c r="P3385" s="374">
        <f t="shared" si="1002"/>
        <v>-14.588434948699474</v>
      </c>
      <c r="Q3385" s="374">
        <f t="shared" si="1003"/>
        <v>157.08027946607265</v>
      </c>
      <c r="R3385" s="12">
        <f t="shared" si="1004"/>
        <v>-22.919720533927347</v>
      </c>
      <c r="S3385" s="57">
        <f t="shared" si="1005"/>
        <v>318.61505070921027</v>
      </c>
      <c r="T3385" s="12">
        <f t="shared" si="988"/>
        <v>-14.588434948699474</v>
      </c>
    </row>
    <row r="3386" spans="1:20" x14ac:dyDescent="0.15">
      <c r="A3386" s="57">
        <f t="shared" si="989"/>
        <v>2009524.6914023862</v>
      </c>
      <c r="B3386" s="12">
        <f t="shared" si="1006"/>
        <v>319825.78790190531</v>
      </c>
      <c r="C3386" s="57" t="str">
        <f t="shared" si="990"/>
        <v>-0.169278152006001+0.0732201121378798i</v>
      </c>
      <c r="D3386" s="57" t="str">
        <f t="shared" si="991"/>
        <v>3.97104348661505-4.00986017302754i</v>
      </c>
      <c r="E3386" s="57" t="str">
        <f t="shared" si="992"/>
        <v>-19.7037632639993-102.325259157678i</v>
      </c>
      <c r="F3386" s="57" t="str">
        <f t="shared" si="993"/>
        <v>2.78513994897882-3.83805714480149i</v>
      </c>
      <c r="G3386" s="57" t="str">
        <f t="shared" si="994"/>
        <v>0.666512111397736-0.471459135830316i</v>
      </c>
      <c r="H3386" s="57" t="str">
        <f t="shared" si="995"/>
        <v>0.0175623899690407-24.9087279686561i</v>
      </c>
      <c r="I3386" s="57" t="str">
        <f t="shared" si="996"/>
        <v>-0.539113518155646-0.391795851438119i</v>
      </c>
      <c r="K3386" s="57" t="str">
        <f t="shared" si="997"/>
        <v>0.000339673406839193-0.000527321096399798i</v>
      </c>
      <c r="L3386" s="57" t="str">
        <f t="shared" si="998"/>
        <v>0.00025-0.000691152935234463i</v>
      </c>
      <c r="M3386" s="57" t="str">
        <f t="shared" si="999"/>
        <v>0.0025-0.000389260101195881i</v>
      </c>
      <c r="N3386" s="57">
        <f t="shared" si="1000"/>
        <v>23.390567130375445</v>
      </c>
      <c r="O3386" s="57">
        <f t="shared" si="1001"/>
        <v>14.683132133603236</v>
      </c>
      <c r="P3386" s="374">
        <f t="shared" si="1002"/>
        <v>-14.683132133603236</v>
      </c>
      <c r="Q3386" s="374">
        <f t="shared" si="1003"/>
        <v>156.60943286962456</v>
      </c>
      <c r="R3386" s="12">
        <f t="shared" si="1004"/>
        <v>-23.390567130375445</v>
      </c>
      <c r="S3386" s="57">
        <f t="shared" si="1005"/>
        <v>319.8257879019053</v>
      </c>
      <c r="T3386" s="12">
        <f t="shared" si="988"/>
        <v>-14.683132133603236</v>
      </c>
    </row>
    <row r="3387" spans="1:20" x14ac:dyDescent="0.15">
      <c r="A3387" s="57">
        <f t="shared" si="989"/>
        <v>2017160.8852297151</v>
      </c>
      <c r="B3387" s="12">
        <f t="shared" si="1006"/>
        <v>321041.12589593255</v>
      </c>
      <c r="C3387" s="57" t="str">
        <f t="shared" si="990"/>
        <v>-0.166837552814731+0.0737906085983795i</v>
      </c>
      <c r="D3387" s="57" t="str">
        <f t="shared" si="991"/>
        <v>3.95591090847693-4.00968422611716i</v>
      </c>
      <c r="E3387" s="57" t="str">
        <f t="shared" si="992"/>
        <v>-20.2727950140112-101.567296056901i</v>
      </c>
      <c r="F3387" s="57" t="str">
        <f t="shared" si="993"/>
        <v>2.77808549115475-3.8334630269093i</v>
      </c>
      <c r="G3387" s="57" t="str">
        <f t="shared" si="994"/>
        <v>0.664823908411453-0.47205198783182i</v>
      </c>
      <c r="H3387" s="57" t="str">
        <f t="shared" si="995"/>
        <v>0.0173914898190005-24.8142428880038i</v>
      </c>
      <c r="I3387" s="57" t="str">
        <f t="shared" si="996"/>
        <v>-0.536427660649129-0.389319309592738i</v>
      </c>
      <c r="K3387" s="57" t="str">
        <f t="shared" si="997"/>
        <v>0.000338934487547788-0.000525614692318877i</v>
      </c>
      <c r="L3387" s="57" t="str">
        <f t="shared" si="998"/>
        <v>0.00025-0.000688536496547585i</v>
      </c>
      <c r="M3387" s="57" t="str">
        <f t="shared" si="999"/>
        <v>0.0025-0.000387786512448576i</v>
      </c>
      <c r="N3387" s="57">
        <f t="shared" si="1000"/>
        <v>23.85933521697325</v>
      </c>
      <c r="O3387" s="57">
        <f t="shared" si="1001"/>
        <v>14.778189928846398</v>
      </c>
      <c r="P3387" s="374">
        <f t="shared" si="1002"/>
        <v>-14.778189928846398</v>
      </c>
      <c r="Q3387" s="374">
        <f t="shared" si="1003"/>
        <v>156.14066478302675</v>
      </c>
      <c r="R3387" s="12">
        <f t="shared" si="1004"/>
        <v>-23.85933521697325</v>
      </c>
      <c r="S3387" s="57">
        <f t="shared" si="1005"/>
        <v>321.04112589593257</v>
      </c>
      <c r="T3387" s="12">
        <f t="shared" si="988"/>
        <v>-14.778189928846398</v>
      </c>
    </row>
    <row r="3388" spans="1:20" x14ac:dyDescent="0.15">
      <c r="A3388" s="57">
        <f t="shared" si="989"/>
        <v>2024826.0965935884</v>
      </c>
      <c r="B3388" s="12">
        <f t="shared" si="1006"/>
        <v>322261.08217433712</v>
      </c>
      <c r="C3388" s="57" t="str">
        <f t="shared" si="990"/>
        <v>-0.16441495478987+0.0743260860256252i</v>
      </c>
      <c r="D3388" s="57" t="str">
        <f t="shared" si="991"/>
        <v>3.94077931102269-4.00945117786286i</v>
      </c>
      <c r="E3388" s="57" t="str">
        <f t="shared" si="992"/>
        <v>-20.8293737572038-100.807350680389i</v>
      </c>
      <c r="F3388" s="57" t="str">
        <f t="shared" si="993"/>
        <v>2.77101337112947-3.8288734701565i</v>
      </c>
      <c r="G3388" s="57" t="str">
        <f t="shared" si="994"/>
        <v>0.663131478682074-0.472639525074872i</v>
      </c>
      <c r="H3388" s="57" t="str">
        <f t="shared" si="995"/>
        <v>0.0172223809741226-24.7201174526147i</v>
      </c>
      <c r="I3388" s="57" t="str">
        <f t="shared" si="996"/>
        <v>-0.533755066929422-0.386853496541347i</v>
      </c>
      <c r="K3388" s="57" t="str">
        <f t="shared" si="997"/>
        <v>0.000338199660623103-0.000523912055325123i</v>
      </c>
      <c r="L3388" s="57" t="str">
        <f t="shared" si="998"/>
        <v>0.00025-0.000685929962689365i</v>
      </c>
      <c r="M3388" s="57" t="str">
        <f t="shared" si="999"/>
        <v>0.0025-0.000386318502140443i</v>
      </c>
      <c r="N3388" s="57">
        <f t="shared" si="1000"/>
        <v>24.326014307534507</v>
      </c>
      <c r="O3388" s="57">
        <f t="shared" si="1001"/>
        <v>14.873603637310968</v>
      </c>
      <c r="P3388" s="374">
        <f t="shared" si="1002"/>
        <v>-14.873603637310968</v>
      </c>
      <c r="Q3388" s="374">
        <f t="shared" si="1003"/>
        <v>155.67398569246549</v>
      </c>
      <c r="R3388" s="12">
        <f t="shared" si="1004"/>
        <v>-24.326014307534507</v>
      </c>
      <c r="S3388" s="57">
        <f t="shared" si="1005"/>
        <v>322.2610821743371</v>
      </c>
      <c r="T3388" s="12">
        <f t="shared" si="988"/>
        <v>-14.873603637310968</v>
      </c>
    </row>
    <row r="3389" spans="1:20" x14ac:dyDescent="0.15">
      <c r="A3389" s="57">
        <f t="shared" si="989"/>
        <v>2032520.435760644</v>
      </c>
      <c r="B3389" s="12">
        <f t="shared" si="1006"/>
        <v>323485.67428659962</v>
      </c>
      <c r="C3389" s="57" t="str">
        <f t="shared" si="990"/>
        <v>-0.162010778836261+0.0748272184453948i</v>
      </c>
      <c r="D3389" s="57" t="str">
        <f t="shared" si="991"/>
        <v>3.92564912944994-4.00916103854603i</v>
      </c>
      <c r="E3389" s="57" t="str">
        <f t="shared" si="992"/>
        <v>-21.3735698107413-100.045658771659i</v>
      </c>
      <c r="F3389" s="57" t="str">
        <f t="shared" si="993"/>
        <v>2.76392372671887-3.82428821940785i</v>
      </c>
      <c r="G3389" s="57" t="str">
        <f t="shared" si="994"/>
        <v>0.661434855190353-0.473221710754769i</v>
      </c>
      <c r="H3389" s="57" t="str">
        <f t="shared" si="995"/>
        <v>0.0170550438381663-24.6263502818408i</v>
      </c>
      <c r="I3389" s="57" t="str">
        <f t="shared" si="996"/>
        <v>-0.531095637007613-0.38439839439092i</v>
      </c>
      <c r="K3389" s="57" t="str">
        <f t="shared" si="997"/>
        <v>0.000337468913100268-0.000522213192368288i</v>
      </c>
      <c r="L3389" s="57" t="str">
        <f t="shared" si="998"/>
        <v>0.00025-0.000683333296163942i</v>
      </c>
      <c r="M3389" s="57" t="str">
        <f t="shared" si="999"/>
        <v>0.0025-0.000384856049153658i</v>
      </c>
      <c r="N3389" s="57">
        <f t="shared" si="1000"/>
        <v>24.790594481946329</v>
      </c>
      <c r="O3389" s="57">
        <f t="shared" si="1001"/>
        <v>14.969368576414823</v>
      </c>
      <c r="P3389" s="374">
        <f t="shared" si="1002"/>
        <v>-14.969368576414823</v>
      </c>
      <c r="Q3389" s="374">
        <f t="shared" si="1003"/>
        <v>155.20940551805367</v>
      </c>
      <c r="R3389" s="12">
        <f t="shared" si="1004"/>
        <v>-24.790594481946329</v>
      </c>
      <c r="S3389" s="57">
        <f t="shared" si="1005"/>
        <v>323.48567428659965</v>
      </c>
      <c r="T3389" s="12">
        <f t="shared" si="988"/>
        <v>-14.969368576414823</v>
      </c>
    </row>
    <row r="3390" spans="1:20" x14ac:dyDescent="0.15">
      <c r="A3390" s="57">
        <f t="shared" si="989"/>
        <v>2040244.0134165345</v>
      </c>
      <c r="B3390" s="12">
        <f t="shared" si="1006"/>
        <v>324714.91984888871</v>
      </c>
      <c r="C3390" s="57" t="str">
        <f t="shared" si="990"/>
        <v>-0.159625425183148+0.0752946814515188i</v>
      </c>
      <c r="D3390" s="57" t="str">
        <f t="shared" si="991"/>
        <v>3.91052079879341-4.00881382257653i</v>
      </c>
      <c r="E3390" s="57" t="str">
        <f t="shared" si="992"/>
        <v>-21.9054580848231-99.2824518048376i</v>
      </c>
      <c r="F3390" s="57" t="str">
        <f t="shared" si="993"/>
        <v>2.75681669743365-3.8197070208483i</v>
      </c>
      <c r="G3390" s="57" t="str">
        <f t="shared" si="994"/>
        <v>0.659734071322602-0.473798508290925i</v>
      </c>
      <c r="H3390" s="57" t="str">
        <f t="shared" si="995"/>
        <v>0.0168894590270149-24.532940000434i</v>
      </c>
      <c r="I3390" s="57" t="str">
        <f t="shared" si="996"/>
        <v>-0.52844927192499-0.381953985290864i</v>
      </c>
      <c r="K3390" s="57" t="str">
        <f t="shared" si="997"/>
        <v>0.000336742231925254-0.000520518110266523i</v>
      </c>
      <c r="L3390" s="57" t="str">
        <f t="shared" si="998"/>
        <v>0.00025-0.000680746459617396i</v>
      </c>
      <c r="M3390" s="57" t="str">
        <f t="shared" si="999"/>
        <v>0.0025-0.000383399132450347i</v>
      </c>
      <c r="N3390" s="57">
        <f t="shared" si="1000"/>
        <v>25.253066377468087</v>
      </c>
      <c r="O3390" s="57">
        <f t="shared" si="1001"/>
        <v>15.065480079809026</v>
      </c>
      <c r="P3390" s="374">
        <f t="shared" si="1002"/>
        <v>-15.065480079809026</v>
      </c>
      <c r="Q3390" s="374">
        <f t="shared" si="1003"/>
        <v>154.74693362253191</v>
      </c>
      <c r="R3390" s="12">
        <f t="shared" si="1004"/>
        <v>-25.253066377468087</v>
      </c>
      <c r="S3390" s="57">
        <f t="shared" si="1005"/>
        <v>324.71491984888871</v>
      </c>
      <c r="T3390" s="12">
        <f t="shared" si="988"/>
        <v>-15.065480079809026</v>
      </c>
    </row>
    <row r="3391" spans="1:20" x14ac:dyDescent="0.15">
      <c r="A3391" s="57">
        <f t="shared" si="989"/>
        <v>2047996.9406675175</v>
      </c>
      <c r="B3391" s="12">
        <f t="shared" si="1006"/>
        <v>325948.83654431452</v>
      </c>
      <c r="C3391" s="57" t="str">
        <f t="shared" si="990"/>
        <v>-0.157259273642306+0.075729151594133i</v>
      </c>
      <c r="D3391" s="57" t="str">
        <f t="shared" si="991"/>
        <v>3.89539475387488-4.00840954849014i</v>
      </c>
      <c r="E3391" s="57" t="str">
        <f t="shared" si="992"/>
        <v>-22.425117897305-98.5179569158158i</v>
      </c>
      <c r="F3391" s="57" t="str">
        <f t="shared" si="993"/>
        <v>2.74969242447231-3.81512962200331i</v>
      </c>
      <c r="G3391" s="57" t="str">
        <f t="shared" si="994"/>
        <v>0.658029160869044-0.474369881332095i</v>
      </c>
      <c r="H3391" s="57" t="str">
        <f t="shared" si="995"/>
        <v>0.0167256073665744-24.4398852385232i</v>
      </c>
      <c r="I3391" s="57" t="str">
        <f t="shared" si="996"/>
        <v>-0.525815873745765-0.379520251430187i</v>
      </c>
      <c r="K3391" s="57" t="str">
        <f t="shared" si="997"/>
        <v>0.000336019603956929-0.000518826815706353i</v>
      </c>
      <c r="L3391" s="57" t="str">
        <f t="shared" si="998"/>
        <v>0.00025-0.000678169415837214i</v>
      </c>
      <c r="M3391" s="57" t="str">
        <f t="shared" si="999"/>
        <v>0.0025-0.000381947731072273i</v>
      </c>
      <c r="N3391" s="57">
        <f t="shared" si="1000"/>
        <v>25.713421179863531</v>
      </c>
      <c r="O3391" s="57">
        <f t="shared" si="1001"/>
        <v>15.161933499015891</v>
      </c>
      <c r="P3391" s="374">
        <f t="shared" si="1002"/>
        <v>-15.161933499015891</v>
      </c>
      <c r="Q3391" s="374">
        <f t="shared" si="1003"/>
        <v>154.28657882013647</v>
      </c>
      <c r="R3391" s="12">
        <f t="shared" si="1004"/>
        <v>-25.713421179863531</v>
      </c>
      <c r="S3391" s="57">
        <f t="shared" si="1005"/>
        <v>325.94883654431453</v>
      </c>
      <c r="T3391" s="12">
        <f t="shared" si="988"/>
        <v>-15.161933499015891</v>
      </c>
    </row>
    <row r="3392" spans="1:20" x14ac:dyDescent="0.15">
      <c r="A3392" s="57">
        <f t="shared" si="989"/>
        <v>2055779.3290420542</v>
      </c>
      <c r="B3392" s="12">
        <f t="shared" si="1006"/>
        <v>327187.44212318293</v>
      </c>
      <c r="C3392" s="57" t="str">
        <f t="shared" si="990"/>
        <v>-0.154912683882376+0.0761313057872441i</v>
      </c>
      <c r="D3392" s="57" t="str">
        <f t="shared" si="991"/>
        <v>3.88027142925326-4.00794823894492i</v>
      </c>
      <c r="E3392" s="57" t="str">
        <f t="shared" si="992"/>
        <v>-22.9326327891816-97.7523968408196i</v>
      </c>
      <c r="F3392" s="57" t="str">
        <f t="shared" si="993"/>
        <v>2.74255105071392-3.81055577175926i</v>
      </c>
      <c r="G3392" s="57" t="str">
        <f t="shared" si="994"/>
        <v>0.656320158022087-0.474935793761588i</v>
      </c>
      <c r="H3392" s="57" t="str">
        <f t="shared" si="995"/>
        <v>0.0165634698906914-24.3471846315937i</v>
      </c>
      <c r="I3392" s="57" t="str">
        <f t="shared" si="996"/>
        <v>-0.523195345549876-0.377097175034738i</v>
      </c>
      <c r="K3392" s="57" t="str">
        <f t="shared" si="997"/>
        <v>0.000335301015969123-0.000517139315242699i</v>
      </c>
      <c r="L3392" s="57" t="str">
        <f t="shared" si="998"/>
        <v>0.00025-0.000675602127751755i</v>
      </c>
      <c r="M3392" s="57" t="str">
        <f t="shared" si="999"/>
        <v>0.0025-0.000380501824140539i</v>
      </c>
      <c r="N3392" s="57">
        <f t="shared" si="1000"/>
        <v>26.171650614345765</v>
      </c>
      <c r="O3392" s="57">
        <f t="shared" si="1001"/>
        <v>15.258724205003276</v>
      </c>
      <c r="P3392" s="374">
        <f t="shared" si="1002"/>
        <v>-15.258724205003276</v>
      </c>
      <c r="Q3392" s="374">
        <f t="shared" si="1003"/>
        <v>153.82834938565423</v>
      </c>
      <c r="R3392" s="12">
        <f t="shared" si="1004"/>
        <v>-26.171650614345765</v>
      </c>
      <c r="S3392" s="57">
        <f t="shared" si="1005"/>
        <v>327.1874421231829</v>
      </c>
      <c r="T3392" s="12">
        <f t="shared" si="988"/>
        <v>-15.258724205003276</v>
      </c>
    </row>
    <row r="3393" spans="1:20" x14ac:dyDescent="0.15">
      <c r="A3393" s="57">
        <f t="shared" si="989"/>
        <v>2063591.2904924143</v>
      </c>
      <c r="B3393" s="12">
        <f t="shared" si="1006"/>
        <v>328430.75440325105</v>
      </c>
      <c r="C3393" s="57" t="str">
        <f t="shared" si="990"/>
        <v>-0.152585995718198+0.076501820735872i</v>
      </c>
      <c r="D3393" s="57" t="str">
        <f t="shared" si="991"/>
        <v>3.86515125917471-4.00742992071714i</v>
      </c>
      <c r="E3393" s="57" t="str">
        <f t="shared" si="992"/>
        <v>-23.4280903412155-96.985989862171i</v>
      </c>
      <c r="F3393" s="57" t="str">
        <f t="shared" si="993"/>
        <v>2.73539272071068-3.80598522038365i</v>
      </c>
      <c r="G3393" s="57" t="str">
        <f t="shared" si="994"/>
        <v>0.654607097374525-0.475496209702479i</v>
      </c>
      <c r="H3393" s="57" t="str">
        <f t="shared" si="995"/>
        <v>0.0164030278390846-24.2548368204651i</v>
      </c>
      <c r="I3393" s="57" t="str">
        <f t="shared" si="996"/>
        <v>-0.52058759142576-0.374684738364432i</v>
      </c>
      <c r="K3393" s="57" t="str">
        <f t="shared" si="997"/>
        <v>0.000334586454652648-0.000515455615298902i</v>
      </c>
      <c r="L3393" s="57" t="str">
        <f t="shared" si="998"/>
        <v>0.00025-0.000673044558429722i</v>
      </c>
      <c r="M3393" s="57" t="str">
        <f t="shared" si="999"/>
        <v>0.0025-0.000379061390855289i</v>
      </c>
      <c r="N3393" s="57">
        <f t="shared" si="1000"/>
        <v>26.627746936377633</v>
      </c>
      <c r="O3393" s="57">
        <f t="shared" si="1001"/>
        <v>15.355847589700417</v>
      </c>
      <c r="P3393" s="374">
        <f t="shared" si="1002"/>
        <v>-15.355847589700417</v>
      </c>
      <c r="Q3393" s="374">
        <f t="shared" si="1003"/>
        <v>153.37225306362237</v>
      </c>
      <c r="R3393" s="12">
        <f t="shared" si="1004"/>
        <v>-26.627746936377633</v>
      </c>
      <c r="S3393" s="57">
        <f t="shared" si="1005"/>
        <v>328.43075440325106</v>
      </c>
      <c r="T3393" s="12">
        <f t="shared" si="988"/>
        <v>-15.355847589700417</v>
      </c>
    </row>
    <row r="3394" spans="1:20" x14ac:dyDescent="0.15">
      <c r="A3394" s="57">
        <f t="shared" si="989"/>
        <v>2071432.9373962854</v>
      </c>
      <c r="B3394" s="12">
        <f t="shared" si="1006"/>
        <v>329678.7912699834</v>
      </c>
      <c r="C3394" s="57" t="str">
        <f t="shared" si="990"/>
        <v>-0.150279529414156+0.0768413723829608i</v>
      </c>
      <c r="D3394" s="57" t="str">
        <f t="shared" si="991"/>
        <v>3.85003467752272-4.00685462469631i</v>
      </c>
      <c r="E3394" s="57" t="str">
        <f t="shared" si="992"/>
        <v>-23.9115819919758-96.2189497610764i</v>
      </c>
      <c r="F3394" s="57" t="str">
        <f t="shared" si="993"/>
        <v>2.72821758067995-3.80141771954547i</v>
      </c>
      <c r="G3394" s="57" t="str">
        <f t="shared" si="994"/>
        <v>0.652890013917656-0.476051093522806i</v>
      </c>
      <c r="H3394" s="57" t="str">
        <f t="shared" si="995"/>
        <v>0.016244262655294-24.1628404512693i</v>
      </c>
      <c r="I3394" s="57" t="str">
        <f t="shared" si="996"/>
        <v>-0.517992516463157-0.372282923710465i</v>
      </c>
      <c r="K3394" s="57" t="str">
        <f t="shared" si="997"/>
        <v>0.000333875906617328-0.000513775722166766i</v>
      </c>
      <c r="L3394" s="57" t="str">
        <f t="shared" si="998"/>
        <v>0.00025-0.000670496671079618i</v>
      </c>
      <c r="M3394" s="57" t="str">
        <f t="shared" si="999"/>
        <v>0.0025-0.000377626410495406i</v>
      </c>
      <c r="N3394" s="57">
        <f t="shared" si="1000"/>
        <v>27.08170292233487</v>
      </c>
      <c r="O3394" s="57">
        <f t="shared" si="1001"/>
        <v>15.453299067451802</v>
      </c>
      <c r="P3394" s="374">
        <f t="shared" si="1002"/>
        <v>-15.453299067451802</v>
      </c>
      <c r="Q3394" s="374">
        <f t="shared" si="1003"/>
        <v>152.91829707766513</v>
      </c>
      <c r="R3394" s="12">
        <f t="shared" si="1004"/>
        <v>-27.08170292233487</v>
      </c>
      <c r="S3394" s="57">
        <f t="shared" si="1005"/>
        <v>329.67879126998338</v>
      </c>
      <c r="T3394" s="12">
        <f t="shared" si="988"/>
        <v>-15.453299067451802</v>
      </c>
    </row>
    <row r="3395" spans="1:20" x14ac:dyDescent="0.15">
      <c r="A3395" s="57">
        <f t="shared" si="989"/>
        <v>2079304.3825583914</v>
      </c>
      <c r="B3395" s="12">
        <f t="shared" si="1006"/>
        <v>330931.57067680935</v>
      </c>
      <c r="C3395" s="57" t="str">
        <f t="shared" si="990"/>
        <v>-0.147993586000471+0.0771506353761656i</v>
      </c>
      <c r="D3395" s="57" t="str">
        <f t="shared" si="991"/>
        <v>3.83492211776844-4.00622238587964i</v>
      </c>
      <c r="E3395" s="57" t="str">
        <f t="shared" si="992"/>
        <v>-24.3832028575035-95.4514857772403i</v>
      </c>
      <c r="F3395" s="57" t="str">
        <f t="shared" si="993"/>
        <v>2.72102577849615-3.79685302233547i</v>
      </c>
      <c r="G3395" s="57" t="str">
        <f t="shared" si="994"/>
        <v>0.651168943039328-0.476600409840752i</v>
      </c>
      <c r="H3395" s="57" t="str">
        <f t="shared" si="995"/>
        <v>0.016087155984646-24.0711941754299i</v>
      </c>
      <c r="I3395" s="57" t="str">
        <f t="shared" si="996"/>
        <v>-0.515410026745963-0.369891713392578i</v>
      </c>
      <c r="K3395" s="57" t="str">
        <f t="shared" si="997"/>
        <v>0.000333169358393999-0.000512099642006643i</v>
      </c>
      <c r="L3395" s="57" t="str">
        <f t="shared" si="998"/>
        <v>0.00025-0.000667958429049234i</v>
      </c>
      <c r="M3395" s="57" t="str">
        <f t="shared" si="999"/>
        <v>0.0025-0.000376196862418216i</v>
      </c>
      <c r="N3395" s="57">
        <f t="shared" si="1000"/>
        <v>27.533511860042438</v>
      </c>
      <c r="O3395" s="57">
        <f t="shared" si="1001"/>
        <v>15.551074076410732</v>
      </c>
      <c r="P3395" s="374">
        <f t="shared" si="1002"/>
        <v>-15.551074076410732</v>
      </c>
      <c r="Q3395" s="374">
        <f t="shared" si="1003"/>
        <v>152.46648813995756</v>
      </c>
      <c r="R3395" s="12">
        <f t="shared" si="1004"/>
        <v>-27.533511860042438</v>
      </c>
      <c r="S3395" s="57">
        <f t="shared" si="1005"/>
        <v>330.93157067680937</v>
      </c>
      <c r="T3395" s="12">
        <f t="shared" si="988"/>
        <v>-15.551074076410732</v>
      </c>
    </row>
    <row r="3396" spans="1:20" x14ac:dyDescent="0.15">
      <c r="A3396" s="57">
        <f t="shared" si="989"/>
        <v>2087205.7392121132</v>
      </c>
      <c r="B3396" s="12">
        <f t="shared" si="1006"/>
        <v>332189.11064538121</v>
      </c>
      <c r="C3396" s="57" t="str">
        <f t="shared" si="990"/>
        <v>-0.145728447601382+0.0774302825546118i</v>
      </c>
      <c r="D3396" s="57" t="str">
        <f t="shared" si="991"/>
        <v>3.81981401292113-4.00553324336568i</v>
      </c>
      <c r="E3396" s="57" t="str">
        <f t="shared" si="992"/>
        <v>-24.8430515528527-94.6838025750862i</v>
      </c>
      <c r="F3396" s="57" t="str">
        <f t="shared" si="993"/>
        <v>2.71381746368236-3.7922908832863i</v>
      </c>
      <c r="G3396" s="57" t="str">
        <f t="shared" si="994"/>
        <v>0.649443920521901-0.477144123529824i</v>
      </c>
      <c r="H3396" s="57" t="str">
        <f t="shared" si="995"/>
        <v>0.015931689672233-23.9798966496399i</v>
      </c>
      <c r="I3396" s="57" t="str">
        <f t="shared" si="996"/>
        <v>-0.512840029345045-0.367511089756308i</v>
      </c>
      <c r="K3396" s="57" t="str">
        <f t="shared" si="997"/>
        <v>0.000332466796436477-0.000510427380847499i</v>
      </c>
      <c r="L3396" s="57" t="str">
        <f t="shared" si="998"/>
        <v>0.00025-0.000665429795825098i</v>
      </c>
      <c r="M3396" s="57" t="str">
        <f t="shared" si="999"/>
        <v>0.0025-0.000374772726059191i</v>
      </c>
      <c r="N3396" s="57">
        <f t="shared" si="1000"/>
        <v>27.983167539207614</v>
      </c>
      <c r="O3396" s="57">
        <f t="shared" si="1001"/>
        <v>15.649168079874087</v>
      </c>
      <c r="P3396" s="374">
        <f t="shared" si="1002"/>
        <v>-15.649168079874087</v>
      </c>
      <c r="Q3396" s="374">
        <f t="shared" si="1003"/>
        <v>152.01683246079239</v>
      </c>
      <c r="R3396" s="12">
        <f t="shared" si="1004"/>
        <v>-27.983167539207614</v>
      </c>
      <c r="S3396" s="57">
        <f t="shared" si="1005"/>
        <v>332.18911064538122</v>
      </c>
      <c r="T3396" s="12">
        <f t="shared" si="988"/>
        <v>-15.649168079874087</v>
      </c>
    </row>
    <row r="3397" spans="1:20" x14ac:dyDescent="0.15">
      <c r="A3397" s="57">
        <f t="shared" si="989"/>
        <v>2095137.1210211194</v>
      </c>
      <c r="B3397" s="12">
        <f t="shared" si="1006"/>
        <v>333451.42926583369</v>
      </c>
      <c r="C3397" s="57" t="str">
        <f t="shared" si="990"/>
        <v>-0.143484377774242+0.0776809844556755i</v>
      </c>
      <c r="D3397" s="57" t="str">
        <f t="shared" si="991"/>
        <v>3.80471079547842-4.00478724034723i</v>
      </c>
      <c r="E3397" s="57" t="str">
        <f t="shared" si="992"/>
        <v>-25.2912300157136-93.9161002163921i</v>
      </c>
      <c r="F3397" s="57" t="str">
        <f t="shared" si="993"/>
        <v>2.70659278740119-3.78773105839258i</v>
      </c>
      <c r="G3397" s="57" t="str">
        <f t="shared" si="994"/>
        <v>0.647714982540137-0.477682199724008i</v>
      </c>
      <c r="H3397" s="57" t="str">
        <f t="shared" si="995"/>
        <v>0.0157778457609124-23.8889465358414i</v>
      </c>
      <c r="I3397" s="57" t="str">
        <f t="shared" si="996"/>
        <v>-0.510282432311107-0.365141035170222i</v>
      </c>
      <c r="K3397" s="57" t="str">
        <f t="shared" si="997"/>
        <v>0.000331768207123566-0.000508758944587054i</v>
      </c>
      <c r="L3397" s="57" t="str">
        <f t="shared" si="998"/>
        <v>0.00025-0.000662910735031974i</v>
      </c>
      <c r="M3397" s="57" t="str">
        <f t="shared" si="999"/>
        <v>0.0025-0.000373353980931651i</v>
      </c>
      <c r="N3397" s="57">
        <f t="shared" si="1000"/>
        <v>28.430664241763452</v>
      </c>
      <c r="O3397" s="57">
        <f t="shared" si="1001"/>
        <v>15.74757656755699</v>
      </c>
      <c r="P3397" s="374">
        <f t="shared" si="1002"/>
        <v>-15.74757656755699</v>
      </c>
      <c r="Q3397" s="374">
        <f t="shared" si="1003"/>
        <v>151.56933575823655</v>
      </c>
      <c r="R3397" s="12">
        <f t="shared" si="1004"/>
        <v>-28.430664241763452</v>
      </c>
      <c r="S3397" s="57">
        <f t="shared" si="1005"/>
        <v>333.45142926583367</v>
      </c>
      <c r="T3397" s="12">
        <f t="shared" si="988"/>
        <v>-15.74757656755699</v>
      </c>
    </row>
    <row r="3398" spans="1:20" x14ac:dyDescent="0.15">
      <c r="A3398" s="57">
        <f t="shared" si="989"/>
        <v>2103098.6420809999</v>
      </c>
      <c r="B3398" s="12">
        <f t="shared" si="1006"/>
        <v>334718.54469704389</v>
      </c>
      <c r="C3398" s="57" t="str">
        <f t="shared" si="990"/>
        <v>-0.141261621858537+0.0779034088417448i</v>
      </c>
      <c r="D3398" s="57" t="str">
        <f t="shared" si="991"/>
        <v>3.78961289737708-4.00398442410364i</v>
      </c>
      <c r="E3398" s="57" t="str">
        <f t="shared" si="992"/>
        <v>-25.7278433323015-93.1485741391257i</v>
      </c>
      <c r="F3398" s="57" t="str">
        <f t="shared" si="993"/>
        <v>2.69935190244597-3.78317330513118i</v>
      </c>
      <c r="G3398" s="57" t="str">
        <f t="shared" si="994"/>
        <v>0.645982165659008-0.478214603822913i</v>
      </c>
      <c r="H3398" s="57" t="str">
        <f t="shared" si="995"/>
        <v>0.0156256064893182-23.7983425012035i</v>
      </c>
      <c r="I3398" s="57" t="str">
        <f t="shared" si="996"/>
        <v>-0.50773714466758-0.36278153202322i</v>
      </c>
      <c r="K3398" s="57" t="str">
        <f t="shared" si="997"/>
        <v>0.000331073576760988-0.000507094338991899i</v>
      </c>
      <c r="L3398" s="57" t="str">
        <f t="shared" si="998"/>
        <v>0.00025-0.000660401210432333i</v>
      </c>
      <c r="M3398" s="57" t="str">
        <f t="shared" si="999"/>
        <v>0.0025-0.000371940606626471i</v>
      </c>
      <c r="N3398" s="57">
        <f t="shared" si="1000"/>
        <v>28.875996732127845</v>
      </c>
      <c r="O3398" s="57">
        <f t="shared" si="1001"/>
        <v>15.846295056808913</v>
      </c>
      <c r="P3398" s="374">
        <f t="shared" si="1002"/>
        <v>-15.846295056808913</v>
      </c>
      <c r="Q3398" s="374">
        <f t="shared" si="1003"/>
        <v>151.12400326787215</v>
      </c>
      <c r="R3398" s="12">
        <f t="shared" si="1004"/>
        <v>-28.875996732127845</v>
      </c>
      <c r="S3398" s="57">
        <f t="shared" si="1005"/>
        <v>334.71854469704391</v>
      </c>
      <c r="T3398" s="12">
        <f t="shared" si="988"/>
        <v>-15.846295056808913</v>
      </c>
    </row>
    <row r="3399" spans="1:20" x14ac:dyDescent="0.15">
      <c r="A3399" s="57">
        <f t="shared" si="989"/>
        <v>2111090.4169209078</v>
      </c>
      <c r="B3399" s="12">
        <f t="shared" si="1006"/>
        <v>335990.47516689269</v>
      </c>
      <c r="C3399" s="57" t="str">
        <f t="shared" si="990"/>
        <v>-0.139060407333835+0.0780982202469439i</v>
      </c>
      <c r="D3399" s="57" t="str">
        <f t="shared" si="991"/>
        <v>3.77452074994377-4.00312484599237i</v>
      </c>
      <c r="E3399" s="57" t="str">
        <f t="shared" si="992"/>
        <v>-26.1529995657191-92.3814151422518i</v>
      </c>
      <c r="F3399" s="57" t="str">
        <f t="shared" si="993"/>
        <v>2.69209496323105-3.77861738248098i</v>
      </c>
      <c r="G3399" s="57" t="str">
        <f t="shared" si="994"/>
        <v>0.644245506831431-0.478741301496898i</v>
      </c>
      <c r="H3399" s="57" t="str">
        <f t="shared" si="995"/>
        <v>0.0154749542898902-23.7080832181017i</v>
      </c>
      <c r="I3399" s="57" t="str">
        <f t="shared" si="996"/>
        <v>-0.505204076403483-0.360432562721791i</v>
      </c>
      <c r="K3399" s="57" t="str">
        <f t="shared" si="997"/>
        <v>0.00033038289158333-0.00050543356969764i</v>
      </c>
      <c r="L3399" s="57" t="str">
        <f t="shared" si="998"/>
        <v>0.00025-0.000657901185925817i</v>
      </c>
      <c r="M3399" s="57" t="str">
        <f t="shared" si="999"/>
        <v>0.0025-0.000370532582811786i</v>
      </c>
      <c r="N3399" s="57">
        <f t="shared" si="1000"/>
        <v>29.319160247406643</v>
      </c>
      <c r="O3399" s="57">
        <f t="shared" si="1001"/>
        <v>15.945319093772692</v>
      </c>
      <c r="P3399" s="374">
        <f t="shared" si="1002"/>
        <v>-15.945319093772692</v>
      </c>
      <c r="Q3399" s="374">
        <f t="shared" si="1003"/>
        <v>150.68083975259336</v>
      </c>
      <c r="R3399" s="12">
        <f t="shared" si="1004"/>
        <v>-29.319160247406643</v>
      </c>
      <c r="S3399" s="57">
        <f t="shared" si="1005"/>
        <v>335.99047516689268</v>
      </c>
      <c r="T3399" s="12">
        <f t="shared" si="988"/>
        <v>-15.945319093772692</v>
      </c>
    </row>
    <row r="3400" spans="1:20" x14ac:dyDescent="0.15">
      <c r="A3400" s="57">
        <f t="shared" si="989"/>
        <v>2119112.5605052076</v>
      </c>
      <c r="B3400" s="12">
        <f t="shared" si="1006"/>
        <v>337267.23897252692</v>
      </c>
      <c r="C3400" s="57" t="str">
        <f t="shared" si="990"/>
        <v>-0.136880944185771+0.0782660795437115i</v>
      </c>
      <c r="D3400" s="57" t="str">
        <f t="shared" si="991"/>
        <v>3.75943478384581-4.00220856143972i</v>
      </c>
      <c r="E3400" s="57" t="str">
        <f t="shared" si="992"/>
        <v>-26.5668095869449-91.614809376308i</v>
      </c>
      <c r="F3400" s="57" t="str">
        <f t="shared" si="993"/>
        <v>2.68482212578203-3.77406305094299i</v>
      </c>
      <c r="G3400" s="57" t="str">
        <f t="shared" si="994"/>
        <v>0.642505043395917-0.479262258692178i</v>
      </c>
      <c r="H3400" s="57" t="str">
        <f t="shared" si="995"/>
        <v>0.0153258717869188-23.6181673640965i</v>
      </c>
      <c r="I3400" s="57" t="str">
        <f t="shared" si="996"/>
        <v>-0.502683138466343-0.358094109687307i</v>
      </c>
      <c r="K3400" s="57" t="str">
        <f t="shared" si="997"/>
        <v>0.000329696137755971-0.000503776642209073i</v>
      </c>
      <c r="L3400" s="57" t="str">
        <f t="shared" si="998"/>
        <v>0.00025-0.00065541062554873i</v>
      </c>
      <c r="M3400" s="57" t="str">
        <f t="shared" si="999"/>
        <v>0.0025-0.000369129889232701i</v>
      </c>
      <c r="N3400" s="57">
        <f t="shared" si="1000"/>
        <v>29.76015048754175</v>
      </c>
      <c r="O3400" s="57">
        <f t="shared" si="1001"/>
        <v>16.044644254485636</v>
      </c>
      <c r="P3400" s="374">
        <f t="shared" si="1002"/>
        <v>-16.044644254485636</v>
      </c>
      <c r="Q3400" s="374">
        <f t="shared" si="1003"/>
        <v>150.23984951245825</v>
      </c>
      <c r="R3400" s="12">
        <f t="shared" si="1004"/>
        <v>-29.76015048754175</v>
      </c>
      <c r="S3400" s="57">
        <f t="shared" si="1005"/>
        <v>337.26723897252691</v>
      </c>
      <c r="T3400" s="12">
        <f t="shared" si="988"/>
        <v>-16.044644254485636</v>
      </c>
    </row>
    <row r="3401" spans="1:20" x14ac:dyDescent="0.15">
      <c r="A3401" s="57">
        <f t="shared" si="989"/>
        <v>2127165.1882351274</v>
      </c>
      <c r="B3401" s="12">
        <f t="shared" si="1006"/>
        <v>338548.85448062251</v>
      </c>
      <c r="C3401" s="57" t="str">
        <f t="shared" si="990"/>
        <v>-0.13472342527915+0.0784076435291092i</v>
      </c>
      <c r="D3401" s="57" t="str">
        <f t="shared" si="991"/>
        <v>3.74435542904232-4.00123562993104i</v>
      </c>
      <c r="E3401" s="57" t="str">
        <f t="shared" si="992"/>
        <v>-26.9693869086058-90.8489383395287i</v>
      </c>
      <c r="F3401" s="57" t="str">
        <f t="shared" si="993"/>
        <v>2.67753354772579-3.76951007256021i</v>
      </c>
      <c r="G3401" s="57" t="str">
        <f t="shared" si="994"/>
        <v>0.640760813074153-0.479777441635914i</v>
      </c>
      <c r="H3401" s="57" t="str">
        <f t="shared" si="995"/>
        <v>0.0151783417946057-23.5285936219133i</v>
      </c>
      <c r="I3401" s="57" t="str">
        <f t="shared" si="996"/>
        <v>-0.500174242755135-0.355766155353354i</v>
      </c>
      <c r="K3401" s="57" t="str">
        <f t="shared" si="997"/>
        <v>0.000329013301376981-0.000502123561900375i</v>
      </c>
      <c r="L3401" s="57" t="str">
        <f t="shared" si="998"/>
        <v>0.00025-0.000652929493473531i</v>
      </c>
      <c r="M3401" s="57" t="str">
        <f t="shared" si="999"/>
        <v>0.0025-0.000367732505710999i</v>
      </c>
      <c r="N3401" s="57">
        <f t="shared" si="1000"/>
        <v>30.19896360541955</v>
      </c>
      <c r="O3401" s="57">
        <f t="shared" si="1001"/>
        <v>16.144266145923826</v>
      </c>
      <c r="P3401" s="374">
        <f t="shared" si="1002"/>
        <v>-16.144266145923826</v>
      </c>
      <c r="Q3401" s="374">
        <f t="shared" si="1003"/>
        <v>149.80103639458045</v>
      </c>
      <c r="R3401" s="12">
        <f t="shared" si="1004"/>
        <v>-30.19896360541955</v>
      </c>
      <c r="S3401" s="57">
        <f t="shared" si="1005"/>
        <v>338.54885448062254</v>
      </c>
      <c r="T3401" s="12">
        <f t="shared" si="988"/>
        <v>-16.144266145923826</v>
      </c>
    </row>
    <row r="3402" spans="1:20" x14ac:dyDescent="0.15">
      <c r="A3402" s="57">
        <f t="shared" si="989"/>
        <v>2135248.4159504208</v>
      </c>
      <c r="B3402" s="12">
        <f t="shared" si="1006"/>
        <v>339835.3401276489</v>
      </c>
      <c r="C3402" s="57" t="str">
        <f t="shared" si="990"/>
        <v>-0.132588026737238+0.0785235645307095i</v>
      </c>
      <c r="D3402" s="57" t="str">
        <f t="shared" si="991"/>
        <v>3.7292831147354-4.00020611500014i</v>
      </c>
      <c r="E3402" s="57" t="str">
        <f t="shared" si="992"/>
        <v>-27.3608475216976-90.0839788792693i</v>
      </c>
      <c r="F3402" s="57" t="str">
        <f t="shared" si="993"/>
        <v>2.67022938827977-3.76495821093728i</v>
      </c>
      <c r="G3402" s="57" t="str">
        <f t="shared" si="994"/>
        <v>0.639012853968498-0.480286816841284i</v>
      </c>
      <c r="H3402" s="57" t="str">
        <f t="shared" si="995"/>
        <v>0.0150323473151403-23.4393606794204i</v>
      </c>
      <c r="I3402" s="57" t="str">
        <f t="shared" si="996"/>
        <v>-0.497677302113171-0.353448682162995i</v>
      </c>
      <c r="K3402" s="57" t="str">
        <f t="shared" si="997"/>
        <v>0.000328334368479024-0.000500474334015303i</v>
      </c>
      <c r="L3402" s="57" t="str">
        <f t="shared" si="998"/>
        <v>0.00025-0.0006504577540083i</v>
      </c>
      <c r="M3402" s="57" t="str">
        <f t="shared" si="999"/>
        <v>0.0025-0.000366340412144849i</v>
      </c>
      <c r="N3402" s="57">
        <f t="shared" si="1000"/>
        <v>30.635596196963888</v>
      </c>
      <c r="O3402" s="57">
        <f t="shared" si="1001"/>
        <v>16.244180406992438</v>
      </c>
      <c r="P3402" s="374">
        <f t="shared" si="1002"/>
        <v>-16.244180406992438</v>
      </c>
      <c r="Q3402" s="374">
        <f t="shared" si="1003"/>
        <v>149.36440380303611</v>
      </c>
      <c r="R3402" s="12">
        <f t="shared" si="1004"/>
        <v>-30.635596196963888</v>
      </c>
      <c r="S3402" s="57">
        <f t="shared" si="1005"/>
        <v>339.83534012764892</v>
      </c>
      <c r="T3402" s="12">
        <f t="shared" si="988"/>
        <v>-16.244180406992438</v>
      </c>
    </row>
    <row r="3403" spans="1:20" x14ac:dyDescent="0.15">
      <c r="A3403" s="57">
        <f t="shared" si="989"/>
        <v>2143362.3599310326</v>
      </c>
      <c r="B3403" s="12">
        <f t="shared" si="1006"/>
        <v>341126.71442013397</v>
      </c>
      <c r="C3403" s="57" t="str">
        <f t="shared" si="990"/>
        <v>-0.130474908326468+0.0786144900318391i</v>
      </c>
      <c r="D3403" s="57" t="str">
        <f t="shared" si="991"/>
        <v>3.71421826932154-3.99912008421795i</v>
      </c>
      <c r="E3403" s="57" t="str">
        <f t="shared" si="992"/>
        <v>-27.7413097353509-89.3201031985506i</v>
      </c>
      <c r="F3403" s="57" t="str">
        <f t="shared" si="993"/>
        <v>2.66290980824148-3.76040723126032i</v>
      </c>
      <c r="G3403" s="57" t="str">
        <f t="shared" si="994"/>
        <v>0.637261204559403-0.480790351112521i</v>
      </c>
      <c r="H3403" s="57" t="str">
        <f t="shared" si="995"/>
        <v>0.0148878715367917-23.3504672296091i</v>
      </c>
      <c r="I3403" s="57" t="str">
        <f t="shared" si="996"/>
        <v>-0.495192230321086-0.35114167256615i</v>
      </c>
      <c r="K3403" s="57" t="str">
        <f t="shared" si="997"/>
        <v>0.000327659325031231-0.000498828963667423i</v>
      </c>
      <c r="L3403" s="57" t="str">
        <f t="shared" si="998"/>
        <v>0.00025-0.000647995371596235i</v>
      </c>
      <c r="M3403" s="57" t="str">
        <f t="shared" si="999"/>
        <v>0.0025-0.000364953588508517i</v>
      </c>
      <c r="N3403" s="57">
        <f t="shared" si="1000"/>
        <v>31.070045291202632</v>
      </c>
      <c r="O3403" s="57">
        <f t="shared" si="1001"/>
        <v>16.344382709460007</v>
      </c>
      <c r="P3403" s="374">
        <f t="shared" si="1002"/>
        <v>-16.344382709460007</v>
      </c>
      <c r="Q3403" s="374">
        <f t="shared" si="1003"/>
        <v>148.92995470879737</v>
      </c>
      <c r="R3403" s="12">
        <f t="shared" si="1004"/>
        <v>-31.070045291202632</v>
      </c>
      <c r="S3403" s="57">
        <f t="shared" si="1005"/>
        <v>341.12671442013396</v>
      </c>
      <c r="T3403" s="12">
        <f t="shared" si="988"/>
        <v>-16.344382709460007</v>
      </c>
    </row>
    <row r="3404" spans="1:20" x14ac:dyDescent="0.15">
      <c r="A3404" s="57">
        <f t="shared" si="989"/>
        <v>2151507.1368987705</v>
      </c>
      <c r="B3404" s="12">
        <f t="shared" si="1006"/>
        <v>342422.99593493051</v>
      </c>
      <c r="C3404" s="57" t="str">
        <f t="shared" si="990"/>
        <v>-0.12838421384566+0.0786810623159913i</v>
      </c>
      <c r="D3404" s="57" t="str">
        <f t="shared" si="991"/>
        <v>3.69916132034322-3.99797760918063i</v>
      </c>
      <c r="E3404" s="57" t="str">
        <f t="shared" si="992"/>
        <v>-28.1108940197961-88.5574788674648i</v>
      </c>
      <c r="F3404" s="57" t="str">
        <f t="shared" si="993"/>
        <v>2.65557496997715-3.75585690031641i</v>
      </c>
      <c r="G3404" s="57" t="str">
        <f t="shared" si="994"/>
        <v>0.635505903702761-0.481288011549943i</v>
      </c>
      <c r="H3404" s="57" t="str">
        <f t="shared" si="995"/>
        <v>0.0147448978320163-23.2619119705729i</v>
      </c>
      <c r="I3404" s="57" t="str">
        <f t="shared" si="996"/>
        <v>-0.492718942089778-0.348845109016899i</v>
      </c>
      <c r="K3404" s="57" t="str">
        <f t="shared" si="997"/>
        <v>0.00032698815694105-0.000497187455840346i</v>
      </c>
      <c r="L3404" s="57" t="str">
        <f t="shared" si="998"/>
        <v>0.00025-0.000645542310815138i</v>
      </c>
      <c r="M3404" s="57" t="str">
        <f t="shared" si="999"/>
        <v>0.0025-0.000363572014852079i</v>
      </c>
      <c r="N3404" s="57">
        <f t="shared" si="1000"/>
        <v>31.502308340345792</v>
      </c>
      <c r="O3404" s="57">
        <f t="shared" si="1001"/>
        <v>16.444868758840073</v>
      </c>
      <c r="P3404" s="374">
        <f t="shared" si="1002"/>
        <v>-16.444868758840073</v>
      </c>
      <c r="Q3404" s="374">
        <f t="shared" si="1003"/>
        <v>148.49769165965421</v>
      </c>
      <c r="R3404" s="12">
        <f t="shared" si="1004"/>
        <v>-31.502308340345792</v>
      </c>
      <c r="S3404" s="57">
        <f t="shared" si="1005"/>
        <v>342.4229959349305</v>
      </c>
      <c r="T3404" s="12">
        <f t="shared" si="988"/>
        <v>-16.444868758840073</v>
      </c>
    </row>
    <row r="3405" spans="1:20" x14ac:dyDescent="0.15">
      <c r="A3405" s="57">
        <f t="shared" si="989"/>
        <v>2159682.864018986</v>
      </c>
      <c r="B3405" s="12">
        <f t="shared" si="1006"/>
        <v>343724.20331948326</v>
      </c>
      <c r="C3405" s="57" t="str">
        <f t="shared" si="990"/>
        <v>-0.126316071519027+0.0787239181301165i</v>
      </c>
      <c r="D3405" s="57" t="str">
        <f t="shared" si="991"/>
        <v>3.68411269444073-3.99677876549687i</v>
      </c>
      <c r="E3405" s="57" t="str">
        <f t="shared" si="992"/>
        <v>-28.4697228526079-87.7962688392462i</v>
      </c>
      <c r="F3405" s="57" t="str">
        <f t="shared" si="993"/>
        <v>2.64822503741051-3.75130698651325i</v>
      </c>
      <c r="G3405" s="57" t="str">
        <f t="shared" si="994"/>
        <v>0.633746990627166-0.481779765554944i</v>
      </c>
      <c r="H3405" s="57" t="str">
        <f t="shared" si="995"/>
        <v>0.0146034097555813-23.1736936054866i</v>
      </c>
      <c r="I3405" s="57" t="str">
        <f t="shared" si="996"/>
        <v>-0.490257353053402-0.346558973970855i</v>
      </c>
      <c r="K3405" s="57" t="str">
        <f t="shared" si="997"/>
        <v>0.0003263208500561-0.000495549815387988i</v>
      </c>
      <c r="L3405" s="57" t="str">
        <f t="shared" si="998"/>
        <v>0.00025-0.000643098536376903i</v>
      </c>
      <c r="M3405" s="57" t="str">
        <f t="shared" si="999"/>
        <v>0.0025-0.000362195671301135i</v>
      </c>
      <c r="N3405" s="57">
        <f t="shared" si="1000"/>
        <v>31.932383209862081</v>
      </c>
      <c r="O3405" s="57">
        <f t="shared" si="1001"/>
        <v>16.545634295219152</v>
      </c>
      <c r="P3405" s="374">
        <f t="shared" si="1002"/>
        <v>-16.545634295219152</v>
      </c>
      <c r="Q3405" s="374">
        <f t="shared" si="1003"/>
        <v>148.06761679013792</v>
      </c>
      <c r="R3405" s="12">
        <f t="shared" si="1004"/>
        <v>-31.932383209862081</v>
      </c>
      <c r="S3405" s="57">
        <f t="shared" si="1005"/>
        <v>343.72420331948325</v>
      </c>
      <c r="T3405" s="12">
        <f t="shared" si="988"/>
        <v>-16.545634295219152</v>
      </c>
    </row>
    <row r="3406" spans="1:20" x14ac:dyDescent="0.15">
      <c r="A3406" s="57">
        <f t="shared" si="989"/>
        <v>2167889.6589022581</v>
      </c>
      <c r="B3406" s="12">
        <f t="shared" si="1006"/>
        <v>345030.35529209732</v>
      </c>
      <c r="C3406" s="57" t="str">
        <f t="shared" si="990"/>
        <v>-0.124270594392141+0.0787436883665354i</v>
      </c>
      <c r="D3406" s="57" t="str">
        <f t="shared" si="991"/>
        <v>3.66907281730419-3.99552363277461i</v>
      </c>
      <c r="E3406" s="57" t="str">
        <f t="shared" si="992"/>
        <v>-28.8179205683395-87.0366314707654i</v>
      </c>
      <c r="F3406" s="57" t="str">
        <f t="shared" si="993"/>
        <v>2.64086017601093-3.74675725989842i</v>
      </c>
      <c r="G3406" s="57" t="str">
        <f t="shared" si="994"/>
        <v>0.63198450493111-0.482265580834969i</v>
      </c>
      <c r="H3406" s="57" t="str">
        <f t="shared" si="995"/>
        <v>0.0144633910427039-23.085810842586i</v>
      </c>
      <c r="I3406" s="57" t="str">
        <f t="shared" si="996"/>
        <v>-0.487807379762338-0.344283249882522i</v>
      </c>
      <c r="K3406" s="57" t="str">
        <f t="shared" si="997"/>
        <v>0.000325657390165996-0.000493916047034856i</v>
      </c>
      <c r="L3406" s="57" t="str">
        <f t="shared" si="998"/>
        <v>0.00025-0.000640664013127019i</v>
      </c>
      <c r="M3406" s="57" t="str">
        <f t="shared" si="999"/>
        <v>0.0025-0.000360824538056519i</v>
      </c>
      <c r="N3406" s="57">
        <f t="shared" si="1000"/>
        <v>32.360268168584497</v>
      </c>
      <c r="O3406" s="57">
        <f t="shared" si="1001"/>
        <v>16.646675094034261</v>
      </c>
      <c r="P3406" s="374">
        <f t="shared" si="1002"/>
        <v>-16.646675094034261</v>
      </c>
      <c r="Q3406" s="374">
        <f t="shared" si="1003"/>
        <v>147.6397318314155</v>
      </c>
      <c r="R3406" s="12">
        <f t="shared" si="1004"/>
        <v>-32.360268168584497</v>
      </c>
      <c r="S3406" s="57">
        <f t="shared" si="1005"/>
        <v>345.03035529209734</v>
      </c>
      <c r="T3406" s="12">
        <f t="shared" si="988"/>
        <v>-16.646675094034261</v>
      </c>
    </row>
    <row r="3407" spans="1:20" x14ac:dyDescent="0.15">
      <c r="A3407" s="57">
        <f t="shared" si="989"/>
        <v>2176127.639606087</v>
      </c>
      <c r="B3407" s="12">
        <f t="shared" si="1006"/>
        <v>346341.47064220731</v>
      </c>
      <c r="C3407" s="57" t="str">
        <f t="shared" si="990"/>
        <v>-0.122247880730176+0.0787409977631485i</v>
      </c>
      <c r="D3407" s="57" t="str">
        <f t="shared" si="991"/>
        <v>3.65404211362575-3.99421229460688i</v>
      </c>
      <c r="E3407" s="57" t="str">
        <f t="shared" si="992"/>
        <v>-29.1556132116216-86.2787205472492i</v>
      </c>
      <c r="F3407" s="57" t="str">
        <f t="shared" si="993"/>
        <v>2.63348055278139-3.74220749217872i</v>
      </c>
      <c r="G3407" s="57" t="str">
        <f t="shared" si="994"/>
        <v>0.630218486580092-0.482745425408455i</v>
      </c>
      <c r="H3407" s="57" t="str">
        <f t="shared" si="995"/>
        <v>0.0143248256072048-22.9982623951476i</v>
      </c>
      <c r="I3407" s="57" t="str">
        <f t="shared" si="996"/>
        <v>-0.485368939676203-0.342017919202682i</v>
      </c>
      <c r="K3407" s="57" t="str">
        <f t="shared" si="997"/>
        <v>0.000324997763004153-0.000492286155376326i</v>
      </c>
      <c r="L3407" s="57" t="str">
        <f t="shared" si="998"/>
        <v>0.00025-0.000638238706044054i</v>
      </c>
      <c r="M3407" s="57" t="str">
        <f t="shared" si="999"/>
        <v>0.0025-0.000359458595394023i</v>
      </c>
      <c r="N3407" s="57">
        <f t="shared" si="1000"/>
        <v>32.785961878838833</v>
      </c>
      <c r="O3407" s="57">
        <f t="shared" si="1001"/>
        <v>16.747986966799409</v>
      </c>
      <c r="P3407" s="374">
        <f t="shared" si="1002"/>
        <v>-16.747986966799409</v>
      </c>
      <c r="Q3407" s="374">
        <f t="shared" si="1003"/>
        <v>147.21403812116117</v>
      </c>
      <c r="R3407" s="12">
        <f t="shared" si="1004"/>
        <v>-32.785961878838833</v>
      </c>
      <c r="S3407" s="57">
        <f t="shared" si="1005"/>
        <v>346.3414706422073</v>
      </c>
      <c r="T3407" s="12">
        <f t="shared" si="988"/>
        <v>-16.747986966799409</v>
      </c>
    </row>
    <row r="3408" spans="1:20" x14ac:dyDescent="0.15">
      <c r="A3408" s="57">
        <f t="shared" si="989"/>
        <v>2184396.9246365903</v>
      </c>
      <c r="B3408" s="12">
        <f t="shared" si="1006"/>
        <v>347657.56823064771</v>
      </c>
      <c r="C3408" s="57" t="str">
        <f t="shared" si="990"/>
        <v>-0.120248014417698+0.0787164646216386i</v>
      </c>
      <c r="D3408" s="57" t="str">
        <f t="shared" si="991"/>
        <v>3.63902100705219-3.99284483855727i</v>
      </c>
      <c r="E3408" s="57" t="str">
        <f t="shared" si="992"/>
        <v>-29.4829283938042-85.5226853109951i</v>
      </c>
      <c r="F3408" s="57" t="str">
        <f t="shared" si="993"/>
        <v>2.62608633624606-3.73765745673931i</v>
      </c>
      <c r="G3408" s="57" t="str">
        <f t="shared" si="994"/>
        <v>0.628448975903658-0.483219267609748i</v>
      </c>
      <c r="H3408" s="57" t="str">
        <f t="shared" si="995"/>
        <v>0.0141876975396788-22.9110469814683i</v>
      </c>
      <c r="I3408" s="57" t="str">
        <f t="shared" si="996"/>
        <v>-0.482941951156862-0.339762964375788i</v>
      </c>
      <c r="K3408" s="57" t="str">
        <f t="shared" si="997"/>
        <v>0.000324341954249578-0.000490660144878954i</v>
      </c>
      <c r="L3408" s="57" t="str">
        <f t="shared" si="998"/>
        <v>0.00025-0.000635822580239147i</v>
      </c>
      <c r="M3408" s="57" t="str">
        <f t="shared" si="999"/>
        <v>0.0025-0.000358097823664098i</v>
      </c>
      <c r="N3408" s="57">
        <f t="shared" si="1000"/>
        <v>33.209463386617045</v>
      </c>
      <c r="O3408" s="57">
        <f t="shared" si="1001"/>
        <v>16.849565761782674</v>
      </c>
      <c r="P3408" s="374">
        <f t="shared" si="1002"/>
        <v>-16.849565761782674</v>
      </c>
      <c r="Q3408" s="374">
        <f t="shared" si="1003"/>
        <v>146.79053661338295</v>
      </c>
      <c r="R3408" s="12">
        <f t="shared" si="1004"/>
        <v>-33.209463386617045</v>
      </c>
      <c r="S3408" s="57">
        <f t="shared" si="1005"/>
        <v>347.65756823064771</v>
      </c>
      <c r="T3408" s="12">
        <f t="shared" si="988"/>
        <v>-16.849565761782674</v>
      </c>
    </row>
    <row r="3409" spans="1:20" x14ac:dyDescent="0.15">
      <c r="A3409" s="57">
        <f t="shared" si="989"/>
        <v>2192697.6329502091</v>
      </c>
      <c r="B3409" s="12">
        <f t="shared" si="1006"/>
        <v>348978.66698992415</v>
      </c>
      <c r="C3409" s="57" t="str">
        <f t="shared" si="990"/>
        <v>-0.11827106535935+0.0786707005432982i</v>
      </c>
      <c r="D3409" s="57" t="str">
        <f t="shared" si="991"/>
        <v>3.6240099201376-3.99142135614442i</v>
      </c>
      <c r="E3409" s="57" t="str">
        <f t="shared" si="992"/>
        <v>-29.7999951531982-84.7686704938762i</v>
      </c>
      <c r="F3409" s="57" t="str">
        <f t="shared" si="993"/>
        <v>2.61867769643775-3.7331069286629i</v>
      </c>
      <c r="G3409" s="57" t="str">
        <f t="shared" si="994"/>
        <v>0.626676013592359-0.483687076093985i</v>
      </c>
      <c r="H3409" s="57" t="str">
        <f t="shared" si="995"/>
        <v>0.0140519911056791-22.8241633248449i</v>
      </c>
      <c r="I3409" s="57" t="str">
        <f t="shared" si="996"/>
        <v>-0.480526333461466-0.337518367837391i</v>
      </c>
      <c r="K3409" s="57" t="str">
        <f t="shared" si="997"/>
        <v>0.000323689949528649-0.000489038019880804i</v>
      </c>
      <c r="L3409" s="57" t="str">
        <f t="shared" si="998"/>
        <v>0.00025-0.000633415600955514i</v>
      </c>
      <c r="M3409" s="57" t="str">
        <f t="shared" si="999"/>
        <v>0.0025-0.000356742203291591i</v>
      </c>
      <c r="N3409" s="57">
        <f t="shared" si="1000"/>
        <v>33.630772111794073</v>
      </c>
      <c r="O3409" s="57">
        <f t="shared" si="1001"/>
        <v>16.951407364634804</v>
      </c>
      <c r="P3409" s="374">
        <f t="shared" si="1002"/>
        <v>-16.951407364634804</v>
      </c>
      <c r="Q3409" s="374">
        <f t="shared" si="1003"/>
        <v>146.36922788820593</v>
      </c>
      <c r="R3409" s="12">
        <f t="shared" si="1004"/>
        <v>-33.630772111794073</v>
      </c>
      <c r="S3409" s="57">
        <f t="shared" si="1005"/>
        <v>348.97866698992414</v>
      </c>
      <c r="T3409" s="12">
        <f t="shared" si="988"/>
        <v>-16.951407364634804</v>
      </c>
    </row>
    <row r="3410" spans="1:20" x14ac:dyDescent="0.15">
      <c r="A3410" s="57">
        <f t="shared" si="989"/>
        <v>2201029.88395542</v>
      </c>
      <c r="B3410" s="12">
        <f t="shared" si="1006"/>
        <v>350304.78592448588</v>
      </c>
      <c r="C3410" s="57" t="str">
        <f t="shared" si="990"/>
        <v>-0.116317089880766+0.0786043101821344i</v>
      </c>
      <c r="D3410" s="57" t="str">
        <f t="shared" si="991"/>
        <v>3.60900927429638-3.98994194282605i</v>
      </c>
      <c r="E3410" s="57" t="str">
        <f t="shared" si="992"/>
        <v>-30.1069438189756-84.0168163534113i</v>
      </c>
      <c r="F3410" s="57" t="str">
        <f t="shared" si="993"/>
        <v>2.61125480488464-3.72855568474844i</v>
      </c>
      <c r="G3410" s="57" t="str">
        <f t="shared" si="994"/>
        <v>0.624899640694636-0.484148819841948i</v>
      </c>
      <c r="H3410" s="57" t="str">
        <f t="shared" si="995"/>
        <v>0.0139176907439187-22.7376101535542i</v>
      </c>
      <c r="I3410" s="57" t="str">
        <f t="shared" si="996"/>
        <v>-0.478122006735465-0.335284112011543i</v>
      </c>
      <c r="K3410" s="57" t="str">
        <f t="shared" si="997"/>
        <v>0.000323041734416886-0.000487419784591797i</v>
      </c>
      <c r="L3410" s="57" t="str">
        <f t="shared" si="998"/>
        <v>0.00025-0.000631017733567956i</v>
      </c>
      <c r="M3410" s="57" t="str">
        <f t="shared" si="999"/>
        <v>0.0025-0.000355391714775444i</v>
      </c>
      <c r="N3410" s="57">
        <f t="shared" si="1000"/>
        <v>34.049887838408523</v>
      </c>
      <c r="O3410" s="57">
        <f t="shared" si="1001"/>
        <v>17.053507698971242</v>
      </c>
      <c r="P3410" s="374">
        <f t="shared" si="1002"/>
        <v>-17.053507698971242</v>
      </c>
      <c r="Q3410" s="374">
        <f t="shared" si="1003"/>
        <v>145.95011216159148</v>
      </c>
      <c r="R3410" s="12">
        <f t="shared" si="1004"/>
        <v>-34.049887838408523</v>
      </c>
      <c r="S3410" s="57">
        <f t="shared" si="1005"/>
        <v>350.30478592448588</v>
      </c>
      <c r="T3410" s="12">
        <f t="shared" si="988"/>
        <v>-17.053507698971242</v>
      </c>
    </row>
    <row r="3411" spans="1:20" x14ac:dyDescent="0.15">
      <c r="A3411" s="57">
        <f t="shared" si="989"/>
        <v>2209393.7975144507</v>
      </c>
      <c r="B3411" s="12">
        <f t="shared" si="1006"/>
        <v>351635.94411099894</v>
      </c>
      <c r="C3411" s="57" t="str">
        <f t="shared" si="990"/>
        <v>-0.114386131129131+0.0785178910148525i</v>
      </c>
      <c r="D3411" s="57" t="str">
        <f t="shared" si="991"/>
        <v>3.59401948975651-3.98840669798221i</v>
      </c>
      <c r="E3411" s="57" t="str">
        <f t="shared" si="992"/>
        <v>-30.4039058787608-83.267258712216i</v>
      </c>
      <c r="F3411" s="57" t="str">
        <f t="shared" si="993"/>
        <v>2.6038178345972-3.72400350353017i</v>
      </c>
      <c r="G3411" s="57" t="str">
        <f t="shared" si="994"/>
        <v>0.623119898613628-0.484604468164884i</v>
      </c>
      <c r="H3411" s="57" t="str">
        <f t="shared" si="995"/>
        <v>0.013784781064485-22.6513862008328i</v>
      </c>
      <c r="I3411" s="57" t="str">
        <f t="shared" si="996"/>
        <v>-0.475728892005686-0.333060179308271i</v>
      </c>
      <c r="K3411" s="57" t="str">
        <f t="shared" si="997"/>
        <v>0.000322397294440672-0.000485805443094049i</v>
      </c>
      <c r="L3411" s="57" t="str">
        <f t="shared" si="998"/>
        <v>0.00025-0.000628628943582344i</v>
      </c>
      <c r="M3411" s="57" t="str">
        <f t="shared" si="999"/>
        <v>0.0025-0.000354046338688429i</v>
      </c>
      <c r="N3411" s="57">
        <f t="shared" si="1000"/>
        <v>34.466810705002956</v>
      </c>
      <c r="O3411" s="57">
        <f t="shared" si="1001"/>
        <v>17.155862726907969</v>
      </c>
      <c r="P3411" s="374">
        <f t="shared" si="1002"/>
        <v>-17.155862726907969</v>
      </c>
      <c r="Q3411" s="374">
        <f t="shared" si="1003"/>
        <v>145.53318929499704</v>
      </c>
      <c r="R3411" s="12">
        <f t="shared" si="1004"/>
        <v>-34.466810705002956</v>
      </c>
      <c r="S3411" s="57">
        <f t="shared" si="1005"/>
        <v>351.63594411099893</v>
      </c>
      <c r="T3411" s="12">
        <f t="shared" si="988"/>
        <v>-17.155862726907969</v>
      </c>
    </row>
    <row r="3412" spans="1:20" x14ac:dyDescent="0.15">
      <c r="A3412" s="57">
        <f t="shared" si="989"/>
        <v>2217789.4939450053</v>
      </c>
      <c r="B3412" s="12">
        <f t="shared" si="1006"/>
        <v>352972.16069862072</v>
      </c>
      <c r="C3412" s="57" t="str">
        <f t="shared" si="990"/>
        <v>-0.112478219472797+0.0784120331273424i</v>
      </c>
      <c r="D3412" s="57" t="str">
        <f t="shared" si="991"/>
        <v>3.57904098551323-3.98681572489799i</v>
      </c>
      <c r="E3412" s="57" t="str">
        <f t="shared" si="992"/>
        <v>-30.6910138499557-82.5201290006071i</v>
      </c>
      <c r="F3412" s="57" t="str">
        <f t="shared" si="993"/>
        <v>2.59636696005432-3.71945016529606i</v>
      </c>
      <c r="G3412" s="57" t="str">
        <f t="shared" si="994"/>
        <v>0.621336829103911-0.48505399070929i</v>
      </c>
      <c r="H3412" s="57" t="str">
        <f t="shared" si="995"/>
        <v>0.0136532468470708-22.5654902048574i</v>
      </c>
      <c r="I3412" s="57" t="str">
        <f t="shared" si="996"/>
        <v>-0.473346911173378-0.330846552121018i</v>
      </c>
      <c r="K3412" s="57" t="str">
        <f t="shared" si="997"/>
        <v>0.000321756615078989-0.000484194999342253i</v>
      </c>
      <c r="L3412" s="57" t="str">
        <f t="shared" si="998"/>
        <v>0.00025-0.000626249196635131i</v>
      </c>
      <c r="M3412" s="57" t="str">
        <f t="shared" si="999"/>
        <v>0.0025-0.000352706055676857i</v>
      </c>
      <c r="N3412" s="57">
        <f t="shared" si="1000"/>
        <v>34.881541195041393</v>
      </c>
      <c r="O3412" s="57">
        <f t="shared" si="1001"/>
        <v>17.258468449552428</v>
      </c>
      <c r="P3412" s="374">
        <f t="shared" si="1002"/>
        <v>-17.258468449552428</v>
      </c>
      <c r="Q3412" s="374">
        <f t="shared" si="1003"/>
        <v>145.11845880495861</v>
      </c>
      <c r="R3412" s="12">
        <f t="shared" si="1004"/>
        <v>-34.881541195041393</v>
      </c>
      <c r="S3412" s="57">
        <f t="shared" si="1005"/>
        <v>352.97216069862071</v>
      </c>
      <c r="T3412" s="12">
        <f t="shared" si="988"/>
        <v>-17.258468449552428</v>
      </c>
    </row>
    <row r="3413" spans="1:20" x14ac:dyDescent="0.15">
      <c r="A3413" s="57">
        <f t="shared" si="989"/>
        <v>2226217.0940219965</v>
      </c>
      <c r="B3413" s="12">
        <f t="shared" si="1006"/>
        <v>354313.45490927546</v>
      </c>
      <c r="C3413" s="57" t="str">
        <f t="shared" si="990"/>
        <v>-0.110593372899417+0.0782873190172425i</v>
      </c>
      <c r="D3413" s="57" t="str">
        <f t="shared" si="991"/>
        <v>3.56407417928281-3.98516913074549i</v>
      </c>
      <c r="E3413" s="57" t="str">
        <f t="shared" si="992"/>
        <v>-30.9684011548142-81.7755543021787i</v>
      </c>
      <c r="F3413" s="57" t="str">
        <f t="shared" si="993"/>
        <v>2.58890235718958-3.71489545210654i</v>
      </c>
      <c r="G3413" s="57" t="str">
        <f t="shared" si="994"/>
        <v>0.619550474268148-0.485497357461666i</v>
      </c>
      <c r="H3413" s="57" t="str">
        <f t="shared" si="995"/>
        <v>0.0135230730392208-22.4799209087245i</v>
      </c>
      <c r="I3413" s="57" t="str">
        <f t="shared" si="996"/>
        <v>-0.4709759870073-0.328643212824146i</v>
      </c>
      <c r="K3413" s="57" t="str">
        <f t="shared" si="997"/>
        <v>0.000321119681765135-0.000482588457164059i</v>
      </c>
      <c r="L3413" s="57" t="str">
        <f t="shared" si="998"/>
        <v>0.00025-0.000623878458492855i</v>
      </c>
      <c r="M3413" s="57" t="str">
        <f t="shared" si="999"/>
        <v>0.0025-0.000351370846460307i</v>
      </c>
      <c r="N3413" s="57">
        <f t="shared" si="1000"/>
        <v>35.294080127402225</v>
      </c>
      <c r="O3413" s="57">
        <f t="shared" si="1001"/>
        <v>17.361320907450711</v>
      </c>
      <c r="P3413" s="374">
        <f t="shared" si="1002"/>
        <v>-17.361320907450711</v>
      </c>
      <c r="Q3413" s="374">
        <f t="shared" si="1003"/>
        <v>144.70591987259778</v>
      </c>
      <c r="R3413" s="12">
        <f t="shared" si="1004"/>
        <v>-35.294080127402225</v>
      </c>
      <c r="S3413" s="57">
        <f t="shared" si="1005"/>
        <v>354.31345490927544</v>
      </c>
      <c r="T3413" s="12">
        <f t="shared" si="988"/>
        <v>-17.361320907450711</v>
      </c>
    </row>
    <row r="3414" spans="1:20" x14ac:dyDescent="0.15">
      <c r="A3414" s="57">
        <f t="shared" si="989"/>
        <v>2234676.71897928</v>
      </c>
      <c r="B3414" s="12">
        <f t="shared" si="1006"/>
        <v>355659.84603793069</v>
      </c>
      <c r="C3414" s="57" t="str">
        <f t="shared" si="990"/>
        <v>-0.108731597412046+0.0781443234121778i</v>
      </c>
      <c r="D3414" s="57" t="str">
        <f t="shared" si="991"/>
        <v>3.5491194874567-3.98346702656507i</v>
      </c>
      <c r="E3414" s="57" t="str">
        <f t="shared" si="992"/>
        <v>-31.2362019992908-81.0336574021371i</v>
      </c>
      <c r="F3414" s="57" t="str">
        <f t="shared" si="993"/>
        <v>2.58142420337671-3.71033914781262i</v>
      </c>
      <c r="G3414" s="57" t="str">
        <f t="shared" si="994"/>
        <v>0.617760876553683-0.485934538753224i</v>
      </c>
      <c r="H3414" s="57" t="str">
        <f t="shared" si="995"/>
        <v>0.0133942447545917-22.3946770604309i</v>
      </c>
      <c r="I3414" s="57" t="str">
        <f t="shared" si="996"/>
        <v>-0.468616043136788-0.326450143770406i</v>
      </c>
      <c r="K3414" s="57" t="str">
        <f t="shared" si="997"/>
        <v>0.000320486479888404-0.000480985820260485i</v>
      </c>
      <c r="L3414" s="57" t="str">
        <f t="shared" si="998"/>
        <v>0.00025-0.00062151669505166i</v>
      </c>
      <c r="M3414" s="57" t="str">
        <f t="shared" si="999"/>
        <v>0.0025-0.000350040691831348i</v>
      </c>
      <c r="N3414" s="57">
        <f t="shared" si="1000"/>
        <v>35.704428646967585</v>
      </c>
      <c r="O3414" s="57">
        <f t="shared" si="1001"/>
        <v>17.464416180993524</v>
      </c>
      <c r="P3414" s="374">
        <f t="shared" si="1002"/>
        <v>-17.464416180993524</v>
      </c>
      <c r="Q3414" s="374">
        <f t="shared" si="1003"/>
        <v>144.29557135303241</v>
      </c>
      <c r="R3414" s="12">
        <f t="shared" si="1004"/>
        <v>-35.704428646967585</v>
      </c>
      <c r="S3414" s="57">
        <f t="shared" si="1005"/>
        <v>355.65984603793072</v>
      </c>
      <c r="T3414" s="12">
        <f t="shared" si="988"/>
        <v>-17.464416180993524</v>
      </c>
    </row>
    <row r="3415" spans="1:20" x14ac:dyDescent="0.15">
      <c r="A3415" s="57">
        <f t="shared" si="989"/>
        <v>2243168.4905114011</v>
      </c>
      <c r="B3415" s="12">
        <f t="shared" si="1006"/>
        <v>357011.35345287481</v>
      </c>
      <c r="C3415" s="57" t="str">
        <f t="shared" si="990"/>
        <v>-0.106892887422782+0.0779836131032299i</v>
      </c>
      <c r="D3415" s="57" t="str">
        <f t="shared" si="991"/>
        <v>3.53417732505614-3.9817095272462i</v>
      </c>
      <c r="E3415" s="57" t="str">
        <f t="shared" si="992"/>
        <v>-31.4945512556589-80.2945568382282i</v>
      </c>
      <c r="F3415" s="57" t="str">
        <f t="shared" si="993"/>
        <v>2.57393267741528-3.70578103807431i</v>
      </c>
      <c r="G3415" s="57" t="str">
        <f t="shared" si="994"/>
        <v>0.615968078749042-0.486365505264565i</v>
      </c>
      <c r="H3415" s="57" t="str">
        <f t="shared" si="995"/>
        <v>0.0132667472712282-22.3097574128539i</v>
      </c>
      <c r="I3415" s="57" t="str">
        <f t="shared" si="996"/>
        <v>-0.466267004044871-0.324267327288492i</v>
      </c>
      <c r="K3415" s="57" t="str">
        <f t="shared" si="997"/>
        <v>0.000319856994795763-0.000479387092206312i</v>
      </c>
      <c r="L3415" s="57" t="str">
        <f t="shared" si="998"/>
        <v>0.00025-0.00061916387233678i</v>
      </c>
      <c r="M3415" s="57" t="str">
        <f t="shared" si="999"/>
        <v>0.0025-0.000348715572655257i</v>
      </c>
      <c r="N3415" s="57">
        <f t="shared" si="1000"/>
        <v>36.112588215294863</v>
      </c>
      <c r="O3415" s="57">
        <f t="shared" si="1001"/>
        <v>17.56775039077953</v>
      </c>
      <c r="P3415" s="374">
        <f t="shared" si="1002"/>
        <v>-17.56775039077953</v>
      </c>
      <c r="Q3415" s="374">
        <f t="shared" si="1003"/>
        <v>143.88741178470514</v>
      </c>
      <c r="R3415" s="12">
        <f t="shared" si="1004"/>
        <v>-36.112588215294863</v>
      </c>
      <c r="S3415" s="57">
        <f t="shared" si="1005"/>
        <v>357.0113534528748</v>
      </c>
      <c r="T3415" s="12">
        <f t="shared" si="988"/>
        <v>-17.56775039077953</v>
      </c>
    </row>
    <row r="3416" spans="1:20" x14ac:dyDescent="0.15">
      <c r="A3416" s="57">
        <f t="shared" si="989"/>
        <v>2251692.5307753445</v>
      </c>
      <c r="B3416" s="12">
        <f t="shared" si="1006"/>
        <v>358367.99659599573</v>
      </c>
      <c r="C3416" s="57" t="str">
        <f t="shared" si="990"/>
        <v>-0.105077226143422+0.0778057467932203i</v>
      </c>
      <c r="D3416" s="57" t="str">
        <f t="shared" si="991"/>
        <v>3.51924810568684-3.97989675150744i</v>
      </c>
      <c r="E3416" s="57" t="str">
        <f t="shared" si="992"/>
        <v>-31.743584348913-79.5583669540395i</v>
      </c>
      <c r="F3416" s="57" t="str">
        <f t="shared" si="993"/>
        <v>2.56642795951559-3.70122091037855i</v>
      </c>
      <c r="G3416" s="57" t="str">
        <f t="shared" si="994"/>
        <v>0.614172123980376-0.486790228030319i</v>
      </c>
      <c r="H3416" s="57" t="str">
        <f t="shared" si="995"/>
        <v>0.0131405660298538-22.2251607237314i</v>
      </c>
      <c r="I3416" s="57" t="str">
        <f t="shared" si="996"/>
        <v>-0.463928795061363-0.322094745680543i</v>
      </c>
      <c r="K3416" s="57" t="str">
        <f t="shared" si="997"/>
        <v>0.000319231211793515-0.00047779227645053i</v>
      </c>
      <c r="L3416" s="57" t="str">
        <f t="shared" si="998"/>
        <v>0.00025-0.000616819956502071i</v>
      </c>
      <c r="M3416" s="57" t="str">
        <f t="shared" si="999"/>
        <v>0.0025-0.000347395469869753i</v>
      </c>
      <c r="N3416" s="57">
        <f t="shared" si="1000"/>
        <v>36.518560601399088</v>
      </c>
      <c r="O3416" s="57">
        <f t="shared" si="1001"/>
        <v>17.671319697940106</v>
      </c>
      <c r="P3416" s="374">
        <f t="shared" si="1002"/>
        <v>-17.671319697940106</v>
      </c>
      <c r="Q3416" s="374">
        <f t="shared" si="1003"/>
        <v>143.48143939860091</v>
      </c>
      <c r="R3416" s="12">
        <f t="shared" si="1004"/>
        <v>-36.518560601399088</v>
      </c>
      <c r="S3416" s="57">
        <f t="shared" si="1005"/>
        <v>358.36799659599575</v>
      </c>
      <c r="T3416" s="12">
        <f t="shared" si="988"/>
        <v>-17.671319697940106</v>
      </c>
    </row>
    <row r="3417" spans="1:20" x14ac:dyDescent="0.15">
      <c r="A3417" s="57">
        <f t="shared" si="989"/>
        <v>2260248.9623922906</v>
      </c>
      <c r="B3417" s="12">
        <f t="shared" si="1006"/>
        <v>359729.79498306051</v>
      </c>
      <c r="C3417" s="57" t="str">
        <f t="shared" si="990"/>
        <v>-0.103284585972762+0.0776112749593503i</v>
      </c>
      <c r="D3417" s="57" t="str">
        <f t="shared" si="991"/>
        <v>3.50433224149422-3.97802882187587i</v>
      </c>
      <c r="E3417" s="57" t="str">
        <f t="shared" si="992"/>
        <v>-31.9834371469351-78.825197954529i</v>
      </c>
      <c r="F3417" s="57" t="str">
        <f t="shared" si="993"/>
        <v>2.55891023128359-3.69665855405712i</v>
      </c>
      <c r="G3417" s="57" t="str">
        <f t="shared" si="994"/>
        <v>0.612373055707822-0.487208678443731i</v>
      </c>
      <c r="H3417" s="57" t="str">
        <f t="shared" si="995"/>
        <v>0.0130156866321767-22.1408857556432i</v>
      </c>
      <c r="I3417" s="57" t="str">
        <f t="shared" si="996"/>
        <v>-0.461601342356001-0.319932381219731i</v>
      </c>
      <c r="K3417" s="57" t="str">
        <f t="shared" si="997"/>
        <v>0.000318609116148944-0.000476201376316773i</v>
      </c>
      <c r="L3417" s="57" t="str">
        <f t="shared" si="998"/>
        <v>0.00025-0.00061448491382952i</v>
      </c>
      <c r="M3417" s="57" t="str">
        <f t="shared" si="999"/>
        <v>0.0025-0.000346080364484711i</v>
      </c>
      <c r="N3417" s="57">
        <f t="shared" si="1000"/>
        <v>36.922347872631207</v>
      </c>
      <c r="O3417" s="57">
        <f t="shared" si="1001"/>
        <v>17.77512030442432</v>
      </c>
      <c r="P3417" s="374">
        <f t="shared" si="1002"/>
        <v>-17.77512030442432</v>
      </c>
      <c r="Q3417" s="374">
        <f t="shared" si="1003"/>
        <v>143.07765212736879</v>
      </c>
      <c r="R3417" s="12">
        <f t="shared" si="1004"/>
        <v>-36.922347872631207</v>
      </c>
      <c r="S3417" s="57">
        <f t="shared" si="1005"/>
        <v>359.72979498306051</v>
      </c>
      <c r="T3417" s="12">
        <f t="shared" si="988"/>
        <v>-17.77512030442432</v>
      </c>
    </row>
    <row r="3418" spans="1:20" x14ac:dyDescent="0.15">
      <c r="A3418" s="57">
        <f t="shared" si="989"/>
        <v>2268837.9084493811</v>
      </c>
      <c r="B3418" s="12">
        <f t="shared" si="1006"/>
        <v>361096.76820399612</v>
      </c>
      <c r="C3418" s="57" t="str">
        <f t="shared" si="990"/>
        <v>-0.101514928880087+0.0774007397297631i</v>
      </c>
      <c r="D3418" s="57" t="str">
        <f t="shared" si="991"/>
        <v>3.48943014311889-3.97610586466603i</v>
      </c>
      <c r="E3418" s="57" t="str">
        <f t="shared" si="992"/>
        <v>-32.2142458544213-78.0951559635732i</v>
      </c>
      <c r="F3418" s="57" t="str">
        <f t="shared" si="993"/>
        <v>2.55137967570533-3.69209376030441i</v>
      </c>
      <c r="G3418" s="57" t="str">
        <f t="shared" si="994"/>
        <v>0.610570917721791-0.487620828261223i</v>
      </c>
      <c r="H3418" s="57" t="str">
        <f t="shared" si="995"/>
        <v>0.012892094839209-22.0569312759902i</v>
      </c>
      <c r="I3418" s="57" t="str">
        <f t="shared" si="996"/>
        <v>-0.459284572931555-0.317780216147811i</v>
      </c>
      <c r="K3418" s="57" t="str">
        <f t="shared" si="997"/>
        <v>0.000317990693091914-0.000474614395003763i</v>
      </c>
      <c r="L3418" s="57" t="str">
        <f t="shared" si="998"/>
        <v>0.00025-0.000612158710728753i</v>
      </c>
      <c r="M3418" s="57" t="str">
        <f t="shared" si="999"/>
        <v>0.0025-0.0003447702375819i</v>
      </c>
      <c r="N3418" s="57">
        <f t="shared" si="1000"/>
        <v>37.323952385675483</v>
      </c>
      <c r="O3418" s="57">
        <f t="shared" si="1001"/>
        <v>17.879148453247605</v>
      </c>
      <c r="P3418" s="374">
        <f t="shared" si="1002"/>
        <v>-17.879148453247605</v>
      </c>
      <c r="Q3418" s="374">
        <f t="shared" si="1003"/>
        <v>142.67604761432452</v>
      </c>
      <c r="R3418" s="12">
        <f t="shared" si="1004"/>
        <v>-37.323952385675483</v>
      </c>
      <c r="S3418" s="57">
        <f t="shared" si="1005"/>
        <v>361.09676820399613</v>
      </c>
      <c r="T3418" s="12">
        <f t="shared" si="988"/>
        <v>-17.879148453247605</v>
      </c>
    </row>
    <row r="3419" spans="1:20" x14ac:dyDescent="0.15">
      <c r="A3419" s="57">
        <f t="shared" si="989"/>
        <v>2277459.4925014889</v>
      </c>
      <c r="B3419" s="12">
        <f t="shared" si="1006"/>
        <v>362468.93592317129</v>
      </c>
      <c r="C3419" s="57" t="str">
        <f t="shared" si="990"/>
        <v>-0.0997682067845261+0.0771746747735685i</v>
      </c>
      <c r="D3419" s="57" t="str">
        <f t="shared" si="991"/>
        <v>3.47454221965252-3.97412800995802i</v>
      </c>
      <c r="E3419" s="57" t="str">
        <f t="shared" si="992"/>
        <v>-32.4361469105402-77.3683430833883i</v>
      </c>
      <c r="F3419" s="57" t="str">
        <f t="shared" si="993"/>
        <v>2.5438364771312-3.68752632219487i</v>
      </c>
      <c r="G3419" s="57" t="str">
        <f t="shared" si="994"/>
        <v>0.608765754139195-0.488026649606896i</v>
      </c>
      <c r="H3419" s="57" t="str">
        <f t="shared" si="995"/>
        <v>0.0127697765696027-21.9732960569761i</v>
      </c>
      <c r="I3419" s="57" t="str">
        <f t="shared" si="996"/>
        <v>-0.456978414616984-0.315638232672741i</v>
      </c>
      <c r="K3419" s="57" t="str">
        <f t="shared" si="997"/>
        <v>0.000317375927816511-0.000473031335585792i</v>
      </c>
      <c r="L3419" s="57" t="str">
        <f t="shared" si="998"/>
        <v>0.00025-0.000609841313736553i</v>
      </c>
      <c r="M3419" s="57" t="str">
        <f t="shared" si="999"/>
        <v>0.0025-0.000343465070314704i</v>
      </c>
      <c r="N3419" s="57">
        <f t="shared" si="1000"/>
        <v>37.723376777653584</v>
      </c>
      <c r="O3419" s="57">
        <f t="shared" si="1001"/>
        <v>17.98340042870327</v>
      </c>
      <c r="P3419" s="374">
        <f t="shared" si="1002"/>
        <v>-17.98340042870327</v>
      </c>
      <c r="Q3419" s="374">
        <f t="shared" si="1003"/>
        <v>142.27662322234642</v>
      </c>
      <c r="R3419" s="12">
        <f t="shared" si="1004"/>
        <v>-37.723376777653584</v>
      </c>
      <c r="S3419" s="57">
        <f t="shared" si="1005"/>
        <v>362.46893592317127</v>
      </c>
      <c r="T3419" s="12">
        <f t="shared" si="988"/>
        <v>-17.98340042870327</v>
      </c>
    </row>
    <row r="3420" spans="1:20" x14ac:dyDescent="0.15">
      <c r="A3420" s="57">
        <f t="shared" si="989"/>
        <v>2286113.8385729943</v>
      </c>
      <c r="B3420" s="12">
        <f t="shared" si="1006"/>
        <v>363846.31787967932</v>
      </c>
      <c r="C3420" s="57" t="str">
        <f t="shared" si="990"/>
        <v>-0.0980443619298841+0.0769336052038905i</v>
      </c>
      <c r="D3420" s="57" t="str">
        <f t="shared" si="991"/>
        <v>3.45966887859403-3.97209539157515i</v>
      </c>
      <c r="E3420" s="57" t="str">
        <f t="shared" si="992"/>
        <v>-32.6492768903041-76.6448574556442i</v>
      </c>
      <c r="F3420" s="57" t="str">
        <f t="shared" si="993"/>
        <v>2.53628082125983-3.68295603470045i</v>
      </c>
      <c r="G3420" s="57" t="str">
        <f t="shared" si="994"/>
        <v>0.606957609399583-0.488426114977001i</v>
      </c>
      <c r="H3420" s="57" t="str">
        <f t="shared" si="995"/>
        <v>0.0126487178979986-21.8899788755877i</v>
      </c>
      <c r="I3420" s="57" t="str">
        <f t="shared" si="996"/>
        <v>-0.454682796060583-0.313506412966298i</v>
      </c>
      <c r="K3420" s="57" t="str">
        <f t="shared" si="997"/>
        <v>0.000316764805482609-0.000471452201013197i</v>
      </c>
      <c r="L3420" s="57" t="str">
        <f t="shared" si="998"/>
        <v>0.00025-0.000607532689516388i</v>
      </c>
      <c r="M3420" s="57" t="str">
        <f t="shared" si="999"/>
        <v>0.0025-0.000342164843907854i</v>
      </c>
      <c r="N3420" s="57">
        <f t="shared" si="1000"/>
        <v>38.120623957355377</v>
      </c>
      <c r="O3420" s="57">
        <f t="shared" si="1001"/>
        <v>18.0878725565397</v>
      </c>
      <c r="P3420" s="374">
        <f t="shared" si="1002"/>
        <v>-18.0878725565397</v>
      </c>
      <c r="Q3420" s="374">
        <f t="shared" si="1003"/>
        <v>141.87937604264462</v>
      </c>
      <c r="R3420" s="12">
        <f t="shared" si="1004"/>
        <v>-38.120623957355377</v>
      </c>
      <c r="S3420" s="57">
        <f t="shared" si="1005"/>
        <v>363.8463178796793</v>
      </c>
      <c r="T3420" s="12">
        <f t="shared" si="988"/>
        <v>-18.0878725565397</v>
      </c>
    </row>
    <row r="3421" spans="1:20" x14ac:dyDescent="0.15">
      <c r="A3421" s="57">
        <f t="shared" si="989"/>
        <v>2294801.0711595714</v>
      </c>
      <c r="B3421" s="12">
        <f t="shared" si="1006"/>
        <v>365228.93388762209</v>
      </c>
      <c r="C3421" s="57" t="str">
        <f t="shared" si="990"/>
        <v>-0.0963433272546535+0.0766780474934772i</v>
      </c>
      <c r="D3421" s="57" t="str">
        <f t="shared" si="991"/>
        <v>3.44481052580624-3.97000814706088i</v>
      </c>
      <c r="E3421" s="57" t="str">
        <f t="shared" si="992"/>
        <v>-32.8537724096207-75.9247933241134i</v>
      </c>
      <c r="F3421" s="57" t="str">
        <f t="shared" si="993"/>
        <v>2.5287128951216-3.67838269470765i</v>
      </c>
      <c r="G3421" s="57" t="str">
        <f t="shared" si="994"/>
        <v>0.605146528261227-0.48881919724435i</v>
      </c>
      <c r="H3421" s="57" t="str">
        <f t="shared" si="995"/>
        <v>0.0125289050533909-21.8069785135756i</v>
      </c>
      <c r="I3421" s="57" t="str">
        <f t="shared" si="996"/>
        <v>-0.45239764672314-0.311384739161707i</v>
      </c>
      <c r="K3421" s="57" t="str">
        <f t="shared" si="997"/>
        <v>0.000316157311217447-0.000469876994112852i</v>
      </c>
      <c r="L3421" s="57" t="str">
        <f t="shared" si="998"/>
        <v>0.00025-0.00060523280485793i</v>
      </c>
      <c r="M3421" s="57" t="str">
        <f t="shared" si="999"/>
        <v>0.0025-0.000340869539657156i</v>
      </c>
      <c r="N3421" s="57">
        <f t="shared" si="1000"/>
        <v>38.515697096590998</v>
      </c>
      <c r="O3421" s="57">
        <f t="shared" si="1001"/>
        <v>18.192561204103541</v>
      </c>
      <c r="P3421" s="374">
        <f t="shared" si="1002"/>
        <v>-18.192561204103541</v>
      </c>
      <c r="Q3421" s="374">
        <f t="shared" si="1003"/>
        <v>141.484302903409</v>
      </c>
      <c r="R3421" s="12">
        <f t="shared" si="1004"/>
        <v>-38.515697096590998</v>
      </c>
      <c r="S3421" s="57">
        <f t="shared" si="1005"/>
        <v>365.22893388762208</v>
      </c>
      <c r="T3421" s="12">
        <f t="shared" si="988"/>
        <v>-18.192561204103541</v>
      </c>
    </row>
    <row r="3422" spans="1:20" x14ac:dyDescent="0.15">
      <c r="A3422" s="57">
        <f t="shared" si="989"/>
        <v>2303521.3152299779</v>
      </c>
      <c r="B3422" s="12">
        <f t="shared" si="1006"/>
        <v>366616.80383639503</v>
      </c>
      <c r="C3422" s="57" t="str">
        <f t="shared" si="990"/>
        <v>-0.0946650267569121+0.0764085094024216i</v>
      </c>
      <c r="D3422" s="57" t="str">
        <f t="shared" si="991"/>
        <v>3.42996756547284-3.96786641765535i</v>
      </c>
      <c r="E3422" s="57" t="str">
        <f t="shared" si="992"/>
        <v>-33.0497700339814-75.2082410987088i</v>
      </c>
      <c r="F3422" s="57" t="str">
        <f t="shared" si="993"/>
        <v>2.52113288706215-3.67380610103467i</v>
      </c>
      <c r="G3422" s="57" t="str">
        <f t="shared" si="994"/>
        <v>0.603332555797119-0.489205869662697i</v>
      </c>
      <c r="H3422" s="57" t="str">
        <f t="shared" si="995"/>
        <v>0.012410324417505-21.7242937574353i</v>
      </c>
      <c r="I3422" s="57" t="str">
        <f t="shared" si="996"/>
        <v>-0.450122896871127-0.309273193351331i</v>
      </c>
      <c r="K3422" s="57" t="str">
        <f t="shared" si="997"/>
        <v>0.000315553430117192-0.000468305717588668i</v>
      </c>
      <c r="L3422" s="57" t="str">
        <f t="shared" si="998"/>
        <v>0.00025-0.00060294162667656i</v>
      </c>
      <c r="M3422" s="57" t="str">
        <f t="shared" si="999"/>
        <v>0.0025-0.000339579138929226i</v>
      </c>
      <c r="N3422" s="57">
        <f t="shared" si="1000"/>
        <v>38.908599621666752</v>
      </c>
      <c r="O3422" s="57">
        <f t="shared" si="1001"/>
        <v>18.297462780449951</v>
      </c>
      <c r="P3422" s="374">
        <f t="shared" si="1002"/>
        <v>-18.297462780449951</v>
      </c>
      <c r="Q3422" s="374">
        <f t="shared" si="1003"/>
        <v>141.09140037833325</v>
      </c>
      <c r="R3422" s="12">
        <f t="shared" si="1004"/>
        <v>-38.908599621666752</v>
      </c>
      <c r="S3422" s="57">
        <f t="shared" si="1005"/>
        <v>366.61680383639504</v>
      </c>
      <c r="T3422" s="12">
        <f t="shared" si="988"/>
        <v>-18.297462780449951</v>
      </c>
    </row>
    <row r="3423" spans="1:20" x14ac:dyDescent="0.15">
      <c r="A3423" s="57">
        <f t="shared" si="989"/>
        <v>2312274.6962278518</v>
      </c>
      <c r="B3423" s="12">
        <f t="shared" si="1006"/>
        <v>368009.94769097335</v>
      </c>
      <c r="C3423" s="57" t="str">
        <f t="shared" si="990"/>
        <v>-0.0930093758538031+0.076125489917551i</v>
      </c>
      <c r="D3423" s="57" t="str">
        <f t="shared" si="991"/>
        <v>3.41514040005575-3.96567034827116i</v>
      </c>
      <c r="E3423" s="57" t="str">
        <f t="shared" si="992"/>
        <v>-33.2374061907595-74.4952874207404i</v>
      </c>
      <c r="F3423" s="57" t="str">
        <f t="shared" si="993"/>
        <v>2.5135409867251-3.66922605444801i</v>
      </c>
      <c r="G3423" s="57" t="str">
        <f t="shared" si="994"/>
        <v>0.601515737390913-0.48958610587105i</v>
      </c>
      <c r="H3423" s="57" t="str">
        <f t="shared" si="995"/>
        <v>0.0122929625231912-21.6419233983878i</v>
      </c>
      <c r="I3423" s="57" t="str">
        <f t="shared" si="996"/>
        <v>-0.447858477569858-0.307171757584324i</v>
      </c>
      <c r="K3423" s="57" t="str">
        <f t="shared" si="997"/>
        <v>0.000314953147248471-0.000466738374022116i</v>
      </c>
      <c r="L3423" s="57" t="str">
        <f t="shared" si="998"/>
        <v>0.00025-0.000600659122012911i</v>
      </c>
      <c r="M3423" s="57" t="str">
        <f t="shared" si="999"/>
        <v>0.0025-0.000338293623161213i</v>
      </c>
      <c r="N3423" s="57">
        <f t="shared" si="1000"/>
        <v>39.299335205001654</v>
      </c>
      <c r="O3423" s="57">
        <f t="shared" si="1001"/>
        <v>18.402573736422539</v>
      </c>
      <c r="P3423" s="374">
        <f t="shared" si="1002"/>
        <v>-18.402573736422539</v>
      </c>
      <c r="Q3423" s="374">
        <f t="shared" si="1003"/>
        <v>140.70066479499835</v>
      </c>
      <c r="R3423" s="12">
        <f t="shared" si="1004"/>
        <v>-39.299335205001654</v>
      </c>
      <c r="S3423" s="57">
        <f t="shared" si="1005"/>
        <v>368.00994769097338</v>
      </c>
      <c r="T3423" s="12">
        <f t="shared" si="988"/>
        <v>-18.402573736422539</v>
      </c>
    </row>
    <row r="3424" spans="1:20" x14ac:dyDescent="0.15">
      <c r="A3424" s="57">
        <f t="shared" si="989"/>
        <v>2321061.3400735175</v>
      </c>
      <c r="B3424" s="12">
        <f t="shared" si="1006"/>
        <v>369408.38549219904</v>
      </c>
      <c r="C3424" s="57" t="str">
        <f t="shared" si="990"/>
        <v>-0.0913762817354044+0.0758294792030186i</v>
      </c>
      <c r="D3424" s="57" t="str">
        <f t="shared" si="991"/>
        <v>3.40032943025299-3.96342008746855i</v>
      </c>
      <c r="E3424" s="57" t="str">
        <f t="shared" si="992"/>
        <v>-33.4168170850548-73.786015229276i</v>
      </c>
      <c r="F3424" s="57" t="str">
        <f t="shared" si="993"/>
        <v>2.5059373850351-3.66464235767914i</v>
      </c>
      <c r="G3424" s="57" t="str">
        <f t="shared" si="994"/>
        <v>0.599696118732792-0.489959879897953i</v>
      </c>
      <c r="H3424" s="57" t="str">
        <f t="shared" si="995"/>
        <v>0.0121768060528311-21.5598662323608i</v>
      </c>
      <c r="I3424" s="57" t="str">
        <f t="shared" si="996"/>
        <v>-0.445604320676703-0.305080413864375i</v>
      </c>
      <c r="K3424" s="57" t="str">
        <f t="shared" si="997"/>
        <v>0.000314356447649893-0.000465174965872749i</v>
      </c>
      <c r="L3424" s="57" t="str">
        <f t="shared" si="998"/>
        <v>0.00025-0.000598385258032388i</v>
      </c>
      <c r="M3424" s="57" t="str">
        <f t="shared" si="999"/>
        <v>0.0025-0.000337012973860543i</v>
      </c>
      <c r="N3424" s="57">
        <f t="shared" si="1000"/>
        <v>39.687907756864774</v>
      </c>
      <c r="O3424" s="57">
        <f t="shared" si="1001"/>
        <v>18.507890564701921</v>
      </c>
      <c r="P3424" s="374">
        <f t="shared" si="1002"/>
        <v>-18.507890564701921</v>
      </c>
      <c r="Q3424" s="374">
        <f t="shared" si="1003"/>
        <v>140.31209224313523</v>
      </c>
      <c r="R3424" s="12">
        <f t="shared" si="1004"/>
        <v>-39.687907756864774</v>
      </c>
      <c r="S3424" s="57">
        <f t="shared" si="1005"/>
        <v>369.40838549219905</v>
      </c>
      <c r="T3424" s="12">
        <f t="shared" si="988"/>
        <v>-18.507890564701921</v>
      </c>
    </row>
    <row r="3425" spans="1:20" x14ac:dyDescent="0.15">
      <c r="A3425" s="57">
        <f t="shared" si="989"/>
        <v>2329881.373165797</v>
      </c>
      <c r="B3425" s="12">
        <f t="shared" si="1006"/>
        <v>370812.13735706941</v>
      </c>
      <c r="C3425" s="57" t="str">
        <f t="shared" si="990"/>
        <v>-0.0897656437127075+0.0755209585616746i</v>
      </c>
      <c r="D3425" s="57" t="str">
        <f t="shared" si="991"/>
        <v>3.38553505495679-3.96111578743013i</v>
      </c>
      <c r="E3425" s="57" t="str">
        <f t="shared" si="992"/>
        <v>-33.5881386190528-73.0805038284396i</v>
      </c>
      <c r="F3425" s="57" t="str">
        <f t="shared" si="993"/>
        <v>2.49832227417999-3.66005481544084i</v>
      </c>
      <c r="G3425" s="57" t="str">
        <f t="shared" si="994"/>
        <v>0.597873745815261-0.490327166165704i</v>
      </c>
      <c r="H3425" s="57" t="str">
        <f t="shared" si="995"/>
        <v>0.0120618418367598-21.4781210599698i</v>
      </c>
      <c r="I3425" s="57" t="str">
        <f t="shared" si="996"/>
        <v>-0.443360358834285-0.302999144147416i</v>
      </c>
      <c r="K3425" s="57" t="str">
        <f t="shared" si="997"/>
        <v>0.000313763316333557-0.000463615495478741i</v>
      </c>
      <c r="L3425" s="57" t="str">
        <f t="shared" si="998"/>
        <v>0.00025-0.000596120002024694i</v>
      </c>
      <c r="M3425" s="57" t="str">
        <f t="shared" si="999"/>
        <v>0.0025-0.000335737172604646i</v>
      </c>
      <c r="N3425" s="57">
        <f t="shared" si="1000"/>
        <v>40.074321417260421</v>
      </c>
      <c r="O3425" s="57">
        <f t="shared" si="1001"/>
        <v>18.613409799826197</v>
      </c>
      <c r="P3425" s="374">
        <f t="shared" si="1002"/>
        <v>-18.613409799826197</v>
      </c>
      <c r="Q3425" s="374">
        <f t="shared" si="1003"/>
        <v>139.92567858273958</v>
      </c>
      <c r="R3425" s="12">
        <f t="shared" si="1004"/>
        <v>-40.074321417260421</v>
      </c>
      <c r="S3425" s="57">
        <f t="shared" si="1005"/>
        <v>370.81213735706939</v>
      </c>
      <c r="T3425" s="12">
        <f t="shared" si="988"/>
        <v>-18.613409799826197</v>
      </c>
    </row>
    <row r="3426" spans="1:20" x14ac:dyDescent="0.15">
      <c r="A3426" s="57">
        <f t="shared" si="989"/>
        <v>2338734.9223838272</v>
      </c>
      <c r="B3426" s="12">
        <f t="shared" si="1006"/>
        <v>372221.22347902629</v>
      </c>
      <c r="C3426" s="57" t="str">
        <f t="shared" si="990"/>
        <v>-0.0881773535595473+0.075200400406759i</v>
      </c>
      <c r="D3426" s="57" t="str">
        <f t="shared" si="991"/>
        <v>3.37075767121227-3.95875760393506i</v>
      </c>
      <c r="E3426" s="57" t="str">
        <f t="shared" si="992"/>
        <v>-33.7515063148302-72.3788289555349i</v>
      </c>
      <c r="F3426" s="57" t="str">
        <f t="shared" si="993"/>
        <v>2.4906958475932-3.65546323444338i</v>
      </c>
      <c r="G3426" s="57" t="str">
        <f t="shared" si="994"/>
        <v>0.596048664928883-0.490687939494521i</v>
      </c>
      <c r="H3426" s="57" t="str">
        <f t="shared" si="995"/>
        <v>0.011948056851701-21.3966866864994i</v>
      </c>
      <c r="I3426" s="57" t="str">
        <f t="shared" si="996"/>
        <v>-0.441126525463702-0.300927930339411i</v>
      </c>
      <c r="K3426" s="57" t="str">
        <f t="shared" si="997"/>
        <v>0.000313173738286534-0.000462059965057445i</v>
      </c>
      <c r="L3426" s="57" t="str">
        <f t="shared" si="998"/>
        <v>0.00025-0.000593863321403358i</v>
      </c>
      <c r="M3426" s="57" t="str">
        <f t="shared" si="999"/>
        <v>0.0025-0.000334466201040691i</v>
      </c>
      <c r="N3426" s="57">
        <f t="shared" si="1000"/>
        <v>40.458580547945076</v>
      </c>
      <c r="O3426" s="57">
        <f t="shared" si="1001"/>
        <v>18.719128018182719</v>
      </c>
      <c r="P3426" s="374">
        <f t="shared" si="1002"/>
        <v>-18.719128018182719</v>
      </c>
      <c r="Q3426" s="374">
        <f t="shared" si="1003"/>
        <v>139.54141945205492</v>
      </c>
      <c r="R3426" s="12">
        <f t="shared" si="1004"/>
        <v>-40.458580547945076</v>
      </c>
      <c r="S3426" s="57">
        <f t="shared" si="1005"/>
        <v>372.22122347902626</v>
      </c>
      <c r="T3426" s="12">
        <f t="shared" si="988"/>
        <v>-18.719128018182719</v>
      </c>
    </row>
    <row r="3427" spans="1:20" x14ac:dyDescent="0.15">
      <c r="A3427" s="57">
        <f t="shared" si="989"/>
        <v>2347622.1150888857</v>
      </c>
      <c r="B3427" s="12">
        <f t="shared" si="1006"/>
        <v>373635.6641282466</v>
      </c>
      <c r="C3427" s="57" t="str">
        <f t="shared" si="990"/>
        <v>-0.0866112958482694+0.074868268243481i</v>
      </c>
      <c r="D3427" s="57" t="str">
        <f t="shared" si="991"/>
        <v>3.35599767417651-3.95634569633253i</v>
      </c>
      <c r="E3427" s="57" t="str">
        <f t="shared" si="992"/>
        <v>-33.9070552405632-71.6810628498523i</v>
      </c>
      <c r="F3427" s="57" t="str">
        <f t="shared" si="993"/>
        <v>2.4830582999355-3.65086742341043i</v>
      </c>
      <c r="G3427" s="57" t="str">
        <f t="shared" si="994"/>
        <v>0.59422092265794-0.491042175106667i</v>
      </c>
      <c r="H3427" s="57" t="str">
        <f t="shared" si="995"/>
        <v>0.0118354382192169-21.3155619218842i</v>
      </c>
      <c r="I3427" s="57" t="str">
        <f t="shared" si="996"/>
        <v>-0.438902754757749-0.298866754294114i</v>
      </c>
      <c r="K3427" s="57" t="str">
        <f t="shared" si="997"/>
        <v>0.000312587698472344-0.000460508376705934i</v>
      </c>
      <c r="L3427" s="57" t="str">
        <f t="shared" si="998"/>
        <v>0.00025-0.000591615183705279i</v>
      </c>
      <c r="M3427" s="57" t="str">
        <f t="shared" si="999"/>
        <v>0.0025-0.000333200040885327i</v>
      </c>
      <c r="N3427" s="57">
        <f t="shared" si="1000"/>
        <v>40.840689724588344</v>
      </c>
      <c r="O3427" s="57">
        <f t="shared" si="1001"/>
        <v>18.825041837974112</v>
      </c>
      <c r="P3427" s="374">
        <f t="shared" si="1002"/>
        <v>-18.825041837974112</v>
      </c>
      <c r="Q3427" s="374">
        <f t="shared" si="1003"/>
        <v>139.15931027541166</v>
      </c>
      <c r="R3427" s="12">
        <f t="shared" si="1004"/>
        <v>-40.840689724588344</v>
      </c>
      <c r="S3427" s="57">
        <f t="shared" si="1005"/>
        <v>373.63566412824662</v>
      </c>
      <c r="T3427" s="12">
        <f t="shared" si="988"/>
        <v>-18.825041837974112</v>
      </c>
    </row>
    <row r="3428" spans="1:20" x14ac:dyDescent="0.15">
      <c r="A3428" s="57">
        <f t="shared" si="989"/>
        <v>2356543.0791262235</v>
      </c>
      <c r="B3428" s="12">
        <f t="shared" si="1006"/>
        <v>375055.47965193394</v>
      </c>
      <c r="C3428" s="57" t="str">
        <f t="shared" si="990"/>
        <v>-0.0850673482789945+0.0745250166600646i</v>
      </c>
      <c r="D3428" s="57" t="str">
        <f t="shared" si="991"/>
        <v>3.34125545707803-3.95388022751478i</v>
      </c>
      <c r="E3428" s="57" t="str">
        <f t="shared" si="992"/>
        <v>-34.0549199400706-70.9872743220457i</v>
      </c>
      <c r="F3428" s="57" t="str">
        <f t="shared" si="993"/>
        <v>2.47540982707657-3.64626719309476i</v>
      </c>
      <c r="G3428" s="57" t="str">
        <f t="shared" si="994"/>
        <v>0.592390565876032-0.491389848630501i</v>
      </c>
      <c r="H3428" s="57" t="str">
        <f t="shared" si="995"/>
        <v>0.011723973204172-21.2347455806904i</v>
      </c>
      <c r="I3428" s="57" t="str">
        <f t="shared" si="996"/>
        <v>-0.436688981674152-0.296815597810888i</v>
      </c>
      <c r="K3428" s="57" t="str">
        <f t="shared" si="997"/>
        <v>0.000312005181832409-0.000458960732401594i</v>
      </c>
      <c r="L3428" s="57" t="str">
        <f t="shared" si="998"/>
        <v>0.00025-0.000589375556590237i</v>
      </c>
      <c r="M3428" s="57" t="str">
        <f t="shared" si="999"/>
        <v>0.0025-0.000331938673924414i</v>
      </c>
      <c r="N3428" s="57">
        <f t="shared" si="1000"/>
        <v>41.220653729077412</v>
      </c>
      <c r="O3428" s="57">
        <f t="shared" si="1001"/>
        <v>18.93114791915799</v>
      </c>
      <c r="P3428" s="374">
        <f t="shared" si="1002"/>
        <v>-18.93114791915799</v>
      </c>
      <c r="Q3428" s="374">
        <f t="shared" si="1003"/>
        <v>138.77934627092259</v>
      </c>
      <c r="R3428" s="12">
        <f t="shared" si="1004"/>
        <v>-41.220653729077412</v>
      </c>
      <c r="S3428" s="57">
        <f t="shared" si="1005"/>
        <v>375.05547965193392</v>
      </c>
      <c r="T3428" s="12">
        <f t="shared" si="988"/>
        <v>-18.93114791915799</v>
      </c>
    </row>
    <row r="3429" spans="1:20" x14ac:dyDescent="0.15">
      <c r="A3429" s="57">
        <f t="shared" si="989"/>
        <v>2365497.9428269034</v>
      </c>
      <c r="B3429" s="12">
        <f t="shared" si="1006"/>
        <v>376480.6904746113</v>
      </c>
      <c r="C3429" s="57" t="str">
        <f t="shared" si="990"/>
        <v>-0.0835453820023299+0.0741710913278202i</v>
      </c>
      <c r="D3429" s="57" t="str">
        <f t="shared" si="991"/>
        <v>3.32653141117671-3.9513613638896i</v>
      </c>
      <c r="E3429" s="57" t="str">
        <f t="shared" si="992"/>
        <v>-34.1952343656313-70.2975288239616i</v>
      </c>
      <c r="F3429" s="57" t="str">
        <f t="shared" si="993"/>
        <v>2.46775062607643-3.64166235629369i</v>
      </c>
      <c r="G3429" s="57" t="str">
        <f t="shared" si="994"/>
        <v>0.590557641741609-0.49173093610449i</v>
      </c>
      <c r="H3429" s="57" t="str">
        <f t="shared" si="995"/>
        <v>0.0116136492132103-21.1542364820971i</v>
      </c>
      <c r="I3429" s="57" t="str">
        <f t="shared" si="996"/>
        <v>-0.434485141928814-0.294774442632543i</v>
      </c>
      <c r="K3429" s="57" t="str">
        <f t="shared" si="997"/>
        <v>0.000311426173287478-0.000457417034002688i</v>
      </c>
      <c r="L3429" s="57" t="str">
        <f t="shared" si="998"/>
        <v>0.00025-0.000587144407840443i</v>
      </c>
      <c r="M3429" s="57" t="str">
        <f t="shared" si="999"/>
        <v>0.0025-0.000330682082012766i</v>
      </c>
      <c r="N3429" s="57">
        <f t="shared" si="1000"/>
        <v>41.598477541964428</v>
      </c>
      <c r="O3429" s="57">
        <f t="shared" si="1001"/>
        <v>19.037442963362736</v>
      </c>
      <c r="P3429" s="374">
        <f t="shared" si="1002"/>
        <v>-19.037442963362736</v>
      </c>
      <c r="Q3429" s="374">
        <f t="shared" si="1003"/>
        <v>138.40152245803557</v>
      </c>
      <c r="R3429" s="12">
        <f t="shared" si="1004"/>
        <v>-41.598477541964428</v>
      </c>
      <c r="S3429" s="57">
        <f t="shared" si="1005"/>
        <v>376.48069047461132</v>
      </c>
      <c r="T3429" s="12">
        <f t="shared" si="988"/>
        <v>-19.037442963362736</v>
      </c>
    </row>
    <row r="3430" spans="1:20" x14ac:dyDescent="0.15">
      <c r="A3430" s="57">
        <f t="shared" si="989"/>
        <v>2374486.8350096457</v>
      </c>
      <c r="B3430" s="12">
        <f t="shared" si="1006"/>
        <v>377911.31709841482</v>
      </c>
      <c r="C3430" s="57" t="str">
        <f t="shared" si="990"/>
        <v>-0.0820452619354168+0.0738069290098369i</v>
      </c>
      <c r="D3430" s="57" t="str">
        <f t="shared" si="991"/>
        <v>3.3118259257243-3.94878927535235i</v>
      </c>
      <c r="E3430" s="57" t="str">
        <f t="shared" si="992"/>
        <v>-34.3281318140156-69.6118885188081i</v>
      </c>
      <c r="F3430" s="57" t="str">
        <f t="shared" si="993"/>
        <v>2.46008089516641-3.63705272786439i</v>
      </c>
      <c r="G3430" s="57" t="str">
        <f t="shared" si="994"/>
        <v>0.588722197693437-0.492065413981156i</v>
      </c>
      <c r="H3430" s="57" t="str">
        <f t="shared" si="995"/>
        <v>0.0115044537932472-21.074033449878i</v>
      </c>
      <c r="I3430" s="57" t="str">
        <f t="shared" si="996"/>
        <v>-0.43229117198908-0.292743270443194i</v>
      </c>
      <c r="K3430" s="57" t="str">
        <f t="shared" si="997"/>
        <v>0.000310850657739062-0.000455877283248947i</v>
      </c>
      <c r="L3430" s="57" t="str">
        <f t="shared" si="998"/>
        <v>0.00025-0.000584921705360077i</v>
      </c>
      <c r="M3430" s="57" t="str">
        <f t="shared" si="999"/>
        <v>0.0025-0.000329430247073885i</v>
      </c>
      <c r="N3430" s="57">
        <f t="shared" si="1000"/>
        <v>41.974166335058811</v>
      </c>
      <c r="O3430" s="57">
        <f t="shared" si="1001"/>
        <v>19.143923713779081</v>
      </c>
      <c r="P3430" s="374">
        <f t="shared" si="1002"/>
        <v>-19.143923713779081</v>
      </c>
      <c r="Q3430" s="374">
        <f t="shared" si="1003"/>
        <v>138.02583366494119</v>
      </c>
      <c r="R3430" s="12">
        <f t="shared" si="1004"/>
        <v>-41.974166335058811</v>
      </c>
      <c r="S3430" s="57">
        <f t="shared" si="1005"/>
        <v>377.91131709841483</v>
      </c>
      <c r="T3430" s="12">
        <f t="shared" si="988"/>
        <v>-19.143923713779081</v>
      </c>
    </row>
    <row r="3431" spans="1:20" x14ac:dyDescent="0.15">
      <c r="A3431" s="57">
        <f t="shared" si="989"/>
        <v>2383509.8849826823</v>
      </c>
      <c r="B3431" s="12">
        <f t="shared" si="1006"/>
        <v>379347.3801033888</v>
      </c>
      <c r="C3431" s="57" t="str">
        <f t="shared" si="990"/>
        <v>-0.0805668470711935+0.0734329575778739i</v>
      </c>
      <c r="D3431" s="57" t="str">
        <f t="shared" si="991"/>
        <v>3.29713938792509-3.94616413525724i</v>
      </c>
      <c r="E3431" s="57" t="str">
        <f t="shared" si="992"/>
        <v>-34.4537448656577-68.9304123515601i</v>
      </c>
      <c r="F3431" s="57" t="str">
        <f t="shared" si="993"/>
        <v>2.45240083373008-3.63243812473894i</v>
      </c>
      <c r="G3431" s="57" t="str">
        <f t="shared" si="994"/>
        <v>0.586884281446004-0.492393259130963i</v>
      </c>
      <c r="H3431" s="57" t="str">
        <f t="shared" si="995"/>
        <v>0.0113963746299745-20.9941353123827i</v>
      </c>
      <c r="I3431" s="57" t="str">
        <f t="shared" si="996"/>
        <v>-0.430107009067014-0.290722062866165i</v>
      </c>
      <c r="K3431" s="57" t="str">
        <f t="shared" si="997"/>
        <v>0.000310278620070828-0.000454341481762179i</v>
      </c>
      <c r="L3431" s="57" t="str">
        <f t="shared" si="998"/>
        <v>0.00025-0.000582707417174811i</v>
      </c>
      <c r="M3431" s="57" t="str">
        <f t="shared" si="999"/>
        <v>0.0025-0.000328183151099706i</v>
      </c>
      <c r="N3431" s="57">
        <f t="shared" si="1000"/>
        <v>42.347725464167183</v>
      </c>
      <c r="O3431" s="57">
        <f t="shared" si="1001"/>
        <v>19.25058695503013</v>
      </c>
      <c r="P3431" s="374">
        <f t="shared" si="1002"/>
        <v>-19.25058695503013</v>
      </c>
      <c r="Q3431" s="374">
        <f t="shared" si="1003"/>
        <v>137.65227453583282</v>
      </c>
      <c r="R3431" s="12">
        <f t="shared" si="1004"/>
        <v>-42.347725464167183</v>
      </c>
      <c r="S3431" s="57">
        <f t="shared" si="1005"/>
        <v>379.34738010338879</v>
      </c>
      <c r="T3431" s="12">
        <f t="shared" si="988"/>
        <v>-19.25058695503013</v>
      </c>
    </row>
    <row r="3432" spans="1:20" x14ac:dyDescent="0.15">
      <c r="A3432" s="57">
        <f t="shared" si="989"/>
        <v>2392567.2225456168</v>
      </c>
      <c r="B3432" s="12">
        <f t="shared" si="1006"/>
        <v>380788.90014778171</v>
      </c>
      <c r="C3432" s="57" t="str">
        <f t="shared" si="990"/>
        <v>-0.0791099907807934+0.0730495960370554i</v>
      </c>
      <c r="D3432" s="57" t="str">
        <f t="shared" si="991"/>
        <v>3.28247218289754-3.94348612038842i</v>
      </c>
      <c r="E3432" s="57" t="str">
        <f t="shared" si="992"/>
        <v>-34.5722053269084-68.2531561194866i</v>
      </c>
      <c r="F3432" s="57" t="str">
        <f t="shared" si="993"/>
        <v>2.44471064228357-3.62781836593888i</v>
      </c>
      <c r="G3432" s="57" t="str">
        <f t="shared" si="994"/>
        <v>0.585043940984859-0.492714448846149i</v>
      </c>
      <c r="H3432" s="57" t="str">
        <f t="shared" si="995"/>
        <v>0.01128939954638-20.9145409025182i</v>
      </c>
      <c r="I3432" s="57" t="str">
        <f t="shared" si="996"/>
        <v>-0.427932591112643-0.288710801461873i</v>
      </c>
      <c r="K3432" s="57" t="str">
        <f t="shared" si="997"/>
        <v>0.000309710045149993-0.000452809631046874i</v>
      </c>
      <c r="L3432" s="57" t="str">
        <f t="shared" si="998"/>
        <v>0.00025-0.000580501511431373i</v>
      </c>
      <c r="M3432" s="57" t="str">
        <f t="shared" si="999"/>
        <v>0.0025-0.000326940776150334i</v>
      </c>
      <c r="N3432" s="57">
        <f t="shared" si="1000"/>
        <v>42.719160461982909</v>
      </c>
      <c r="O3432" s="57">
        <f t="shared" si="1001"/>
        <v>19.357429513019916</v>
      </c>
      <c r="P3432" s="374">
        <f t="shared" si="1002"/>
        <v>-19.357429513019916</v>
      </c>
      <c r="Q3432" s="374">
        <f t="shared" si="1003"/>
        <v>137.28083953801709</v>
      </c>
      <c r="R3432" s="12">
        <f t="shared" si="1004"/>
        <v>-42.719160461982909</v>
      </c>
      <c r="S3432" s="57">
        <f t="shared" si="1005"/>
        <v>380.7889001477817</v>
      </c>
      <c r="T3432" s="12">
        <f t="shared" si="988"/>
        <v>-19.357429513019916</v>
      </c>
    </row>
    <row r="3433" spans="1:20" x14ac:dyDescent="0.15">
      <c r="A3433" s="57">
        <f t="shared" si="989"/>
        <v>2401658.9779912899</v>
      </c>
      <c r="B3433" s="12">
        <f t="shared" si="1006"/>
        <v>382235.89796834328</v>
      </c>
      <c r="C3433" s="57" t="str">
        <f t="shared" si="990"/>
        <v>-0.0776745411090183+0.0726572545579653i</v>
      </c>
      <c r="D3433" s="57" t="str">
        <f t="shared" si="991"/>
        <v>3.2678246936358-3.94075541093025i</v>
      </c>
      <c r="E3433" s="57" t="str">
        <f t="shared" si="992"/>
        <v>-34.6836441752896-67.5801725427363i</v>
      </c>
      <c r="F3433" s="57" t="str">
        <f t="shared" si="993"/>
        <v>2.43701052245608-3.62319327259i</v>
      </c>
      <c r="G3433" s="57" t="str">
        <f t="shared" si="994"/>
        <v>0.583201224561893-0.493028960844494i</v>
      </c>
      <c r="H3433" s="57" t="str">
        <f t="shared" si="995"/>
        <v>0.0111835165012789-20.8352490577312i</v>
      </c>
      <c r="I3433" s="57" t="str">
        <f t="shared" si="996"/>
        <v>-0.425767856807294-0.286709467725812i</v>
      </c>
      <c r="K3433" s="57" t="str">
        <f t="shared" si="997"/>
        <v>0.000309144917828679-0.00045128173249081i</v>
      </c>
      <c r="L3433" s="57" t="str">
        <f t="shared" si="998"/>
        <v>0.00025-0.000578303956397062i</v>
      </c>
      <c r="M3433" s="57" t="str">
        <f t="shared" si="999"/>
        <v>0.0025-0.000325703104353789i</v>
      </c>
      <c r="N3433" s="57">
        <f t="shared" si="1000"/>
        <v>43.088477031118884</v>
      </c>
      <c r="O3433" s="57">
        <f t="shared" si="1001"/>
        <v>19.464448254761489</v>
      </c>
      <c r="P3433" s="374">
        <f t="shared" si="1002"/>
        <v>-19.464448254761489</v>
      </c>
      <c r="Q3433" s="374">
        <f t="shared" si="1003"/>
        <v>136.91152296888112</v>
      </c>
      <c r="R3433" s="12">
        <f t="shared" si="1004"/>
        <v>-43.088477031118884</v>
      </c>
      <c r="S3433" s="57">
        <f t="shared" si="1005"/>
        <v>382.23589796834329</v>
      </c>
      <c r="T3433" s="12">
        <f t="shared" si="988"/>
        <v>-19.464448254761489</v>
      </c>
    </row>
    <row r="3434" spans="1:20" x14ac:dyDescent="0.15">
      <c r="A3434" s="57">
        <f t="shared" si="989"/>
        <v>2410785.2821076568</v>
      </c>
      <c r="B3434" s="12">
        <f t="shared" si="1006"/>
        <v>383688.39438062301</v>
      </c>
      <c r="C3434" s="57" t="str">
        <f t="shared" si="990"/>
        <v>-0.0762603410628128+0.0722563345157663i</v>
      </c>
      <c r="D3434" s="57" t="str">
        <f t="shared" si="991"/>
        <v>3.25319730097221-3.93797219043731i</v>
      </c>
      <c r="E3434" s="57" t="str">
        <f t="shared" si="992"/>
        <v>-34.7881915076875-66.9115113348506i</v>
      </c>
      <c r="F3434" s="57" t="str">
        <f t="shared" si="993"/>
        <v>2.42930067696969-3.61856266793635i</v>
      </c>
      <c r="G3434" s="57" t="str">
        <f t="shared" si="994"/>
        <v>0.581356180690555-0.493336773273031i</v>
      </c>
      <c r="H3434" s="57" t="str">
        <f t="shared" si="995"/>
        <v>0.0110787135878605-20.7562586199894i</v>
      </c>
      <c r="I3434" s="57" t="str">
        <f t="shared" si="996"/>
        <v>-0.423612745556858-0.284718043086493i</v>
      </c>
      <c r="K3434" s="57" t="str">
        <f t="shared" si="997"/>
        <v>0.000308583222945273-0.000449757787365701i</v>
      </c>
      <c r="L3434" s="57" t="str">
        <f t="shared" si="998"/>
        <v>0.00025-0.000576114720459318i</v>
      </c>
      <c r="M3434" s="57" t="str">
        <f t="shared" si="999"/>
        <v>0.0025-0.000324470117905748i</v>
      </c>
      <c r="N3434" s="57">
        <f t="shared" si="1000"/>
        <v>43.455681037294312</v>
      </c>
      <c r="O3434" s="57">
        <f t="shared" si="1001"/>
        <v>19.571640088185841</v>
      </c>
      <c r="P3434" s="374">
        <f t="shared" si="1002"/>
        <v>-19.571640088185841</v>
      </c>
      <c r="Q3434" s="374">
        <f t="shared" si="1003"/>
        <v>136.54431896270569</v>
      </c>
      <c r="R3434" s="12">
        <f t="shared" si="1004"/>
        <v>-43.455681037294312</v>
      </c>
      <c r="S3434" s="57">
        <f t="shared" si="1005"/>
        <v>383.68839438062298</v>
      </c>
      <c r="T3434" s="12">
        <f t="shared" si="988"/>
        <v>-19.571640088185841</v>
      </c>
    </row>
    <row r="3435" spans="1:20" x14ac:dyDescent="0.15">
      <c r="A3435" s="57">
        <f t="shared" si="989"/>
        <v>2419946.2661796664</v>
      </c>
      <c r="B3435" s="12">
        <f t="shared" si="1006"/>
        <v>385146.41027926939</v>
      </c>
      <c r="C3435" s="57" t="str">
        <f t="shared" si="990"/>
        <v>-0.0748672288927203+0.0718472285359485i</v>
      </c>
      <c r="D3435" s="57" t="str">
        <f t="shared" si="991"/>
        <v>3.23859038354011-3.93513664580383i</v>
      </c>
      <c r="E3435" s="57" t="str">
        <f t="shared" si="992"/>
        <v>-34.885976491406-66.2472192731526i</v>
      </c>
      <c r="F3435" s="57" t="str">
        <f t="shared" si="993"/>
        <v>2.42158130961928-3.61392637735444i</v>
      </c>
      <c r="G3435" s="57" t="str">
        <f t="shared" si="994"/>
        <v>0.57950885814101-0.493637864711686i</v>
      </c>
      <c r="H3435" s="57" t="str">
        <f t="shared" si="995"/>
        <v>0.0109749790322484-20.6775684357635i</v>
      </c>
      <c r="I3435" s="57" t="str">
        <f t="shared" si="996"/>
        <v>-0.421467197485127-0.282736508903468i</v>
      </c>
      <c r="K3435" s="57" t="str">
        <f t="shared" si="997"/>
        <v>0.000308024945325769-0.000448237796827806i</v>
      </c>
      <c r="L3435" s="57" t="str">
        <f t="shared" si="998"/>
        <v>0.00025-0.000573933772125241i</v>
      </c>
      <c r="M3435" s="57" t="str">
        <f t="shared" si="999"/>
        <v>0.0025-0.000323241799069284i</v>
      </c>
      <c r="N3435" s="57">
        <f t="shared" si="1000"/>
        <v>43.82077850266279</v>
      </c>
      <c r="O3435" s="57">
        <f t="shared" si="1001"/>
        <v>19.679001961932411</v>
      </c>
      <c r="P3435" s="374">
        <f t="shared" si="1002"/>
        <v>-19.679001961932411</v>
      </c>
      <c r="Q3435" s="374">
        <f t="shared" si="1003"/>
        <v>136.17922149733721</v>
      </c>
      <c r="R3435" s="12">
        <f t="shared" si="1004"/>
        <v>-43.82077850266279</v>
      </c>
      <c r="S3435" s="57">
        <f t="shared" si="1005"/>
        <v>385.14641027926939</v>
      </c>
      <c r="T3435" s="12">
        <f t="shared" si="988"/>
        <v>-19.679001961932411</v>
      </c>
    </row>
    <row r="3436" spans="1:20" x14ac:dyDescent="0.15">
      <c r="A3436" s="57">
        <f t="shared" si="989"/>
        <v>2429142.0619911486</v>
      </c>
      <c r="B3436" s="12">
        <f t="shared" si="1006"/>
        <v>386609.9666383306</v>
      </c>
      <c r="C3436" s="57" t="str">
        <f t="shared" si="990"/>
        <v>-0.0734950383672639+0.0714303205463576i</v>
      </c>
      <c r="D3436" s="57" t="str">
        <f t="shared" si="991"/>
        <v>3.22400431773701-3.93224896723262i</v>
      </c>
      <c r="E3436" s="57" t="str">
        <f t="shared" si="992"/>
        <v>-34.9771273180107-65.5873402689062i</v>
      </c>
      <c r="F3436" s="57" t="str">
        <f t="shared" si="993"/>
        <v>2.41385262525191-3.6092842283668i</v>
      </c>
      <c r="G3436" s="57" t="str">
        <f t="shared" si="994"/>
        <v>0.577659305935239-0.493932214176861i</v>
      </c>
      <c r="H3436" s="57" t="str">
        <f t="shared" si="995"/>
        <v>0.0108723011920723-20.5991773560091i</v>
      </c>
      <c r="I3436" s="57" t="str">
        <f t="shared" si="996"/>
        <v>-0.419331153427095-0.280764846465339i</v>
      </c>
      <c r="K3436" s="57" t="str">
        <f t="shared" si="997"/>
        <v>0.000307470069785074-0.000446721761918601i</v>
      </c>
      <c r="L3436" s="57" t="str">
        <f t="shared" si="998"/>
        <v>0.00025-0.00057176108002116i</v>
      </c>
      <c r="M3436" s="57" t="str">
        <f t="shared" si="999"/>
        <v>0.0025-0.000322018130174622i</v>
      </c>
      <c r="N3436" s="57">
        <f t="shared" si="1000"/>
        <v>44.183775599299253</v>
      </c>
      <c r="O3436" s="57">
        <f t="shared" si="1001"/>
        <v>19.78653086512281</v>
      </c>
      <c r="P3436" s="374">
        <f t="shared" si="1002"/>
        <v>-19.78653086512281</v>
      </c>
      <c r="Q3436" s="374">
        <f t="shared" si="1003"/>
        <v>135.81622440070075</v>
      </c>
      <c r="R3436" s="12">
        <f t="shared" si="1004"/>
        <v>-44.183775599299253</v>
      </c>
      <c r="S3436" s="57">
        <f t="shared" si="1005"/>
        <v>386.6099666383306</v>
      </c>
      <c r="T3436" s="12">
        <f t="shared" ref="T3436:T3499" si="1007">P3436</f>
        <v>-19.78653086512281</v>
      </c>
    </row>
    <row r="3437" spans="1:20" x14ac:dyDescent="0.15">
      <c r="A3437" s="57">
        <f t="shared" ref="A3437:A3500" si="1008">2*PI()*B3437</f>
        <v>2438372.801826715</v>
      </c>
      <c r="B3437" s="12">
        <f t="shared" si="1006"/>
        <v>388079.08451155626</v>
      </c>
      <c r="C3437" s="57" t="str">
        <f t="shared" ref="C3437:C3500" si="1009">IMPRODUCT(D3437,E3437,$C$40,,K3437,$C$41)</f>
        <v>-0.0721435990402799+0.0710059858351239i</v>
      </c>
      <c r="D3437" s="57" t="str">
        <f t="shared" ref="D3437:D3500" si="1010">IMDIV(IMPRODUCT($C$37,$C$38,COMPLEX(1,A3437/$C$38)),IMSUM(-1*A3437*A3437/$C$39,COMPLEX(0,1*A3437)))</f>
        <v>3.20943947768849-3.92930934820355i</v>
      </c>
      <c r="E3437" s="57" t="str">
        <f t="shared" ref="E3437:E3500" si="1011">IMDIV(IMPRODUCT(IMSUM(F3437,G3437),$C$29,H3437),IMSUM(1,I3437))</f>
        <v>-35.0617711598877-64.9319154371904i</v>
      </c>
      <c r="F3437" s="57" t="str">
        <f t="shared" ref="F3437:F3500" si="1012">IMDIV(IMPRODUCT($C$14,$C$15,COMPLEX(1,A3437/$C$15)),IMSUM(-1*A3437*A3437/$C$16,COMPLEX(0,A3437)))</f>
        <v>2.40611482974623-3.60463605065561i</v>
      </c>
      <c r="G3437" s="57" t="str">
        <f t="shared" ref="G3437:G3500" si="1013">IMDIV(1,COMPLEX(1,A3437*$C$9*$C$10))</f>
        <v>0.575807573342074-0.494219801124951i</v>
      </c>
      <c r="H3437" s="57" t="str">
        <f t="shared" ref="H3437:H3500" si="1014">IMDIV($C$3,IMSUM(K3437,COMPLEX(0,$C$28*A3437)))</f>
        <v>0.0107706685550553-20.5210842361488i</v>
      </c>
      <c r="I3437" s="57" t="str">
        <f t="shared" ref="I3437:I3500" si="1015">IMPRODUCT(F3437,$C$29,H3437,$C$31)</f>
        <v>-0.417204554922314-0.278803036987838i</v>
      </c>
      <c r="K3437" s="57" t="str">
        <f t="shared" ref="K3437:K3500" si="1016">IF($C$26&lt;=0,IMDIV(1,IMSUM(IMDIV(1,L3437),1/$C$18)),IMDIV(1,IMSUM(IMDIV(1,L3437),1/$C$18,IMDIV(1,M3437))))</f>
        <v>0.000306918581128329-0.000445209683565411i</v>
      </c>
      <c r="L3437" s="57" t="str">
        <f t="shared" ref="L3437:L3500" si="1017">IMSUM($C$21/$C$22,IMDIV(1,COMPLEX(0,$C$20*$C$22*A3437)))</f>
        <v>0.00025-0.000569596612892172i</v>
      </c>
      <c r="M3437" s="57" t="str">
        <f t="shared" ref="M3437:M3500" si="1018">IMSUM($C$25/$C$26,IMDIV(1,COMPLEX(0,$C$24*$C$26*A3437)))</f>
        <v>0.0025-0.00032079909361887i</v>
      </c>
      <c r="N3437" s="57">
        <f t="shared" ref="N3437:N3500" si="1019">ABS(R3437)</f>
        <v>44.544678642822959</v>
      </c>
      <c r="O3437" s="57">
        <f t="shared" ref="O3437:O3500" si="1020">ABS(P3437)</f>
        <v>19.894223827117251</v>
      </c>
      <c r="P3437" s="374">
        <f t="shared" ref="P3437:P3500" si="1021">20*LOG10(IMABS(C3437))</f>
        <v>-19.894223827117251</v>
      </c>
      <c r="Q3437" s="374">
        <f t="shared" ref="Q3437:Q3500" si="1022">IMARGUMENT(C3437)*180/PI()</f>
        <v>135.45532135717704</v>
      </c>
      <c r="R3437" s="12">
        <f t="shared" ref="R3437:R3500" si="1023">IF(Q3437&lt;0,Q3437+180,Q3437-180)</f>
        <v>-44.544678642822959</v>
      </c>
      <c r="S3437" s="57">
        <f t="shared" ref="S3437:S3500" si="1024">B3437/1000</f>
        <v>388.07908451155623</v>
      </c>
      <c r="T3437" s="12">
        <f t="shared" si="1007"/>
        <v>-19.894223827117251</v>
      </c>
    </row>
    <row r="3438" spans="1:20" x14ac:dyDescent="0.15">
      <c r="A3438" s="57">
        <f t="shared" si="1008"/>
        <v>2447638.6184736565</v>
      </c>
      <c r="B3438" s="12">
        <f t="shared" ref="B3438:B3501" si="1025">B3437*(1+B$42)</f>
        <v>389553.78503270017</v>
      </c>
      <c r="C3438" s="57" t="str">
        <f t="shared" si="1009"/>
        <v>-0.070812736511163+0.0705745911141563i</v>
      </c>
      <c r="D3438" s="57" t="str">
        <f t="shared" si="1010"/>
        <v>3.19489623521257-3.92631798544171i</v>
      </c>
      <c r="E3438" s="57" t="str">
        <f t="shared" si="1011"/>
        <v>-35.1400341294434-64.280983166403i</v>
      </c>
      <c r="F3438" s="57" t="str">
        <f t="shared" si="1012"/>
        <v>2.39836812999144-3.5999816760758i</v>
      </c>
      <c r="G3438" s="57" t="str">
        <f t="shared" si="1013"/>
        <v>0.573953709872189-0.494500605455787i</v>
      </c>
      <c r="H3438" s="57" t="str">
        <f t="shared" si="1014"/>
        <v>0.0106700697376121-20.4432879360546i</v>
      </c>
      <c r="I3438" s="57" t="str">
        <f t="shared" si="1015"/>
        <v>-0.415087344208235-0.276851061611912i</v>
      </c>
      <c r="K3438" s="57" t="str">
        <f t="shared" si="1016"/>
        <v>0.000306370464152159-0.000443701562582052i</v>
      </c>
      <c r="L3438" s="57" t="str">
        <f t="shared" si="1017"/>
        <v>0.00025-0.000567440339601685i</v>
      </c>
      <c r="M3438" s="57" t="str">
        <f t="shared" si="1018"/>
        <v>0.0025-0.00031958467186578i</v>
      </c>
      <c r="N3438" s="57">
        <f t="shared" si="1019"/>
        <v>44.903494086176892</v>
      </c>
      <c r="O3438" s="57">
        <f t="shared" si="1020"/>
        <v>20.002077917256216</v>
      </c>
      <c r="P3438" s="374">
        <f t="shared" si="1021"/>
        <v>-20.002077917256216</v>
      </c>
      <c r="Q3438" s="374">
        <f t="shared" si="1022"/>
        <v>135.09650591382311</v>
      </c>
      <c r="R3438" s="12">
        <f t="shared" si="1023"/>
        <v>-44.903494086176892</v>
      </c>
      <c r="S3438" s="57">
        <f t="shared" si="1024"/>
        <v>389.55378503270015</v>
      </c>
      <c r="T3438" s="12">
        <f t="shared" si="1007"/>
        <v>-20.002077917256216</v>
      </c>
    </row>
    <row r="3439" spans="1:20" x14ac:dyDescent="0.15">
      <c r="A3439" s="57">
        <f t="shared" si="1008"/>
        <v>2456939.6452238569</v>
      </c>
      <c r="B3439" s="12">
        <f t="shared" si="1025"/>
        <v>391034.08941582445</v>
      </c>
      <c r="C3439" s="57" t="str">
        <f t="shared" si="1009"/>
        <v>-0.0695022726780531+0.0701364945878545i</v>
      </c>
      <c r="D3439" s="57" t="str">
        <f t="shared" si="1010"/>
        <v>3.1803749597845-3.92327507888485i</v>
      </c>
      <c r="E3439" s="57" t="str">
        <f t="shared" si="1011"/>
        <v>-35.2120412408717-63.6345791873215i</v>
      </c>
      <c r="F3439" s="57" t="str">
        <f t="shared" si="1012"/>
        <v>2.39061273386608-3.59532093866797i</v>
      </c>
      <c r="G3439" s="57" t="str">
        <f t="shared" si="1013"/>
        <v>0.572097765273019-0.494774607516025i</v>
      </c>
      <c r="H3439" s="57" t="str">
        <f t="shared" si="1014"/>
        <v>0.0105704934834628-20.3657873200293i</v>
      </c>
      <c r="I3439" s="57" t="str">
        <f t="shared" si="1015"/>
        <v>-0.412979464213548-0.274908901401832i</v>
      </c>
      <c r="K3439" s="57" t="str">
        <f t="shared" si="1016"/>
        <v>0.000305825703645984-0.000442197399669545i</v>
      </c>
      <c r="L3439" s="57" t="str">
        <f t="shared" si="1017"/>
        <v>0.00025-0.000565292229130985i</v>
      </c>
      <c r="M3439" s="57" t="str">
        <f t="shared" si="1018"/>
        <v>0.0025-0.000318374847445487i</v>
      </c>
      <c r="N3439" s="57">
        <f t="shared" si="1019"/>
        <v>45.260228513553358</v>
      </c>
      <c r="O3439" s="57">
        <f t="shared" si="1020"/>
        <v>20.11009024458733</v>
      </c>
      <c r="P3439" s="374">
        <f t="shared" si="1021"/>
        <v>-20.11009024458733</v>
      </c>
      <c r="Q3439" s="374">
        <f t="shared" si="1022"/>
        <v>134.73977148644664</v>
      </c>
      <c r="R3439" s="12">
        <f t="shared" si="1023"/>
        <v>-45.260228513553358</v>
      </c>
      <c r="S3439" s="57">
        <f t="shared" si="1024"/>
        <v>391.03408941582444</v>
      </c>
      <c r="T3439" s="12">
        <f t="shared" si="1007"/>
        <v>-20.11009024458733</v>
      </c>
    </row>
    <row r="3440" spans="1:20" x14ac:dyDescent="0.15">
      <c r="A3440" s="57">
        <f t="shared" si="1008"/>
        <v>2466276.0158757074</v>
      </c>
      <c r="B3440" s="12">
        <f t="shared" si="1025"/>
        <v>392520.01895560458</v>
      </c>
      <c r="C3440" s="57" t="str">
        <f t="shared" si="1009"/>
        <v>-0.0682120259839907+0.069692046026708i</v>
      </c>
      <c r="D3440" s="57" t="str">
        <f t="shared" si="1010"/>
        <v>3.16587601850216-3.92018083165065i</v>
      </c>
      <c r="E3440" s="57" t="str">
        <f t="shared" si="1011"/>
        <v>-35.2779163744123-62.992736641684i</v>
      </c>
      <c r="F3440" s="57" t="str">
        <f t="shared" si="1012"/>
        <v>2.38284885021664-3.59065367467109i</v>
      </c>
      <c r="G3440" s="57" t="str">
        <f t="shared" si="1013"/>
        <v>0.570239789523636-0.495041788102454i</v>
      </c>
      <c r="H3440" s="57" t="str">
        <f t="shared" si="1014"/>
        <v>0.0104719286622581-20.2885812567894i</v>
      </c>
      <c r="I3440" s="57" t="str">
        <f t="shared" si="1015"/>
        <v>-0.410880858551577-0.272976537343358i</v>
      </c>
      <c r="K3440" s="57" t="str">
        <f t="shared" si="1016"/>
        <v>0.000305284284393248-0.00044069719541675i</v>
      </c>
      <c r="L3440" s="57" t="str">
        <f t="shared" si="1017"/>
        <v>0.00025-0.000563152250578787i</v>
      </c>
      <c r="M3440" s="57" t="str">
        <f t="shared" si="1018"/>
        <v>0.0025-0.000317169602954261i</v>
      </c>
      <c r="N3440" s="57">
        <f t="shared" si="1019"/>
        <v>45.614888634462034</v>
      </c>
      <c r="O3440" s="57">
        <f t="shared" si="1020"/>
        <v>20.218257957578018</v>
      </c>
      <c r="P3440" s="374">
        <f t="shared" si="1021"/>
        <v>-20.218257957578018</v>
      </c>
      <c r="Q3440" s="374">
        <f t="shared" si="1022"/>
        <v>134.38511136553797</v>
      </c>
      <c r="R3440" s="12">
        <f t="shared" si="1023"/>
        <v>-45.614888634462034</v>
      </c>
      <c r="S3440" s="57">
        <f t="shared" si="1024"/>
        <v>392.5200189556046</v>
      </c>
      <c r="T3440" s="12">
        <f t="shared" si="1007"/>
        <v>-20.218257957578018</v>
      </c>
    </row>
    <row r="3441" spans="1:20" x14ac:dyDescent="0.15">
      <c r="A3441" s="57">
        <f t="shared" si="1008"/>
        <v>2475647.864736035</v>
      </c>
      <c r="B3441" s="12">
        <f t="shared" si="1025"/>
        <v>394011.59502763586</v>
      </c>
      <c r="C3441" s="57" t="str">
        <f t="shared" si="1009"/>
        <v>-0.0669418116560503+0.0692415868454581i</v>
      </c>
      <c r="D3441" s="57" t="str">
        <f t="shared" si="1010"/>
        <v>3.15139977605195-3.91703545000334i</v>
      </c>
      <c r="E3441" s="57" t="str">
        <f t="shared" si="1011"/>
        <v>-35.3377822430258-62.3554861502004i</v>
      </c>
      <c r="F3441" s="57" t="str">
        <f t="shared" si="1012"/>
        <v>2.37507668883585-3.58597972253478i</v>
      </c>
      <c r="G3441" s="57" t="str">
        <f t="shared" si="1013"/>
        <v>0.568379832829564-0.495302128465244i</v>
      </c>
      <c r="H3441" s="57" t="str">
        <f t="shared" si="1014"/>
        <v>0.010374364268218-20.2116686194472i</v>
      </c>
      <c r="I3441" s="57" t="str">
        <f t="shared" si="1015"/>
        <v>-0.408791471513642-0.27105395034191i</v>
      </c>
      <c r="K3441" s="57" t="str">
        <f t="shared" si="1016"/>
        <v>0.000304746191172659-0.000439200950301052i</v>
      </c>
      <c r="L3441" s="57" t="str">
        <f t="shared" si="1017"/>
        <v>0.00025-0.000561020373160778i</v>
      </c>
      <c r="M3441" s="57" t="str">
        <f t="shared" si="1018"/>
        <v>0.0025-0.000315968921054254i</v>
      </c>
      <c r="N3441" s="57">
        <f t="shared" si="1019"/>
        <v>45.967481277947599</v>
      </c>
      <c r="O3441" s="57">
        <f t="shared" si="1020"/>
        <v>20.326578243816336</v>
      </c>
      <c r="P3441" s="374">
        <f t="shared" si="1021"/>
        <v>-20.326578243816336</v>
      </c>
      <c r="Q3441" s="374">
        <f t="shared" si="1022"/>
        <v>134.0325187220524</v>
      </c>
      <c r="R3441" s="12">
        <f t="shared" si="1023"/>
        <v>-45.967481277947599</v>
      </c>
      <c r="S3441" s="57">
        <f t="shared" si="1024"/>
        <v>394.01159502763585</v>
      </c>
      <c r="T3441" s="12">
        <f t="shared" si="1007"/>
        <v>-20.326578243816336</v>
      </c>
    </row>
    <row r="3442" spans="1:20" x14ac:dyDescent="0.15">
      <c r="A3442" s="57">
        <f t="shared" si="1008"/>
        <v>2485055.3266220321</v>
      </c>
      <c r="B3442" s="12">
        <f t="shared" si="1025"/>
        <v>395508.83908874088</v>
      </c>
      <c r="C3442" s="57" t="str">
        <f t="shared" si="1009"/>
        <v>-0.0656914419375189+0.0687854501855241i</v>
      </c>
      <c r="D3442" s="57" t="str">
        <f t="shared" si="1010"/>
        <v>3.13694659467525-3.91383914332011i</v>
      </c>
      <c r="E3442" s="57" t="str">
        <f t="shared" si="1011"/>
        <v>-35.3917603614107-61.7228558799641i</v>
      </c>
      <c r="F3442" s="57" t="str">
        <f t="shared" si="1012"/>
        <v>2.36729646044089-3.58129892293148i</v>
      </c>
      <c r="G3442" s="57" t="str">
        <f t="shared" si="1013"/>
        <v>0.566517945617544-0.495555610311115i</v>
      </c>
      <c r="H3442" s="57" t="str">
        <f t="shared" si="1014"/>
        <v>0.0102777894187827-20.1350482854933i</v>
      </c>
      <c r="I3442" s="57" t="str">
        <f t="shared" si="1015"/>
        <v>-0.406711248062471-0.269141121220796i</v>
      </c>
      <c r="K3442" s="57" t="str">
        <f t="shared" si="1016"/>
        <v>0.000304211408759399-0.000437708664689057i</v>
      </c>
      <c r="L3442" s="57" t="str">
        <f t="shared" si="1017"/>
        <v>0.00025-0.000558896566209182i</v>
      </c>
      <c r="M3442" s="57" t="str">
        <f t="shared" si="1018"/>
        <v>0.0025-0.000314772784473256i</v>
      </c>
      <c r="N3442" s="57">
        <f t="shared" si="1019"/>
        <v>46.318013386950128</v>
      </c>
      <c r="O3442" s="57">
        <f t="shared" si="1020"/>
        <v>20.435048329698322</v>
      </c>
      <c r="P3442" s="374">
        <f t="shared" si="1021"/>
        <v>-20.435048329698322</v>
      </c>
      <c r="Q3442" s="374">
        <f t="shared" si="1022"/>
        <v>133.68198661304987</v>
      </c>
      <c r="R3442" s="12">
        <f t="shared" si="1023"/>
        <v>-46.318013386950128</v>
      </c>
      <c r="S3442" s="57">
        <f t="shared" si="1024"/>
        <v>395.5088390887409</v>
      </c>
      <c r="T3442" s="12">
        <f t="shared" si="1007"/>
        <v>-20.435048329698322</v>
      </c>
    </row>
    <row r="3443" spans="1:20" x14ac:dyDescent="0.15">
      <c r="A3443" s="57">
        <f t="shared" si="1008"/>
        <v>2494498.5368631957</v>
      </c>
      <c r="B3443" s="12">
        <f t="shared" si="1025"/>
        <v>397011.77267727809</v>
      </c>
      <c r="C3443" s="57" t="str">
        <f t="shared" si="1009"/>
        <v>-0.0644607263131503+0.068323961001377i</v>
      </c>
      <c r="D3443" s="57" t="str">
        <f t="shared" si="1010"/>
        <v>3.12251683413552-3.91059212405703i</v>
      </c>
      <c r="E3443" s="57" t="str">
        <f t="shared" si="1011"/>
        <v>-35.4399710172893-61.0948716111925i</v>
      </c>
      <c r="F3443" s="57" t="str">
        <f t="shared" si="1012"/>
        <v>2.35950837665119-3.57661111876804i</v>
      </c>
      <c r="G3443" s="57" t="str">
        <f t="shared" si="1013"/>
        <v>0.564654178530249-0.495802215806443i</v>
      </c>
      <c r="H3443" s="57" t="str">
        <f t="shared" si="1014"/>
        <v>0.0101821933532779-20.058719136779i</v>
      </c>
      <c r="I3443" s="57" t="str">
        <f t="shared" si="1015"/>
        <v>-0.404640133825582-0.267238030719448i</v>
      </c>
      <c r="K3443" s="57" t="str">
        <f t="shared" si="1016"/>
        <v>0.000303679921926354-0.000436220338837285i</v>
      </c>
      <c r="L3443" s="57" t="str">
        <f t="shared" si="1017"/>
        <v>0.00025-0.000556780799172327i</v>
      </c>
      <c r="M3443" s="57" t="str">
        <f t="shared" si="1018"/>
        <v>0.0025-0.000313581176004439i</v>
      </c>
      <c r="N3443" s="57">
        <f t="shared" si="1019"/>
        <v>46.666492012809016</v>
      </c>
      <c r="O3443" s="57">
        <f t="shared" si="1020"/>
        <v>20.543665480104913</v>
      </c>
      <c r="P3443" s="374">
        <f t="shared" si="1021"/>
        <v>-20.543665480104913</v>
      </c>
      <c r="Q3443" s="374">
        <f t="shared" si="1022"/>
        <v>133.33350798719098</v>
      </c>
      <c r="R3443" s="12">
        <f t="shared" si="1023"/>
        <v>-46.666492012809016</v>
      </c>
      <c r="S3443" s="57">
        <f t="shared" si="1024"/>
        <v>397.01177267727809</v>
      </c>
      <c r="T3443" s="12">
        <f t="shared" si="1007"/>
        <v>-20.543665480104913</v>
      </c>
    </row>
    <row r="3444" spans="1:20" x14ac:dyDescent="0.15">
      <c r="A3444" s="57">
        <f t="shared" si="1008"/>
        <v>2503977.6313032759</v>
      </c>
      <c r="B3444" s="12">
        <f t="shared" si="1025"/>
        <v>398520.41741345177</v>
      </c>
      <c r="C3444" s="57" t="str">
        <f t="shared" si="1009"/>
        <v>-0.0632494717275546+0.0678574361505788i</v>
      </c>
      <c r="D3444" s="57" t="str">
        <f t="shared" si="1010"/>
        <v>3.10811085168564-3.90729460771438i</v>
      </c>
      <c r="E3444" s="57" t="str">
        <f t="shared" si="1011"/>
        <v>-35.4825332448898-60.4715568032693i</v>
      </c>
      <c r="F3444" s="57" t="str">
        <f t="shared" si="1012"/>
        <v>2.35171264996618-3.57191615519743i</v>
      </c>
      <c r="G3444" s="57" t="str">
        <f t="shared" si="1013"/>
        <v>0.56278858242094-0.496041927580289i</v>
      </c>
      <c r="H3444" s="57" t="str">
        <f t="shared" si="1014"/>
        <v>0.0100875654315913-19.9826800594987i</v>
      </c>
      <c r="I3444" s="57" t="str">
        <f t="shared" si="1015"/>
        <v>-0.402578075088727-0.2653446594917i</v>
      </c>
      <c r="K3444" s="57" t="str">
        <f t="shared" si="1016"/>
        <v>0.000303151715445272-0.000434735972892861i</v>
      </c>
      <c r="L3444" s="57" t="str">
        <f t="shared" si="1017"/>
        <v>0.00025-0.000554673041614192i</v>
      </c>
      <c r="M3444" s="57" t="str">
        <f t="shared" si="1018"/>
        <v>0.0025-0.000312394078506116i</v>
      </c>
      <c r="N3444" s="57">
        <f t="shared" si="1019"/>
        <v>47.012924309911512</v>
      </c>
      <c r="O3444" s="57">
        <f t="shared" si="1020"/>
        <v>20.652426998068432</v>
      </c>
      <c r="P3444" s="374">
        <f t="shared" si="1021"/>
        <v>-20.652426998068432</v>
      </c>
      <c r="Q3444" s="374">
        <f t="shared" si="1022"/>
        <v>132.98707569008849</v>
      </c>
      <c r="R3444" s="12">
        <f t="shared" si="1023"/>
        <v>-47.012924309911512</v>
      </c>
      <c r="S3444" s="57">
        <f t="shared" si="1024"/>
        <v>398.52041741345175</v>
      </c>
      <c r="T3444" s="12">
        <f t="shared" si="1007"/>
        <v>-20.652426998068432</v>
      </c>
    </row>
    <row r="3445" spans="1:20" x14ac:dyDescent="0.15">
      <c r="A3445" s="57">
        <f t="shared" si="1008"/>
        <v>2513492.7463022284</v>
      </c>
      <c r="B3445" s="12">
        <f t="shared" si="1025"/>
        <v>400034.79499962291</v>
      </c>
      <c r="C3445" s="57" t="str">
        <f t="shared" si="1009"/>
        <v>-0.0620574827968033+0.0673861844872048i</v>
      </c>
      <c r="D3445" s="57" t="str">
        <f t="shared" si="1010"/>
        <v>3.09372900203622-3.903946812802i</v>
      </c>
      <c r="E3445" s="57" t="str">
        <f t="shared" si="1011"/>
        <v>-35.5195648005445-59.852932660029i</v>
      </c>
      <c r="F3445" s="57" t="str">
        <f t="shared" si="1012"/>
        <v>2.3439094937428-3.5672138796297i</v>
      </c>
      <c r="G3445" s="57" t="str">
        <f t="shared" si="1013"/>
        <v>0.560921208348082-0.496274728727355i</v>
      </c>
      <c r="H3445" s="57" t="str">
        <f t="shared" si="1014"/>
        <v>0.00999389513286215-19.9069299441725i</v>
      </c>
      <c r="I3445" s="57" t="str">
        <f t="shared" si="1015"/>
        <v>-0.400525018789297-0.263460988104106i</v>
      </c>
      <c r="K3445" s="57" t="str">
        <f t="shared" si="1016"/>
        <v>0.000302626774087949-0.000433255566894231i</v>
      </c>
      <c r="L3445" s="57" t="str">
        <f t="shared" si="1017"/>
        <v>0.00025-0.000552573263213981i</v>
      </c>
      <c r="M3445" s="57" t="str">
        <f t="shared" si="1018"/>
        <v>0.0025-0.00031121147490149i</v>
      </c>
      <c r="N3445" s="57">
        <f t="shared" si="1019"/>
        <v>47.357317530478781</v>
      </c>
      <c r="O3445" s="57">
        <f t="shared" si="1020"/>
        <v>20.761330224428647</v>
      </c>
      <c r="P3445" s="374">
        <f t="shared" si="1021"/>
        <v>-20.761330224428647</v>
      </c>
      <c r="Q3445" s="374">
        <f t="shared" si="1022"/>
        <v>132.64268246952122</v>
      </c>
      <c r="R3445" s="12">
        <f t="shared" si="1023"/>
        <v>-47.357317530478781</v>
      </c>
      <c r="S3445" s="57">
        <f t="shared" si="1024"/>
        <v>400.03479499962293</v>
      </c>
      <c r="T3445" s="12">
        <f t="shared" si="1007"/>
        <v>-20.761330224428647</v>
      </c>
    </row>
    <row r="3446" spans="1:20" x14ac:dyDescent="0.15">
      <c r="A3446" s="57">
        <f t="shared" si="1008"/>
        <v>2523044.0187381771</v>
      </c>
      <c r="B3446" s="12">
        <f t="shared" si="1025"/>
        <v>401554.9272206215</v>
      </c>
      <c r="C3446" s="57" t="str">
        <f t="shared" si="1009"/>
        <v>-0.0608845620133132+0.0669105069583775i</v>
      </c>
      <c r="D3446" s="57" t="str">
        <f t="shared" si="1010"/>
        <v>3.0793716373242-3.90054896080385i</v>
      </c>
      <c r="E3446" s="57" t="str">
        <f t="shared" si="1011"/>
        <v>-35.551182140343-59.2390181942607i</v>
      </c>
      <c r="F3446" s="57" t="str">
        <f t="shared" si="1012"/>
        <v>2.33609912217277-3.56250414174301i</v>
      </c>
      <c r="G3446" s="57" t="str">
        <f t="shared" si="1013"/>
        <v>0.559052107569909-0.496500602810865i</v>
      </c>
      <c r="H3446" s="57" t="str">
        <f t="shared" si="1014"/>
        <v>0.00990117205418382-19.8314676856296i</v>
      </c>
      <c r="I3446" s="57" t="str">
        <f t="shared" si="1015"/>
        <v>-0.398480912509803-0.261586997034291i</v>
      </c>
      <c r="K3446" s="57" t="str">
        <f t="shared" si="1016"/>
        <v>0.000302105082627377-0.00043177912077186i</v>
      </c>
      <c r="L3446" s="57" t="str">
        <f t="shared" si="1017"/>
        <v>0.00025-0.000550481433765669i</v>
      </c>
      <c r="M3446" s="57" t="str">
        <f t="shared" si="1018"/>
        <v>0.0025-0.000310033348178412i</v>
      </c>
      <c r="N3446" s="57">
        <f t="shared" si="1019"/>
        <v>47.699679019490816</v>
      </c>
      <c r="O3446" s="57">
        <f t="shared" si="1020"/>
        <v>20.870372537479621</v>
      </c>
      <c r="P3446" s="374">
        <f t="shared" si="1021"/>
        <v>-20.870372537479621</v>
      </c>
      <c r="Q3446" s="374">
        <f t="shared" si="1022"/>
        <v>132.30032098050918</v>
      </c>
      <c r="R3446" s="12">
        <f t="shared" si="1023"/>
        <v>-47.699679019490816</v>
      </c>
      <c r="S3446" s="57">
        <f t="shared" si="1024"/>
        <v>401.55492722062149</v>
      </c>
      <c r="T3446" s="12">
        <f t="shared" si="1007"/>
        <v>-20.870372537479621</v>
      </c>
    </row>
    <row r="3447" spans="1:20" x14ac:dyDescent="0.15">
      <c r="A3447" s="57">
        <f t="shared" si="1008"/>
        <v>2532631.5860093823</v>
      </c>
      <c r="B3447" s="12">
        <f t="shared" si="1025"/>
        <v>403080.83594405989</v>
      </c>
      <c r="C3447" s="57" t="str">
        <f t="shared" si="1009"/>
        <v>-0.0597305099440678+0.0664306967036462i</v>
      </c>
      <c r="D3447" s="57" t="str">
        <f t="shared" si="1010"/>
        <v>3.06503910708202-3.89710127614248i</v>
      </c>
      <c r="E3447" s="57" t="str">
        <f t="shared" si="1011"/>
        <v>-35.5775003997582-58.6298302913633i</v>
      </c>
      <c r="F3447" s="57" t="str">
        <f t="shared" si="1012"/>
        <v>2.32828175025954-3.55778679349401i</v>
      </c>
      <c r="G3447" s="57" t="str">
        <f t="shared" si="1013"/>
        <v>0.557181331538933-0.496719533865374i</v>
      </c>
      <c r="H3447" s="57" t="str">
        <f t="shared" si="1014"/>
        <v>0.00980938590931872-19.7562921829898i</v>
      </c>
      <c r="I3447" s="57" t="str">
        <f t="shared" si="1015"/>
        <v>-0.396445704471281-0.259722666669298i</v>
      </c>
      <c r="K3447" s="57" t="str">
        <f t="shared" si="1016"/>
        <v>0.000301586625838901-0.000430306634348962i</v>
      </c>
      <c r="L3447" s="57" t="str">
        <f t="shared" si="1017"/>
        <v>0.00025-0.000548397523177593i</v>
      </c>
      <c r="M3447" s="57" t="str">
        <f t="shared" si="1018"/>
        <v>0.0025-0.000308859681389134i</v>
      </c>
      <c r="N3447" s="57">
        <f t="shared" si="1019"/>
        <v>48.04001620975643</v>
      </c>
      <c r="O3447" s="57">
        <f t="shared" si="1020"/>
        <v>20.979551352609725</v>
      </c>
      <c r="P3447" s="374">
        <f t="shared" si="1021"/>
        <v>-20.979551352609725</v>
      </c>
      <c r="Q3447" s="374">
        <f t="shared" si="1022"/>
        <v>131.95998379024357</v>
      </c>
      <c r="R3447" s="12">
        <f t="shared" si="1023"/>
        <v>-48.04001620975643</v>
      </c>
      <c r="S3447" s="57">
        <f t="shared" si="1024"/>
        <v>403.08083594405991</v>
      </c>
      <c r="T3447" s="12">
        <f t="shared" si="1007"/>
        <v>-20.979551352609725</v>
      </c>
    </row>
    <row r="3448" spans="1:20" x14ac:dyDescent="0.15">
      <c r="A3448" s="57">
        <f t="shared" si="1008"/>
        <v>2542255.5860362179</v>
      </c>
      <c r="B3448" s="12">
        <f t="shared" si="1025"/>
        <v>404612.54312064731</v>
      </c>
      <c r="C3448" s="57" t="str">
        <f t="shared" si="1009"/>
        <v>-0.0585951254223122+0.0659470391569735i</v>
      </c>
      <c r="D3448" s="57" t="str">
        <f t="shared" si="1010"/>
        <v>3.05073175820754-3.89360398614301i</v>
      </c>
      <c r="E3448" s="57" t="str">
        <f t="shared" si="1011"/>
        <v>-35.59863337518-58.0253837721702i</v>
      </c>
      <c r="F3448" s="57" t="str">
        <f t="shared" si="1012"/>
        <v>2.32045759379542-3.55306168912824i</v>
      </c>
      <c r="G3448" s="57" t="str">
        <f t="shared" si="1013"/>
        <v>0.555308931896424-0.4969315063995i</v>
      </c>
      <c r="H3448" s="57" t="str">
        <f t="shared" si="1014"/>
        <v>0.00971852652742481-19.6814023396476i</v>
      </c>
      <c r="I3448" s="57" t="str">
        <f t="shared" si="1015"/>
        <v>-0.394419343526814-0.257867977304047i</v>
      </c>
      <c r="K3448" s="57" t="str">
        <f t="shared" si="1016"/>
        <v>0.000301071388501312-0.000428838107342224i</v>
      </c>
      <c r="L3448" s="57" t="str">
        <f t="shared" si="1017"/>
        <v>0.00025-0.000546321501472i</v>
      </c>
      <c r="M3448" s="57" t="str">
        <f t="shared" si="1018"/>
        <v>0.0025-0.000307690457650063i</v>
      </c>
      <c r="N3448" s="57">
        <f t="shared" si="1019"/>
        <v>48.378336617109454</v>
      </c>
      <c r="O3448" s="57">
        <f t="shared" si="1020"/>
        <v>21.088864121931287</v>
      </c>
      <c r="P3448" s="374">
        <f t="shared" si="1021"/>
        <v>-21.088864121931287</v>
      </c>
      <c r="Q3448" s="374">
        <f t="shared" si="1022"/>
        <v>131.62166338289055</v>
      </c>
      <c r="R3448" s="12">
        <f t="shared" si="1023"/>
        <v>-48.378336617109454</v>
      </c>
      <c r="S3448" s="57">
        <f t="shared" si="1024"/>
        <v>404.61254312064733</v>
      </c>
      <c r="T3448" s="12">
        <f t="shared" si="1007"/>
        <v>-21.088864121931287</v>
      </c>
    </row>
    <row r="3449" spans="1:20" x14ac:dyDescent="0.15">
      <c r="A3449" s="57">
        <f t="shared" si="1008"/>
        <v>2551916.157263156</v>
      </c>
      <c r="B3449" s="12">
        <f t="shared" si="1025"/>
        <v>406150.07078450581</v>
      </c>
      <c r="C3449" s="57" t="str">
        <f t="shared" si="1009"/>
        <v>-0.057478205732752+0.0654598121510667i</v>
      </c>
      <c r="D3449" s="57" t="str">
        <f t="shared" si="1010"/>
        <v>3.03644993493429-3.89005732099673i</v>
      </c>
      <c r="E3449" s="57" t="str">
        <f t="shared" si="1011"/>
        <v>-35.6146935072869-57.4256914548575i</v>
      </c>
      <c r="F3449" s="57" t="str">
        <f t="shared" si="1012"/>
        <v>2.31262686933811-3.54832868519002i</v>
      </c>
      <c r="G3449" s="57" t="str">
        <f t="shared" si="1013"/>
        <v>0.553434960466827-0.497136505398576i</v>
      </c>
      <c r="H3449" s="57" t="str">
        <f t="shared" si="1014"/>
        <v>0.00962858385179545-19.6067970632541i</v>
      </c>
      <c r="I3449" s="57" t="str">
        <f t="shared" si="1015"/>
        <v>-0.392401779154988-0.256022909139741i</v>
      </c>
      <c r="K3449" s="57" t="str">
        <f t="shared" si="1016"/>
        <v>0.000300559355397976-0.000427373539362514i</v>
      </c>
      <c r="L3449" s="57" t="str">
        <f t="shared" si="1017"/>
        <v>0.00025-0.00054425333878462i</v>
      </c>
      <c r="M3449" s="57" t="str">
        <f t="shared" si="1018"/>
        <v>0.0025-0.000306525660141525i</v>
      </c>
      <c r="N3449" s="57">
        <f t="shared" si="1019"/>
        <v>48.714647835747087</v>
      </c>
      <c r="O3449" s="57">
        <f t="shared" si="1020"/>
        <v>21.198308333905814</v>
      </c>
      <c r="P3449" s="374">
        <f t="shared" si="1021"/>
        <v>-21.198308333905814</v>
      </c>
      <c r="Q3449" s="374">
        <f t="shared" si="1022"/>
        <v>131.28535216425291</v>
      </c>
      <c r="R3449" s="12">
        <f t="shared" si="1023"/>
        <v>-48.714647835747087</v>
      </c>
      <c r="S3449" s="57">
        <f t="shared" si="1024"/>
        <v>406.15007078450583</v>
      </c>
      <c r="T3449" s="12">
        <f t="shared" si="1007"/>
        <v>-21.198308333905814</v>
      </c>
    </row>
    <row r="3450" spans="1:20" x14ac:dyDescent="0.15">
      <c r="A3450" s="57">
        <f t="shared" si="1008"/>
        <v>2561613.4386607558</v>
      </c>
      <c r="B3450" s="12">
        <f t="shared" si="1025"/>
        <v>407693.44105348695</v>
      </c>
      <c r="C3450" s="57" t="str">
        <f t="shared" si="1009"/>
        <v>-0.0563795467903984+0.0649692860238438i</v>
      </c>
      <c r="D3450" s="57" t="str">
        <f t="shared" si="1010"/>
        <v>3.02219397880257-3.88646151372462i</v>
      </c>
      <c r="E3450" s="57" t="str">
        <f t="shared" si="1011"/>
        <v>-35.6257918661821-56.8307642159487i</v>
      </c>
      <c r="F3450" s="57" t="str">
        <f t="shared" si="1012"/>
        <v>2.30478979418729-3.54358764053198i</v>
      </c>
      <c r="G3450" s="57" t="str">
        <f t="shared" si="1013"/>
        <v>0.551559469252147-0.497334516327227i</v>
      </c>
      <c r="H3450" s="57" t="str">
        <f t="shared" si="1014"/>
        <v>0.00953954793861082-19.5324752657008i</v>
      </c>
      <c r="I3450" s="57" t="str">
        <f t="shared" si="1015"/>
        <v>-0.390392961453397-0.254187442282374i</v>
      </c>
      <c r="K3450" s="57" t="str">
        <f t="shared" si="1016"/>
        <v>0.00030005051131791-0.000425912929915633i</v>
      </c>
      <c r="L3450" s="57" t="str">
        <f t="shared" si="1017"/>
        <v>0.00025-0.000542193005364237i</v>
      </c>
      <c r="M3450" s="57" t="str">
        <f t="shared" si="1018"/>
        <v>0.0025-0.000305365272107517i</v>
      </c>
      <c r="N3450" s="57">
        <f t="shared" si="1019"/>
        <v>49.048957533697774</v>
      </c>
      <c r="O3450" s="57">
        <f t="shared" si="1020"/>
        <v>21.307881512960812</v>
      </c>
      <c r="P3450" s="374">
        <f t="shared" si="1021"/>
        <v>-21.307881512960812</v>
      </c>
      <c r="Q3450" s="374">
        <f t="shared" si="1022"/>
        <v>130.95104246630223</v>
      </c>
      <c r="R3450" s="12">
        <f t="shared" si="1023"/>
        <v>-49.048957533697774</v>
      </c>
      <c r="S3450" s="57">
        <f t="shared" si="1024"/>
        <v>407.69344105348694</v>
      </c>
      <c r="T3450" s="12">
        <f t="shared" si="1007"/>
        <v>-21.307881512960812</v>
      </c>
    </row>
    <row r="3451" spans="1:20" x14ac:dyDescent="0.15">
      <c r="A3451" s="57">
        <f t="shared" si="1008"/>
        <v>2571347.5697276667</v>
      </c>
      <c r="B3451" s="12">
        <f t="shared" si="1025"/>
        <v>409242.6761294902</v>
      </c>
      <c r="C3451" s="57" t="str">
        <f t="shared" si="1009"/>
        <v>-0.0552989433131311+0.064475723726792i</v>
      </c>
      <c r="D3451" s="57" t="str">
        <f t="shared" si="1010"/>
        <v>3.00796422863089-3.88281680014017i</v>
      </c>
      <c r="E3451" s="57" t="str">
        <f t="shared" si="1011"/>
        <v>-35.6320381382329-56.24061105037i</v>
      </c>
      <c r="F3451" s="57" t="str">
        <f t="shared" si="1012"/>
        <v>2.29694658636092-3.53883841632442i</v>
      </c>
      <c r="G3451" s="57" t="str">
        <f t="shared" si="1013"/>
        <v>0.54968251042629-0.497525525131869i</v>
      </c>
      <c r="H3451" s="57" t="str">
        <f t="shared" si="1014"/>
        <v>0.00945140895570212-19.4584358631017i</v>
      </c>
      <c r="I3451" s="57" t="str">
        <f t="shared" si="1015"/>
        <v>-0.38839284113215-0.252361556741224i</v>
      </c>
      <c r="K3451" s="57" t="str">
        <f t="shared" si="1016"/>
        <v>0.000299544841056878-0.000424456278403043i</v>
      </c>
      <c r="L3451" s="57" t="str">
        <f t="shared" si="1017"/>
        <v>0.00025-0.000540140471572261i</v>
      </c>
      <c r="M3451" s="57" t="str">
        <f t="shared" si="1018"/>
        <v>0.0025-0.000304209276855466i</v>
      </c>
      <c r="N3451" s="57">
        <f t="shared" si="1019"/>
        <v>49.381273448420359</v>
      </c>
      <c r="O3451" s="57">
        <f t="shared" si="1020"/>
        <v>21.417581219101915</v>
      </c>
      <c r="P3451" s="374">
        <f t="shared" si="1021"/>
        <v>-21.417581219101915</v>
      </c>
      <c r="Q3451" s="374">
        <f t="shared" si="1022"/>
        <v>130.61872655157964</v>
      </c>
      <c r="R3451" s="12">
        <f t="shared" si="1023"/>
        <v>-49.381273448420359</v>
      </c>
      <c r="S3451" s="57">
        <f t="shared" si="1024"/>
        <v>409.24267612949018</v>
      </c>
      <c r="T3451" s="12">
        <f t="shared" si="1007"/>
        <v>-21.417581219101915</v>
      </c>
    </row>
    <row r="3452" spans="1:20" x14ac:dyDescent="0.15">
      <c r="A3452" s="57">
        <f t="shared" si="1008"/>
        <v>2581118.6904926319</v>
      </c>
      <c r="B3452" s="12">
        <f t="shared" si="1025"/>
        <v>410797.79829878226</v>
      </c>
      <c r="C3452" s="57" t="str">
        <f t="shared" si="1009"/>
        <v>-0.054236188988102+0.0639793809350218i</v>
      </c>
      <c r="D3452" s="57" t="str">
        <f t="shared" si="1010"/>
        <v>2.99376102048814-3.87912341881213i</v>
      </c>
      <c r="E3452" s="57" t="str">
        <f t="shared" si="1011"/>
        <v>-35.633540614542-55.6552391305525i</v>
      </c>
      <c r="F3452" s="57" t="str">
        <f t="shared" si="1012"/>
        <v>2.28909746457148-3.53408087606423i</v>
      </c>
      <c r="G3452" s="57" t="str">
        <f t="shared" si="1013"/>
        <v>0.547804136329358-0.497709518243126i</v>
      </c>
      <c r="H3452" s="57" t="str">
        <f t="shared" si="1014"/>
        <v>0.0093641571813272-19.3846777757777i</v>
      </c>
      <c r="I3452" s="57" t="str">
        <f t="shared" si="1015"/>
        <v>-0.386401369507418-0.250545232427429i</v>
      </c>
      <c r="K3452" s="57" t="str">
        <f t="shared" si="1016"/>
        <v>0.000299042329418433-0.000423003584122616i</v>
      </c>
      <c r="L3452" s="57" t="str">
        <f t="shared" si="1017"/>
        <v>0.00025-0.00053809570788231i</v>
      </c>
      <c r="M3452" s="57" t="str">
        <f t="shared" si="1018"/>
        <v>0.0025-0.000303057657755993i</v>
      </c>
      <c r="N3452" s="57">
        <f t="shared" si="1019"/>
        <v>49.711603382531109</v>
      </c>
      <c r="O3452" s="57">
        <f t="shared" si="1020"/>
        <v>21.527405047518506</v>
      </c>
      <c r="P3452" s="374">
        <f t="shared" si="1021"/>
        <v>-21.527405047518506</v>
      </c>
      <c r="Q3452" s="374">
        <f t="shared" si="1022"/>
        <v>130.28839661746889</v>
      </c>
      <c r="R3452" s="12">
        <f t="shared" si="1023"/>
        <v>-49.711603382531109</v>
      </c>
      <c r="S3452" s="57">
        <f t="shared" si="1024"/>
        <v>410.79779829878225</v>
      </c>
      <c r="T3452" s="12">
        <f t="shared" si="1007"/>
        <v>-21.527405047518506</v>
      </c>
    </row>
    <row r="3453" spans="1:20" x14ac:dyDescent="0.15">
      <c r="A3453" s="57">
        <f t="shared" si="1008"/>
        <v>2590926.9415165042</v>
      </c>
      <c r="B3453" s="12">
        <f t="shared" si="1025"/>
        <v>412358.82993231766</v>
      </c>
      <c r="C3453" s="57" t="str">
        <f t="shared" si="1009"/>
        <v>-0.053191076632062+0.0634805061587916i</v>
      </c>
      <c r="D3453" s="57" t="str">
        <f t="shared" si="1010"/>
        <v>2.97958468766635-3.87538161102693i</v>
      </c>
      <c r="E3453" s="57" t="str">
        <f t="shared" si="1011"/>
        <v>-35.6304061809856-55.0746538645357i</v>
      </c>
      <c r="F3453" s="57" t="str">
        <f t="shared" si="1012"/>
        <v>2.28124264820194-3.52931488558353i</v>
      </c>
      <c r="G3453" s="57" t="str">
        <f t="shared" si="1013"/>
        <v>0.545924399461908-0.497886482578171i</v>
      </c>
      <c r="H3453" s="57" t="str">
        <f t="shared" si="1014"/>
        <v>0.00927778300295829-19.3111999282383i</v>
      </c>
      <c r="I3453" s="57" t="str">
        <f t="shared" si="1015"/>
        <v>-0.384418498494946-0.248738449152554i</v>
      </c>
      <c r="K3453" s="57" t="str">
        <f t="shared" si="1016"/>
        <v>0.000298542961214967-0.000421554846269367i</v>
      </c>
      <c r="L3453" s="57" t="str">
        <f t="shared" si="1017"/>
        <v>0.00025-0.000536058684879766i</v>
      </c>
      <c r="M3453" s="57" t="str">
        <f t="shared" si="1018"/>
        <v>0.0025-0.000301910398242671i</v>
      </c>
      <c r="N3453" s="57">
        <f t="shared" si="1019"/>
        <v>50.039955199660369</v>
      </c>
      <c r="O3453" s="57">
        <f t="shared" si="1020"/>
        <v>21.637350628186518</v>
      </c>
      <c r="P3453" s="374">
        <f t="shared" si="1021"/>
        <v>-21.637350628186518</v>
      </c>
      <c r="Q3453" s="374">
        <f t="shared" si="1022"/>
        <v>129.96004480033963</v>
      </c>
      <c r="R3453" s="12">
        <f t="shared" si="1023"/>
        <v>-50.039955199660369</v>
      </c>
      <c r="S3453" s="57">
        <f t="shared" si="1024"/>
        <v>412.35882993231769</v>
      </c>
      <c r="T3453" s="12">
        <f t="shared" si="1007"/>
        <v>-21.637350628186518</v>
      </c>
    </row>
    <row r="3454" spans="1:20" x14ac:dyDescent="0.15">
      <c r="A3454" s="57">
        <f t="shared" si="1008"/>
        <v>2600772.4638942666</v>
      </c>
      <c r="B3454" s="12">
        <f t="shared" si="1025"/>
        <v>413925.79348606046</v>
      </c>
      <c r="C3454" s="57" t="str">
        <f t="shared" si="1009"/>
        <v>-0.0521633983457512+0.0629793408563347i</v>
      </c>
      <c r="D3454" s="57" t="str">
        <f t="shared" si="1010"/>
        <v>2.9654355606539-3.87159162075069i</v>
      </c>
      <c r="E3454" s="57" t="str">
        <f t="shared" si="1011"/>
        <v>-35.6227403097601-54.4988589530895i</v>
      </c>
      <c r="F3454" s="57" t="str">
        <f t="shared" si="1012"/>
        <v>2.27338235728161-3.52454031305794i</v>
      </c>
      <c r="G3454" s="57" t="str">
        <f t="shared" si="1013"/>
        <v>0.544043352479175-0.498056405542982i</v>
      </c>
      <c r="H3454" s="57" t="str">
        <f t="shared" si="1014"/>
        <v>0.00919227691608183-19.2380012491662i</v>
      </c>
      <c r="I3454" s="57" t="str">
        <f t="shared" si="1015"/>
        <v>-0.38244418060364-0.246941186627225i</v>
      </c>
      <c r="K3454" s="57" t="str">
        <f t="shared" si="1016"/>
        <v>0.000298046721268736-0.00042011006393622i</v>
      </c>
      <c r="L3454" s="57" t="str">
        <f t="shared" si="1017"/>
        <v>0.00025-0.000534029373261372i</v>
      </c>
      <c r="M3454" s="57" t="str">
        <f t="shared" si="1018"/>
        <v>0.0025-0.000300767481811786i</v>
      </c>
      <c r="N3454" s="57">
        <f t="shared" si="1019"/>
        <v>50.366336820432622</v>
      </c>
      <c r="O3454" s="57">
        <f t="shared" si="1020"/>
        <v>21.747415625464779</v>
      </c>
      <c r="P3454" s="374">
        <f t="shared" si="1021"/>
        <v>-21.747415625464779</v>
      </c>
      <c r="Q3454" s="374">
        <f t="shared" si="1022"/>
        <v>129.63366317956738</v>
      </c>
      <c r="R3454" s="12">
        <f t="shared" si="1023"/>
        <v>-50.366336820432622</v>
      </c>
      <c r="S3454" s="57">
        <f t="shared" si="1024"/>
        <v>413.92579348606046</v>
      </c>
      <c r="T3454" s="12">
        <f t="shared" si="1007"/>
        <v>-21.747415625464779</v>
      </c>
    </row>
    <row r="3455" spans="1:20" x14ac:dyDescent="0.15">
      <c r="A3455" s="57">
        <f t="shared" si="1008"/>
        <v>2610655.3992570648</v>
      </c>
      <c r="B3455" s="12">
        <f t="shared" si="1025"/>
        <v>415498.71150130749</v>
      </c>
      <c r="C3455" s="57" t="str">
        <f t="shared" si="1009"/>
        <v>-0.0511529456624404+0.0624761195477742i</v>
      </c>
      <c r="D3455" s="57" t="str">
        <f t="shared" si="1010"/>
        <v>2.95131396710958-3.86775369459115i</v>
      </c>
      <c r="E3455" s="57" t="str">
        <f t="shared" si="1011"/>
        <v>-35.6106470523664-53.9278564458084i</v>
      </c>
      <c r="F3455" s="57" t="str">
        <f t="shared" si="1012"/>
        <v>2.26551681246179-3.51975702901456i</v>
      </c>
      <c r="G3455" s="57" t="str">
        <f t="shared" si="1013"/>
        <v>0.542161048185252-0.498219275034518i</v>
      </c>
      <c r="H3455" s="57" t="str">
        <f t="shared" si="1014"/>
        <v>0.00910762952301005-19.1650806713997i</v>
      </c>
      <c r="I3455" s="57" t="str">
        <f t="shared" si="1015"/>
        <v>-0.380478368929117-0.245153424459776i</v>
      </c>
      <c r="K3455" s="57" t="str">
        <f t="shared" si="1016"/>
        <v>0.00029755359441288-0.000418669236114748i</v>
      </c>
      <c r="L3455" s="57" t="str">
        <f t="shared" si="1017"/>
        <v>0.00025-0.000532007743834799i</v>
      </c>
      <c r="M3455" s="57" t="str">
        <f t="shared" si="1018"/>
        <v>0.0025-0.000299628892022103i</v>
      </c>
      <c r="N3455" s="57">
        <f t="shared" si="1019"/>
        <v>50.690756218569931</v>
      </c>
      <c r="O3455" s="57">
        <f t="shared" si="1020"/>
        <v>21.857597737689353</v>
      </c>
      <c r="P3455" s="374">
        <f t="shared" si="1021"/>
        <v>-21.857597737689353</v>
      </c>
      <c r="Q3455" s="374">
        <f t="shared" si="1022"/>
        <v>129.30924378143007</v>
      </c>
      <c r="R3455" s="12">
        <f t="shared" si="1023"/>
        <v>-50.690756218569931</v>
      </c>
      <c r="S3455" s="57">
        <f t="shared" si="1024"/>
        <v>415.49871150130747</v>
      </c>
      <c r="T3455" s="12">
        <f t="shared" si="1007"/>
        <v>-21.857597737689353</v>
      </c>
    </row>
    <row r="3456" spans="1:20" x14ac:dyDescent="0.15">
      <c r="A3456" s="57">
        <f t="shared" si="1008"/>
        <v>2620575.889774242</v>
      </c>
      <c r="B3456" s="12">
        <f t="shared" si="1025"/>
        <v>417077.60660501249</v>
      </c>
      <c r="C3456" s="57" t="str">
        <f t="shared" si="1009"/>
        <v>-0.0501595096907577+0.0619710699299641i</v>
      </c>
      <c r="D3456" s="57" t="str">
        <f t="shared" si="1010"/>
        <v>2.93722023183697-3.86386808175906i</v>
      </c>
      <c r="E3456" s="57" t="str">
        <f t="shared" si="1011"/>
        <v>-35.594229033975-53.3616467961926i</v>
      </c>
      <c r="F3456" s="57" t="str">
        <f t="shared" si="1012"/>
        <v>2.25764623499145-3.51496490633959i</v>
      </c>
      <c r="G3456" s="57" t="str">
        <f t="shared" si="1013"/>
        <v>0.540277539527239-0.498375079442815i</v>
      </c>
      <c r="H3456" s="57" t="str">
        <f t="shared" si="1014"/>
        <v>0.00902383153170448-19.0924371319167i</v>
      </c>
      <c r="I3456" s="57" t="str">
        <f t="shared" si="1015"/>
        <v>-0.378521017147314-0.243375142154965i</v>
      </c>
      <c r="K3456" s="57" t="str">
        <f t="shared" si="1016"/>
        <v>0.000297063565492424-0.000417232361695941i</v>
      </c>
      <c r="L3456" s="57" t="str">
        <f t="shared" si="1017"/>
        <v>0.00025-0.000529993767518231i</v>
      </c>
      <c r="M3456" s="57" t="str">
        <f t="shared" si="1018"/>
        <v>0.0025-0.000298494612494623i</v>
      </c>
      <c r="N3456" s="57">
        <f t="shared" si="1019"/>
        <v>51.013221417112987</v>
      </c>
      <c r="O3456" s="57">
        <f t="shared" si="1020"/>
        <v>21.967894696763615</v>
      </c>
      <c r="P3456" s="374">
        <f t="shared" si="1021"/>
        <v>-21.967894696763615</v>
      </c>
      <c r="Q3456" s="374">
        <f t="shared" si="1022"/>
        <v>128.98677858288701</v>
      </c>
      <c r="R3456" s="12">
        <f t="shared" si="1023"/>
        <v>-51.013221417112987</v>
      </c>
      <c r="S3456" s="57">
        <f t="shared" si="1024"/>
        <v>417.07760660501248</v>
      </c>
      <c r="T3456" s="12">
        <f t="shared" si="1007"/>
        <v>-21.967894696763615</v>
      </c>
    </row>
    <row r="3457" spans="1:20" x14ac:dyDescent="0.15">
      <c r="A3457" s="57">
        <f t="shared" si="1008"/>
        <v>2630534.0781553844</v>
      </c>
      <c r="B3457" s="12">
        <f t="shared" si="1025"/>
        <v>418662.50151011156</v>
      </c>
      <c r="C3457" s="57" t="str">
        <f t="shared" si="1009"/>
        <v>-0.0491828812518908+0.0614644129920808i</v>
      </c>
      <c r="D3457" s="57" t="str">
        <f t="shared" si="1010"/>
        <v>2.92315467675966-3.85993503402959i</v>
      </c>
      <c r="E3457" s="57" t="str">
        <f t="shared" si="1011"/>
        <v>-35.5735874491127-52.8002289156804i</v>
      </c>
      <c r="F3457" s="57" t="str">
        <f t="shared" si="1012"/>
        <v>2.24977084669244-3.51016382028554i</v>
      </c>
      <c r="G3457" s="57" t="str">
        <f t="shared" si="1013"/>
        <v>0.538392879589353-0.498523807652992i</v>
      </c>
      <c r="H3457" s="57" t="str">
        <f t="shared" si="1014"/>
        <v>0.00894087375460997-19.0200695718175i</v>
      </c>
      <c r="I3457" s="57" t="str">
        <f t="shared" si="1015"/>
        <v>-0.376572079508064-0.241606319112676i</v>
      </c>
      <c r="K3457" s="57" t="str">
        <f t="shared" si="1016"/>
        <v>0.000296576619365236-0.000415799439470959i</v>
      </c>
      <c r="L3457" s="57" t="str">
        <f t="shared" si="1017"/>
        <v>0.00025-0.000527987415339938i</v>
      </c>
      <c r="M3457" s="57" t="str">
        <f t="shared" si="1018"/>
        <v>0.0025-0.000297364626912356i</v>
      </c>
      <c r="N3457" s="57">
        <f t="shared" si="1019"/>
        <v>51.333740484770175</v>
      </c>
      <c r="O3457" s="57">
        <f t="shared" si="1020"/>
        <v>22.078304267747043</v>
      </c>
      <c r="P3457" s="374">
        <f t="shared" si="1021"/>
        <v>-22.078304267747043</v>
      </c>
      <c r="Q3457" s="374">
        <f t="shared" si="1022"/>
        <v>128.66625951522983</v>
      </c>
      <c r="R3457" s="12">
        <f t="shared" si="1023"/>
        <v>-51.333740484770175</v>
      </c>
      <c r="S3457" s="57">
        <f t="shared" si="1024"/>
        <v>418.66250151011155</v>
      </c>
      <c r="T3457" s="12">
        <f t="shared" si="1007"/>
        <v>-22.078304267747043</v>
      </c>
    </row>
    <row r="3458" spans="1:20" x14ac:dyDescent="0.15">
      <c r="A3458" s="57">
        <f t="shared" si="1008"/>
        <v>2640530.107652375</v>
      </c>
      <c r="B3458" s="12">
        <f t="shared" si="1025"/>
        <v>420253.41901585</v>
      </c>
      <c r="C3458" s="57" t="str">
        <f t="shared" si="1009"/>
        <v>-0.0482228510113305+0.0609563631318062i</v>
      </c>
      <c r="D3458" s="57" t="str">
        <f t="shared" si="1010"/>
        <v>2.90911762089693-3.85595480570319i</v>
      </c>
      <c r="E3458" s="57" t="str">
        <f t="shared" si="1011"/>
        <v>-35.5488220586103-52.2436002266551i</v>
      </c>
      <c r="F3458" s="57" t="str">
        <f t="shared" si="1012"/>
        <v>2.24189086993492-3.50535364847822i</v>
      </c>
      <c r="G3458" s="57" t="str">
        <f t="shared" si="1013"/>
        <v>0.53650712158701-0.498665449047186i</v>
      </c>
      <c r="H3458" s="57" t="str">
        <f t="shared" si="1014"/>
        <v>0.00885874710750242-18.9479769363092i</v>
      </c>
      <c r="I3458" s="57" t="str">
        <f t="shared" si="1015"/>
        <v>-0.374631510828749-0.239846934626718i</v>
      </c>
      <c r="K3458" s="57" t="str">
        <f t="shared" si="1016"/>
        <v>0.000296092740903033-0.000414370468131899i</v>
      </c>
      <c r="L3458" s="57" t="str">
        <f t="shared" si="1017"/>
        <v>0.00025-0.000525988658437874i</v>
      </c>
      <c r="M3458" s="57" t="str">
        <f t="shared" si="1018"/>
        <v>0.0025-0.000296238919020079i</v>
      </c>
      <c r="N3458" s="57">
        <f t="shared" si="1019"/>
        <v>51.652321532368006</v>
      </c>
      <c r="O3458" s="57">
        <f t="shared" si="1020"/>
        <v>22.188824248439492</v>
      </c>
      <c r="P3458" s="374">
        <f t="shared" si="1021"/>
        <v>-22.188824248439492</v>
      </c>
      <c r="Q3458" s="374">
        <f t="shared" si="1022"/>
        <v>128.34767846763199</v>
      </c>
      <c r="R3458" s="12">
        <f t="shared" si="1023"/>
        <v>-51.652321532368006</v>
      </c>
      <c r="S3458" s="57">
        <f t="shared" si="1024"/>
        <v>420.25341901585</v>
      </c>
      <c r="T3458" s="12">
        <f t="shared" si="1007"/>
        <v>-22.188824248439492</v>
      </c>
    </row>
    <row r="3459" spans="1:20" x14ac:dyDescent="0.15">
      <c r="A3459" s="57">
        <f t="shared" si="1008"/>
        <v>2650564.1220614538</v>
      </c>
      <c r="B3459" s="12">
        <f t="shared" si="1025"/>
        <v>421850.38200811023</v>
      </c>
      <c r="C3459" s="57" t="str">
        <f t="shared" si="1009"/>
        <v>-0.0472792096052152+0.0604471282719473i</v>
      </c>
      <c r="D3459" s="57" t="str">
        <f t="shared" si="1010"/>
        <v>2.89510938034005-3.85192765356656i</v>
      </c>
      <c r="E3459" s="57" t="str">
        <f t="shared" si="1011"/>
        <v>-35.5200311877553-51.6917567143857i</v>
      </c>
      <c r="F3459" s="57" t="str">
        <f t="shared" si="1012"/>
        <v>2.23400652761234-3.50053427092331i</v>
      </c>
      <c r="G3459" s="57" t="str">
        <f t="shared" si="1013"/>
        <v>0.534620318860875-0.498799993506387i</v>
      </c>
      <c r="H3459" s="57" t="str">
        <f t="shared" si="1014"/>
        <v>0.00877744260834579-18.8761581746885i</v>
      </c>
      <c r="I3459" s="57" t="str">
        <f t="shared" si="1015"/>
        <v>-0.372699266487916-0.238096967883603i</v>
      </c>
      <c r="K3459" s="57" t="str">
        <f t="shared" si="1016"/>
        <v>0.000295611914992305-0.000412945446272568i</v>
      </c>
      <c r="L3459" s="57" t="str">
        <f t="shared" si="1017"/>
        <v>0.00025-0.000523997468059248i</v>
      </c>
      <c r="M3459" s="57" t="str">
        <f t="shared" si="1018"/>
        <v>0.0025-0.000295117472624108i</v>
      </c>
      <c r="N3459" s="57">
        <f t="shared" si="1019"/>
        <v>51.968972709433729</v>
      </c>
      <c r="O3459" s="57">
        <f t="shared" si="1020"/>
        <v>22.299452468965789</v>
      </c>
      <c r="P3459" s="374">
        <f t="shared" si="1021"/>
        <v>-22.299452468965789</v>
      </c>
      <c r="Q3459" s="374">
        <f t="shared" si="1022"/>
        <v>128.03102729056627</v>
      </c>
      <c r="R3459" s="12">
        <f t="shared" si="1023"/>
        <v>-51.968972709433729</v>
      </c>
      <c r="S3459" s="57">
        <f t="shared" si="1024"/>
        <v>421.85038200811022</v>
      </c>
      <c r="T3459" s="12">
        <f t="shared" si="1007"/>
        <v>-22.299452468965789</v>
      </c>
    </row>
    <row r="3460" spans="1:20" x14ac:dyDescent="0.15">
      <c r="A3460" s="57">
        <f t="shared" si="1008"/>
        <v>2660636.2657252871</v>
      </c>
      <c r="B3460" s="12">
        <f t="shared" si="1025"/>
        <v>423453.41345974104</v>
      </c>
      <c r="C3460" s="57" t="str">
        <f t="shared" si="1009"/>
        <v>-0.0463517477614535+0.0599369099773421i</v>
      </c>
      <c r="D3460" s="57" t="str">
        <f t="shared" si="1010"/>
        <v>2.88113026822933-3.84785383685302i</v>
      </c>
      <c r="E3460" s="57" t="str">
        <f t="shared" si="1011"/>
        <v>-35.487311725592-51.1446929779286i</v>
      </c>
      <c r="F3460" s="57" t="str">
        <f t="shared" si="1012"/>
        <v>2.22611804311658-3.49570557001258i</v>
      </c>
      <c r="G3460" s="57" t="str">
        <f t="shared" si="1013"/>
        <v>0.532732524870874-0.498927431412202i</v>
      </c>
      <c r="H3460" s="57" t="str">
        <f t="shared" si="1014"/>
        <v>0.00869695137616167-18.8046122403259i</v>
      </c>
      <c r="I3460" s="57" t="str">
        <f t="shared" si="1015"/>
        <v>-0.370775302418942-0.236356397961412i</v>
      </c>
      <c r="K3460" s="57" t="str">
        <f t="shared" si="1016"/>
        <v>0.000295134126535261-0.000411524372389252i</v>
      </c>
      <c r="L3460" s="57" t="str">
        <f t="shared" si="1017"/>
        <v>0.00025-0.00052201381556012i</v>
      </c>
      <c r="M3460" s="57" t="str">
        <f t="shared" si="1018"/>
        <v>0.0025-0.000294000271592058i</v>
      </c>
      <c r="N3460" s="57">
        <f t="shared" si="1019"/>
        <v>52.283702200874274</v>
      </c>
      <c r="O3460" s="57">
        <f t="shared" si="1020"/>
        <v>22.410186791357493</v>
      </c>
      <c r="P3460" s="374">
        <f t="shared" si="1021"/>
        <v>-22.410186791357493</v>
      </c>
      <c r="Q3460" s="374">
        <f t="shared" si="1022"/>
        <v>127.71629779912573</v>
      </c>
      <c r="R3460" s="12">
        <f t="shared" si="1023"/>
        <v>-52.283702200874274</v>
      </c>
      <c r="S3460" s="57">
        <f t="shared" si="1024"/>
        <v>423.45341345974106</v>
      </c>
      <c r="T3460" s="12">
        <f t="shared" si="1007"/>
        <v>-22.410186791357493</v>
      </c>
    </row>
    <row r="3461" spans="1:20" x14ac:dyDescent="0.15">
      <c r="A3461" s="57">
        <f t="shared" si="1008"/>
        <v>2670746.6835350436</v>
      </c>
      <c r="B3461" s="12">
        <f t="shared" si="1025"/>
        <v>425062.53643088805</v>
      </c>
      <c r="C3461" s="57" t="str">
        <f t="shared" si="1009"/>
        <v>-0.0454402564157083+0.0594259035719187i</v>
      </c>
      <c r="D3461" s="57" t="str">
        <f t="shared" si="1010"/>
        <v>2.86718059473156-3.84373361720294i</v>
      </c>
      <c r="E3461" s="57" t="str">
        <f t="shared" si="1011"/>
        <v>-35.4507591253181-50.6024022799653i</v>
      </c>
      <c r="F3461" s="57" t="str">
        <f t="shared" si="1012"/>
        <v>2.21822564031277-3.49086743052977i</v>
      </c>
      <c r="G3461" s="57" t="str">
        <f t="shared" si="1013"/>
        <v>0.530843793190189-0.499047753648527i</v>
      </c>
      <c r="H3461" s="57" t="str">
        <f t="shared" si="1014"/>
        <v>0.00861726462991035-18.7333380906492i</v>
      </c>
      <c r="I3461" s="57" t="str">
        <f t="shared" si="1015"/>
        <v>-0.368859575103702-0.234625203828666i</v>
      </c>
      <c r="K3461" s="57" t="str">
        <f t="shared" si="1016"/>
        <v>0.000294659360450766-0.000410107244881478i</v>
      </c>
      <c r="L3461" s="57" t="str">
        <f t="shared" si="1017"/>
        <v>0.00025-0.000520037672404982i</v>
      </c>
      <c r="M3461" s="57" t="str">
        <f t="shared" si="1018"/>
        <v>0.0025-0.000292887299852618i</v>
      </c>
      <c r="N3461" s="57">
        <f t="shared" si="1019"/>
        <v>52.596518223774311</v>
      </c>
      <c r="O3461" s="57">
        <f t="shared" si="1020"/>
        <v>22.521025109134413</v>
      </c>
      <c r="P3461" s="374">
        <f t="shared" si="1021"/>
        <v>-22.521025109134413</v>
      </c>
      <c r="Q3461" s="374">
        <f t="shared" si="1022"/>
        <v>127.40348177622569</v>
      </c>
      <c r="R3461" s="12">
        <f t="shared" si="1023"/>
        <v>-52.596518223774311</v>
      </c>
      <c r="S3461" s="57">
        <f t="shared" si="1024"/>
        <v>425.06253643088803</v>
      </c>
      <c r="T3461" s="12">
        <f t="shared" si="1007"/>
        <v>-22.521025109134413</v>
      </c>
    </row>
    <row r="3462" spans="1:20" x14ac:dyDescent="0.15">
      <c r="A3462" s="57">
        <f t="shared" si="1008"/>
        <v>2680895.5209324765</v>
      </c>
      <c r="B3462" s="12">
        <f t="shared" si="1025"/>
        <v>426677.77406932542</v>
      </c>
      <c r="C3462" s="57" t="str">
        <f t="shared" si="1009"/>
        <v>-0.0445445268223771+0.0589142982557753i</v>
      </c>
      <c r="D3462" s="57" t="str">
        <f t="shared" si="1010"/>
        <v>2.85326066701824-3.83956725862379i</v>
      </c>
      <c r="E3462" s="57" t="str">
        <f t="shared" si="1011"/>
        <v>-35.4104674057219-50.0648765955851i</v>
      </c>
      <c r="F3462" s="57" t="str">
        <f t="shared" si="1012"/>
        <v>2.21032954351398-3.48601973965606i</v>
      </c>
      <c r="G3462" s="57" t="str">
        <f t="shared" si="1013"/>
        <v>0.528954177499216-0.499160951603132i</v>
      </c>
      <c r="H3462" s="57" t="str">
        <f t="shared" si="1014"/>
        <v>0.00853837368738164-18.6623346871274i</v>
      </c>
      <c r="I3462" s="57" t="str">
        <f t="shared" si="1015"/>
        <v>-0.366952041566258-0.232903364343235i</v>
      </c>
      <c r="K3462" s="57" t="str">
        <f t="shared" si="1016"/>
        <v>0.000294187601675215-0.00040869406205281i</v>
      </c>
      <c r="L3462" s="57" t="str">
        <f t="shared" si="1017"/>
        <v>0.00025-0.000518069010166351i</v>
      </c>
      <c r="M3462" s="57" t="str">
        <f t="shared" si="1018"/>
        <v>0.0025-0.000291778541395316i</v>
      </c>
      <c r="N3462" s="57">
        <f t="shared" si="1019"/>
        <v>52.907429024303227</v>
      </c>
      <c r="O3462" s="57">
        <f t="shared" si="1020"/>
        <v>22.63196534688548</v>
      </c>
      <c r="P3462" s="374">
        <f t="shared" si="1021"/>
        <v>-22.63196534688548</v>
      </c>
      <c r="Q3462" s="374">
        <f t="shared" si="1022"/>
        <v>127.09257097569677</v>
      </c>
      <c r="R3462" s="12">
        <f t="shared" si="1023"/>
        <v>-52.907429024303227</v>
      </c>
      <c r="S3462" s="57">
        <f t="shared" si="1024"/>
        <v>426.67777406932544</v>
      </c>
      <c r="T3462" s="12">
        <f t="shared" si="1007"/>
        <v>-22.63196534688548</v>
      </c>
    </row>
    <row r="3463" spans="1:20" x14ac:dyDescent="0.15">
      <c r="A3463" s="57">
        <f t="shared" si="1008"/>
        <v>2691082.9239120199</v>
      </c>
      <c r="B3463" s="12">
        <f t="shared" si="1025"/>
        <v>428299.14961078885</v>
      </c>
      <c r="C3463" s="57" t="str">
        <f t="shared" si="1009"/>
        <v>-0.0436643506607088+0.0584022772221558i</v>
      </c>
      <c r="D3463" s="57" t="str">
        <f t="shared" si="1010"/>
        <v>2.83937078924438-3.83535502745017i</v>
      </c>
      <c r="E3463" s="57" t="str">
        <f t="shared" si="1011"/>
        <v>-35.3665291536112-49.5321066600192i</v>
      </c>
      <c r="F3463" s="57" t="str">
        <f t="shared" si="1012"/>
        <v>2.20242997745608-3.48116238697541i</v>
      </c>
      <c r="G3463" s="57" t="str">
        <f t="shared" si="1013"/>
        <v>0.527063731579499-0.499267017169162i</v>
      </c>
      <c r="H3463" s="57" t="str">
        <f t="shared" si="1014"/>
        <v>0.00846026996409884-18.5916009952543i</v>
      </c>
      <c r="I3463" s="57" t="str">
        <f t="shared" si="1015"/>
        <v>-0.365052659366577-0.231190858251316i</v>
      </c>
      <c r="K3463" s="57" t="str">
        <f t="shared" si="1016"/>
        <v>0.000293718835163463-0.000407284822111601i</v>
      </c>
      <c r="L3463" s="57" t="str">
        <f t="shared" si="1017"/>
        <v>0.00025-0.000516107800524358i</v>
      </c>
      <c r="M3463" s="57" t="str">
        <f t="shared" si="1018"/>
        <v>0.0025-0.000290673980270288i</v>
      </c>
      <c r="N3463" s="57">
        <f t="shared" si="1019"/>
        <v>53.216442874717956</v>
      </c>
      <c r="O3463" s="57">
        <f t="shared" si="1020"/>
        <v>22.743005459848277</v>
      </c>
      <c r="P3463" s="374">
        <f t="shared" si="1021"/>
        <v>-22.743005459848277</v>
      </c>
      <c r="Q3463" s="374">
        <f t="shared" si="1022"/>
        <v>126.78355712528204</v>
      </c>
      <c r="R3463" s="12">
        <f t="shared" si="1023"/>
        <v>-53.216442874717956</v>
      </c>
      <c r="S3463" s="57">
        <f t="shared" si="1024"/>
        <v>428.29914961078885</v>
      </c>
      <c r="T3463" s="12">
        <f t="shared" si="1007"/>
        <v>-22.743005459848277</v>
      </c>
    </row>
    <row r="3464" spans="1:20" x14ac:dyDescent="0.15">
      <c r="A3464" s="57">
        <f t="shared" si="1008"/>
        <v>2701309.0390228857</v>
      </c>
      <c r="B3464" s="12">
        <f t="shared" si="1025"/>
        <v>429926.68637930986</v>
      </c>
      <c r="C3464" s="57" t="str">
        <f t="shared" si="1009"/>
        <v>-0.0427995201361428+0.0578900177742026i</v>
      </c>
      <c r="D3464" s="57" t="str">
        <f t="shared" si="1010"/>
        <v>2.82551126252785-3.83109719230338i</v>
      </c>
      <c r="E3464" s="57" t="str">
        <f t="shared" si="1011"/>
        <v>-35.3190355271806-49.0040820153102i</v>
      </c>
      <c r="F3464" s="57" t="str">
        <f t="shared" si="1012"/>
        <v>2.19452716727206-3.47629526447911i</v>
      </c>
      <c r="G3464" s="57" t="str">
        <f t="shared" si="1013"/>
        <v>0.525172509307647-0.499365942746556i</v>
      </c>
      <c r="H3464" s="57" t="str">
        <f t="shared" si="1014"/>
        <v>0.00838294497223237-18.521135984533i</v>
      </c>
      <c r="I3464" s="57" t="str">
        <f t="shared" si="1015"/>
        <v>-0.363161386594242-0.229487664186406i</v>
      </c>
      <c r="K3464" s="57" t="str">
        <f t="shared" si="1016"/>
        <v>0.000293253045889684-0.000405879523171806i</v>
      </c>
      <c r="L3464" s="57" t="str">
        <f t="shared" si="1017"/>
        <v>0.00025-0.000514154015266345i</v>
      </c>
      <c r="M3464" s="57" t="str">
        <f t="shared" si="1018"/>
        <v>0.0025-0.000289573600588054i</v>
      </c>
      <c r="N3464" s="57">
        <f t="shared" si="1019"/>
        <v>53.52356807048055</v>
      </c>
      <c r="O3464" s="57">
        <f t="shared" si="1020"/>
        <v>22.854143433490112</v>
      </c>
      <c r="P3464" s="374">
        <f t="shared" si="1021"/>
        <v>-22.854143433490112</v>
      </c>
      <c r="Q3464" s="374">
        <f t="shared" si="1022"/>
        <v>126.47643192951945</v>
      </c>
      <c r="R3464" s="12">
        <f t="shared" si="1023"/>
        <v>-53.52356807048055</v>
      </c>
      <c r="S3464" s="57">
        <f t="shared" si="1024"/>
        <v>429.92668637930984</v>
      </c>
      <c r="T3464" s="12">
        <f t="shared" si="1007"/>
        <v>-22.854143433490112</v>
      </c>
    </row>
    <row r="3465" spans="1:20" x14ac:dyDescent="0.15">
      <c r="A3465" s="57">
        <f t="shared" si="1008"/>
        <v>2711574.0133711724</v>
      </c>
      <c r="B3465" s="12">
        <f t="shared" si="1025"/>
        <v>431560.40778755123</v>
      </c>
      <c r="C3465" s="57" t="str">
        <f t="shared" si="1009"/>
        <v>-0.0419498280770265+0.0573776914413797i</v>
      </c>
      <c r="D3465" s="57" t="str">
        <f t="shared" si="1010"/>
        <v>2.81168238492944-3.82679402405113i</v>
      </c>
      <c r="E3465" s="57" t="str">
        <f t="shared" si="1011"/>
        <v>-35.2680762602748-48.4807910559399i</v>
      </c>
      <c r="F3465" s="57" t="str">
        <f t="shared" si="1012"/>
        <v>2.18662133846661-3.47141826657042i</v>
      </c>
      <c r="G3465" s="57" t="str">
        <f t="shared" si="1013"/>
        <v>0.523280564649217-0.499457721243364i</v>
      </c>
      <c r="H3465" s="57" t="str">
        <f t="shared" si="1014"/>
        <v>0.00830639031952468-18.4509386284595i</v>
      </c>
      <c r="I3465" s="57" t="str">
        <f t="shared" si="1015"/>
        <v>-0.361278181862214-0.227793760668345i</v>
      </c>
      <c r="K3465" s="57" t="str">
        <f t="shared" si="1016"/>
        <v>0.000292790218848241-0.000404478163253737i</v>
      </c>
      <c r="L3465" s="57" t="str">
        <f t="shared" si="1017"/>
        <v>0.00025-0.000512207626286458i</v>
      </c>
      <c r="M3465" s="57" t="str">
        <f t="shared" si="1018"/>
        <v>0.0025-0.000288477386519281i</v>
      </c>
      <c r="N3465" s="57">
        <f t="shared" si="1019"/>
        <v>53.828812927470437</v>
      </c>
      <c r="O3465" s="57">
        <f t="shared" si="1020"/>
        <v>22.965377283088383</v>
      </c>
      <c r="P3465" s="374">
        <f t="shared" si="1021"/>
        <v>-22.965377283088383</v>
      </c>
      <c r="Q3465" s="374">
        <f t="shared" si="1022"/>
        <v>126.17118707252956</v>
      </c>
      <c r="R3465" s="12">
        <f t="shared" si="1023"/>
        <v>-53.828812927470437</v>
      </c>
      <c r="S3465" s="57">
        <f t="shared" si="1024"/>
        <v>431.56040778755124</v>
      </c>
      <c r="T3465" s="12">
        <f t="shared" si="1007"/>
        <v>-22.965377283088383</v>
      </c>
    </row>
    <row r="3466" spans="1:20" x14ac:dyDescent="0.15">
      <c r="A3466" s="57">
        <f t="shared" si="1008"/>
        <v>2721877.9946219833</v>
      </c>
      <c r="B3466" s="12">
        <f t="shared" si="1025"/>
        <v>433200.33733714395</v>
      </c>
      <c r="C3466" s="57" t="str">
        <f t="shared" si="1009"/>
        <v>-0.0411150680268197+0.0568654640954567i</v>
      </c>
      <c r="D3466" s="57" t="str">
        <f t="shared" si="1010"/>
        <v>2.79788445143352-3.82244579576681i</v>
      </c>
      <c r="E3466" s="57" t="str">
        <f t="shared" si="1011"/>
        <v>-35.2137396674924-47.9622210734095i</v>
      </c>
      <c r="F3466" s="57" t="str">
        <f t="shared" si="1012"/>
        <v>2.17871271689058-3.46653129006861i</v>
      </c>
      <c r="G3466" s="57" t="str">
        <f t="shared" si="1013"/>
        <v>0.52138795165258-0.499542346076994i</v>
      </c>
      <c r="H3466" s="57" t="str">
        <f t="shared" si="1014"/>
        <v>0.00823059770822646-18.3810079045067i</v>
      </c>
      <c r="I3466" s="57" t="str">
        <f t="shared" si="1015"/>
        <v>-0.359403004300588-0.226109126102394i</v>
      </c>
      <c r="K3466" s="57" t="str">
        <f t="shared" si="1016"/>
        <v>0.00029233033905454-0.000403080740284861i</v>
      </c>
      <c r="L3466" s="57" t="str">
        <f t="shared" si="1017"/>
        <v>0.00025-0.000510268605585232i</v>
      </c>
      <c r="M3466" s="57" t="str">
        <f t="shared" si="1018"/>
        <v>0.0025-0.000287385322294562i</v>
      </c>
      <c r="N3466" s="57">
        <f t="shared" si="1019"/>
        <v>54.132185779293707</v>
      </c>
      <c r="O3466" s="57">
        <f t="shared" si="1020"/>
        <v>23.076705053311926</v>
      </c>
      <c r="P3466" s="374">
        <f t="shared" si="1021"/>
        <v>-23.076705053311926</v>
      </c>
      <c r="Q3466" s="374">
        <f t="shared" si="1022"/>
        <v>125.86781422070629</v>
      </c>
      <c r="R3466" s="12">
        <f t="shared" si="1023"/>
        <v>-54.132185779293707</v>
      </c>
      <c r="S3466" s="57">
        <f t="shared" si="1024"/>
        <v>433.20033733714394</v>
      </c>
      <c r="T3466" s="12">
        <f t="shared" si="1007"/>
        <v>-23.076705053311926</v>
      </c>
    </row>
    <row r="3467" spans="1:20" x14ac:dyDescent="0.15">
      <c r="A3467" s="57">
        <f t="shared" si="1008"/>
        <v>2732221.131001547</v>
      </c>
      <c r="B3467" s="12">
        <f t="shared" si="1025"/>
        <v>434846.49861902511</v>
      </c>
      <c r="C3467" s="57" t="str">
        <f t="shared" si="1009"/>
        <v>-0.040295034331898+0.0563534960659626i</v>
      </c>
      <c r="D3467" s="57" t="str">
        <f t="shared" si="1010"/>
        <v>2.78411775392924-3.81805278268877i</v>
      </c>
      <c r="E3467" s="57" t="str">
        <f t="shared" si="1011"/>
        <v>-35.1561126500945-47.4483582997757i</v>
      </c>
      <c r="F3467" s="57" t="str">
        <f t="shared" si="1012"/>
        <v>2.17080152871506-3.46163423421261i</v>
      </c>
      <c r="G3467" s="57" t="str">
        <f t="shared" si="1013"/>
        <v>0.519494724442768-0.499619811175358i</v>
      </c>
      <c r="H3467" s="57" t="str">
        <f t="shared" si="1014"/>
        <v>0.00815555893404301-18.311342794109i</v>
      </c>
      <c r="I3467" s="57" t="str">
        <f t="shared" si="1015"/>
        <v>-0.357535813550381-0.224433738778332i</v>
      </c>
      <c r="K3467" s="57" t="str">
        <f t="shared" si="1016"/>
        <v>0.000291873391545859-0.000401687252100588i</v>
      </c>
      <c r="L3467" s="57" t="str">
        <f t="shared" si="1017"/>
        <v>0.00025-0.000508336925269211i</v>
      </c>
      <c r="M3467" s="57" t="str">
        <f t="shared" si="1018"/>
        <v>0.0025-0.000286297392204185i</v>
      </c>
      <c r="N3467" s="57">
        <f t="shared" si="1019"/>
        <v>54.433694974697289</v>
      </c>
      <c r="O3467" s="57">
        <f t="shared" si="1020"/>
        <v>23.188124817803711</v>
      </c>
      <c r="P3467" s="374">
        <f t="shared" si="1021"/>
        <v>-23.188124817803711</v>
      </c>
      <c r="Q3467" s="374">
        <f t="shared" si="1022"/>
        <v>125.56630502530271</v>
      </c>
      <c r="R3467" s="12">
        <f t="shared" si="1023"/>
        <v>-54.433694974697289</v>
      </c>
      <c r="S3467" s="57">
        <f t="shared" si="1024"/>
        <v>434.84649861902511</v>
      </c>
      <c r="T3467" s="12">
        <f t="shared" si="1007"/>
        <v>-23.188124817803711</v>
      </c>
    </row>
    <row r="3468" spans="1:20" x14ac:dyDescent="0.15">
      <c r="A3468" s="57">
        <f t="shared" si="1008"/>
        <v>2742603.5712993527</v>
      </c>
      <c r="B3468" s="12">
        <f t="shared" si="1025"/>
        <v>436498.9153137774</v>
      </c>
      <c r="C3468" s="57" t="str">
        <f t="shared" si="1009"/>
        <v>-0.0394895222250948+0.0558419422550102i</v>
      </c>
      <c r="D3468" s="57" t="str">
        <f t="shared" si="1010"/>
        <v>2.77038258119247-3.81361526217944i</v>
      </c>
      <c r="E3468" s="57" t="str">
        <f t="shared" si="1011"/>
        <v>-35.0952807026655-46.9391879501577i</v>
      </c>
      <c r="F3468" s="57" t="str">
        <f t="shared" si="1012"/>
        <v>2.16288800040569-3.45672700066445i</v>
      </c>
      <c r="G3468" s="57" t="str">
        <f t="shared" si="1013"/>
        <v>0.517600937215307-0.499690110977937i</v>
      </c>
      <c r="H3468" s="57" t="str">
        <f t="shared" si="1014"/>
        <v>0.00808126588509164-18.2419422826458i</v>
      </c>
      <c r="I3468" s="57" t="str">
        <f t="shared" si="1015"/>
        <v>-0.355676569757333-0.222767576869605i</v>
      </c>
      <c r="K3468" s="57" t="str">
        <f t="shared" si="1016"/>
        <v>0.000291419361382173-0.000400297696445044i</v>
      </c>
      <c r="L3468" s="57" t="str">
        <f t="shared" si="1017"/>
        <v>0.00025-0.000506412557550519i</v>
      </c>
      <c r="M3468" s="57" t="str">
        <f t="shared" si="1018"/>
        <v>0.0025-0.000285213580597914i</v>
      </c>
      <c r="N3468" s="57">
        <f t="shared" si="1019"/>
        <v>54.733348875069964</v>
      </c>
      <c r="O3468" s="57">
        <f t="shared" si="1020"/>
        <v>23.299634678764427</v>
      </c>
      <c r="P3468" s="374">
        <f t="shared" si="1021"/>
        <v>-23.299634678764427</v>
      </c>
      <c r="Q3468" s="374">
        <f t="shared" si="1022"/>
        <v>125.26665112493004</v>
      </c>
      <c r="R3468" s="12">
        <f t="shared" si="1023"/>
        <v>-54.733348875069964</v>
      </c>
      <c r="S3468" s="57">
        <f t="shared" si="1024"/>
        <v>436.49891531377739</v>
      </c>
      <c r="T3468" s="12">
        <f t="shared" si="1007"/>
        <v>-23.299634678764427</v>
      </c>
    </row>
    <row r="3469" spans="1:20" x14ac:dyDescent="0.15">
      <c r="A3469" s="57">
        <f t="shared" si="1008"/>
        <v>2753025.4648702904</v>
      </c>
      <c r="B3469" s="12">
        <f t="shared" si="1025"/>
        <v>438157.61119196977</v>
      </c>
      <c r="C3469" s="57" t="str">
        <f t="shared" si="1009"/>
        <v>-0.0386983279050941+0.055330952251413i</v>
      </c>
      <c r="D3469" s="57" t="str">
        <f t="shared" si="1010"/>
        <v>2.75667921886825-3.80913351368421i</v>
      </c>
      <c r="E3469" s="57" t="str">
        <f t="shared" si="1011"/>
        <v>-35.0313279204876-46.4346942642216i</v>
      </c>
      <c r="F3469" s="57" t="str">
        <f t="shared" si="1012"/>
        <v>2.1549723586969-3.45180949351222i</v>
      </c>
      <c r="G3469" s="57" t="str">
        <f t="shared" si="1013"/>
        <v>0.515706644230017-0.49975324043675i</v>
      </c>
      <c r="H3469" s="57" t="str">
        <f t="shared" si="1014"/>
        <v>0.00800771054087002-18.1728053594267i</v>
      </c>
      <c r="I3469" s="57" t="str">
        <f t="shared" si="1015"/>
        <v>-0.353825233565747-0.221110618432535i</v>
      </c>
      <c r="K3469" s="57" t="str">
        <f t="shared" si="1016"/>
        <v>0.000290968233646966-0.000398912070971885i</v>
      </c>
      <c r="L3469" s="57" t="str">
        <f t="shared" si="1017"/>
        <v>0.00025-0.000504495474746481i</v>
      </c>
      <c r="M3469" s="57" t="str">
        <f t="shared" si="1018"/>
        <v>0.0025-0.000284133871884751i</v>
      </c>
      <c r="N3469" s="57">
        <f t="shared" si="1019"/>
        <v>55.031155852036349</v>
      </c>
      <c r="O3469" s="57">
        <f t="shared" si="1020"/>
        <v>23.411232766537111</v>
      </c>
      <c r="P3469" s="374">
        <f t="shared" si="1021"/>
        <v>-23.411232766537111</v>
      </c>
      <c r="Q3469" s="374">
        <f t="shared" si="1022"/>
        <v>124.96884414796365</v>
      </c>
      <c r="R3469" s="12">
        <f t="shared" si="1023"/>
        <v>-55.031155852036349</v>
      </c>
      <c r="S3469" s="57">
        <f t="shared" si="1024"/>
        <v>438.15761119196975</v>
      </c>
      <c r="T3469" s="12">
        <f t="shared" si="1007"/>
        <v>-23.411232766537111</v>
      </c>
    </row>
    <row r="3470" spans="1:20" x14ac:dyDescent="0.15">
      <c r="A3470" s="57">
        <f t="shared" si="1008"/>
        <v>2763486.9616367975</v>
      </c>
      <c r="B3470" s="12">
        <f t="shared" si="1025"/>
        <v>439822.61011449929</v>
      </c>
      <c r="C3470" s="57" t="str">
        <f t="shared" si="1009"/>
        <v>-0.0379212486117771+0.054820670444004i</v>
      </c>
      <c r="D3470" s="57" t="str">
        <f t="shared" si="1010"/>
        <v>2.74300794945397-3.8046078186903i</v>
      </c>
      <c r="E3470" s="57" t="str">
        <f t="shared" si="1011"/>
        <v>-34.9643370075889-45.9348605466364i</v>
      </c>
      <c r="F3470" s="57" t="str">
        <f t="shared" si="1012"/>
        <v>2.14705483056576-3.44688161927264i</v>
      </c>
      <c r="G3470" s="57" t="str">
        <f t="shared" si="1013"/>
        <v>0.513811899804813-0.49980919501724i</v>
      </c>
      <c r="H3470" s="57" t="str">
        <f t="shared" si="1014"/>
        <v>0.00793488497123427-18.1039310176748i</v>
      </c>
      <c r="I3470" s="57" t="str">
        <f t="shared" si="1015"/>
        <v>-0.351981766112313-0.219462841405514i</v>
      </c>
      <c r="K3470" s="57" t="str">
        <f t="shared" si="1016"/>
        <v>0.000290519993448015-0.000397530373245064i</v>
      </c>
      <c r="L3470" s="57" t="str">
        <f t="shared" si="1017"/>
        <v>0.00025-0.000502585649279221i</v>
      </c>
      <c r="M3470" s="57" t="str">
        <f t="shared" si="1018"/>
        <v>0.0025-0.000283058250532727i</v>
      </c>
      <c r="N3470" s="57">
        <f t="shared" si="1019"/>
        <v>55.327124285147633</v>
      </c>
      <c r="O3470" s="57">
        <f t="shared" si="1020"/>
        <v>23.522917239195099</v>
      </c>
      <c r="P3470" s="374">
        <f t="shared" si="1021"/>
        <v>-23.522917239195099</v>
      </c>
      <c r="Q3470" s="374">
        <f t="shared" si="1022"/>
        <v>124.67287571485237</v>
      </c>
      <c r="R3470" s="12">
        <f t="shared" si="1023"/>
        <v>-55.327124285147633</v>
      </c>
      <c r="S3470" s="57">
        <f t="shared" si="1024"/>
        <v>439.8226101144993</v>
      </c>
      <c r="T3470" s="12">
        <f t="shared" si="1007"/>
        <v>-23.522917239195099</v>
      </c>
    </row>
    <row r="3471" spans="1:20" x14ac:dyDescent="0.15">
      <c r="A3471" s="57">
        <f t="shared" si="1008"/>
        <v>2773988.2120910175</v>
      </c>
      <c r="B3471" s="12">
        <f t="shared" si="1025"/>
        <v>441493.93603293441</v>
      </c>
      <c r="C3471" s="57" t="str">
        <f t="shared" si="1009"/>
        <v>-0.0371580826976734+0.054311236134093i</v>
      </c>
      <c r="D3471" s="57" t="str">
        <f t="shared" si="1010"/>
        <v>2.72936905228305-3.80003846068545i</v>
      </c>
      <c r="E3471" s="57" t="str">
        <f t="shared" si="1011"/>
        <v>-34.8943892854215-45.4396692065373i</v>
      </c>
      <c r="F3471" s="57" t="str">
        <f t="shared" si="1012"/>
        <v>2.13913564320616-3.44194328689335i</v>
      </c>
      <c r="G3471" s="57" t="str">
        <f t="shared" si="1013"/>
        <v>0.511916758309486-0.499857970699071i</v>
      </c>
      <c r="H3471" s="57" t="str">
        <f t="shared" si="1014"/>
        <v>0.00786278133538861-18.0353182545121i</v>
      </c>
      <c r="I3471" s="57" t="str">
        <f t="shared" si="1015"/>
        <v>-0.350146129019998-0.217824223608299i</v>
      </c>
      <c r="K3471" s="57" t="str">
        <f t="shared" si="1016"/>
        <v>0.000290074625918189-0.000396152600739635i</v>
      </c>
      <c r="L3471" s="57" t="str">
        <f t="shared" si="1017"/>
        <v>0.00025-0.000500683053675255i</v>
      </c>
      <c r="M3471" s="57" t="str">
        <f t="shared" si="1018"/>
        <v>0.0025-0.000281986701068666i</v>
      </c>
      <c r="N3471" s="57">
        <f t="shared" si="1019"/>
        <v>55.621262559649722</v>
      </c>
      <c r="O3471" s="57">
        <f t="shared" si="1020"/>
        <v>23.634686282130026</v>
      </c>
      <c r="P3471" s="374">
        <f t="shared" si="1021"/>
        <v>-23.634686282130026</v>
      </c>
      <c r="Q3471" s="374">
        <f t="shared" si="1022"/>
        <v>124.37873744035028</v>
      </c>
      <c r="R3471" s="12">
        <f t="shared" si="1023"/>
        <v>-55.621262559649722</v>
      </c>
      <c r="S3471" s="57">
        <f t="shared" si="1024"/>
        <v>441.49393603293441</v>
      </c>
      <c r="T3471" s="12">
        <f t="shared" si="1007"/>
        <v>-23.634686282130026</v>
      </c>
    </row>
    <row r="3472" spans="1:20" x14ac:dyDescent="0.15">
      <c r="A3472" s="57">
        <f t="shared" si="1008"/>
        <v>2784529.3672969635</v>
      </c>
      <c r="B3472" s="12">
        <f t="shared" si="1025"/>
        <v>443171.61298985954</v>
      </c>
      <c r="C3472" s="57" t="str">
        <f t="shared" si="1009"/>
        <v>-0.0364086296955954+0.0538027836469839i</v>
      </c>
      <c r="D3472" s="57" t="str">
        <f t="shared" si="1010"/>
        <v>2.71576280350934-3.79542572511652i</v>
      </c>
      <c r="E3472" s="57" t="str">
        <f t="shared" si="1011"/>
        <v>-34.8215647021342-44.9491017959799i</v>
      </c>
      <c r="F3472" s="57" t="str">
        <f t="shared" si="1012"/>
        <v>2.1312150240027-3.43699440775481i</v>
      </c>
      <c r="G3472" s="57" t="str">
        <f t="shared" si="1013"/>
        <v>0.510021274159469-0.499899563976826i</v>
      </c>
      <c r="H3472" s="57" t="str">
        <f t="shared" si="1014"/>
        <v>0.0077913918808841-17.9669660709431i</v>
      </c>
      <c r="I3472" s="57" t="str">
        <f t="shared" si="1015"/>
        <v>-0.348318284391922-0.216194742741299i</v>
      </c>
      <c r="K3472" s="57" t="str">
        <f t="shared" si="1016"/>
        <v>0.000289632116216191-0.000394778750842547i</v>
      </c>
      <c r="L3472" s="57" t="str">
        <f t="shared" si="1017"/>
        <v>0.00025-0.000498787660565107i</v>
      </c>
      <c r="M3472" s="57" t="str">
        <f t="shared" si="1018"/>
        <v>0.0025-0.00028091920807797i</v>
      </c>
      <c r="N3472" s="57">
        <f t="shared" si="1019"/>
        <v>55.913579064348525</v>
      </c>
      <c r="O3472" s="57">
        <f t="shared" si="1020"/>
        <v>23.746538107643694</v>
      </c>
      <c r="P3472" s="374">
        <f t="shared" si="1021"/>
        <v>-23.746538107643694</v>
      </c>
      <c r="Q3472" s="374">
        <f t="shared" si="1022"/>
        <v>124.08642093565147</v>
      </c>
      <c r="R3472" s="12">
        <f t="shared" si="1023"/>
        <v>-55.913579064348525</v>
      </c>
      <c r="S3472" s="57">
        <f t="shared" si="1024"/>
        <v>443.17161298985951</v>
      </c>
      <c r="T3472" s="12">
        <f t="shared" si="1007"/>
        <v>-23.746538107643694</v>
      </c>
    </row>
    <row r="3473" spans="1:20" x14ac:dyDescent="0.15">
      <c r="A3473" s="57">
        <f t="shared" si="1008"/>
        <v>2795110.578892692</v>
      </c>
      <c r="B3473" s="12">
        <f t="shared" si="1025"/>
        <v>444855.66511922103</v>
      </c>
      <c r="C3473" s="57" t="str">
        <f t="shared" si="1009"/>
        <v>-0.0356726903826038+0.0532954424424893i</v>
      </c>
      <c r="D3473" s="57" t="str">
        <f t="shared" si="1010"/>
        <v>2.70218947609212-3.79076989934806i</v>
      </c>
      <c r="E3473" s="57" t="str">
        <f t="shared" si="1011"/>
        <v>-34.7459418423997-44.4631390474161i</v>
      </c>
      <c r="F3473" s="57" t="str">
        <f t="shared" si="1012"/>
        <v>2.12329320050464-3.43203489567172i</v>
      </c>
      <c r="G3473" s="57" t="str">
        <f t="shared" si="1013"/>
        <v>0.508125501809591-0.499933971860627i</v>
      </c>
      <c r="H3473" s="57" t="str">
        <f t="shared" si="1014"/>
        <v>0.00772070894262884-17.89887347184i</v>
      </c>
      <c r="I3473" s="57" t="str">
        <f t="shared" si="1015"/>
        <v>-0.346498194805276-0.214574376384932i</v>
      </c>
      <c r="K3473" s="57" t="str">
        <f t="shared" si="1016"/>
        <v>0.000289192449527328-0.00039340882085343i</v>
      </c>
      <c r="L3473" s="57" t="str">
        <f t="shared" si="1017"/>
        <v>0.00025-0.000496899442682911i</v>
      </c>
      <c r="M3473" s="57" t="str">
        <f t="shared" si="1018"/>
        <v>0.0025-0.000279855756204393i</v>
      </c>
      <c r="N3473" s="57">
        <f t="shared" si="1019"/>
        <v>56.204082189547933</v>
      </c>
      <c r="O3473" s="57">
        <f t="shared" si="1020"/>
        <v>23.858470954541346</v>
      </c>
      <c r="P3473" s="374">
        <f t="shared" si="1021"/>
        <v>-23.858470954541346</v>
      </c>
      <c r="Q3473" s="374">
        <f t="shared" si="1022"/>
        <v>123.79591781045207</v>
      </c>
      <c r="R3473" s="12">
        <f t="shared" si="1023"/>
        <v>-56.204082189547933</v>
      </c>
      <c r="S3473" s="57">
        <f t="shared" si="1024"/>
        <v>444.85566511922104</v>
      </c>
      <c r="T3473" s="12">
        <f t="shared" si="1007"/>
        <v>-23.858470954541346</v>
      </c>
    </row>
    <row r="3474" spans="1:20" x14ac:dyDescent="0.15">
      <c r="A3474" s="57">
        <f t="shared" si="1008"/>
        <v>2805731.9990924839</v>
      </c>
      <c r="B3474" s="12">
        <f t="shared" si="1025"/>
        <v>446546.11664667405</v>
      </c>
      <c r="C3474" s="57" t="str">
        <f t="shared" si="1009"/>
        <v>-0.034950066840394+0.0527893372243868i</v>
      </c>
      <c r="D3474" s="57" t="str">
        <f t="shared" si="1010"/>
        <v>2.68864933978167-3.7860712726207i</v>
      </c>
      <c r="E3474" s="57" t="str">
        <f t="shared" si="1011"/>
        <v>-34.667597937766-43.9817609101913i</v>
      </c>
      <c r="F3474" s="57" t="str">
        <f t="shared" si="1012"/>
        <v>2.11537040039972-3.42706466689427i</v>
      </c>
      <c r="G3474" s="57" t="str">
        <f t="shared" si="1013"/>
        <v>0.50622949574783-0.499961191876657i</v>
      </c>
      <c r="H3474" s="57" t="str">
        <f t="shared" si="1014"/>
        <v>0.00765072494190809-17.831039465927i</v>
      </c>
      <c r="I3474" s="57" t="str">
        <f t="shared" si="1015"/>
        <v>-0.344685823305261-0.212963101999i</v>
      </c>
      <c r="K3474" s="57" t="str">
        <f t="shared" si="1016"/>
        <v>0.000288755611064256-0.000392042807985393i</v>
      </c>
      <c r="L3474" s="57" t="str">
        <f t="shared" si="1017"/>
        <v>0.00025-0.00049501837286602i</v>
      </c>
      <c r="M3474" s="57" t="str">
        <f t="shared" si="1018"/>
        <v>0.0025-0.000278796330149824i</v>
      </c>
      <c r="N3474" s="57">
        <f t="shared" si="1019"/>
        <v>56.492780325077277</v>
      </c>
      <c r="O3474" s="57">
        <f t="shared" si="1020"/>
        <v>23.970483087727843</v>
      </c>
      <c r="P3474" s="374">
        <f t="shared" si="1021"/>
        <v>-23.970483087727843</v>
      </c>
      <c r="Q3474" s="374">
        <f t="shared" si="1022"/>
        <v>123.50721967492272</v>
      </c>
      <c r="R3474" s="12">
        <f t="shared" si="1023"/>
        <v>-56.492780325077277</v>
      </c>
      <c r="S3474" s="57">
        <f t="shared" si="1024"/>
        <v>446.54611664667408</v>
      </c>
      <c r="T3474" s="12">
        <f t="shared" si="1007"/>
        <v>-23.970483087727843</v>
      </c>
    </row>
    <row r="3475" spans="1:20" x14ac:dyDescent="0.15">
      <c r="A3475" s="57">
        <f t="shared" si="1008"/>
        <v>2816393.7806890355</v>
      </c>
      <c r="B3475" s="12">
        <f t="shared" si="1025"/>
        <v>448242.99188993144</v>
      </c>
      <c r="C3475" s="57" t="str">
        <f t="shared" si="1009"/>
        <v>-0.034240562512222+0.0522845880487524i</v>
      </c>
      <c r="D3475" s="57" t="str">
        <f t="shared" si="1010"/>
        <v>2.67514266110547-3.78133013600945i</v>
      </c>
      <c r="E3475" s="57" t="str">
        <f t="shared" si="1011"/>
        <v>-34.5866088774891-43.5049465860792i</v>
      </c>
      <c r="F3475" s="57" t="str">
        <f t="shared" si="1012"/>
        <v>2.10744685148802-3.42208364010873i</v>
      </c>
      <c r="G3475" s="57" t="str">
        <f t="shared" si="1013"/>
        <v>0.504333310489048-0.499981222067595i</v>
      </c>
      <c r="H3475" s="57" t="str">
        <f t="shared" si="1014"/>
        <v>0.00758143238541361-17.7634630657649i</v>
      </c>
      <c r="I3475" s="57" t="str">
        <f t="shared" si="1015"/>
        <v>-0.34288113339903-0.211360896922115i</v>
      </c>
      <c r="K3475" s="57" t="str">
        <f t="shared" si="1016"/>
        <v>0.000288321586067683-0.000390680709365827i</v>
      </c>
      <c r="L3475" s="57" t="str">
        <f t="shared" si="1017"/>
        <v>0.00025-0.000493144424054612i</v>
      </c>
      <c r="M3475" s="57" t="str">
        <f t="shared" si="1018"/>
        <v>0.0025-0.000277740914674063i</v>
      </c>
      <c r="N3475" s="57">
        <f t="shared" si="1019"/>
        <v>56.779681858396714</v>
      </c>
      <c r="O3475" s="57">
        <f t="shared" si="1020"/>
        <v>24.082572797807362</v>
      </c>
      <c r="P3475" s="374">
        <f t="shared" si="1021"/>
        <v>-24.082572797807362</v>
      </c>
      <c r="Q3475" s="374">
        <f t="shared" si="1022"/>
        <v>123.22031814160329</v>
      </c>
      <c r="R3475" s="12">
        <f t="shared" si="1023"/>
        <v>-56.779681858396714</v>
      </c>
      <c r="S3475" s="57">
        <f t="shared" si="1024"/>
        <v>448.24299188993143</v>
      </c>
      <c r="T3475" s="12">
        <f t="shared" si="1007"/>
        <v>-24.082572797807362</v>
      </c>
    </row>
    <row r="3476" spans="1:20" x14ac:dyDescent="0.15">
      <c r="A3476" s="57">
        <f t="shared" si="1008"/>
        <v>2827096.077055654</v>
      </c>
      <c r="B3476" s="12">
        <f t="shared" si="1025"/>
        <v>449946.31525911321</v>
      </c>
      <c r="C3476" s="57" t="str">
        <f t="shared" si="1009"/>
        <v>-0.0335439822564912+0.0517813104311318i</v>
      </c>
      <c r="D3476" s="57" t="str">
        <f t="shared" si="1010"/>
        <v>2.66166970335512-3.77654678238216i</v>
      </c>
      <c r="E3476" s="57" t="str">
        <f t="shared" si="1011"/>
        <v>-34.5030492198228-43.0326745638711i</v>
      </c>
      <c r="F3476" s="57" t="str">
        <f t="shared" si="1012"/>
        <v>2.09952278165579-3.41709173643806i</v>
      </c>
      <c r="G3476" s="57" t="str">
        <f t="shared" si="1013"/>
        <v>0.502437000568722-0.499994060992956i</v>
      </c>
      <c r="H3476" s="57" t="str">
        <f t="shared" si="1014"/>
        <v>0.00751282386428434-17.696143287736i</v>
      </c>
      <c r="I3476" s="57" t="str">
        <f t="shared" si="1015"/>
        <v>-0.341084089049696-0.209767738371167i</v>
      </c>
      <c r="K3476" s="57" t="str">
        <f t="shared" si="1016"/>
        <v>0.000287890359807102-0.000389322522037184i</v>
      </c>
      <c r="L3476" s="57" t="str">
        <f t="shared" si="1017"/>
        <v>0.00025-0.000491277569291306i</v>
      </c>
      <c r="M3476" s="57" t="str">
        <f t="shared" si="1018"/>
        <v>0.0025-0.000276689494594603i</v>
      </c>
      <c r="N3476" s="57">
        <f t="shared" si="1019"/>
        <v>57.064795172775987</v>
      </c>
      <c r="O3476" s="57">
        <f t="shared" si="1020"/>
        <v>24.194738400684642</v>
      </c>
      <c r="P3476" s="374">
        <f t="shared" si="1021"/>
        <v>-24.194738400684642</v>
      </c>
      <c r="Q3476" s="374">
        <f t="shared" si="1022"/>
        <v>122.93520482722401</v>
      </c>
      <c r="R3476" s="12">
        <f t="shared" si="1023"/>
        <v>-57.064795172775987</v>
      </c>
      <c r="S3476" s="57">
        <f t="shared" si="1024"/>
        <v>449.94631525911319</v>
      </c>
      <c r="T3476" s="12">
        <f t="shared" si="1007"/>
        <v>-24.194738400684642</v>
      </c>
    </row>
    <row r="3477" spans="1:20" x14ac:dyDescent="0.15">
      <c r="A3477" s="57">
        <f t="shared" si="1008"/>
        <v>2837839.0421484658</v>
      </c>
      <c r="B3477" s="12">
        <f t="shared" si="1025"/>
        <v>451656.11125709786</v>
      </c>
      <c r="C3477" s="57" t="str">
        <f t="shared" si="1009"/>
        <v>-0.0328601323970881+0.0512796154524875i</v>
      </c>
      <c r="D3477" s="57" t="str">
        <f t="shared" si="1010"/>
        <v>2.64823072657371-3.77172150635758i</v>
      </c>
      <c r="E3477" s="57" t="str">
        <f t="shared" si="1011"/>
        <v>-34.4169922037243-42.5649226530224i</v>
      </c>
      <c r="F3477" s="57" t="str">
        <f t="shared" si="1012"/>
        <v>2.09159841884921-3.41208887944169i</v>
      </c>
      <c r="G3477" s="57" t="str">
        <f t="shared" si="1013"/>
        <v>0.500540620536676-0.49999970772935i</v>
      </c>
      <c r="H3477" s="57" t="str">
        <f t="shared" si="1014"/>
        <v>0.00744489205315671-17.6290791520287i</v>
      </c>
      <c r="I3477" s="57" t="str">
        <f t="shared" si="1015"/>
        <v>-0.339294654670307-0.208183603440818i</v>
      </c>
      <c r="K3477" s="57" t="str">
        <f t="shared" si="1016"/>
        <v>0.000287461917581492-0.000387968242957783i</v>
      </c>
      <c r="L3477" s="57" t="str">
        <f t="shared" si="1017"/>
        <v>0.00025-0.000489417781720766i</v>
      </c>
      <c r="M3477" s="57" t="str">
        <f t="shared" si="1018"/>
        <v>0.0025-0.000275642054786414i</v>
      </c>
      <c r="N3477" s="57">
        <f t="shared" si="1019"/>
        <v>57.348128645551569</v>
      </c>
      <c r="O3477" s="57">
        <f t="shared" si="1020"/>
        <v>24.306978237171151</v>
      </c>
      <c r="P3477" s="374">
        <f t="shared" si="1021"/>
        <v>-24.306978237171151</v>
      </c>
      <c r="Q3477" s="374">
        <f t="shared" si="1022"/>
        <v>122.65187135444843</v>
      </c>
      <c r="R3477" s="12">
        <f t="shared" si="1023"/>
        <v>-57.348128645551569</v>
      </c>
      <c r="S3477" s="57">
        <f t="shared" si="1024"/>
        <v>451.65611125709785</v>
      </c>
      <c r="T3477" s="12">
        <f t="shared" si="1007"/>
        <v>-24.306978237171151</v>
      </c>
    </row>
    <row r="3478" spans="1:20" x14ac:dyDescent="0.15">
      <c r="A3478" s="57">
        <f t="shared" si="1008"/>
        <v>2848622.8305086298</v>
      </c>
      <c r="B3478" s="12">
        <f t="shared" si="1025"/>
        <v>453372.40447987482</v>
      </c>
      <c r="C3478" s="57" t="str">
        <f t="shared" si="1009"/>
        <v>-0.0321888207705877+0.0507796098638989i</v>
      </c>
      <c r="D3478" s="57" t="str">
        <f t="shared" si="1010"/>
        <v>2.63482598754392-3.7668546042637i</v>
      </c>
      <c r="E3478" s="57" t="str">
        <f t="shared" si="1011"/>
        <v>-34.328509760955-42.1016680163827i</v>
      </c>
      <c r="F3478" s="57" t="str">
        <f t="shared" si="1012"/>
        <v>2.08367399104815-3.40707499511526i</v>
      </c>
      <c r="G3478" s="57" t="str">
        <f t="shared" si="1013"/>
        <v>0.498644224950798-0.499998161870637i</v>
      </c>
      <c r="H3478" s="57" t="str">
        <f t="shared" si="1014"/>
        <v>0.00737762970922382-17.5622696826227i</v>
      </c>
      <c r="I3478" s="57" t="str">
        <f t="shared" si="1015"/>
        <v>-0.337512795117898-0.206608469103052i</v>
      </c>
      <c r="K3478" s="57" t="str">
        <f t="shared" si="1016"/>
        <v>0.000287036244719983-0.000386617869002607i</v>
      </c>
      <c r="L3478" s="57" t="str">
        <f t="shared" si="1017"/>
        <v>0.00025-0.000487565034589329i</v>
      </c>
      <c r="M3478" s="57" t="str">
        <f t="shared" si="1018"/>
        <v>0.0025-0.000274598580181724i</v>
      </c>
      <c r="N3478" s="57">
        <f t="shared" si="1019"/>
        <v>57.629690646459977</v>
      </c>
      <c r="O3478" s="57">
        <f t="shared" si="1020"/>
        <v>24.419290672593018</v>
      </c>
      <c r="P3478" s="374">
        <f t="shared" si="1021"/>
        <v>-24.419290672593018</v>
      </c>
      <c r="Q3478" s="374">
        <f t="shared" si="1022"/>
        <v>122.37030935354002</v>
      </c>
      <c r="R3478" s="12">
        <f t="shared" si="1023"/>
        <v>-57.629690646459977</v>
      </c>
      <c r="S3478" s="57">
        <f t="shared" si="1024"/>
        <v>453.37240447987483</v>
      </c>
      <c r="T3478" s="12">
        <f t="shared" si="1007"/>
        <v>-24.419290672593018</v>
      </c>
    </row>
    <row r="3479" spans="1:20" x14ac:dyDescent="0.15">
      <c r="A3479" s="57">
        <f t="shared" si="1008"/>
        <v>2859447.5972645627</v>
      </c>
      <c r="B3479" s="12">
        <f t="shared" si="1025"/>
        <v>455095.21961689834</v>
      </c>
      <c r="C3479" s="57" t="str">
        <f t="shared" si="1009"/>
        <v>-0.0315298567704311+0.0502813961899553i</v>
      </c>
      <c r="D3479" s="57" t="str">
        <f t="shared" si="1010"/>
        <v>2.62145573977674-3.76194637409585i</v>
      </c>
      <c r="E3479" s="57" t="str">
        <f t="shared" si="1011"/>
        <v>-34.2376725285379-41.6428872020135i</v>
      </c>
      <c r="F3479" s="57" t="str">
        <f t="shared" si="1012"/>
        <v>2.07574972624004-3.40205001188996i</v>
      </c>
      <c r="G3479" s="57" t="str">
        <f t="shared" si="1013"/>
        <v>0.496747868370772-0.499989423528004i</v>
      </c>
      <c r="H3479" s="57" t="str">
        <f t="shared" si="1014"/>
        <v>0.00731102967130589-17.4957139072733i</v>
      </c>
      <c r="I3479" s="57" t="str">
        <f t="shared" si="1015"/>
        <v>-0.33573847568754-0.205042312206753i</v>
      </c>
      <c r="K3479" s="57" t="str">
        <f t="shared" si="1016"/>
        <v>0.000286613326582552-0.000385271396964089i</v>
      </c>
      <c r="L3479" s="57" t="str">
        <f t="shared" si="1017"/>
        <v>0.00025-0.000485719301244597i</v>
      </c>
      <c r="M3479" s="57" t="str">
        <f t="shared" si="1018"/>
        <v>0.0025-0.000273559055769799i</v>
      </c>
      <c r="N3479" s="57">
        <f t="shared" si="1019"/>
        <v>57.909489536035267</v>
      </c>
      <c r="O3479" s="57">
        <f t="shared" si="1020"/>
        <v>24.531674096403322</v>
      </c>
      <c r="P3479" s="374">
        <f t="shared" si="1021"/>
        <v>-24.531674096403322</v>
      </c>
      <c r="Q3479" s="374">
        <f t="shared" si="1022"/>
        <v>122.09051046396473</v>
      </c>
      <c r="R3479" s="12">
        <f t="shared" si="1023"/>
        <v>-57.909489536035267</v>
      </c>
      <c r="S3479" s="57">
        <f t="shared" si="1024"/>
        <v>455.09521961689836</v>
      </c>
      <c r="T3479" s="12">
        <f t="shared" si="1007"/>
        <v>-24.531674096403322</v>
      </c>
    </row>
    <row r="3480" spans="1:20" x14ac:dyDescent="0.15">
      <c r="A3480" s="57">
        <f t="shared" si="1008"/>
        <v>2870313.4981341679</v>
      </c>
      <c r="B3480" s="12">
        <f t="shared" si="1025"/>
        <v>456824.58145144256</v>
      </c>
      <c r="C3480" s="57" t="str">
        <f t="shared" si="1009"/>
        <v>-0.0308830513881726+0.0497850728308227i</v>
      </c>
      <c r="D3480" s="57" t="str">
        <f t="shared" si="1010"/>
        <v>2.60812023350071-3.75699711547486i</v>
      </c>
      <c r="E3480" s="57" t="str">
        <f t="shared" si="1011"/>
        <v>-34.1445498615483-41.1885561741119i</v>
      </c>
      <c r="F3480" s="57" t="str">
        <f t="shared" si="1012"/>
        <v>2.06782585239345-3.3970138606312i</v>
      </c>
      <c r="G3480" s="57" t="str">
        <f t="shared" si="1013"/>
        <v>0.49485160535179-0.499973493329943i</v>
      </c>
      <c r="H3480" s="57" t="str">
        <f t="shared" si="1014"/>
        <v>0.00724508485892991-17.4294108574972i</v>
      </c>
      <c r="I3480" s="57" t="str">
        <f t="shared" si="1015"/>
        <v>-0.333971662106413-0.203485109477327i</v>
      </c>
      <c r="K3480" s="57" t="str">
        <f t="shared" si="1016"/>
        <v>0.000286193148560686-0.000383928823552921i</v>
      </c>
      <c r="L3480" s="57" t="str">
        <f t="shared" si="1017"/>
        <v>0.00025-0.000483880555135085i</v>
      </c>
      <c r="M3480" s="57" t="str">
        <f t="shared" si="1018"/>
        <v>0.0025-0.000272523466596731i</v>
      </c>
      <c r="N3480" s="57">
        <f t="shared" si="1019"/>
        <v>58.187533664081656</v>
      </c>
      <c r="O3480" s="57">
        <f t="shared" si="1020"/>
        <v>24.644126921797547</v>
      </c>
      <c r="P3480" s="374">
        <f t="shared" si="1021"/>
        <v>-24.644126921797547</v>
      </c>
      <c r="Q3480" s="374">
        <f t="shared" si="1022"/>
        <v>121.81246633591834</v>
      </c>
      <c r="R3480" s="12">
        <f t="shared" si="1023"/>
        <v>-58.187533664081656</v>
      </c>
      <c r="S3480" s="57">
        <f t="shared" si="1024"/>
        <v>456.82458145144255</v>
      </c>
      <c r="T3480" s="12">
        <f t="shared" si="1007"/>
        <v>-24.644126921797547</v>
      </c>
    </row>
    <row r="3481" spans="1:20" x14ac:dyDescent="0.15">
      <c r="A3481" s="57">
        <f t="shared" si="1008"/>
        <v>2881220.6894270778</v>
      </c>
      <c r="B3481" s="12">
        <f t="shared" si="1025"/>
        <v>458560.51486095804</v>
      </c>
      <c r="C3481" s="57" t="str">
        <f t="shared" si="1009"/>
        <v>-0.0302482172518976+0.0492907341629418i</v>
      </c>
      <c r="D3481" s="57" t="str">
        <f t="shared" si="1010"/>
        <v>2.59481971565182-3.75200712960518i</v>
      </c>
      <c r="E3481" s="57" t="str">
        <f t="shared" si="1011"/>
        <v>-34.0492098462085-40.7386503430553i</v>
      </c>
      <c r="F3481" s="57" t="str">
        <f t="shared" si="1012"/>
        <v>2.05990259743202-3.39196647463733i</v>
      </c>
      <c r="G3481" s="57" t="str">
        <f t="shared" si="1013"/>
        <v>0.492955490438279-0.499950372422138i</v>
      </c>
      <c r="H3481" s="57" t="str">
        <f t="shared" si="1014"/>
        <v>0.00717978827141805-17.3633595685567i</v>
      </c>
      <c r="I3481" s="57" t="str">
        <f t="shared" si="1015"/>
        <v>-0.332212320527919-0.201936837516359i</v>
      </c>
      <c r="K3481" s="57" t="str">
        <f t="shared" si="1016"/>
        <v>0.000285775696078008-0.000382590145398836i</v>
      </c>
      <c r="L3481" s="57" t="str">
        <f t="shared" si="1017"/>
        <v>0.00025-0.000482048769809807i</v>
      </c>
      <c r="M3481" s="57" t="str">
        <f t="shared" si="1018"/>
        <v>0.0025-0.000271491797765223i</v>
      </c>
      <c r="N3481" s="57">
        <f t="shared" si="1019"/>
        <v>58.463831368213107</v>
      </c>
      <c r="O3481" s="57">
        <f t="shared" si="1020"/>
        <v>24.756647585333454</v>
      </c>
      <c r="P3481" s="374">
        <f t="shared" si="1021"/>
        <v>-24.756647585333454</v>
      </c>
      <c r="Q3481" s="374">
        <f t="shared" si="1022"/>
        <v>121.53616863178689</v>
      </c>
      <c r="R3481" s="12">
        <f t="shared" si="1023"/>
        <v>-58.463831368213107</v>
      </c>
      <c r="S3481" s="57">
        <f t="shared" si="1024"/>
        <v>458.56051486095805</v>
      </c>
      <c r="T3481" s="12">
        <f t="shared" si="1007"/>
        <v>-24.756647585333454</v>
      </c>
    </row>
    <row r="3482" spans="1:20" x14ac:dyDescent="0.15">
      <c r="A3482" s="57">
        <f t="shared" si="1008"/>
        <v>2892169.3280469007</v>
      </c>
      <c r="B3482" s="12">
        <f t="shared" si="1025"/>
        <v>460303.04481742968</v>
      </c>
      <c r="C3482" s="57" t="str">
        <f t="shared" si="1009"/>
        <v>-0.0296251686619207+0.0487984706383401i</v>
      </c>
      <c r="D3482" s="57" t="str">
        <f t="shared" si="1010"/>
        <v>2.5815544298641-3.74697671923311i</v>
      </c>
      <c r="E3482" s="57" t="str">
        <f t="shared" si="1011"/>
        <v>-33.9517193132617-40.2931445945836i</v>
      </c>
      <c r="F3482" s="57" t="str">
        <f t="shared" si="1012"/>
        <v>2.05198018920819-3.38690778963765i</v>
      </c>
      <c r="G3482" s="57" t="str">
        <f t="shared" si="1013"/>
        <v>0.491059578157617-0.499920062467271i</v>
      </c>
      <c r="H3482" s="57" t="str">
        <f t="shared" si="1014"/>
        <v>0.007115132986987-17.2975590794456i</v>
      </c>
      <c r="I3482" s="57" t="str">
        <f t="shared" si="1015"/>
        <v>-0.330460417525816-0.200397472801326i</v>
      </c>
      <c r="K3482" s="57" t="str">
        <f t="shared" si="1016"/>
        <v>0.00028536095459093-0.000381255359051415i</v>
      </c>
      <c r="L3482" s="57" t="str">
        <f t="shared" si="1017"/>
        <v>0.00025-0.000480223918917919i</v>
      </c>
      <c r="M3482" s="57" t="str">
        <f t="shared" si="1018"/>
        <v>0.0025-0.000270464034434373i</v>
      </c>
      <c r="N3482" s="57">
        <f t="shared" si="1019"/>
        <v>58.738390972454496</v>
      </c>
      <c r="O3482" s="57">
        <f t="shared" si="1020"/>
        <v>24.869234546553255</v>
      </c>
      <c r="P3482" s="374">
        <f t="shared" si="1021"/>
        <v>-24.869234546553255</v>
      </c>
      <c r="Q3482" s="374">
        <f t="shared" si="1022"/>
        <v>121.2616090275455</v>
      </c>
      <c r="R3482" s="12">
        <f t="shared" si="1023"/>
        <v>-58.738390972454496</v>
      </c>
      <c r="S3482" s="57">
        <f t="shared" si="1024"/>
        <v>460.30304481742968</v>
      </c>
      <c r="T3482" s="12">
        <f t="shared" si="1007"/>
        <v>-24.869234546553255</v>
      </c>
    </row>
    <row r="3483" spans="1:20" x14ac:dyDescent="0.15">
      <c r="A3483" s="57">
        <f t="shared" si="1008"/>
        <v>2903159.571493479</v>
      </c>
      <c r="B3483" s="12">
        <f t="shared" si="1025"/>
        <v>462052.19638773589</v>
      </c>
      <c r="C3483" s="57" t="str">
        <f t="shared" si="1009"/>
        <v>-0.0290137216238398+0.0483083688825162i</v>
      </c>
      <c r="D3483" s="57" t="str">
        <f t="shared" si="1010"/>
        <v>2.56832461646063-3.7419061886048i</v>
      </c>
      <c r="E3483" s="57" t="str">
        <f t="shared" si="1011"/>
        <v>-33.8521438515989-39.8520133181246i</v>
      </c>
      <c r="F3483" s="57" t="str">
        <f t="shared" si="1012"/>
        <v>2.04405885547693-3.38183774379016i</v>
      </c>
      <c r="G3483" s="57" t="str">
        <f t="shared" si="1013"/>
        <v>0.489163923013886-0.499882565644723i</v>
      </c>
      <c r="H3483" s="57" t="str">
        <f t="shared" si="1014"/>
        <v>0.007051112161856-17.2320084328735i</v>
      </c>
      <c r="I3483" s="57" t="str">
        <f t="shared" si="1015"/>
        <v>-0.32871592008836-0.198866991685317i</v>
      </c>
      <c r="K3483" s="57" t="str">
        <f t="shared" si="1016"/>
        <v>0.000284948909589275-0.000379924460980867i</v>
      </c>
      <c r="L3483" s="57" t="str">
        <f t="shared" si="1017"/>
        <v>0.00025-0.000478405976208329i</v>
      </c>
      <c r="M3483" s="57" t="str">
        <f t="shared" si="1018"/>
        <v>0.0025-0.000269440161819459i</v>
      </c>
      <c r="N3483" s="57">
        <f t="shared" si="1019"/>
        <v>59.011220785911775</v>
      </c>
      <c r="O3483" s="57">
        <f t="shared" si="1020"/>
        <v>24.981886287611957</v>
      </c>
      <c r="P3483" s="374">
        <f t="shared" si="1021"/>
        <v>-24.981886287611957</v>
      </c>
      <c r="Q3483" s="374">
        <f t="shared" si="1022"/>
        <v>120.98877921408823</v>
      </c>
      <c r="R3483" s="12">
        <f t="shared" si="1023"/>
        <v>-59.011220785911775</v>
      </c>
      <c r="S3483" s="57">
        <f t="shared" si="1024"/>
        <v>462.05219638773588</v>
      </c>
      <c r="T3483" s="12">
        <f t="shared" si="1007"/>
        <v>-24.981886287611957</v>
      </c>
    </row>
    <row r="3484" spans="1:20" x14ac:dyDescent="0.15">
      <c r="A3484" s="57">
        <f t="shared" si="1008"/>
        <v>2914191.5778651545</v>
      </c>
      <c r="B3484" s="12">
        <f t="shared" si="1025"/>
        <v>463807.99473400932</v>
      </c>
      <c r="C3484" s="57" t="str">
        <f t="shared" si="1009"/>
        <v>-0.0284136938790655+0.0478205117908971i</v>
      </c>
      <c r="D3484" s="57" t="str">
        <f t="shared" si="1010"/>
        <v>2.55513051244536-3.73679584342452i</v>
      </c>
      <c r="E3484" s="57" t="str">
        <f t="shared" si="1011"/>
        <v>-33.7505478221169-39.4152304342961i</v>
      </c>
      <c r="F3484" s="57" t="str">
        <f t="shared" si="1012"/>
        <v>2.03613882386968-3.37675627767907i</v>
      </c>
      <c r="G3484" s="57" t="str">
        <f t="shared" si="1013"/>
        <v>0.487268579481573-0.499837884650196i</v>
      </c>
      <c r="H3484" s="57" t="str">
        <f t="shared" si="1014"/>
        <v>0.00698771902936436-17.166706675252i</v>
      </c>
      <c r="I3484" s="57" t="str">
        <f t="shared" si="1015"/>
        <v>-0.326978795612518-0.197345370396833i</v>
      </c>
      <c r="K3484" s="57" t="str">
        <f t="shared" si="1016"/>
        <v>0.000284539546596884-0.000378597447578835i</v>
      </c>
      <c r="L3484" s="57" t="str">
        <f t="shared" si="1017"/>
        <v>0.00025-0.000476594915529317i</v>
      </c>
      <c r="M3484" s="57" t="str">
        <f t="shared" si="1018"/>
        <v>0.0025-0.00026842016519173i</v>
      </c>
      <c r="N3484" s="57">
        <f t="shared" si="1019"/>
        <v>59.282329101499542</v>
      </c>
      <c r="O3484" s="57">
        <f t="shared" si="1020"/>
        <v>25.09460131290707</v>
      </c>
      <c r="P3484" s="374">
        <f t="shared" si="1021"/>
        <v>-25.09460131290707</v>
      </c>
      <c r="Q3484" s="374">
        <f t="shared" si="1022"/>
        <v>120.71767089850046</v>
      </c>
      <c r="R3484" s="12">
        <f t="shared" si="1023"/>
        <v>-59.282329101499542</v>
      </c>
      <c r="S3484" s="57">
        <f t="shared" si="1024"/>
        <v>463.8079947340093</v>
      </c>
      <c r="T3484" s="12">
        <f t="shared" si="1007"/>
        <v>-25.09460131290707</v>
      </c>
    </row>
    <row r="3485" spans="1:20" x14ac:dyDescent="0.15">
      <c r="A3485" s="57">
        <f t="shared" si="1008"/>
        <v>2925265.5058610421</v>
      </c>
      <c r="B3485" s="12">
        <f t="shared" si="1025"/>
        <v>465570.46511399857</v>
      </c>
      <c r="C3485" s="57" t="str">
        <f t="shared" si="1009"/>
        <v>-0.0278249049328942+0.0473349786238217i</v>
      </c>
      <c r="D3485" s="57" t="str">
        <f t="shared" si="1010"/>
        <v>2.54197235149535-3.73164599081278i</v>
      </c>
      <c r="E3485" s="57" t="str">
        <f t="shared" si="1011"/>
        <v>-33.6469943717771-38.9827694215776i</v>
      </c>
      <c r="F3485" s="57" t="str">
        <f t="shared" si="1012"/>
        <v>2.02822032186812-3.37166333431164i</v>
      </c>
      <c r="G3485" s="57" t="str">
        <f t="shared" si="1013"/>
        <v>0.485373601999341-0.499786022695239i</v>
      </c>
      <c r="H3485" s="57" t="str">
        <f t="shared" si="1014"/>
        <v>0.00692494689909854-17.1016528566789i</v>
      </c>
      <c r="I3485" s="57" t="str">
        <f t="shared" si="1015"/>
        <v>-0.325249011898148-0.19583258503959i</v>
      </c>
      <c r="K3485" s="57" t="str">
        <f t="shared" si="1016"/>
        <v>0.000284132851172218-0.000377274315159186i</v>
      </c>
      <c r="L3485" s="57" t="str">
        <f t="shared" si="1017"/>
        <v>0.00025-0.000474790710828169i</v>
      </c>
      <c r="M3485" s="57" t="str">
        <f t="shared" si="1018"/>
        <v>0.0025-0.000267404029878193i</v>
      </c>
      <c r="N3485" s="57">
        <f t="shared" si="1019"/>
        <v>59.551724194730667</v>
      </c>
      <c r="O3485" s="57">
        <f t="shared" si="1020"/>
        <v>25.207378148715179</v>
      </c>
      <c r="P3485" s="374">
        <f t="shared" si="1021"/>
        <v>-25.207378148715179</v>
      </c>
      <c r="Q3485" s="374">
        <f t="shared" si="1022"/>
        <v>120.44827580526933</v>
      </c>
      <c r="R3485" s="12">
        <f t="shared" si="1023"/>
        <v>-59.551724194730667</v>
      </c>
      <c r="S3485" s="57">
        <f t="shared" si="1024"/>
        <v>465.57046511399858</v>
      </c>
      <c r="T3485" s="12">
        <f t="shared" si="1007"/>
        <v>-25.207378148715179</v>
      </c>
    </row>
    <row r="3486" spans="1:20" x14ac:dyDescent="0.15">
      <c r="A3486" s="57">
        <f t="shared" si="1008"/>
        <v>2936381.514783314</v>
      </c>
      <c r="B3486" s="12">
        <f t="shared" si="1025"/>
        <v>467339.63288143178</v>
      </c>
      <c r="C3486" s="57" t="str">
        <f t="shared" si="1009"/>
        <v>-0.0272471760802356+0.046851845100063i</v>
      </c>
      <c r="D3486" s="57" t="str">
        <f t="shared" si="1010"/>
        <v>2.52885036395375-3.72645693926457i</v>
      </c>
      <c r="E3486" s="57" t="str">
        <f t="shared" si="1011"/>
        <v>-33.5415454478584-38.5546033421889i</v>
      </c>
      <c r="F3486" s="57" t="str">
        <f t="shared" si="1012"/>
        <v>2.02030357677806-3.36655885911492i</v>
      </c>
      <c r="G3486" s="57" t="str">
        <f t="shared" si="1013"/>
        <v>0.483479044963773-0.499726983506685i</v>
      </c>
      <c r="H3486" s="57" t="str">
        <f t="shared" si="1014"/>
        <v>0.00686278915602828-17.0368460309248i</v>
      </c>
      <c r="I3486" s="57" t="str">
        <f t="shared" si="1015"/>
        <v>-0.323526537142272-0.194328611592389i</v>
      </c>
      <c r="K3486" s="57" t="str">
        <f t="shared" si="1016"/>
        <v>0.000283728808908946-0.000375955059958796i</v>
      </c>
      <c r="L3486" s="57" t="str">
        <f t="shared" si="1017"/>
        <v>0.00025-0.000472993336150796i</v>
      </c>
      <c r="M3486" s="57" t="str">
        <f t="shared" si="1018"/>
        <v>0.0025-0.0002663917412614i</v>
      </c>
      <c r="N3486" s="57">
        <f t="shared" si="1019"/>
        <v>59.819414322563773</v>
      </c>
      <c r="O3486" s="57">
        <f t="shared" si="1020"/>
        <v>25.320215342830068</v>
      </c>
      <c r="P3486" s="374">
        <f t="shared" si="1021"/>
        <v>-25.320215342830068</v>
      </c>
      <c r="Q3486" s="374">
        <f t="shared" si="1022"/>
        <v>120.18058567743623</v>
      </c>
      <c r="R3486" s="12">
        <f t="shared" si="1023"/>
        <v>-59.819414322563773</v>
      </c>
      <c r="S3486" s="57">
        <f t="shared" si="1024"/>
        <v>467.33963288143178</v>
      </c>
      <c r="T3486" s="12">
        <f t="shared" si="1007"/>
        <v>-25.320215342830068</v>
      </c>
    </row>
    <row r="3487" spans="1:20" x14ac:dyDescent="0.15">
      <c r="A3487" s="57">
        <f t="shared" si="1008"/>
        <v>2947539.7645394905</v>
      </c>
      <c r="B3487" s="12">
        <f t="shared" si="1025"/>
        <v>469115.52348638122</v>
      </c>
      <c r="C3487" s="57" t="str">
        <f t="shared" si="1009"/>
        <v>-0.0266803304290637+0.0463711834888501i</v>
      </c>
      <c r="D3487" s="57" t="str">
        <f t="shared" si="1010"/>
        <v>2.51576477682325-3.72122899860764i</v>
      </c>
      <c r="E3487" s="57" t="str">
        <f t="shared" si="1011"/>
        <v>-33.4342618123642-38.1307048671723i</v>
      </c>
      <c r="F3487" s="57" t="str">
        <f t="shared" si="1012"/>
        <v>2.01238881570339-3.36144279993198i</v>
      </c>
      <c r="G3487" s="57" t="str">
        <f t="shared" si="1013"/>
        <v>0.481584962723124-0.499660771325998i</v>
      </c>
      <c r="H3487" s="57" t="str">
        <f t="shared" si="1014"/>
        <v>0.00680123925965162-16.9722852554172i</v>
      </c>
      <c r="I3487" s="57" t="str">
        <f t="shared" si="1015"/>
        <v>-0.321811339933316-0.192833425909001i</v>
      </c>
      <c r="K3487" s="57" t="str">
        <f t="shared" si="1016"/>
        <v>0.00028332740543651-0.000374639678138359i</v>
      </c>
      <c r="L3487" s="57" t="str">
        <f t="shared" si="1017"/>
        <v>0.00025-0.00047120276564136i</v>
      </c>
      <c r="M3487" s="57" t="str">
        <f t="shared" si="1018"/>
        <v>0.0025-0.000265383284779239i</v>
      </c>
      <c r="N3487" s="57">
        <f t="shared" si="1019"/>
        <v>60.085407722310393</v>
      </c>
      <c r="O3487" s="57">
        <f t="shared" si="1020"/>
        <v>25.433111464207329</v>
      </c>
      <c r="P3487" s="374">
        <f t="shared" si="1021"/>
        <v>-25.433111464207329</v>
      </c>
      <c r="Q3487" s="374">
        <f t="shared" si="1022"/>
        <v>119.91459227768961</v>
      </c>
      <c r="R3487" s="12">
        <f t="shared" si="1023"/>
        <v>-60.085407722310393</v>
      </c>
      <c r="S3487" s="57">
        <f t="shared" si="1024"/>
        <v>469.11552348638122</v>
      </c>
      <c r="T3487" s="12">
        <f t="shared" si="1007"/>
        <v>-25.433111464207329</v>
      </c>
    </row>
    <row r="3488" spans="1:20" x14ac:dyDescent="0.15">
      <c r="A3488" s="57">
        <f t="shared" si="1008"/>
        <v>2958740.4156447407</v>
      </c>
      <c r="B3488" s="12">
        <f t="shared" si="1025"/>
        <v>470898.16247562948</v>
      </c>
      <c r="C3488" s="57" t="str">
        <f t="shared" si="1009"/>
        <v>-0.026124192921698+0.0458930627003925i</v>
      </c>
      <c r="D3488" s="57" t="str">
        <f t="shared" si="1010"/>
        <v>2.50271581376023-3.71596247996081i</v>
      </c>
      <c r="E3488" s="57" t="str">
        <f t="shared" si="1011"/>
        <v>-33.3252030565784-37.7110463007105i</v>
      </c>
      <c r="F3488" s="57" t="str">
        <f t="shared" si="1012"/>
        <v>2.00447626552006-3.35631510701781i</v>
      </c>
      <c r="G3488" s="57" t="str">
        <f t="shared" si="1013"/>
        <v>0.479691409571094-0.499587390908529i</v>
      </c>
      <c r="H3488" s="57" t="str">
        <f t="shared" si="1014"/>
        <v>0.0067402907431498-16.9079695912271i</v>
      </c>
      <c r="I3488" s="57" t="str">
        <f t="shared" si="1015"/>
        <v>-0.320103389245433-0.191347003718114i</v>
      </c>
      <c r="K3488" s="57" t="str">
        <f t="shared" si="1016"/>
        <v>0.0002829286264207-0.000373328165783147i</v>
      </c>
      <c r="L3488" s="57" t="str">
        <f t="shared" si="1017"/>
        <v>0.00025-0.000469418973541901i</v>
      </c>
      <c r="M3488" s="57" t="str">
        <f t="shared" si="1018"/>
        <v>0.0025-0.000264378645924724i</v>
      </c>
      <c r="N3488" s="57">
        <f t="shared" si="1019"/>
        <v>60.349712610588782</v>
      </c>
      <c r="O3488" s="57">
        <f t="shared" si="1020"/>
        <v>25.54606510261193</v>
      </c>
      <c r="P3488" s="374">
        <f t="shared" si="1021"/>
        <v>-25.54606510261193</v>
      </c>
      <c r="Q3488" s="374">
        <f t="shared" si="1022"/>
        <v>119.65028738941122</v>
      </c>
      <c r="R3488" s="12">
        <f t="shared" si="1023"/>
        <v>-60.349712610588782</v>
      </c>
      <c r="S3488" s="57">
        <f t="shared" si="1024"/>
        <v>470.89816247562948</v>
      </c>
      <c r="T3488" s="12">
        <f t="shared" si="1007"/>
        <v>-25.54606510261193</v>
      </c>
    </row>
    <row r="3489" spans="1:20" x14ac:dyDescent="0.15">
      <c r="A3489" s="57">
        <f t="shared" si="1008"/>
        <v>2969983.629224191</v>
      </c>
      <c r="B3489" s="12">
        <f t="shared" si="1025"/>
        <v>472687.57549303689</v>
      </c>
      <c r="C3489" s="57" t="str">
        <f t="shared" si="1009"/>
        <v>-0.0255785903539793+0.0454175483748957i</v>
      </c>
      <c r="D3489" s="57" t="str">
        <f t="shared" si="1010"/>
        <v>2.48970369506945-3.71065769569236i</v>
      </c>
      <c r="E3489" s="57" t="str">
        <f t="shared" si="1011"/>
        <v>-33.2144276157432-37.2955996036821i</v>
      </c>
      <c r="F3489" s="57" t="str">
        <f t="shared" si="1012"/>
        <v>1.99656615285011-3.35117573303479i</v>
      </c>
      <c r="G3489" s="57" t="str">
        <f t="shared" si="1013"/>
        <v>0.477798439740628-0.499506847522684i</v>
      </c>
      <c r="H3489" s="57" t="str">
        <f t="shared" si="1014"/>
        <v>0.00667993721255031-16.8438981030537i</v>
      </c>
      <c r="I3489" s="57" t="str">
        <f t="shared" si="1015"/>
        <v>-0.318402654432806-0.189869320623303i</v>
      </c>
      <c r="K3489" s="57" t="str">
        <f t="shared" si="1016"/>
        <v>0.000282532457564199-0.000372020518903829i</v>
      </c>
      <c r="L3489" s="57" t="str">
        <f t="shared" si="1017"/>
        <v>0.00025-0.00046764193419197i</v>
      </c>
      <c r="M3489" s="57" t="str">
        <f t="shared" si="1018"/>
        <v>0.0025-0.00026337781024579i</v>
      </c>
      <c r="N3489" s="57">
        <f t="shared" si="1019"/>
        <v>60.612337182339985</v>
      </c>
      <c r="O3489" s="57">
        <f t="shared" si="1020"/>
        <v>25.659074868270658</v>
      </c>
      <c r="P3489" s="374">
        <f t="shared" si="1021"/>
        <v>-25.659074868270658</v>
      </c>
      <c r="Q3489" s="374">
        <f t="shared" si="1022"/>
        <v>119.38766281766001</v>
      </c>
      <c r="R3489" s="12">
        <f t="shared" si="1023"/>
        <v>-60.612337182339985</v>
      </c>
      <c r="S3489" s="57">
        <f t="shared" si="1024"/>
        <v>472.68757549303689</v>
      </c>
      <c r="T3489" s="12">
        <f t="shared" si="1007"/>
        <v>-25.659074868270658</v>
      </c>
    </row>
    <row r="3490" spans="1:20" x14ac:dyDescent="0.15">
      <c r="A3490" s="57">
        <f t="shared" si="1008"/>
        <v>2981269.5670152428</v>
      </c>
      <c r="B3490" s="12">
        <f t="shared" si="1025"/>
        <v>474483.78827991046</v>
      </c>
      <c r="C3490" s="57" t="str">
        <f t="shared" si="1009"/>
        <v>-0.0250433513924374+0.044944702970061i</v>
      </c>
      <c r="D3490" s="57" t="str">
        <f t="shared" si="1010"/>
        <v>2.47672863769933-3.70531495937848i</v>
      </c>
      <c r="E3490" s="57" t="str">
        <f t="shared" si="1011"/>
        <v>-33.1019927838464-36.8843364164833i</v>
      </c>
      <c r="F3490" s="57" t="str">
        <f t="shared" si="1012"/>
        <v>1.98865870403578-3.34602463304797i</v>
      </c>
      <c r="G3490" s="57" t="str">
        <f t="shared" si="1013"/>
        <v>0.475906107397709-0.499419146949002i</v>
      </c>
      <c r="H3490" s="57" t="str">
        <f t="shared" si="1014"/>
        <v>0.00662017234589937-16.7800698592106i</v>
      </c>
      <c r="I3490" s="57" t="str">
        <f t="shared" si="1015"/>
        <v>-0.316709105224034-0.188400352103048i</v>
      </c>
      <c r="K3490" s="57" t="str">
        <f t="shared" si="1016"/>
        <v>0.000282138884607125-0.000370716733437244i</v>
      </c>
      <c r="L3490" s="57" t="str">
        <f t="shared" si="1017"/>
        <v>0.00025-0.000465871622028264i</v>
      </c>
      <c r="M3490" s="57" t="str">
        <f t="shared" si="1018"/>
        <v>0.0025-0.000262380763345079i</v>
      </c>
      <c r="N3490" s="57">
        <f t="shared" si="1019"/>
        <v>60.873289609889554</v>
      </c>
      <c r="O3490" s="57">
        <f t="shared" si="1020"/>
        <v>25.772139391528277</v>
      </c>
      <c r="P3490" s="374">
        <f t="shared" si="1021"/>
        <v>-25.772139391528277</v>
      </c>
      <c r="Q3490" s="374">
        <f t="shared" si="1022"/>
        <v>119.12671039011045</v>
      </c>
      <c r="R3490" s="12">
        <f t="shared" si="1023"/>
        <v>-60.873289609889554</v>
      </c>
      <c r="S3490" s="57">
        <f t="shared" si="1024"/>
        <v>474.48378827991047</v>
      </c>
      <c r="T3490" s="12">
        <f t="shared" si="1007"/>
        <v>-25.772139391528277</v>
      </c>
    </row>
    <row r="3491" spans="1:20" x14ac:dyDescent="0.15">
      <c r="A3491" s="57">
        <f t="shared" si="1008"/>
        <v>2992598.3913699007</v>
      </c>
      <c r="B3491" s="12">
        <f t="shared" si="1025"/>
        <v>476286.82667537412</v>
      </c>
      <c r="C3491" s="57" t="str">
        <f t="shared" si="1009"/>
        <v>-0.0245183065895157+0.0444745858470538i</v>
      </c>
      <c r="D3491" s="57" t="str">
        <f t="shared" si="1010"/>
        <v>2.46379085523773-3.69993458576177i</v>
      </c>
      <c r="E3491" s="57" t="str">
        <f t="shared" si="1011"/>
        <v>-32.9879547284916-36.4772280811169i</v>
      </c>
      <c r="F3491" s="57" t="str">
        <f t="shared" si="1012"/>
        <v>1.98075414511366-3.34086176451968i</v>
      </c>
      <c r="G3491" s="57" t="str">
        <f t="shared" si="1013"/>
        <v>0.474014466635172-0.499324295479146i</v>
      </c>
      <c r="H3491" s="57" t="str">
        <f t="shared" si="1014"/>
        <v>0.006560989892443-16.7164839316109i</v>
      </c>
      <c r="I3491" s="57" t="str">
        <f t="shared" si="1015"/>
        <v>-0.315022711716486-0.186940073510783i</v>
      </c>
      <c r="K3491" s="57" t="str">
        <f t="shared" si="1016"/>
        <v>0.000281747893327553-0.000369416805247184i</v>
      </c>
      <c r="L3491" s="57" t="str">
        <f t="shared" si="1017"/>
        <v>0.00025-0.000464108011584243i</v>
      </c>
      <c r="M3491" s="57" t="str">
        <f t="shared" si="1018"/>
        <v>0.0025-0.000261387490879736i</v>
      </c>
      <c r="N3491" s="57">
        <f t="shared" si="1019"/>
        <v>61.132578042061979</v>
      </c>
      <c r="O3491" s="57">
        <f t="shared" si="1020"/>
        <v>25.885257322510128</v>
      </c>
      <c r="P3491" s="374">
        <f t="shared" si="1021"/>
        <v>-25.885257322510128</v>
      </c>
      <c r="Q3491" s="374">
        <f t="shared" si="1022"/>
        <v>118.86742195793802</v>
      </c>
      <c r="R3491" s="12">
        <f t="shared" si="1023"/>
        <v>-61.132578042061979</v>
      </c>
      <c r="S3491" s="57">
        <f t="shared" si="1024"/>
        <v>476.28682667537413</v>
      </c>
      <c r="T3491" s="12">
        <f t="shared" si="1007"/>
        <v>-25.885257322510128</v>
      </c>
    </row>
    <row r="3492" spans="1:20" x14ac:dyDescent="0.15">
      <c r="A3492" s="57">
        <f t="shared" si="1008"/>
        <v>3003970.2652571066</v>
      </c>
      <c r="B3492" s="12">
        <f t="shared" si="1025"/>
        <v>478096.71661674057</v>
      </c>
      <c r="C3492" s="57" t="str">
        <f t="shared" si="1009"/>
        <v>-0.0240032883969479+0.0440072533549611i</v>
      </c>
      <c r="D3492" s="57" t="str">
        <f t="shared" si="1010"/>
        <v>2.45089055790851-3.69451689070998i</v>
      </c>
      <c r="E3492" s="57" t="str">
        <f t="shared" si="1011"/>
        <v>-32.8723685058466-36.0742456625791i</v>
      </c>
      <c r="F3492" s="57" t="str">
        <f t="shared" si="1012"/>
        <v>1.97285270178888-3.33568708730403i</v>
      </c>
      <c r="G3492" s="57" t="str">
        <f t="shared" si="1013"/>
        <v>0.472123571466546-0.499222299914797i</v>
      </c>
      <c r="H3492" s="57" t="str">
        <f t="shared" si="1014"/>
        <v>0.00650238367181715-16.6531393957534i</v>
      </c>
      <c r="I3492" s="57" t="str">
        <f t="shared" si="1015"/>
        <v>-0.31334344437074-0.185488460074986i</v>
      </c>
      <c r="K3492" s="57" t="str">
        <f t="shared" si="1016"/>
        <v>0.000281359469542042-0.000368120730125187i</v>
      </c>
      <c r="L3492" s="57" t="str">
        <f t="shared" si="1017"/>
        <v>0.00025-0.000462351077489781i</v>
      </c>
      <c r="M3492" s="57" t="str">
        <f t="shared" si="1018"/>
        <v>0.0025-0.000260397978561203i</v>
      </c>
      <c r="N3492" s="57">
        <f t="shared" si="1019"/>
        <v>61.390210603341828</v>
      </c>
      <c r="O3492" s="57">
        <f t="shared" si="1020"/>
        <v>25.998427330786519</v>
      </c>
      <c r="P3492" s="374">
        <f t="shared" si="1021"/>
        <v>-25.998427330786519</v>
      </c>
      <c r="Q3492" s="374">
        <f t="shared" si="1022"/>
        <v>118.60978939665817</v>
      </c>
      <c r="R3492" s="12">
        <f t="shared" si="1023"/>
        <v>-61.390210603341828</v>
      </c>
      <c r="S3492" s="57">
        <f t="shared" si="1024"/>
        <v>478.09671661674059</v>
      </c>
      <c r="T3492" s="12">
        <f t="shared" si="1007"/>
        <v>-25.998427330786519</v>
      </c>
    </row>
    <row r="3493" spans="1:20" x14ac:dyDescent="0.15">
      <c r="A3493" s="57">
        <f t="shared" si="1008"/>
        <v>3015385.3522650837</v>
      </c>
      <c r="B3493" s="12">
        <f t="shared" si="1025"/>
        <v>479913.48413988418</v>
      </c>
      <c r="C3493" s="57" t="str">
        <f t="shared" si="1009"/>
        <v>-0.023498131177347+0.0435427589137142i</v>
      </c>
      <c r="D3493" s="57" t="str">
        <f t="shared" si="1010"/>
        <v>2.43802795256848-3.68906219117468i</v>
      </c>
      <c r="E3493" s="57" t="str">
        <f t="shared" si="1011"/>
        <v>-32.7552880756453-35.6753599695516i</v>
      </c>
      <c r="F3493" s="57" t="str">
        <f t="shared" si="1012"/>
        <v>1.96495459940958-3.33050056364102i</v>
      </c>
      <c r="G3493" s="57" t="str">
        <f t="shared" si="1013"/>
        <v>0.470233475819898-0.49911316756647i</v>
      </c>
      <c r="H3493" s="57" t="str">
        <f t="shared" si="1014"/>
        <v>0.00644434757324616-16.5900353307082i</v>
      </c>
      <c r="I3493" s="57" t="str">
        <f t="shared" si="1015"/>
        <v>-0.311671274005035-0.18404548689932i</v>
      </c>
      <c r="K3493" s="57" t="str">
        <f t="shared" si="1016"/>
        <v>0.000280973599106131-0.000366828503791321i</v>
      </c>
      <c r="L3493" s="57" t="str">
        <f t="shared" si="1017"/>
        <v>0.00025-0.000460600794470793i</v>
      </c>
      <c r="M3493" s="57" t="str">
        <f t="shared" si="1018"/>
        <v>0.0025-0.000259412212155015i</v>
      </c>
      <c r="N3493" s="57">
        <f t="shared" si="1019"/>
        <v>61.646195393082522</v>
      </c>
      <c r="O3493" s="57">
        <f t="shared" si="1020"/>
        <v>26.11164810504334</v>
      </c>
      <c r="P3493" s="374">
        <f t="shared" si="1021"/>
        <v>-26.11164810504334</v>
      </c>
      <c r="Q3493" s="374">
        <f t="shared" si="1022"/>
        <v>118.35380460691748</v>
      </c>
      <c r="R3493" s="12">
        <f t="shared" si="1023"/>
        <v>-61.646195393082522</v>
      </c>
      <c r="S3493" s="57">
        <f t="shared" si="1024"/>
        <v>479.91348413988419</v>
      </c>
      <c r="T3493" s="12">
        <f t="shared" si="1007"/>
        <v>-26.11164810504334</v>
      </c>
    </row>
    <row r="3494" spans="1:20" x14ac:dyDescent="0.15">
      <c r="A3494" s="57">
        <f t="shared" si="1008"/>
        <v>3026843.8166036913</v>
      </c>
      <c r="B3494" s="12">
        <f t="shared" si="1025"/>
        <v>481737.15537961578</v>
      </c>
      <c r="C3494" s="57" t="str">
        <f t="shared" si="1009"/>
        <v>-0.0230026712140858+0.0430811530954841i</v>
      </c>
      <c r="D3494" s="57" t="str">
        <f t="shared" si="1010"/>
        <v>2.42520324270494-3.68357080514998i</v>
      </c>
      <c r="E3494" s="57" t="str">
        <f t="shared" si="1011"/>
        <v>-32.6367663162306-35.2805415744118i</v>
      </c>
      <c r="F3494" s="57" t="str">
        <f t="shared" si="1012"/>
        <v>1.95706006294113-3.32530215815007i</v>
      </c>
      <c r="G3494" s="57" t="str">
        <f t="shared" si="1013"/>
        <v>0.468344233531725-0.498996906252239i</v>
      </c>
      <c r="H3494" s="57" t="str">
        <f t="shared" si="1014"/>
        <v>0.00638687555474998-16.5271708191023i</v>
      </c>
      <c r="I3494" s="57" t="str">
        <f t="shared" si="1015"/>
        <v>-0.310006171789731-0.182611128962787i</v>
      </c>
      <c r="K3494" s="57" t="str">
        <f t="shared" si="1016"/>
        <v>0.000280590267914833-0.000365540121894954i</v>
      </c>
      <c r="L3494" s="57" t="str">
        <f t="shared" si="1017"/>
        <v>0.00025-0.000458857137348867i</v>
      </c>
      <c r="M3494" s="57" t="str">
        <f t="shared" si="1018"/>
        <v>0.0025-0.000258430177480588i</v>
      </c>
      <c r="N3494" s="57">
        <f t="shared" si="1019"/>
        <v>61.900540484759858</v>
      </c>
      <c r="O3494" s="57">
        <f t="shared" si="1020"/>
        <v>26.224918352757726</v>
      </c>
      <c r="P3494" s="374">
        <f t="shared" si="1021"/>
        <v>-26.224918352757726</v>
      </c>
      <c r="Q3494" s="374">
        <f t="shared" si="1022"/>
        <v>118.09945951524014</v>
      </c>
      <c r="R3494" s="12">
        <f t="shared" si="1023"/>
        <v>-61.900540484759858</v>
      </c>
      <c r="S3494" s="57">
        <f t="shared" si="1024"/>
        <v>481.73715537961579</v>
      </c>
      <c r="T3494" s="12">
        <f t="shared" si="1007"/>
        <v>-26.224918352757726</v>
      </c>
    </row>
    <row r="3495" spans="1:20" x14ac:dyDescent="0.15">
      <c r="A3495" s="57">
        <f t="shared" si="1008"/>
        <v>3038345.8231067853</v>
      </c>
      <c r="B3495" s="12">
        <f t="shared" si="1025"/>
        <v>483567.75657005835</v>
      </c>
      <c r="C3495" s="57" t="str">
        <f t="shared" si="1009"/>
        <v>-0.0225167467195446+0.0426224837045631i</v>
      </c>
      <c r="D3495" s="57" t="str">
        <f t="shared" si="1010"/>
        <v>2.41241662843391-3.67804305163173i</v>
      </c>
      <c r="E3495" s="57" t="str">
        <f t="shared" si="1011"/>
        <v>-32.5168550396268-34.8897608325856i</v>
      </c>
      <c r="F3495" s="57" t="str">
        <f t="shared" si="1012"/>
        <v>1.94916931694077-3.32009183782347i</v>
      </c>
      <c r="G3495" s="57" t="str">
        <f t="shared" si="1013"/>
        <v>0.466455898340839-0.498873524296369i</v>
      </c>
      <c r="H3495" s="57" t="str">
        <f t="shared" si="1014"/>
        <v>0.00632996164236003-16.4645449471058i</v>
      </c>
      <c r="I3495" s="57" t="str">
        <f t="shared" si="1015"/>
        <v>-0.308348109241835-0.181185361119943i</v>
      </c>
      <c r="K3495" s="57" t="str">
        <f t="shared" si="1016"/>
        <v>0.000280209461903121-0.00036425558001554i</v>
      </c>
      <c r="L3495" s="57" t="str">
        <f t="shared" si="1017"/>
        <v>0.00025-0.000457120081040911i</v>
      </c>
      <c r="M3495" s="57" t="str">
        <f t="shared" si="1018"/>
        <v>0.0025-0.000257451860411027i</v>
      </c>
      <c r="N3495" s="57">
        <f t="shared" si="1019"/>
        <v>62.15325392527032</v>
      </c>
      <c r="O3495" s="57">
        <f t="shared" si="1020"/>
        <v>26.33823679987659</v>
      </c>
      <c r="P3495" s="374">
        <f t="shared" si="1021"/>
        <v>-26.33823679987659</v>
      </c>
      <c r="Q3495" s="374">
        <f t="shared" si="1022"/>
        <v>117.84674607472968</v>
      </c>
      <c r="R3495" s="12">
        <f t="shared" si="1023"/>
        <v>-62.15325392527032</v>
      </c>
      <c r="S3495" s="57">
        <f t="shared" si="1024"/>
        <v>483.56775657005835</v>
      </c>
      <c r="T3495" s="12">
        <f t="shared" si="1007"/>
        <v>-26.33823679987659</v>
      </c>
    </row>
    <row r="3496" spans="1:20" x14ac:dyDescent="0.15">
      <c r="A3496" s="57">
        <f t="shared" si="1008"/>
        <v>3049891.5372345913</v>
      </c>
      <c r="B3496" s="12">
        <f t="shared" si="1025"/>
        <v>485405.31404502457</v>
      </c>
      <c r="C3496" s="57" t="str">
        <f t="shared" si="1009"/>
        <v>-0.0220401978417901+0.0421667958557203i</v>
      </c>
      <c r="D3496" s="57" t="str">
        <f t="shared" si="1010"/>
        <v>2.39966830649873-3.67247925057637i</v>
      </c>
      <c r="E3496" s="57" t="str">
        <f t="shared" si="1011"/>
        <v>-32.3956050066238-34.5029879012517i</v>
      </c>
      <c r="F3496" s="57" t="str">
        <f t="shared" si="1012"/>
        <v>1.94128258553215-3.31486957201932i</v>
      </c>
      <c r="G3496" s="57" t="str">
        <f t="shared" si="1013"/>
        <v>0.464568523882289-0.498743030527866i</v>
      </c>
      <c r="H3496" s="57" t="str">
        <f t="shared" si="1014"/>
        <v>0.00627359992934345-16.4021568044176i</v>
      </c>
      <c r="I3496" s="57" t="str">
        <f t="shared" si="1015"/>
        <v>-0.306697058219546-0.179768158101142i</v>
      </c>
      <c r="K3496" s="57" t="str">
        <f t="shared" si="1016"/>
        <v>0.000279831167046403-0.000362974873663403i</v>
      </c>
      <c r="L3496" s="57" t="str">
        <f t="shared" si="1017"/>
        <v>0.00025-0.000455389600558787i</v>
      </c>
      <c r="M3496" s="57" t="str">
        <f t="shared" si="1018"/>
        <v>0.0025-0.00025647724687291i</v>
      </c>
      <c r="N3496" s="57">
        <f t="shared" si="1019"/>
        <v>62.404343734269602</v>
      </c>
      <c r="O3496" s="57">
        <f t="shared" si="1020"/>
        <v>26.451602190501021</v>
      </c>
      <c r="P3496" s="374">
        <f t="shared" si="1021"/>
        <v>-26.451602190501021</v>
      </c>
      <c r="Q3496" s="374">
        <f t="shared" si="1022"/>
        <v>117.5956562657304</v>
      </c>
      <c r="R3496" s="12">
        <f t="shared" si="1023"/>
        <v>-62.404343734269602</v>
      </c>
      <c r="S3496" s="57">
        <f t="shared" si="1024"/>
        <v>485.40531404502457</v>
      </c>
      <c r="T3496" s="12">
        <f t="shared" si="1007"/>
        <v>-26.451602190501021</v>
      </c>
    </row>
    <row r="3497" spans="1:20" x14ac:dyDescent="0.15">
      <c r="A3497" s="57">
        <f t="shared" si="1008"/>
        <v>3061481.125076083</v>
      </c>
      <c r="B3497" s="12">
        <f t="shared" si="1025"/>
        <v>487249.8542383957</v>
      </c>
      <c r="C3497" s="57" t="str">
        <f t="shared" si="1009"/>
        <v>-0.0215728666697549+0.0417141320510464i</v>
      </c>
      <c r="D3497" s="57" t="str">
        <f t="shared" si="1010"/>
        <v>2.38695847026948-3.66687972286031i</v>
      </c>
      <c r="E3497" s="57" t="str">
        <f t="shared" si="1011"/>
        <v>-32.273065941864-34.1201927574127i</v>
      </c>
      <c r="F3497" s="57" t="str">
        <f t="shared" si="1012"/>
        <v>1.93340009238005-3.30963533245408i</v>
      </c>
      <c r="G3497" s="57" t="str">
        <f t="shared" si="1013"/>
        <v>0.46268216368132-0.498605434278942i</v>
      </c>
      <c r="H3497" s="57" t="str">
        <f t="shared" si="1014"/>
        <v>0.00621778457543584-16.3400054842516i</v>
      </c>
      <c r="I3497" s="57" t="str">
        <f t="shared" si="1015"/>
        <v>-0.305052990916827-0.178359494512814i</v>
      </c>
      <c r="K3497" s="57" t="str">
        <f t="shared" si="1016"/>
        <v>0.00027945536936098-0.000361697998280501i</v>
      </c>
      <c r="L3497" s="57" t="str">
        <f t="shared" si="1017"/>
        <v>0.00025-0.000453665671008954i</v>
      </c>
      <c r="M3497" s="57" t="str">
        <f t="shared" si="1018"/>
        <v>0.0025-0.000255506322846095i</v>
      </c>
      <c r="N3497" s="57">
        <f t="shared" si="1019"/>
        <v>62.653817903553374</v>
      </c>
      <c r="O3497" s="57">
        <f t="shared" si="1020"/>
        <v>26.565013286574857</v>
      </c>
      <c r="P3497" s="374">
        <f t="shared" si="1021"/>
        <v>-26.565013286574857</v>
      </c>
      <c r="Q3497" s="374">
        <f t="shared" si="1022"/>
        <v>117.34618209644663</v>
      </c>
      <c r="R3497" s="12">
        <f t="shared" si="1023"/>
        <v>-62.653817903553374</v>
      </c>
      <c r="S3497" s="57">
        <f t="shared" si="1024"/>
        <v>487.2498542383957</v>
      </c>
      <c r="T3497" s="12">
        <f t="shared" si="1007"/>
        <v>-26.565013286574857</v>
      </c>
    </row>
    <row r="3498" spans="1:20" x14ac:dyDescent="0.15">
      <c r="A3498" s="57">
        <f t="shared" si="1008"/>
        <v>3073114.7533513717</v>
      </c>
      <c r="B3498" s="12">
        <f t="shared" si="1025"/>
        <v>489101.40368450159</v>
      </c>
      <c r="C3498" s="57" t="str">
        <f t="shared" si="1009"/>
        <v>-0.0211145972369814+0.0412645322552909i</v>
      </c>
      <c r="D3498" s="57" t="str">
        <f t="shared" si="1010"/>
        <v>2.37428730974262-3.66124479023915i</v>
      </c>
      <c r="E3498" s="57" t="str">
        <f t="shared" si="1011"/>
        <v>-32.1492865489178-33.7413452153508i</v>
      </c>
      <c r="F3498" s="57" t="str">
        <f t="shared" si="1012"/>
        <v>1.92552206066515-3.30438909319481i</v>
      </c>
      <c r="G3498" s="57" t="str">
        <f t="shared" si="1013"/>
        <v>0.460796871147322-0.498460745383386i</v>
      </c>
      <c r="H3498" s="57" t="str">
        <f t="shared" si="1014"/>
        <v>0.0061625098060819-16.2780900833229i</v>
      </c>
      <c r="I3498" s="57" t="str">
        <f t="shared" si="1015"/>
        <v>-0.303415879858014-0.176959344837789i</v>
      </c>
      <c r="K3498" s="57" t="str">
        <f t="shared" si="1016"/>
        <v>0.000279082054904494-0.000360424949241208i</v>
      </c>
      <c r="L3498" s="57" t="str">
        <f t="shared" si="1017"/>
        <v>0.00025-0.000451948267592104i</v>
      </c>
      <c r="M3498" s="57" t="str">
        <f t="shared" si="1018"/>
        <v>0.0025-0.000254539074363513i</v>
      </c>
      <c r="N3498" s="57">
        <f t="shared" si="1019"/>
        <v>62.901684396479396</v>
      </c>
      <c r="O3498" s="57">
        <f t="shared" si="1020"/>
        <v>26.678468867578182</v>
      </c>
      <c r="P3498" s="374">
        <f t="shared" si="1021"/>
        <v>-26.678468867578182</v>
      </c>
      <c r="Q3498" s="374">
        <f t="shared" si="1022"/>
        <v>117.0983156035206</v>
      </c>
      <c r="R3498" s="12">
        <f t="shared" si="1023"/>
        <v>-62.901684396479396</v>
      </c>
      <c r="S3498" s="57">
        <f t="shared" si="1024"/>
        <v>489.10140368450158</v>
      </c>
      <c r="T3498" s="12">
        <f t="shared" si="1007"/>
        <v>-26.678468867578182</v>
      </c>
    </row>
    <row r="3499" spans="1:20" x14ac:dyDescent="0.15">
      <c r="A3499" s="57">
        <f t="shared" si="1008"/>
        <v>3084792.5894141071</v>
      </c>
      <c r="B3499" s="12">
        <f t="shared" si="1025"/>
        <v>490959.9890185027</v>
      </c>
      <c r="C3499" s="57" t="str">
        <f t="shared" si="1009"/>
        <v>-0.0206652355239986+0.0408180339697004i</v>
      </c>
      <c r="D3499" s="57" t="str">
        <f t="shared" si="1010"/>
        <v>2.36165501154147-3.65557477530727i</v>
      </c>
      <c r="E3499" s="57" t="str">
        <f t="shared" si="1011"/>
        <v>-32.0243145253356-33.3664149434818i</v>
      </c>
      <c r="F3499" s="57" t="str">
        <f t="shared" si="1012"/>
        <v>1.91764871305906-3.29913083065119i</v>
      </c>
      <c r="G3499" s="57" t="str">
        <f t="shared" si="1013"/>
        <v>0.458912699567851-0.498308974174857i</v>
      </c>
      <c r="H3499" s="57" t="str">
        <f t="shared" si="1014"/>
        <v>0.0061077699116846-16.2164097018333i</v>
      </c>
      <c r="I3499" s="57" t="str">
        <f t="shared" si="1015"/>
        <v>-0.301785697892467-0.175567683435651i</v>
      </c>
      <c r="K3499" s="57" t="str">
        <f t="shared" si="1016"/>
        <v>0.000278711209776365-0.000359155721853083i</v>
      </c>
      <c r="L3499" s="57" t="str">
        <f t="shared" si="1017"/>
        <v>0.00025-0.000450237365602813i</v>
      </c>
      <c r="M3499" s="57" t="str">
        <f t="shared" si="1018"/>
        <v>0.0025-0.000253575487510972i</v>
      </c>
      <c r="N3499" s="57">
        <f t="shared" si="1019"/>
        <v>63.147951147424209</v>
      </c>
      <c r="O3499" s="57">
        <f t="shared" si="1020"/>
        <v>26.791967730225217</v>
      </c>
      <c r="P3499" s="374">
        <f t="shared" si="1021"/>
        <v>-26.791967730225217</v>
      </c>
      <c r="Q3499" s="374">
        <f t="shared" si="1022"/>
        <v>116.85204885257579</v>
      </c>
      <c r="R3499" s="12">
        <f t="shared" si="1023"/>
        <v>-63.147951147424209</v>
      </c>
      <c r="S3499" s="57">
        <f t="shared" si="1024"/>
        <v>490.95998901850271</v>
      </c>
      <c r="T3499" s="12">
        <f t="shared" si="1007"/>
        <v>-26.791967730225217</v>
      </c>
    </row>
    <row r="3500" spans="1:20" x14ac:dyDescent="0.15">
      <c r="A3500" s="57">
        <f t="shared" si="1008"/>
        <v>3096514.8012538808</v>
      </c>
      <c r="B3500" s="12">
        <f t="shared" si="1025"/>
        <v>492825.63697677304</v>
      </c>
      <c r="C3500" s="57" t="str">
        <f t="shared" si="1009"/>
        <v>-0.0202246294593901+0.0403746723043679i</v>
      </c>
      <c r="D3500" s="57" t="str">
        <f t="shared" si="1010"/>
        <v>2.34906175891712-3.64987000145752i</v>
      </c>
      <c r="E3500" s="57" t="str">
        <f t="shared" si="1011"/>
        <v>-31.8981965776683-32.9953714806214i</v>
      </c>
      <c r="F3500" s="57" t="str">
        <f t="shared" si="1012"/>
        <v>1.90978027169928-3.29386052356688i</v>
      </c>
      <c r="G3500" s="57" t="str">
        <f t="shared" si="1013"/>
        <v>0.457029702102664-0.498150131485092i</v>
      </c>
      <c r="H3500" s="57" t="str">
        <f t="shared" si="1014"/>
        <v>0.00605355924686284-16.1549634434581i</v>
      </c>
      <c r="I3500" s="57" t="str">
        <f t="shared" si="1015"/>
        <v>-0.300162418189237-0.17418448454313i</v>
      </c>
      <c r="K3500" s="57" t="str">
        <f t="shared" si="1016"/>
        <v>0.000278342820118231-0.000357890311357636i</v>
      </c>
      <c r="L3500" s="57" t="str">
        <f t="shared" si="1017"/>
        <v>0.00025-0.000448532940429183i</v>
      </c>
      <c r="M3500" s="57" t="str">
        <f t="shared" si="1018"/>
        <v>0.0025-0.000252615548426949i</v>
      </c>
      <c r="N3500" s="57">
        <f t="shared" si="1019"/>
        <v>63.392626061277966</v>
      </c>
      <c r="O3500" s="57">
        <f t="shared" si="1020"/>
        <v>26.905508688166716</v>
      </c>
      <c r="P3500" s="374">
        <f t="shared" si="1021"/>
        <v>-26.905508688166716</v>
      </c>
      <c r="Q3500" s="374">
        <f t="shared" si="1022"/>
        <v>116.60737393872203</v>
      </c>
      <c r="R3500" s="12">
        <f t="shared" si="1023"/>
        <v>-63.392626061277966</v>
      </c>
      <c r="S3500" s="57">
        <f t="shared" si="1024"/>
        <v>492.82563697677301</v>
      </c>
      <c r="T3500" s="12">
        <f t="shared" ref="T3500:T3563" si="1026">P3500</f>
        <v>-26.905508688166716</v>
      </c>
    </row>
    <row r="3501" spans="1:20" x14ac:dyDescent="0.15">
      <c r="A3501" s="57">
        <f t="shared" ref="A3501:A3564" si="1027">2*PI()*B3501</f>
        <v>3108281.5574986455</v>
      </c>
      <c r="B3501" s="12">
        <f t="shared" si="1025"/>
        <v>494698.37439728476</v>
      </c>
      <c r="C3501" s="57" t="str">
        <f t="shared" ref="C3501:C3564" si="1028">IMPRODUCT(D3501,E3501,$C$40,,K3501,$C$41)</f>
        <v>-0.0197926289196104+0.0399344800491023i</v>
      </c>
      <c r="D3501" s="57" t="str">
        <f t="shared" ref="D3501:D3564" si="1029">IMDIV(IMPRODUCT($C$37,$C$38,COMPLEX(1,A3501/$C$38)),IMSUM(-1*A3501*A3501/$C$39,COMPLEX(0,1*A3501)))</f>
        <v>2.3365077317498-3.64413079284095i</v>
      </c>
      <c r="E3501" s="57" t="str">
        <f t="shared" ref="E3501:E3564" si="1030">IMDIV(IMPRODUCT(IMSUM(F3501,G3501),$C$29,H3501),IMSUM(1,I3501))</f>
        <v>-31.7709784364447-32.6281842516793i</v>
      </c>
      <c r="F3501" s="57" t="str">
        <f t="shared" ref="F3501:F3564" si="1031">IMDIV(IMPRODUCT($C$14,$C$15,COMPLEX(1,A3501/$C$15)),IMSUM(-1*A3501*A3501/$C$16,COMPLEX(0,A3501)))</f>
        <v>1.90191695816443-3.28857815301082i</v>
      </c>
      <c r="G3501" s="57" t="str">
        <f t="shared" ref="G3501:G3564" si="1032">IMDIV(1,COMPLEX(1,A3501*$C$9*$C$10))</f>
        <v>0.455147931777762-0.49798422864202i</v>
      </c>
      <c r="H3501" s="57" t="str">
        <f t="shared" ref="H3501:H3564" si="1033">IMDIV($C$3,IMSUM(K3501,COMPLEX(0,$C$28*A3501)))</f>
        <v>0.00599987222971642-16.0937504153321i</v>
      </c>
      <c r="I3501" s="57" t="str">
        <f t="shared" ref="I3501:I3564" si="1034">IMPRODUCT(F3501,$C$29,H3501,$C$31)</f>
        <v>-0.298546014231787-0.172809722274537i</v>
      </c>
      <c r="K3501" s="57" t="str">
        <f t="shared" ref="K3501:K3564" si="1035">IF($C$26&lt;=0,IMDIV(1,IMSUM(IMDIV(1,L3501),1/$C$18)),IMDIV(1,IMSUM(IMDIV(1,L3501),1/$C$18,IMDIV(1,M3501))))</f>
        <v>0.000277976872114357-0.000356628712931099i</v>
      </c>
      <c r="L3501" s="57" t="str">
        <f t="shared" ref="L3501:L3564" si="1036">IMSUM($C$21/$C$22,IMDIV(1,COMPLEX(0,$C$20*$C$22*A3501)))</f>
        <v>0.00025-0.000446834967552484i</v>
      </c>
      <c r="M3501" s="57" t="str">
        <f t="shared" ref="M3501:M3564" si="1037">IMSUM($C$25/$C$26,IMDIV(1,COMPLEX(0,$C$24*$C$26*A3501)))</f>
        <v>0.0025-0.0002516592433024i</v>
      </c>
      <c r="N3501" s="57">
        <f t="shared" ref="N3501:N3564" si="1038">ABS(R3501)</f>
        <v>63.635717012977778</v>
      </c>
      <c r="O3501" s="57">
        <f t="shared" ref="O3501:O3564" si="1039">ABS(P3501)</f>
        <v>27.019090571697333</v>
      </c>
      <c r="P3501" s="374">
        <f t="shared" ref="P3501:P3564" si="1040">20*LOG10(IMABS(C3501))</f>
        <v>-27.019090571697333</v>
      </c>
      <c r="Q3501" s="374">
        <f t="shared" ref="Q3501:Q3564" si="1041">IMARGUMENT(C3501)*180/PI()</f>
        <v>116.36428298702222</v>
      </c>
      <c r="R3501" s="12">
        <f t="shared" ref="R3501:R3564" si="1042">IF(Q3501&lt;0,Q3501+180,Q3501-180)</f>
        <v>-63.635717012977778</v>
      </c>
      <c r="S3501" s="57">
        <f t="shared" ref="S3501:S3564" si="1043">B3501/1000</f>
        <v>494.69837439728474</v>
      </c>
      <c r="T3501" s="12">
        <f t="shared" si="1026"/>
        <v>-27.019090571697333</v>
      </c>
    </row>
    <row r="3502" spans="1:20" x14ac:dyDescent="0.15">
      <c r="A3502" s="57">
        <f t="shared" si="1027"/>
        <v>3120093.0274171405</v>
      </c>
      <c r="B3502" s="12">
        <f t="shared" ref="B3502:B3565" si="1044">B3501*(1+B$42)</f>
        <v>496578.22821999446</v>
      </c>
      <c r="C3502" s="57" t="str">
        <f t="shared" si="1028"/>
        <v>-0.0193690857276161+0.0394974877428282i</v>
      </c>
      <c r="D3502" s="57" t="str">
        <f t="shared" si="1029"/>
        <v>2.3239931065509-3.63835747432683i</v>
      </c>
      <c r="E3502" s="57" t="str">
        <f t="shared" si="1030"/>
        <v>-31.6427048710938-32.2648225827971i</v>
      </c>
      <c r="F3502" s="57" t="str">
        <f t="shared" si="1031"/>
        <v>1.89405899344957-3.28328370236809i</v>
      </c>
      <c r="G3502" s="57" t="str">
        <f t="shared" si="1032"/>
        <v>0.453267441479488-0.497811277467804i</v>
      </c>
      <c r="H3502" s="57" t="str">
        <f t="shared" si="1033"/>
        <v>0.00594670334109973-16.032769728036i</v>
      </c>
      <c r="I3502" s="57" t="str">
        <f t="shared" si="1034"/>
        <v>-0.296936459812744-0.17144337062223i</v>
      </c>
      <c r="K3502" s="57" t="str">
        <f t="shared" si="1035"/>
        <v>0.000277613351992048-0.000355370921685187i</v>
      </c>
      <c r="L3502" s="57" t="str">
        <f t="shared" si="1036"/>
        <v>0.00025-0.000445143422546805i</v>
      </c>
      <c r="M3502" s="57" t="str">
        <f t="shared" si="1037"/>
        <v>0.0025-0.000250706558380554i</v>
      </c>
      <c r="N3502" s="57">
        <f t="shared" si="1038"/>
        <v>63.877231847069041</v>
      </c>
      <c r="O3502" s="57">
        <f t="shared" si="1039"/>
        <v>27.132712227467429</v>
      </c>
      <c r="P3502" s="374">
        <f t="shared" si="1040"/>
        <v>-27.132712227467429</v>
      </c>
      <c r="Q3502" s="374">
        <f t="shared" si="1041"/>
        <v>116.12276815293096</v>
      </c>
      <c r="R3502" s="12">
        <f t="shared" si="1042"/>
        <v>-63.877231847069041</v>
      </c>
      <c r="S3502" s="57">
        <f t="shared" si="1043"/>
        <v>496.57822821999446</v>
      </c>
      <c r="T3502" s="12">
        <f t="shared" si="1026"/>
        <v>-27.132712227467429</v>
      </c>
    </row>
    <row r="3503" spans="1:20" x14ac:dyDescent="0.15">
      <c r="A3503" s="57">
        <f t="shared" si="1027"/>
        <v>3131949.3809213256</v>
      </c>
      <c r="B3503" s="12">
        <f t="shared" si="1044"/>
        <v>498465.22548723046</v>
      </c>
      <c r="C3503" s="57" t="str">
        <f t="shared" si="1028"/>
        <v>-0.0189538536503577+0.0390637237415328i</v>
      </c>
      <c r="D3503" s="57" t="str">
        <f t="shared" si="1029"/>
        <v>2.31151805646555-3.63255037146294i</v>
      </c>
      <c r="E3503" s="57" t="str">
        <f t="shared" si="1030"/>
        <v>-31.5134197048073-31.905255715938i</v>
      </c>
      <c r="F3503" s="57" t="str">
        <f t="shared" si="1031"/>
        <v>1.88620659794164-3.2779771573303i</v>
      </c>
      <c r="G3503" s="57" t="str">
        <f t="shared" si="1032"/>
        <v>0.451388283948662-0.497631290276791i</v>
      </c>
      <c r="H3503" s="57" t="str">
        <f t="shared" si="1033"/>
        <v>0.00589404712390286-15.9720204955826i</v>
      </c>
      <c r="I3503" s="57" t="str">
        <f t="shared" si="1034"/>
        <v>-0.295333729028663-0.170085403457113i</v>
      </c>
      <c r="K3503" s="57" t="str">
        <f t="shared" si="1035"/>
        <v>0.000277252246022043-0.000354116932667869i</v>
      </c>
      <c r="L3503" s="57" t="str">
        <f t="shared" si="1036"/>
        <v>0.00025-0.000443458281078707i</v>
      </c>
      <c r="M3503" s="57" t="str">
        <f t="shared" si="1037"/>
        <v>0.0025-0.000249757479956718i</v>
      </c>
      <c r="N3503" s="57">
        <f t="shared" si="1038"/>
        <v>64.117178377307638</v>
      </c>
      <c r="O3503" s="57">
        <f t="shared" si="1039"/>
        <v>27.246372518199308</v>
      </c>
      <c r="P3503" s="374">
        <f t="shared" si="1040"/>
        <v>-27.246372518199308</v>
      </c>
      <c r="Q3503" s="374">
        <f t="shared" si="1041"/>
        <v>115.88282162269236</v>
      </c>
      <c r="R3503" s="12">
        <f t="shared" si="1042"/>
        <v>-64.117178377307638</v>
      </c>
      <c r="S3503" s="57">
        <f t="shared" si="1043"/>
        <v>498.46522548723044</v>
      </c>
      <c r="T3503" s="12">
        <f t="shared" si="1026"/>
        <v>-27.246372518199308</v>
      </c>
    </row>
    <row r="3504" spans="1:20" x14ac:dyDescent="0.15">
      <c r="A3504" s="57">
        <f t="shared" si="1027"/>
        <v>3143850.7885688269</v>
      </c>
      <c r="B3504" s="12">
        <f t="shared" si="1044"/>
        <v>500359.39334408194</v>
      </c>
      <c r="C3504" s="57" t="str">
        <f t="shared" si="1028"/>
        <v>-0.0185467883951951+0.0386332142847645i</v>
      </c>
      <c r="D3504" s="57" t="str">
        <f t="shared" si="1029"/>
        <v>2.29908275127554-3.62670981043581i</v>
      </c>
      <c r="E3504" s="57" t="str">
        <f t="shared" si="1030"/>
        <v>-31.3831658293299-31.5494528229509i</v>
      </c>
      <c r="F3504" s="57" t="str">
        <f t="shared" si="1031"/>
        <v>1.87835999139509-3.27265850588585i</v>
      </c>
      <c r="G3504" s="57" t="str">
        <f t="shared" si="1032"/>
        <v>0.449510511774751-0.497444279873387i</v>
      </c>
      <c r="H3504" s="57" t="str">
        <f t="shared" si="1033"/>
        <v>0.00584189818234093-15.911501835403i</v>
      </c>
      <c r="I3504" s="57" t="str">
        <f t="shared" si="1034"/>
        <v>-0.293737796274856-0.168735794529177i</v>
      </c>
      <c r="K3504" s="57" t="str">
        <f t="shared" si="1035"/>
        <v>0.000276893540518909-0.000352866740864111i</v>
      </c>
      <c r="L3504" s="57" t="str">
        <f t="shared" si="1036"/>
        <v>0.00025-0.000441779518906859i</v>
      </c>
      <c r="M3504" s="57" t="str">
        <f t="shared" si="1037"/>
        <v>0.0025-0.000248811994378081i</v>
      </c>
      <c r="N3504" s="57">
        <f t="shared" si="1038"/>
        <v>64.355564386287028</v>
      </c>
      <c r="O3504" s="57">
        <f t="shared" si="1039"/>
        <v>27.360070322408731</v>
      </c>
      <c r="P3504" s="374">
        <f t="shared" si="1040"/>
        <v>-27.360070322408731</v>
      </c>
      <c r="Q3504" s="374">
        <f t="shared" si="1041"/>
        <v>115.64443561371297</v>
      </c>
      <c r="R3504" s="12">
        <f t="shared" si="1042"/>
        <v>-64.355564386287028</v>
      </c>
      <c r="S3504" s="57">
        <f t="shared" si="1043"/>
        <v>500.35939334408192</v>
      </c>
      <c r="T3504" s="12">
        <f t="shared" si="1026"/>
        <v>-27.360070322408731</v>
      </c>
    </row>
    <row r="3505" spans="1:20" x14ac:dyDescent="0.15">
      <c r="A3505" s="57">
        <f t="shared" si="1027"/>
        <v>3155797.4215653888</v>
      </c>
      <c r="B3505" s="12">
        <f t="shared" si="1044"/>
        <v>502260.75903878949</v>
      </c>
      <c r="C3505" s="57" t="str">
        <f t="shared" si="1028"/>
        <v>-0.0181477476052862+0.0382059835607092i</v>
      </c>
      <c r="D3505" s="57" t="str">
        <f t="shared" si="1029"/>
        <v>2.28668735740292-3.62083611803134i</v>
      </c>
      <c r="E3505" s="57" t="str">
        <f t="shared" si="1030"/>
        <v>-31.2519852196743-31.1973830191186i</v>
      </c>
      <c r="F3505" s="57" t="str">
        <f t="shared" si="1031"/>
        <v>1.87051939290764-3.26732773830972i</v>
      </c>
      <c r="G3505" s="57" t="str">
        <f t="shared" si="1032"/>
        <v>0.447634177390042-0.497250259549839i</v>
      </c>
      <c r="H3505" s="57" t="str">
        <f t="shared" si="1033"/>
        <v>0.00579025118125098-15.8512128683337i</v>
      </c>
      <c r="I3505" s="57" t="str">
        <f t="shared" si="1034"/>
        <v>-0.292148636240256-0.167394517468082i</v>
      </c>
      <c r="K3505" s="57" t="str">
        <f t="shared" si="1035"/>
        <v>0.000276537221841416-0.000351620341196651i</v>
      </c>
      <c r="L3505" s="57" t="str">
        <f t="shared" si="1036"/>
        <v>0.00025-0.000440107111881709i</v>
      </c>
      <c r="M3505" s="57" t="str">
        <f t="shared" si="1037"/>
        <v>0.0025-0.000247870088043516i</v>
      </c>
      <c r="N3505" s="57">
        <f t="shared" si="1038"/>
        <v>64.59239762510019</v>
      </c>
      <c r="O3505" s="57">
        <f t="shared" si="1039"/>
        <v>27.473804534129791</v>
      </c>
      <c r="P3505" s="374">
        <f t="shared" si="1040"/>
        <v>-27.473804534129791</v>
      </c>
      <c r="Q3505" s="374">
        <f t="shared" si="1041"/>
        <v>115.40760237489981</v>
      </c>
      <c r="R3505" s="12">
        <f t="shared" si="1042"/>
        <v>-64.59239762510019</v>
      </c>
      <c r="S3505" s="57">
        <f t="shared" si="1043"/>
        <v>502.2607590387895</v>
      </c>
      <c r="T3505" s="12">
        <f t="shared" si="1026"/>
        <v>-27.473804534129791</v>
      </c>
    </row>
    <row r="3506" spans="1:20" x14ac:dyDescent="0.15">
      <c r="A3506" s="57">
        <f t="shared" si="1027"/>
        <v>3167789.451767337</v>
      </c>
      <c r="B3506" s="12">
        <f t="shared" si="1044"/>
        <v>504169.34992313688</v>
      </c>
      <c r="C3506" s="57" t="str">
        <f t="shared" si="1028"/>
        <v>-0.0177565908539967+0.0377820537698456i</v>
      </c>
      <c r="D3506" s="57" t="str">
        <f t="shared" si="1029"/>
        <v>2.27433203791409-3.6149296215956i</v>
      </c>
      <c r="E3506" s="57" t="str">
        <f t="shared" si="1030"/>
        <v>-31.1199189487467-30.849015376199i</v>
      </c>
      <c r="F3506" s="57" t="str">
        <f t="shared" si="1031"/>
        <v>1.86268502089615-3.26198484715291i</v>
      </c>
      <c r="G3506" s="57" t="str">
        <f t="shared" si="1032"/>
        <v>0.445759333063904-0.49704924308395i</v>
      </c>
      <c r="H3506" s="57" t="str">
        <f t="shared" si="1033"/>
        <v>0.00573910084539668-15.7911527186025i</v>
      </c>
      <c r="I3506" s="57" t="str">
        <f t="shared" si="1034"/>
        <v>-0.290566223902287-0.166061545783752i</v>
      </c>
      <c r="K3506" s="57" t="str">
        <f t="shared" si="1035"/>
        <v>0.000276183276392906-0.00035037772852674i</v>
      </c>
      <c r="L3506" s="57" t="str">
        <f t="shared" si="1036"/>
        <v>0.00025-0.000438441035945119i</v>
      </c>
      <c r="M3506" s="57" t="str">
        <f t="shared" si="1037"/>
        <v>0.0025-0.000246931747403383i</v>
      </c>
      <c r="N3506" s="57">
        <f t="shared" si="1038"/>
        <v>64.827685813030797</v>
      </c>
      <c r="O3506" s="57">
        <f t="shared" si="1039"/>
        <v>27.587574062645622</v>
      </c>
      <c r="P3506" s="374">
        <f t="shared" si="1040"/>
        <v>-27.587574062645622</v>
      </c>
      <c r="Q3506" s="374">
        <f t="shared" si="1041"/>
        <v>115.1723141869692</v>
      </c>
      <c r="R3506" s="12">
        <f t="shared" si="1042"/>
        <v>-64.827685813030797</v>
      </c>
      <c r="S3506" s="57">
        <f t="shared" si="1043"/>
        <v>504.16934992313685</v>
      </c>
      <c r="T3506" s="12">
        <f t="shared" si="1026"/>
        <v>-27.587574062645622</v>
      </c>
    </row>
    <row r="3507" spans="1:20" x14ac:dyDescent="0.15">
      <c r="A3507" s="57">
        <f t="shared" si="1027"/>
        <v>3179827.0516840531</v>
      </c>
      <c r="B3507" s="12">
        <f t="shared" si="1044"/>
        <v>506085.1934528448</v>
      </c>
      <c r="C3507" s="57" t="str">
        <f t="shared" si="1028"/>
        <v>-0.0173731796383871+0.0373614451872039i</v>
      </c>
      <c r="D3507" s="57" t="str">
        <f t="shared" si="1029"/>
        <v>2.26201695252431-3.60899064899571i</v>
      </c>
      <c r="E3507" s="57" t="str">
        <f t="shared" si="1030"/>
        <v>-30.9870072018818-30.5043189349839i</v>
      </c>
      <c r="F3507" s="57" t="str">
        <f t="shared" si="1031"/>
        <v>1.85485709307277-3.25662982723165i</v>
      </c>
      <c r="G3507" s="57" t="str">
        <f t="shared" si="1032"/>
        <v>0.44388603089704-0.496841244736699i</v>
      </c>
      <c r="H3507" s="57" t="str">
        <f t="shared" si="1033"/>
        <v>0.00568844195878053-15.7313205138155i</v>
      </c>
      <c r="I3507" s="57" t="str">
        <f t="shared" si="1034"/>
        <v>-0.28899053452181-0.164736852867037i</v>
      </c>
      <c r="K3507" s="57" t="str">
        <f t="shared" si="1035"/>
        <v>0.000275831690621647-0.000349138897654896i</v>
      </c>
      <c r="L3507" s="57" t="str">
        <f t="shared" si="1036"/>
        <v>0.00025-0.000436781267130024i</v>
      </c>
      <c r="M3507" s="57" t="str">
        <f t="shared" si="1037"/>
        <v>0.0025-0.000245996958959338i</v>
      </c>
      <c r="N3507" s="57">
        <f t="shared" si="1038"/>
        <v>65.061436637270376</v>
      </c>
      <c r="O3507" s="57">
        <f t="shared" si="1039"/>
        <v>27.701377832222946</v>
      </c>
      <c r="P3507" s="374">
        <f t="shared" si="1040"/>
        <v>-27.701377832222946</v>
      </c>
      <c r="Q3507" s="374">
        <f t="shared" si="1041"/>
        <v>114.93856336272962</v>
      </c>
      <c r="R3507" s="12">
        <f t="shared" si="1042"/>
        <v>-65.061436637270376</v>
      </c>
      <c r="S3507" s="57">
        <f t="shared" si="1043"/>
        <v>506.08519345284481</v>
      </c>
      <c r="T3507" s="12">
        <f t="shared" si="1026"/>
        <v>-27.701377832222946</v>
      </c>
    </row>
    <row r="3508" spans="1:20" x14ac:dyDescent="0.15">
      <c r="A3508" s="57">
        <f t="shared" si="1027"/>
        <v>3191910.3944804524</v>
      </c>
      <c r="B3508" s="12">
        <f t="shared" si="1044"/>
        <v>508008.31718796561</v>
      </c>
      <c r="C3508" s="57" t="str">
        <f t="shared" si="1028"/>
        <v>-0.016997377371818+0.0369441762232412i</v>
      </c>
      <c r="D3508" s="57" t="str">
        <f t="shared" si="1029"/>
        <v>2.24974225760285-3.60301952858117i</v>
      </c>
      <c r="E3508" s="57" t="str">
        <f t="shared" si="1030"/>
        <v>-30.8532892912771-30.1632627173756i</v>
      </c>
      <c r="F3508" s="57" t="str">
        <f t="shared" si="1031"/>
        <v>1.84703582642112-3.25126267561614i</v>
      </c>
      <c r="G3508" s="57" t="str">
        <f t="shared" si="1032"/>
        <v>0.442014322815832-0.496626279249793i</v>
      </c>
      <c r="H3508" s="57" t="str">
        <f t="shared" si="1033"/>
        <v>0.00563826936396399-15.6717153849434i</v>
      </c>
      <c r="I3508" s="57" t="str">
        <f t="shared" si="1034"/>
        <v>-0.287421543638071-0.163420411990379i</v>
      </c>
      <c r="K3508" s="57" t="str">
        <f t="shared" si="1035"/>
        <v>0.000275482451021194-0.000347903843321658i</v>
      </c>
      <c r="L3508" s="57" t="str">
        <f t="shared" si="1036"/>
        <v>0.00025-0.000435127781560095i</v>
      </c>
      <c r="M3508" s="57" t="str">
        <f t="shared" si="1037"/>
        <v>0.0025-0.000245065709264134i</v>
      </c>
      <c r="N3508" s="57">
        <f t="shared" si="1038"/>
        <v>65.29365775266605</v>
      </c>
      <c r="O3508" s="57">
        <f t="shared" si="1039"/>
        <v>27.815214781851218</v>
      </c>
      <c r="P3508" s="374">
        <f t="shared" si="1040"/>
        <v>-27.815214781851218</v>
      </c>
      <c r="Q3508" s="374">
        <f t="shared" si="1041"/>
        <v>114.70634224733395</v>
      </c>
      <c r="R3508" s="12">
        <f t="shared" si="1042"/>
        <v>-65.29365775266605</v>
      </c>
      <c r="S3508" s="57">
        <f t="shared" si="1043"/>
        <v>508.00831718796559</v>
      </c>
      <c r="T3508" s="12">
        <f t="shared" si="1026"/>
        <v>-27.815214781851218</v>
      </c>
    </row>
    <row r="3509" spans="1:20" x14ac:dyDescent="0.15">
      <c r="A3509" s="57">
        <f t="shared" si="1027"/>
        <v>3204039.6539794779</v>
      </c>
      <c r="B3509" s="12">
        <f t="shared" si="1044"/>
        <v>509938.74879327987</v>
      </c>
      <c r="C3509" s="57" t="str">
        <f t="shared" si="1028"/>
        <v>-0.016629049375724+0.0365302634833488i</v>
      </c>
      <c r="D3509" s="57" t="str">
        <f t="shared" si="1029"/>
        <v>2.23750810617848-3.59701658914513i</v>
      </c>
      <c r="E3509" s="57" t="str">
        <f t="shared" si="1030"/>
        <v>-30.7188036703234-29.8258157380056i</v>
      </c>
      <c r="F3509" s="57" t="str">
        <f t="shared" si="1031"/>
        <v>1.83922143717273-3.24588339161912i</v>
      </c>
      <c r="G3509" s="57" t="str">
        <f t="shared" si="1032"/>
        <v>0.440144260566668-0.496404361843134i</v>
      </c>
      <c r="H3509" s="57" t="str">
        <f t="shared" si="1033"/>
        <v>0.00558857796139455-15.6123364663083i</v>
      </c>
      <c r="I3509" s="57" t="str">
        <f t="shared" si="1034"/>
        <v>-0.285859227063716-0.162112196308532i</v>
      </c>
      <c r="K3509" s="57" t="str">
        <f t="shared" si="1035"/>
        <v>0.000275135544130716-0.000346672560208331i</v>
      </c>
      <c r="L3509" s="57" t="str">
        <f t="shared" si="1036"/>
        <v>0.00025-0.000433480555449389i</v>
      </c>
      <c r="M3509" s="57" t="str">
        <f t="shared" si="1037"/>
        <v>0.0025-0.000244137984921433i</v>
      </c>
      <c r="N3509" s="57">
        <f t="shared" si="1038"/>
        <v>65.52435678149287</v>
      </c>
      <c r="O3509" s="57">
        <f t="shared" si="1039"/>
        <v>27.92908386498635</v>
      </c>
      <c r="P3509" s="374">
        <f t="shared" si="1040"/>
        <v>-27.92908386498635</v>
      </c>
      <c r="Q3509" s="374">
        <f t="shared" si="1041"/>
        <v>114.47564321850713</v>
      </c>
      <c r="R3509" s="12">
        <f t="shared" si="1042"/>
        <v>-65.52435678149287</v>
      </c>
      <c r="S3509" s="57">
        <f t="shared" si="1043"/>
        <v>509.93874879327984</v>
      </c>
      <c r="T3509" s="12">
        <f t="shared" si="1026"/>
        <v>-27.92908386498635</v>
      </c>
    </row>
    <row r="3510" spans="1:20" x14ac:dyDescent="0.15">
      <c r="A3510" s="57">
        <f t="shared" si="1027"/>
        <v>3216215.0046646004</v>
      </c>
      <c r="B3510" s="12">
        <f t="shared" si="1044"/>
        <v>511876.51603869436</v>
      </c>
      <c r="C3510" s="57" t="str">
        <f t="shared" si="1028"/>
        <v>-0.0162680628705998+0.0361197218260103i</v>
      </c>
      <c r="D3510" s="57" t="str">
        <f t="shared" si="1029"/>
        <v>2.22531464794558-3.59098215988618i</v>
      </c>
      <c r="E3510" s="57" t="str">
        <f t="shared" si="1030"/>
        <v>-30.5835879478234-29.4919470154015i</v>
      </c>
      <c r="F3510" s="57" t="str">
        <f t="shared" si="1031"/>
        <v>1.83141414078371-3.24049197678404i</v>
      </c>
      <c r="G3510" s="57" t="str">
        <f t="shared" si="1032"/>
        <v>0.438275895710366-0.496175508212208i</v>
      </c>
      <c r="H3510" s="57" t="str">
        <f t="shared" si="1033"/>
        <v>0.00553936270874073-15.5531828955705i</v>
      </c>
      <c r="I3510" s="57" t="str">
        <f t="shared" si="1034"/>
        <v>-0.284303560879829-0.160812178859315i</v>
      </c>
      <c r="K3510" s="57" t="str">
        <f t="shared" si="1035"/>
        <v>0.000274790956535332-0.000345445042937718i</v>
      </c>
      <c r="L3510" s="57" t="str">
        <f t="shared" si="1036"/>
        <v>0.00025-0.000431839565102001i</v>
      </c>
      <c r="M3510" s="57" t="str">
        <f t="shared" si="1037"/>
        <v>0.0025-0.000243213772585607i</v>
      </c>
      <c r="N3510" s="57">
        <f t="shared" si="1038"/>
        <v>65.753541313251418</v>
      </c>
      <c r="O3510" s="57">
        <f t="shared" si="1039"/>
        <v>28.042984049298635</v>
      </c>
      <c r="P3510" s="374">
        <f t="shared" si="1040"/>
        <v>-28.042984049298635</v>
      </c>
      <c r="Q3510" s="374">
        <f t="shared" si="1041"/>
        <v>114.24645868674858</v>
      </c>
      <c r="R3510" s="12">
        <f t="shared" si="1042"/>
        <v>-65.753541313251418</v>
      </c>
      <c r="S3510" s="57">
        <f t="shared" si="1043"/>
        <v>511.87651603869438</v>
      </c>
      <c r="T3510" s="12">
        <f t="shared" si="1026"/>
        <v>-28.042984049298635</v>
      </c>
    </row>
    <row r="3511" spans="1:20" x14ac:dyDescent="0.15">
      <c r="A3511" s="57">
        <f t="shared" si="1027"/>
        <v>3228436.6216823258</v>
      </c>
      <c r="B3511" s="12">
        <f t="shared" si="1044"/>
        <v>513821.64679964143</v>
      </c>
      <c r="C3511" s="57" t="str">
        <f t="shared" si="1028"/>
        <v>-0.0159142869662397+0.0357125644196247i</v>
      </c>
      <c r="D3511" s="57" t="str">
        <f t="shared" si="1029"/>
        <v>2.21316202927064-3.58491657037012i</v>
      </c>
      <c r="E3511" s="57" t="str">
        <f t="shared" si="1030"/>
        <v>-30.447678902093-29.1616255827148i</v>
      </c>
      <c r="F3511" s="57" t="str">
        <f t="shared" si="1031"/>
        <v>1.82361415191142-3.23508843487282i</v>
      </c>
      <c r="G3511" s="57" t="str">
        <f t="shared" si="1032"/>
        <v>0.436409279616601-0.495939734525396i</v>
      </c>
      <c r="H3511" s="57" t="str">
        <f t="shared" si="1033"/>
        <v>0.00549061862023418-15.4942538137154i</v>
      </c>
      <c r="I3511" s="57" t="str">
        <f t="shared" si="1034"/>
        <v>-0.282754521431006-0.159520332564385i</v>
      </c>
      <c r="K3511" s="57" t="str">
        <f t="shared" si="1035"/>
        <v>0.000274448674866434-0.000344221286074872i</v>
      </c>
      <c r="L3511" s="57" t="str">
        <f t="shared" si="1036"/>
        <v>0.00025-0.000430204786911737i</v>
      </c>
      <c r="M3511" s="57" t="str">
        <f t="shared" si="1037"/>
        <v>0.0025-0.000242293058961553i</v>
      </c>
      <c r="N3511" s="57">
        <f t="shared" si="1038"/>
        <v>65.98121890449039</v>
      </c>
      <c r="O3511" s="57">
        <f t="shared" si="1039"/>
        <v>28.156914316425667</v>
      </c>
      <c r="P3511" s="374">
        <f t="shared" si="1040"/>
        <v>-28.156914316425667</v>
      </c>
      <c r="Q3511" s="374">
        <f t="shared" si="1041"/>
        <v>114.01878109550961</v>
      </c>
      <c r="R3511" s="12">
        <f t="shared" si="1042"/>
        <v>-65.98121890449039</v>
      </c>
      <c r="S3511" s="57">
        <f t="shared" si="1043"/>
        <v>513.82164679964148</v>
      </c>
      <c r="T3511" s="12">
        <f t="shared" si="1026"/>
        <v>-28.156914316425667</v>
      </c>
    </row>
    <row r="3512" spans="1:20" x14ac:dyDescent="0.15">
      <c r="A3512" s="57">
        <f t="shared" si="1027"/>
        <v>3240704.6808447186</v>
      </c>
      <c r="B3512" s="12">
        <f t="shared" si="1044"/>
        <v>515774.16905748006</v>
      </c>
      <c r="C3512" s="57" t="str">
        <f t="shared" si="1028"/>
        <v>-0.0155675926512744+0.0353088027980164i</v>
      </c>
      <c r="D3512" s="57" t="str">
        <f t="shared" si="1029"/>
        <v>2.20105039319936-3.57882015049215i</v>
      </c>
      <c r="E3512" s="57" t="str">
        <f t="shared" si="1030"/>
        <v>-30.3111124949426-28.8348204980249i</v>
      </c>
      <c r="F3512" s="57" t="str">
        <f t="shared" si="1031"/>
        <v>1.81582168439151-3.22967277185347i</v>
      </c>
      <c r="G3512" s="57" t="str">
        <f t="shared" si="1032"/>
        <v>0.434544463458408-0.495697057421216i</v>
      </c>
      <c r="H3512" s="57" t="str">
        <f t="shared" si="1033"/>
        <v>0.00544234076601896-15.4355483650399i</v>
      </c>
      <c r="I3512" s="57" t="str">
        <f t="shared" si="1034"/>
        <v>-0.281212085320473-0.158236630230054i</v>
      </c>
      <c r="K3512" s="57" t="str">
        <f t="shared" si="1035"/>
        <v>0.000274108685801988-0.000343001284127823i</v>
      </c>
      <c r="L3512" s="57" t="str">
        <f t="shared" si="1036"/>
        <v>0.00025-0.000428576197361761i</v>
      </c>
      <c r="M3512" s="57" t="str">
        <f t="shared" si="1037"/>
        <v>0.0025-0.000241375830804496i</v>
      </c>
      <c r="N3512" s="57">
        <f t="shared" si="1038"/>
        <v>66.207397078652505</v>
      </c>
      <c r="O3512" s="57">
        <f t="shared" si="1039"/>
        <v>28.270873661729095</v>
      </c>
      <c r="P3512" s="374">
        <f t="shared" si="1040"/>
        <v>-28.270873661729095</v>
      </c>
      <c r="Q3512" s="374">
        <f t="shared" si="1041"/>
        <v>113.79260292134749</v>
      </c>
      <c r="R3512" s="12">
        <f t="shared" si="1042"/>
        <v>-66.207397078652505</v>
      </c>
      <c r="S3512" s="57">
        <f t="shared" si="1043"/>
        <v>515.77416905748009</v>
      </c>
      <c r="T3512" s="12">
        <f t="shared" si="1026"/>
        <v>-28.270873661729095</v>
      </c>
    </row>
    <row r="3513" spans="1:20" x14ac:dyDescent="0.15">
      <c r="A3513" s="57">
        <f t="shared" si="1027"/>
        <v>3253019.3586319289</v>
      </c>
      <c r="B3513" s="12">
        <f t="shared" si="1044"/>
        <v>517734.11089989851</v>
      </c>
      <c r="C3513" s="57" t="str">
        <f t="shared" si="1028"/>
        <v>-0.0152278527820447+0.0349084469146492i</v>
      </c>
      <c r="D3513" s="57" t="str">
        <f t="shared" si="1029"/>
        <v>2.18897987946401-3.5726932304392i</v>
      </c>
      <c r="E3513" s="57" t="str">
        <f t="shared" si="1030"/>
        <v>-30.1739238855327-28.5115008542306i</v>
      </c>
      <c r="F3513" s="57" t="str">
        <f t="shared" si="1031"/>
        <v>1.80803695121511-3.22424499588727i</v>
      </c>
      <c r="G3513" s="57" t="str">
        <f t="shared" si="1032"/>
        <v>0.432681498206707-0.495447494005476i</v>
      </c>
      <c r="H3513" s="57" t="str">
        <f t="shared" si="1033"/>
        <v>0.00539452427150855-15.3770656971399i</v>
      </c>
      <c r="I3513" s="57" t="str">
        <f t="shared" si="1034"/>
        <v>-0.279676229405246-0.156961044548145i</v>
      </c>
      <c r="K3513" s="57" t="str">
        <f t="shared" si="1035"/>
        <v>0.000273770976066858-0.000341785031548335i</v>
      </c>
      <c r="L3513" s="57" t="str">
        <f t="shared" si="1036"/>
        <v>0.00025-0.000426953773024269i</v>
      </c>
      <c r="M3513" s="57" t="str">
        <f t="shared" si="1037"/>
        <v>0.0025-0.000240462074919801i</v>
      </c>
      <c r="N3513" s="57">
        <f t="shared" si="1038"/>
        <v>66.432083325942614</v>
      </c>
      <c r="O3513" s="57">
        <f t="shared" si="1039"/>
        <v>28.384861094055566</v>
      </c>
      <c r="P3513" s="374">
        <f t="shared" si="1040"/>
        <v>-28.384861094055566</v>
      </c>
      <c r="Q3513" s="374">
        <f t="shared" si="1041"/>
        <v>113.56791667405739</v>
      </c>
      <c r="R3513" s="12">
        <f t="shared" si="1042"/>
        <v>-66.432083325942614</v>
      </c>
      <c r="S3513" s="57">
        <f t="shared" si="1043"/>
        <v>517.7341108998985</v>
      </c>
      <c r="T3513" s="12">
        <f t="shared" si="1026"/>
        <v>-28.384861094055566</v>
      </c>
    </row>
    <row r="3514" spans="1:20" x14ac:dyDescent="0.15">
      <c r="A3514" s="57">
        <f t="shared" si="1027"/>
        <v>3265380.8321947302</v>
      </c>
      <c r="B3514" s="12">
        <f t="shared" si="1044"/>
        <v>519701.50052131811</v>
      </c>
      <c r="C3514" s="57" t="str">
        <f t="shared" si="1028"/>
        <v>-0.014894942070849+0.0345115051955577i</v>
      </c>
      <c r="D3514" s="57" t="str">
        <f t="shared" si="1029"/>
        <v>2.17695062449154-3.56653614065264i</v>
      </c>
      <c r="E3514" s="57" t="str">
        <f t="shared" si="1030"/>
        <v>-30.0361474440996-28.191635788538i</v>
      </c>
      <c r="F3514" s="57" t="str">
        <f t="shared" si="1031"/>
        <v>1.80026016450615-3.2188051173157i</v>
      </c>
      <c r="G3514" s="57" t="str">
        <f t="shared" si="1032"/>
        <v>0.430820434624897-0.495191061848366i</v>
      </c>
      <c r="H3514" s="57" t="str">
        <f t="shared" si="1033"/>
        <v>0.00534716431674923-15.3188049608968i</v>
      </c>
      <c r="I3514" s="57" t="str">
        <f t="shared" si="1034"/>
        <v>-0.278146930791326-0.155693548096864i</v>
      </c>
      <c r="K3514" s="57" t="str">
        <f t="shared" si="1035"/>
        <v>0.000273435532433074-0.000340572522732592i</v>
      </c>
      <c r="L3514" s="57" t="str">
        <f t="shared" si="1036"/>
        <v>0.00025-0.000425337490560139i</v>
      </c>
      <c r="M3514" s="57" t="str">
        <f t="shared" si="1037"/>
        <v>0.0025-0.000239551778162783i</v>
      </c>
      <c r="N3514" s="57">
        <f t="shared" si="1038"/>
        <v>66.655285103216727</v>
      </c>
      <c r="O3514" s="57">
        <f t="shared" si="1039"/>
        <v>28.498875635502856</v>
      </c>
      <c r="P3514" s="374">
        <f t="shared" si="1040"/>
        <v>-28.498875635502856</v>
      </c>
      <c r="Q3514" s="374">
        <f t="shared" si="1041"/>
        <v>113.34471489678327</v>
      </c>
      <c r="R3514" s="12">
        <f t="shared" si="1042"/>
        <v>-66.655285103216727</v>
      </c>
      <c r="S3514" s="57">
        <f t="shared" si="1043"/>
        <v>519.70150052131817</v>
      </c>
      <c r="T3514" s="12">
        <f t="shared" si="1026"/>
        <v>-28.498875635502856</v>
      </c>
    </row>
    <row r="3515" spans="1:20" x14ac:dyDescent="0.15">
      <c r="A3515" s="57">
        <f t="shared" si="1027"/>
        <v>3277789.2793570701</v>
      </c>
      <c r="B3515" s="12">
        <f t="shared" si="1044"/>
        <v>521676.36622329912</v>
      </c>
      <c r="C3515" s="57" t="str">
        <f t="shared" si="1028"/>
        <v>-0.014568737073603+0.0341179845910234i</v>
      </c>
      <c r="D3515" s="57" t="str">
        <f t="shared" si="1029"/>
        <v>2.1649627614119-3.56034921179109i</v>
      </c>
      <c r="E3515" s="57" t="str">
        <f t="shared" si="1030"/>
        <v>-29.8978167655467-27.8751944915584i</v>
      </c>
      <c r="F3515" s="57" t="str">
        <f t="shared" si="1031"/>
        <v>1.79249153549894-3.21335314864702i</v>
      </c>
      <c r="G3515" s="57" t="str">
        <f t="shared" si="1032"/>
        <v>0.428961323263489-0.494927778981465i</v>
      </c>
      <c r="H3515" s="57" t="str">
        <f t="shared" si="1033"/>
        <v>0.00530025613579121-15.2607653104647i</v>
      </c>
      <c r="I3515" s="57" t="str">
        <f t="shared" si="1034"/>
        <v>-0.276624166828928-0.154434113341715i</v>
      </c>
      <c r="K3515" s="57" t="str">
        <f t="shared" si="1035"/>
        <v>0.00027310234172014-0.000339363752021973i</v>
      </c>
      <c r="L3515" s="57" t="str">
        <f t="shared" si="1036"/>
        <v>0.00025-0.00042372732671861i</v>
      </c>
      <c r="M3515" s="57" t="str">
        <f t="shared" si="1037"/>
        <v>0.0025-0.000238644927438516i</v>
      </c>
      <c r="N3515" s="57">
        <f t="shared" si="1038"/>
        <v>66.877009833894107</v>
      </c>
      <c r="O3515" s="57">
        <f t="shared" si="1039"/>
        <v>28.61291632118936</v>
      </c>
      <c r="P3515" s="374">
        <f t="shared" si="1040"/>
        <v>-28.61291632118936</v>
      </c>
      <c r="Q3515" s="374">
        <f t="shared" si="1041"/>
        <v>113.12299016610589</v>
      </c>
      <c r="R3515" s="12">
        <f t="shared" si="1042"/>
        <v>-66.877009833894107</v>
      </c>
      <c r="S3515" s="57">
        <f t="shared" si="1043"/>
        <v>521.67636622329917</v>
      </c>
      <c r="T3515" s="12">
        <f t="shared" si="1026"/>
        <v>-28.61291632118936</v>
      </c>
    </row>
    <row r="3516" spans="1:20" x14ac:dyDescent="0.15">
      <c r="A3516" s="57">
        <f t="shared" si="1027"/>
        <v>3290244.8786186269</v>
      </c>
      <c r="B3516" s="12">
        <f t="shared" si="1044"/>
        <v>523658.73641494766</v>
      </c>
      <c r="C3516" s="57" t="str">
        <f t="shared" si="1028"/>
        <v>-0.0142491161769491+0.0337278906260062i</v>
      </c>
      <c r="D3516" s="57" t="str">
        <f t="shared" si="1029"/>
        <v>2.15301642006691-3.55413277469358i</v>
      </c>
      <c r="E3516" s="57" t="str">
        <f t="shared" si="1030"/>
        <v>-29.7589646828995-27.5621462160308i</v>
      </c>
      <c r="F3516" s="57" t="str">
        <f t="shared" si="1031"/>
        <v>1.78473127451597-3.20788910454259i</v>
      </c>
      <c r="G3516" s="57" t="str">
        <f t="shared" si="1032"/>
        <v>0.427104214454774-0.494657663894682i</v>
      </c>
      <c r="H3516" s="57" t="str">
        <f t="shared" si="1033"/>
        <v>0.00525379501606632-15.2029459032575i</v>
      </c>
      <c r="I3516" s="57" t="str">
        <f t="shared" si="1034"/>
        <v>-0.275107915107767-0.153182712636445i</v>
      </c>
      <c r="K3516" s="57" t="str">
        <f t="shared" si="1035"/>
        <v>0.000272771390795291-0.000338158713703737i</v>
      </c>
      <c r="L3516" s="57" t="str">
        <f t="shared" si="1036"/>
        <v>0.00025-0.000422123258336929i</v>
      </c>
      <c r="M3516" s="57" t="str">
        <f t="shared" si="1037"/>
        <v>0.0025-0.00023774150970165i</v>
      </c>
      <c r="N3516" s="57">
        <f t="shared" si="1038"/>
        <v>67.097264907884991</v>
      </c>
      <c r="O3516" s="57">
        <f t="shared" si="1039"/>
        <v>28.726982199028527</v>
      </c>
      <c r="P3516" s="374">
        <f t="shared" si="1040"/>
        <v>-28.726982199028527</v>
      </c>
      <c r="Q3516" s="374">
        <f t="shared" si="1041"/>
        <v>112.90273509211501</v>
      </c>
      <c r="R3516" s="12">
        <f t="shared" si="1042"/>
        <v>-67.097264907884991</v>
      </c>
      <c r="S3516" s="57">
        <f t="shared" si="1043"/>
        <v>523.65873641494761</v>
      </c>
      <c r="T3516" s="12">
        <f t="shared" si="1026"/>
        <v>-28.726982199028527</v>
      </c>
    </row>
    <row r="3517" spans="1:20" x14ac:dyDescent="0.15">
      <c r="A3517" s="57">
        <f t="shared" si="1027"/>
        <v>3302747.8091573776</v>
      </c>
      <c r="B3517" s="12">
        <f t="shared" si="1044"/>
        <v>525648.63961332443</v>
      </c>
      <c r="C3517" s="57" t="str">
        <f t="shared" si="1028"/>
        <v>-0.0139359595848472+0.0333412274493592i</v>
      </c>
      <c r="D3517" s="57" t="str">
        <f t="shared" si="1029"/>
        <v>2.14111172701966-3.54788716034307i</v>
      </c>
      <c r="E3517" s="57" t="str">
        <f t="shared" si="1030"/>
        <v>-29.6196232806211-27.2524602851733i</v>
      </c>
      <c r="F3517" s="57" t="str">
        <f t="shared" si="1031"/>
        <v>1.77697959094594-3.20241300180294i</v>
      </c>
      <c r="G3517" s="57" t="str">
        <f t="shared" si="1032"/>
        <v>0.42524915830758-0.494380735533126i</v>
      </c>
      <c r="H3517" s="57" t="str">
        <f t="shared" si="1033"/>
        <v>0.00520777629777284-15.1453458999359i</v>
      </c>
      <c r="I3517" s="57" t="str">
        <f t="shared" si="1034"/>
        <v>-0.27359815345237-0.151939318224025i</v>
      </c>
      <c r="K3517" s="57" t="str">
        <f t="shared" si="1035"/>
        <v>0.000272442666573771-0.000336957402011768i</v>
      </c>
      <c r="L3517" s="57" t="str">
        <f t="shared" si="1036"/>
        <v>0.00025-0.000420525262340037i</v>
      </c>
      <c r="M3517" s="57" t="str">
        <f t="shared" si="1037"/>
        <v>0.0025-0.000236841511956216i</v>
      </c>
      <c r="N3517" s="57">
        <f t="shared" si="1038"/>
        <v>67.316057681541793</v>
      </c>
      <c r="O3517" s="57">
        <f t="shared" si="1039"/>
        <v>28.841072329506471</v>
      </c>
      <c r="P3517" s="374">
        <f t="shared" si="1040"/>
        <v>-28.841072329506471</v>
      </c>
      <c r="Q3517" s="374">
        <f t="shared" si="1041"/>
        <v>112.68394231845821</v>
      </c>
      <c r="R3517" s="12">
        <f t="shared" si="1042"/>
        <v>-67.316057681541793</v>
      </c>
      <c r="S3517" s="57">
        <f t="shared" si="1043"/>
        <v>525.64863961332446</v>
      </c>
      <c r="T3517" s="12">
        <f t="shared" si="1026"/>
        <v>-28.841072329506471</v>
      </c>
    </row>
    <row r="3518" spans="1:20" x14ac:dyDescent="0.15">
      <c r="A3518" s="57">
        <f t="shared" si="1027"/>
        <v>3315298.2508321758</v>
      </c>
      <c r="B3518" s="12">
        <f t="shared" si="1044"/>
        <v>527646.10444385512</v>
      </c>
      <c r="C3518" s="57" t="str">
        <f t="shared" si="1028"/>
        <v>-0.013629149304681+0.0329579978818345i</v>
      </c>
      <c r="D3518" s="57" t="str">
        <f t="shared" si="1029"/>
        <v>2.1292488055642-3.54161269983006i</v>
      </c>
      <c r="E3518" s="57" t="str">
        <f t="shared" si="1030"/>
        <v>-29.4798239077811-26.9461061006775i</v>
      </c>
      <c r="F3518" s="57" t="str">
        <f t="shared" si="1031"/>
        <v>1.76923669322189-3.19692485935331i</v>
      </c>
      <c r="G3518" s="57" t="str">
        <f t="shared" si="1032"/>
        <v>0.423396204702039-0.494097013293896i</v>
      </c>
      <c r="H3518" s="57" t="str">
        <f t="shared" si="1033"/>
        <v>0.00516219537326732-15.0879644643946i</v>
      </c>
      <c r="I3518" s="57" t="str">
        <f t="shared" si="1034"/>
        <v>-0.272094859917421-0.150703902237647i</v>
      </c>
      <c r="K3518" s="57" t="str">
        <f t="shared" si="1035"/>
        <v>0.000272116156019096-0.000335759811127287i</v>
      </c>
      <c r="L3518" s="57" t="str">
        <f t="shared" si="1036"/>
        <v>0.00025-0.000418933315740224i</v>
      </c>
      <c r="M3518" s="57" t="str">
        <f t="shared" si="1037"/>
        <v>0.0025-0.000235944921255446i</v>
      </c>
      <c r="N3518" s="57">
        <f t="shared" si="1038"/>
        <v>67.533395477625035</v>
      </c>
      <c r="O3518" s="57">
        <f t="shared" si="1039"/>
        <v>28.955185785465268</v>
      </c>
      <c r="P3518" s="374">
        <f t="shared" si="1040"/>
        <v>-28.955185785465268</v>
      </c>
      <c r="Q3518" s="374">
        <f t="shared" si="1041"/>
        <v>112.46660452237496</v>
      </c>
      <c r="R3518" s="12">
        <f t="shared" si="1042"/>
        <v>-67.533395477625035</v>
      </c>
      <c r="S3518" s="57">
        <f t="shared" si="1043"/>
        <v>527.64610444385517</v>
      </c>
      <c r="T3518" s="12">
        <f t="shared" si="1026"/>
        <v>-28.955185785465268</v>
      </c>
    </row>
    <row r="3519" spans="1:20" x14ac:dyDescent="0.15">
      <c r="A3519" s="57">
        <f t="shared" si="1027"/>
        <v>3327896.3841853379</v>
      </c>
      <c r="B3519" s="12">
        <f t="shared" si="1044"/>
        <v>529651.15964074177</v>
      </c>
      <c r="C3519" s="57" t="str">
        <f t="shared" si="1028"/>
        <v>-0.013328569132914+0.0325782034629129i</v>
      </c>
      <c r="D3519" s="57" t="str">
        <f t="shared" si="1029"/>
        <v>2.11742777573574-3.53530972431662i</v>
      </c>
      <c r="E3519" s="57" t="str">
        <f t="shared" si="1030"/>
        <v>-29.3395971910845-26.6430531503614i</v>
      </c>
      <c r="F3519" s="57" t="str">
        <f t="shared" si="1031"/>
        <v>1.76150278879973-3.19142469822933i</v>
      </c>
      <c r="G3519" s="57" t="str">
        <f t="shared" si="1032"/>
        <v>0.421545403284446-0.493806517022811i</v>
      </c>
      <c r="H3519" s="57" t="str">
        <f t="shared" si="1033"/>
        <v>0.00511704768646297-15.0308007637496i</v>
      </c>
      <c r="I3519" s="57" t="str">
        <f t="shared" si="1034"/>
        <v>-0.270598012783185-0.149476436701771i</v>
      </c>
      <c r="K3519" s="57" t="str">
        <f t="shared" si="1035"/>
        <v>0.000271791846143298-0.000334565935179556i</v>
      </c>
      <c r="L3519" s="57" t="str">
        <f t="shared" si="1036"/>
        <v>0.00025-0.000417347395636805i</v>
      </c>
      <c r="M3519" s="57" t="str">
        <f t="shared" si="1037"/>
        <v>0.0025-0.000235051724701579i</v>
      </c>
      <c r="N3519" s="57">
        <f t="shared" si="1038"/>
        <v>67.749285585288291</v>
      </c>
      <c r="O3519" s="57">
        <f t="shared" si="1039"/>
        <v>29.069321651888682</v>
      </c>
      <c r="P3519" s="374">
        <f t="shared" si="1040"/>
        <v>-29.069321651888682</v>
      </c>
      <c r="Q3519" s="374">
        <f t="shared" si="1041"/>
        <v>112.25071441471171</v>
      </c>
      <c r="R3519" s="12">
        <f t="shared" si="1042"/>
        <v>-67.749285585288291</v>
      </c>
      <c r="S3519" s="57">
        <f t="shared" si="1043"/>
        <v>529.65115964074175</v>
      </c>
      <c r="T3519" s="12">
        <f t="shared" si="1026"/>
        <v>-29.069321651888682</v>
      </c>
    </row>
    <row r="3520" spans="1:20" x14ac:dyDescent="0.15">
      <c r="A3520" s="57">
        <f t="shared" si="1027"/>
        <v>3340542.3904452426</v>
      </c>
      <c r="B3520" s="12">
        <f t="shared" si="1044"/>
        <v>531663.83404737664</v>
      </c>
      <c r="C3520" s="57" t="str">
        <f t="shared" si="1028"/>
        <v>-0.0130341046403217+0.0322018444964648i</v>
      </c>
      <c r="D3520" s="57" t="str">
        <f t="shared" si="1029"/>
        <v>2.10564875432131-3.52897856500069i</v>
      </c>
      <c r="E3520" s="57" t="str">
        <f t="shared" si="1030"/>
        <v>-29.1989730477466-26.34327101548i</v>
      </c>
      <c r="F3520" s="57" t="str">
        <f t="shared" si="1031"/>
        <v>1.75377808413681-3.18591254156188i</v>
      </c>
      <c r="G3520" s="57" t="str">
        <f t="shared" si="1032"/>
        <v>0.419696803462132-0.493509267011067i</v>
      </c>
      <c r="H3520" s="57" t="str">
        <f t="shared" si="1033"/>
        <v>0.00507232873223466-14.9738539683254i</v>
      </c>
      <c r="I3520" s="57" t="str">
        <f t="shared" si="1034"/>
        <v>-0.269107590550915-0.148256893533182i</v>
      </c>
      <c r="K3520" s="57" t="str">
        <f t="shared" si="1035"/>
        <v>0.000271469724007164-0.000333375768246597i</v>
      </c>
      <c r="L3520" s="57" t="str">
        <f t="shared" si="1036"/>
        <v>0.00025-0.000415767479215785i</v>
      </c>
      <c r="M3520" s="57" t="str">
        <f t="shared" si="1037"/>
        <v>0.0025-0.000234161909445686i</v>
      </c>
      <c r="N3520" s="57">
        <f t="shared" si="1038"/>
        <v>67.963735260080014</v>
      </c>
      <c r="O3520" s="57">
        <f t="shared" si="1039"/>
        <v>29.183479025693501</v>
      </c>
      <c r="P3520" s="374">
        <f t="shared" si="1040"/>
        <v>-29.183479025693501</v>
      </c>
      <c r="Q3520" s="374">
        <f t="shared" si="1041"/>
        <v>112.03626473991999</v>
      </c>
      <c r="R3520" s="12">
        <f t="shared" si="1042"/>
        <v>-67.963735260080014</v>
      </c>
      <c r="S3520" s="57">
        <f t="shared" si="1043"/>
        <v>531.66383404737667</v>
      </c>
      <c r="T3520" s="12">
        <f t="shared" si="1026"/>
        <v>-29.183479025693501</v>
      </c>
    </row>
    <row r="3521" spans="1:20" x14ac:dyDescent="0.15">
      <c r="A3521" s="57">
        <f t="shared" si="1027"/>
        <v>3353236.4515289348</v>
      </c>
      <c r="B3521" s="12">
        <f t="shared" si="1044"/>
        <v>533684.15661675669</v>
      </c>
      <c r="C3521" s="57" t="str">
        <f t="shared" si="1028"/>
        <v>-0.0127456431568352+0.031828920095272i</v>
      </c>
      <c r="D3521" s="57" t="str">
        <f t="shared" si="1029"/>
        <v>2.09391185487077-3.52261955308061i</v>
      </c>
      <c r="E3521" s="57" t="str">
        <f t="shared" si="1030"/>
        <v>-29.057980698222-26.0467293777172i</v>
      </c>
      <c r="F3521" s="57" t="str">
        <f t="shared" si="1031"/>
        <v>1.74606278467095-3.18038841456218i</v>
      </c>
      <c r="G3521" s="57" t="str">
        <f t="shared" si="1032"/>
        <v>0.417850454398438-0.493205283991825i</v>
      </c>
      <c r="H3521" s="57" t="str">
        <f t="shared" si="1033"/>
        <v>0.00502803405583092-14.9171232516423i</v>
      </c>
      <c r="I3521" s="57" t="str">
        <f t="shared" si="1034"/>
        <v>-0.267623571938357-0.147045244542103i</v>
      </c>
      <c r="K3521" s="57" t="str">
        <f t="shared" si="1035"/>
        <v>0.000271149776720472-0.000332189304355899i</v>
      </c>
      <c r="L3521" s="57" t="str">
        <f t="shared" si="1036"/>
        <v>0.00025-0.000414193543749537i</v>
      </c>
      <c r="M3521" s="57" t="str">
        <f t="shared" si="1037"/>
        <v>0.0025-0.000233275462687473i</v>
      </c>
      <c r="N3521" s="57">
        <f t="shared" si="1038"/>
        <v>68.176751723959612</v>
      </c>
      <c r="O3521" s="57">
        <f t="shared" si="1039"/>
        <v>29.297657015523502</v>
      </c>
      <c r="P3521" s="374">
        <f t="shared" si="1040"/>
        <v>-29.297657015523502</v>
      </c>
      <c r="Q3521" s="374">
        <f t="shared" si="1041"/>
        <v>111.82324827604039</v>
      </c>
      <c r="R3521" s="12">
        <f t="shared" si="1042"/>
        <v>-68.176751723959612</v>
      </c>
      <c r="S3521" s="57">
        <f t="shared" si="1043"/>
        <v>533.6841566167567</v>
      </c>
      <c r="T3521" s="12">
        <f t="shared" si="1026"/>
        <v>-29.297657015523502</v>
      </c>
    </row>
    <row r="3522" spans="1:20" x14ac:dyDescent="0.15">
      <c r="A3522" s="57">
        <f t="shared" si="1027"/>
        <v>3365978.7500447449</v>
      </c>
      <c r="B3522" s="12">
        <f t="shared" si="1044"/>
        <v>535712.15641190042</v>
      </c>
      <c r="C3522" s="57" t="str">
        <f t="shared" si="1028"/>
        <v>-0.0124630737560209+0.0314594282244233i</v>
      </c>
      <c r="D3522" s="57" t="str">
        <f t="shared" si="1029"/>
        <v>2.08221718770833-3.51623301972006i</v>
      </c>
      <c r="E3522" s="57" t="str">
        <f t="shared" si="1030"/>
        <v>-28.9166486787803-25.7533980258568i</v>
      </c>
      <c r="F3522" s="57" t="str">
        <f t="shared" si="1031"/>
        <v>1.73835709479947-3.17485234450628i</v>
      </c>
      <c r="G3522" s="57" t="str">
        <f t="shared" si="1032"/>
        <v>0.416006405007708-0.492894589136735i</v>
      </c>
      <c r="H3522" s="57" t="str">
        <f t="shared" si="1033"/>
        <v>0.00498415925229267-14.860607790404i</v>
      </c>
      <c r="I3522" s="57" t="str">
        <f t="shared" si="1034"/>
        <v>-0.266145935875269-0.145841461433308i</v>
      </c>
      <c r="K3522" s="57" t="str">
        <f t="shared" si="1035"/>
        <v>0.000270831991442232-0.000331006537485111i</v>
      </c>
      <c r="L3522" s="57" t="str">
        <f t="shared" si="1036"/>
        <v>0.00025-0.000412625566596469i</v>
      </c>
      <c r="M3522" s="57" t="str">
        <f t="shared" si="1037"/>
        <v>0.0025-0.000232392371675108i</v>
      </c>
      <c r="N3522" s="57">
        <f t="shared" si="1038"/>
        <v>68.388342165328126</v>
      </c>
      <c r="O3522" s="57">
        <f t="shared" si="1039"/>
        <v>29.411854741548019</v>
      </c>
      <c r="P3522" s="374">
        <f t="shared" si="1040"/>
        <v>-29.411854741548019</v>
      </c>
      <c r="Q3522" s="374">
        <f t="shared" si="1041"/>
        <v>111.61165783467187</v>
      </c>
      <c r="R3522" s="12">
        <f t="shared" si="1042"/>
        <v>-68.388342165328126</v>
      </c>
      <c r="S3522" s="57">
        <f t="shared" si="1043"/>
        <v>535.71215641190042</v>
      </c>
      <c r="T3522" s="12">
        <f t="shared" si="1026"/>
        <v>-29.411854741548019</v>
      </c>
    </row>
    <row r="3523" spans="1:20" x14ac:dyDescent="0.15">
      <c r="A3523" s="57">
        <f t="shared" si="1027"/>
        <v>3378769.4692949154</v>
      </c>
      <c r="B3523" s="12">
        <f t="shared" si="1044"/>
        <v>537747.8626062657</v>
      </c>
      <c r="C3523" s="57" t="str">
        <f t="shared" si="1028"/>
        <v>-0.012186287239221+0.0310933657436047i</v>
      </c>
      <c r="D3523" s="57" t="str">
        <f t="shared" si="1029"/>
        <v>2.07056485994431-3.50981929601314i</v>
      </c>
      <c r="E3523" s="57" t="str">
        <f t="shared" si="1030"/>
        <v>-28.7750048539267-25.4632468621493i</v>
      </c>
      <c r="F3523" s="57" t="str">
        <f t="shared" si="1031"/>
        <v>1.7306612178586-3.16930436071932i</v>
      </c>
      <c r="G3523" s="57" t="str">
        <f t="shared" si="1032"/>
        <v>0.414164703950352-0.492577204052389i</v>
      </c>
      <c r="H3523" s="57" t="str">
        <f t="shared" si="1033"/>
        <v>0.00494069996587781-14.8043067644848i</v>
      </c>
      <c r="I3523" s="57" t="str">
        <f t="shared" si="1034"/>
        <v>-0.264674661498971-0.144645515807279i</v>
      </c>
      <c r="K3523" s="57" t="str">
        <f t="shared" si="1035"/>
        <v>0.000270516355380882-0.000329827461562757i</v>
      </c>
      <c r="L3523" s="57" t="str">
        <f t="shared" si="1036"/>
        <v>0.00025-0.000411063525200707i</v>
      </c>
      <c r="M3523" s="57" t="str">
        <f t="shared" si="1037"/>
        <v>0.0025-0.000231512623705029i</v>
      </c>
      <c r="N3523" s="57">
        <f t="shared" si="1038"/>
        <v>68.598513739078129</v>
      </c>
      <c r="O3523" s="57">
        <f t="shared" si="1039"/>
        <v>29.526071335265065</v>
      </c>
      <c r="P3523" s="374">
        <f t="shared" si="1040"/>
        <v>-29.526071335265065</v>
      </c>
      <c r="Q3523" s="374">
        <f t="shared" si="1041"/>
        <v>111.40148626092187</v>
      </c>
      <c r="R3523" s="12">
        <f t="shared" si="1042"/>
        <v>-68.598513739078129</v>
      </c>
      <c r="S3523" s="57">
        <f t="shared" si="1043"/>
        <v>537.7478626062657</v>
      </c>
      <c r="T3523" s="12">
        <f t="shared" si="1026"/>
        <v>-29.526071335265065</v>
      </c>
    </row>
    <row r="3524" spans="1:20" x14ac:dyDescent="0.15">
      <c r="A3524" s="57">
        <f t="shared" si="1027"/>
        <v>3391608.7932782359</v>
      </c>
      <c r="B3524" s="12">
        <f t="shared" si="1044"/>
        <v>539791.30448416946</v>
      </c>
      <c r="C3524" s="57" t="str">
        <f t="shared" si="1028"/>
        <v>-0.0119151761193895+0.0307307284483089i</v>
      </c>
      <c r="D3524" s="57" t="str">
        <f t="shared" si="1029"/>
        <v>2.05895497548753-3.50337871294998i</v>
      </c>
      <c r="E3524" s="57" t="str">
        <f t="shared" si="1030"/>
        <v>-28.633076428671-25.1762459083829i</v>
      </c>
      <c r="F3524" s="57" t="str">
        <f t="shared" si="1031"/>
        <v>1.72297535610311-3.16374449455972i</v>
      </c>
      <c r="G3524" s="57" t="str">
        <f t="shared" si="1032"/>
        <v>0.412325399627981-0.492253150776718i</v>
      </c>
      <c r="H3524" s="57" t="str">
        <f t="shared" si="1033"/>
        <v>0.00489765188949295-14.748219356917i</v>
      </c>
      <c r="I3524" s="57" t="str">
        <f t="shared" si="1034"/>
        <v>-0.263209728149971-0.143457379161396i</v>
      </c>
      <c r="K3524" s="57" t="str">
        <f t="shared" si="1035"/>
        <v>0.000270202855794513-0.000328652070468914i</v>
      </c>
      <c r="L3524" s="57" t="str">
        <f t="shared" si="1036"/>
        <v>0.00025-0.000409507397091758i</v>
      </c>
      <c r="M3524" s="57" t="str">
        <f t="shared" si="1037"/>
        <v>0.0025-0.000230636206121766i</v>
      </c>
      <c r="N3524" s="57">
        <f t="shared" si="1038"/>
        <v>68.807273566651787</v>
      </c>
      <c r="O3524" s="57">
        <f t="shared" si="1039"/>
        <v>29.640305939306934</v>
      </c>
      <c r="P3524" s="374">
        <f t="shared" si="1040"/>
        <v>-29.640305939306934</v>
      </c>
      <c r="Q3524" s="374">
        <f t="shared" si="1041"/>
        <v>111.19272643334821</v>
      </c>
      <c r="R3524" s="12">
        <f t="shared" si="1042"/>
        <v>-68.807273566651787</v>
      </c>
      <c r="S3524" s="57">
        <f t="shared" si="1043"/>
        <v>539.79130448416947</v>
      </c>
      <c r="T3524" s="12">
        <f t="shared" si="1026"/>
        <v>-29.640305939306934</v>
      </c>
    </row>
    <row r="3525" spans="1:20" x14ac:dyDescent="0.15">
      <c r="A3525" s="57">
        <f t="shared" si="1027"/>
        <v>3404496.9066926935</v>
      </c>
      <c r="B3525" s="12">
        <f t="shared" si="1044"/>
        <v>541842.51144120935</v>
      </c>
      <c r="C3525" s="57" t="str">
        <f t="shared" si="1028"/>
        <v>-0.0116496346046414+0.0303715111099757i</v>
      </c>
      <c r="D3525" s="57" t="str">
        <f t="shared" si="1029"/>
        <v>2.0473876350579-3.49691160138242i</v>
      </c>
      <c r="E3525" s="57" t="str">
        <f t="shared" si="1030"/>
        <v>-28.4908899606369-24.8923653116669i</v>
      </c>
      <c r="F3525" s="57" t="str">
        <f t="shared" si="1031"/>
        <v>1.71529971068618-3.1581727794028i</v>
      </c>
      <c r="G3525" s="57" t="str">
        <f t="shared" si="1032"/>
        <v>0.410488540178583-0.491922451775317i</v>
      </c>
      <c r="H3525" s="57" t="str">
        <f t="shared" si="1033"/>
        <v>0.00485501076413115-14.6923447538788i</v>
      </c>
      <c r="I3525" s="57" t="str">
        <f t="shared" si="1034"/>
        <v>-0.261751115367601-0.142277022891141i</v>
      </c>
      <c r="K3525" s="57" t="str">
        <f t="shared" si="1035"/>
        <v>0.000269891479991064-0.000327480358035915i</v>
      </c>
      <c r="L3525" s="57" t="str">
        <f t="shared" si="1036"/>
        <v>0.00025-0.000407957159884198i</v>
      </c>
      <c r="M3525" s="57" t="str">
        <f t="shared" si="1037"/>
        <v>0.0025-0.000229763106317759i</v>
      </c>
      <c r="N3525" s="57">
        <f t="shared" si="1038"/>
        <v>69.014628736113423</v>
      </c>
      <c r="O3525" s="57">
        <f t="shared" si="1039"/>
        <v>29.754557707250889</v>
      </c>
      <c r="P3525" s="374">
        <f t="shared" si="1040"/>
        <v>-29.754557707250889</v>
      </c>
      <c r="Q3525" s="374">
        <f t="shared" si="1041"/>
        <v>110.98537126388658</v>
      </c>
      <c r="R3525" s="12">
        <f t="shared" si="1042"/>
        <v>-69.014628736113423</v>
      </c>
      <c r="S3525" s="57">
        <f t="shared" si="1043"/>
        <v>541.84251144120935</v>
      </c>
      <c r="T3525" s="12">
        <f t="shared" si="1026"/>
        <v>-29.754557707250889</v>
      </c>
    </row>
    <row r="3526" spans="1:20" x14ac:dyDescent="0.15">
      <c r="A3526" s="57">
        <f t="shared" si="1027"/>
        <v>3417433.9949381258</v>
      </c>
      <c r="B3526" s="12">
        <f t="shared" si="1044"/>
        <v>543901.51298468595</v>
      </c>
      <c r="C3526" s="57" t="str">
        <f t="shared" si="1028"/>
        <v>-0.0113895585815421+0.0300157075150911i</v>
      </c>
      <c r="D3526" s="57" t="str">
        <f t="shared" si="1029"/>
        <v>2.0358629361995-3.49041829199014i</v>
      </c>
      <c r="E3526" s="57" t="str">
        <f t="shared" si="1030"/>
        <v>-28.348471372017-24.6115753499369i</v>
      </c>
      <c r="F3526" s="57" t="str">
        <f t="shared" si="1031"/>
        <v>1.70763448163954-3.15258925062442i</v>
      </c>
      <c r="G3526" s="57" t="str">
        <f t="shared" si="1032"/>
        <v>0.408654173471769-0.491585129937709i</v>
      </c>
      <c r="H3526" s="57" t="str">
        <f t="shared" si="1033"/>
        <v>0.00481277237831622-14.6366821446816i</v>
      </c>
      <c r="I3526" s="57" t="str">
        <f t="shared" si="1034"/>
        <v>-0.260298802885719-0.141104418291344i</v>
      </c>
      <c r="K3526" s="57" t="str">
        <f t="shared" si="1035"/>
        <v>0.000269582215328521-0.000326312318049039i</v>
      </c>
      <c r="L3526" s="57" t="str">
        <f t="shared" si="1036"/>
        <v>0.00025-0.000406412791277344i</v>
      </c>
      <c r="M3526" s="57" t="str">
        <f t="shared" si="1037"/>
        <v>0.0025-0.000228893311733173i</v>
      </c>
      <c r="N3526" s="57">
        <f t="shared" si="1038"/>
        <v>69.220586302236313</v>
      </c>
      <c r="O3526" s="57">
        <f t="shared" si="1039"/>
        <v>29.868825803432767</v>
      </c>
      <c r="P3526" s="374">
        <f t="shared" si="1040"/>
        <v>-29.868825803432767</v>
      </c>
      <c r="Q3526" s="374">
        <f t="shared" si="1041"/>
        <v>110.77941369776369</v>
      </c>
      <c r="R3526" s="12">
        <f t="shared" si="1042"/>
        <v>-69.220586302236313</v>
      </c>
      <c r="S3526" s="57">
        <f t="shared" si="1043"/>
        <v>543.90151298468595</v>
      </c>
      <c r="T3526" s="12">
        <f t="shared" si="1026"/>
        <v>-29.868825803432767</v>
      </c>
    </row>
    <row r="3527" spans="1:20" x14ac:dyDescent="0.15">
      <c r="A3527" s="57">
        <f t="shared" si="1027"/>
        <v>3430420.2441188907</v>
      </c>
      <c r="B3527" s="12">
        <f t="shared" si="1044"/>
        <v>545968.33873402781</v>
      </c>
      <c r="C3527" s="57" t="str">
        <f t="shared" si="1028"/>
        <v>-0.0111348455981596+0.0296633105032594i</v>
      </c>
      <c r="D3527" s="57" t="str">
        <f t="shared" si="1029"/>
        <v>2.02438097329401-3.48389911524722i</v>
      </c>
      <c r="E3527" s="57" t="str">
        <f t="shared" si="1030"/>
        <v>-28.2058459613692-24.3338464371902i</v>
      </c>
      <c r="F3527" s="57" t="str">
        <f t="shared" si="1031"/>
        <v>1.69997986785381-3.14699394558421i</v>
      </c>
      <c r="G3527" s="57" t="str">
        <f t="shared" si="1032"/>
        <v>0.406822347104074-0.491241208573554i</v>
      </c>
      <c r="H3527" s="57" t="str">
        <f t="shared" si="1033"/>
        <v>0.00477093256755323-14.5812307217578i</v>
      </c>
      <c r="I3527" s="57" t="str">
        <f t="shared" si="1034"/>
        <v>-0.258852770628444-0.139939536557442i</v>
      </c>
      <c r="K3527" s="57" t="str">
        <f t="shared" si="1035"/>
        <v>0.000269275049215103-0.000325147944247185i</v>
      </c>
      <c r="L3527" s="57" t="str">
        <f t="shared" si="1036"/>
        <v>0.00025-0.000404874269054936i</v>
      </c>
      <c r="M3527" s="57" t="str">
        <f t="shared" si="1037"/>
        <v>0.0025-0.000228026809855721i</v>
      </c>
      <c r="N3527" s="57">
        <f t="shared" si="1038"/>
        <v>69.425153286601201</v>
      </c>
      <c r="O3527" s="57">
        <f t="shared" si="1039"/>
        <v>29.98310940276458</v>
      </c>
      <c r="P3527" s="374">
        <f t="shared" si="1040"/>
        <v>-29.98310940276458</v>
      </c>
      <c r="Q3527" s="374">
        <f t="shared" si="1041"/>
        <v>110.5748467133988</v>
      </c>
      <c r="R3527" s="12">
        <f t="shared" si="1042"/>
        <v>-69.425153286601201</v>
      </c>
      <c r="S3527" s="57">
        <f t="shared" si="1043"/>
        <v>545.96833873402784</v>
      </c>
      <c r="T3527" s="12">
        <f t="shared" si="1026"/>
        <v>-29.98310940276458</v>
      </c>
    </row>
    <row r="3528" spans="1:20" x14ac:dyDescent="0.15">
      <c r="A3528" s="57">
        <f t="shared" si="1027"/>
        <v>3443455.8410465424</v>
      </c>
      <c r="B3528" s="12">
        <f t="shared" si="1044"/>
        <v>548043.0184212171</v>
      </c>
      <c r="C3528" s="57" t="str">
        <f t="shared" si="1028"/>
        <v>-0.0108853948469036+0.0293143120042675i</v>
      </c>
      <c r="D3528" s="57" t="str">
        <f t="shared" si="1029"/>
        <v>2.01294183757453-3.47735440138873i</v>
      </c>
      <c r="E3528" s="57" t="str">
        <f t="shared" si="1030"/>
        <v>-28.0630384152531-24.0591491284607i</v>
      </c>
      <c r="F3528" s="57" t="str">
        <f t="shared" si="1031"/>
        <v>1.69233606705921-3.14138690360861i</v>
      </c>
      <c r="G3528" s="57" t="str">
        <f t="shared" si="1032"/>
        <v>0.404993108394336-0.490890711408792i</v>
      </c>
      <c r="H3528" s="57" t="str">
        <f t="shared" si="1033"/>
        <v>0.00472948721378525-14.5259896806482i</v>
      </c>
      <c r="I3528" s="57" t="str">
        <f t="shared" si="1034"/>
        <v>-0.257412998705928-0.138782348786776i</v>
      </c>
      <c r="K3528" s="57" t="str">
        <f t="shared" si="1035"/>
        <v>0.000268969969109445-0.000323987230323562i</v>
      </c>
      <c r="L3528" s="57" t="str">
        <f t="shared" si="1036"/>
        <v>0.00025-0.000403341571084813i</v>
      </c>
      <c r="M3528" s="57" t="str">
        <f t="shared" si="1037"/>
        <v>0.0025-0.000227163588220483i</v>
      </c>
      <c r="N3528" s="57">
        <f t="shared" si="1038"/>
        <v>69.628336677702208</v>
      </c>
      <c r="O3528" s="57">
        <f t="shared" si="1039"/>
        <v>30.097407690556185</v>
      </c>
      <c r="P3528" s="374">
        <f t="shared" si="1040"/>
        <v>-30.097407690556185</v>
      </c>
      <c r="Q3528" s="374">
        <f t="shared" si="1041"/>
        <v>110.37166332229779</v>
      </c>
      <c r="R3528" s="12">
        <f t="shared" si="1042"/>
        <v>-69.628336677702208</v>
      </c>
      <c r="S3528" s="57">
        <f t="shared" si="1043"/>
        <v>548.04301842121708</v>
      </c>
      <c r="T3528" s="12">
        <f t="shared" si="1026"/>
        <v>-30.097407690556185</v>
      </c>
    </row>
    <row r="3529" spans="1:20" x14ac:dyDescent="0.15">
      <c r="A3529" s="57">
        <f t="shared" si="1027"/>
        <v>3456540.9732425194</v>
      </c>
      <c r="B3529" s="12">
        <f t="shared" si="1044"/>
        <v>550125.58189121773</v>
      </c>
      <c r="C3529" s="57" t="str">
        <f t="shared" si="1028"/>
        <v>-0.0106411071471692+0.0289687030741643i</v>
      </c>
      <c r="D3529" s="57" t="str">
        <f t="shared" si="1029"/>
        <v>2.00154561713974-3.47078448037793i</v>
      </c>
      <c r="E3529" s="57" t="str">
        <f t="shared" si="1030"/>
        <v>-27.9200728197092-23.7874541245411i</v>
      </c>
      <c r="F3529" s="57" t="str">
        <f t="shared" si="1031"/>
        <v>1.6847032758064-3.1357681659736i</v>
      </c>
      <c r="G3529" s="57" t="str">
        <f t="shared" si="1032"/>
        <v>0.403166504379107-0.490533662581722i</v>
      </c>
      <c r="H3529" s="57" t="str">
        <f t="shared" si="1033"/>
        <v>0.00468843224485595-14.47095821999i</v>
      </c>
      <c r="I3529" s="57" t="str">
        <f t="shared" si="1034"/>
        <v>-0.255979467410184-0.137632825979904i</v>
      </c>
      <c r="K3529" s="57" t="str">
        <f t="shared" si="1035"/>
        <v>0.00026866696252076-0.000322830169926357i</v>
      </c>
      <c r="L3529" s="57" t="str">
        <f t="shared" si="1036"/>
        <v>0.00025-0.000401814675318603i</v>
      </c>
      <c r="M3529" s="57" t="str">
        <f t="shared" si="1037"/>
        <v>0.0025-0.000226303634409726i</v>
      </c>
      <c r="N3529" s="57">
        <f t="shared" si="1038"/>
        <v>69.830143431068393</v>
      </c>
      <c r="O3529" s="57">
        <f t="shared" si="1039"/>
        <v>30.211719862340331</v>
      </c>
      <c r="P3529" s="374">
        <f t="shared" si="1040"/>
        <v>-30.211719862340331</v>
      </c>
      <c r="Q3529" s="374">
        <f t="shared" si="1041"/>
        <v>110.16985656893161</v>
      </c>
      <c r="R3529" s="12">
        <f t="shared" si="1042"/>
        <v>-69.830143431068393</v>
      </c>
      <c r="S3529" s="57">
        <f t="shared" si="1043"/>
        <v>550.12558189121773</v>
      </c>
      <c r="T3529" s="12">
        <f t="shared" si="1026"/>
        <v>-30.211719862340331</v>
      </c>
    </row>
    <row r="3530" spans="1:20" x14ac:dyDescent="0.15">
      <c r="A3530" s="57">
        <f t="shared" si="1027"/>
        <v>3469675.8289408414</v>
      </c>
      <c r="B3530" s="12">
        <f t="shared" si="1044"/>
        <v>552216.0591024044</v>
      </c>
      <c r="C3530" s="57" t="str">
        <f t="shared" si="1028"/>
        <v>-0.0104018849278105+0.0286264739303762i</v>
      </c>
      <c r="D3530" s="57" t="str">
        <f t="shared" si="1029"/>
        <v>1.99019239696844-3.4641896818736i</v>
      </c>
      <c r="E3530" s="57" t="str">
        <f t="shared" si="1030"/>
        <v>-27.776972671581-23.5187322764636i</v>
      </c>
      <c r="F3530" s="57" t="str">
        <f t="shared" si="1031"/>
        <v>1.67708168944768-3.13013777588732i</v>
      </c>
      <c r="G3530" s="57" t="str">
        <f t="shared" si="1032"/>
        <v>0.401342581808176-0.490170086639039i</v>
      </c>
      <c r="H3530" s="57" t="str">
        <f t="shared" si="1033"/>
        <v>0.00464776363397896-14.416135541505i</v>
      </c>
      <c r="I3530" s="57" t="str">
        <f t="shared" si="1034"/>
        <v>-0.254552157210969-0.136490939041952i</v>
      </c>
      <c r="K3530" s="57" t="str">
        <f t="shared" si="1035"/>
        <v>0.000268366017009016-0.000321676756659416i</v>
      </c>
      <c r="L3530" s="57" t="str">
        <f t="shared" si="1036"/>
        <v>0.00025-0.000400293559791394i</v>
      </c>
      <c r="M3530" s="57" t="str">
        <f t="shared" si="1037"/>
        <v>0.0025-0.000225446936052726i</v>
      </c>
      <c r="N3530" s="57">
        <f t="shared" si="1038"/>
        <v>70.030580469392632</v>
      </c>
      <c r="O3530" s="57">
        <f t="shared" si="1039"/>
        <v>30.326045123700112</v>
      </c>
      <c r="P3530" s="374">
        <f t="shared" si="1040"/>
        <v>-30.326045123700112</v>
      </c>
      <c r="Q3530" s="374">
        <f t="shared" si="1041"/>
        <v>109.96941953060737</v>
      </c>
      <c r="R3530" s="12">
        <f t="shared" si="1042"/>
        <v>-70.030580469392632</v>
      </c>
      <c r="S3530" s="57">
        <f t="shared" si="1043"/>
        <v>552.21605910240442</v>
      </c>
      <c r="T3530" s="12">
        <f t="shared" si="1026"/>
        <v>-30.326045123700112</v>
      </c>
    </row>
    <row r="3531" spans="1:20" x14ac:dyDescent="0.15">
      <c r="A3531" s="57">
        <f t="shared" si="1027"/>
        <v>3482860.5970908161</v>
      </c>
      <c r="B3531" s="12">
        <f t="shared" si="1044"/>
        <v>554314.4801269935</v>
      </c>
      <c r="C3531" s="57" t="str">
        <f t="shared" si="1028"/>
        <v>-0.0101676322094582+0.0282876139858668i</v>
      </c>
      <c r="D3531" s="57" t="str">
        <f t="shared" si="1029"/>
        <v>1.97888225893447-3.45757033519795i</v>
      </c>
      <c r="E3531" s="57" t="str">
        <f t="shared" si="1030"/>
        <v>-27.6337608896706-23.2529545897385i</v>
      </c>
      <c r="F3531" s="57" t="str">
        <f t="shared" si="1031"/>
        <v>1.6694715021185-3.12449577847234i</v>
      </c>
      <c r="G3531" s="57" t="str">
        <f t="shared" si="1032"/>
        <v>0.399521387140105-0.4898000085318i</v>
      </c>
      <c r="H3531" s="57" t="str">
        <f t="shared" si="1033"/>
        <v>0.00460747739921264-14.3615208499863i</v>
      </c>
      <c r="I3531" s="57" t="str">
        <f t="shared" si="1034"/>
        <v>-0.253131048751663-0.135356658783975i</v>
      </c>
      <c r="K3531" s="57" t="str">
        <f t="shared" si="1035"/>
        <v>0.000268067120185094-0.000320526984082915i</v>
      </c>
      <c r="L3531" s="57" t="str">
        <f t="shared" si="1036"/>
        <v>0.00025-0.000398778202621433i</v>
      </c>
      <c r="M3531" s="57" t="str">
        <f t="shared" si="1037"/>
        <v>0.0025-0.000224593480825588i</v>
      </c>
      <c r="N3531" s="57">
        <f t="shared" si="1038"/>
        <v>70.229654682669945</v>
      </c>
      <c r="O3531" s="57">
        <f t="shared" si="1039"/>
        <v>30.440382690102226</v>
      </c>
      <c r="P3531" s="374">
        <f t="shared" si="1040"/>
        <v>-30.440382690102226</v>
      </c>
      <c r="Q3531" s="374">
        <f t="shared" si="1041"/>
        <v>109.77034531733005</v>
      </c>
      <c r="R3531" s="12">
        <f t="shared" si="1042"/>
        <v>-70.229654682669945</v>
      </c>
      <c r="S3531" s="57">
        <f t="shared" si="1043"/>
        <v>554.31448012699354</v>
      </c>
      <c r="T3531" s="12">
        <f t="shared" si="1026"/>
        <v>-30.440382690102226</v>
      </c>
    </row>
    <row r="3532" spans="1:20" x14ac:dyDescent="0.15">
      <c r="A3532" s="57">
        <f t="shared" si="1027"/>
        <v>3496095.4673597617</v>
      </c>
      <c r="B3532" s="12">
        <f t="shared" si="1044"/>
        <v>556420.87515147612</v>
      </c>
      <c r="C3532" s="57" t="str">
        <f t="shared" si="1028"/>
        <v>-0.00993825458670352+0.0279521118823736i</v>
      </c>
      <c r="D3532" s="57" t="str">
        <f t="shared" si="1029"/>
        <v>1.96761528182191-3.45092676930457i</v>
      </c>
      <c r="E3532" s="57" t="str">
        <f t="shared" si="1030"/>
        <v>-27.4904598257441-22.9900922283695i</v>
      </c>
      <c r="F3532" s="57" t="str">
        <f t="shared" si="1031"/>
        <v>1.66187290671905-3.11884222074772i</v>
      </c>
      <c r="G3532" s="57" t="str">
        <f t="shared" si="1032"/>
        <v>0.397702966537865-0.489423453611335i</v>
      </c>
      <c r="H3532" s="57" t="str">
        <f t="shared" si="1033"/>
        <v>0.00456756960294082-14.3071133532873i</v>
      </c>
      <c r="I3532" s="57" t="str">
        <f t="shared" si="1034"/>
        <v>-0.251716122845254-0.134229955924349i</v>
      </c>
      <c r="K3532" s="57" t="str">
        <f t="shared" si="1035"/>
        <v>0.000267770259710923-0.000319380845714007i</v>
      </c>
      <c r="L3532" s="57" t="str">
        <f t="shared" si="1036"/>
        <v>0.00025-0.000397268582009796i</v>
      </c>
      <c r="M3532" s="57" t="str">
        <f t="shared" si="1037"/>
        <v>0.0025-0.000223743256451074i</v>
      </c>
      <c r="N3532" s="57">
        <f t="shared" si="1038"/>
        <v>70.42737292834731</v>
      </c>
      <c r="O3532" s="57">
        <f t="shared" si="1039"/>
        <v>30.554731786731981</v>
      </c>
      <c r="P3532" s="374">
        <f t="shared" si="1040"/>
        <v>-30.554731786731981</v>
      </c>
      <c r="Q3532" s="374">
        <f t="shared" si="1041"/>
        <v>109.57262707165269</v>
      </c>
      <c r="R3532" s="12">
        <f t="shared" si="1042"/>
        <v>-70.42737292834731</v>
      </c>
      <c r="S3532" s="57">
        <f t="shared" si="1043"/>
        <v>556.42087515147614</v>
      </c>
      <c r="T3532" s="12">
        <f t="shared" si="1026"/>
        <v>-30.554731786731981</v>
      </c>
    </row>
    <row r="3533" spans="1:20" x14ac:dyDescent="0.15">
      <c r="A3533" s="57">
        <f t="shared" si="1027"/>
        <v>3509380.6301357294</v>
      </c>
      <c r="B3533" s="12">
        <f t="shared" si="1044"/>
        <v>558535.2744770518</v>
      </c>
      <c r="C3533" s="57" t="str">
        <f t="shared" si="1028"/>
        <v>-0.00971365921016776+0.0276199555227323i</v>
      </c>
      <c r="D3533" s="57" t="str">
        <f t="shared" si="1029"/>
        <v>1.95639154134069-3.44425931274691i</v>
      </c>
      <c r="E3533" s="57" t="str">
        <f t="shared" si="1030"/>
        <v>-27.3470912753707-22.7301165186468i</v>
      </c>
      <c r="F3533" s="57" t="str">
        <f t="shared" si="1031"/>
        <v>1.65428609489638-3.11317715161088i</v>
      </c>
      <c r="G3533" s="57" t="str">
        <f t="shared" si="1032"/>
        <v>0.39588736586453-0.489040447625116i</v>
      </c>
      <c r="H3533" s="57" t="str">
        <f t="shared" si="1033"/>
        <v>0.00452803635136013-14.2529122623091i</v>
      </c>
      <c r="I3533" s="57" t="str">
        <f t="shared" si="1034"/>
        <v>-0.250307360470322-0.133110801090197i</v>
      </c>
      <c r="K3533" s="57" t="str">
        <f t="shared" si="1035"/>
        <v>0.000267475423299648-0.000318238335027502i</v>
      </c>
      <c r="L3533" s="57" t="str">
        <f t="shared" si="1036"/>
        <v>0.00025-0.000395764676240085i</v>
      </c>
      <c r="M3533" s="57" t="str">
        <f t="shared" si="1037"/>
        <v>0.0025-0.00022289625069842i</v>
      </c>
      <c r="N3533" s="57">
        <f t="shared" si="1038"/>
        <v>70.623742031476482</v>
      </c>
      <c r="O3533" s="57">
        <f t="shared" si="1039"/>
        <v>30.669091648332106</v>
      </c>
      <c r="P3533" s="374">
        <f t="shared" si="1040"/>
        <v>-30.669091648332106</v>
      </c>
      <c r="Q3533" s="374">
        <f t="shared" si="1041"/>
        <v>109.37625796852352</v>
      </c>
      <c r="R3533" s="12">
        <f t="shared" si="1042"/>
        <v>-70.623742031476482</v>
      </c>
      <c r="S3533" s="57">
        <f t="shared" si="1043"/>
        <v>558.53527447705176</v>
      </c>
      <c r="T3533" s="12">
        <f t="shared" si="1026"/>
        <v>-30.669091648332106</v>
      </c>
    </row>
    <row r="3534" spans="1:20" x14ac:dyDescent="0.15">
      <c r="A3534" s="57">
        <f t="shared" si="1027"/>
        <v>3522716.2765302449</v>
      </c>
      <c r="B3534" s="12">
        <f t="shared" si="1044"/>
        <v>560657.7085200646</v>
      </c>
      <c r="C3534" s="57" t="str">
        <f t="shared" si="1028"/>
        <v>-0.00949375476846842+0.0272911321023104i</v>
      </c>
      <c r="D3534" s="57" t="str">
        <f t="shared" si="1029"/>
        <v>1.94521111014248-3.43756829364713i</v>
      </c>
      <c r="E3534" s="57" t="str">
        <f t="shared" si="1030"/>
        <v>-27.2036764886075-22.4729989527257i</v>
      </c>
      <c r="F3534" s="57" t="str">
        <f t="shared" si="1031"/>
        <v>1.64671125702665-3.10750062181928i</v>
      </c>
      <c r="G3534" s="57" t="str">
        <f t="shared" si="1032"/>
        <v>0.394074630679032-0.488651016712558i</v>
      </c>
      <c r="H3534" s="57" t="str">
        <f t="shared" si="1033"/>
        <v>0.00448887379397217-14.1989167909888i</v>
      </c>
      <c r="I3534" s="57" t="str">
        <f t="shared" si="1034"/>
        <v>-0.248904742767095-0.131999164818823i</v>
      </c>
      <c r="K3534" s="57" t="str">
        <f t="shared" si="1035"/>
        <v>0.000267182598715745-0.000317099445456515i</v>
      </c>
      <c r="L3534" s="57" t="str">
        <f t="shared" si="1036"/>
        <v>0.00025-0.000394266463678107i</v>
      </c>
      <c r="M3534" s="57" t="str">
        <f t="shared" si="1037"/>
        <v>0.0025-0.000222052451383164i</v>
      </c>
      <c r="N3534" s="57">
        <f t="shared" si="1038"/>
        <v>70.818768784882096</v>
      </c>
      <c r="O3534" s="57">
        <f t="shared" si="1039"/>
        <v>30.783461519045005</v>
      </c>
      <c r="P3534" s="374">
        <f t="shared" si="1040"/>
        <v>-30.783461519045005</v>
      </c>
      <c r="Q3534" s="374">
        <f t="shared" si="1041"/>
        <v>109.1812312151179</v>
      </c>
      <c r="R3534" s="12">
        <f t="shared" si="1042"/>
        <v>-70.818768784882096</v>
      </c>
      <c r="S3534" s="57">
        <f t="shared" si="1043"/>
        <v>560.6577085200646</v>
      </c>
      <c r="T3534" s="12">
        <f t="shared" si="1026"/>
        <v>-30.783461519045005</v>
      </c>
    </row>
    <row r="3535" spans="1:20" x14ac:dyDescent="0.15">
      <c r="A3535" s="57">
        <f t="shared" si="1027"/>
        <v>3536102.5983810597</v>
      </c>
      <c r="B3535" s="12">
        <f t="shared" si="1044"/>
        <v>562788.20781244081</v>
      </c>
      <c r="C3535" s="57" t="str">
        <f t="shared" si="1028"/>
        <v>-0.00927845147010461+0.0269656281395663i</v>
      </c>
      <c r="D3535" s="57" t="str">
        <f t="shared" si="1029"/>
        <v>1.93407405783696-3.43085403966515i</v>
      </c>
      <c r="E3535" s="57" t="str">
        <f t="shared" si="1030"/>
        <v>-27.0602361805228-22.2187111919982i</v>
      </c>
      <c r="F3535" s="57" t="str">
        <f t="shared" si="1031"/>
        <v>1.63914858219765-3.10181268397177i</v>
      </c>
      <c r="G3535" s="57" t="str">
        <f t="shared" si="1032"/>
        <v>0.392264806231995-0.48825518740078i</v>
      </c>
      <c r="H3535" s="57" t="str">
        <f t="shared" si="1033"/>
        <v>0.00445007812308238-14.145126156287i</v>
      </c>
      <c r="I3535" s="57" t="str">
        <f t="shared" si="1034"/>
        <v>-0.247508251033527-0.130895017559168i</v>
      </c>
      <c r="K3535" s="57" t="str">
        <f t="shared" si="1035"/>
        <v>0.000266891773775166-0.000315964170393123i</v>
      </c>
      <c r="L3535" s="57" t="str">
        <f t="shared" si="1036"/>
        <v>0.00025-0.000392773922771576i</v>
      </c>
      <c r="M3535" s="57" t="str">
        <f t="shared" si="1037"/>
        <v>0.0025-0.00022121184636697i</v>
      </c>
      <c r="N3535" s="57">
        <f t="shared" si="1038"/>
        <v>71.012459949332097</v>
      </c>
      <c r="O3535" s="57">
        <f t="shared" si="1039"/>
        <v>30.897840652258523</v>
      </c>
      <c r="P3535" s="374">
        <f t="shared" si="1040"/>
        <v>-30.897840652258523</v>
      </c>
      <c r="Q3535" s="374">
        <f t="shared" si="1041"/>
        <v>108.9875400506679</v>
      </c>
      <c r="R3535" s="12">
        <f t="shared" si="1042"/>
        <v>-71.012459949332097</v>
      </c>
      <c r="S3535" s="57">
        <f t="shared" si="1043"/>
        <v>562.78820781244076</v>
      </c>
      <c r="T3535" s="12">
        <f t="shared" si="1026"/>
        <v>-30.897840652258523</v>
      </c>
    </row>
    <row r="3536" spans="1:20" x14ac:dyDescent="0.15">
      <c r="A3536" s="57">
        <f t="shared" si="1027"/>
        <v>3549539.7882549083</v>
      </c>
      <c r="B3536" s="12">
        <f t="shared" si="1044"/>
        <v>564926.80300212814</v>
      </c>
      <c r="C3536" s="57" t="str">
        <f t="shared" si="1028"/>
        <v>-0.00906766102527416+0.0266434295057545i</v>
      </c>
      <c r="D3536" s="57" t="str">
        <f t="shared" si="1029"/>
        <v>1.92298045100832-3.42411687796822i</v>
      </c>
      <c r="E3536" s="57" t="str">
        <f t="shared" si="1030"/>
        <v>-26.9167905415625-21.9672250702672i</v>
      </c>
      <c r="F3536" s="57" t="str">
        <f t="shared" si="1031"/>
        <v>1.63159825819172-3.09611339248988i</v>
      </c>
      <c r="G3536" s="57" t="str">
        <f t="shared" si="1032"/>
        <v>0.390457937461616-0.487852986600304i</v>
      </c>
      <c r="H3536" s="57" t="str">
        <f t="shared" si="1033"/>
        <v>0.004411645573304-14.0915395781765i</v>
      </c>
      <c r="I3536" s="57" t="str">
        <f t="shared" si="1034"/>
        <v>-0.246117866721442-0.12979832967331i</v>
      </c>
      <c r="K3536" s="57" t="str">
        <f t="shared" si="1035"/>
        <v>0.000266602936345455-0.00031483250318901i</v>
      </c>
      <c r="L3536" s="57" t="str">
        <f t="shared" si="1036"/>
        <v>0.00025-0.000391287032049787i</v>
      </c>
      <c r="M3536" s="57" t="str">
        <f t="shared" si="1037"/>
        <v>0.0025-0.000220374423557452i</v>
      </c>
      <c r="N3536" s="57">
        <f t="shared" si="1038"/>
        <v>71.204822253716671</v>
      </c>
      <c r="O3536" s="57">
        <f t="shared" si="1039"/>
        <v>31.012228310454816</v>
      </c>
      <c r="P3536" s="374">
        <f t="shared" si="1040"/>
        <v>-31.012228310454816</v>
      </c>
      <c r="Q3536" s="374">
        <f t="shared" si="1041"/>
        <v>108.79517774628333</v>
      </c>
      <c r="R3536" s="12">
        <f t="shared" si="1042"/>
        <v>-71.204822253716671</v>
      </c>
      <c r="S3536" s="57">
        <f t="shared" si="1043"/>
        <v>564.92680300212817</v>
      </c>
      <c r="T3536" s="12">
        <f t="shared" si="1026"/>
        <v>-31.012228310454816</v>
      </c>
    </row>
    <row r="3537" spans="1:20" x14ac:dyDescent="0.15">
      <c r="A3537" s="57">
        <f t="shared" si="1027"/>
        <v>3563028.0394502771</v>
      </c>
      <c r="B3537" s="12">
        <f t="shared" si="1044"/>
        <v>567073.52485353628</v>
      </c>
      <c r="C3537" s="57" t="str">
        <f t="shared" si="1028"/>
        <v>-0.00886129662763831+0.0263245214537954i</v>
      </c>
      <c r="D3537" s="57" t="str">
        <f t="shared" si="1029"/>
        <v>1.91193035323218-3.41735713520072i</v>
      </c>
      <c r="E3537" s="57" t="str">
        <f t="shared" si="1030"/>
        <v>-26.7733592477607-21.7185125967266i</v>
      </c>
      <c r="F3537" s="57" t="str">
        <f t="shared" si="1031"/>
        <v>1.6240604714688-3.09040280359877i</v>
      </c>
      <c r="G3537" s="57" t="str">
        <f t="shared" si="1032"/>
        <v>0.388654068989658-0.487444441600723i</v>
      </c>
      <c r="H3537" s="57" t="str">
        <f t="shared" si="1033"/>
        <v>0.0043735724210681-14.0381562796302i</v>
      </c>
      <c r="I3537" s="57" t="str">
        <f t="shared" si="1034"/>
        <v>-0.244733571432714-0.128709071437957i</v>
      </c>
      <c r="K3537" s="57" t="str">
        <f t="shared" si="1035"/>
        <v>0.000266316074345873-0.000313704437156109i</v>
      </c>
      <c r="L3537" s="57" t="str">
        <f t="shared" si="1036"/>
        <v>0.00025-0.000389805770123317i</v>
      </c>
      <c r="M3537" s="57" t="str">
        <f t="shared" si="1037"/>
        <v>0.0025-0.000219540170908001i</v>
      </c>
      <c r="N3537" s="57">
        <f t="shared" si="1038"/>
        <v>71.395862395234047</v>
      </c>
      <c r="O3537" s="57">
        <f t="shared" si="1039"/>
        <v>31.126623765062071</v>
      </c>
      <c r="P3537" s="374">
        <f t="shared" si="1040"/>
        <v>-31.126623765062071</v>
      </c>
      <c r="Q3537" s="374">
        <f t="shared" si="1041"/>
        <v>108.60413760476595</v>
      </c>
      <c r="R3537" s="12">
        <f t="shared" si="1042"/>
        <v>-71.395862395234047</v>
      </c>
      <c r="S3537" s="57">
        <f t="shared" si="1043"/>
        <v>567.07352485353624</v>
      </c>
      <c r="T3537" s="12">
        <f t="shared" si="1026"/>
        <v>-31.126623765062071</v>
      </c>
    </row>
    <row r="3538" spans="1:20" x14ac:dyDescent="0.15">
      <c r="A3538" s="57">
        <f t="shared" si="1027"/>
        <v>3576567.5460001882</v>
      </c>
      <c r="B3538" s="12">
        <f t="shared" si="1044"/>
        <v>569228.40424797975</v>
      </c>
      <c r="C3538" s="57" t="str">
        <f t="shared" si="1028"/>
        <v>-0.00865927293604732+0.026008888646324i</v>
      </c>
      <c r="D3538" s="57" t="str">
        <f t="shared" si="1029"/>
        <v>1.90092382509278-3.41057513745437i</v>
      </c>
      <c r="E3538" s="57" t="str">
        <f t="shared" si="1030"/>
        <v>-26.62996147079-21.472545958756i</v>
      </c>
      <c r="F3538" s="57" t="str">
        <f t="shared" si="1031"/>
        <v>1.61653540714999-3.08468097530809i</v>
      </c>
      <c r="G3538" s="57" t="str">
        <f t="shared" si="1032"/>
        <v>0.386853245117461-0.487029580066294i</v>
      </c>
      <c r="H3538" s="57" t="str">
        <f t="shared" si="1033"/>
        <v>0.00433585498413881-13.9849754866091i</v>
      </c>
      <c r="I3538" s="57" t="str">
        <f t="shared" si="1034"/>
        <v>-0.243355346915484-0.127627213045985i</v>
      </c>
      <c r="K3538" s="57" t="str">
        <f t="shared" si="1035"/>
        <v>0.000266031175747495-0.000312579965567251i</v>
      </c>
      <c r="L3538" s="57" t="str">
        <f t="shared" si="1036"/>
        <v>0.00025-0.000388330115683719i</v>
      </c>
      <c r="M3538" s="57" t="str">
        <f t="shared" si="1037"/>
        <v>0.0025-0.000218709076417614i</v>
      </c>
      <c r="N3538" s="57">
        <f t="shared" si="1038"/>
        <v>71.585587039581867</v>
      </c>
      <c r="O3538" s="57">
        <f t="shared" si="1039"/>
        <v>31.241026296310082</v>
      </c>
      <c r="P3538" s="374">
        <f t="shared" si="1040"/>
        <v>-31.241026296310082</v>
      </c>
      <c r="Q3538" s="374">
        <f t="shared" si="1041"/>
        <v>108.41441296041813</v>
      </c>
      <c r="R3538" s="12">
        <f t="shared" si="1042"/>
        <v>-71.585587039581867</v>
      </c>
      <c r="S3538" s="57">
        <f t="shared" si="1043"/>
        <v>569.22840424797971</v>
      </c>
      <c r="T3538" s="12">
        <f t="shared" si="1026"/>
        <v>-31.241026296310082</v>
      </c>
    </row>
    <row r="3539" spans="1:20" x14ac:dyDescent="0.15">
      <c r="A3539" s="57">
        <f t="shared" si="1027"/>
        <v>3590158.5026749889</v>
      </c>
      <c r="B3539" s="12">
        <f t="shared" si="1044"/>
        <v>571391.47218412207</v>
      </c>
      <c r="C3539" s="57" t="str">
        <f t="shared" si="1028"/>
        <v>-0.00846150605624142+0.0256965151829412i</v>
      </c>
      <c r="D3539" s="57" t="str">
        <f t="shared" si="1029"/>
        <v>1.88996092420038-3.40377121023882i</v>
      </c>
      <c r="E3539" s="57" t="str">
        <f t="shared" si="1030"/>
        <v>-26.48661588786-21.2292975245356i</v>
      </c>
      <c r="F3539" s="57" t="str">
        <f t="shared" si="1031"/>
        <v>1.60902324900119-3.0789479673926i</v>
      </c>
      <c r="G3539" s="57" t="str">
        <f t="shared" si="1032"/>
        <v>0.38505550982206-0.486608430031512i</v>
      </c>
      <c r="H3539" s="57" t="str">
        <f t="shared" si="1033"/>
        <v>0.00429848962113469-13.931996428051i</v>
      </c>
      <c r="I3539" s="57" t="str">
        <f t="shared" si="1034"/>
        <v>-0.241983175060446-0.126552724607985i</v>
      </c>
      <c r="K3539" s="57" t="str">
        <f t="shared" si="1035"/>
        <v>0.000265748228573333-0.000311459081656801i</v>
      </c>
      <c r="L3539" s="57" t="str">
        <f t="shared" si="1036"/>
        <v>0.00025-0.000386860047503207i</v>
      </c>
      <c r="M3539" s="57" t="str">
        <f t="shared" si="1037"/>
        <v>0.0025-0.000217881128130717i</v>
      </c>
      <c r="N3539" s="57">
        <f t="shared" si="1038"/>
        <v>71.774002821155648</v>
      </c>
      <c r="O3539" s="57">
        <f t="shared" si="1039"/>
        <v>31.35543519308797</v>
      </c>
      <c r="P3539" s="374">
        <f t="shared" si="1040"/>
        <v>-31.35543519308797</v>
      </c>
      <c r="Q3539" s="374">
        <f t="shared" si="1041"/>
        <v>108.22599717884435</v>
      </c>
      <c r="R3539" s="12">
        <f t="shared" si="1042"/>
        <v>-71.774002821155648</v>
      </c>
      <c r="S3539" s="57">
        <f t="shared" si="1043"/>
        <v>571.39147218412211</v>
      </c>
      <c r="T3539" s="12">
        <f t="shared" si="1026"/>
        <v>-31.35543519308797</v>
      </c>
    </row>
    <row r="3540" spans="1:20" x14ac:dyDescent="0.15">
      <c r="A3540" s="57">
        <f t="shared" si="1027"/>
        <v>3603801.1049851538</v>
      </c>
      <c r="B3540" s="12">
        <f t="shared" si="1044"/>
        <v>573562.75977842172</v>
      </c>
      <c r="C3540" s="57" t="str">
        <f t="shared" si="1028"/>
        <v>-0.00826791352253834+0.0253873846266761i</v>
      </c>
      <c r="D3540" s="57" t="str">
        <f t="shared" si="1029"/>
        <v>1.87904170520908-3.39694567845255i</v>
      </c>
      <c r="E3540" s="57" t="str">
        <f t="shared" si="1030"/>
        <v>-26.3433406914564-20.9887398454858i</v>
      </c>
      <c r="F3540" s="57" t="str">
        <f t="shared" si="1031"/>
        <v>1.60152417941715-3.07320384137259i</v>
      </c>
      <c r="G3540" s="57" t="str">
        <f t="shared" si="1032"/>
        <v>0.383260906752361-0.486181019896621i</v>
      </c>
      <c r="H3540" s="57" t="str">
        <f t="shared" si="1033"/>
        <v>0.00426147273105482-13.879218335858i</v>
      </c>
      <c r="I3540" s="57" t="str">
        <f t="shared" si="1034"/>
        <v>-0.240617037897142-0.125485576153824i</v>
      </c>
      <c r="K3540" s="57" t="str">
        <f t="shared" si="1035"/>
        <v>0.000265467220898416-0.000310341778621279i</v>
      </c>
      <c r="L3540" s="57" t="str">
        <f t="shared" si="1036"/>
        <v>0.00025-0.000385395544434357i</v>
      </c>
      <c r="M3540" s="57" t="str">
        <f t="shared" si="1037"/>
        <v>0.0025-0.000217056314136997i</v>
      </c>
      <c r="N3540" s="57">
        <f t="shared" si="1038"/>
        <v>71.961116343251632</v>
      </c>
      <c r="O3540" s="57">
        <f t="shared" si="1039"/>
        <v>31.469849752806649</v>
      </c>
      <c r="P3540" s="374">
        <f t="shared" si="1040"/>
        <v>-31.469849752806649</v>
      </c>
      <c r="Q3540" s="374">
        <f t="shared" si="1041"/>
        <v>108.03888365674837</v>
      </c>
      <c r="R3540" s="12">
        <f t="shared" si="1042"/>
        <v>-71.961116343251632</v>
      </c>
      <c r="S3540" s="57">
        <f t="shared" si="1043"/>
        <v>573.56275977842176</v>
      </c>
      <c r="T3540" s="12">
        <f t="shared" si="1026"/>
        <v>-31.469849752806649</v>
      </c>
    </row>
    <row r="3541" spans="1:20" x14ac:dyDescent="0.15">
      <c r="A3541" s="57">
        <f t="shared" si="1027"/>
        <v>3617495.5491840974</v>
      </c>
      <c r="B3541" s="12">
        <f t="shared" si="1044"/>
        <v>575742.29826557974</v>
      </c>
      <c r="C3541" s="57" t="str">
        <f t="shared" si="1028"/>
        <v>-0.00807841427952329+0.0250814800296891i</v>
      </c>
      <c r="D3541" s="57" t="str">
        <f t="shared" si="1029"/>
        <v>1.86816621983487-3.39009886635417i</v>
      </c>
      <c r="E3541" s="57" t="str">
        <f t="shared" si="1030"/>
        <v>-26.2001535989312-20.7508456585435i</v>
      </c>
      <c r="F3541" s="57" t="str">
        <f t="shared" si="1031"/>
        <v>1.59403837940576-3.06744866049411i</v>
      </c>
      <c r="G3541" s="57" t="str">
        <f t="shared" si="1032"/>
        <v>0.381469479225383-0.485747378423083i</v>
      </c>
      <c r="H3541" s="57" t="str">
        <f t="shared" si="1033"/>
        <v>0.00422480075281105-13.826640444886i</v>
      </c>
      <c r="I3541" s="57" t="str">
        <f t="shared" si="1034"/>
        <v>-0.239256917590348-0.124425737634246i</v>
      </c>
      <c r="K3541" s="57" t="str">
        <f t="shared" si="1035"/>
        <v>0.000265188140849892-0.000309228049619993i</v>
      </c>
      <c r="L3541" s="57" t="str">
        <f t="shared" si="1036"/>
        <v>0.00025-0.000383936585409799i</v>
      </c>
      <c r="M3541" s="57" t="str">
        <f t="shared" si="1037"/>
        <v>0.0025-0.000216234622571226i</v>
      </c>
      <c r="N3541" s="57">
        <f t="shared" si="1038"/>
        <v>72.146934178274293</v>
      </c>
      <c r="O3541" s="57">
        <f t="shared" si="1039"/>
        <v>31.584269281262056</v>
      </c>
      <c r="P3541" s="374">
        <f t="shared" si="1040"/>
        <v>-31.584269281262056</v>
      </c>
      <c r="Q3541" s="374">
        <f t="shared" si="1041"/>
        <v>107.85306582172571</v>
      </c>
      <c r="R3541" s="12">
        <f t="shared" si="1042"/>
        <v>-72.146934178274293</v>
      </c>
      <c r="S3541" s="57">
        <f t="shared" si="1043"/>
        <v>575.74229826557973</v>
      </c>
      <c r="T3541" s="12">
        <f t="shared" si="1026"/>
        <v>-31.584269281262056</v>
      </c>
    </row>
    <row r="3542" spans="1:20" x14ac:dyDescent="0.15">
      <c r="A3542" s="57">
        <f t="shared" si="1027"/>
        <v>3631242.0322709973</v>
      </c>
      <c r="B3542" s="12">
        <f t="shared" si="1044"/>
        <v>577930.118998989</v>
      </c>
      <c r="C3542" s="57" t="str">
        <f t="shared" si="1028"/>
        <v>-0.00789292866374879+0.0247787839582208i</v>
      </c>
      <c r="D3542" s="57" t="str">
        <f t="shared" si="1029"/>
        <v>1.85733451687393-3.3832310975341i</v>
      </c>
      <c r="E3542" s="57" t="str">
        <f t="shared" si="1030"/>
        <v>-26.0570718619343-20.515587888274i</v>
      </c>
      <c r="F3542" s="57" t="str">
        <f t="shared" si="1031"/>
        <v>1.5865660285728-3.06168248970916i</v>
      </c>
      <c r="G3542" s="57" t="str">
        <f t="shared" si="1032"/>
        <v>0.379681270222596-0.485307534729013i</v>
      </c>
      <c r="H3542" s="57" t="str">
        <f t="shared" si="1033"/>
        <v>0.00418847016476509-13.7742619929318i</v>
      </c>
      <c r="I3542" s="57" t="str">
        <f t="shared" si="1034"/>
        <v>-0.237902796436466-0.123373178922472i</v>
      </c>
      <c r="K3542" s="57" t="str">
        <f t="shared" si="1035"/>
        <v>0.000264910976607109-0.000308117887775675i</v>
      </c>
      <c r="L3542" s="57" t="str">
        <f t="shared" si="1036"/>
        <v>0.00025-0.00038248314944192i</v>
      </c>
      <c r="M3542" s="57" t="str">
        <f t="shared" si="1037"/>
        <v>0.0025-0.000215416041613096i</v>
      </c>
      <c r="N3542" s="57">
        <f t="shared" si="1038"/>
        <v>72.331462867948801</v>
      </c>
      <c r="O3542" s="57">
        <f t="shared" si="1039"/>
        <v>31.698693092503053</v>
      </c>
      <c r="P3542" s="374">
        <f t="shared" si="1040"/>
        <v>-31.698693092503053</v>
      </c>
      <c r="Q3542" s="374">
        <f t="shared" si="1041"/>
        <v>107.6685371320512</v>
      </c>
      <c r="R3542" s="12">
        <f t="shared" si="1042"/>
        <v>-72.331462867948801</v>
      </c>
      <c r="S3542" s="57">
        <f t="shared" si="1043"/>
        <v>577.93011899898897</v>
      </c>
      <c r="T3542" s="12">
        <f t="shared" si="1026"/>
        <v>-31.698693092503053</v>
      </c>
    </row>
    <row r="3543" spans="1:20" x14ac:dyDescent="0.15">
      <c r="A3543" s="57">
        <f t="shared" si="1027"/>
        <v>3645040.7519936273</v>
      </c>
      <c r="B3543" s="12">
        <f t="shared" si="1044"/>
        <v>580126.25345118518</v>
      </c>
      <c r="C3543" s="57" t="str">
        <f t="shared" si="1028"/>
        <v>-0.00771137838545779+0.0244792785168107i</v>
      </c>
      <c r="D3543" s="57" t="str">
        <f t="shared" si="1029"/>
        <v>1.84654664222121-3.37634269488658i</v>
      </c>
      <c r="E3543" s="57" t="str">
        <f t="shared" si="1030"/>
        <v>-25.9141122756974-20.2829396488272i</v>
      </c>
      <c r="F3543" s="57" t="str">
        <f t="shared" si="1031"/>
        <v>1.57910730510673-3.05590539565545i</v>
      </c>
      <c r="G3543" s="57" t="str">
        <f t="shared" si="1032"/>
        <v>0.377896322386302-0.484861518284561i</v>
      </c>
      <c r="H3543" s="57" t="str">
        <f t="shared" si="1033"/>
        <v>0.00415247748427138-13.7220822207225i</v>
      </c>
      <c r="I3543" s="57" t="str">
        <f t="shared" si="1034"/>
        <v>-0.236554656859983-0.12232786981583i</v>
      </c>
      <c r="K3543" s="57" t="str">
        <f t="shared" si="1035"/>
        <v>0.000264635716401704-0.000307011286175082i</v>
      </c>
      <c r="L3543" s="57" t="str">
        <f t="shared" si="1036"/>
        <v>0.00025-0.000381035215622554i</v>
      </c>
      <c r="M3543" s="57" t="str">
        <f t="shared" si="1037"/>
        <v>0.0025-0.000214600559487046i</v>
      </c>
      <c r="N3543" s="57">
        <f t="shared" si="1038"/>
        <v>72.514708923538166</v>
      </c>
      <c r="O3543" s="57">
        <f t="shared" si="1039"/>
        <v>31.813120508701527</v>
      </c>
      <c r="P3543" s="374">
        <f t="shared" si="1040"/>
        <v>-31.813120508701527</v>
      </c>
      <c r="Q3543" s="374">
        <f t="shared" si="1041"/>
        <v>107.48529107646183</v>
      </c>
      <c r="R3543" s="12">
        <f t="shared" si="1042"/>
        <v>-72.514708923538166</v>
      </c>
      <c r="S3543" s="57">
        <f t="shared" si="1043"/>
        <v>580.12625345118522</v>
      </c>
      <c r="T3543" s="12">
        <f t="shared" si="1026"/>
        <v>-31.813120508701527</v>
      </c>
    </row>
    <row r="3544" spans="1:20" x14ac:dyDescent="0.15">
      <c r="A3544" s="57">
        <f t="shared" si="1027"/>
        <v>3658891.9068512032</v>
      </c>
      <c r="B3544" s="12">
        <f t="shared" si="1044"/>
        <v>582330.73321429966</v>
      </c>
      <c r="C3544" s="57" t="str">
        <f t="shared" si="1028"/>
        <v>-0.00753368651033959+0.0241829453718001i</v>
      </c>
      <c r="D3544" s="57" t="str">
        <f t="shared" si="1029"/>
        <v>1.83580263888935-3.3694339805821i</v>
      </c>
      <c r="E3544" s="57" t="str">
        <f t="shared" si="1030"/>
        <v>-25.7712911881653-20.0528742457448i</v>
      </c>
      <c r="F3544" s="57" t="str">
        <f t="shared" si="1031"/>
        <v>1.57166238576402-3.05011744663627i</v>
      </c>
      <c r="G3544" s="57" t="str">
        <f t="shared" si="1032"/>
        <v>0.376114678016113-0.484409358907266i</v>
      </c>
      <c r="H3544" s="57" t="str">
        <f t="shared" si="1033"/>
        <v>0.00411681926722471-13.6701003719034i</v>
      </c>
      <c r="I3544" s="57" t="str">
        <f t="shared" si="1034"/>
        <v>-0.235212481409971-0.121289780037396i</v>
      </c>
      <c r="K3544" s="57" t="str">
        <f t="shared" si="1035"/>
        <v>0.000264362348517662-0.000305908237869626i</v>
      </c>
      <c r="L3544" s="57" t="str">
        <f t="shared" si="1036"/>
        <v>0.00025-0.000379592763122687i</v>
      </c>
      <c r="M3544" s="57" t="str">
        <f t="shared" si="1037"/>
        <v>0.0025-0.00021378816446209i</v>
      </c>
      <c r="N3544" s="57">
        <f t="shared" si="1038"/>
        <v>72.696678826065238</v>
      </c>
      <c r="O3544" s="57">
        <f t="shared" si="1039"/>
        <v>31.927550860025494</v>
      </c>
      <c r="P3544" s="374">
        <f t="shared" si="1040"/>
        <v>-31.927550860025494</v>
      </c>
      <c r="Q3544" s="374">
        <f t="shared" si="1041"/>
        <v>107.30332117393476</v>
      </c>
      <c r="R3544" s="12">
        <f t="shared" si="1042"/>
        <v>-72.696678826065238</v>
      </c>
      <c r="S3544" s="57">
        <f t="shared" si="1043"/>
        <v>582.3307332142997</v>
      </c>
      <c r="T3544" s="12">
        <f t="shared" si="1026"/>
        <v>-31.927550860025494</v>
      </c>
    </row>
    <row r="3545" spans="1:20" x14ac:dyDescent="0.15">
      <c r="A3545" s="57">
        <f t="shared" si="1027"/>
        <v>3672795.696097238</v>
      </c>
      <c r="B3545" s="12">
        <f t="shared" si="1044"/>
        <v>584543.59000051406</v>
      </c>
      <c r="C3545" s="57" t="str">
        <f t="shared" si="1028"/>
        <v>-0.00735977744133099+0.0238897657741357i</v>
      </c>
      <c r="D3545" s="57" t="str">
        <f t="shared" si="1029"/>
        <v>1.82510254702775-3.36250527604014i</v>
      </c>
      <c r="E3545" s="57" t="str">
        <f t="shared" si="1030"/>
        <v>-25.6286245089777-19.8253651776237i</v>
      </c>
      <c r="F3545" s="57" t="str">
        <f t="shared" si="1031"/>
        <v>1.56423144585468-3.0443187126i</v>
      </c>
      <c r="G3545" s="57" t="str">
        <f t="shared" si="1032"/>
        <v>0.374336379065474-0.483951086757354i</v>
      </c>
      <c r="H3545" s="57" t="str">
        <f t="shared" si="1033"/>
        <v>0.00408149210761348-13.6183156930271i</v>
      </c>
      <c r="I3545" s="57" t="str">
        <f t="shared" si="1034"/>
        <v>-0.233876252756637-0.120258879237663i</v>
      </c>
      <c r="K3545" s="57" t="str">
        <f t="shared" si="1035"/>
        <v>0.000264090861291394-0.000304808735875982i</v>
      </c>
      <c r="L3545" s="57" t="str">
        <f t="shared" si="1036"/>
        <v>0.00025-0.000378155771192158i</v>
      </c>
      <c r="M3545" s="57" t="str">
        <f t="shared" si="1037"/>
        <v>0.0025-0.000212978844851653i</v>
      </c>
      <c r="N3545" s="57">
        <f t="shared" si="1038"/>
        <v>72.877379026534214</v>
      </c>
      <c r="O3545" s="57">
        <f t="shared" si="1039"/>
        <v>32.041983484514773</v>
      </c>
      <c r="P3545" s="374">
        <f t="shared" si="1040"/>
        <v>-32.041983484514773</v>
      </c>
      <c r="Q3545" s="374">
        <f t="shared" si="1041"/>
        <v>107.12262097346579</v>
      </c>
      <c r="R3545" s="12">
        <f t="shared" si="1042"/>
        <v>-72.877379026534214</v>
      </c>
      <c r="S3545" s="57">
        <f t="shared" si="1043"/>
        <v>584.54359000051409</v>
      </c>
      <c r="T3545" s="12">
        <f t="shared" si="1026"/>
        <v>-32.041983484514773</v>
      </c>
    </row>
    <row r="3546" spans="1:20" x14ac:dyDescent="0.15">
      <c r="A3546" s="57">
        <f t="shared" si="1027"/>
        <v>3686752.3197424076</v>
      </c>
      <c r="B3546" s="12">
        <f t="shared" si="1044"/>
        <v>586764.85564251605</v>
      </c>
      <c r="C3546" s="57" t="str">
        <f t="shared" si="1028"/>
        <v>-0.0071895769004674+0.0235997205814884i</v>
      </c>
      <c r="D3546" s="57" t="str">
        <f t="shared" si="1029"/>
        <v>1.81444640394192-3.35555690190236i</v>
      </c>
      <c r="E3546" s="57" t="str">
        <f t="shared" si="1030"/>
        <v>-25.4861277183021-19.6003861376362i</v>
      </c>
      <c r="F3546" s="57" t="str">
        <f t="shared" si="1031"/>
        <v>1.55681465922812-3.03850926511956i</v>
      </c>
      <c r="G3546" s="57" t="str">
        <f t="shared" si="1032"/>
        <v>0.37256146713831-0.483486732333019i</v>
      </c>
      <c r="H3546" s="57" t="str">
        <f t="shared" si="1033"/>
        <v>0.00404649263707796-13.5667274335412i</v>
      </c>
      <c r="I3546" s="57" t="str">
        <f t="shared" si="1034"/>
        <v>-0.232545953687902-0.11923513699621i</v>
      </c>
      <c r="K3546" s="57" t="str">
        <f t="shared" si="1035"/>
        <v>0.0002638212431118-0.000303712773176683i</v>
      </c>
      <c r="L3546" s="57" t="str">
        <f t="shared" si="1036"/>
        <v>0.00025-0.000376724219159353i</v>
      </c>
      <c r="M3546" s="57" t="str">
        <f t="shared" si="1037"/>
        <v>0.0025-0.000212172589013403i</v>
      </c>
      <c r="N3546" s="57">
        <f t="shared" si="1038"/>
        <v>73.056815946160071</v>
      </c>
      <c r="O3546" s="57">
        <f t="shared" si="1039"/>
        <v>32.156417727960203</v>
      </c>
      <c r="P3546" s="374">
        <f t="shared" si="1040"/>
        <v>-32.156417727960203</v>
      </c>
      <c r="Q3546" s="374">
        <f t="shared" si="1041"/>
        <v>106.94318405383993</v>
      </c>
      <c r="R3546" s="12">
        <f t="shared" si="1042"/>
        <v>-73.056815946160071</v>
      </c>
      <c r="S3546" s="57">
        <f t="shared" si="1043"/>
        <v>586.76485564251607</v>
      </c>
      <c r="T3546" s="12">
        <f t="shared" si="1026"/>
        <v>-32.156417727960203</v>
      </c>
    </row>
    <row r="3547" spans="1:20" x14ac:dyDescent="0.15">
      <c r="A3547" s="57">
        <f t="shared" si="1027"/>
        <v>3700761.9785574293</v>
      </c>
      <c r="B3547" s="12">
        <f t="shared" si="1044"/>
        <v>588994.56209395768</v>
      </c>
      <c r="C3547" s="57" t="str">
        <f t="shared" si="1028"/>
        <v>-0.0070230119107971+0.0233127902797077i</v>
      </c>
      <c r="D3547" s="57" t="str">
        <f t="shared" si="1029"/>
        <v>1.80383424411312-3.34858917800607i</v>
      </c>
      <c r="E3547" s="57" t="str">
        <f t="shared" si="1030"/>
        <v>-25.3438158755222-19.3779110149202i</v>
      </c>
      <c r="F3547" s="57" t="str">
        <f t="shared" si="1031"/>
        <v>1.54941219825928-3.0326891773717i</v>
      </c>
      <c r="G3547" s="57" t="str">
        <f t="shared" si="1032"/>
        <v>0.370789983485692-0.483016326465651i</v>
      </c>
      <c r="H3547" s="57" t="str">
        <f t="shared" si="1033"/>
        <v>0.00401181752447342-13.5153348457779i</v>
      </c>
      <c r="I3547" s="57" t="str">
        <f t="shared" si="1034"/>
        <v>-0.231221567106059-0.118218522823404i</v>
      </c>
      <c r="K3547" s="57" t="str">
        <f t="shared" si="1035"/>
        <v>0.000263553482420315-0.000302620342720741i</v>
      </c>
      <c r="L3547" s="57" t="str">
        <f t="shared" si="1036"/>
        <v>0.00025-0.000375298086430915i</v>
      </c>
      <c r="M3547" s="57" t="str">
        <f t="shared" si="1037"/>
        <v>0.0025-0.000211369385349076i</v>
      </c>
      <c r="N3547" s="57">
        <f t="shared" si="1038"/>
        <v>73.234995976600132</v>
      </c>
      <c r="O3547" s="57">
        <f t="shared" si="1039"/>
        <v>32.270852943784483</v>
      </c>
      <c r="P3547" s="374">
        <f t="shared" si="1040"/>
        <v>-32.270852943784483</v>
      </c>
      <c r="Q3547" s="374">
        <f t="shared" si="1041"/>
        <v>106.76500402339987</v>
      </c>
      <c r="R3547" s="12">
        <f t="shared" si="1042"/>
        <v>-73.234995976600132</v>
      </c>
      <c r="S3547" s="57">
        <f t="shared" si="1043"/>
        <v>588.99456209395771</v>
      </c>
      <c r="T3547" s="12">
        <f t="shared" si="1026"/>
        <v>-32.270852943784483</v>
      </c>
    </row>
    <row r="3548" spans="1:20" x14ac:dyDescent="0.15">
      <c r="A3548" s="57">
        <f t="shared" si="1027"/>
        <v>3714824.8740759478</v>
      </c>
      <c r="B3548" s="12">
        <f t="shared" si="1044"/>
        <v>591232.74142991472</v>
      </c>
      <c r="C3548" s="57" t="str">
        <f t="shared" si="1028"/>
        <v>-0.00686001077836655+0.0230289550036225i</v>
      </c>
      <c r="D3548" s="57" t="str">
        <f t="shared" si="1029"/>
        <v>1.79326609921821-3.34160242335822i</v>
      </c>
      <c r="E3548" s="57" t="str">
        <f t="shared" si="1030"/>
        <v>-25.2017036277776-19.1579138958378i</v>
      </c>
      <c r="F3548" s="57" t="str">
        <f t="shared" si="1031"/>
        <v>1.5420242338352-3.02685852411614i</v>
      </c>
      <c r="G3548" s="57" t="str">
        <f t="shared" si="1032"/>
        <v>0.369021969002604-0.482539900315036i</v>
      </c>
      <c r="H3548" s="57" t="str">
        <f t="shared" si="1033"/>
        <v>0.0039774634754388-13.4641371849419i</v>
      </c>
      <c r="I3548" s="57" t="str">
        <f t="shared" si="1034"/>
        <v>-0.229903076024439-0.11720900616211i</v>
      </c>
      <c r="K3548" s="57" t="str">
        <f t="shared" si="1035"/>
        <v>0.000263287567710972-0.000301531437424236i</v>
      </c>
      <c r="L3548" s="57" t="str">
        <f t="shared" si="1036"/>
        <v>0.00025-0.000373877352491447i</v>
      </c>
      <c r="M3548" s="57" t="str">
        <f t="shared" si="1037"/>
        <v>0.0025-0.00021056922230432i</v>
      </c>
      <c r="N3548" s="57">
        <f t="shared" si="1038"/>
        <v>73.411925480184863</v>
      </c>
      <c r="O3548" s="57">
        <f t="shared" si="1039"/>
        <v>32.385288492926165</v>
      </c>
      <c r="P3548" s="374">
        <f t="shared" si="1040"/>
        <v>-32.385288492926165</v>
      </c>
      <c r="Q3548" s="374">
        <f t="shared" si="1041"/>
        <v>106.58807451981514</v>
      </c>
      <c r="R3548" s="12">
        <f t="shared" si="1042"/>
        <v>-73.411925480184863</v>
      </c>
      <c r="S3548" s="57">
        <f t="shared" si="1043"/>
        <v>591.23274142991477</v>
      </c>
      <c r="T3548" s="12">
        <f t="shared" si="1026"/>
        <v>-32.385288492926165</v>
      </c>
    </row>
    <row r="3549" spans="1:20" x14ac:dyDescent="0.15">
      <c r="A3549" s="57">
        <f t="shared" si="1027"/>
        <v>3728941.2085974361</v>
      </c>
      <c r="B3549" s="12">
        <f t="shared" si="1044"/>
        <v>593479.42584734841</v>
      </c>
      <c r="C3549" s="57" t="str">
        <f t="shared" si="1028"/>
        <v>-0.00670050307428261+0.0227481945572052i</v>
      </c>
      <c r="D3549" s="57" t="str">
        <f t="shared" si="1029"/>
        <v>1.78274199814966-3.33459695610961i</v>
      </c>
      <c r="E3549" s="57" t="str">
        <f t="shared" si="1030"/>
        <v>-25.0598052183609-18.9403690651097i</v>
      </c>
      <c r="F3549" s="57" t="str">
        <f t="shared" si="1031"/>
        <v>1.53465093534177-3.02101738167457i</v>
      </c>
      <c r="G3549" s="57" t="str">
        <f t="shared" si="1032"/>
        <v>0.3672574642248-0.482057485364525i</v>
      </c>
      <c r="H3549" s="57" t="str">
        <f t="shared" si="1033"/>
        <v>0.00394342723196996-13.4131337090996i</v>
      </c>
      <c r="I3549" s="57" t="str">
        <f t="shared" si="1034"/>
        <v>-0.228590463564157-0.116206556389418i</v>
      </c>
      <c r="K3549" s="57" t="str">
        <f t="shared" si="1035"/>
        <v>0.000263023487530446-0.000300446050170908i</v>
      </c>
      <c r="L3549" s="57" t="str">
        <f t="shared" si="1036"/>
        <v>0.00025-0.000372461996903216i</v>
      </c>
      <c r="M3549" s="57" t="str">
        <f t="shared" si="1037"/>
        <v>0.0025-0.000209772088368519i</v>
      </c>
      <c r="N3549" s="57">
        <f t="shared" si="1038"/>
        <v>73.587610790153761</v>
      </c>
      <c r="O3549" s="57">
        <f t="shared" si="1039"/>
        <v>32.499723743726449</v>
      </c>
      <c r="P3549" s="374">
        <f t="shared" si="1040"/>
        <v>-32.499723743726449</v>
      </c>
      <c r="Q3549" s="374">
        <f t="shared" si="1041"/>
        <v>106.41238920984624</v>
      </c>
      <c r="R3549" s="12">
        <f t="shared" si="1042"/>
        <v>-73.587610790153761</v>
      </c>
      <c r="S3549" s="57">
        <f t="shared" si="1043"/>
        <v>593.47942584734835</v>
      </c>
      <c r="T3549" s="12">
        <f t="shared" si="1026"/>
        <v>-32.499723743726449</v>
      </c>
    </row>
    <row r="3550" spans="1:20" x14ac:dyDescent="0.15">
      <c r="A3550" s="57">
        <f t="shared" si="1027"/>
        <v>3743111.1851901067</v>
      </c>
      <c r="B3550" s="12">
        <f t="shared" si="1044"/>
        <v>595734.64766556839</v>
      </c>
      <c r="C3550" s="57" t="str">
        <f t="shared" si="1028"/>
        <v>-0.00654441961685983+0.022470488433115i</v>
      </c>
      <c r="D3550" s="57" t="str">
        <f t="shared" si="1029"/>
        <v>1.77226196703591-3.32757309352957i</v>
      </c>
      <c r="E3550" s="57" t="str">
        <f t="shared" si="1030"/>
        <v>-24.9181344949728-18.7252510068292i</v>
      </c>
      <c r="F3550" s="57" t="str">
        <f t="shared" si="1031"/>
        <v>1.52729247065084-3.0151658279095i</v>
      </c>
      <c r="G3550" s="57" t="str">
        <f t="shared" si="1032"/>
        <v>0.365496509325712-0.481569113416166i</v>
      </c>
      <c r="H3550" s="57" t="str">
        <f t="shared" si="1033"/>
        <v>0.00390970557199789-13.3623236791675i</v>
      </c>
      <c r="I3550" s="57" t="str">
        <f t="shared" si="1034"/>
        <v>-0.227283712950875-0.115211142818378i</v>
      </c>
      <c r="K3550" s="57" t="str">
        <f t="shared" si="1035"/>
        <v>0.000262761230478083-0.000299364173812752i</v>
      </c>
      <c r="L3550" s="57" t="str">
        <f t="shared" si="1036"/>
        <v>0.00025-0.000371051999305852i</v>
      </c>
      <c r="M3550" s="57" t="str">
        <f t="shared" si="1037"/>
        <v>0.0025-0.000208977972074636i</v>
      </c>
      <c r="N3550" s="57">
        <f t="shared" si="1038"/>
        <v>73.762058210895091</v>
      </c>
      <c r="O3550" s="57">
        <f t="shared" si="1039"/>
        <v>32.614158071818515</v>
      </c>
      <c r="P3550" s="374">
        <f t="shared" si="1040"/>
        <v>-32.614158071818515</v>
      </c>
      <c r="Q3550" s="374">
        <f t="shared" si="1041"/>
        <v>106.23794178910491</v>
      </c>
      <c r="R3550" s="12">
        <f t="shared" si="1042"/>
        <v>-73.762058210895091</v>
      </c>
      <c r="S3550" s="57">
        <f t="shared" si="1043"/>
        <v>595.73464766556845</v>
      </c>
      <c r="T3550" s="12">
        <f t="shared" si="1026"/>
        <v>-32.614158071818515</v>
      </c>
    </row>
    <row r="3551" spans="1:20" x14ac:dyDescent="0.15">
      <c r="A3551" s="57">
        <f t="shared" si="1027"/>
        <v>3757335.0076938295</v>
      </c>
      <c r="B3551" s="12">
        <f t="shared" si="1044"/>
        <v>597998.43932669761</v>
      </c>
      <c r="C3551" s="57" t="str">
        <f t="shared" si="1028"/>
        <v>-0.00639169245386279+0.0221958158316357i</v>
      </c>
      <c r="D3551" s="57" t="str">
        <f t="shared" si="1029"/>
        <v>1.76182602926184-3.32053115198104i</v>
      </c>
      <c r="E3551" s="57" t="str">
        <f t="shared" si="1030"/>
        <v>-24.7767049178336-18.5125344053619i</v>
      </c>
      <c r="F3551" s="57" t="str">
        <f t="shared" si="1031"/>
        <v>1.51994900610768-3.00930394220303i</v>
      </c>
      <c r="G3551" s="57" t="str">
        <f t="shared" si="1032"/>
        <v>0.363739144113441-0.481074816585801i</v>
      </c>
      <c r="H3551" s="57" t="str">
        <f t="shared" si="1033"/>
        <v>0.00387629530897204-13.3117063589013i</v>
      </c>
      <c r="I3551" s="57" t="str">
        <f t="shared" si="1034"/>
        <v>-0.225982807511638-0.114222734699764i</v>
      </c>
      <c r="K3551" s="57" t="str">
        <f t="shared" si="1035"/>
        <v>0.000262500785205948-0.000298285801170606i</v>
      </c>
      <c r="L3551" s="57" t="str">
        <f t="shared" si="1036"/>
        <v>0.00025-0.000369647339416071i</v>
      </c>
      <c r="M3551" s="57" t="str">
        <f t="shared" si="1037"/>
        <v>0.0025-0.000208186861999039i</v>
      </c>
      <c r="N3551" s="57">
        <f t="shared" si="1038"/>
        <v>73.935274018183293</v>
      </c>
      <c r="O3551" s="57">
        <f t="shared" si="1039"/>
        <v>32.72859086001877</v>
      </c>
      <c r="P3551" s="374">
        <f t="shared" si="1040"/>
        <v>-32.72859086001877</v>
      </c>
      <c r="Q3551" s="374">
        <f t="shared" si="1041"/>
        <v>106.06472598181671</v>
      </c>
      <c r="R3551" s="12">
        <f t="shared" si="1042"/>
        <v>-73.935274018183293</v>
      </c>
      <c r="S3551" s="57">
        <f t="shared" si="1043"/>
        <v>597.99843932669762</v>
      </c>
      <c r="T3551" s="12">
        <f t="shared" si="1026"/>
        <v>-32.72859086001877</v>
      </c>
    </row>
    <row r="3552" spans="1:20" x14ac:dyDescent="0.15">
      <c r="A3552" s="57">
        <f t="shared" si="1027"/>
        <v>3771612.8807230666</v>
      </c>
      <c r="B3552" s="12">
        <f t="shared" si="1044"/>
        <v>600270.83339613909</v>
      </c>
      <c r="C3552" s="57" t="str">
        <f t="shared" si="1028"/>
        <v>-0.00624225484484618+0.0219241556790192i</v>
      </c>
      <c r="D3552" s="57" t="str">
        <f t="shared" si="1029"/>
        <v>1.75143420548951-3.31347144689598i</v>
      </c>
      <c r="E3552" s="57" t="str">
        <f t="shared" si="1030"/>
        <v>-24.6355295676573-18.3021941461333i</v>
      </c>
      <c r="F3552" s="57" t="str">
        <f t="shared" si="1031"/>
        <v>1.51262070651871-3.00343180543546i</v>
      </c>
      <c r="G3552" s="57" t="str">
        <f t="shared" si="1032"/>
        <v>0.361985408027831-0.48057462729815i</v>
      </c>
      <c r="H3552" s="57" t="str">
        <f t="shared" si="1033"/>
        <v>0.00384319329144825-13.2612810148844i</v>
      </c>
      <c r="I3552" s="57" t="str">
        <f t="shared" si="1034"/>
        <v>-0.224687730671734-0.113241301223832i</v>
      </c>
      <c r="K3552" s="57" t="str">
        <f t="shared" si="1035"/>
        <v>0.000262242140418845-0.000297210925034723i</v>
      </c>
      <c r="L3552" s="57" t="str">
        <f t="shared" si="1036"/>
        <v>0.00025-0.000368247997027367i</v>
      </c>
      <c r="M3552" s="57" t="str">
        <f t="shared" si="1037"/>
        <v>0.0025-0.000207398746761346i</v>
      </c>
      <c r="N3552" s="57">
        <f t="shared" si="1038"/>
        <v>74.107264459420534</v>
      </c>
      <c r="O3552" s="57">
        <f t="shared" si="1039"/>
        <v>32.843021498221574</v>
      </c>
      <c r="P3552" s="374">
        <f t="shared" si="1040"/>
        <v>-32.843021498221574</v>
      </c>
      <c r="Q3552" s="374">
        <f t="shared" si="1041"/>
        <v>105.89273554057947</v>
      </c>
      <c r="R3552" s="12">
        <f t="shared" si="1042"/>
        <v>-74.107264459420534</v>
      </c>
      <c r="S3552" s="57">
        <f t="shared" si="1043"/>
        <v>600.2708333961391</v>
      </c>
      <c r="T3552" s="12">
        <f t="shared" si="1026"/>
        <v>-32.843021498221574</v>
      </c>
    </row>
    <row r="3553" spans="1:20" x14ac:dyDescent="0.15">
      <c r="A3553" s="57">
        <f t="shared" si="1027"/>
        <v>3785945.0096698143</v>
      </c>
      <c r="B3553" s="12">
        <f t="shared" si="1044"/>
        <v>602551.86256304441</v>
      </c>
      <c r="C3553" s="57" t="str">
        <f t="shared" si="1028"/>
        <v>-0.00609604124360206+0.0216554866452549i</v>
      </c>
      <c r="D3553" s="57" t="str">
        <f t="shared" si="1029"/>
        <v>1.74108651367902-3.30639429275114i</v>
      </c>
      <c r="E3553" s="57" t="str">
        <f t="shared" si="1030"/>
        <v>-24.4946211534875-18.0942053163115i</v>
      </c>
      <c r="F3553" s="57" t="str">
        <f t="shared" si="1031"/>
        <v>1.50530773513959-2.99754949996379i</v>
      </c>
      <c r="G3553" s="57" t="str">
        <f t="shared" si="1032"/>
        <v>0.360235340137611-0.480068578281844i</v>
      </c>
      <c r="H3553" s="57" t="str">
        <f t="shared" si="1033"/>
        <v>0.00381039640268164-13.2110469165175i</v>
      </c>
      <c r="I3553" s="57" t="str">
        <f t="shared" si="1034"/>
        <v>-0.223398465951621-0.112266811522113i</v>
      </c>
      <c r="K3553" s="57" t="str">
        <f t="shared" si="1035"/>
        <v>0.000261985284874348-0.000296139538165353i</v>
      </c>
      <c r="L3553" s="57" t="str">
        <f t="shared" si="1036"/>
        <v>0.00025-0.00036685395200973i</v>
      </c>
      <c r="M3553" s="57" t="str">
        <f t="shared" si="1037"/>
        <v>0.0025-0.000206613615024254i</v>
      </c>
      <c r="N3553" s="57">
        <f t="shared" si="1038"/>
        <v>74.278035753878953</v>
      </c>
      <c r="O3553" s="57">
        <f t="shared" si="1039"/>
        <v>32.957449383295149</v>
      </c>
      <c r="P3553" s="374">
        <f t="shared" si="1040"/>
        <v>-32.957449383295149</v>
      </c>
      <c r="Q3553" s="374">
        <f t="shared" si="1041"/>
        <v>105.72196424612105</v>
      </c>
      <c r="R3553" s="12">
        <f t="shared" si="1042"/>
        <v>-74.278035753878953</v>
      </c>
      <c r="S3553" s="57">
        <f t="shared" si="1043"/>
        <v>602.55186256304444</v>
      </c>
      <c r="T3553" s="12">
        <f t="shared" si="1026"/>
        <v>-32.957449383295149</v>
      </c>
    </row>
    <row r="3554" spans="1:20" x14ac:dyDescent="0.15">
      <c r="A3554" s="57">
        <f t="shared" si="1027"/>
        <v>3800331.6007065596</v>
      </c>
      <c r="B3554" s="12">
        <f t="shared" si="1044"/>
        <v>604841.55964078405</v>
      </c>
      <c r="C3554" s="57" t="str">
        <f t="shared" si="1028"/>
        <v>-0.00595298728071827+0.0213897871612722i</v>
      </c>
      <c r="D3554" s="57" t="str">
        <f t="shared" si="1029"/>
        <v>1.73078296910973-3.29930000304432i</v>
      </c>
      <c r="E3554" s="57" t="str">
        <f t="shared" si="1030"/>
        <v>-24.3539920203935-17.8885432053846i</v>
      </c>
      <c r="F3554" s="57" t="str">
        <f t="shared" si="1031"/>
        <v>1.49801025366366-2.99165710960015i</v>
      </c>
      <c r="G3554" s="57" t="str">
        <f t="shared" si="1032"/>
        <v>0.358488979137619-0.479556702564448i</v>
      </c>
      <c r="H3554" s="57" t="str">
        <f t="shared" si="1033"/>
        <v>0.00377790156022405-13.1610033360065i</v>
      </c>
      <c r="I3554" s="57" t="str">
        <f t="shared" si="1034"/>
        <v>-0.222114996963878-0.111299234669199i</v>
      </c>
      <c r="K3554" s="57" t="str">
        <f t="shared" si="1035"/>
        <v>0.000261730207382818-0.000295071633293324i</v>
      </c>
      <c r="L3554" s="57" t="str">
        <f t="shared" si="1036"/>
        <v>0.00025-0.000365465184309355i</v>
      </c>
      <c r="M3554" s="57" t="str">
        <f t="shared" si="1037"/>
        <v>0.0025-0.000205831455493379i</v>
      </c>
      <c r="N3554" s="57">
        <f t="shared" si="1038"/>
        <v>74.447594092943291</v>
      </c>
      <c r="O3554" s="57">
        <f t="shared" si="1039"/>
        <v>33.071873918981048</v>
      </c>
      <c r="P3554" s="374">
        <f t="shared" si="1040"/>
        <v>-33.071873918981048</v>
      </c>
      <c r="Q3554" s="374">
        <f t="shared" si="1041"/>
        <v>105.55240590705671</v>
      </c>
      <c r="R3554" s="12">
        <f t="shared" si="1042"/>
        <v>-74.447594092943291</v>
      </c>
      <c r="S3554" s="57">
        <f t="shared" si="1043"/>
        <v>604.841559640784</v>
      </c>
      <c r="T3554" s="12">
        <f t="shared" si="1026"/>
        <v>-33.071873918981048</v>
      </c>
    </row>
    <row r="3555" spans="1:20" x14ac:dyDescent="0.15">
      <c r="A3555" s="57">
        <f t="shared" si="1027"/>
        <v>3814772.860789245</v>
      </c>
      <c r="B3555" s="12">
        <f t="shared" si="1044"/>
        <v>607139.95756741904</v>
      </c>
      <c r="C3555" s="57" t="str">
        <f t="shared" si="1028"/>
        <v>-0.00581302974625373+0.0211270354355954i</v>
      </c>
      <c r="D3555" s="57" t="str">
        <f t="shared" si="1029"/>
        <v>1.72052358440141-3.29218889027088i</v>
      </c>
      <c r="E3555" s="57" t="str">
        <f t="shared" si="1030"/>
        <v>-24.2136541570364-17.6851833056416i</v>
      </c>
      <c r="F3555" s="57" t="str">
        <f t="shared" si="1031"/>
        <v>1.49072842221055-2.98575471959004i</v>
      </c>
      <c r="G3555" s="57" t="str">
        <f t="shared" si="1032"/>
        <v>0.356746363346112-0.479039033467458i</v>
      </c>
      <c r="H3555" s="57" t="str">
        <f t="shared" si="1033"/>
        <v>0.00374570571552624-13.1111495483524i</v>
      </c>
      <c r="I3555" s="57" t="str">
        <f t="shared" si="1034"/>
        <v>-0.220837307410219-0.110338539684548i</v>
      </c>
      <c r="K3555" s="57" t="str">
        <f t="shared" si="1035"/>
        <v>0.000261476896807414-0.00029400720312059i</v>
      </c>
      <c r="L3555" s="57" t="str">
        <f t="shared" si="1036"/>
        <v>0.00025-0.000364081673948351i</v>
      </c>
      <c r="M3555" s="57" t="str">
        <f t="shared" si="1037"/>
        <v>0.0025-0.000205052256917094i</v>
      </c>
      <c r="N3555" s="57">
        <f t="shared" si="1038"/>
        <v>74.615945640357239</v>
      </c>
      <c r="O3555" s="57">
        <f t="shared" si="1039"/>
        <v>33.186294515795431</v>
      </c>
      <c r="P3555" s="374">
        <f t="shared" si="1040"/>
        <v>-33.186294515795431</v>
      </c>
      <c r="Q3555" s="374">
        <f t="shared" si="1041"/>
        <v>105.38405435964276</v>
      </c>
      <c r="R3555" s="12">
        <f t="shared" si="1042"/>
        <v>-74.615945640357239</v>
      </c>
      <c r="S3555" s="57">
        <f t="shared" si="1043"/>
        <v>607.13995756741906</v>
      </c>
      <c r="T3555" s="12">
        <f t="shared" si="1026"/>
        <v>-33.186294515795431</v>
      </c>
    </row>
    <row r="3556" spans="1:20" x14ac:dyDescent="0.15">
      <c r="A3556" s="57">
        <f t="shared" si="1027"/>
        <v>3829268.9976602443</v>
      </c>
      <c r="B3556" s="12">
        <f t="shared" si="1044"/>
        <v>609447.08940617531</v>
      </c>
      <c r="C3556" s="57" t="str">
        <f t="shared" si="1028"/>
        <v>-0.0056761065725385+0.0208672094704626i</v>
      </c>
      <c r="D3556" s="57" t="str">
        <f t="shared" si="1029"/>
        <v>1.71030836953586-3.28506126590076i</v>
      </c>
      <c r="E3556" s="57" t="str">
        <f t="shared" si="1030"/>
        <v>-24.0736192030972-17.4841013125582i</v>
      </c>
      <c r="F3556" s="57" t="str">
        <f t="shared" si="1031"/>
        <v>1.48346239931533-2.97984241659056i</v>
      </c>
      <c r="G3556" s="57" t="str">
        <f t="shared" si="1032"/>
        <v>0.355007530702124-0.478515604601255i</v>
      </c>
      <c r="H3556" s="57" t="str">
        <f t="shared" si="1033"/>
        <v>0.00371380585354484-13.0614848313398i</v>
      </c>
      <c r="I3556" s="57" t="str">
        <f t="shared" si="1034"/>
        <v>-0.219565381078546-0.109384695534308i</v>
      </c>
      <c r="K3556" s="57" t="str">
        <f t="shared" si="1035"/>
        <v>0.000261225342064112-0.000292946240320817i</v>
      </c>
      <c r="L3556" s="57" t="str">
        <f t="shared" si="1036"/>
        <v>0.00025-0.000362703401024458i</v>
      </c>
      <c r="M3556" s="57" t="str">
        <f t="shared" si="1037"/>
        <v>0.0025-0.000204276008086366i</v>
      </c>
      <c r="N3556" s="57">
        <f t="shared" si="1038"/>
        <v>74.783096532465038</v>
      </c>
      <c r="O3556" s="57">
        <f t="shared" si="1039"/>
        <v>33.30071059093229</v>
      </c>
      <c r="P3556" s="374">
        <f t="shared" si="1040"/>
        <v>-33.30071059093229</v>
      </c>
      <c r="Q3556" s="374">
        <f t="shared" si="1041"/>
        <v>105.21690346753496</v>
      </c>
      <c r="R3556" s="12">
        <f t="shared" si="1042"/>
        <v>-74.783096532465038</v>
      </c>
      <c r="S3556" s="57">
        <f t="shared" si="1043"/>
        <v>609.44708940617534</v>
      </c>
      <c r="T3556" s="12">
        <f t="shared" si="1026"/>
        <v>-33.30071059093229</v>
      </c>
    </row>
    <row r="3557" spans="1:20" x14ac:dyDescent="0.15">
      <c r="A3557" s="57">
        <f t="shared" si="1027"/>
        <v>3843820.2198513537</v>
      </c>
      <c r="B3557" s="12">
        <f t="shared" si="1044"/>
        <v>611762.98834591883</v>
      </c>
      <c r="C3557" s="57" t="str">
        <f t="shared" si="1028"/>
        <v>-0.00554215681709902+0.0206102870774214i</v>
      </c>
      <c r="D3557" s="57" t="str">
        <f t="shared" si="1029"/>
        <v>1.70013733187848-3.2779174403558i</v>
      </c>
      <c r="E3557" s="57" t="str">
        <f t="shared" si="1030"/>
        <v>-23.9338984565761-17.2852731250918i</v>
      </c>
      <c r="F3557" s="57" t="str">
        <f t="shared" si="1031"/>
        <v>1.47621234191783-2.97392028864854i</v>
      </c>
      <c r="G3557" s="57" t="str">
        <f t="shared" si="1032"/>
        <v>0.353272518762944-0.477986449860066i</v>
      </c>
      <c r="H3557" s="57" t="str">
        <f t="shared" si="1033"/>
        <v>0.00368219899235354-13.0120084655262i</v>
      </c>
      <c r="I3557" s="57" t="str">
        <f t="shared" si="1034"/>
        <v>-0.218299201840057-0.10843767113314i</v>
      </c>
      <c r="K3557" s="57" t="str">
        <f t="shared" si="1035"/>
        <v>0.000260975532121695-0.000291888737539933i</v>
      </c>
      <c r="L3557" s="57" t="str">
        <f t="shared" si="1036"/>
        <v>0.00025-0.000361330345710758i</v>
      </c>
      <c r="M3557" s="57" t="str">
        <f t="shared" si="1037"/>
        <v>0.0025-0.000203502697834594i</v>
      </c>
      <c r="N3557" s="57">
        <f t="shared" si="1038"/>
        <v>74.949052878459383</v>
      </c>
      <c r="O3557" s="57">
        <f t="shared" si="1039"/>
        <v>33.415121568169411</v>
      </c>
      <c r="P3557" s="374">
        <f t="shared" si="1040"/>
        <v>-33.415121568169411</v>
      </c>
      <c r="Q3557" s="374">
        <f t="shared" si="1041"/>
        <v>105.05094712154062</v>
      </c>
      <c r="R3557" s="12">
        <f t="shared" si="1042"/>
        <v>-74.949052878459383</v>
      </c>
      <c r="S3557" s="57">
        <f t="shared" si="1043"/>
        <v>611.76298834591887</v>
      </c>
      <c r="T3557" s="12">
        <f t="shared" si="1026"/>
        <v>-33.415121568169411</v>
      </c>
    </row>
    <row r="3558" spans="1:20" x14ac:dyDescent="0.15">
      <c r="A3558" s="57">
        <f t="shared" si="1027"/>
        <v>3858426.736686789</v>
      </c>
      <c r="B3558" s="12">
        <f t="shared" si="1044"/>
        <v>614087.68770163332</v>
      </c>
      <c r="C3558" s="57" t="str">
        <f t="shared" si="1028"/>
        <v>-0.00541112064571682+0.0203562458924151i</v>
      </c>
      <c r="D3558" s="57" t="str">
        <f t="shared" si="1029"/>
        <v>1.69001047620015-3.27075772298748i</v>
      </c>
      <c r="E3558" s="57" t="str">
        <f t="shared" si="1030"/>
        <v>-23.7945028809612-17.088674845888i</v>
      </c>
      <c r="F3558" s="57" t="str">
        <f t="shared" si="1031"/>
        <v>1.4689784053523-2.96798842517846i</v>
      </c>
      <c r="G3558" s="57" t="str">
        <f t="shared" si="1032"/>
        <v>0.351541364701628-0.477451603416875i</v>
      </c>
      <c r="H3558" s="57" t="str">
        <f t="shared" si="1033"/>
        <v>0.00365088218275919-12.9627197342313i</v>
      </c>
      <c r="I3558" s="57" t="str">
        <f t="shared" si="1034"/>
        <v>-0.217038753646385-0.107497435346055i</v>
      </c>
      <c r="K3558" s="57" t="str">
        <f t="shared" si="1035"/>
        <v>0.000260727456001766-0.000290834687396679i</v>
      </c>
      <c r="L3558" s="57" t="str">
        <f t="shared" si="1036"/>
        <v>0.00025-0.000359962488255387i</v>
      </c>
      <c r="M3558" s="57" t="str">
        <f t="shared" si="1037"/>
        <v>0.0025-0.000202732315037452i</v>
      </c>
      <c r="N3558" s="57">
        <f t="shared" si="1038"/>
        <v>75.113820760625813</v>
      </c>
      <c r="O3558" s="57">
        <f t="shared" si="1039"/>
        <v>33.529526877776391</v>
      </c>
      <c r="P3558" s="374">
        <f t="shared" si="1040"/>
        <v>-33.529526877776391</v>
      </c>
      <c r="Q3558" s="374">
        <f t="shared" si="1041"/>
        <v>104.88617923937419</v>
      </c>
      <c r="R3558" s="12">
        <f t="shared" si="1042"/>
        <v>-75.113820760625813</v>
      </c>
      <c r="S3558" s="57">
        <f t="shared" si="1043"/>
        <v>614.08768770163329</v>
      </c>
      <c r="T3558" s="12">
        <f t="shared" si="1026"/>
        <v>-33.529526877776391</v>
      </c>
    </row>
    <row r="3559" spans="1:20" x14ac:dyDescent="0.15">
      <c r="A3559" s="57">
        <f t="shared" si="1027"/>
        <v>3873088.7582861981</v>
      </c>
      <c r="B3559" s="12">
        <f t="shared" si="1044"/>
        <v>616421.22091489949</v>
      </c>
      <c r="C3559" s="57" t="str">
        <f t="shared" si="1028"/>
        <v>-0.00528293931562294+0.0201050633903716i</v>
      </c>
      <c r="D3559" s="57" t="str">
        <f t="shared" si="1029"/>
        <v>1.67992780469915-3.26358242205501i</v>
      </c>
      <c r="E3559" s="57" t="str">
        <f t="shared" si="1030"/>
        <v>-23.6554431122672-16.8942827814046i</v>
      </c>
      <c r="F3559" s="57" t="str">
        <f t="shared" si="1031"/>
        <v>1.46176074333746-2.96204691694051i</v>
      </c>
      <c r="G3559" s="57" t="str">
        <f t="shared" si="1032"/>
        <v>0.349814105304618-0.476911099718331i</v>
      </c>
      <c r="H3559" s="57" t="str">
        <f t="shared" si="1033"/>
        <v>0.00361985250792208-12.9136179235255i</v>
      </c>
      <c r="I3559" s="57" t="str">
        <f t="shared" si="1034"/>
        <v>-0.215784020526791-0.106563956990261i</v>
      </c>
      <c r="K3559" s="57" t="str">
        <f t="shared" si="1035"/>
        <v>0.000260481102778736-0.000289784082483167i</v>
      </c>
      <c r="L3559" s="57" t="str">
        <f t="shared" si="1036"/>
        <v>0.00025-0.000358599808981258i</v>
      </c>
      <c r="M3559" s="57" t="str">
        <f t="shared" si="1037"/>
        <v>0.0025-0.000201964848612723i</v>
      </c>
      <c r="N3559" s="57">
        <f t="shared" si="1038"/>
        <v>75.277406234588724</v>
      </c>
      <c r="O3559" s="57">
        <f t="shared" si="1039"/>
        <v>33.643925956425022</v>
      </c>
      <c r="P3559" s="374">
        <f t="shared" si="1040"/>
        <v>-33.643925956425022</v>
      </c>
      <c r="Q3559" s="374">
        <f t="shared" si="1041"/>
        <v>104.72259376541128</v>
      </c>
      <c r="R3559" s="12">
        <f t="shared" si="1042"/>
        <v>-75.277406234588724</v>
      </c>
      <c r="S3559" s="57">
        <f t="shared" si="1043"/>
        <v>616.42122091489944</v>
      </c>
      <c r="T3559" s="12">
        <f t="shared" si="1026"/>
        <v>-33.643925956425022</v>
      </c>
    </row>
    <row r="3560" spans="1:20" x14ac:dyDescent="0.15">
      <c r="A3560" s="57">
        <f t="shared" si="1027"/>
        <v>3887806.4955676859</v>
      </c>
      <c r="B3560" s="12">
        <f t="shared" si="1044"/>
        <v>618763.62155437609</v>
      </c>
      <c r="C3560" s="57" t="str">
        <f t="shared" si="1028"/>
        <v>-0.00515755515883385+0.0198567168993094i</v>
      </c>
      <c r="D3560" s="57" t="str">
        <f t="shared" si="1029"/>
        <v>1.66988931702335-3.25639184470386i</v>
      </c>
      <c r="E3560" s="57" t="str">
        <f t="shared" si="1030"/>
        <v>-23.516729465949-16.7020734419557i</v>
      </c>
      <c r="F3560" s="57" t="str">
        <f t="shared" si="1031"/>
        <v>1.45455950796685-2.95609585601832i</v>
      </c>
      <c r="G3560" s="57" t="str">
        <f t="shared" si="1032"/>
        <v>0.348090776969427-0.476364973479629i</v>
      </c>
      <c r="H3560" s="57" t="str">
        <f t="shared" si="1033"/>
        <v>0.00358910708298086-12.8647023222199i</v>
      </c>
      <c r="I3560" s="57" t="str">
        <f t="shared" si="1034"/>
        <v>-0.214534986585409-0.105637204837027i</v>
      </c>
      <c r="K3560" s="57" t="str">
        <f t="shared" si="1035"/>
        <v>0.000260236461579819-0.000288736915365425i</v>
      </c>
      <c r="L3560" s="57" t="str">
        <f t="shared" si="1036"/>
        <v>0.00025-0.000357242288285773i</v>
      </c>
      <c r="M3560" s="57" t="str">
        <f t="shared" si="1037"/>
        <v>0.0025-0.000201200287520147i</v>
      </c>
      <c r="N3560" s="57">
        <f t="shared" si="1038"/>
        <v>75.439815329554776</v>
      </c>
      <c r="O3560" s="57">
        <f t="shared" si="1039"/>
        <v>33.758318247101215</v>
      </c>
      <c r="P3560" s="374">
        <f t="shared" si="1040"/>
        <v>-33.758318247101215</v>
      </c>
      <c r="Q3560" s="374">
        <f t="shared" si="1041"/>
        <v>104.56018467044522</v>
      </c>
      <c r="R3560" s="12">
        <f t="shared" si="1042"/>
        <v>-75.439815329554776</v>
      </c>
      <c r="S3560" s="57">
        <f t="shared" si="1043"/>
        <v>618.76362155437607</v>
      </c>
      <c r="T3560" s="12">
        <f t="shared" si="1026"/>
        <v>-33.758318247101215</v>
      </c>
    </row>
    <row r="3561" spans="1:20" x14ac:dyDescent="0.15">
      <c r="A3561" s="57">
        <f t="shared" si="1027"/>
        <v>3902580.1602508426</v>
      </c>
      <c r="B3561" s="12">
        <f t="shared" si="1044"/>
        <v>621114.92331628269</v>
      </c>
      <c r="C3561" s="57" t="str">
        <f t="shared" si="1028"/>
        <v>-0.00503491156562938+0.0196111836139716i</v>
      </c>
      <c r="D3561" s="57" t="str">
        <f t="shared" si="1029"/>
        <v>1.65989501029248-3.24918629694464i</v>
      </c>
      <c r="E3561" s="57" t="str">
        <f t="shared" si="1030"/>
        <v>-23.3783719436903-16.5120235416769i</v>
      </c>
      <c r="F3561" s="57" t="str">
        <f t="shared" si="1031"/>
        <v>1.44737484969943-2.95013533579683i</v>
      </c>
      <c r="G3561" s="57" t="str">
        <f t="shared" si="1032"/>
        <v>0.346371415702415-0.475813259679383i</v>
      </c>
      <c r="H3561" s="57" t="str">
        <f t="shared" si="1033"/>
        <v>0.00355864305468175-12.8159722218551i</v>
      </c>
      <c r="I3561" s="57" t="str">
        <f t="shared" si="1034"/>
        <v>-0.213291635998528-0.104717147613539i</v>
      </c>
      <c r="K3561" s="57" t="str">
        <f t="shared" si="1035"/>
        <v>0.000259993521585017-0.000287693178583939i</v>
      </c>
      <c r="L3561" s="57" t="str">
        <f t="shared" si="1036"/>
        <v>0.00025-0.000355889906640538i</v>
      </c>
      <c r="M3561" s="57" t="str">
        <f t="shared" si="1037"/>
        <v>0.0025-0.000200438620761254i</v>
      </c>
      <c r="N3561" s="57">
        <f t="shared" si="1038"/>
        <v>75.60105404856121</v>
      </c>
      <c r="O3561" s="57">
        <f t="shared" si="1039"/>
        <v>33.87270319901927</v>
      </c>
      <c r="P3561" s="374">
        <f t="shared" si="1040"/>
        <v>-33.87270319901927</v>
      </c>
      <c r="Q3561" s="374">
        <f t="shared" si="1041"/>
        <v>104.39894595143879</v>
      </c>
      <c r="R3561" s="12">
        <f t="shared" si="1042"/>
        <v>-75.60105404856121</v>
      </c>
      <c r="S3561" s="57">
        <f t="shared" si="1043"/>
        <v>621.11492331628267</v>
      </c>
      <c r="T3561" s="12">
        <f t="shared" si="1026"/>
        <v>-33.87270319901927</v>
      </c>
    </row>
    <row r="3562" spans="1:20" x14ac:dyDescent="0.15">
      <c r="A3562" s="57">
        <f t="shared" si="1027"/>
        <v>3917409.9648597962</v>
      </c>
      <c r="B3562" s="12">
        <f t="shared" si="1044"/>
        <v>623475.16002488462</v>
      </c>
      <c r="C3562" s="57" t="str">
        <f t="shared" si="1028"/>
        <v>-0.00491495296818011+0.0193684406089982i</v>
      </c>
      <c r="D3562" s="57" t="str">
        <f t="shared" si="1029"/>
        <v>1.64994487912056-3.24196608363236i</v>
      </c>
      <c r="E3562" s="57" t="str">
        <f t="shared" si="1030"/>
        <v>-23.2403802400671-16.3241099984192i</v>
      </c>
      <c r="F3562" s="57" t="str">
        <f t="shared" si="1031"/>
        <v>1.44020691735067-2.94416545094001i</v>
      </c>
      <c r="G3562" s="57" t="str">
        <f t="shared" si="1032"/>
        <v>0.344656057116616-0.475255993554467i</v>
      </c>
      <c r="H3562" s="57" t="str">
        <f t="shared" si="1033"/>
        <v>0.00352845760101189-12.7674269166905i</v>
      </c>
      <c r="I3562" s="57" t="str">
        <f t="shared" si="1034"/>
        <v>-0.212053953011924-0.103803754004778i</v>
      </c>
      <c r="K3562" s="57" t="str">
        <f t="shared" si="1035"/>
        <v>0.000259752272027097-0.00028665286465419i</v>
      </c>
      <c r="L3562" s="57" t="str">
        <f t="shared" si="1036"/>
        <v>0.00025-0.000354542644591092i</v>
      </c>
      <c r="M3562" s="57" t="str">
        <f t="shared" si="1037"/>
        <v>0.0025-0.000199679837379213i</v>
      </c>
      <c r="N3562" s="57">
        <f t="shared" si="1038"/>
        <v>75.761128368716314</v>
      </c>
      <c r="O3562" s="57">
        <f t="shared" si="1039"/>
        <v>33.98708026753873</v>
      </c>
      <c r="P3562" s="374">
        <f t="shared" si="1040"/>
        <v>-33.98708026753873</v>
      </c>
      <c r="Q3562" s="374">
        <f t="shared" si="1041"/>
        <v>104.23887163128369</v>
      </c>
      <c r="R3562" s="12">
        <f t="shared" si="1042"/>
        <v>-75.761128368716314</v>
      </c>
      <c r="S3562" s="57">
        <f t="shared" si="1043"/>
        <v>623.47516002488464</v>
      </c>
      <c r="T3562" s="12">
        <f t="shared" si="1026"/>
        <v>-33.98708026753873</v>
      </c>
    </row>
    <row r="3563" spans="1:20" x14ac:dyDescent="0.15">
      <c r="A3563" s="57">
        <f t="shared" si="1027"/>
        <v>3932296.1227262635</v>
      </c>
      <c r="B3563" s="12">
        <f t="shared" si="1044"/>
        <v>625844.3656329792</v>
      </c>
      <c r="C3563" s="57" t="str">
        <f t="shared" si="1028"/>
        <v>-0.00479762482432354+0.0191284648516539i</v>
      </c>
      <c r="D3563" s="57" t="str">
        <f t="shared" si="1029"/>
        <v>1.64003891563848-3.23473150844609i</v>
      </c>
      <c r="E3563" s="57" t="str">
        <f t="shared" si="1030"/>
        <v>-23.102763749092-16.1383099335697i</v>
      </c>
      <c r="F3563" s="57" t="str">
        <f t="shared" si="1031"/>
        <v>1.43305585808371-2.93818629736846i</v>
      </c>
      <c r="G3563" s="57" t="str">
        <f t="shared" si="1032"/>
        <v>0.342944736429666-0.474693210594857i</v>
      </c>
      <c r="H3563" s="57" t="str">
        <f t="shared" si="1033"/>
        <v>0.00349854793083742-12.719065703694i</v>
      </c>
      <c r="I3563" s="57" t="str">
        <f t="shared" si="1034"/>
        <v>-0.210821921938236-0.102896992655398i</v>
      </c>
      <c r="K3563" s="57" t="str">
        <f t="shared" si="1035"/>
        <v>0.000259512702191577-0.000285615966067187i</v>
      </c>
      <c r="L3563" s="57" t="str">
        <f t="shared" si="1036"/>
        <v>0.00025-0.000353200482756617i</v>
      </c>
      <c r="M3563" s="57" t="str">
        <f t="shared" si="1037"/>
        <v>0.0025-0.00019892392645867i</v>
      </c>
      <c r="N3563" s="57">
        <f t="shared" si="1038"/>
        <v>75.920044241446448</v>
      </c>
      <c r="O3563" s="57">
        <f t="shared" si="1039"/>
        <v>34.101448914082063</v>
      </c>
      <c r="P3563" s="374">
        <f t="shared" si="1040"/>
        <v>-34.101448914082063</v>
      </c>
      <c r="Q3563" s="374">
        <f t="shared" si="1041"/>
        <v>104.07995575855355</v>
      </c>
      <c r="R3563" s="12">
        <f t="shared" si="1042"/>
        <v>-75.920044241446448</v>
      </c>
      <c r="S3563" s="57">
        <f t="shared" si="1043"/>
        <v>625.84436563297925</v>
      </c>
      <c r="T3563" s="12">
        <f t="shared" si="1026"/>
        <v>-34.101448914082063</v>
      </c>
    </row>
    <row r="3564" spans="1:20" x14ac:dyDescent="0.15">
      <c r="A3564" s="57">
        <f t="shared" si="1027"/>
        <v>3947238.8479926232</v>
      </c>
      <c r="B3564" s="12">
        <f t="shared" si="1044"/>
        <v>628222.57422238449</v>
      </c>
      <c r="C3564" s="57" t="str">
        <f t="shared" si="1028"/>
        <v>-0.0046828736014947+0.0188912332141169i</v>
      </c>
      <c r="D3564" s="57" t="str">
        <f t="shared" si="1029"/>
        <v>1.63017710951669-3.22748287386901i</v>
      </c>
      <c r="E3564" s="57" t="str">
        <f t="shared" si="1030"/>
        <v>-22.9655315706362-15.9546006718067i</v>
      </c>
      <c r="F3564" s="57" t="str">
        <f t="shared" si="1031"/>
        <v>1.42592181740119-2.93219797223707i</v>
      </c>
      <c r="G3564" s="57" t="str">
        <f t="shared" si="1032"/>
        <v>0.341237488461802-0.474124946538445i</v>
      </c>
      <c r="H3564" s="57" t="str">
        <f t="shared" si="1033"/>
        <v>0.00346891128354535-12.670887882531i</v>
      </c>
      <c r="I3564" s="57" t="str">
        <f t="shared" si="1034"/>
        <v>-0.20959552715439-0.101996832171619i</v>
      </c>
      <c r="K3564" s="57" t="str">
        <f t="shared" si="1035"/>
        <v>0.000259274801416694-0.000284582475290003i</v>
      </c>
      <c r="L3564" s="57" t="str">
        <f t="shared" si="1036"/>
        <v>0.00025-0.000351863401829664i</v>
      </c>
      <c r="M3564" s="57" t="str">
        <f t="shared" si="1037"/>
        <v>0.0025-0.000198170877125593i</v>
      </c>
      <c r="N3564" s="57">
        <f t="shared" si="1038"/>
        <v>76.077807592737159</v>
      </c>
      <c r="O3564" s="57">
        <f t="shared" si="1039"/>
        <v>34.215808606055276</v>
      </c>
      <c r="P3564" s="374">
        <f t="shared" si="1040"/>
        <v>-34.215808606055276</v>
      </c>
      <c r="Q3564" s="374">
        <f t="shared" si="1041"/>
        <v>103.92219240726284</v>
      </c>
      <c r="R3564" s="12">
        <f t="shared" si="1042"/>
        <v>-76.077807592737159</v>
      </c>
      <c r="S3564" s="57">
        <f t="shared" si="1043"/>
        <v>628.22257422238454</v>
      </c>
      <c r="T3564" s="12">
        <f t="shared" ref="T3564:T3627" si="1045">P3564</f>
        <v>-34.215808606055276</v>
      </c>
    </row>
    <row r="3565" spans="1:20" x14ac:dyDescent="0.15">
      <c r="A3565" s="57">
        <f t="shared" ref="A3565:A3628" si="1046">2*PI()*B3565</f>
        <v>3962238.3556149951</v>
      </c>
      <c r="B3565" s="12">
        <f t="shared" si="1044"/>
        <v>630609.82000442955</v>
      </c>
      <c r="C3565" s="57" t="str">
        <f t="shared" ref="C3565:C3628" si="1047">IMPRODUCT(D3565,E3565,$C$40,,K3565,$C$41)</f>
        <v>-0.00457064676081163+0.0186567224853431i</v>
      </c>
      <c r="D3565" s="57" t="str">
        <f t="shared" ref="D3565:D3628" si="1048">IMDIV(IMPRODUCT($C$37,$C$38,COMPLEX(1,A3565/$C$38)),IMSUM(-1*A3565*A3565/$C$39,COMPLEX(0,1*A3565)))</f>
        <v>1.62035944798801-3.2202204811688i</v>
      </c>
      <c r="E3565" s="57" t="str">
        <f t="shared" ref="E3565:E3628" si="1049">IMDIV(IMPRODUCT(IMSUM(F3565,G3565),$C$29,H3565),IMSUM(1,I3565))</f>
        <v>-22.8286925167336-15.772959740788i</v>
      </c>
      <c r="F3565" s="57" t="str">
        <f t="shared" ref="F3565:F3628" si="1050">IMDIV(IMPRODUCT($C$14,$C$15,COMPLEX(1,A3565/$C$15)),IMSUM(-1*A3565*A3565/$C$16,COMPLEX(0,A3565)))</f>
        <v>1.41880493913702-2.92620057391255i</v>
      </c>
      <c r="G3565" s="57" t="str">
        <f t="shared" ref="G3565:G3628" si="1051">IMDIV(1,COMPLEX(1,A3565*$C$9*$C$10))</f>
        <v>0.33953434763394-0.473551237365857i</v>
      </c>
      <c r="H3565" s="57" t="str">
        <f t="shared" ref="H3565:H3628" si="1052">IMDIV($C$3,IMSUM(K3565,COMPLEX(0,$C$28*A3565)))</f>
        <v>0.00343954492868981-12.6228927555537i</v>
      </c>
      <c r="I3565" s="57" t="str">
        <f t="shared" ref="I3565:I3628" si="1053">IMPRODUCT(F3565,$C$29,H3565,$C$31)</f>
        <v>-0.208374753099059-0.101103241123109i</v>
      </c>
      <c r="K3565" s="57" t="str">
        <f t="shared" ref="K3565:K3628" si="1054">IF($C$26&lt;=0,IMDIV(1,IMSUM(IMDIV(1,L3565),1/$C$18)),IMDIV(1,IMSUM(IMDIV(1,L3565),1/$C$18,IMDIV(1,M3565))))</f>
        <v>0.000259038559093368-0.000283552384766294i</v>
      </c>
      <c r="L3565" s="57" t="str">
        <f t="shared" ref="L3565:L3628" si="1055">IMSUM($C$21/$C$22,IMDIV(1,COMPLEX(0,$C$20*$C$22*A3565)))</f>
        <v>0.00025-0.000350531382575875i</v>
      </c>
      <c r="M3565" s="57" t="str">
        <f t="shared" ref="M3565:M3628" si="1056">IMSUM($C$25/$C$26,IMDIV(1,COMPLEX(0,$C$24*$C$26*A3565)))</f>
        <v>0.0025-0.000197420678547114i</v>
      </c>
      <c r="N3565" s="57">
        <f t="shared" ref="N3565:N3628" si="1057">ABS(R3565)</f>
        <v>76.234424323376572</v>
      </c>
      <c r="O3565" s="57">
        <f t="shared" ref="O3565:O3628" si="1058">ABS(P3565)</f>
        <v>34.330158816770492</v>
      </c>
      <c r="P3565" s="374">
        <f t="shared" ref="P3565:P3628" si="1059">20*LOG10(IMABS(C3565))</f>
        <v>-34.330158816770492</v>
      </c>
      <c r="Q3565" s="374">
        <f t="shared" ref="Q3565:Q3628" si="1060">IMARGUMENT(C3565)*180/PI()</f>
        <v>103.76557567662343</v>
      </c>
      <c r="R3565" s="12">
        <f t="shared" ref="R3565:R3628" si="1061">IF(Q3565&lt;0,Q3565+180,Q3565-180)</f>
        <v>-76.234424323376572</v>
      </c>
      <c r="S3565" s="57">
        <f t="shared" ref="S3565:S3628" si="1062">B3565/1000</f>
        <v>630.60982000442959</v>
      </c>
      <c r="T3565" s="12">
        <f t="shared" si="1045"/>
        <v>-34.330158816770492</v>
      </c>
    </row>
    <row r="3566" spans="1:20" x14ac:dyDescent="0.15">
      <c r="A3566" s="57">
        <f t="shared" si="1046"/>
        <v>3977294.8613663325</v>
      </c>
      <c r="B3566" s="12">
        <f t="shared" ref="B3566:B3629" si="1063">B3565*(1+B$42)</f>
        <v>633006.13732044643</v>
      </c>
      <c r="C3566" s="57" t="str">
        <f t="shared" si="1047"/>
        <v>-0.00446089274132128+0.0184249093825197i</v>
      </c>
      <c r="D3566" s="57" t="str">
        <f t="shared" si="1048"/>
        <v>1.61058591587055-3.21294463037848i</v>
      </c>
      <c r="E3566" s="57" t="str">
        <f t="shared" si="1049"/>
        <v>-22.6922551177715-15.5933648707805i</v>
      </c>
      <c r="F3566" s="57" t="str">
        <f t="shared" si="1050"/>
        <v>1.41170536544881-2.92019420195097i</v>
      </c>
      <c r="G3566" s="57" t="str">
        <f t="shared" si="1051"/>
        <v>0.33783534796583-0.472972119295246i</v>
      </c>
      <c r="H3566" s="57" t="str">
        <f t="shared" si="1052"/>
        <v>0.00341044616564259-12.5750796277914i</v>
      </c>
      <c r="I3566" s="57" t="str">
        <f t="shared" si="1053"/>
        <v>-0.207159584270192-0.100216188044898i</v>
      </c>
      <c r="K3566" s="57" t="str">
        <f t="shared" si="1054"/>
        <v>0.000258803964665184-0.000282525686916815i</v>
      </c>
      <c r="L3566" s="57" t="str">
        <f t="shared" si="1055"/>
        <v>0.00025-0.000349204405833708i</v>
      </c>
      <c r="M3566" s="57" t="str">
        <f t="shared" si="1056"/>
        <v>0.0025-0.000196673319931375i</v>
      </c>
      <c r="N3566" s="57">
        <f t="shared" si="1057"/>
        <v>76.389900309193962</v>
      </c>
      <c r="O3566" s="57">
        <f t="shared" si="1058"/>
        <v>34.444499025368856</v>
      </c>
      <c r="P3566" s="374">
        <f t="shared" si="1059"/>
        <v>-34.444499025368856</v>
      </c>
      <c r="Q3566" s="374">
        <f t="shared" si="1060"/>
        <v>103.61009969080604</v>
      </c>
      <c r="R3566" s="12">
        <f t="shared" si="1061"/>
        <v>-76.389900309193962</v>
      </c>
      <c r="S3566" s="57">
        <f t="shared" si="1062"/>
        <v>633.00613732044644</v>
      </c>
      <c r="T3566" s="12">
        <f t="shared" si="1045"/>
        <v>-34.444499025368856</v>
      </c>
    </row>
    <row r="3567" spans="1:20" x14ac:dyDescent="0.15">
      <c r="A3567" s="57">
        <f t="shared" si="1046"/>
        <v>3992408.5818395251</v>
      </c>
      <c r="B3567" s="12">
        <f t="shared" si="1063"/>
        <v>635411.5606422642</v>
      </c>
      <c r="C3567" s="57" t="str">
        <f t="shared" si="1047"/>
        <v>-0.00435356094440292+0.0181957705621109i</v>
      </c>
      <c r="D3567" s="57" t="str">
        <f t="shared" si="1048"/>
        <v>1.60085649559083-3.20565562027759i</v>
      </c>
      <c r="E3567" s="57" t="str">
        <f t="shared" si="1049"/>
        <v>-22.5562276285602-15.4157939942258i</v>
      </c>
      <c r="F3567" s="57" t="str">
        <f t="shared" si="1050"/>
        <v>1.4046232368104-2.9141789570752i</v>
      </c>
      <c r="G3567" s="57" t="str">
        <f t="shared" si="1051"/>
        <v>0.336140523074282-0.472387628777078i</v>
      </c>
      <c r="H3567" s="57" t="str">
        <f t="shared" si="1052"/>
        <v>0.00338161232324738-12.5274478069389i</v>
      </c>
      <c r="I3567" s="57" t="str">
        <f t="shared" si="1053"/>
        <v>-0.205950005222554-0.0993356414392697i</v>
      </c>
      <c r="K3567" s="57" t="str">
        <f t="shared" si="1054"/>
        <v>0.00025857100762833-0.000281502374139947i</v>
      </c>
      <c r="L3567" s="57" t="str">
        <f t="shared" si="1055"/>
        <v>0.00025-0.000347882452514154i</v>
      </c>
      <c r="M3567" s="57" t="str">
        <f t="shared" si="1056"/>
        <v>0.0025-0.000195928790527371i</v>
      </c>
      <c r="N3567" s="57">
        <f t="shared" si="1057"/>
        <v>76.544241401302173</v>
      </c>
      <c r="O3567" s="57">
        <f t="shared" si="1058"/>
        <v>34.558828716747719</v>
      </c>
      <c r="P3567" s="374">
        <f t="shared" si="1059"/>
        <v>-34.558828716747719</v>
      </c>
      <c r="Q3567" s="374">
        <f t="shared" si="1060"/>
        <v>103.45575859869783</v>
      </c>
      <c r="R3567" s="12">
        <f t="shared" si="1061"/>
        <v>-76.544241401302173</v>
      </c>
      <c r="S3567" s="57">
        <f t="shared" si="1062"/>
        <v>635.41156064226425</v>
      </c>
      <c r="T3567" s="12">
        <f t="shared" si="1045"/>
        <v>-34.558828716747719</v>
      </c>
    </row>
    <row r="3568" spans="1:20" x14ac:dyDescent="0.15">
      <c r="A3568" s="57">
        <f t="shared" si="1046"/>
        <v>4007579.7344505149</v>
      </c>
      <c r="B3568" s="12">
        <f t="shared" si="1063"/>
        <v>637826.12457270478</v>
      </c>
      <c r="C3568" s="57" t="str">
        <f t="shared" si="1047"/>
        <v>-0.00424860171833702+0.0179692826305163i</v>
      </c>
      <c r="D3568" s="57" t="str">
        <f t="shared" si="1048"/>
        <v>1.59117116720682-3.19835374837372i</v>
      </c>
      <c r="E3568" s="57" t="str">
        <f t="shared" si="1049"/>
        <v>-22.4206180342955-15.2402252452545i</v>
      </c>
      <c r="F3568" s="57" t="str">
        <f t="shared" si="1050"/>
        <v>1.39755869200483-2.90815494115239i</v>
      </c>
      <c r="G3568" s="57" t="str">
        <f t="shared" si="1051"/>
        <v>0.334449906171476-0.471797802488913i</v>
      </c>
      <c r="H3568" s="57" t="str">
        <f t="shared" si="1052"/>
        <v>0.00335304075947847-12.4799966033469i</v>
      </c>
      <c r="I3568" s="57" t="str">
        <f t="shared" si="1053"/>
        <v>-0.204746000565345-0.0984615697776778i</v>
      </c>
      <c r="K3568" s="57" t="str">
        <f t="shared" si="1054"/>
        <v>0.000258339677531572-0.000280482438812205i</v>
      </c>
      <c r="L3568" s="57" t="str">
        <f t="shared" si="1055"/>
        <v>0.00025-0.000346565503600472i</v>
      </c>
      <c r="M3568" s="57" t="str">
        <f t="shared" si="1056"/>
        <v>0.0025-0.000195187079624796i</v>
      </c>
      <c r="N3568" s="57">
        <f t="shared" si="1057"/>
        <v>76.697453426333382</v>
      </c>
      <c r="O3568" s="57">
        <f t="shared" si="1058"/>
        <v>34.673147381487354</v>
      </c>
      <c r="P3568" s="374">
        <f t="shared" si="1059"/>
        <v>-34.673147381487354</v>
      </c>
      <c r="Q3568" s="374">
        <f t="shared" si="1060"/>
        <v>103.30254657366662</v>
      </c>
      <c r="R3568" s="12">
        <f t="shared" si="1061"/>
        <v>-76.697453426333382</v>
      </c>
      <c r="S3568" s="57">
        <f t="shared" si="1062"/>
        <v>637.82612457270477</v>
      </c>
      <c r="T3568" s="12">
        <f t="shared" si="1045"/>
        <v>-34.673147381487354</v>
      </c>
    </row>
    <row r="3569" spans="1:20" x14ac:dyDescent="0.15">
      <c r="A3569" s="57">
        <f t="shared" si="1046"/>
        <v>4022808.5374414274</v>
      </c>
      <c r="B3569" s="12">
        <f t="shared" si="1063"/>
        <v>640249.86384608108</v>
      </c>
      <c r="C3569" s="57" t="str">
        <f t="shared" si="1047"/>
        <v>-0.00414596634303619+0.0177454221543451i</v>
      </c>
      <c r="D3569" s="57" t="str">
        <f t="shared" si="1048"/>
        <v>1.58152990843132-3.19103931088449i</v>
      </c>
      <c r="E3569" s="57" t="str">
        <f t="shared" si="1049"/>
        <v>-22.2854340564066-15.066636959142i</v>
      </c>
      <c r="F3569" s="57" t="str">
        <f t="shared" si="1050"/>
        <v>1.3905118681176-2.90212225717137i</v>
      </c>
      <c r="G3569" s="57" t="str">
        <f t="shared" si="1051"/>
        <v>0.332763530063356-0.47120267733018i</v>
      </c>
      <c r="H3569" s="57" t="str">
        <f t="shared" si="1052"/>
        <v>0.00332472886110324-12.4327253300113i</v>
      </c>
      <c r="I3569" s="57" t="str">
        <f t="shared" si="1053"/>
        <v>-0.20354755495984-0.0975939415026599i</v>
      </c>
      <c r="K3569" s="57" t="str">
        <f t="shared" si="1054"/>
        <v>0.000258109963976196-0.000279465873288745i</v>
      </c>
      <c r="L3569" s="57" t="str">
        <f t="shared" si="1055"/>
        <v>0.00025-0.00034525354014791i</v>
      </c>
      <c r="M3569" s="57" t="str">
        <f t="shared" si="1056"/>
        <v>0.0025-0.000194448176553892i</v>
      </c>
      <c r="N3569" s="57">
        <f t="shared" si="1057"/>
        <v>76.849542186677994</v>
      </c>
      <c r="O3569" s="57">
        <f t="shared" si="1058"/>
        <v>34.787454515780624</v>
      </c>
      <c r="P3569" s="374">
        <f t="shared" si="1059"/>
        <v>-34.787454515780624</v>
      </c>
      <c r="Q3569" s="374">
        <f t="shared" si="1060"/>
        <v>103.15045781332201</v>
      </c>
      <c r="R3569" s="12">
        <f t="shared" si="1061"/>
        <v>-76.849542186677994</v>
      </c>
      <c r="S3569" s="57">
        <f t="shared" si="1062"/>
        <v>640.2498638460811</v>
      </c>
      <c r="T3569" s="12">
        <f t="shared" si="1045"/>
        <v>-34.787454515780624</v>
      </c>
    </row>
    <row r="3570" spans="1:20" x14ac:dyDescent="0.15">
      <c r="A3570" s="57">
        <f t="shared" si="1046"/>
        <v>4038095.2098837048</v>
      </c>
      <c r="B3570" s="12">
        <f t="shared" si="1063"/>
        <v>642682.81332869618</v>
      </c>
      <c r="C3570" s="57" t="str">
        <f t="shared" si="1047"/>
        <v>-0.00404560701494324+0.0175241656703192i</v>
      </c>
      <c r="D3570" s="57" t="str">
        <f t="shared" si="1048"/>
        <v>1.57193269465518-3.1837126027199i</v>
      </c>
      <c r="E3570" s="57" t="str">
        <f t="shared" si="1049"/>
        <v>-22.1506831582936-14.8950076717154i</v>
      </c>
      <c r="F3570" s="57" t="str">
        <f t="shared" si="1050"/>
        <v>1.3834829005302-2.89608100922002i</v>
      </c>
      <c r="G3570" s="57" t="str">
        <f t="shared" si="1051"/>
        <v>0.331081427148083-0.470602290416942i</v>
      </c>
      <c r="H3570" s="57" t="str">
        <f t="shared" si="1052"/>
        <v>0.00329667404334865-12.3856333025627i</v>
      </c>
      <c r="I3570" s="57" t="str">
        <f t="shared" si="1053"/>
        <v>-0.20235465311708-0.0967327250297477i</v>
      </c>
      <c r="K3570" s="57" t="str">
        <f t="shared" si="1054"/>
        <v>0.000257881856615966-0.000278452669903866i</v>
      </c>
      <c r="L3570" s="57" t="str">
        <f t="shared" si="1055"/>
        <v>0.00025-0.000343946543283433i</v>
      </c>
      <c r="M3570" s="57" t="str">
        <f t="shared" si="1056"/>
        <v>0.0025-0.000193712070685288i</v>
      </c>
      <c r="N3570" s="57">
        <f t="shared" si="1057"/>
        <v>77.000513460718125</v>
      </c>
      <c r="O3570" s="57">
        <f t="shared" si="1058"/>
        <v>34.901749621364225</v>
      </c>
      <c r="P3570" s="374">
        <f t="shared" si="1059"/>
        <v>-34.901749621364225</v>
      </c>
      <c r="Q3570" s="374">
        <f t="shared" si="1060"/>
        <v>102.99948653928188</v>
      </c>
      <c r="R3570" s="12">
        <f t="shared" si="1061"/>
        <v>-77.000513460718125</v>
      </c>
      <c r="S3570" s="57">
        <f t="shared" si="1062"/>
        <v>642.68281332869617</v>
      </c>
      <c r="T3570" s="12">
        <f t="shared" si="1045"/>
        <v>-34.901749621364225</v>
      </c>
    </row>
    <row r="3571" spans="1:20" x14ac:dyDescent="0.15">
      <c r="A3571" s="57">
        <f t="shared" si="1046"/>
        <v>4053439.9716812628</v>
      </c>
      <c r="B3571" s="12">
        <f t="shared" si="1063"/>
        <v>645125.00801934523</v>
      </c>
      <c r="C3571" s="57" t="str">
        <f t="shared" si="1047"/>
        <v>-0.00394747683209638+0.0173054896948162i</v>
      </c>
      <c r="D3571" s="57" t="str">
        <f t="shared" si="1048"/>
        <v>1.56237949897083-3.17637391746498i</v>
      </c>
      <c r="E3571" s="57" t="str">
        <f t="shared" si="1049"/>
        <v>-22.0163725509598-14.7253161187112i</v>
      </c>
      <c r="F3571" s="57" t="str">
        <f t="shared" si="1050"/>
        <v>1.37647192291409-2.89003130246268i</v>
      </c>
      <c r="G3571" s="57" t="str">
        <f t="shared" si="1051"/>
        <v>0.329403629414583-0.469996679076654i</v>
      </c>
      <c r="H3571" s="57" t="str">
        <f t="shared" si="1052"/>
        <v>0.00326887374957169-12.3387198392565i</v>
      </c>
      <c r="I3571" s="57" t="str">
        <f t="shared" si="1053"/>
        <v>-0.201167279795621-0.0958778887493969i</v>
      </c>
      <c r="K3571" s="57" t="str">
        <f t="shared" si="1054"/>
        <v>0.000257655345157064-0.00027744282097151i</v>
      </c>
      <c r="L3571" s="57" t="str">
        <f t="shared" si="1055"/>
        <v>0.00025-0.000342644494205452i</v>
      </c>
      <c r="M3571" s="57" t="str">
        <f t="shared" si="1056"/>
        <v>0.0025-0.000192978751429854i</v>
      </c>
      <c r="N3571" s="57">
        <f t="shared" si="1057"/>
        <v>77.150373003060452</v>
      </c>
      <c r="O3571" s="57">
        <f t="shared" si="1058"/>
        <v>35.016032205450983</v>
      </c>
      <c r="P3571" s="374">
        <f t="shared" si="1059"/>
        <v>-35.016032205450983</v>
      </c>
      <c r="Q3571" s="374">
        <f t="shared" si="1060"/>
        <v>102.84962699693955</v>
      </c>
      <c r="R3571" s="12">
        <f t="shared" si="1061"/>
        <v>-77.150373003060452</v>
      </c>
      <c r="S3571" s="57">
        <f t="shared" si="1062"/>
        <v>645.12500801934527</v>
      </c>
      <c r="T3571" s="12">
        <f t="shared" si="1045"/>
        <v>-35.016032205450983</v>
      </c>
    </row>
    <row r="3572" spans="1:20" x14ac:dyDescent="0.15">
      <c r="A3572" s="57">
        <f t="shared" si="1046"/>
        <v>4068843.0435736519</v>
      </c>
      <c r="B3572" s="12">
        <f t="shared" si="1063"/>
        <v>647576.48304981878</v>
      </c>
      <c r="C3572" s="57" t="str">
        <f t="shared" si="1047"/>
        <v>-0.00385152977936129+0.0170893707330585i</v>
      </c>
      <c r="D3572" s="57" t="str">
        <f t="shared" si="1048"/>
        <v>1.55287029219573-3.16902354736288i</v>
      </c>
      <c r="E3572" s="57" t="str">
        <f t="shared" si="1049"/>
        <v>-21.8825091985336-14.5575412350837i</v>
      </c>
      <c r="F3572" s="57" t="str">
        <f t="shared" si="1050"/>
        <v>1.36947906722485-2.88397324311751i</v>
      </c>
      <c r="G3572" s="57" t="str">
        <f t="shared" si="1051"/>
        <v>0.32773016844116-0.469385880842925i</v>
      </c>
      <c r="H3572" s="57" t="str">
        <f t="shared" si="1052"/>
        <v>0.00324132545093357-12.2919842609622i</v>
      </c>
      <c r="I3572" s="57" t="str">
        <f t="shared" si="1053"/>
        <v>-0.199985419799304-0.0950294010289011i</v>
      </c>
      <c r="K3572" s="57" t="str">
        <f t="shared" si="1054"/>
        <v>0.000257430419358028-0.000276436318785759i</v>
      </c>
      <c r="L3572" s="57" t="str">
        <f t="shared" si="1055"/>
        <v>0.00025-0.000341347374183555i</v>
      </c>
      <c r="M3572" s="57" t="str">
        <f t="shared" si="1056"/>
        <v>0.0025-0.000192248208238548i</v>
      </c>
      <c r="N3572" s="57">
        <f t="shared" si="1057"/>
        <v>77.299126544770218</v>
      </c>
      <c r="O3572" s="57">
        <f t="shared" si="1058"/>
        <v>35.130301780665029</v>
      </c>
      <c r="P3572" s="374">
        <f t="shared" si="1059"/>
        <v>-35.130301780665029</v>
      </c>
      <c r="Q3572" s="374">
        <f t="shared" si="1060"/>
        <v>102.70087345522978</v>
      </c>
      <c r="R3572" s="12">
        <f t="shared" si="1061"/>
        <v>-77.299126544770218</v>
      </c>
      <c r="S3572" s="57">
        <f t="shared" si="1062"/>
        <v>647.57648304981876</v>
      </c>
      <c r="T3572" s="12">
        <f t="shared" si="1045"/>
        <v>-35.130301780665029</v>
      </c>
    </row>
    <row r="3573" spans="1:20" x14ac:dyDescent="0.15">
      <c r="A3573" s="57">
        <f t="shared" si="1046"/>
        <v>4084304.6471392312</v>
      </c>
      <c r="B3573" s="12">
        <f t="shared" si="1063"/>
        <v>650037.27368540806</v>
      </c>
      <c r="C3573" s="57" t="str">
        <f t="shared" si="1047"/>
        <v>-0.00375772071383471+0.0168757852879634i</v>
      </c>
      <c r="D3573" s="57" t="str">
        <f t="shared" si="1048"/>
        <v>1.54340504289598-3.16166178329836i</v>
      </c>
      <c r="E3573" s="57" t="str">
        <f t="shared" si="1049"/>
        <v>-21.749099823689-14.3916621542719i</v>
      </c>
      <c r="F3573" s="57" t="str">
        <f t="shared" si="1050"/>
        <v>1.36250446369678-2.87790693843385i</v>
      </c>
      <c r="G3573" s="57" t="str">
        <f t="shared" si="1051"/>
        <v>0.326061075394199-0.468769933450277i</v>
      </c>
      <c r="H3573" s="57" t="str">
        <f t="shared" si="1052"/>
        <v>0.00321402664607793-12.2454258911533i</v>
      </c>
      <c r="I3573" s="57" t="str">
        <f t="shared" si="1053"/>
        <v>-0.198809057975087-0.0941872302143213i</v>
      </c>
      <c r="K3573" s="57" t="str">
        <f t="shared" si="1054"/>
        <v>0.000257207069029698-0.000275433155621325i</v>
      </c>
      <c r="L3573" s="57" t="str">
        <f t="shared" si="1055"/>
        <v>0.00025-0.000340055164558233i</v>
      </c>
      <c r="M3573" s="57" t="str">
        <f t="shared" si="1056"/>
        <v>0.0025-0.000191520430602259i</v>
      </c>
      <c r="N3573" s="57">
        <f t="shared" si="1057"/>
        <v>77.446779793598893</v>
      </c>
      <c r="O3573" s="57">
        <f t="shared" si="1058"/>
        <v>35.244557864976976</v>
      </c>
      <c r="P3573" s="374">
        <f t="shared" si="1059"/>
        <v>-35.244557864976976</v>
      </c>
      <c r="Q3573" s="374">
        <f t="shared" si="1060"/>
        <v>102.55322020640111</v>
      </c>
      <c r="R3573" s="12">
        <f t="shared" si="1061"/>
        <v>-77.446779793598893</v>
      </c>
      <c r="S3573" s="57">
        <f t="shared" si="1062"/>
        <v>650.03727368540808</v>
      </c>
      <c r="T3573" s="12">
        <f t="shared" si="1045"/>
        <v>-35.244557864976976</v>
      </c>
    </row>
    <row r="3574" spans="1:20" x14ac:dyDescent="0.15">
      <c r="A3574" s="57">
        <f t="shared" si="1046"/>
        <v>4099825.0047983606</v>
      </c>
      <c r="B3574" s="12">
        <f t="shared" si="1063"/>
        <v>652507.41532541264</v>
      </c>
      <c r="C3574" s="57" t="str">
        <f t="shared" si="1047"/>
        <v>-0.00366600535041695+0.0166647098686584i</v>
      </c>
      <c r="D3574" s="57" t="str">
        <f t="shared" si="1048"/>
        <v>1.53398371740999-3.15428891478163i</v>
      </c>
      <c r="E3574" s="57" t="str">
        <f t="shared" si="1049"/>
        <v>-21.6161509129605-14.2276582074214i</v>
      </c>
      <c r="F3574" s="57" t="str">
        <f t="shared" si="1050"/>
        <v>1.35554824083771-2.87183249666955i</v>
      </c>
      <c r="G3574" s="57" t="str">
        <f t="shared" si="1051"/>
        <v>0.32439638102692-0.468148874828892i</v>
      </c>
      <c r="H3574" s="57" t="str">
        <f t="shared" si="1052"/>
        <v>0.00318697486081277-12.1990440558972i</v>
      </c>
      <c r="I3574" s="57" t="str">
        <f t="shared" si="1053"/>
        <v>-0.197638179210914-0.0933513446324094i</v>
      </c>
      <c r="K3574" s="57" t="str">
        <f t="shared" si="1054"/>
        <v>0.000256985284035149-0.000274433323734037i</v>
      </c>
      <c r="L3574" s="57" t="str">
        <f t="shared" si="1055"/>
        <v>0.00025-0.000338767846740619i</v>
      </c>
      <c r="M3574" s="57" t="str">
        <f t="shared" si="1056"/>
        <v>0.0025-0.000190795408051663i</v>
      </c>
      <c r="N3574" s="57">
        <f t="shared" si="1057"/>
        <v>77.59333843421264</v>
      </c>
      <c r="O3574" s="57">
        <f t="shared" si="1058"/>
        <v>35.358799981641837</v>
      </c>
      <c r="P3574" s="374">
        <f t="shared" si="1059"/>
        <v>-35.358799981641837</v>
      </c>
      <c r="Q3574" s="374">
        <f t="shared" si="1060"/>
        <v>102.40666156578736</v>
      </c>
      <c r="R3574" s="12">
        <f t="shared" si="1061"/>
        <v>-77.59333843421264</v>
      </c>
      <c r="S3574" s="57">
        <f t="shared" si="1062"/>
        <v>652.50741532541269</v>
      </c>
      <c r="T3574" s="12">
        <f t="shared" si="1045"/>
        <v>-35.358799981641837</v>
      </c>
    </row>
    <row r="3575" spans="1:20" x14ac:dyDescent="0.15">
      <c r="A3575" s="57">
        <f t="shared" si="1046"/>
        <v>4115404.3398165945</v>
      </c>
      <c r="B3575" s="12">
        <f t="shared" si="1063"/>
        <v>654986.94350364921</v>
      </c>
      <c r="C3575" s="57" t="str">
        <f t="shared" si="1047"/>
        <v>-0.00357634024755625+0.0164561209986738i</v>
      </c>
      <c r="D3575" s="57" t="str">
        <f t="shared" si="1048"/>
        <v>1.52460627987217-3.14690522993249i</v>
      </c>
      <c r="E3575" s="57" t="str">
        <f t="shared" si="1049"/>
        <v>-21.4836687219584-14.0655089225681i</v>
      </c>
      <c r="F3575" s="57" t="str">
        <f t="shared" si="1050"/>
        <v>1.34861052542422-2.86575002706837i</v>
      </c>
      <c r="G3575" s="57" t="str">
        <f t="shared" si="1051"/>
        <v>0.322736115678235-0.46752274309937i</v>
      </c>
      <c r="H3575" s="57" t="str">
        <f t="shared" si="1052"/>
        <v>0.00316016764779599-12.152838083845i</v>
      </c>
      <c r="I3575" s="57" t="str">
        <f t="shared" si="1053"/>
        <v>-0.196472768433632-0.0925217125925381i</v>
      </c>
      <c r="K3575" s="57" t="str">
        <f t="shared" si="1054"/>
        <v>0.000256765054289618-0.000273436815361313i</v>
      </c>
      <c r="L3575" s="57" t="str">
        <f t="shared" si="1055"/>
        <v>0.00025-0.000337485402212212i</v>
      </c>
      <c r="M3575" s="57" t="str">
        <f t="shared" si="1056"/>
        <v>0.0025-0.000190073130157066i</v>
      </c>
      <c r="N3575" s="57">
        <f t="shared" si="1057"/>
        <v>77.738808128416181</v>
      </c>
      <c r="O3575" s="57">
        <f t="shared" si="1058"/>
        <v>35.473027659138076</v>
      </c>
      <c r="P3575" s="374">
        <f t="shared" si="1059"/>
        <v>-35.473027659138076</v>
      </c>
      <c r="Q3575" s="374">
        <f t="shared" si="1060"/>
        <v>102.26119187158382</v>
      </c>
      <c r="R3575" s="12">
        <f t="shared" si="1061"/>
        <v>-77.738808128416181</v>
      </c>
      <c r="S3575" s="57">
        <f t="shared" si="1062"/>
        <v>654.98694350364917</v>
      </c>
      <c r="T3575" s="12">
        <f t="shared" si="1045"/>
        <v>-35.473027659138076</v>
      </c>
    </row>
    <row r="3576" spans="1:20" x14ac:dyDescent="0.15">
      <c r="A3576" s="57">
        <f t="shared" si="1046"/>
        <v>4131042.8763078973</v>
      </c>
      <c r="B3576" s="12">
        <f t="shared" si="1063"/>
        <v>657475.89388896304</v>
      </c>
      <c r="C3576" s="57" t="str">
        <f t="shared" si="1047"/>
        <v>-0.00348868279316349+0.0162499952238209i</v>
      </c>
      <c r="D3576" s="57" t="str">
        <f t="shared" si="1048"/>
        <v>1.51527269223673-3.13951101546492i</v>
      </c>
      <c r="E3576" s="57" t="str">
        <f t="shared" si="1049"/>
        <v>-21.3516592804823-13.9051940237813i</v>
      </c>
      <c r="F3576" s="57" t="str">
        <f t="shared" si="1050"/>
        <v>1.34169144249708-2.8596596398373i</v>
      </c>
      <c r="G3576" s="57" t="str">
        <f t="shared" si="1051"/>
        <v>0.32108030927167-0.466891576567492i</v>
      </c>
      <c r="H3576" s="57" t="str">
        <f t="shared" si="1052"/>
        <v>0.00313360258622483-12.1068073062216i</v>
      </c>
      <c r="I3576" s="57" t="str">
        <f t="shared" si="1053"/>
        <v>-0.195312810606947-0.0916983023886258i</v>
      </c>
      <c r="K3576" s="57" t="str">
        <f t="shared" si="1054"/>
        <v>0.000256546369760432-0.000272443622722658i</v>
      </c>
      <c r="L3576" s="57" t="str">
        <f t="shared" si="1055"/>
        <v>0.00025-0.000336207812524619i</v>
      </c>
      <c r="M3576" s="57" t="str">
        <f t="shared" si="1056"/>
        <v>0.0025-0.000189353586528258i</v>
      </c>
      <c r="N3576" s="57">
        <f t="shared" si="1057"/>
        <v>77.883194515378904</v>
      </c>
      <c r="O3576" s="57">
        <f t="shared" si="1058"/>
        <v>35.587240431108214</v>
      </c>
      <c r="P3576" s="374">
        <f t="shared" si="1059"/>
        <v>-35.587240431108214</v>
      </c>
      <c r="Q3576" s="374">
        <f t="shared" si="1060"/>
        <v>102.1168054846211</v>
      </c>
      <c r="R3576" s="12">
        <f t="shared" si="1061"/>
        <v>-77.883194515378904</v>
      </c>
      <c r="S3576" s="57">
        <f t="shared" si="1062"/>
        <v>657.47589388896301</v>
      </c>
      <c r="T3576" s="12">
        <f t="shared" si="1045"/>
        <v>-35.587240431108214</v>
      </c>
    </row>
    <row r="3577" spans="1:20" x14ac:dyDescent="0.15">
      <c r="A3577" s="57">
        <f t="shared" si="1046"/>
        <v>4146740.8392378674</v>
      </c>
      <c r="B3577" s="12">
        <f t="shared" si="1063"/>
        <v>659974.30228574108</v>
      </c>
      <c r="C3577" s="57" t="str">
        <f t="shared" si="1047"/>
        <v>-0.0034029911907004+0.0160463091197643i</v>
      </c>
      <c r="D3577" s="57" t="str">
        <f t="shared" si="1048"/>
        <v>1.50598291430152-3.13210655667211i</v>
      </c>
      <c r="E3577" s="57" t="str">
        <f t="shared" si="1049"/>
        <v>-21.2201283975371-13.7466934302715i</v>
      </c>
      <c r="F3577" s="57" t="str">
        <f t="shared" si="1050"/>
        <v>1.33479111535715-2.85356144612404i</v>
      </c>
      <c r="G3577" s="57" t="str">
        <f t="shared" si="1051"/>
        <v>0.319428991314358-0.466255413718972i</v>
      </c>
      <c r="H3577" s="57" t="str">
        <f t="shared" si="1052"/>
        <v>0.00310727728152884-12.060951056815i</v>
      </c>
      <c r="I3577" s="57" t="str">
        <f t="shared" si="1053"/>
        <v>-0.19415829072942-0.0908810823010656i</v>
      </c>
      <c r="K3577" s="57" t="str">
        <f t="shared" si="1054"/>
        <v>0.000256329220466937-0.000271453738020118i</v>
      </c>
      <c r="L3577" s="57" t="str">
        <f t="shared" si="1055"/>
        <v>0.00025-0.000334935059299282i</v>
      </c>
      <c r="M3577" s="57" t="str">
        <f t="shared" si="1056"/>
        <v>0.0025-0.000188636766814364i</v>
      </c>
      <c r="N3577" s="57">
        <f t="shared" si="1057"/>
        <v>78.026503211853424</v>
      </c>
      <c r="O3577" s="57">
        <f t="shared" si="1058"/>
        <v>35.70143783630084</v>
      </c>
      <c r="P3577" s="374">
        <f t="shared" si="1059"/>
        <v>-35.70143783630084</v>
      </c>
      <c r="Q3577" s="374">
        <f t="shared" si="1060"/>
        <v>101.97349678814658</v>
      </c>
      <c r="R3577" s="12">
        <f t="shared" si="1061"/>
        <v>-78.026503211853424</v>
      </c>
      <c r="S3577" s="57">
        <f t="shared" si="1062"/>
        <v>659.97430228574103</v>
      </c>
      <c r="T3577" s="12">
        <f t="shared" si="1045"/>
        <v>-35.70143783630084</v>
      </c>
    </row>
    <row r="3578" spans="1:20" x14ac:dyDescent="0.15">
      <c r="A3578" s="57">
        <f t="shared" si="1046"/>
        <v>4162498.4544269708</v>
      </c>
      <c r="B3578" s="12">
        <f t="shared" si="1063"/>
        <v>662482.20463442686</v>
      </c>
      <c r="C3578" s="57" t="str">
        <f t="shared" si="1047"/>
        <v>-0.00331922444543926+0.0158450392992978i</v>
      </c>
      <c r="D3578" s="57" t="str">
        <f t="shared" si="1048"/>
        <v>1.4967369037319-3.12469213741168i</v>
      </c>
      <c r="E3578" s="57" t="str">
        <f t="shared" si="1049"/>
        <v>-21.0890816662528-13.589987255464i</v>
      </c>
      <c r="F3578" s="57" t="str">
        <f t="shared" si="1050"/>
        <v>1.32790966556139-2.84745555799425i</v>
      </c>
      <c r="G3578" s="57" t="str">
        <f t="shared" si="1051"/>
        <v>0.317782190896116-0.465614293214223i</v>
      </c>
      <c r="H3578" s="57" t="str">
        <f t="shared" si="1052"/>
        <v>0.00308118936506655-12.015268671967i</v>
      </c>
      <c r="I3578" s="57" t="str">
        <f t="shared" si="1053"/>
        <v>-0.193009193832519-0.0900700205986507i</v>
      </c>
      <c r="K3578" s="57" t="str">
        <f t="shared" si="1054"/>
        <v>0.000256113596480416-0.000270467153438761i</v>
      </c>
      <c r="L3578" s="57" t="str">
        <f t="shared" si="1055"/>
        <v>0.00025-0.000333667124227218i</v>
      </c>
      <c r="M3578" s="57" t="str">
        <f t="shared" si="1056"/>
        <v>0.0025-0.00018792266070369i</v>
      </c>
      <c r="N3578" s="57">
        <f t="shared" si="1057"/>
        <v>78.168739812395089</v>
      </c>
      <c r="O3578" s="57">
        <f t="shared" si="1058"/>
        <v>35.815619418513805</v>
      </c>
      <c r="P3578" s="374">
        <f t="shared" si="1059"/>
        <v>-35.815619418513805</v>
      </c>
      <c r="Q3578" s="374">
        <f t="shared" si="1060"/>
        <v>101.83126018760491</v>
      </c>
      <c r="R3578" s="12">
        <f t="shared" si="1061"/>
        <v>-78.168739812395089</v>
      </c>
      <c r="S3578" s="57">
        <f t="shared" si="1062"/>
        <v>662.48220463442681</v>
      </c>
      <c r="T3578" s="12">
        <f t="shared" si="1045"/>
        <v>-35.815619418513805</v>
      </c>
    </row>
    <row r="3579" spans="1:20" x14ac:dyDescent="0.15">
      <c r="A3579" s="57">
        <f t="shared" si="1046"/>
        <v>4178315.9485537931</v>
      </c>
      <c r="B3579" s="12">
        <f t="shared" si="1063"/>
        <v>664999.63701203768</v>
      </c>
      <c r="C3579" s="57" t="str">
        <f t="shared" si="1047"/>
        <v>-0.00323734235089526+0.0156461624193306i</v>
      </c>
      <c r="D3579" s="57" t="str">
        <f t="shared" si="1048"/>
        <v>1.48753461608465-3.11726804009135i</v>
      </c>
      <c r="E3579" s="57" t="str">
        <f t="shared" si="1049"/>
        <v>-20.9585244687091-13.4350558060394i</v>
      </c>
      <c r="F3579" s="57" t="str">
        <f t="shared" si="1050"/>
        <v>1.32104721291941-2.84134208840916i</v>
      </c>
      <c r="G3579" s="57" t="str">
        <f t="shared" si="1051"/>
        <v>0.316139936688582-0.464968253883124i</v>
      </c>
      <c r="H3579" s="57" t="str">
        <f t="shared" si="1052"/>
        <v>0.00305533649382569-11.9697594905631i</v>
      </c>
      <c r="I3579" s="57" t="str">
        <f t="shared" si="1053"/>
        <v>-0.191865504978707-0.0892650855405067i</v>
      </c>
      <c r="K3579" s="57" t="str">
        <f t="shared" si="1054"/>
        <v>0.000255899487924005-0.000269483861147135i</v>
      </c>
      <c r="L3579" s="57" t="str">
        <f t="shared" si="1055"/>
        <v>0.00025-0.000332403989068757i</v>
      </c>
      <c r="M3579" s="57" t="str">
        <f t="shared" si="1056"/>
        <v>0.0025-0.00018721125792358i</v>
      </c>
      <c r="N3579" s="57">
        <f t="shared" si="1057"/>
        <v>78.309909889577781</v>
      </c>
      <c r="O3579" s="57">
        <f t="shared" si="1058"/>
        <v>35.929784726539211</v>
      </c>
      <c r="P3579" s="374">
        <f t="shared" si="1059"/>
        <v>-35.929784726539211</v>
      </c>
      <c r="Q3579" s="374">
        <f t="shared" si="1060"/>
        <v>101.69009011042222</v>
      </c>
      <c r="R3579" s="12">
        <f t="shared" si="1061"/>
        <v>-78.309909889577781</v>
      </c>
      <c r="S3579" s="57">
        <f t="shared" si="1062"/>
        <v>664.99963701203774</v>
      </c>
      <c r="T3579" s="12">
        <f t="shared" si="1045"/>
        <v>-35.929784726539211</v>
      </c>
    </row>
    <row r="3580" spans="1:20" x14ac:dyDescent="0.15">
      <c r="A3580" s="57">
        <f t="shared" si="1046"/>
        <v>4194193.5491582975</v>
      </c>
      <c r="B3580" s="12">
        <f t="shared" si="1063"/>
        <v>667526.63563268341</v>
      </c>
      <c r="C3580" s="57" t="str">
        <f t="shared" si="1047"/>
        <v>-0.00315730547543108+0.0154496551875925i</v>
      </c>
      <c r="D3580" s="57" t="str">
        <f t="shared" si="1048"/>
        <v>1.47837600483194-3.10983454565507i</v>
      </c>
      <c r="E3580" s="57" t="str">
        <f t="shared" si="1049"/>
        <v>-20.828461980664-13.2818795809416i</v>
      </c>
      <c r="F3580" s="57" t="str">
        <f t="shared" si="1050"/>
        <v>1.31420387549012-2.83522115120285i</v>
      </c>
      <c r="G3580" s="57" t="str">
        <f t="shared" si="1051"/>
        <v>0.314502256944456-0.4643173347198i</v>
      </c>
      <c r="H3580" s="57" t="str">
        <f t="shared" si="1052"/>
        <v>0.00302971635012681-11.924422854022i</v>
      </c>
      <c r="I3580" s="57" t="str">
        <f t="shared" si="1053"/>
        <v>-0.19072720925956-0.0884662453780057i</v>
      </c>
      <c r="K3580" s="57" t="str">
        <f t="shared" si="1054"/>
        <v>0.00025568688497261-0.000268503853297733i</v>
      </c>
      <c r="L3580" s="57" t="str">
        <f t="shared" si="1055"/>
        <v>0.00025-0.000331145635653275i</v>
      </c>
      <c r="M3580" s="57" t="str">
        <f t="shared" si="1056"/>
        <v>0.0025-0.000186502548240267i</v>
      </c>
      <c r="N3580" s="57">
        <f t="shared" si="1057"/>
        <v>78.450018994208037</v>
      </c>
      <c r="O3580" s="57">
        <f t="shared" si="1058"/>
        <v>36.043933314110042</v>
      </c>
      <c r="P3580" s="374">
        <f t="shared" si="1059"/>
        <v>-36.043933314110042</v>
      </c>
      <c r="Q3580" s="374">
        <f t="shared" si="1060"/>
        <v>101.54998100579196</v>
      </c>
      <c r="R3580" s="12">
        <f t="shared" si="1061"/>
        <v>-78.450018994208037</v>
      </c>
      <c r="S3580" s="57">
        <f t="shared" si="1062"/>
        <v>667.52663563268345</v>
      </c>
      <c r="T3580" s="12">
        <f t="shared" si="1045"/>
        <v>-36.043933314110042</v>
      </c>
    </row>
    <row r="3581" spans="1:20" x14ac:dyDescent="0.15">
      <c r="A3581" s="57">
        <f t="shared" si="1046"/>
        <v>4210131.4846450994</v>
      </c>
      <c r="B3581" s="12">
        <f t="shared" si="1063"/>
        <v>670063.23684808763</v>
      </c>
      <c r="C3581" s="57" t="str">
        <f t="shared" si="1047"/>
        <v>-0.00307907514903421+0.0152554943690691i</v>
      </c>
      <c r="D3581" s="57" t="str">
        <f t="shared" si="1048"/>
        <v>1.46926102138531-3.10239193356937i</v>
      </c>
      <c r="E3581" s="57" t="str">
        <f t="shared" si="1049"/>
        <v>-20.698899176195-13.1304392703588i</v>
      </c>
      <c r="F3581" s="57" t="str">
        <f t="shared" si="1050"/>
        <v>1.30737976957883-2.82909286105987i</v>
      </c>
      <c r="G3581" s="57" t="str">
        <f t="shared" si="1051"/>
        <v>0.312869179496766-0.463661574877395i</v>
      </c>
      <c r="H3581" s="57" t="str">
        <f t="shared" si="1052"/>
        <v>0.00300432664133074-11.8792581062863i</v>
      </c>
      <c r="I3581" s="57" t="str">
        <f t="shared" si="1053"/>
        <v>-0.189594291793952-0.0876734683566963i</v>
      </c>
      <c r="K3581" s="57" t="str">
        <f t="shared" si="1054"/>
        <v>0.000255475777852819-0.000267527122027452i</v>
      </c>
      <c r="L3581" s="57" t="str">
        <f t="shared" si="1055"/>
        <v>0.00025-0.000329892045878935i</v>
      </c>
      <c r="M3581" s="57" t="str">
        <f t="shared" si="1056"/>
        <v>0.0025-0.000185796521458724i</v>
      </c>
      <c r="N3581" s="57">
        <f t="shared" si="1057"/>
        <v>78.589072655537777</v>
      </c>
      <c r="O3581" s="57">
        <f t="shared" si="1058"/>
        <v>36.158064739846722</v>
      </c>
      <c r="P3581" s="374">
        <f t="shared" si="1059"/>
        <v>-36.158064739846722</v>
      </c>
      <c r="Q3581" s="374">
        <f t="shared" si="1060"/>
        <v>101.41092734446222</v>
      </c>
      <c r="R3581" s="12">
        <f t="shared" si="1061"/>
        <v>-78.589072655537777</v>
      </c>
      <c r="S3581" s="57">
        <f t="shared" si="1062"/>
        <v>670.06323684808763</v>
      </c>
      <c r="T3581" s="12">
        <f t="shared" si="1045"/>
        <v>-36.158064739846722</v>
      </c>
    </row>
    <row r="3582" spans="1:20" x14ac:dyDescent="0.15">
      <c r="A3582" s="57">
        <f t="shared" si="1046"/>
        <v>4226129.9842867507</v>
      </c>
      <c r="B3582" s="12">
        <f t="shared" si="1063"/>
        <v>672609.4771481104</v>
      </c>
      <c r="C3582" s="57" t="str">
        <f t="shared" si="1047"/>
        <v>-0.00300261345026759+0.0150636567921685i</v>
      </c>
      <c r="D3582" s="57" t="str">
        <f t="shared" si="1048"/>
        <v>1.46018961511972-3.0949404818101i</v>
      </c>
      <c r="E3582" s="57" t="str">
        <f t="shared" si="1049"/>
        <v>-20.5698408322452-12.9807157546757i</v>
      </c>
      <c r="F3582" s="57" t="str">
        <f t="shared" si="1050"/>
        <v>1.30057500973463-2.8229573334927i</v>
      </c>
      <c r="G3582" s="57" t="str">
        <f t="shared" si="1051"/>
        <v>0.311240731758269-0.463001013662871i</v>
      </c>
      <c r="H3582" s="57" t="str">
        <f t="shared" si="1052"/>
        <v>0.00297916509954914-11.8342645938124i</v>
      </c>
      <c r="I3582" s="57" t="str">
        <f t="shared" si="1053"/>
        <v>-0.188466737726265-0.0868867227182234i</v>
      </c>
      <c r="K3582" s="57" t="str">
        <f t="shared" si="1054"/>
        <v>0.000255266156842811-0.000266553659458034i</v>
      </c>
      <c r="L3582" s="57" t="str">
        <f t="shared" si="1055"/>
        <v>0.00025-0.000328643201712428i</v>
      </c>
      <c r="M3582" s="57" t="str">
        <f t="shared" si="1056"/>
        <v>0.0025-0.000185093167422519i</v>
      </c>
      <c r="N3582" s="57">
        <f t="shared" si="1057"/>
        <v>78.727076381467811</v>
      </c>
      <c r="O3582" s="57">
        <f t="shared" si="1058"/>
        <v>36.27217856720678</v>
      </c>
      <c r="P3582" s="374">
        <f t="shared" si="1059"/>
        <v>-36.27217856720678</v>
      </c>
      <c r="Q3582" s="374">
        <f t="shared" si="1060"/>
        <v>101.27292361853219</v>
      </c>
      <c r="R3582" s="12">
        <f t="shared" si="1061"/>
        <v>-78.727076381467811</v>
      </c>
      <c r="S3582" s="57">
        <f t="shared" si="1062"/>
        <v>672.60947714811039</v>
      </c>
      <c r="T3582" s="12">
        <f t="shared" si="1045"/>
        <v>-36.27217856720678</v>
      </c>
    </row>
    <row r="3583" spans="1:20" x14ac:dyDescent="0.15">
      <c r="A3583" s="57">
        <f t="shared" si="1046"/>
        <v>4242189.2782270405</v>
      </c>
      <c r="B3583" s="12">
        <f t="shared" si="1063"/>
        <v>675165.39316127321</v>
      </c>
      <c r="C3583" s="57" t="str">
        <f t="shared" si="1047"/>
        <v>-0.00292788319338988+0.0148741193546339i</v>
      </c>
      <c r="D3583" s="57" t="str">
        <f t="shared" si="1048"/>
        <v>1.45116173339754-3.08748046684963i</v>
      </c>
      <c r="E3583" s="57" t="str">
        <f t="shared" si="1049"/>
        <v>-20.4412915330837-12.8326901033991i</v>
      </c>
      <c r="F3583" s="57" t="str">
        <f t="shared" si="1050"/>
        <v>1.29378970874802-2.81681468481935i</v>
      </c>
      <c r="G3583" s="57" t="str">
        <f t="shared" si="1051"/>
        <v>0.309616940720869-0.462335690531803i</v>
      </c>
      <c r="H3583" s="57" t="str">
        <f t="shared" si="1052"/>
        <v>0.00295422948135874-11.7894416655607i</v>
      </c>
      <c r="I3583" s="57" t="str">
        <f t="shared" si="1053"/>
        <v>-0.187344532224641-0.0861059767022424i</v>
      </c>
      <c r="K3583" s="57" t="str">
        <f t="shared" si="1054"/>
        <v>0.000255058012272257-0.000265583457696531i</v>
      </c>
      <c r="L3583" s="57" t="str">
        <f t="shared" si="1055"/>
        <v>0.00025-0.00032739908518871i</v>
      </c>
      <c r="M3583" s="57" t="str">
        <f t="shared" si="1056"/>
        <v>0.0025-0.000184392476013667i</v>
      </c>
      <c r="N3583" s="57">
        <f t="shared" si="1057"/>
        <v>78.864035658759946</v>
      </c>
      <c r="O3583" s="57">
        <f t="shared" si="1058"/>
        <v>36.386274364434456</v>
      </c>
      <c r="P3583" s="374">
        <f t="shared" si="1059"/>
        <v>-36.386274364434456</v>
      </c>
      <c r="Q3583" s="374">
        <f t="shared" si="1060"/>
        <v>101.13596434124005</v>
      </c>
      <c r="R3583" s="12">
        <f t="shared" si="1061"/>
        <v>-78.864035658759946</v>
      </c>
      <c r="S3583" s="57">
        <f t="shared" si="1062"/>
        <v>675.16539316127319</v>
      </c>
      <c r="T3583" s="12">
        <f t="shared" si="1045"/>
        <v>-36.386274364434456</v>
      </c>
    </row>
    <row r="3584" spans="1:20" x14ac:dyDescent="0.15">
      <c r="A3584" s="57">
        <f t="shared" si="1046"/>
        <v>4258309.5974843036</v>
      </c>
      <c r="B3584" s="12">
        <f t="shared" si="1063"/>
        <v>677731.02165528608</v>
      </c>
      <c r="C3584" s="57" t="str">
        <f t="shared" si="1047"/>
        <v>-0.00285484791564971+0.0146868590292048i</v>
      </c>
      <c r="D3584" s="57" t="str">
        <f t="shared" si="1048"/>
        <v>1.44217732159262-3.08001216364426i</v>
      </c>
      <c r="E3584" s="57" t="str">
        <f t="shared" si="1049"/>
        <v>-20.3132556746769-12.6863435740596i</v>
      </c>
      <c r="F3584" s="57" t="str">
        <f t="shared" si="1050"/>
        <v>1.28702397764889-2.81066503214095i</v>
      </c>
      <c r="G3584" s="57" t="str">
        <f t="shared" si="1051"/>
        <v>0.307997832955143-0.461665645083191i</v>
      </c>
      <c r="H3584" s="57" t="str">
        <f t="shared" si="1052"/>
        <v>0.00292951756751871-11.744788672986i</v>
      </c>
      <c r="I3584" s="57" t="str">
        <f t="shared" si="1053"/>
        <v>-0.186227660479291-0.0853311985483352i</v>
      </c>
      <c r="K3584" s="57" t="str">
        <f t="shared" si="1054"/>
        <v>0.000254851334522226-0.000264616508835737i</v>
      </c>
      <c r="L3584" s="57" t="str">
        <f t="shared" si="1055"/>
        <v>0.00025-0.000326159678410749i</v>
      </c>
      <c r="M3584" s="57" t="str">
        <f t="shared" si="1056"/>
        <v>0.0025-0.000183694437152487i</v>
      </c>
      <c r="N3584" s="57">
        <f t="shared" si="1057"/>
        <v>78.999955953236551</v>
      </c>
      <c r="O3584" s="57">
        <f t="shared" si="1058"/>
        <v>36.500351704512049</v>
      </c>
      <c r="P3584" s="374">
        <f t="shared" si="1059"/>
        <v>-36.500351704512049</v>
      </c>
      <c r="Q3584" s="374">
        <f t="shared" si="1060"/>
        <v>101.00004404676345</v>
      </c>
      <c r="R3584" s="12">
        <f t="shared" si="1061"/>
        <v>-78.999955953236551</v>
      </c>
      <c r="S3584" s="57">
        <f t="shared" si="1062"/>
        <v>677.7310216552861</v>
      </c>
      <c r="T3584" s="12">
        <f t="shared" si="1045"/>
        <v>-36.500351704512049</v>
      </c>
    </row>
    <row r="3585" spans="1:20" x14ac:dyDescent="0.15">
      <c r="A3585" s="57">
        <f t="shared" si="1046"/>
        <v>4274491.1739547439</v>
      </c>
      <c r="B3585" s="12">
        <f t="shared" si="1063"/>
        <v>680306.39953757613</v>
      </c>
      <c r="C3585" s="57" t="str">
        <f t="shared" si="1047"/>
        <v>-0.00278347186475009+0.0145018528690353i</v>
      </c>
      <c r="D3585" s="57" t="str">
        <f t="shared" si="1048"/>
        <v>1.43323632311438-3.07253584562211i</v>
      </c>
      <c r="E3585" s="57" t="str">
        <f t="shared" si="1049"/>
        <v>-20.1857374689734-12.5416576110889i</v>
      </c>
      <c r="F3585" s="57" t="str">
        <f t="shared" si="1050"/>
        <v>1.2802779257048-2.80450849331943i</v>
      </c>
      <c r="G3585" s="57" t="str">
        <f t="shared" si="1051"/>
        <v>0.306383434609916-0.460990917054281i</v>
      </c>
      <c r="H3585" s="57" t="str">
        <f t="shared" si="1052"/>
        <v>0.00290502716269153-11.700304970027i</v>
      </c>
      <c r="I3585" s="57" t="str">
        <f t="shared" si="1053"/>
        <v>-0.185116107700811-0.0845623564979151i</v>
      </c>
      <c r="K3585" s="57" t="str">
        <f t="shared" si="1054"/>
        <v>0.000254646114025088-0.000263652804954628i</v>
      </c>
      <c r="L3585" s="57" t="str">
        <f t="shared" si="1055"/>
        <v>0.00025-0.000324924963549262i</v>
      </c>
      <c r="M3585" s="57" t="str">
        <f t="shared" si="1056"/>
        <v>0.0025-0.000182999040797457i</v>
      </c>
      <c r="N3585" s="57">
        <f t="shared" si="1057"/>
        <v>79.134842709981044</v>
      </c>
      <c r="O3585" s="57">
        <f t="shared" si="1058"/>
        <v>36.614410165112965</v>
      </c>
      <c r="P3585" s="374">
        <f t="shared" si="1059"/>
        <v>-36.614410165112965</v>
      </c>
      <c r="Q3585" s="374">
        <f t="shared" si="1060"/>
        <v>100.86515729001896</v>
      </c>
      <c r="R3585" s="12">
        <f t="shared" si="1061"/>
        <v>-79.134842709981044</v>
      </c>
      <c r="S3585" s="57">
        <f t="shared" si="1062"/>
        <v>680.30639953757611</v>
      </c>
      <c r="T3585" s="12">
        <f t="shared" si="1045"/>
        <v>-36.614410165112965</v>
      </c>
    </row>
    <row r="3586" spans="1:20" x14ac:dyDescent="0.15">
      <c r="A3586" s="57">
        <f t="shared" si="1046"/>
        <v>4290734.2404157715</v>
      </c>
      <c r="B3586" s="12">
        <f t="shared" si="1063"/>
        <v>682891.56385581894</v>
      </c>
      <c r="C3586" s="57" t="str">
        <f t="shared" si="1047"/>
        <v>-0.00271371998648383+0.0143190780128796i</v>
      </c>
      <c r="D3586" s="57" t="str">
        <f t="shared" si="1048"/>
        <v>1.42433867943183-3.06505178467124i</v>
      </c>
      <c r="E3586" s="57" t="str">
        <f t="shared" si="1049"/>
        <v>-20.0587409481079-12.3986138446785i</v>
      </c>
      <c r="F3586" s="57" t="str">
        <f t="shared" si="1050"/>
        <v>1.27355166041957-2.79834518695527i</v>
      </c>
      <c r="G3586" s="57" t="str">
        <f t="shared" si="1051"/>
        <v>0.304773771411942-0.460311546315409i</v>
      </c>
      <c r="H3586" s="57" t="str">
        <f t="shared" si="1052"/>
        <v>0.00288075609516742-11.6559899130981i</v>
      </c>
      <c r="I3586" s="57" t="str">
        <f t="shared" si="1053"/>
        <v>-0.184009859118598-0.0837994187961438i</v>
      </c>
      <c r="K3586" s="57" t="str">
        <f t="shared" si="1054"/>
        <v>0.000254442341264402-0.000262692338118804i</v>
      </c>
      <c r="L3586" s="57" t="str">
        <f t="shared" si="1055"/>
        <v>0.00025-0.000323694922842461i</v>
      </c>
      <c r="M3586" s="57" t="str">
        <f t="shared" si="1056"/>
        <v>0.0025-0.000182306276945066i</v>
      </c>
      <c r="N3586" s="57">
        <f t="shared" si="1057"/>
        <v>79.268701353536201</v>
      </c>
      <c r="O3586" s="57">
        <f t="shared" si="1058"/>
        <v>36.728449328554298</v>
      </c>
      <c r="P3586" s="374">
        <f t="shared" si="1059"/>
        <v>-36.728449328554298</v>
      </c>
      <c r="Q3586" s="374">
        <f t="shared" si="1060"/>
        <v>100.7312986464638</v>
      </c>
      <c r="R3586" s="12">
        <f t="shared" si="1061"/>
        <v>-79.268701353536201</v>
      </c>
      <c r="S3586" s="57">
        <f t="shared" si="1062"/>
        <v>682.89156385581896</v>
      </c>
      <c r="T3586" s="12">
        <f t="shared" si="1045"/>
        <v>-36.728449328554298</v>
      </c>
    </row>
    <row r="3587" spans="1:20" x14ac:dyDescent="0.15">
      <c r="A3587" s="57">
        <f t="shared" si="1046"/>
        <v>4307039.0305293519</v>
      </c>
      <c r="B3587" s="12">
        <f t="shared" si="1063"/>
        <v>685486.55179847102</v>
      </c>
      <c r="C3587" s="57" t="str">
        <f t="shared" si="1047"/>
        <v>-0.0026455579125385+0.0141385116900456i</v>
      </c>
      <c r="D3587" s="57" t="str">
        <f t="shared" si="1048"/>
        <v>1.41548433009769-3.05756025112828i</v>
      </c>
      <c r="E3587" s="57" t="str">
        <f t="shared" si="1049"/>
        <v>-19.9322699685171-12.2571940896134i</v>
      </c>
      <c r="F3587" s="57" t="str">
        <f t="shared" si="1050"/>
        <v>1.26684528753211-2.79217523236529i</v>
      </c>
      <c r="G3587" s="57" t="str">
        <f t="shared" si="1051"/>
        <v>0.303168868665609-0.45962757286484i</v>
      </c>
      <c r="H3587" s="57" t="str">
        <f t="shared" si="1052"/>
        <v>0.00285670221659132-11.6118428610781i</v>
      </c>
      <c r="I3587" s="57" t="str">
        <f t="shared" si="1053"/>
        <v>-0.182908899979237-0.0830423536938181i</v>
      </c>
      <c r="K3587" s="57" t="str">
        <f t="shared" si="1054"/>
        <v>0.000254240006774818-0.000261735100380916i</v>
      </c>
      <c r="L3587" s="57" t="str">
        <f t="shared" si="1055"/>
        <v>0.00025-0.000322469538595797i</v>
      </c>
      <c r="M3587" s="57" t="str">
        <f t="shared" si="1056"/>
        <v>0.0025-0.000181616135629673i</v>
      </c>
      <c r="N3587" s="57">
        <f t="shared" si="1057"/>
        <v>79.401537288098979</v>
      </c>
      <c r="O3587" s="57">
        <f t="shared" si="1058"/>
        <v>36.842468781752601</v>
      </c>
      <c r="P3587" s="374">
        <f t="shared" si="1059"/>
        <v>-36.842468781752601</v>
      </c>
      <c r="Q3587" s="374">
        <f t="shared" si="1060"/>
        <v>100.59846271190102</v>
      </c>
      <c r="R3587" s="12">
        <f t="shared" si="1061"/>
        <v>-79.401537288098979</v>
      </c>
      <c r="S3587" s="57">
        <f t="shared" si="1062"/>
        <v>685.48655179847106</v>
      </c>
      <c r="T3587" s="12">
        <f t="shared" si="1045"/>
        <v>-36.842468781752601</v>
      </c>
    </row>
    <row r="3588" spans="1:20" x14ac:dyDescent="0.15">
      <c r="A3588" s="57">
        <f t="shared" si="1046"/>
        <v>4323405.7788453633</v>
      </c>
      <c r="B3588" s="12">
        <f t="shared" si="1063"/>
        <v>688091.4006953052</v>
      </c>
      <c r="C3588" s="57" t="str">
        <f t="shared" si="1047"/>
        <v>-0.00257895194847118+0.0139601312251287i</v>
      </c>
      <c r="D3588" s="57" t="str">
        <f t="shared" si="1048"/>
        <v>1.40667321277242-3.05006151376725i</v>
      </c>
      <c r="E3588" s="57" t="str">
        <f t="shared" si="1049"/>
        <v>-19.8063282149769-12.1173803440896i</v>
      </c>
      <c r="F3588" s="57" t="str">
        <f t="shared" si="1050"/>
        <v>1.26015891101563-2.78599874956044i</v>
      </c>
      <c r="G3588" s="57" t="str">
        <f t="shared" si="1051"/>
        <v>0.301568751252753-0.458939036823638i</v>
      </c>
      <c r="H3588" s="57" t="str">
        <f t="shared" si="1052"/>
        <v>0.00283286340169376-11.5678631753014i</v>
      </c>
      <c r="I3588" s="57" t="str">
        <f t="shared" si="1053"/>
        <v>-0.181813215544977-0.082291129449274i</v>
      </c>
      <c r="K3588" s="57" t="str">
        <f t="shared" si="1054"/>
        <v>0.00025403910114197-0.0002607810837811i</v>
      </c>
      <c r="L3588" s="57" t="str">
        <f t="shared" si="1055"/>
        <v>0.00025-0.000321248793181707i</v>
      </c>
      <c r="M3588" s="57" t="str">
        <f t="shared" si="1056"/>
        <v>0.0025-0.000180928606923364i</v>
      </c>
      <c r="N3588" s="57">
        <f t="shared" si="1057"/>
        <v>79.533355897712141</v>
      </c>
      <c r="O3588" s="57">
        <f t="shared" si="1058"/>
        <v>36.956468116179607</v>
      </c>
      <c r="P3588" s="374">
        <f t="shared" si="1059"/>
        <v>-36.956468116179607</v>
      </c>
      <c r="Q3588" s="374">
        <f t="shared" si="1060"/>
        <v>100.46664410228786</v>
      </c>
      <c r="R3588" s="12">
        <f t="shared" si="1061"/>
        <v>-79.533355897712141</v>
      </c>
      <c r="S3588" s="57">
        <f t="shared" si="1062"/>
        <v>688.0914006953052</v>
      </c>
      <c r="T3588" s="12">
        <f t="shared" si="1045"/>
        <v>-36.956468116179607</v>
      </c>
    </row>
    <row r="3589" spans="1:20" x14ac:dyDescent="0.15">
      <c r="A3589" s="57">
        <f t="shared" si="1046"/>
        <v>4339834.7208049754</v>
      </c>
      <c r="B3589" s="12">
        <f t="shared" si="1063"/>
        <v>690706.14801794733</v>
      </c>
      <c r="C3589" s="57" t="str">
        <f t="shared" si="1047"/>
        <v>-0.00251386906185199+0.013783914042531i</v>
      </c>
      <c r="D3589" s="57" t="str">
        <f t="shared" si="1048"/>
        <v>1.39790526324829-3.04255583978881i</v>
      </c>
      <c r="E3589" s="57" t="str">
        <f t="shared" si="1049"/>
        <v>-19.6809192045614-11.9791547885148i</v>
      </c>
      <c r="F3589" s="57" t="str">
        <f t="shared" si="1050"/>
        <v>1.25349263307706-2.77981585922381i</v>
      </c>
      <c r="G3589" s="57" t="str">
        <f t="shared" si="1051"/>
        <v>0.299973443632527-0.458245978430548i</v>
      </c>
      <c r="H3589" s="57" t="str">
        <f t="shared" si="1052"/>
        <v>0.00280923754802487-11.5240502195488i</v>
      </c>
      <c r="I3589" s="57" t="str">
        <f t="shared" si="1053"/>
        <v>-0.18072279109224-0.0815457143302769i</v>
      </c>
      <c r="K3589" s="57" t="str">
        <f t="shared" si="1054"/>
        <v>0.000253839615002355-0.000259830280347387i</v>
      </c>
      <c r="L3589" s="57" t="str">
        <f t="shared" si="1055"/>
        <v>0.00025-0.000320032669039357i</v>
      </c>
      <c r="M3589" s="57" t="str">
        <f t="shared" si="1056"/>
        <v>0.0025-0.000180243680935808i</v>
      </c>
      <c r="N3589" s="57">
        <f t="shared" si="1057"/>
        <v>79.664162546452431</v>
      </c>
      <c r="O3589" s="57">
        <f t="shared" si="1058"/>
        <v>37.070446927818608</v>
      </c>
      <c r="P3589" s="374">
        <f t="shared" si="1059"/>
        <v>-37.070446927818608</v>
      </c>
      <c r="Q3589" s="374">
        <f t="shared" si="1060"/>
        <v>100.33583745354757</v>
      </c>
      <c r="R3589" s="12">
        <f t="shared" si="1061"/>
        <v>-79.664162546452431</v>
      </c>
      <c r="S3589" s="57">
        <f t="shared" si="1062"/>
        <v>690.70614801794738</v>
      </c>
      <c r="T3589" s="12">
        <f t="shared" si="1045"/>
        <v>-37.070446927818608</v>
      </c>
    </row>
    <row r="3590" spans="1:20" x14ac:dyDescent="0.15">
      <c r="A3590" s="57">
        <f t="shared" si="1046"/>
        <v>4356326.0927440347</v>
      </c>
      <c r="B3590" s="12">
        <f t="shared" si="1063"/>
        <v>693330.83138041559</v>
      </c>
      <c r="C3590" s="57" t="str">
        <f t="shared" si="1047"/>
        <v>-0.00245027687057417+0.013609837670769i</v>
      </c>
      <c r="D3590" s="57" t="str">
        <f t="shared" si="1048"/>
        <v>1.38918041547346-3.03504349480983i</v>
      </c>
      <c r="E3590" s="57" t="str">
        <f t="shared" si="1049"/>
        <v>-19.5560462905174-11.8424997842876i</v>
      </c>
      <c r="F3590" s="57" t="str">
        <f t="shared" si="1050"/>
        <v>1.24684655415681-2.77362668268856i</v>
      </c>
      <c r="G3590" s="57" t="str">
        <f t="shared" si="1051"/>
        <v>0.298382969841335-0.457548438036892i</v>
      </c>
      <c r="H3590" s="57" t="str">
        <f t="shared" si="1052"/>
        <v>0.00278582257569093-11.4804033600368i</v>
      </c>
      <c r="I3590" s="57" t="str">
        <f t="shared" si="1053"/>
        <v>-0.179637611910141-0.0808060766158976i</v>
      </c>
      <c r="K3590" s="57" t="str">
        <f t="shared" si="1054"/>
        <v>0.000253641539043232-0.000258882682096138i</v>
      </c>
      <c r="L3590" s="57" t="str">
        <f t="shared" si="1055"/>
        <v>0.00025-0.000318821148674395i</v>
      </c>
      <c r="M3590" s="57" t="str">
        <f t="shared" si="1056"/>
        <v>0.0025-0.000179561347814115i</v>
      </c>
      <c r="N3590" s="57">
        <f t="shared" si="1057"/>
        <v>79.793962578618391</v>
      </c>
      <c r="O3590" s="57">
        <f t="shared" si="1058"/>
        <v>37.184404817123756</v>
      </c>
      <c r="P3590" s="374">
        <f t="shared" si="1059"/>
        <v>-37.184404817123756</v>
      </c>
      <c r="Q3590" s="374">
        <f t="shared" si="1060"/>
        <v>100.20603742138161</v>
      </c>
      <c r="R3590" s="12">
        <f t="shared" si="1061"/>
        <v>-79.793962578618391</v>
      </c>
      <c r="S3590" s="57">
        <f t="shared" si="1062"/>
        <v>693.33083138041559</v>
      </c>
      <c r="T3590" s="12">
        <f t="shared" si="1045"/>
        <v>-37.184404817123756</v>
      </c>
    </row>
    <row r="3591" spans="1:20" x14ac:dyDescent="0.15">
      <c r="A3591" s="57">
        <f t="shared" si="1046"/>
        <v>4372880.1318964614</v>
      </c>
      <c r="B3591" s="12">
        <f t="shared" si="1063"/>
        <v>695965.48853966116</v>
      </c>
      <c r="C3591" s="57" t="str">
        <f t="shared" si="1047"/>
        <v>-0.00238814363133245+0.0134378797465822i</v>
      </c>
      <c r="D3591" s="57" t="str">
        <f t="shared" si="1048"/>
        <v>1.38049860157593-3.0275247428533i</v>
      </c>
      <c r="E3591" s="57" t="str">
        <f t="shared" si="1049"/>
        <v>-19.4317126660678-11.7073978725678i</v>
      </c>
      <c r="F3591" s="57" t="str">
        <f t="shared" si="1050"/>
        <v>1.24022077292881-2.76743134191604i</v>
      </c>
      <c r="G3591" s="57" t="str">
        <f t="shared" si="1051"/>
        <v>0.296797353492847-0.456846456101488i</v>
      </c>
      <c r="H3591" s="57" t="str">
        <f t="shared" si="1052"/>
        <v>0.0027626164270949-11.4369219654091i</v>
      </c>
      <c r="I3591" s="57" t="str">
        <f t="shared" si="1053"/>
        <v>-0.178557663299087-0.0800721845983966i</v>
      </c>
      <c r="K3591" s="57" t="str">
        <f t="shared" si="1054"/>
        <v>0.000253444864002491-0.000257938281032449i</v>
      </c>
      <c r="L3591" s="57" t="str">
        <f t="shared" si="1055"/>
        <v>0.00025-0.000317614214658692i</v>
      </c>
      <c r="M3591" s="57" t="str">
        <f t="shared" si="1056"/>
        <v>0.0025-0.000178881597742692i</v>
      </c>
      <c r="N3591" s="57">
        <f t="shared" si="1057"/>
        <v>79.922761318911597</v>
      </c>
      <c r="O3591" s="57">
        <f t="shared" si="1058"/>
        <v>37.298341388978102</v>
      </c>
      <c r="P3591" s="374">
        <f t="shared" si="1059"/>
        <v>-37.298341388978102</v>
      </c>
      <c r="Q3591" s="374">
        <f t="shared" si="1060"/>
        <v>100.0772386810884</v>
      </c>
      <c r="R3591" s="12">
        <f t="shared" si="1061"/>
        <v>-79.922761318911597</v>
      </c>
      <c r="S3591" s="57">
        <f t="shared" si="1062"/>
        <v>695.96548853966112</v>
      </c>
      <c r="T3591" s="12">
        <f t="shared" si="1045"/>
        <v>-37.298341388978102</v>
      </c>
    </row>
    <row r="3592" spans="1:20" x14ac:dyDescent="0.15">
      <c r="A3592" s="57">
        <f t="shared" si="1046"/>
        <v>4389497.0763976686</v>
      </c>
      <c r="B3592" s="12">
        <f t="shared" si="1063"/>
        <v>698610.15739611187</v>
      </c>
      <c r="C3592" s="57" t="str">
        <f t="shared" si="1047"/>
        <v>-0.00232743822826668+0.0132680180188436i</v>
      </c>
      <c r="D3592" s="57" t="str">
        <f t="shared" si="1048"/>
        <v>1.37185975188766-3.0199998463386i</v>
      </c>
      <c r="E3592" s="57" t="str">
        <f t="shared" si="1049"/>
        <v>-19.307921368136-11.5738317730274i</v>
      </c>
      <c r="F3592" s="57" t="str">
        <f t="shared" si="1050"/>
        <v>1.23361538630087-2.76122995947395i</v>
      </c>
      <c r="G3592" s="57" t="str">
        <f t="shared" si="1051"/>
        <v>0.295216617778072-0.456140073185582i</v>
      </c>
      <c r="H3592" s="57" t="str">
        <f t="shared" si="1052"/>
        <v>0.00273961706667948-11.3936054067271i</v>
      </c>
      <c r="I3592" s="57" t="str">
        <f t="shared" si="1053"/>
        <v>-0.177482930569399-0.0793440065850967i</v>
      </c>
      <c r="K3592" s="57" t="str">
        <f t="shared" si="1054"/>
        <v>0.000253249580668551-0.000256997069150562i</v>
      </c>
      <c r="L3592" s="57" t="str">
        <f t="shared" si="1055"/>
        <v>0.00025-0.000316411849630097i</v>
      </c>
      <c r="M3592" s="57" t="str">
        <f t="shared" si="1056"/>
        <v>0.0025-0.000178204420943108i</v>
      </c>
      <c r="N3592" s="57">
        <f t="shared" si="1057"/>
        <v>80.050564072615884</v>
      </c>
      <c r="O3592" s="57">
        <f t="shared" si="1058"/>
        <v>37.412256252653805</v>
      </c>
      <c r="P3592" s="374">
        <f t="shared" si="1059"/>
        <v>-37.412256252653805</v>
      </c>
      <c r="Q3592" s="374">
        <f t="shared" si="1060"/>
        <v>99.949435927384116</v>
      </c>
      <c r="R3592" s="12">
        <f t="shared" si="1061"/>
        <v>-80.050564072615884</v>
      </c>
      <c r="S3592" s="57">
        <f t="shared" si="1062"/>
        <v>698.61015739611184</v>
      </c>
      <c r="T3592" s="12">
        <f t="shared" si="1045"/>
        <v>-37.412256252653805</v>
      </c>
    </row>
    <row r="3593" spans="1:20" x14ac:dyDescent="0.15">
      <c r="A3593" s="57">
        <f t="shared" si="1046"/>
        <v>4406177.1652879799</v>
      </c>
      <c r="B3593" s="12">
        <f t="shared" si="1063"/>
        <v>701264.87599421712</v>
      </c>
      <c r="C3593" s="57" t="str">
        <f t="shared" si="1047"/>
        <v>-0.00226813016176889+0.0131002303522785i</v>
      </c>
      <c r="D3593" s="57" t="str">
        <f t="shared" si="1048"/>
        <v>1.36326379496842-3.01246906607206i</v>
      </c>
      <c r="E3593" s="57" t="str">
        <f t="shared" si="1049"/>
        <v>-19.1846752809941-11.441784382589i</v>
      </c>
      <c r="F3593" s="57" t="str">
        <f t="shared" si="1050"/>
        <v>1.22703048941519-2.75502265851454i</v>
      </c>
      <c r="G3593" s="57" t="str">
        <f t="shared" si="1051"/>
        <v>0.293640785465511-0.455429329947807i</v>
      </c>
      <c r="H3593" s="57" t="str">
        <f t="shared" si="1052"/>
        <v>0.00271682248067318-11.3504530574594i</v>
      </c>
      <c r="I3593" s="57" t="str">
        <f t="shared" si="1053"/>
        <v>-0.176413399039946-0.0786215109002317i</v>
      </c>
      <c r="K3593" s="57" t="str">
        <f t="shared" si="1054"/>
        <v>0.000253055679880227-0.00025605903843428i</v>
      </c>
      <c r="L3593" s="57" t="str">
        <f t="shared" si="1055"/>
        <v>0.00025-0.000315214036292186i</v>
      </c>
      <c r="M3593" s="57" t="str">
        <f t="shared" si="1056"/>
        <v>0.0025-0.000177529807673947i</v>
      </c>
      <c r="N3593" s="57">
        <f t="shared" si="1057"/>
        <v>80.177376125778039</v>
      </c>
      <c r="O3593" s="57">
        <f t="shared" si="1058"/>
        <v>37.526149021774273</v>
      </c>
      <c r="P3593" s="374">
        <f t="shared" si="1059"/>
        <v>-37.526149021774273</v>
      </c>
      <c r="Q3593" s="374">
        <f t="shared" si="1060"/>
        <v>99.822623874221961</v>
      </c>
      <c r="R3593" s="12">
        <f t="shared" si="1061"/>
        <v>-80.177376125778039</v>
      </c>
      <c r="S3593" s="57">
        <f t="shared" si="1062"/>
        <v>701.26487599421716</v>
      </c>
      <c r="T3593" s="12">
        <f t="shared" si="1045"/>
        <v>-37.526149021774273</v>
      </c>
    </row>
    <row r="3594" spans="1:20" x14ac:dyDescent="0.15">
      <c r="A3594" s="57">
        <f t="shared" si="1046"/>
        <v>4422920.638516074</v>
      </c>
      <c r="B3594" s="12">
        <f t="shared" si="1063"/>
        <v>703929.68252299516</v>
      </c>
      <c r="C3594" s="57" t="str">
        <f t="shared" si="1047"/>
        <v>-0.00221018953745676+0.012934494731003i</v>
      </c>
      <c r="D3594" s="57" t="str">
        <f t="shared" si="1048"/>
        <v>1.35471065762986-3.00493266123793i</v>
      </c>
      <c r="E3594" s="57" t="str">
        <f t="shared" si="1049"/>
        <v>-19.0619771398431-11.3112387741557i</v>
      </c>
      <c r="F3594" s="57" t="str">
        <f t="shared" si="1050"/>
        <v>1.22046617564937-2.74880956275301i</v>
      </c>
      <c r="G3594" s="57" t="str">
        <f t="shared" si="1051"/>
        <v>0.292069878901357-0.454714267139161i</v>
      </c>
      <c r="H3594" s="57" t="str">
        <f t="shared" si="1052"/>
        <v>0.00269423067683996-11.3074642934742i</v>
      </c>
      <c r="I3594" s="57" t="str">
        <f t="shared" si="1053"/>
        <v>-0.175349054036878-0.0779046658868222i</v>
      </c>
      <c r="K3594" s="57" t="str">
        <f t="shared" si="1054"/>
        <v>0.000252863152526612-0.000255124180857368i</v>
      </c>
      <c r="L3594" s="57" t="str">
        <f t="shared" si="1055"/>
        <v>0.00025-0.000314020757414014i</v>
      </c>
      <c r="M3594" s="57" t="str">
        <f t="shared" si="1056"/>
        <v>0.0025-0.000176857748230671i</v>
      </c>
      <c r="N3594" s="57">
        <f t="shared" si="1057"/>
        <v>80.303202745377405</v>
      </c>
      <c r="O3594" s="57">
        <f t="shared" si="1058"/>
        <v>37.640019314274184</v>
      </c>
      <c r="P3594" s="374">
        <f t="shared" si="1059"/>
        <v>-37.640019314274184</v>
      </c>
      <c r="Q3594" s="374">
        <f t="shared" si="1060"/>
        <v>99.696797254622595</v>
      </c>
      <c r="R3594" s="12">
        <f t="shared" si="1061"/>
        <v>-80.303202745377405</v>
      </c>
      <c r="S3594" s="57">
        <f t="shared" si="1062"/>
        <v>703.92968252299511</v>
      </c>
      <c r="T3594" s="12">
        <f t="shared" si="1045"/>
        <v>-37.640019314274184</v>
      </c>
    </row>
    <row r="3595" spans="1:20" x14ac:dyDescent="0.15">
      <c r="A3595" s="57">
        <f t="shared" si="1046"/>
        <v>4439727.7369424356</v>
      </c>
      <c r="B3595" s="12">
        <f t="shared" si="1063"/>
        <v>706604.61531658261</v>
      </c>
      <c r="C3595" s="57" t="str">
        <f t="shared" si="1047"/>
        <v>-0.00215358705530702+0.0127707892618771i</v>
      </c>
      <c r="D3595" s="57" t="str">
        <f t="shared" si="1048"/>
        <v>1.34620026495935-2.99739088938954i</v>
      </c>
      <c r="E3595" s="57" t="str">
        <f t="shared" si="1049"/>
        <v>-18.9398295343148-11.1821781953239i</v>
      </c>
      <c r="F3595" s="57" t="str">
        <f t="shared" si="1050"/>
        <v>1.21392253661747-2.74259079644592i</v>
      </c>
      <c r="G3595" s="57" t="str">
        <f t="shared" si="1051"/>
        <v>0.290503920009786-0.453994925598i</v>
      </c>
      <c r="H3595" s="57" t="str">
        <f t="shared" si="1052"/>
        <v>0.00267183968423093-11.264638493028i</v>
      </c>
      <c r="I3595" s="57" t="str">
        <f t="shared" si="1053"/>
        <v>-0.174289880892326-0.0771934399085017i</v>
      </c>
      <c r="K3595" s="57" t="str">
        <f t="shared" si="1054"/>
        <v>0.000252671989546951-0.000254192488383942i</v>
      </c>
      <c r="L3595" s="57" t="str">
        <f t="shared" si="1055"/>
        <v>0.00025-0.00031283199582986i</v>
      </c>
      <c r="M3595" s="57" t="str">
        <f t="shared" si="1056"/>
        <v>0.0025-0.000176188232945478i</v>
      </c>
      <c r="N3595" s="57">
        <f t="shared" si="1057"/>
        <v>80.428049179498529</v>
      </c>
      <c r="O3595" s="57">
        <f t="shared" si="1058"/>
        <v>37.753866752364942</v>
      </c>
      <c r="P3595" s="374">
        <f t="shared" si="1059"/>
        <v>-37.753866752364942</v>
      </c>
      <c r="Q3595" s="374">
        <f t="shared" si="1060"/>
        <v>99.571950820501471</v>
      </c>
      <c r="R3595" s="12">
        <f t="shared" si="1061"/>
        <v>-80.428049179498529</v>
      </c>
      <c r="S3595" s="57">
        <f t="shared" si="1062"/>
        <v>706.60461531658257</v>
      </c>
      <c r="T3595" s="12">
        <f t="shared" si="1045"/>
        <v>-37.753866752364942</v>
      </c>
    </row>
    <row r="3596" spans="1:20" x14ac:dyDescent="0.15">
      <c r="A3596" s="57">
        <f t="shared" si="1046"/>
        <v>4456598.7023428166</v>
      </c>
      <c r="B3596" s="12">
        <f t="shared" si="1063"/>
        <v>709289.71285478561</v>
      </c>
      <c r="C3596" s="57" t="str">
        <f t="shared" si="1047"/>
        <v>-0.00209829399895148+0.0126090921776906i</v>
      </c>
      <c r="D3596" s="57" t="str">
        <f t="shared" si="1048"/>
        <v>1.33773254034387-2.98984400644096i</v>
      </c>
      <c r="E3596" s="57" t="str">
        <f t="shared" si="1049"/>
        <v>-18.8182349119079-11.0545860670908i</v>
      </c>
      <c r="F3596" s="57" t="str">
        <f t="shared" si="1050"/>
        <v>1.20739966217153-2.73636648436969i</v>
      </c>
      <c r="G3596" s="57" t="str">
        <f t="shared" si="1051"/>
        <v>0.288942930293294-0.45327134624507i</v>
      </c>
      <c r="H3596" s="57" t="str">
        <f t="shared" si="1052"/>
        <v>0.00264964755293993-11.2219750367577i</v>
      </c>
      <c r="I3596" s="57" t="str">
        <f t="shared" si="1053"/>
        <v>-0.1732358649432-0.0764878013513698i</v>
      </c>
      <c r="K3596" s="57" t="str">
        <f t="shared" si="1054"/>
        <v>0.000252482181930507-0.000253263952968875i</v>
      </c>
      <c r="L3596" s="57" t="str">
        <f t="shared" si="1055"/>
        <v>0.00025-0.000311647734438991i</v>
      </c>
      <c r="M3596" s="57" t="str">
        <f t="shared" si="1056"/>
        <v>0.0025-0.000175521252187167i</v>
      </c>
      <c r="N3596" s="57">
        <f t="shared" si="1057"/>
        <v>80.551920657500148</v>
      </c>
      <c r="O3596" s="57">
        <f t="shared" si="1058"/>
        <v>37.867690962496852</v>
      </c>
      <c r="P3596" s="374">
        <f t="shared" si="1059"/>
        <v>-37.867690962496852</v>
      </c>
      <c r="Q3596" s="374">
        <f t="shared" si="1060"/>
        <v>99.448079342499852</v>
      </c>
      <c r="R3596" s="12">
        <f t="shared" si="1061"/>
        <v>-80.551920657500148</v>
      </c>
      <c r="S3596" s="57">
        <f t="shared" si="1062"/>
        <v>709.28971285478565</v>
      </c>
      <c r="T3596" s="12">
        <f t="shared" si="1045"/>
        <v>-37.867690962496852</v>
      </c>
    </row>
    <row r="3597" spans="1:20" x14ac:dyDescent="0.15">
      <c r="A3597" s="57">
        <f t="shared" si="1046"/>
        <v>4473533.7774117189</v>
      </c>
      <c r="B3597" s="12">
        <f t="shared" si="1063"/>
        <v>711985.01376363379</v>
      </c>
      <c r="C3597" s="57" t="str">
        <f t="shared" si="1047"/>
        <v>-0.00204428222513339+0.0124493818401784i</v>
      </c>
      <c r="D3597" s="57" t="str">
        <f t="shared" si="1048"/>
        <v>1.32930740549386-2.98229226665888i</v>
      </c>
      <c r="E3597" s="57" t="str">
        <f t="shared" si="1049"/>
        <v>-18.6971955813534-10.9284459825505i</v>
      </c>
      <c r="F3597" s="57" t="str">
        <f t="shared" si="1050"/>
        <v>1.20089764040321-2.7301367517993i</v>
      </c>
      <c r="G3597" s="57" t="str">
        <f t="shared" si="1051"/>
        <v>0.287386930833106-0.452543570078543i</v>
      </c>
      <c r="H3597" s="57" t="str">
        <f t="shared" si="1052"/>
        <v>0.00262765235386161-11.1794733076709i</v>
      </c>
      <c r="I3597" s="57" t="str">
        <f t="shared" si="1053"/>
        <v>-0.172186991529993-0.0757877186258138i</v>
      </c>
      <c r="K3597" s="57" t="str">
        <f t="shared" si="1054"/>
        <v>0.000252293720716446-0.000252338566558189i</v>
      </c>
      <c r="L3597" s="57" t="str">
        <f t="shared" si="1055"/>
        <v>0.00025-0.000310467956205411i</v>
      </c>
      <c r="M3597" s="57" t="str">
        <f t="shared" si="1056"/>
        <v>0.0025-0.000174856796360995i</v>
      </c>
      <c r="N3597" s="57">
        <f t="shared" si="1057"/>
        <v>80.674822390178093</v>
      </c>
      <c r="O3597" s="57">
        <f t="shared" si="1058"/>
        <v>37.981491575323766</v>
      </c>
      <c r="P3597" s="374">
        <f t="shared" si="1059"/>
        <v>-37.981491575323766</v>
      </c>
      <c r="Q3597" s="374">
        <f t="shared" si="1060"/>
        <v>99.325177609821907</v>
      </c>
      <c r="R3597" s="12">
        <f t="shared" si="1061"/>
        <v>-80.674822390178093</v>
      </c>
      <c r="S3597" s="57">
        <f t="shared" si="1062"/>
        <v>711.98501376363379</v>
      </c>
      <c r="T3597" s="12">
        <f t="shared" si="1045"/>
        <v>-37.981491575323766</v>
      </c>
    </row>
    <row r="3598" spans="1:20" x14ac:dyDescent="0.15">
      <c r="A3598" s="57">
        <f t="shared" si="1046"/>
        <v>4490533.2057658844</v>
      </c>
      <c r="B3598" s="12">
        <f t="shared" si="1063"/>
        <v>714690.55681593565</v>
      </c>
      <c r="C3598" s="57" t="str">
        <f t="shared" si="1047"/>
        <v>-0.00199152415332187+0.0122916367428706i</v>
      </c>
      <c r="D3598" s="57" t="str">
        <f t="shared" si="1048"/>
        <v>1.32092478046701-2.9747359226548i</v>
      </c>
      <c r="E3598" s="57" t="str">
        <f t="shared" si="1049"/>
        <v>-18.5767137159092-10.803741705581i</v>
      </c>
      <c r="F3598" s="57" t="str">
        <f t="shared" si="1050"/>
        <v>1.19441655764585-2.72390172448694i</v>
      </c>
      <c r="G3598" s="57" t="str">
        <f t="shared" si="1051"/>
        <v>0.285835942289665-0.451811638169098i</v>
      </c>
      <c r="H3598" s="57" t="str">
        <f t="shared" si="1052"/>
        <v>0.00260585217845198-11.1371326911361i</v>
      </c>
      <c r="I3598" s="57" t="str">
        <f t="shared" si="1053"/>
        <v>-0.171143245995615-0.0750931601683297i</v>
      </c>
      <c r="K3598" s="57" t="str">
        <f t="shared" si="1054"/>
        <v>0.000252106596993682-0.000251416321089431i</v>
      </c>
      <c r="L3598" s="57" t="str">
        <f t="shared" si="1055"/>
        <v>0.00025-0.000309292644157612i</v>
      </c>
      <c r="M3598" s="57" t="str">
        <f t="shared" si="1056"/>
        <v>0.0025-0.000174194855908542i</v>
      </c>
      <c r="N3598" s="57">
        <f t="shared" si="1057"/>
        <v>80.79675956992692</v>
      </c>
      <c r="O3598" s="57">
        <f t="shared" si="1058"/>
        <v>38.095268225670388</v>
      </c>
      <c r="P3598" s="374">
        <f t="shared" si="1059"/>
        <v>-38.095268225670388</v>
      </c>
      <c r="Q3598" s="374">
        <f t="shared" si="1060"/>
        <v>99.20324043007308</v>
      </c>
      <c r="R3598" s="12">
        <f t="shared" si="1061"/>
        <v>-80.79675956992692</v>
      </c>
      <c r="S3598" s="57">
        <f t="shared" si="1062"/>
        <v>714.69055681593568</v>
      </c>
      <c r="T3598" s="12">
        <f t="shared" si="1045"/>
        <v>-38.095268225670388</v>
      </c>
    </row>
    <row r="3599" spans="1:20" x14ac:dyDescent="0.15">
      <c r="A3599" s="57">
        <f t="shared" si="1046"/>
        <v>4507597.2319477946</v>
      </c>
      <c r="B3599" s="12">
        <f t="shared" si="1063"/>
        <v>717406.3809318362</v>
      </c>
      <c r="C3599" s="57" t="str">
        <f t="shared" si="1047"/>
        <v>-0.00193999275548465+0.0121358355137903i</v>
      </c>
      <c r="D3599" s="57" t="str">
        <f t="shared" si="1048"/>
        <v>1.31258458369196-2.96717522537759i</v>
      </c>
      <c r="E3599" s="57" t="str">
        <f t="shared" si="1049"/>
        <v>-18.4567913565935-10.6804571695257i</v>
      </c>
      <c r="F3599" s="57" t="str">
        <f t="shared" si="1050"/>
        <v>1.18795649847667-2.71766152864099i</v>
      </c>
      <c r="G3599" s="57" t="str">
        <f t="shared" si="1051"/>
        <v>0.284289984903149-0.451075591655009i</v>
      </c>
      <c r="H3599" s="57" t="str">
        <f t="shared" si="1052"/>
        <v>0.00258424513849275-11.0949525748746i</v>
      </c>
      <c r="I3599" s="57" t="str">
        <f t="shared" si="1053"/>
        <v>-0.170104613684304-0.0744040944433363i</v>
      </c>
      <c r="K3599" s="57" t="str">
        <f t="shared" si="1054"/>
        <v>0.00025192080190077-0.00025049720849207i</v>
      </c>
      <c r="L3599" s="57" t="str">
        <f t="shared" si="1055"/>
        <v>0.00025-0.000308121781388337i</v>
      </c>
      <c r="M3599" s="57" t="str">
        <f t="shared" si="1056"/>
        <v>0.0025-0.000173535421307574i</v>
      </c>
      <c r="N3599" s="57">
        <f t="shared" si="1057"/>
        <v>80.917737370898976</v>
      </c>
      <c r="O3599" s="57">
        <f t="shared" si="1058"/>
        <v>38.209020552496668</v>
      </c>
      <c r="P3599" s="374">
        <f t="shared" si="1059"/>
        <v>-38.209020552496668</v>
      </c>
      <c r="Q3599" s="374">
        <f t="shared" si="1060"/>
        <v>99.082262629101024</v>
      </c>
      <c r="R3599" s="12">
        <f t="shared" si="1061"/>
        <v>-80.917737370898976</v>
      </c>
      <c r="S3599" s="57">
        <f t="shared" si="1062"/>
        <v>717.40638093183622</v>
      </c>
      <c r="T3599" s="12">
        <f t="shared" si="1045"/>
        <v>-38.209020552496668</v>
      </c>
    </row>
    <row r="3600" spans="1:20" x14ac:dyDescent="0.15">
      <c r="A3600" s="57">
        <f t="shared" si="1046"/>
        <v>4524726.1014291961</v>
      </c>
      <c r="B3600" s="12">
        <f t="shared" si="1063"/>
        <v>720132.52517937717</v>
      </c>
      <c r="C3600" s="57" t="str">
        <f t="shared" si="1047"/>
        <v>-0.00188966154601639+0.0119819569179939i</v>
      </c>
      <c r="D3600" s="57" t="str">
        <f t="shared" si="1048"/>
        <v>1.30428673199201-2.95961042410637i</v>
      </c>
      <c r="E3600" s="57" t="str">
        <f t="shared" si="1049"/>
        <v>-18.337430415347-10.5585764758662i</v>
      </c>
      <c r="F3600" s="57" t="str">
        <f t="shared" si="1050"/>
        <v>1.18151754571929-2.71141629090484i</v>
      </c>
      <c r="G3600" s="57" t="str">
        <f t="shared" si="1051"/>
        <v>0.282749078494087-0.450335471737272i</v>
      </c>
      <c r="H3600" s="57" t="str">
        <f t="shared" si="1052"/>
        <v>0.00256282936585758-11.0529323489505i</v>
      </c>
      <c r="I3600" s="57" t="str">
        <f t="shared" si="1053"/>
        <v>-0.169071079940524-0.0737204899449705i</v>
      </c>
      <c r="K3600" s="57" t="str">
        <f t="shared" si="1054"/>
        <v>0.000251736326625745-0.000249581220687864i</v>
      </c>
      <c r="L3600" s="57" t="str">
        <f t="shared" si="1055"/>
        <v>0.00025-0.00030695535105433i</v>
      </c>
      <c r="M3600" s="57" t="str">
        <f t="shared" si="1056"/>
        <v>0.0025-0.000172878483071901i</v>
      </c>
      <c r="N3600" s="57">
        <f t="shared" si="1057"/>
        <v>81.037760949159775</v>
      </c>
      <c r="O3600" s="57">
        <f t="shared" si="1058"/>
        <v>38.322748198866293</v>
      </c>
      <c r="P3600" s="374">
        <f t="shared" si="1059"/>
        <v>-38.322748198866293</v>
      </c>
      <c r="Q3600" s="374">
        <f t="shared" si="1060"/>
        <v>98.962239050840225</v>
      </c>
      <c r="R3600" s="12">
        <f t="shared" si="1061"/>
        <v>-81.037760949159775</v>
      </c>
      <c r="S3600" s="57">
        <f t="shared" si="1062"/>
        <v>720.13252517937713</v>
      </c>
      <c r="T3600" s="12">
        <f t="shared" si="1045"/>
        <v>-38.322748198866293</v>
      </c>
    </row>
    <row r="3601" spans="1:20" x14ac:dyDescent="0.15">
      <c r="A3601" s="57">
        <f t="shared" si="1046"/>
        <v>4541920.0606146269</v>
      </c>
      <c r="B3601" s="12">
        <f t="shared" si="1063"/>
        <v>722869.0287750588</v>
      </c>
      <c r="C3601" s="57" t="str">
        <f t="shared" si="1047"/>
        <v>-0.00184050457182215+0.0118299798599659i</v>
      </c>
      <c r="D3601" s="57" t="str">
        <f t="shared" si="1048"/>
        <v>1.29603114060872-2.95204176644363i</v>
      </c>
      <c r="E3601" s="57" t="str">
        <f t="shared" si="1049"/>
        <v>-18.2186326781338-10.4380838928897i</v>
      </c>
      <c r="F3601" s="57" t="str">
        <f t="shared" si="1050"/>
        <v>1.17509978044653-2.7051661383361i</v>
      </c>
      <c r="G3601" s="57" t="str">
        <f t="shared" si="1051"/>
        <v>0.281213242464027-0.449591319674764i</v>
      </c>
      <c r="H3601" s="57" t="str">
        <f t="shared" si="1052"/>
        <v>0.00254160301228155-11.0110714057617i</v>
      </c>
      <c r="I3601" s="57" t="str">
        <f t="shared" si="1053"/>
        <v>-0.168042630107931-0.0730423151988786i</v>
      </c>
      <c r="K3601" s="57" t="str">
        <f t="shared" si="1054"/>
        <v>0.000251553162406001-0.000248668349591246i</v>
      </c>
      <c r="L3601" s="57" t="str">
        <f t="shared" si="1055"/>
        <v>0.00025-0.000305793336376101i</v>
      </c>
      <c r="M3601" s="57" t="str">
        <f t="shared" si="1056"/>
        <v>0.0025-0.000172224031751246i</v>
      </c>
      <c r="N3601" s="57">
        <f t="shared" si="1057"/>
        <v>81.156835442840276</v>
      </c>
      <c r="O3601" s="57">
        <f t="shared" si="1058"/>
        <v>38.436450811914455</v>
      </c>
      <c r="P3601" s="374">
        <f t="shared" si="1059"/>
        <v>-38.436450811914455</v>
      </c>
      <c r="Q3601" s="374">
        <f t="shared" si="1060"/>
        <v>98.843164557159724</v>
      </c>
      <c r="R3601" s="12">
        <f t="shared" si="1061"/>
        <v>-81.156835442840276</v>
      </c>
      <c r="S3601" s="57">
        <f t="shared" si="1062"/>
        <v>722.86902877505884</v>
      </c>
      <c r="T3601" s="12">
        <f t="shared" si="1045"/>
        <v>-38.436450811914455</v>
      </c>
    </row>
    <row r="3602" spans="1:20" x14ac:dyDescent="0.15">
      <c r="A3602" s="57">
        <f t="shared" si="1046"/>
        <v>4559179.3568449626</v>
      </c>
      <c r="B3602" s="12">
        <f t="shared" si="1063"/>
        <v>725615.931084404</v>
      </c>
      <c r="C3602" s="57" t="str">
        <f t="shared" si="1047"/>
        <v>-0.00179249640255442+0.0116798833858705i</v>
      </c>
      <c r="D3602" s="57" t="str">
        <f t="shared" si="1048"/>
        <v>1.28781772322551-2.94446949830877i</v>
      </c>
      <c r="E3602" s="57" t="str">
        <f t="shared" si="1049"/>
        <v>-18.1003998079788-10.3189638543521i</v>
      </c>
      <c r="F3602" s="57" t="str">
        <f t="shared" si="1050"/>
        <v>1.16870328198342-2.69891119838575i</v>
      </c>
      <c r="G3602" s="57" t="str">
        <f t="shared" si="1051"/>
        <v>0.279682495796247-0.448843176779406i</v>
      </c>
      <c r="H3602" s="57" t="str">
        <f t="shared" si="1052"/>
        <v>0.00252056424913326-10.9693691400311i</v>
      </c>
      <c r="I3602" s="57" t="str">
        <f t="shared" si="1053"/>
        <v>-0.167019249528367-0.0723695387639959i</v>
      </c>
      <c r="K3602" s="57" t="str">
        <f t="shared" si="1054"/>
        <v>0.000251371300528139-0.000247758587109689i</v>
      </c>
      <c r="L3602" s="57" t="str">
        <f t="shared" si="1055"/>
        <v>0.00025-0.000304635720637678i</v>
      </c>
      <c r="M3602" s="57" t="str">
        <f t="shared" si="1056"/>
        <v>0.0025-0.000171572057931108i</v>
      </c>
      <c r="N3602" s="57">
        <f t="shared" si="1057"/>
        <v>81.274965972285784</v>
      </c>
      <c r="O3602" s="57">
        <f t="shared" si="1058"/>
        <v>38.550128042816276</v>
      </c>
      <c r="P3602" s="374">
        <f t="shared" si="1059"/>
        <v>-38.550128042816276</v>
      </c>
      <c r="Q3602" s="374">
        <f t="shared" si="1060"/>
        <v>98.725034027714216</v>
      </c>
      <c r="R3602" s="12">
        <f t="shared" si="1061"/>
        <v>-81.274965972285784</v>
      </c>
      <c r="S3602" s="57">
        <f t="shared" si="1062"/>
        <v>725.615931084404</v>
      </c>
      <c r="T3602" s="12">
        <f t="shared" si="1045"/>
        <v>-38.550128042816276</v>
      </c>
    </row>
    <row r="3603" spans="1:20" x14ac:dyDescent="0.15">
      <c r="A3603" s="57">
        <f t="shared" si="1046"/>
        <v>4576504.2384009734</v>
      </c>
      <c r="B3603" s="12">
        <f t="shared" si="1063"/>
        <v>728373.27162252471</v>
      </c>
      <c r="C3603" s="57" t="str">
        <f t="shared" si="1047"/>
        <v>-0.00174561212100208+0.0115316466856634i</v>
      </c>
      <c r="D3603" s="57" t="str">
        <f t="shared" si="1048"/>
        <v>1.27964639199109-2.93689386393184i</v>
      </c>
      <c r="E3603" s="57" t="str">
        <f t="shared" si="1049"/>
        <v>-17.9827333479413-10.2012009581353i</v>
      </c>
      <c r="F3603" s="57" t="str">
        <f t="shared" si="1050"/>
        <v>1.16232812791051-2.69265159887743i</v>
      </c>
      <c r="G3603" s="57" t="str">
        <f t="shared" si="1051"/>
        <v>0.278156857056559-0.44809108441139i</v>
      </c>
      <c r="H3603" s="57" t="str">
        <f t="shared" si="1052"/>
        <v>0.00249971126718974-10.9278249487973i</v>
      </c>
      <c r="I3603" s="57" t="str">
        <f t="shared" si="1053"/>
        <v>-0.166000923540881-0.0717021292343138i</v>
      </c>
      <c r="K3603" s="57" t="str">
        <f t="shared" si="1054"/>
        <v>0.000251190732327836-0.000246851925144075i</v>
      </c>
      <c r="L3603" s="57" t="str">
        <f t="shared" si="1055"/>
        <v>0.00025-0.00030348248718637i</v>
      </c>
      <c r="M3603" s="57" t="str">
        <f t="shared" si="1056"/>
        <v>0.0025-0.000170922552232624i</v>
      </c>
      <c r="N3603" s="57">
        <f t="shared" si="1057"/>
        <v>81.392157640200509</v>
      </c>
      <c r="O3603" s="57">
        <f t="shared" si="1058"/>
        <v>38.663779546757063</v>
      </c>
      <c r="P3603" s="374">
        <f t="shared" si="1059"/>
        <v>-38.663779546757063</v>
      </c>
      <c r="Q3603" s="374">
        <f t="shared" si="1060"/>
        <v>98.607842359799491</v>
      </c>
      <c r="R3603" s="12">
        <f t="shared" si="1061"/>
        <v>-81.392157640200509</v>
      </c>
      <c r="S3603" s="57">
        <f t="shared" si="1062"/>
        <v>728.37327162252473</v>
      </c>
      <c r="T3603" s="12">
        <f t="shared" si="1045"/>
        <v>-38.663779546757063</v>
      </c>
    </row>
    <row r="3604" spans="1:20" x14ac:dyDescent="0.15">
      <c r="A3604" s="57">
        <f t="shared" si="1046"/>
        <v>4593894.9545068974</v>
      </c>
      <c r="B3604" s="12">
        <f t="shared" si="1063"/>
        <v>731141.09005469037</v>
      </c>
      <c r="C3604" s="57" t="str">
        <f t="shared" si="1047"/>
        <v>-0.00169982731362926+0.0113852490950712i</v>
      </c>
      <c r="D3604" s="57" t="str">
        <f t="shared" si="1048"/>
        <v>1.27151705754292-2.9293151058476i</v>
      </c>
      <c r="E3604" s="57" t="str">
        <f t="shared" si="1049"/>
        <v>-17.8656347240307-10.0847799649013i</v>
      </c>
      <c r="F3604" s="57" t="str">
        <f t="shared" si="1050"/>
        <v>1.15597439406739-2.68638746798695i</v>
      </c>
      <c r="G3604" s="57" t="str">
        <f t="shared" si="1051"/>
        <v>0.276636344394137-0.447335083974402i</v>
      </c>
      <c r="H3604" s="57" t="str">
        <f t="shared" si="1052"/>
        <v>0.00247904227641386-10.8864382314056i</v>
      </c>
      <c r="I3604" s="57" t="str">
        <f t="shared" si="1053"/>
        <v>-0.164987637480797-0.0710400552406348i</v>
      </c>
      <c r="K3604" s="57" t="str">
        <f t="shared" si="1054"/>
        <v>0.00025101144918969-0.00024594835558906i</v>
      </c>
      <c r="L3604" s="57" t="str">
        <f t="shared" si="1055"/>
        <v>0.00025-0.000302333619432525i</v>
      </c>
      <c r="M3604" s="57" t="str">
        <f t="shared" si="1056"/>
        <v>0.0025-0.000170275505312436i</v>
      </c>
      <c r="N3604" s="57">
        <f t="shared" si="1057"/>
        <v>81.508415531793787</v>
      </c>
      <c r="O3604" s="57">
        <f t="shared" si="1058"/>
        <v>38.77740498290207</v>
      </c>
      <c r="P3604" s="374">
        <f t="shared" si="1059"/>
        <v>-38.77740498290207</v>
      </c>
      <c r="Q3604" s="374">
        <f t="shared" si="1060"/>
        <v>98.491584468206213</v>
      </c>
      <c r="R3604" s="12">
        <f t="shared" si="1061"/>
        <v>-81.508415531793787</v>
      </c>
      <c r="S3604" s="57">
        <f t="shared" si="1062"/>
        <v>731.14109005469038</v>
      </c>
      <c r="T3604" s="12">
        <f t="shared" si="1045"/>
        <v>-38.77740498290207</v>
      </c>
    </row>
    <row r="3605" spans="1:20" x14ac:dyDescent="0.15">
      <c r="A3605" s="57">
        <f t="shared" si="1046"/>
        <v>4611351.7553340234</v>
      </c>
      <c r="B3605" s="12">
        <f t="shared" si="1063"/>
        <v>733919.42619689822</v>
      </c>
      <c r="C3605" s="57" t="str">
        <f t="shared" si="1047"/>
        <v>-0.00165511806126442+0.0112406700974404i</v>
      </c>
      <c r="D3605" s="57" t="str">
        <f t="shared" si="1048"/>
        <v>1.26342962903057-2.92173346489004i</v>
      </c>
      <c r="E3605" s="57" t="str">
        <f t="shared" si="1049"/>
        <v>-17.7491052480595-9.96968579674354i</v>
      </c>
      <c r="F3605" s="57" t="str">
        <f t="shared" si="1050"/>
        <v>1.14964215455651-2.68011893422189i</v>
      </c>
      <c r="G3605" s="57" t="str">
        <f t="shared" si="1051"/>
        <v>0.275120975542449-0.446575216910903i</v>
      </c>
      <c r="H3605" s="57" t="str">
        <f t="shared" si="1052"/>
        <v>0.00245855550573462-10.8452083894991i</v>
      </c>
      <c r="I3605" s="57" t="str">
        <f t="shared" si="1053"/>
        <v>-0.16397937667881-0.070383285452319i</v>
      </c>
      <c r="K3605" s="57" t="str">
        <f t="shared" si="1054"/>
        <v>0.000250833442547083-0.000245047870333434i</v>
      </c>
      <c r="L3605" s="57" t="str">
        <f t="shared" si="1055"/>
        <v>0.00025-0.000301189100849298i</v>
      </c>
      <c r="M3605" s="57" t="str">
        <f t="shared" si="1056"/>
        <v>0.0025-0.000169630907862559i</v>
      </c>
      <c r="N3605" s="57">
        <f t="shared" si="1057"/>
        <v>81.623744714916626</v>
      </c>
      <c r="O3605" s="57">
        <f t="shared" si="1058"/>
        <v>38.891004014367439</v>
      </c>
      <c r="P3605" s="374">
        <f t="shared" si="1059"/>
        <v>-38.891004014367439</v>
      </c>
      <c r="Q3605" s="374">
        <f t="shared" si="1060"/>
        <v>98.376255285083374</v>
      </c>
      <c r="R3605" s="12">
        <f t="shared" si="1061"/>
        <v>-81.623744714916626</v>
      </c>
      <c r="S3605" s="57">
        <f t="shared" si="1062"/>
        <v>733.91942619689826</v>
      </c>
      <c r="T3605" s="12">
        <f t="shared" si="1045"/>
        <v>-38.891004014367439</v>
      </c>
    </row>
    <row r="3606" spans="1:20" x14ac:dyDescent="0.15">
      <c r="A3606" s="57">
        <f t="shared" si="1046"/>
        <v>4628874.8920042925</v>
      </c>
      <c r="B3606" s="12">
        <f t="shared" si="1063"/>
        <v>736708.32001644641</v>
      </c>
      <c r="C3606" s="57" t="str">
        <f t="shared" si="1047"/>
        <v>-0.0016114609299361+0.0110978893254612i</v>
      </c>
      <c r="D3606" s="57" t="str">
        <f t="shared" si="1048"/>
        <v>1.25538401413896-2.9141491801869i</v>
      </c>
      <c r="E3606" s="57" t="str">
        <f t="shared" si="1049"/>
        <v>-17.6331461204404-9.85590353583559i</v>
      </c>
      <c r="F3606" s="57" t="str">
        <f t="shared" si="1050"/>
        <v>1.14333148174718-2.67384612640129i</v>
      </c>
      <c r="G3606" s="57" t="str">
        <f t="shared" si="1051"/>
        <v>0.273610767820204-0.445811524697424i</v>
      </c>
      <c r="H3606" s="57" t="str">
        <f t="shared" si="1052"/>
        <v>0.00243824920282987-10.8041348270099i</v>
      </c>
      <c r="I3606" s="57" t="str">
        <f t="shared" si="1053"/>
        <v>-0.162976126460121-0.0697317885790151i</v>
      </c>
      <c r="K3606" s="57" t="str">
        <f t="shared" si="1054"/>
        <v>0.00025065670388203-0.000244150461260477i</v>
      </c>
      <c r="L3606" s="57" t="str">
        <f t="shared" si="1055"/>
        <v>0.00025-0.000300048914972403i</v>
      </c>
      <c r="M3606" s="57" t="str">
        <f t="shared" si="1056"/>
        <v>0.0025-0.00016898875061024i</v>
      </c>
      <c r="N3606" s="57">
        <f t="shared" si="1057"/>
        <v>81.738150240199673</v>
      </c>
      <c r="O3606" s="57">
        <f t="shared" si="1058"/>
        <v>39.004576308191808</v>
      </c>
      <c r="P3606" s="374">
        <f t="shared" si="1059"/>
        <v>-39.004576308191808</v>
      </c>
      <c r="Q3606" s="374">
        <f t="shared" si="1060"/>
        <v>98.261849759800327</v>
      </c>
      <c r="R3606" s="12">
        <f t="shared" si="1061"/>
        <v>-81.738150240199673</v>
      </c>
      <c r="S3606" s="57">
        <f t="shared" si="1062"/>
        <v>736.70832001644635</v>
      </c>
      <c r="T3606" s="12">
        <f t="shared" si="1045"/>
        <v>-39.004576308191808</v>
      </c>
    </row>
    <row r="3607" spans="1:20" x14ac:dyDescent="0.15">
      <c r="A3607" s="57">
        <f t="shared" si="1046"/>
        <v>4646464.6165939085</v>
      </c>
      <c r="B3607" s="12">
        <f t="shared" si="1063"/>
        <v>739507.81163250888</v>
      </c>
      <c r="C3607" s="57" t="str">
        <f t="shared" si="1047"/>
        <v>-0.00156883296185473+0.0109568865627692i</v>
      </c>
      <c r="D3607" s="57" t="str">
        <f t="shared" si="1048"/>
        <v>1.24738011911156-2.9065624891548i</v>
      </c>
      <c r="E3607" s="57" t="str">
        <f t="shared" si="1049"/>
        <v>-17.5177584329229-9.74341842307709i</v>
      </c>
      <c r="F3607" s="57" t="str">
        <f t="shared" si="1050"/>
        <v>1.13704244627989-2.66756917363549i</v>
      </c>
      <c r="G3607" s="57" t="str">
        <f t="shared" si="1051"/>
        <v>0.272105738132377-0.4450440488399i</v>
      </c>
      <c r="H3607" s="57" t="str">
        <f t="shared" si="1052"/>
        <v>0.00241812163391152-10.7632169501497i</v>
      </c>
      <c r="I3607" s="57" t="str">
        <f t="shared" si="1053"/>
        <v>-0.161977872143588-0.0690855333723791i</v>
      </c>
      <c r="K3607" s="57" t="str">
        <f t="shared" si="1054"/>
        <v>0.000250481224725029-0.000243256120248311i</v>
      </c>
      <c r="L3607" s="57" t="str">
        <f t="shared" si="1055"/>
        <v>0.00025-0.000298913045399884i</v>
      </c>
      <c r="M3607" s="57" t="str">
        <f t="shared" si="1056"/>
        <v>0.0025-0.000168349024317832i</v>
      </c>
      <c r="N3607" s="57">
        <f t="shared" si="1057"/>
        <v>81.851637141187311</v>
      </c>
      <c r="O3607" s="57">
        <f t="shared" si="1058"/>
        <v>39.118121535309058</v>
      </c>
      <c r="P3607" s="374">
        <f t="shared" si="1059"/>
        <v>-39.118121535309058</v>
      </c>
      <c r="Q3607" s="374">
        <f t="shared" si="1060"/>
        <v>98.148362858812689</v>
      </c>
      <c r="R3607" s="12">
        <f t="shared" si="1061"/>
        <v>-81.851637141187311</v>
      </c>
      <c r="S3607" s="57">
        <f t="shared" si="1062"/>
        <v>739.50781163250883</v>
      </c>
      <c r="T3607" s="12">
        <f t="shared" si="1045"/>
        <v>-39.118121535309058</v>
      </c>
    </row>
    <row r="3608" spans="1:20" x14ac:dyDescent="0.15">
      <c r="A3608" s="57">
        <f t="shared" si="1046"/>
        <v>4664121.1821369659</v>
      </c>
      <c r="B3608" s="12">
        <f t="shared" si="1063"/>
        <v>742317.94131671241</v>
      </c>
      <c r="C3608" s="57" t="str">
        <f t="shared" si="1047"/>
        <v>-0.00152721166653946+0.0108176417454311i</v>
      </c>
      <c r="D3608" s="57" t="str">
        <f t="shared" si="1048"/>
        <v>1.2394178487735-2.89897362749437i</v>
      </c>
      <c r="E3608" s="57" t="str">
        <f t="shared" si="1049"/>
        <v>-17.4029431712762-9.63221585673991i</v>
      </c>
      <c r="F3608" s="57" t="str">
        <f t="shared" si="1050"/>
        <v>1.13077511707079-2.66128820530617i</v>
      </c>
      <c r="G3608" s="57" t="str">
        <f t="shared" si="1051"/>
        <v>0.270605902971307-0.44427283086904i</v>
      </c>
      <c r="H3608" s="57" t="str">
        <f t="shared" si="1052"/>
        <v>0.00239817108351375-10.7224541674015i</v>
      </c>
      <c r="I3608" s="57" t="str">
        <f t="shared" si="1053"/>
        <v>-0.160984599040942-0.068444488627783i</v>
      </c>
      <c r="K3608" s="57" t="str">
        <f t="shared" si="1054"/>
        <v>0.000250306996654911-0.000242364839170247i</v>
      </c>
      <c r="L3608" s="57" t="str">
        <f t="shared" si="1055"/>
        <v>0.00025-0.000297781475791874i</v>
      </c>
      <c r="M3608" s="57" t="str">
        <f t="shared" si="1056"/>
        <v>0.0025-0.000167711719782658i</v>
      </c>
      <c r="N3608" s="57">
        <f t="shared" si="1057"/>
        <v>81.964210434466906</v>
      </c>
      <c r="O3608" s="57">
        <f t="shared" si="1058"/>
        <v>39.231639370520924</v>
      </c>
      <c r="P3608" s="374">
        <f t="shared" si="1059"/>
        <v>-39.231639370520924</v>
      </c>
      <c r="Q3608" s="374">
        <f t="shared" si="1060"/>
        <v>98.035789565533094</v>
      </c>
      <c r="R3608" s="12">
        <f t="shared" si="1061"/>
        <v>-81.964210434466906</v>
      </c>
      <c r="S3608" s="57">
        <f t="shared" si="1062"/>
        <v>742.31794131671245</v>
      </c>
      <c r="T3608" s="12">
        <f t="shared" si="1045"/>
        <v>-39.231639370520924</v>
      </c>
    </row>
    <row r="3609" spans="1:20" x14ac:dyDescent="0.15">
      <c r="A3609" s="57">
        <f t="shared" si="1046"/>
        <v>4681844.8426290862</v>
      </c>
      <c r="B3609" s="12">
        <f t="shared" si="1063"/>
        <v>745138.74949371594</v>
      </c>
      <c r="C3609" s="57" t="str">
        <f t="shared" si="1047"/>
        <v>-0.00148657501208743+0.0106801349633171i</v>
      </c>
      <c r="D3609" s="57" t="str">
        <f t="shared" si="1048"/>
        <v>1.23149710655463-2.89138282918599i</v>
      </c>
      <c r="E3609" s="57" t="str">
        <f t="shared" si="1049"/>
        <v>-17.2887012179158-9.52228139111277i</v>
      </c>
      <c r="F3609" s="57" t="str">
        <f t="shared" si="1050"/>
        <v>1.12452956131647-2.65500335104651i</v>
      </c>
      <c r="G3609" s="57" t="str">
        <f t="shared" si="1051"/>
        <v>0.269111278417812-0.443497912335721i</v>
      </c>
      <c r="H3609" s="57" t="str">
        <f t="shared" si="1052"/>
        <v>0.00237839585428328-10.6818458895105i</v>
      </c>
      <c r="I3609" s="57" t="str">
        <f t="shared" si="1053"/>
        <v>-0.159996292456009-0.067808623186008i</v>
      </c>
      <c r="K3609" s="57" t="str">
        <f t="shared" si="1054"/>
        <v>0.000250134011298691-0.000241476609895139i</v>
      </c>
      <c r="L3609" s="57" t="str">
        <f t="shared" si="1055"/>
        <v>0.00025-0.000296654189870367i</v>
      </c>
      <c r="M3609" s="57" t="str">
        <f t="shared" si="1056"/>
        <v>0.0025-0.000167076827836878i</v>
      </c>
      <c r="N3609" s="57">
        <f t="shared" si="1057"/>
        <v>82.075875119797487</v>
      </c>
      <c r="O3609" s="57">
        <f t="shared" si="1058"/>
        <v>39.345129492470143</v>
      </c>
      <c r="P3609" s="374">
        <f t="shared" si="1059"/>
        <v>-39.345129492470143</v>
      </c>
      <c r="Q3609" s="374">
        <f t="shared" si="1060"/>
        <v>97.924124880202513</v>
      </c>
      <c r="R3609" s="12">
        <f t="shared" si="1061"/>
        <v>-82.075875119797487</v>
      </c>
      <c r="S3609" s="57">
        <f t="shared" si="1062"/>
        <v>745.13874949371598</v>
      </c>
      <c r="T3609" s="12">
        <f t="shared" si="1045"/>
        <v>-39.345129492470143</v>
      </c>
    </row>
    <row r="3610" spans="1:20" x14ac:dyDescent="0.15">
      <c r="A3610" s="57">
        <f t="shared" si="1046"/>
        <v>4699635.8530310774</v>
      </c>
      <c r="B3610" s="12">
        <f t="shared" si="1063"/>
        <v>747970.2767417921</v>
      </c>
      <c r="C3610" s="57" t="str">
        <f t="shared" si="1047"/>
        <v>-0.00144690141658459+0.0105443464613619i</v>
      </c>
      <c r="D3610" s="57" t="str">
        <f t="shared" si="1048"/>
        <v>1.22361779451237-2.88379032648545i</v>
      </c>
      <c r="E3610" s="57" t="str">
        <f t="shared" si="1049"/>
        <v>-17.1750333544746-9.41360073514566i</v>
      </c>
      <c r="F3610" s="57" t="str">
        <f t="shared" si="1050"/>
        <v>1.11830584449895-2.64871474072139i</v>
      </c>
      <c r="G3610" s="57" t="str">
        <f t="shared" si="1051"/>
        <v>0.2676218801424-0.442719334806429i</v>
      </c>
      <c r="H3610" s="57" t="str">
        <f t="shared" si="1052"/>
        <v>0.00235879426677227-10.6413915294751i</v>
      </c>
      <c r="I3610" s="57" t="str">
        <f t="shared" si="1053"/>
        <v>-0.159012937683967-0.0671779059349243i</v>
      </c>
      <c r="K3610" s="57" t="str">
        <f t="shared" si="1054"/>
        <v>0.000249962260331405-0.000240591424287709i</v>
      </c>
      <c r="L3610" s="57" t="str">
        <f t="shared" si="1055"/>
        <v>0.00025-0.000295531171418975i</v>
      </c>
      <c r="M3610" s="57" t="str">
        <f t="shared" si="1056"/>
        <v>0.0025-0.000166444339347358i</v>
      </c>
      <c r="N3610" s="57">
        <f t="shared" si="1057"/>
        <v>82.186636180232696</v>
      </c>
      <c r="O3610" s="57">
        <f t="shared" si="1058"/>
        <v>39.458591583615693</v>
      </c>
      <c r="P3610" s="374">
        <f t="shared" si="1059"/>
        <v>-39.458591583615693</v>
      </c>
      <c r="Q3610" s="374">
        <f t="shared" si="1060"/>
        <v>97.813363819767304</v>
      </c>
      <c r="R3610" s="12">
        <f t="shared" si="1061"/>
        <v>-82.186636180232696</v>
      </c>
      <c r="S3610" s="57">
        <f t="shared" si="1062"/>
        <v>747.97027674179208</v>
      </c>
      <c r="T3610" s="12">
        <f t="shared" si="1045"/>
        <v>-39.458591583615693</v>
      </c>
    </row>
    <row r="3611" spans="1:20" x14ac:dyDescent="0.15">
      <c r="A3611" s="57">
        <f t="shared" si="1046"/>
        <v>4717494.4692725949</v>
      </c>
      <c r="B3611" s="12">
        <f t="shared" si="1063"/>
        <v>750812.5637934109</v>
      </c>
      <c r="C3611" s="57" t="str">
        <f t="shared" si="1047"/>
        <v>-0.00140816973965643+0.0104102566407231i</v>
      </c>
      <c r="D3611" s="57" t="str">
        <f t="shared" si="1048"/>
        <v>1.21577981335463-2.87619634992023i</v>
      </c>
      <c r="E3611" s="57" t="str">
        <f t="shared" si="1049"/>
        <v>-17.061940264323-9.30615975109524i</v>
      </c>
      <c r="F3611" s="57" t="str">
        <f t="shared" si="1050"/>
        <v>1.11210403039087-2.64242250440795i</v>
      </c>
      <c r="G3611" s="57" t="str">
        <f t="shared" si="1051"/>
        <v>0.266137723406512-0.441937139858726i</v>
      </c>
      <c r="H3611" s="57" t="str">
        <f t="shared" si="1052"/>
        <v>0.00233936465923399-10.6010905025387i</v>
      </c>
      <c r="I3611" s="57" t="str">
        <f t="shared" si="1053"/>
        <v>-0.158034520010659-0.0665523058111593i</v>
      </c>
      <c r="K3611" s="57" t="str">
        <f t="shared" si="1054"/>
        <v>0.00024979173547597-0.000239709274208902i</v>
      </c>
      <c r="L3611" s="57" t="str">
        <f t="shared" si="1055"/>
        <v>0.00025-0.000294412404282701i</v>
      </c>
      <c r="M3611" s="57" t="str">
        <f t="shared" si="1056"/>
        <v>0.0025-0.000165814245215539i</v>
      </c>
      <c r="N3611" s="57">
        <f t="shared" si="1057"/>
        <v>82.296498582242805</v>
      </c>
      <c r="O3611" s="57">
        <f t="shared" si="1058"/>
        <v>39.572025330206117</v>
      </c>
      <c r="P3611" s="374">
        <f t="shared" si="1059"/>
        <v>-39.572025330206117</v>
      </c>
      <c r="Q3611" s="374">
        <f t="shared" si="1060"/>
        <v>97.703501417757195</v>
      </c>
      <c r="R3611" s="12">
        <f t="shared" si="1061"/>
        <v>-82.296498582242805</v>
      </c>
      <c r="S3611" s="57">
        <f t="shared" si="1062"/>
        <v>750.81256379341085</v>
      </c>
      <c r="T3611" s="12">
        <f t="shared" si="1045"/>
        <v>-39.572025330206117</v>
      </c>
    </row>
    <row r="3612" spans="1:20" x14ac:dyDescent="0.15">
      <c r="A3612" s="57">
        <f t="shared" si="1046"/>
        <v>4735420.9482558314</v>
      </c>
      <c r="B3612" s="12">
        <f t="shared" si="1063"/>
        <v>753665.65153582592</v>
      </c>
      <c r="C3612" s="57" t="str">
        <f t="shared" si="1047"/>
        <v>-0.00137035927415646+0.010277846059834i</v>
      </c>
      <c r="D3612" s="57" t="str">
        <f t="shared" si="1048"/>
        <v>1.20798306246251-2.86860112828581i</v>
      </c>
      <c r="E3612" s="57" t="str">
        <f t="shared" si="1049"/>
        <v>-16.9494225350347-9.19994445317032i</v>
      </c>
      <c r="F3612" s="57" t="str">
        <f t="shared" si="1050"/>
        <v>1.10592418106097-2.63612677237608i</v>
      </c>
      <c r="G3612" s="57" t="str">
        <f t="shared" si="1051"/>
        <v>0.264658823063818-0.441151369076752i</v>
      </c>
      <c r="H3612" s="57" t="str">
        <f t="shared" si="1052"/>
        <v>0.00232010538742028-10.5609422261803i</v>
      </c>
      <c r="I3612" s="57" t="str">
        <f t="shared" si="1053"/>
        <v>-0.157061024711904-0.0659317918017489i</v>
      </c>
      <c r="K3612" s="57" t="str">
        <f t="shared" si="1054"/>
        <v>0.000249622428503006-0.000238830151516204i</v>
      </c>
      <c r="L3612" s="57" t="str">
        <f t="shared" si="1055"/>
        <v>0.00025-0.000293297872367704i</v>
      </c>
      <c r="M3612" s="57" t="str">
        <f t="shared" si="1056"/>
        <v>0.0025-0.000165186536377305i</v>
      </c>
      <c r="N3612" s="57">
        <f t="shared" si="1057"/>
        <v>82.405467275833061</v>
      </c>
      <c r="O3612" s="57">
        <f t="shared" si="1058"/>
        <v>39.685430422256246</v>
      </c>
      <c r="P3612" s="374">
        <f t="shared" si="1059"/>
        <v>-39.685430422256246</v>
      </c>
      <c r="Q3612" s="374">
        <f t="shared" si="1060"/>
        <v>97.594532724166939</v>
      </c>
      <c r="R3612" s="12">
        <f t="shared" si="1061"/>
        <v>-82.405467275833061</v>
      </c>
      <c r="S3612" s="57">
        <f t="shared" si="1062"/>
        <v>753.66565153582587</v>
      </c>
      <c r="T3612" s="12">
        <f t="shared" si="1045"/>
        <v>-39.685430422256246</v>
      </c>
    </row>
    <row r="3613" spans="1:20" x14ac:dyDescent="0.15">
      <c r="A3613" s="57">
        <f t="shared" si="1046"/>
        <v>4753415.5478592031</v>
      </c>
      <c r="B3613" s="12">
        <f t="shared" si="1063"/>
        <v>756529.58101166203</v>
      </c>
      <c r="C3613" s="57" t="str">
        <f t="shared" si="1047"/>
        <v>-0.00133344973799175+0.0101470954353611i</v>
      </c>
      <c r="D3613" s="57" t="str">
        <f t="shared" si="1048"/>
        <v>1.20022743991296-2.86100488864242i</v>
      </c>
      <c r="E3613" s="57" t="str">
        <f t="shared" si="1049"/>
        <v>-16.8374806608025-9.09494100617933i</v>
      </c>
      <c r="F3613" s="57" t="str">
        <f t="shared" si="1050"/>
        <v>1.09976635687972-2.62982767506922i</v>
      </c>
      <c r="G3613" s="57" t="str">
        <f t="shared" si="1051"/>
        <v>0.263185193561586-0.440362064046775i</v>
      </c>
      <c r="H3613" s="57" t="str">
        <f t="shared" si="1052"/>
        <v>0.00230101482438215-10.5209461201063i</v>
      </c>
      <c r="I3613" s="57" t="str">
        <f t="shared" si="1053"/>
        <v>-0.156092437052864-0.0653163329457771i</v>
      </c>
      <c r="K3613" s="57" t="str">
        <f t="shared" si="1054"/>
        <v>0.000249454331230697-0.000237954048063988i</v>
      </c>
      <c r="L3613" s="57" t="str">
        <f t="shared" si="1055"/>
        <v>0.00025-0.000292187559641067i</v>
      </c>
      <c r="M3613" s="57" t="str">
        <f t="shared" si="1056"/>
        <v>0.0025-0.000164561203802854i</v>
      </c>
      <c r="N3613" s="57">
        <f t="shared" si="1057"/>
        <v>82.513547194659196</v>
      </c>
      <c r="O3613" s="57">
        <f t="shared" si="1058"/>
        <v>39.798806553521679</v>
      </c>
      <c r="P3613" s="374">
        <f t="shared" si="1059"/>
        <v>-39.798806553521679</v>
      </c>
      <c r="Q3613" s="374">
        <f t="shared" si="1060"/>
        <v>97.486452805340804</v>
      </c>
      <c r="R3613" s="12">
        <f t="shared" si="1061"/>
        <v>-82.513547194659196</v>
      </c>
      <c r="S3613" s="57">
        <f t="shared" si="1062"/>
        <v>756.529581011662</v>
      </c>
      <c r="T3613" s="12">
        <f t="shared" si="1045"/>
        <v>-39.798806553521679</v>
      </c>
    </row>
    <row r="3614" spans="1:20" x14ac:dyDescent="0.15">
      <c r="A3614" s="57">
        <f t="shared" si="1046"/>
        <v>4771478.5269410685</v>
      </c>
      <c r="B3614" s="12">
        <f t="shared" si="1063"/>
        <v>759404.39341950638</v>
      </c>
      <c r="C3614" s="57" t="str">
        <f t="shared" si="1047"/>
        <v>-0.00129742126608337+0.0100179856430634i</v>
      </c>
      <c r="D3614" s="57" t="str">
        <f t="shared" si="1048"/>
        <v>1.19251284250128-2.85340785631194i</v>
      </c>
      <c r="E3614" s="57" t="str">
        <f t="shared" si="1049"/>
        <v>-16.7261150448035-8.99113572417961i</v>
      </c>
      <c r="F3614" s="57" t="str">
        <f t="shared" si="1050"/>
        <v>1.09363061652524-2.62352534308525i</v>
      </c>
      <c r="G3614" s="57" t="str">
        <f t="shared" si="1051"/>
        <v>0.261716848942078-0.439569266352764i</v>
      </c>
      <c r="H3614" s="57" t="str">
        <f t="shared" si="1052"/>
        <v>0.00228209136027233-10.4811016062418i</v>
      </c>
      <c r="I3614" s="57" t="str">
        <f t="shared" si="1053"/>
        <v>-0.155128742287432-0.0647058983360015i</v>
      </c>
      <c r="K3614" s="57" t="str">
        <f t="shared" si="1054"/>
        <v>0.000249287435524624-0.000237080955703827i</v>
      </c>
      <c r="L3614" s="57" t="str">
        <f t="shared" si="1055"/>
        <v>0.00025-0.000291081450130571i</v>
      </c>
      <c r="M3614" s="57" t="str">
        <f t="shared" si="1056"/>
        <v>0.0025-0.000163938238496567i</v>
      </c>
      <c r="N3614" s="57">
        <f t="shared" si="1057"/>
        <v>82.620743256138141</v>
      </c>
      <c r="O3614" s="57">
        <f t="shared" si="1058"/>
        <v>39.912153421476219</v>
      </c>
      <c r="P3614" s="374">
        <f t="shared" si="1059"/>
        <v>-39.912153421476219</v>
      </c>
      <c r="Q3614" s="374">
        <f t="shared" si="1060"/>
        <v>97.379256743861859</v>
      </c>
      <c r="R3614" s="12">
        <f t="shared" si="1061"/>
        <v>-82.620743256138141</v>
      </c>
      <c r="S3614" s="57">
        <f t="shared" si="1062"/>
        <v>759.40439341950639</v>
      </c>
      <c r="T3614" s="12">
        <f t="shared" si="1045"/>
        <v>-39.912153421476219</v>
      </c>
    </row>
    <row r="3615" spans="1:20" x14ac:dyDescent="0.15">
      <c r="A3615" s="57">
        <f t="shared" si="1046"/>
        <v>4789610.1453434443</v>
      </c>
      <c r="B3615" s="12">
        <f t="shared" si="1063"/>
        <v>762290.13011450053</v>
      </c>
      <c r="C3615" s="57" t="str">
        <f t="shared" si="1047"/>
        <v>-0.00126225440245984+0.00989049771856194i</v>
      </c>
      <c r="D3615" s="57" t="str">
        <f t="shared" si="1048"/>
        <v>1.18483916576368-2.84581025487521i</v>
      </c>
      <c r="E3615" s="57" t="str">
        <f t="shared" si="1049"/>
        <v>-16.6153260015142-8.888515069128i</v>
      </c>
      <c r="F3615" s="57" t="str">
        <f t="shared" si="1050"/>
        <v>1.08751701698935-2.61721990715754i</v>
      </c>
      <c r="G3615" s="57" t="str">
        <f t="shared" si="1051"/>
        <v>0.260253802844021-0.438773017572009i</v>
      </c>
      <c r="H3615" s="57" t="str">
        <f t="shared" si="1052"/>
        <v>0.0022633334021501-10.4414081087216i</v>
      </c>
      <c r="I3615" s="57" t="str">
        <f t="shared" si="1053"/>
        <v>-0.154169925657649-0.0641004571204581i</v>
      </c>
      <c r="K3615" s="57" t="str">
        <f t="shared" si="1054"/>
        <v>0.000249121733297596-0.000236210866284826i</v>
      </c>
      <c r="L3615" s="57" t="str">
        <f t="shared" si="1055"/>
        <v>0.00025-0.000289979527924458i</v>
      </c>
      <c r="M3615" s="57" t="str">
        <f t="shared" si="1056"/>
        <v>0.0025-0.000163317631496879i</v>
      </c>
      <c r="N3615" s="57">
        <f t="shared" si="1057"/>
        <v>82.727060361559339</v>
      </c>
      <c r="O3615" s="57">
        <f t="shared" si="1058"/>
        <v>40.025470727288194</v>
      </c>
      <c r="P3615" s="374">
        <f t="shared" si="1059"/>
        <v>-40.025470727288194</v>
      </c>
      <c r="Q3615" s="374">
        <f t="shared" si="1060"/>
        <v>97.272939638440661</v>
      </c>
      <c r="R3615" s="12">
        <f t="shared" si="1061"/>
        <v>-82.727060361559339</v>
      </c>
      <c r="S3615" s="57">
        <f t="shared" si="1062"/>
        <v>762.29013011450047</v>
      </c>
      <c r="T3615" s="12">
        <f t="shared" si="1045"/>
        <v>-40.025470727288194</v>
      </c>
    </row>
    <row r="3616" spans="1:20" x14ac:dyDescent="0.15">
      <c r="A3616" s="57">
        <f t="shared" si="1046"/>
        <v>4807810.6638957504</v>
      </c>
      <c r="B3616" s="12">
        <f t="shared" si="1063"/>
        <v>765186.83260893566</v>
      </c>
      <c r="C3616" s="57" t="str">
        <f t="shared" si="1047"/>
        <v>-0.00122793009248288+0.00976461285801938i</v>
      </c>
      <c r="D3616" s="57" t="str">
        <f t="shared" si="1048"/>
        <v>1.17720630399942-2.83821230616937i</v>
      </c>
      <c r="E3616" s="57" t="str">
        <f t="shared" si="1049"/>
        <v>-16.5051137589787-8.7870656495356i</v>
      </c>
      <c r="F3616" s="57" t="str">
        <f t="shared" si="1050"/>
        <v>1.08142561358396-2.61091149813622i</v>
      </c>
      <c r="G3616" s="57" t="str">
        <f t="shared" si="1051"/>
        <v>0.258796068504104-0.43797335927077i</v>
      </c>
      <c r="H3616" s="57" t="str">
        <f t="shared" si="1052"/>
        <v>0.00224473937378885-10.4018650538819i</v>
      </c>
      <c r="I3616" s="57" t="str">
        <f t="shared" si="1053"/>
        <v>-0.153215972393158-0.0634999785040615i</v>
      </c>
      <c r="K3616" s="57" t="str">
        <f t="shared" si="1054"/>
        <v>0.000248957216509501-0.000235343771653935i</v>
      </c>
      <c r="L3616" s="57" t="str">
        <f t="shared" si="1055"/>
        <v>0.00025-0.000288881777171208i</v>
      </c>
      <c r="M3616" s="57" t="str">
        <f t="shared" si="1056"/>
        <v>0.0025-0.00016269937387615i</v>
      </c>
      <c r="N3616" s="57">
        <f t="shared" si="1057"/>
        <v>82.832503396188997</v>
      </c>
      <c r="O3616" s="57">
        <f t="shared" si="1058"/>
        <v>40.138758175798259</v>
      </c>
      <c r="P3616" s="374">
        <f t="shared" si="1059"/>
        <v>-40.138758175798259</v>
      </c>
      <c r="Q3616" s="374">
        <f t="shared" si="1060"/>
        <v>97.167496603811003</v>
      </c>
      <c r="R3616" s="12">
        <f t="shared" si="1061"/>
        <v>-82.832503396188997</v>
      </c>
      <c r="S3616" s="57">
        <f t="shared" si="1062"/>
        <v>765.18683260893567</v>
      </c>
      <c r="T3616" s="12">
        <f t="shared" si="1045"/>
        <v>-40.138758175798259</v>
      </c>
    </row>
    <row r="3617" spans="1:20" x14ac:dyDescent="0.15">
      <c r="A3617" s="57">
        <f t="shared" si="1046"/>
        <v>4826080.3444185546</v>
      </c>
      <c r="B3617" s="12">
        <f t="shared" si="1063"/>
        <v>768094.54257284966</v>
      </c>
      <c r="C3617" s="57" t="str">
        <f t="shared" si="1047"/>
        <v>-0.00119442967520282+0.00964031241873542i</v>
      </c>
      <c r="D3617" s="57" t="str">
        <f t="shared" si="1048"/>
        <v>1.16961415029318-2.83061423028576i</v>
      </c>
      <c r="E3617" s="57" t="str">
        <f t="shared" si="1049"/>
        <v>-16.3954784610288-8.68677421912451i</v>
      </c>
      <c r="F3617" s="57" t="str">
        <f t="shared" si="1050"/>
        <v>1.07535645994752-2.60460024696952i</v>
      </c>
      <c r="G3617" s="57" t="str">
        <f t="shared" si="1051"/>
        <v>0.257343658758551-0.43717033299998i</v>
      </c>
      <c r="H3617" s="57" t="str">
        <f t="shared" si="1052"/>
        <v>0.00222630771548551-10.3624718702519i</v>
      </c>
      <c r="I3617" s="57" t="str">
        <f t="shared" si="1053"/>
        <v>-0.152266867710685-0.0629044317501811i</v>
      </c>
      <c r="K3617" s="57" t="str">
        <f t="shared" si="1054"/>
        <v>0.000248793877167134-0.000234479663656272i</v>
      </c>
      <c r="L3617" s="57" t="str">
        <f t="shared" si="1055"/>
        <v>0.00025-0.000287788182079306i</v>
      </c>
      <c r="M3617" s="57" t="str">
        <f t="shared" si="1056"/>
        <v>0.0025-0.000162083456740536i</v>
      </c>
      <c r="N3617" s="57">
        <f t="shared" si="1057"/>
        <v>82.937077229375191</v>
      </c>
      <c r="O3617" s="57">
        <f t="shared" si="1058"/>
        <v>40.252015475496535</v>
      </c>
      <c r="P3617" s="374">
        <f t="shared" si="1059"/>
        <v>-40.252015475496535</v>
      </c>
      <c r="Q3617" s="374">
        <f t="shared" si="1060"/>
        <v>97.062922770624809</v>
      </c>
      <c r="R3617" s="12">
        <f t="shared" si="1061"/>
        <v>-82.937077229375191</v>
      </c>
      <c r="S3617" s="57">
        <f t="shared" si="1062"/>
        <v>768.09454257284972</v>
      </c>
      <c r="T3617" s="12">
        <f t="shared" si="1045"/>
        <v>-40.252015475496535</v>
      </c>
    </row>
    <row r="3618" spans="1:20" x14ac:dyDescent="0.15">
      <c r="A3618" s="57">
        <f t="shared" si="1046"/>
        <v>4844419.4497273443</v>
      </c>
      <c r="B3618" s="12">
        <f t="shared" si="1063"/>
        <v>771013.30183462647</v>
      </c>
      <c r="C3618" s="57" t="str">
        <f t="shared" si="1047"/>
        <v>-0.00116173487584289+0.00951757791965828i</v>
      </c>
      <c r="D3618" s="57" t="str">
        <f t="shared" si="1048"/>
        <v>1.1620625965372-2.82301624556794i</v>
      </c>
      <c r="E3618" s="57" t="str">
        <f t="shared" si="1049"/>
        <v>-16.2864201694566-8.58762767548765i</v>
      </c>
      <c r="F3618" s="57" t="str">
        <f t="shared" si="1050"/>
        <v>1.06930960805176-2.59828628468531i</v>
      </c>
      <c r="G3618" s="57" t="str">
        <f t="shared" si="1051"/>
        <v>0.255896586044725-0.436363980290972i</v>
      </c>
      <c r="H3618" s="57" t="str">
        <f t="shared" si="1052"/>
        <v>0.00220803688387245-10.3232279885448i</v>
      </c>
      <c r="I3618" s="57" t="str">
        <f t="shared" si="1053"/>
        <v>-0.151322596813537-0.0623137861822027i</v>
      </c>
      <c r="K3618" s="57" t="str">
        <f t="shared" si="1054"/>
        <v>0.000248631707324033-0.000233618534135428i</v>
      </c>
      <c r="L3618" s="57" t="str">
        <f t="shared" si="1055"/>
        <v>0.00025-0.000286698726917022i</v>
      </c>
      <c r="M3618" s="57" t="str">
        <f t="shared" si="1056"/>
        <v>0.0025-0.000161469871229862i</v>
      </c>
      <c r="N3618" s="57">
        <f t="shared" si="1057"/>
        <v>83.040786714646885</v>
      </c>
      <c r="O3618" s="57">
        <f t="shared" si="1058"/>
        <v>40.365242338501595</v>
      </c>
      <c r="P3618" s="374">
        <f t="shared" si="1059"/>
        <v>-40.365242338501595</v>
      </c>
      <c r="Q3618" s="374">
        <f t="shared" si="1060"/>
        <v>96.959213285353115</v>
      </c>
      <c r="R3618" s="12">
        <f t="shared" si="1061"/>
        <v>-83.040786714646885</v>
      </c>
      <c r="S3618" s="57">
        <f t="shared" si="1062"/>
        <v>771.01330183462642</v>
      </c>
      <c r="T3618" s="12">
        <f t="shared" si="1045"/>
        <v>-40.365242338501595</v>
      </c>
    </row>
    <row r="3619" spans="1:20" x14ac:dyDescent="0.15">
      <c r="A3619" s="57">
        <f t="shared" si="1046"/>
        <v>4862828.2436363082</v>
      </c>
      <c r="B3619" s="12">
        <f t="shared" si="1063"/>
        <v>773943.15238159802</v>
      </c>
      <c r="C3619" s="57" t="str">
        <f t="shared" si="1047"/>
        <v>-0.00112982779841019+0.00939639104181782i</v>
      </c>
      <c r="D3619" s="57" t="str">
        <f t="shared" si="1048"/>
        <v>1.15455153345309-2.8154185686098i</v>
      </c>
      <c r="E3619" s="57" t="str">
        <f t="shared" si="1049"/>
        <v>-16.1779388661439-8.48961305875425i</v>
      </c>
      <c r="F3619" s="57" t="str">
        <f t="shared" si="1050"/>
        <v>1.06328510820866-2.59196974237292i</v>
      </c>
      <c r="G3619" s="57" t="str">
        <f t="shared" si="1051"/>
        <v>0.254454862402792-0.435554342651257i</v>
      </c>
      <c r="H3619" s="57" t="str">
        <f t="shared" si="1052"/>
        <v>0.00218992535173174-10.2841328416498i</v>
      </c>
      <c r="I3619" s="57" t="str">
        <f t="shared" si="1053"/>
        <v>-0.150383144891155-0.0617280111850819i</v>
      </c>
      <c r="K3619" s="57" t="str">
        <f t="shared" si="1054"/>
        <v>0.000248470699080315-0.000232760374933778i</v>
      </c>
      <c r="L3619" s="57" t="str">
        <f t="shared" si="1055"/>
        <v>0.00025-0.000285613396012176i</v>
      </c>
      <c r="M3619" s="57" t="str">
        <f t="shared" si="1056"/>
        <v>0.0025-0.000160858608517496i</v>
      </c>
      <c r="N3619" s="57">
        <f t="shared" si="1057"/>
        <v>83.143636689812013</v>
      </c>
      <c r="O3619" s="57">
        <f t="shared" si="1058"/>
        <v>40.478438480538792</v>
      </c>
      <c r="P3619" s="374">
        <f t="shared" si="1059"/>
        <v>-40.478438480538792</v>
      </c>
      <c r="Q3619" s="374">
        <f t="shared" si="1060"/>
        <v>96.856363310187987</v>
      </c>
      <c r="R3619" s="12">
        <f t="shared" si="1061"/>
        <v>-83.143636689812013</v>
      </c>
      <c r="S3619" s="57">
        <f t="shared" si="1062"/>
        <v>773.943152381598</v>
      </c>
      <c r="T3619" s="12">
        <f t="shared" si="1045"/>
        <v>-40.478438480538792</v>
      </c>
    </row>
    <row r="3620" spans="1:20" x14ac:dyDescent="0.15">
      <c r="A3620" s="57">
        <f t="shared" si="1046"/>
        <v>4881306.9909621263</v>
      </c>
      <c r="B3620" s="12">
        <f t="shared" si="1063"/>
        <v>776884.13636064809</v>
      </c>
      <c r="C3620" s="57" t="str">
        <f t="shared" si="1047"/>
        <v>-0.00109869091843202+0.0092767336286812i</v>
      </c>
      <c r="D3620" s="57" t="str">
        <f t="shared" si="1048"/>
        <v>1.14708085061387-2.8078214142542i</v>
      </c>
      <c r="E3620" s="57" t="str">
        <f t="shared" si="1049"/>
        <v>-16.0700344551437-8.39271755025726i</v>
      </c>
      <c r="F3620" s="57" t="str">
        <f t="shared" si="1050"/>
        <v>1.05728300907754-2.58565075116494i</v>
      </c>
      <c r="G3620" s="57" t="str">
        <f t="shared" si="1051"/>
        <v>0.253018499477413-0.43474146156033i</v>
      </c>
      <c r="H3620" s="57" t="str">
        <f t="shared" si="1052"/>
        <v>0.00217197160781143-10.2451858646235i</v>
      </c>
      <c r="I3620" s="57" t="str">
        <f t="shared" si="1053"/>
        <v>-0.14944849711867-0.0611470762068733i</v>
      </c>
      <c r="K3620" s="57" t="str">
        <f t="shared" si="1054"/>
        <v>0.000248310844582505-0.000231905177892789i</v>
      </c>
      <c r="L3620" s="57" t="str">
        <f t="shared" si="1055"/>
        <v>0.00025-0.000284532173751918i</v>
      </c>
      <c r="M3620" s="57" t="str">
        <f t="shared" si="1056"/>
        <v>0.0025-0.000160249659810217i</v>
      </c>
      <c r="N3620" s="57">
        <f t="shared" si="1057"/>
        <v>83.245631977051573</v>
      </c>
      <c r="O3620" s="57">
        <f t="shared" si="1058"/>
        <v>40.591603620919969</v>
      </c>
      <c r="P3620" s="374">
        <f t="shared" si="1059"/>
        <v>-40.591603620919969</v>
      </c>
      <c r="Q3620" s="374">
        <f t="shared" si="1060"/>
        <v>96.754368022948427</v>
      </c>
      <c r="R3620" s="12">
        <f t="shared" si="1061"/>
        <v>-83.245631977051573</v>
      </c>
      <c r="S3620" s="57">
        <f t="shared" si="1062"/>
        <v>776.88413636064809</v>
      </c>
      <c r="T3620" s="12">
        <f t="shared" si="1045"/>
        <v>-40.591603620919969</v>
      </c>
    </row>
    <row r="3621" spans="1:20" x14ac:dyDescent="0.15">
      <c r="A3621" s="57">
        <f t="shared" si="1046"/>
        <v>4899855.9575277828</v>
      </c>
      <c r="B3621" s="12">
        <f t="shared" si="1063"/>
        <v>779836.29607881862</v>
      </c>
      <c r="C3621" s="57" t="str">
        <f t="shared" si="1047"/>
        <v>-0.00106830707581568+0.00915858768643632i</v>
      </c>
      <c r="D3621" s="57" t="str">
        <f t="shared" si="1048"/>
        <v>1.1396504364657-2.80022499559178i</v>
      </c>
      <c r="E3621" s="57" t="str">
        <f t="shared" si="1049"/>
        <v>-15.9627067647213-8.29692847120639i</v>
      </c>
      <c r="F3621" s="57" t="str">
        <f t="shared" si="1050"/>
        <v>1.05130335767237-2.57932944221935i</v>
      </c>
      <c r="G3621" s="57" t="str">
        <f t="shared" si="1051"/>
        <v>0.251587508519512-0.433925378465533i</v>
      </c>
      <c r="H3621" s="57" t="str">
        <f t="shared" si="1052"/>
        <v>0.00215417415664404-10.2063864946813i</v>
      </c>
      <c r="I3621" s="57" t="str">
        <f t="shared" si="1053"/>
        <v>-0.148518638656498-0.0605709507602444i</v>
      </c>
      <c r="K3621" s="57" t="str">
        <f t="shared" si="1054"/>
        <v>0.000248152136023372-0.000231052934853322i</v>
      </c>
      <c r="L3621" s="57" t="str">
        <f t="shared" si="1055"/>
        <v>0.00025-0.000283455044582505i</v>
      </c>
      <c r="M3621" s="57" t="str">
        <f t="shared" si="1056"/>
        <v>0.0025-0.000159643016348094i</v>
      </c>
      <c r="N3621" s="57">
        <f t="shared" si="1057"/>
        <v>83.346777383013148</v>
      </c>
      <c r="O3621" s="57">
        <f t="shared" si="1058"/>
        <v>40.704737482522056</v>
      </c>
      <c r="P3621" s="374">
        <f t="shared" si="1059"/>
        <v>-40.704737482522056</v>
      </c>
      <c r="Q3621" s="374">
        <f t="shared" si="1060"/>
        <v>96.653222616986852</v>
      </c>
      <c r="R3621" s="12">
        <f t="shared" si="1061"/>
        <v>-83.346777383013148</v>
      </c>
      <c r="S3621" s="57">
        <f t="shared" si="1062"/>
        <v>779.83629607881858</v>
      </c>
      <c r="T3621" s="12">
        <f t="shared" si="1045"/>
        <v>-40.704737482522056</v>
      </c>
    </row>
    <row r="3622" spans="1:20" x14ac:dyDescent="0.15">
      <c r="A3622" s="57">
        <f t="shared" si="1046"/>
        <v>4918475.4101663884</v>
      </c>
      <c r="B3622" s="12">
        <f t="shared" si="1063"/>
        <v>782799.67400391819</v>
      </c>
      <c r="C3622" s="57" t="str">
        <f t="shared" si="1047"/>
        <v>-0.00103865946783078+0.00904193538420202i</v>
      </c>
      <c r="D3622" s="57" t="str">
        <f t="shared" si="1048"/>
        <v>1.13226017834945-2.79262952395984i</v>
      </c>
      <c r="E3622" s="57" t="str">
        <f t="shared" si="1049"/>
        <v>-15.8559555493496-8.20223328136617i</v>
      </c>
      <c r="F3622" s="57" t="str">
        <f t="shared" si="1050"/>
        <v>1.04534619936933-2.57300594670174i</v>
      </c>
      <c r="G3622" s="57" t="str">
        <f t="shared" si="1051"/>
        <v>0.250161900388061-0.433106134777949i</v>
      </c>
      <c r="H3622" s="57" t="str">
        <f t="shared" si="1052"/>
        <v>0.00213653151836733-10.1677341711893i</v>
      </c>
      <c r="I3622" s="57" t="str">
        <f t="shared" si="1053"/>
        <v>-0.147593554649967-0.0599996044239804i</v>
      </c>
      <c r="K3622" s="57" t="str">
        <f t="shared" si="1054"/>
        <v>0.000247994565641755-0.000230203637655922i</v>
      </c>
      <c r="L3622" s="57" t="str">
        <f t="shared" si="1055"/>
        <v>0.00025-0.00028238199300907i</v>
      </c>
      <c r="M3622" s="57" t="str">
        <f t="shared" si="1056"/>
        <v>0.0025-0.000159038669404357i</v>
      </c>
      <c r="N3622" s="57">
        <f t="shared" si="1057"/>
        <v>83.447077698897019</v>
      </c>
      <c r="O3622" s="57">
        <f t="shared" si="1058"/>
        <v>40.817839791768137</v>
      </c>
      <c r="P3622" s="374">
        <f t="shared" si="1059"/>
        <v>-40.817839791768137</v>
      </c>
      <c r="Q3622" s="374">
        <f t="shared" si="1060"/>
        <v>96.552922301102981</v>
      </c>
      <c r="R3622" s="12">
        <f t="shared" si="1061"/>
        <v>-83.447077698897019</v>
      </c>
      <c r="S3622" s="57">
        <f t="shared" si="1062"/>
        <v>782.7996740039182</v>
      </c>
      <c r="T3622" s="12">
        <f t="shared" si="1045"/>
        <v>-40.817839791768137</v>
      </c>
    </row>
    <row r="3623" spans="1:20" x14ac:dyDescent="0.15">
      <c r="A3623" s="57">
        <f t="shared" si="1046"/>
        <v>4937165.616725021</v>
      </c>
      <c r="B3623" s="12">
        <f t="shared" si="1063"/>
        <v>785774.3127651331</v>
      </c>
      <c r="C3623" s="57" t="str">
        <f t="shared" si="1047"/>
        <v>-0.00100973164221128+0.00892675905417148i</v>
      </c>
      <c r="D3623" s="57" t="str">
        <f t="shared" si="1048"/>
        <v>1.12490996252225-2.78503520894169i</v>
      </c>
      <c r="E3623" s="57" t="str">
        <f t="shared" si="1049"/>
        <v>-15.7497804916631-8.10861957773781i</v>
      </c>
      <c r="F3623" s="57" t="str">
        <f t="shared" si="1050"/>
        <v>1.03941157791446-2.56668039576774i</v>
      </c>
      <c r="G3623" s="57" t="str">
        <f t="shared" si="1051"/>
        <v>0.248741685551932-0.432283771868336i</v>
      </c>
      <c r="H3623" s="57" t="str">
        <f t="shared" si="1052"/>
        <v>0.0021190422285469-10.1292283356555i</v>
      </c>
      <c r="I3623" s="57" t="str">
        <f t="shared" si="1053"/>
        <v>-0.146673230228955-0.059433006844461i</v>
      </c>
      <c r="K3623" s="57" t="str">
        <f t="shared" si="1054"/>
        <v>0.000247838125722396-0.000229357278141124i</v>
      </c>
      <c r="L3623" s="57" t="str">
        <f t="shared" si="1055"/>
        <v>0.00025-0.000281313003595408i</v>
      </c>
      <c r="M3623" s="57" t="str">
        <f t="shared" si="1056"/>
        <v>0.0025-0.000158436610285273i</v>
      </c>
      <c r="N3623" s="57">
        <f t="shared" si="1057"/>
        <v>83.546537700544988</v>
      </c>
      <c r="O3623" s="57">
        <f t="shared" si="1058"/>
        <v>40.930910278607513</v>
      </c>
      <c r="P3623" s="374">
        <f t="shared" si="1059"/>
        <v>-40.930910278607513</v>
      </c>
      <c r="Q3623" s="374">
        <f t="shared" si="1060"/>
        <v>96.453462299455012</v>
      </c>
      <c r="R3623" s="12">
        <f t="shared" si="1061"/>
        <v>-83.546537700544988</v>
      </c>
      <c r="S3623" s="57">
        <f t="shared" si="1062"/>
        <v>785.77431276513312</v>
      </c>
      <c r="T3623" s="12">
        <f t="shared" si="1045"/>
        <v>-40.930910278607513</v>
      </c>
    </row>
    <row r="3624" spans="1:20" x14ac:dyDescent="0.15">
      <c r="A3624" s="57">
        <f t="shared" si="1046"/>
        <v>4955926.846068576</v>
      </c>
      <c r="B3624" s="12">
        <f t="shared" si="1063"/>
        <v>788760.25515364064</v>
      </c>
      <c r="C3624" s="57" t="str">
        <f t="shared" si="1047"/>
        <v>-0.000981507490377108+0.00881304119169009i</v>
      </c>
      <c r="D3624" s="57" t="str">
        <f t="shared" si="1048"/>
        <v>1.11759967417892-2.77744225836616i</v>
      </c>
      <c r="E3624" s="57" t="str">
        <f t="shared" si="1049"/>
        <v>-15.644181204372-8.01607509324827i</v>
      </c>
      <c r="F3624" s="57" t="str">
        <f t="shared" si="1050"/>
        <v>1.03349953543156-2.56035292054563i</v>
      </c>
      <c r="G3624" s="57" t="str">
        <f t="shared" si="1051"/>
        <v>0.247326874091778-0.431458331063114i</v>
      </c>
      <c r="H3624" s="57" t="str">
        <f t="shared" si="1052"/>
        <v>0.00210170483800168-10.0908684317222i</v>
      </c>
      <c r="I3624" s="57" t="str">
        <f t="shared" si="1053"/>
        <v>-0.145757650507578-0.0588711277371331i</v>
      </c>
      <c r="K3624" s="57" t="str">
        <f t="shared" si="1054"/>
        <v>0.000247682808595768-0.000228513848149739i</v>
      </c>
      <c r="L3624" s="57" t="str">
        <f t="shared" si="1055"/>
        <v>0.00025-0.000280248060963746i</v>
      </c>
      <c r="M3624" s="57" t="str">
        <f t="shared" si="1056"/>
        <v>0.0025-0.000157836830330019i</v>
      </c>
      <c r="N3624" s="57">
        <f t="shared" si="1057"/>
        <v>83.645162148521734</v>
      </c>
      <c r="O3624" s="57">
        <f t="shared" si="1058"/>
        <v>41.043948676495731</v>
      </c>
      <c r="P3624" s="374">
        <f t="shared" si="1059"/>
        <v>-41.043948676495731</v>
      </c>
      <c r="Q3624" s="374">
        <f t="shared" si="1060"/>
        <v>96.354837851478266</v>
      </c>
      <c r="R3624" s="12">
        <f t="shared" si="1061"/>
        <v>-83.645162148521734</v>
      </c>
      <c r="S3624" s="57">
        <f t="shared" si="1062"/>
        <v>788.76025515364063</v>
      </c>
      <c r="T3624" s="12">
        <f t="shared" si="1045"/>
        <v>-41.043948676495731</v>
      </c>
    </row>
    <row r="3625" spans="1:20" x14ac:dyDescent="0.15">
      <c r="A3625" s="57">
        <f t="shared" si="1046"/>
        <v>4974759.3680836372</v>
      </c>
      <c r="B3625" s="12">
        <f t="shared" si="1063"/>
        <v>791757.54412322445</v>
      </c>
      <c r="C3625" s="57" t="str">
        <f t="shared" si="1047"/>
        <v>-0.00095397124077222+0.00870076445526839i</v>
      </c>
      <c r="D3625" s="57" t="str">
        <f t="shared" si="1048"/>
        <v>1.11032919747314-2.76985087830725i</v>
      </c>
      <c r="E3625" s="57" t="str">
        <f t="shared" si="1049"/>
        <v>-15.5391572321338-7.92458769544319i</v>
      </c>
      <c r="F3625" s="57" t="str">
        <f t="shared" si="1050"/>
        <v>1.02761011243027-2.55402365211911i</v>
      </c>
      <c r="G3625" s="57" t="str">
        <f t="shared" si="1051"/>
        <v>0.245917475701961-0.430629853640382i</v>
      </c>
      <c r="H3625" s="57" t="str">
        <f t="shared" si="1052"/>
        <v>0.00208451791263032-10.0526539051571i</v>
      </c>
      <c r="I3625" s="57" t="str">
        <f t="shared" si="1053"/>
        <v>-0.144846800583883-0.0583139368879567i</v>
      </c>
      <c r="K3625" s="57" t="str">
        <f t="shared" si="1054"/>
        <v>0.000247528606637896-0.000227673339523138i</v>
      </c>
      <c r="L3625" s="57" t="str">
        <f t="shared" si="1055"/>
        <v>0.00025-0.000279187149794526i</v>
      </c>
      <c r="M3625" s="57" t="str">
        <f t="shared" si="1056"/>
        <v>0.0025-0.000157239320910559i</v>
      </c>
      <c r="N3625" s="57">
        <f t="shared" si="1057"/>
        <v>83.742955788197051</v>
      </c>
      <c r="O3625" s="57">
        <f t="shared" si="1058"/>
        <v>41.156954722376689</v>
      </c>
      <c r="P3625" s="374">
        <f t="shared" si="1059"/>
        <v>-41.156954722376689</v>
      </c>
      <c r="Q3625" s="374">
        <f t="shared" si="1060"/>
        <v>96.257044211802949</v>
      </c>
      <c r="R3625" s="12">
        <f t="shared" si="1061"/>
        <v>-83.742955788197051</v>
      </c>
      <c r="S3625" s="57">
        <f t="shared" si="1062"/>
        <v>791.75754412322442</v>
      </c>
      <c r="T3625" s="12">
        <f t="shared" si="1045"/>
        <v>-41.156954722376689</v>
      </c>
    </row>
    <row r="3626" spans="1:20" x14ac:dyDescent="0.15">
      <c r="A3626" s="57">
        <f t="shared" si="1046"/>
        <v>4993663.4536823547</v>
      </c>
      <c r="B3626" s="12">
        <f t="shared" si="1063"/>
        <v>794766.2227908927</v>
      </c>
      <c r="C3626" s="57" t="str">
        <f t="shared" si="1047"/>
        <v>-0.000927107452318932+0.00858991166653571i</v>
      </c>
      <c r="D3626" s="57" t="str">
        <f t="shared" si="1048"/>
        <v>1.10309841553867-2.76226127308419i</v>
      </c>
      <c r="E3626" s="57" t="str">
        <f t="shared" si="1049"/>
        <v>-15.4347080533856-7.83414538518655i</v>
      </c>
      <c r="F3626" s="57" t="str">
        <f t="shared" si="1050"/>
        <v>1.02174334781428-2.54769272151031i</v>
      </c>
      <c r="G3626" s="57" t="str">
        <f t="shared" si="1051"/>
        <v>0.244513499692529-0.429798380825988i</v>
      </c>
      <c r="H3626" s="57" t="str">
        <f t="shared" si="1052"/>
        <v>0.00206748003324074-10.0145842038451i</v>
      </c>
      <c r="I3626" s="57" t="str">
        <f t="shared" si="1053"/>
        <v>-0.143940665539576-0.0577614041548365i</v>
      </c>
      <c r="K3626" s="57" t="str">
        <f t="shared" si="1054"/>
        <v>0.000247375512270194-0.000226835744103547i</v>
      </c>
      <c r="L3626" s="57" t="str">
        <f t="shared" si="1055"/>
        <v>0.00025-0.000278130254826187i</v>
      </c>
      <c r="M3626" s="57" t="str">
        <f t="shared" si="1056"/>
        <v>0.0025-0.000156644073431519i</v>
      </c>
      <c r="N3626" s="57">
        <f t="shared" si="1057"/>
        <v>83.839923349822328</v>
      </c>
      <c r="O3626" s="57">
        <f t="shared" si="1058"/>
        <v>41.269928156663539</v>
      </c>
      <c r="P3626" s="374">
        <f t="shared" si="1059"/>
        <v>-41.269928156663539</v>
      </c>
      <c r="Q3626" s="374">
        <f t="shared" si="1060"/>
        <v>96.160076650177672</v>
      </c>
      <c r="R3626" s="12">
        <f t="shared" si="1061"/>
        <v>-83.839923349822328</v>
      </c>
      <c r="S3626" s="57">
        <f t="shared" si="1062"/>
        <v>794.7662227908927</v>
      </c>
      <c r="T3626" s="12">
        <f t="shared" si="1045"/>
        <v>-41.269928156663539</v>
      </c>
    </row>
    <row r="3627" spans="1:20" x14ac:dyDescent="0.15">
      <c r="A3627" s="57">
        <f t="shared" si="1046"/>
        <v>5012639.3748063473</v>
      </c>
      <c r="B3627" s="12">
        <f t="shared" si="1063"/>
        <v>797786.33443749812</v>
      </c>
      <c r="C3627" s="57" t="str">
        <f t="shared" si="1047"/>
        <v>-0.000900901007985805+0.00848046581013463i</v>
      </c>
      <c r="D3627" s="57" t="str">
        <f t="shared" si="1048"/>
        <v>1.09590721051025-2.75467364526157i</v>
      </c>
      <c r="E3627" s="57" t="str">
        <f t="shared" si="1049"/>
        <v>-15.3308330821388-7.7447362953668i</v>
      </c>
      <c r="F3627" s="57" t="str">
        <f t="shared" si="1050"/>
        <v>1.01589927888976-2.54136025966285i</v>
      </c>
      <c r="G3627" s="57" t="str">
        <f t="shared" si="1051"/>
        <v>0.243114954991228-0.428963953789641i</v>
      </c>
      <c r="H3627" s="57" t="str">
        <f t="shared" si="1052"/>
        <v>0.00205058979538107-9.9766587777806i</v>
      </c>
      <c r="I3627" s="57" t="str">
        <f t="shared" si="1053"/>
        <v>-0.143039230439779-0.057213499469041i</v>
      </c>
      <c r="K3627" s="57" t="str">
        <f t="shared" si="1054"/>
        <v>0.00024722351795928-0.000226001053734317i</v>
      </c>
      <c r="L3627" s="57" t="str">
        <f t="shared" si="1055"/>
        <v>0.00025-0.000277077360854938i</v>
      </c>
      <c r="M3627" s="57" t="str">
        <f t="shared" si="1056"/>
        <v>0.0025-0.000156051079330065i</v>
      </c>
      <c r="N3627" s="57">
        <f t="shared" si="1057"/>
        <v>83.936069548606781</v>
      </c>
      <c r="O3627" s="57">
        <f t="shared" si="1058"/>
        <v>41.382868723220497</v>
      </c>
      <c r="P3627" s="374">
        <f t="shared" si="1059"/>
        <v>-41.382868723220497</v>
      </c>
      <c r="Q3627" s="374">
        <f t="shared" si="1060"/>
        <v>96.063930451393219</v>
      </c>
      <c r="R3627" s="12">
        <f t="shared" si="1061"/>
        <v>-83.936069548606781</v>
      </c>
      <c r="S3627" s="57">
        <f t="shared" si="1062"/>
        <v>797.78633443749811</v>
      </c>
      <c r="T3627" s="12">
        <f t="shared" si="1045"/>
        <v>-41.382868723220497</v>
      </c>
    </row>
    <row r="3628" spans="1:20" x14ac:dyDescent="0.15">
      <c r="A3628" s="57">
        <f t="shared" si="1046"/>
        <v>5031687.404430612</v>
      </c>
      <c r="B3628" s="12">
        <f t="shared" si="1063"/>
        <v>800817.92250836059</v>
      </c>
      <c r="C3628" s="57" t="str">
        <f t="shared" si="1047"/>
        <v>-0.000875337108468167+0.0083724100335594i</v>
      </c>
      <c r="D3628" s="57" t="str">
        <f t="shared" si="1048"/>
        <v>1.08875546354453-2.74708819564976i</v>
      </c>
      <c r="E3628" s="57" t="str">
        <f t="shared" si="1049"/>
        <v>-15.227531669734-7.65634868960828i</v>
      </c>
      <c r="F3628" s="57" t="str">
        <f t="shared" si="1050"/>
        <v>1.01007794137396-2.5350263974253i</v>
      </c>
      <c r="G3628" s="57" t="str">
        <f t="shared" si="1051"/>
        <v>0.241721850145545-0.428126613641058i</v>
      </c>
      <c r="H3628" s="57" t="str">
        <f t="shared" si="1052"/>
        <v>0.00203384580917291-9.93887707905867i</v>
      </c>
      <c r="I3628" s="57" t="str">
        <f t="shared" si="1053"/>
        <v>-0.142142480332803-0.0566701928365977i</v>
      </c>
      <c r="K3628" s="57" t="str">
        <f t="shared" si="1054"/>
        <v>0.00024707261621681-0.000225169260260212i</v>
      </c>
      <c r="L3628" s="57" t="str">
        <f t="shared" si="1055"/>
        <v>0.00025-0.000276028452734547i</v>
      </c>
      <c r="M3628" s="57" t="str">
        <f t="shared" si="1056"/>
        <v>0.0025-0.000155460330075777i</v>
      </c>
      <c r="N3628" s="57">
        <f t="shared" si="1057"/>
        <v>84.031399084789626</v>
      </c>
      <c r="O3628" s="57">
        <f t="shared" si="1058"/>
        <v>41.495776169345021</v>
      </c>
      <c r="P3628" s="374">
        <f t="shared" si="1059"/>
        <v>-41.495776169345021</v>
      </c>
      <c r="Q3628" s="374">
        <f t="shared" si="1060"/>
        <v>95.968600915210374</v>
      </c>
      <c r="R3628" s="12">
        <f t="shared" si="1061"/>
        <v>-84.031399084789626</v>
      </c>
      <c r="S3628" s="57">
        <f t="shared" si="1062"/>
        <v>800.81792250836054</v>
      </c>
      <c r="T3628" s="12">
        <f t="shared" ref="T3628:T3691" si="1064">P3628</f>
        <v>-41.495776169345021</v>
      </c>
    </row>
    <row r="3629" spans="1:20" x14ac:dyDescent="0.15">
      <c r="A3629" s="57">
        <f t="shared" ref="A3629:A3692" si="1065">2*PI()*B3629</f>
        <v>5050807.816567448</v>
      </c>
      <c r="B3629" s="12">
        <f t="shared" si="1063"/>
        <v>803861.03061389236</v>
      </c>
      <c r="C3629" s="57" t="str">
        <f t="shared" ref="C3629:C3692" si="1066">IMPRODUCT(D3629,E3629,$C$40,,K3629,$C$41)</f>
        <v>-0.000850401265979428+0.00826572764694029i</v>
      </c>
      <c r="D3629" s="57" t="str">
        <f t="shared" ref="D3629:D3692" si="1067">IMDIV(IMPRODUCT($C$37,$C$38,COMPLEX(1,A3629/$C$38)),IMSUM(-1*A3629*A3629/$C$39,COMPLEX(0,1*A3629)))</f>
        <v>1.08164305484075-2.73950512330561i</v>
      </c>
      <c r="E3629" s="57" t="str">
        <f t="shared" ref="E3629:E3692" si="1068">IMDIV(IMPRODUCT(IMSUM(F3629,G3629),$C$29,H3629),IMSUM(1,I3629))</f>
        <v>-15.1248031065592-7.56897096099017i</v>
      </c>
      <c r="F3629" s="57" t="str">
        <f t="shared" ref="F3629:F3692" si="1069">IMDIV(IMPRODUCT($C$14,$C$15,COMPLEX(1,A3629/$C$15)),IMSUM(-1*A3629*A3629/$C$16,COMPLEX(0,A3629)))</f>
        <v>1.00427936940388-2.52869126553461i</v>
      </c>
      <c r="G3629" s="57" t="str">
        <f t="shared" ref="G3629:G3692" si="1070">IMDIV(1,COMPLEX(1,A3629*$C$9*$C$10))</f>
        <v>0.240334193324824-0.427286401426174i</v>
      </c>
      <c r="H3629" s="57" t="str">
        <f t="shared" ref="H3629:H3692" si="1071">IMDIV($C$3,IMSUM(K3629,COMPLEX(0,$C$28*A3629)))</f>
        <v>0.00201724669914642-9.9012385618674i</v>
      </c>
      <c r="I3629" s="57" t="str">
        <f t="shared" ref="I3629:I3692" si="1072">IMPRODUCT(F3629,$C$29,H3629,$C$31)</f>
        <v>-0.141250400249955-0.0561314543396715i</v>
      </c>
      <c r="K3629" s="57" t="str">
        <f t="shared" ref="K3629:K3692" si="1073">IF($C$26&lt;=0,IMDIV(1,IMSUM(IMDIV(1,L3629),1/$C$18)),IMDIV(1,IMSUM(IMDIV(1,L3629),1/$C$18,IMDIV(1,M3629))))</f>
        <v>0.000246922799599295-0.000224340355527676i</v>
      </c>
      <c r="L3629" s="57" t="str">
        <f t="shared" ref="L3629:L3692" si="1074">IMSUM($C$21/$C$22,IMDIV(1,COMPLEX(0,$C$20*$C$22*A3629)))</f>
        <v>0.00025-0.000274983515376118i</v>
      </c>
      <c r="M3629" s="57" t="str">
        <f t="shared" ref="M3629:M3692" si="1075">IMSUM($C$25/$C$26,IMDIV(1,COMPLEX(0,$C$24*$C$26*A3629)))</f>
        <v>0.0025-0.000154871817170529i</v>
      </c>
      <c r="N3629" s="57">
        <f t="shared" ref="N3629:N3692" si="1076">ABS(R3629)</f>
        <v>84.125916643710099</v>
      </c>
      <c r="O3629" s="57">
        <f t="shared" ref="O3629:O3692" si="1077">ABS(P3629)</f>
        <v>41.608650245750177</v>
      </c>
      <c r="P3629" s="374">
        <f t="shared" ref="P3629:P3692" si="1078">20*LOG10(IMABS(C3629))</f>
        <v>-41.608650245750177</v>
      </c>
      <c r="Q3629" s="374">
        <f t="shared" ref="Q3629:Q3692" si="1079">IMARGUMENT(C3629)*180/PI()</f>
        <v>95.874083356289901</v>
      </c>
      <c r="R3629" s="12">
        <f t="shared" ref="R3629:R3692" si="1080">IF(Q3629&lt;0,Q3629+180,Q3629-180)</f>
        <v>-84.125916643710099</v>
      </c>
      <c r="S3629" s="57">
        <f t="shared" ref="S3629:S3692" si="1081">B3629/1000</f>
        <v>803.86103061389235</v>
      </c>
      <c r="T3629" s="12">
        <f t="shared" si="1064"/>
        <v>-41.608650245750177</v>
      </c>
    </row>
    <row r="3630" spans="1:20" x14ac:dyDescent="0.15">
      <c r="A3630" s="57">
        <f t="shared" si="1065"/>
        <v>5070000.8862704048</v>
      </c>
      <c r="B3630" s="12">
        <f t="shared" ref="B3630:B3693" si="1082">B3629*(1+B$42)</f>
        <v>806915.70253022516</v>
      </c>
      <c r="C3630" s="57" t="str">
        <f t="shared" si="1066"/>
        <v>-0.000826079298151618+0.00816040212277634i</v>
      </c>
      <c r="D3630" s="57" t="str">
        <f t="shared" si="1067"/>
        <v>1.07456986366136-2.73192462553321i</v>
      </c>
      <c r="E3630" s="57" t="str">
        <f t="shared" si="1068"/>
        <v>-15.022646623732-7.48259163077159i</v>
      </c>
      <c r="F3630" s="57" t="str">
        <f t="shared" si="1069"/>
        <v>0.998503595545275-2.52235499459988i</v>
      </c>
      <c r="G3630" s="57" t="str">
        <f t="shared" si="1070"/>
        <v>0.23895199232237-0.426443358123374i</v>
      </c>
      <c r="H3630" s="57" t="str">
        <f t="shared" si="1071"/>
        <v>0.00200079110407735-9.8637426824794i</v>
      </c>
      <c r="I3630" s="57" t="str">
        <f t="shared" si="1072"/>
        <v>-0.140362975205358-0.0555972541379312i</v>
      </c>
      <c r="K3630" s="57" t="str">
        <f t="shared" si="1073"/>
        <v>0.000246774060707924-0.000223514331385105i</v>
      </c>
      <c r="L3630" s="57" t="str">
        <f t="shared" si="1074"/>
        <v>0.00025-0.000273942533747876i</v>
      </c>
      <c r="M3630" s="57" t="str">
        <f t="shared" si="1075"/>
        <v>0.0025-0.000154285532148365i</v>
      </c>
      <c r="N3630" s="57">
        <f t="shared" si="1076"/>
        <v>84.219626895875251</v>
      </c>
      <c r="O3630" s="57">
        <f t="shared" si="1077"/>
        <v>41.72149070654725</v>
      </c>
      <c r="P3630" s="374">
        <f t="shared" si="1078"/>
        <v>-41.72149070654725</v>
      </c>
      <c r="Q3630" s="374">
        <f t="shared" si="1079"/>
        <v>95.780373104124749</v>
      </c>
      <c r="R3630" s="12">
        <f t="shared" si="1080"/>
        <v>-84.219626895875251</v>
      </c>
      <c r="S3630" s="57">
        <f t="shared" si="1081"/>
        <v>806.91570253022519</v>
      </c>
      <c r="T3630" s="12">
        <f t="shared" si="1064"/>
        <v>-41.72149070654725</v>
      </c>
    </row>
    <row r="3631" spans="1:20" x14ac:dyDescent="0.15">
      <c r="A3631" s="57">
        <f t="shared" si="1065"/>
        <v>5089266.8896382321</v>
      </c>
      <c r="B3631" s="12">
        <f t="shared" si="1082"/>
        <v>809981.98219984001</v>
      </c>
      <c r="C3631" s="57" t="str">
        <f t="shared" si="1066"/>
        <v>-0.000802357322043888+0.00805641709561823i</v>
      </c>
      <c r="D3631" s="57" t="str">
        <f t="shared" si="1067"/>
        <v>1.06753576835244-2.72434689788508i</v>
      </c>
      <c r="E3631" s="57" t="str">
        <f t="shared" si="1068"/>
        <v>-14.9210613947438-7.39719934712414i</v>
      </c>
      <c r="F3631" s="57" t="str">
        <f t="shared" si="1069"/>
        <v>0.99275065080167-2.51601771508624i</v>
      </c>
      <c r="G3631" s="57" t="str">
        <f t="shared" si="1070"/>
        <v>0.237575254557639-0.425597524639785i</v>
      </c>
      <c r="H3631" s="57" t="str">
        <f t="shared" si="1071"/>
        <v>0.00198447767682622-9.8263888992439i</v>
      </c>
      <c r="I3631" s="57" t="str">
        <f t="shared" si="1072"/>
        <v>-0.139480190195807-0.0550675624698917i</v>
      </c>
      <c r="K3631" s="57" t="str">
        <f t="shared" si="1073"/>
        <v>0.000246626392188393-0.000222691179683122i</v>
      </c>
      <c r="L3631" s="57" t="str">
        <f t="shared" si="1074"/>
        <v>0.00025-0.00027290549287495i</v>
      </c>
      <c r="M3631" s="57" t="str">
        <f t="shared" si="1075"/>
        <v>0.0025-0.000153701466575379i</v>
      </c>
      <c r="N3631" s="57">
        <f t="shared" si="1076"/>
        <v>84.312534497023378</v>
      </c>
      <c r="O3631" s="57">
        <f t="shared" si="1077"/>
        <v>41.834297309228774</v>
      </c>
      <c r="P3631" s="374">
        <f t="shared" si="1078"/>
        <v>-41.834297309228774</v>
      </c>
      <c r="Q3631" s="374">
        <f t="shared" si="1079"/>
        <v>95.687465502976622</v>
      </c>
      <c r="R3631" s="12">
        <f t="shared" si="1080"/>
        <v>-84.312534497023378</v>
      </c>
      <c r="S3631" s="57">
        <f t="shared" si="1081"/>
        <v>809.98198219983999</v>
      </c>
      <c r="T3631" s="12">
        <f t="shared" si="1064"/>
        <v>-41.834297309228774</v>
      </c>
    </row>
    <row r="3632" spans="1:20" x14ac:dyDescent="0.15">
      <c r="A3632" s="57">
        <f t="shared" si="1065"/>
        <v>5108606.1038188571</v>
      </c>
      <c r="B3632" s="12">
        <f t="shared" si="1082"/>
        <v>813059.91373219946</v>
      </c>
      <c r="C3632" s="57" t="str">
        <f t="shared" si="1066"/>
        <v>-0.000779221748256714+0.00795375636170352i</v>
      </c>
      <c r="D3632" s="57" t="str">
        <f t="shared" si="1067"/>
        <v>1.06054064636402-2.71677213416337i</v>
      </c>
      <c r="E3632" s="57" t="str">
        <f t="shared" si="1068"/>
        <v>-14.820046537071-7.31278288387107i</v>
      </c>
      <c r="F3632" s="57" t="str">
        <f t="shared" si="1069"/>
        <v>0.98702056462357-2.50967955729892i</v>
      </c>
      <c r="G3632" s="57" t="str">
        <f t="shared" si="1070"/>
        <v>0.236203987078439-0.424748941807614i</v>
      </c>
      <c r="H3632" s="57" t="str">
        <f t="shared" si="1071"/>
        <v>0.00196830508417929-9.78917667257891i</v>
      </c>
      <c r="I3632" s="57" t="str">
        <f t="shared" si="1072"/>
        <v>-0.138602030200641-0.0545423496542414i</v>
      </c>
      <c r="K3632" s="57" t="str">
        <f t="shared" si="1073"/>
        <v>0.000246479786730717-0.000221870892274838i</v>
      </c>
      <c r="L3632" s="57" t="str">
        <f t="shared" si="1074"/>
        <v>0.00025-0.000271872377839162i</v>
      </c>
      <c r="M3632" s="57" t="str">
        <f t="shared" si="1075"/>
        <v>0.0025-0.00015311961204959i</v>
      </c>
      <c r="N3632" s="57">
        <f t="shared" si="1076"/>
        <v>84.404644088188249</v>
      </c>
      <c r="O3632" s="57">
        <f t="shared" si="1077"/>
        <v>41.947069814651805</v>
      </c>
      <c r="P3632" s="374">
        <f t="shared" si="1078"/>
        <v>-41.947069814651805</v>
      </c>
      <c r="Q3632" s="374">
        <f t="shared" si="1079"/>
        <v>95.595355911811751</v>
      </c>
      <c r="R3632" s="12">
        <f t="shared" si="1080"/>
        <v>-84.404644088188249</v>
      </c>
      <c r="S3632" s="57">
        <f t="shared" si="1081"/>
        <v>813.05991373219945</v>
      </c>
      <c r="T3632" s="12">
        <f t="shared" si="1064"/>
        <v>-41.947069814651805</v>
      </c>
    </row>
    <row r="3633" spans="1:20" x14ac:dyDescent="0.15">
      <c r="A3633" s="57">
        <f t="shared" si="1065"/>
        <v>5128018.8070133692</v>
      </c>
      <c r="B3633" s="12">
        <f t="shared" si="1082"/>
        <v>816149.54140438186</v>
      </c>
      <c r="C3633" s="57" t="str">
        <f t="shared" si="1066"/>
        <v>-0.000756659275151254+0.00785240387854658i</v>
      </c>
      <c r="D3633" s="57" t="str">
        <f t="shared" si="1067"/>
        <v>1.05358437427023-2.70920052642141i</v>
      </c>
      <c r="E3633" s="57" t="str">
        <f t="shared" si="1068"/>
        <v>-14.7196011137511-7.22933113923431i</v>
      </c>
      <c r="F3633" s="57" t="str">
        <f t="shared" si="1069"/>
        <v>0.981313364917861-2.50334065136762i</v>
      </c>
      <c r="G3633" s="57" t="str">
        <f t="shared" si="1070"/>
        <v>0.234838196563167-0.423897650380521i</v>
      </c>
      <c r="H3633" s="57" t="str">
        <f t="shared" si="1071"/>
        <v>0.00195227200669135-9.75210546496289i</v>
      </c>
      <c r="I3633" s="57" t="str">
        <f t="shared" si="1072"/>
        <v>-0.137728480181639-0.0540215860911508i</v>
      </c>
      <c r="K3633" s="57" t="str">
        <f t="shared" si="1073"/>
        <v>0.000246334237069058-0.000221053461016106i</v>
      </c>
      <c r="L3633" s="57" t="str">
        <f t="shared" si="1074"/>
        <v>0.00025-0.000270843173778802i</v>
      </c>
      <c r="M3633" s="57" t="str">
        <f t="shared" si="1075"/>
        <v>0.0025-0.000152539960200827i</v>
      </c>
      <c r="N3633" s="57">
        <f t="shared" si="1076"/>
        <v>84.495960295757115</v>
      </c>
      <c r="O3633" s="57">
        <f t="shared" si="1077"/>
        <v>42.059807987021038</v>
      </c>
      <c r="P3633" s="374">
        <f t="shared" si="1078"/>
        <v>-42.059807987021038</v>
      </c>
      <c r="Q3633" s="374">
        <f t="shared" si="1079"/>
        <v>95.504039704242885</v>
      </c>
      <c r="R3633" s="12">
        <f t="shared" si="1080"/>
        <v>-84.495960295757115</v>
      </c>
      <c r="S3633" s="57">
        <f t="shared" si="1081"/>
        <v>816.14954140438181</v>
      </c>
      <c r="T3633" s="12">
        <f t="shared" si="1064"/>
        <v>-42.059807987021038</v>
      </c>
    </row>
    <row r="3634" spans="1:20" x14ac:dyDescent="0.15">
      <c r="A3634" s="57">
        <f t="shared" si="1065"/>
        <v>5147505.2784800204</v>
      </c>
      <c r="B3634" s="12">
        <f t="shared" si="1082"/>
        <v>819250.90966171853</v>
      </c>
      <c r="C3634" s="57" t="str">
        <f t="shared" si="1066"/>
        <v>-0.000734656883171328+0.00775234376448386i</v>
      </c>
      <c r="D3634" s="57" t="str">
        <f t="shared" si="1067"/>
        <v>1.04666682778935-2.70163226496539i</v>
      </c>
      <c r="E3634" s="57" t="str">
        <f t="shared" si="1068"/>
        <v>-14.6197241349233-7.1468331345882i</v>
      </c>
      <c r="F3634" s="57" t="str">
        <f t="shared" si="1069"/>
        <v>0.975629078057315-2.49700112723092i</v>
      </c>
      <c r="G3634" s="57" t="str">
        <f t="shared" si="1070"/>
        <v>0.233477889323094-0.423043691030048i</v>
      </c>
      <c r="H3634" s="57" t="str">
        <f t="shared" si="1071"/>
        <v>0.00193637713853039-9.71517474092664i</v>
      </c>
      <c r="I3634" s="57" t="str">
        <f t="shared" si="1072"/>
        <v>-0.136859525082933-0.0535052422635615i</v>
      </c>
      <c r="K3634" s="57" t="str">
        <f t="shared" si="1073"/>
        <v>0.000246189735981538-0.000220238877765792i</v>
      </c>
      <c r="L3634" s="57" t="str">
        <f t="shared" si="1074"/>
        <v>0.00025-0.000269817865888427i</v>
      </c>
      <c r="M3634" s="57" t="str">
        <f t="shared" si="1075"/>
        <v>0.0025-0.000151962502690603i</v>
      </c>
      <c r="N3634" s="57">
        <f t="shared" si="1076"/>
        <v>84.586487731529317</v>
      </c>
      <c r="O3634" s="57">
        <f t="shared" si="1077"/>
        <v>42.172511593873196</v>
      </c>
      <c r="P3634" s="374">
        <f t="shared" si="1078"/>
        <v>-42.172511593873196</v>
      </c>
      <c r="Q3634" s="374">
        <f t="shared" si="1079"/>
        <v>95.413512268470683</v>
      </c>
      <c r="R3634" s="12">
        <f t="shared" si="1080"/>
        <v>-84.586487731529317</v>
      </c>
      <c r="S3634" s="57">
        <f t="shared" si="1081"/>
        <v>819.25090966171854</v>
      </c>
      <c r="T3634" s="12">
        <f t="shared" si="1064"/>
        <v>-42.172511593873196</v>
      </c>
    </row>
    <row r="3635" spans="1:20" x14ac:dyDescent="0.15">
      <c r="A3635" s="57">
        <f t="shared" si="1065"/>
        <v>5167065.7985382453</v>
      </c>
      <c r="B3635" s="12">
        <f t="shared" si="1082"/>
        <v>822364.06311843311</v>
      </c>
      <c r="C3635" s="57" t="str">
        <f t="shared" si="1066"/>
        <v>-0.000713201829267322+0.0076535602981785i</v>
      </c>
      <c r="D3635" s="57" t="str">
        <f t="shared" si="1067"/>
        <v>1.03978788180363-2.69406753835627i</v>
      </c>
      <c r="E3635" s="57" t="str">
        <f t="shared" si="1068"/>
        <v>-14.5204145593383-7.06527801322166i</v>
      </c>
      <c r="F3635" s="57" t="str">
        <f t="shared" si="1069"/>
        <v>0.969967728890249-2.49066111462099i</v>
      </c>
      <c r="G3635" s="57" t="str">
        <f t="shared" si="1070"/>
        <v>0.232123071304673-0.42218710434209i</v>
      </c>
      <c r="H3635" s="57" t="str">
        <f t="shared" si="1071"/>
        <v>0.00192061918732438-9.67838396704566i</v>
      </c>
      <c r="I3635" s="57" t="str">
        <f t="shared" si="1072"/>
        <v>-0.135995149830957-0.0529932887384595i</v>
      </c>
      <c r="K3635" s="57" t="str">
        <f t="shared" si="1073"/>
        <v>0.000246046276290071-0.000219427134386024i</v>
      </c>
      <c r="L3635" s="57" t="str">
        <f t="shared" si="1074"/>
        <v>0.00025-0.000268796439418635i</v>
      </c>
      <c r="M3635" s="57" t="str">
        <f t="shared" si="1075"/>
        <v>0.0025-0.000151387231211998i</v>
      </c>
      <c r="N3635" s="57">
        <f t="shared" si="1076"/>
        <v>84.676230992770414</v>
      </c>
      <c r="O3635" s="57">
        <f t="shared" si="1077"/>
        <v>42.285180406060263</v>
      </c>
      <c r="P3635" s="374">
        <f t="shared" si="1078"/>
        <v>-42.285180406060263</v>
      </c>
      <c r="Q3635" s="374">
        <f t="shared" si="1079"/>
        <v>95.323769007229586</v>
      </c>
      <c r="R3635" s="12">
        <f t="shared" si="1080"/>
        <v>-84.676230992770414</v>
      </c>
      <c r="S3635" s="57">
        <f t="shared" si="1081"/>
        <v>822.36406311843314</v>
      </c>
      <c r="T3635" s="12">
        <f t="shared" si="1064"/>
        <v>-42.285180406060263</v>
      </c>
    </row>
    <row r="3636" spans="1:20" x14ac:dyDescent="0.15">
      <c r="A3636" s="57">
        <f t="shared" si="1065"/>
        <v>5186700.6485726899</v>
      </c>
      <c r="B3636" s="12">
        <f t="shared" si="1082"/>
        <v>825489.04655828315</v>
      </c>
      <c r="C3636" s="57" t="str">
        <f t="shared" si="1066"/>
        <v>-0.000692281641419906+0.00755603791808352i</v>
      </c>
      <c r="D3636" s="57" t="str">
        <f t="shared" si="1067"/>
        <v>1.03294741037902-2.68650653341184i</v>
      </c>
      <c r="E3636" s="57" t="str">
        <f t="shared" si="1068"/>
        <v>-14.421671295834-6.98465503910781i</v>
      </c>
      <c r="F3636" s="57" t="str">
        <f t="shared" si="1069"/>
        <v>0.964329340750321-2.48432074304846i</v>
      </c>
      <c r="G3636" s="57" t="str">
        <f t="shared" si="1070"/>
        <v>0.230773748091884-0.421327930813408i</v>
      </c>
      <c r="H3636" s="57" t="str">
        <f t="shared" si="1071"/>
        <v>0.00190499687400959-9.64173261193226i</v>
      </c>
      <c r="I3636" s="57" t="str">
        <f t="shared" si="1072"/>
        <v>-0.135135339334408-0.0524856961681287i</v>
      </c>
      <c r="K3636" s="57" t="str">
        <f t="shared" si="1073"/>
        <v>0.000245903850860163-0.000218618222742441i</v>
      </c>
      <c r="L3636" s="57" t="str">
        <f t="shared" si="1074"/>
        <v>0.00025-0.000267778879675867i</v>
      </c>
      <c r="M3636" s="57" t="str">
        <f t="shared" si="1075"/>
        <v>0.0025-0.000150814137489537i</v>
      </c>
      <c r="N3636" s="57">
        <f t="shared" si="1076"/>
        <v>84.765194662265074</v>
      </c>
      <c r="O3636" s="57">
        <f t="shared" si="1077"/>
        <v>42.397814197734434</v>
      </c>
      <c r="P3636" s="374">
        <f t="shared" si="1078"/>
        <v>-42.397814197734434</v>
      </c>
      <c r="Q3636" s="374">
        <f t="shared" si="1079"/>
        <v>95.234805337734926</v>
      </c>
      <c r="R3636" s="12">
        <f t="shared" si="1080"/>
        <v>-84.765194662265074</v>
      </c>
      <c r="S3636" s="57">
        <f t="shared" si="1081"/>
        <v>825.48904655828312</v>
      </c>
      <c r="T3636" s="12">
        <f t="shared" si="1064"/>
        <v>-42.397814197734434</v>
      </c>
    </row>
    <row r="3637" spans="1:20" x14ac:dyDescent="0.15">
      <c r="A3637" s="57">
        <f t="shared" si="1065"/>
        <v>5206410.1110372664</v>
      </c>
      <c r="B3637" s="12">
        <f t="shared" si="1082"/>
        <v>828625.90493520466</v>
      </c>
      <c r="C3637" s="57" t="str">
        <f t="shared" si="1066"/>
        <v>-0.0006718841132626+0.00745976122186854i</v>
      </c>
      <c r="D3637" s="57" t="str">
        <f t="shared" si="1067"/>
        <v>1.02614528678483-2.67894943520912i</v>
      </c>
      <c r="E3637" s="57" t="str">
        <f t="shared" si="1068"/>
        <v>-14.3234932047807-6.9049535956816i</v>
      </c>
      <c r="F3637" s="57" t="str">
        <f t="shared" si="1069"/>
        <v>0.958713935466499-2.4779801417875i</v>
      </c>
      <c r="G3637" s="57" t="str">
        <f t="shared" si="1070"/>
        <v>0.229429924908619-0.420466210848202i</v>
      </c>
      <c r="H3637" s="57" t="str">
        <f t="shared" si="1071"/>
        <v>0.00188950893268085-9.60522014622762i</v>
      </c>
      <c r="I3637" s="57" t="str">
        <f t="shared" si="1072"/>
        <v>-0.134280078484226-0.0519824352913875i</v>
      </c>
      <c r="K3637" s="57" t="str">
        <f t="shared" si="1073"/>
        <v>0.000245762452600745-0.00021781213470445i</v>
      </c>
      <c r="L3637" s="57" t="str">
        <f t="shared" si="1074"/>
        <v>0.00025-0.000266765172022183i</v>
      </c>
      <c r="M3637" s="57" t="str">
        <f t="shared" si="1075"/>
        <v>0.0025-0.000150243213279077i</v>
      </c>
      <c r="N3637" s="57">
        <f t="shared" si="1076"/>
        <v>84.853383308366645</v>
      </c>
      <c r="O3637" s="57">
        <f t="shared" si="1077"/>
        <v>42.51041274633117</v>
      </c>
      <c r="P3637" s="374">
        <f t="shared" si="1078"/>
        <v>-42.51041274633117</v>
      </c>
      <c r="Q3637" s="374">
        <f t="shared" si="1079"/>
        <v>95.146616691633355</v>
      </c>
      <c r="R3637" s="12">
        <f t="shared" si="1080"/>
        <v>-84.853383308366645</v>
      </c>
      <c r="S3637" s="57">
        <f t="shared" si="1081"/>
        <v>828.62590493520463</v>
      </c>
      <c r="T3637" s="12">
        <f t="shared" si="1064"/>
        <v>-42.51041274633117</v>
      </c>
    </row>
    <row r="3638" spans="1:20" x14ac:dyDescent="0.15">
      <c r="A3638" s="57">
        <f t="shared" si="1065"/>
        <v>5226194.4694592087</v>
      </c>
      <c r="B3638" s="12">
        <f t="shared" si="1082"/>
        <v>831774.68337395845</v>
      </c>
      <c r="C3638" s="57" t="str">
        <f t="shared" si="1066"/>
        <v>-0.000651997298800932+0.00736471496580725i</v>
      </c>
      <c r="D3638" s="57" t="str">
        <f t="shared" si="1067"/>
        <v>1.01938138351304-2.67139642708676i</v>
      </c>
      <c r="E3638" s="57" t="str">
        <f t="shared" si="1068"/>
        <v>-14.2258790994924-6.82616318462435i</v>
      </c>
      <c r="F3638" s="57" t="str">
        <f t="shared" si="1069"/>
        <v>0.95312153337308-2.47163943986107i</v>
      </c>
      <c r="G3638" s="57" t="str">
        <f t="shared" si="1070"/>
        <v>0.228091606621083-0.419601984754715i</v>
      </c>
      <c r="H3638" s="57" t="str">
        <f t="shared" si="1071"/>
        <v>0.00187415411044347-9.56884604259355i</v>
      </c>
      <c r="I3638" s="57" t="str">
        <f t="shared" si="1072"/>
        <v>-0.133429352153597-0.0514834769348001i</v>
      </c>
      <c r="K3638" s="57" t="str">
        <f t="shared" si="1073"/>
        <v>0.000245622074463987-0.000217008862145467i</v>
      </c>
      <c r="L3638" s="57" t="str">
        <f t="shared" si="1074"/>
        <v>0.00025-0.000265755301875058i</v>
      </c>
      <c r="M3638" s="57" t="str">
        <f t="shared" si="1075"/>
        <v>0.0025-0.00014967445036768i</v>
      </c>
      <c r="N3638" s="57">
        <f t="shared" si="1076"/>
        <v>84.940801485046379</v>
      </c>
      <c r="O3638" s="57">
        <f t="shared" si="1077"/>
        <v>42.622975832555497</v>
      </c>
      <c r="P3638" s="374">
        <f t="shared" si="1078"/>
        <v>-42.622975832555497</v>
      </c>
      <c r="Q3638" s="374">
        <f t="shared" si="1079"/>
        <v>95.059198514953621</v>
      </c>
      <c r="R3638" s="12">
        <f t="shared" si="1080"/>
        <v>-84.940801485046379</v>
      </c>
      <c r="S3638" s="57">
        <f t="shared" si="1081"/>
        <v>831.77468337395851</v>
      </c>
      <c r="T3638" s="12">
        <f t="shared" si="1064"/>
        <v>-42.622975832555497</v>
      </c>
    </row>
    <row r="3639" spans="1:20" x14ac:dyDescent="0.15">
      <c r="A3639" s="57">
        <f t="shared" si="1065"/>
        <v>5246054.0084431535</v>
      </c>
      <c r="B3639" s="12">
        <f t="shared" si="1082"/>
        <v>834935.42717077956</v>
      </c>
      <c r="C3639" s="57" t="str">
        <f t="shared" si="1066"/>
        <v>-0.000632609507227879+0.00727088406413221i</v>
      </c>
      <c r="D3639" s="57" t="str">
        <f t="shared" si="1067"/>
        <v>1.01265557229765-2.66384769064776i</v>
      </c>
      <c r="E3639" s="57" t="str">
        <f t="shared" si="1068"/>
        <v>-14.1288277476107-6.74827342465847i</v>
      </c>
      <c r="F3639" s="57" t="str">
        <f t="shared" si="1069"/>
        <v>0.947552153319943-2.46529876602642i</v>
      </c>
      <c r="G3639" s="57" t="str">
        <f t="shared" si="1070"/>
        <v>0.226758797740238-0.418735292741894i</v>
      </c>
      <c r="H3639" s="57" t="str">
        <f t="shared" si="1071"/>
        <v>0.00185893116726704-9.53260977570499i</v>
      </c>
      <c r="I3639" s="57" t="str">
        <f t="shared" si="1072"/>
        <v>-0.132583145197981-0.0509887920138787i</v>
      </c>
      <c r="K3639" s="57" t="str">
        <f t="shared" si="1073"/>
        <v>0.000245482709445109-0.000216208396943156i</v>
      </c>
      <c r="L3639" s="57" t="str">
        <f t="shared" si="1074"/>
        <v>0.00025-0.00026474925470717i</v>
      </c>
      <c r="M3639" s="57" t="str">
        <f t="shared" si="1075"/>
        <v>0.0025-0.0001491078405735i</v>
      </c>
      <c r="N3639" s="57">
        <f t="shared" si="1076"/>
        <v>85.027453731936745</v>
      </c>
      <c r="O3639" s="57">
        <f t="shared" si="1077"/>
        <v>42.735503240365773</v>
      </c>
      <c r="P3639" s="374">
        <f t="shared" si="1078"/>
        <v>-42.735503240365773</v>
      </c>
      <c r="Q3639" s="374">
        <f t="shared" si="1079"/>
        <v>94.972546268063255</v>
      </c>
      <c r="R3639" s="12">
        <f t="shared" si="1080"/>
        <v>-85.027453731936745</v>
      </c>
      <c r="S3639" s="57">
        <f t="shared" si="1081"/>
        <v>834.93542717077958</v>
      </c>
      <c r="T3639" s="12">
        <f t="shared" si="1064"/>
        <v>-42.735503240365773</v>
      </c>
    </row>
    <row r="3640" spans="1:20" x14ac:dyDescent="0.15">
      <c r="A3640" s="57">
        <f t="shared" si="1065"/>
        <v>5265989.0136752371</v>
      </c>
      <c r="B3640" s="12">
        <f t="shared" si="1082"/>
        <v>838108.1817940285</v>
      </c>
      <c r="C3640" s="57" t="str">
        <f t="shared" si="1066"/>
        <v>-0.000613709297832821+0.00717825358835593i</v>
      </c>
      <c r="D3640" s="57" t="str">
        <f t="shared" si="1067"/>
        <v>1.00596772413379-2.65630340576232i</v>
      </c>
      <c r="E3640" s="57" t="str">
        <f t="shared" si="1068"/>
        <v>-14.0323378724578-6.67127405034894i</v>
      </c>
      <c r="F3640" s="57" t="str">
        <f t="shared" si="1069"/>
        <v>0.942005812682832-2.45895824876074i</v>
      </c>
      <c r="G3640" s="57" t="str">
        <f t="shared" si="1070"/>
        <v>0.225431502424279-0.417866174916098i</v>
      </c>
      <c r="H3640" s="57" t="str">
        <f t="shared" si="1071"/>
        <v>0.00184383887584117-9.49651082224251i</v>
      </c>
      <c r="I3640" s="57" t="str">
        <f t="shared" si="1072"/>
        <v>-0.131741442455159-0.050498351534262i</v>
      </c>
      <c r="K3640" s="57" t="str">
        <f t="shared" si="1073"/>
        <v>0.000245344350582209-0.000215410730979682i</v>
      </c>
      <c r="L3640" s="57" t="str">
        <f t="shared" si="1074"/>
        <v>0.00025-0.000263747016046195i</v>
      </c>
      <c r="M3640" s="57" t="str">
        <f t="shared" si="1075"/>
        <v>0.0025-0.000148543375745667i</v>
      </c>
      <c r="N3640" s="57">
        <f t="shared" si="1076"/>
        <v>85.11334457437718</v>
      </c>
      <c r="O3640" s="57">
        <f t="shared" si="1077"/>
        <v>42.847994756958059</v>
      </c>
      <c r="P3640" s="374">
        <f t="shared" si="1078"/>
        <v>-42.847994756958059</v>
      </c>
      <c r="Q3640" s="374">
        <f t="shared" si="1079"/>
        <v>94.88665542562282</v>
      </c>
      <c r="R3640" s="12">
        <f t="shared" si="1080"/>
        <v>-85.11334457437718</v>
      </c>
      <c r="S3640" s="57">
        <f t="shared" si="1081"/>
        <v>838.1081817940285</v>
      </c>
      <c r="T3640" s="12">
        <f t="shared" si="1064"/>
        <v>-42.847994756958059</v>
      </c>
    </row>
    <row r="3641" spans="1:20" x14ac:dyDescent="0.15">
      <c r="A3641" s="57">
        <f t="shared" si="1065"/>
        <v>5285999.7719272031</v>
      </c>
      <c r="B3641" s="12">
        <f t="shared" si="1082"/>
        <v>841292.99288484582</v>
      </c>
      <c r="C3641" s="57" t="str">
        <f t="shared" si="1066"/>
        <v>-0.000595285475003559+0.00708680876655796i</v>
      </c>
      <c r="D3641" s="57" t="str">
        <f t="shared" si="1067"/>
        <v>0.999317709296637-2.64876375057088i</v>
      </c>
      <c r="E3641" s="57" t="str">
        <f t="shared" si="1068"/>
        <v>-13.9364081543574-6.59515491091306i</v>
      </c>
      <c r="F3641" s="57" t="str">
        <f t="shared" si="1069"/>
        <v>0.936482527373814-2.452618016247i</v>
      </c>
      <c r="G3641" s="57" t="str">
        <f t="shared" si="1070"/>
        <v>0.22410972448112-0.416994671277843i</v>
      </c>
      <c r="H3641" s="57" t="str">
        <f t="shared" si="1071"/>
        <v>0.00182887602143232-9.46054866088388i</v>
      </c>
      <c r="I3641" s="57" t="str">
        <f t="shared" si="1072"/>
        <v>-0.130904228745287-0.0500121265928723i</v>
      </c>
      <c r="K3641" s="57" t="str">
        <f t="shared" si="1073"/>
        <v>0.000245206990956062-0.000214615856141928i</v>
      </c>
      <c r="L3641" s="57" t="str">
        <f t="shared" si="1074"/>
        <v>0.00025-0.000262748571474591i</v>
      </c>
      <c r="M3641" s="57" t="str">
        <f t="shared" si="1075"/>
        <v>0.0025-0.000147981047764163i</v>
      </c>
      <c r="N3641" s="57">
        <f t="shared" si="1076"/>
        <v>85.198478523453431</v>
      </c>
      <c r="O3641" s="57">
        <f t="shared" si="1077"/>
        <v>42.960450172753212</v>
      </c>
      <c r="P3641" s="374">
        <f t="shared" si="1078"/>
        <v>-42.960450172753212</v>
      </c>
      <c r="Q3641" s="374">
        <f t="shared" si="1079"/>
        <v>94.801521476546569</v>
      </c>
      <c r="R3641" s="12">
        <f t="shared" si="1080"/>
        <v>-85.198478523453431</v>
      </c>
      <c r="S3641" s="57">
        <f t="shared" si="1081"/>
        <v>841.29299288484583</v>
      </c>
      <c r="T3641" s="12">
        <f t="shared" si="1064"/>
        <v>-42.960450172753212</v>
      </c>
    </row>
    <row r="3642" spans="1:20" x14ac:dyDescent="0.15">
      <c r="A3642" s="57">
        <f t="shared" si="1065"/>
        <v>5306086.5710605262</v>
      </c>
      <c r="B3642" s="12">
        <f t="shared" si="1082"/>
        <v>844489.90625780821</v>
      </c>
      <c r="C3642" s="57" t="str">
        <f t="shared" si="1066"/>
        <v>-0.000577327083319658+0.00699653498264533i</v>
      </c>
      <c r="D3642" s="57" t="str">
        <f t="shared" si="1067"/>
        <v>0.992705397360344-2.64122890148743i</v>
      </c>
      <c r="E3642" s="57" t="str">
        <f t="shared" si="1068"/>
        <v>-13.8410372319314-6.51990596903977i</v>
      </c>
      <c r="F3642" s="57" t="str">
        <f t="shared" si="1069"/>
        <v>0.930982311851857-2.4462781963601i</v>
      </c>
      <c r="G3642" s="57" t="str">
        <f t="shared" si="1070"/>
        <v>0.222793467370943-0.416120821718615i</v>
      </c>
      <c r="H3642" s="57" t="str">
        <f t="shared" si="1071"/>
        <v>0.00181404140174308-9.42472277229679i</v>
      </c>
      <c r="I3642" s="57" t="str">
        <f t="shared" si="1072"/>
        <v>-0.130071488870991-0.0495300883790591i</v>
      </c>
      <c r="K3642" s="57" t="str">
        <f t="shared" si="1073"/>
        <v>0.000245070623689953-0.000213823764321746i</v>
      </c>
      <c r="L3642" s="57" t="str">
        <f t="shared" si="1074"/>
        <v>0.00025-0.0002617539066294i</v>
      </c>
      <c r="M3642" s="57" t="str">
        <f t="shared" si="1075"/>
        <v>0.0025-0.000147420848539712i</v>
      </c>
      <c r="N3642" s="57">
        <f t="shared" si="1076"/>
        <v>85.282860076036627</v>
      </c>
      <c r="O3642" s="57">
        <f t="shared" si="1077"/>
        <v>43.072869281379781</v>
      </c>
      <c r="P3642" s="374">
        <f t="shared" si="1078"/>
        <v>-43.072869281379781</v>
      </c>
      <c r="Q3642" s="374">
        <f t="shared" si="1079"/>
        <v>94.717139923963373</v>
      </c>
      <c r="R3642" s="12">
        <f t="shared" si="1080"/>
        <v>-85.282860076036627</v>
      </c>
      <c r="S3642" s="57">
        <f t="shared" si="1081"/>
        <v>844.48990625780823</v>
      </c>
      <c r="T3642" s="12">
        <f t="shared" si="1064"/>
        <v>-43.072869281379781</v>
      </c>
    </row>
    <row r="3643" spans="1:20" x14ac:dyDescent="0.15">
      <c r="A3643" s="57">
        <f t="shared" si="1065"/>
        <v>5326249.7000305569</v>
      </c>
      <c r="B3643" s="12">
        <f t="shared" si="1082"/>
        <v>847698.96790158795</v>
      </c>
      <c r="C3643" s="57" t="str">
        <f t="shared" si="1066"/>
        <v>-0.00055982340273525+0.00690741777558066i</v>
      </c>
      <c r="D3643" s="57" t="str">
        <f t="shared" si="1067"/>
        <v>0.986130657216561-2.63369903320274i</v>
      </c>
      <c r="E3643" s="57" t="str">
        <f t="shared" si="1068"/>
        <v>-13.7462237033647-6.44551729971625i</v>
      </c>
      <c r="F3643" s="57" t="str">
        <f t="shared" si="1069"/>
        <v>0.925505179133492-2.43993891665306i</v>
      </c>
      <c r="G3643" s="57" t="str">
        <f t="shared" si="1070"/>
        <v>0.221482734208732-0.415244666017706i</v>
      </c>
      <c r="H3643" s="57" t="str">
        <f t="shared" si="1071"/>
        <v>0.0017993338267727-9.38903263913115i</v>
      </c>
      <c r="I3643" s="57" t="str">
        <f t="shared" si="1072"/>
        <v>-0.12924320761746-0.0490522081757209i</v>
      </c>
      <c r="K3643" s="57" t="str">
        <f t="shared" si="1073"/>
        <v>0.000244935241949483-0.00021303444741618i</v>
      </c>
      <c r="L3643" s="57" t="str">
        <f t="shared" si="1074"/>
        <v>0.00025-0.000260763007202032i</v>
      </c>
      <c r="M3643" s="57" t="str">
        <f t="shared" si="1075"/>
        <v>0.0025-0.00014686277001366i</v>
      </c>
      <c r="N3643" s="57">
        <f t="shared" si="1076"/>
        <v>85.366493714821118</v>
      </c>
      <c r="O3643" s="57">
        <f t="shared" si="1077"/>
        <v>43.18525187966118</v>
      </c>
      <c r="P3643" s="374">
        <f t="shared" si="1078"/>
        <v>-43.18525187966118</v>
      </c>
      <c r="Q3643" s="374">
        <f t="shared" si="1079"/>
        <v>94.633506285178882</v>
      </c>
      <c r="R3643" s="12">
        <f t="shared" si="1080"/>
        <v>-85.366493714821118</v>
      </c>
      <c r="S3643" s="57">
        <f t="shared" si="1081"/>
        <v>847.69896790158793</v>
      </c>
      <c r="T3643" s="12">
        <f t="shared" si="1064"/>
        <v>-43.18525187966118</v>
      </c>
    </row>
    <row r="3644" spans="1:20" x14ac:dyDescent="0.15">
      <c r="A3644" s="57">
        <f t="shared" si="1065"/>
        <v>5346489.448890673</v>
      </c>
      <c r="B3644" s="12">
        <f t="shared" si="1082"/>
        <v>850920.22397961398</v>
      </c>
      <c r="C3644" s="57" t="str">
        <f t="shared" si="1066"/>
        <v>-0.000542763943850631+0.00681944283858478i</v>
      </c>
      <c r="D3644" s="57" t="str">
        <f t="shared" si="1067"/>
        <v>0.979593357093068-2.62617431868815i</v>
      </c>
      <c r="E3644" s="57" t="str">
        <f t="shared" si="1068"/>
        <v>-13.6519661276433-6.37197908906363i</v>
      </c>
      <c r="F3644" s="57" t="str">
        <f t="shared" si="1069"/>
        <v>0.920051140803593-2.43360030434351i</v>
      </c>
      <c r="G3644" s="57" t="str">
        <f t="shared" si="1070"/>
        <v>0.220177527766869-0.414366243839117i</v>
      </c>
      <c r="H3644" s="57" t="str">
        <f t="shared" si="1071"/>
        <v>0.00178475211867916-9.35347774601096i</v>
      </c>
      <c r="I3644" s="57" t="str">
        <f t="shared" si="1072"/>
        <v>-0.128419369752566-0.0485784573604048i</v>
      </c>
      <c r="K3644" s="57" t="str">
        <f t="shared" si="1073"/>
        <v>0.000244800838942381-0.000212247897327699i</v>
      </c>
      <c r="L3644" s="57" t="str">
        <f t="shared" si="1074"/>
        <v>0.00025-0.000259775858938068i</v>
      </c>
      <c r="M3644" s="57" t="str">
        <f t="shared" si="1075"/>
        <v>0.0025-0.00014630680415786i</v>
      </c>
      <c r="N3644" s="57">
        <f t="shared" si="1076"/>
        <v>85.449383908358669</v>
      </c>
      <c r="O3644" s="57">
        <f t="shared" si="1077"/>
        <v>43.297597767600649</v>
      </c>
      <c r="P3644" s="374">
        <f t="shared" si="1078"/>
        <v>-43.297597767600649</v>
      </c>
      <c r="Q3644" s="374">
        <f t="shared" si="1079"/>
        <v>94.550616091641331</v>
      </c>
      <c r="R3644" s="12">
        <f t="shared" si="1080"/>
        <v>-85.449383908358669</v>
      </c>
      <c r="S3644" s="57">
        <f t="shared" si="1081"/>
        <v>850.92022397961398</v>
      </c>
      <c r="T3644" s="12">
        <f t="shared" si="1064"/>
        <v>-43.297597767600649</v>
      </c>
    </row>
    <row r="3645" spans="1:20" x14ac:dyDescent="0.15">
      <c r="A3645" s="57">
        <f t="shared" si="1065"/>
        <v>5366806.1087964578</v>
      </c>
      <c r="B3645" s="12">
        <f t="shared" si="1082"/>
        <v>854153.72083073657</v>
      </c>
      <c r="C3645" s="57" t="str">
        <f t="shared" si="1066"/>
        <v>-0.000526138443271055+0.00673259601831275i</v>
      </c>
      <c r="D3645" s="57" t="str">
        <f t="shared" si="1067"/>
        <v>0.973093364572016-2.61865492919915i</v>
      </c>
      <c r="E3645" s="57" t="str">
        <f t="shared" si="1068"/>
        <v>-13.5582630257666-6.29928163318187i</v>
      </c>
      <c r="F3645" s="57" t="str">
        <f t="shared" si="1069"/>
        <v>0.914620207026328-2.42726248630044i</v>
      </c>
      <c r="G3645" s="57" t="str">
        <f t="shared" si="1070"/>
        <v>0.218877850477736-0.413485594728501i</v>
      </c>
      <c r="H3645" s="57" t="str">
        <f t="shared" si="1071"/>
        <v>0.00177029511164344-9.3180575795273i</v>
      </c>
      <c r="I3645" s="57" t="str">
        <f t="shared" si="1072"/>
        <v>-0.127599960027009-0.0481088074063966i</v>
      </c>
      <c r="K3645" s="57" t="str">
        <f t="shared" si="1073"/>
        <v>0.000244667407918326-0.000211464105964409i</v>
      </c>
      <c r="L3645" s="57" t="str">
        <f t="shared" si="1074"/>
        <v>0.00025-0.000258792447637047i</v>
      </c>
      <c r="M3645" s="57" t="str">
        <f t="shared" si="1075"/>
        <v>0.0025-0.000145752942974557i</v>
      </c>
      <c r="N3645" s="57">
        <f t="shared" si="1076"/>
        <v>85.531535111089156</v>
      </c>
      <c r="O3645" s="57">
        <f t="shared" si="1077"/>
        <v>43.409906748366929</v>
      </c>
      <c r="P3645" s="374">
        <f t="shared" si="1078"/>
        <v>-43.409906748366929</v>
      </c>
      <c r="Q3645" s="374">
        <f t="shared" si="1079"/>
        <v>94.468464888910844</v>
      </c>
      <c r="R3645" s="12">
        <f t="shared" si="1080"/>
        <v>-85.531535111089156</v>
      </c>
      <c r="S3645" s="57">
        <f t="shared" si="1081"/>
        <v>854.15372083073657</v>
      </c>
      <c r="T3645" s="12">
        <f t="shared" si="1064"/>
        <v>-43.409906748366929</v>
      </c>
    </row>
    <row r="3646" spans="1:20" x14ac:dyDescent="0.15">
      <c r="A3646" s="57">
        <f t="shared" si="1065"/>
        <v>5387199.9720098851</v>
      </c>
      <c r="B3646" s="12">
        <f t="shared" si="1082"/>
        <v>857399.50496989337</v>
      </c>
      <c r="C3646" s="57" t="str">
        <f t="shared" si="1066"/>
        <v>-0.000509936859050564+0.00664686331400539i</v>
      </c>
      <c r="D3646" s="57" t="str">
        <f t="shared" si="1067"/>
        <v>0.966630546608189-2.61114103427936i</v>
      </c>
      <c r="E3646" s="57" t="str">
        <f t="shared" si="1068"/>
        <v>-13.4651128819324-6.22741533700248i</v>
      </c>
      <c r="F3646" s="57" t="str">
        <f t="shared" si="1069"/>
        <v>0.909212386556084-2.42092558903098i</v>
      </c>
      <c r="G3646" s="57" t="str">
        <f t="shared" si="1070"/>
        <v>0.217583704436346-0.41260275811015i</v>
      </c>
      <c r="H3646" s="57" t="str">
        <f t="shared" si="1071"/>
        <v>0.00175596165173484-9.2827716282305i</v>
      </c>
      <c r="I3646" s="57" t="str">
        <f t="shared" si="1072"/>
        <v>-0.12678496317447-0.0476432298837807i</v>
      </c>
      <c r="K3646" s="57" t="str">
        <f t="shared" si="1073"/>
        <v>0.000244534942168753-0.000210683065240289i</v>
      </c>
      <c r="L3646" s="57" t="str">
        <f t="shared" si="1074"/>
        <v>0.00025-0.000257812759152268i</v>
      </c>
      <c r="M3646" s="57" t="str">
        <f t="shared" si="1075"/>
        <v>0.0025-0.000145201178496271i</v>
      </c>
      <c r="N3646" s="57">
        <f t="shared" si="1076"/>
        <v>85.612951763374483</v>
      </c>
      <c r="O3646" s="57">
        <f t="shared" si="1077"/>
        <v>43.522178628279811</v>
      </c>
      <c r="P3646" s="374">
        <f t="shared" si="1078"/>
        <v>-43.522178628279811</v>
      </c>
      <c r="Q3646" s="374">
        <f t="shared" si="1079"/>
        <v>94.387048236625517</v>
      </c>
      <c r="R3646" s="12">
        <f t="shared" si="1080"/>
        <v>-85.612951763374483</v>
      </c>
      <c r="S3646" s="57">
        <f t="shared" si="1081"/>
        <v>857.39950496989343</v>
      </c>
      <c r="T3646" s="12">
        <f t="shared" si="1064"/>
        <v>-43.522178628279811</v>
      </c>
    </row>
    <row r="3647" spans="1:20" x14ac:dyDescent="0.15">
      <c r="A3647" s="57">
        <f t="shared" si="1065"/>
        <v>5407671.3319035228</v>
      </c>
      <c r="B3647" s="12">
        <f t="shared" si="1082"/>
        <v>860657.62308877904</v>
      </c>
      <c r="C3647" s="57" t="str">
        <f t="shared" si="1066"/>
        <v>-0.000494149366220796+0.0065622308766162i</v>
      </c>
      <c r="D3647" s="57" t="str">
        <f t="shared" si="1067"/>
        <v>0.960204769546986-2.60363280176458i</v>
      </c>
      <c r="E3647" s="57" t="str">
        <f t="shared" si="1068"/>
        <v>-13.3725141446937-6.15637071314998i</v>
      </c>
      <c r="F3647" s="57" t="str">
        <f t="shared" si="1069"/>
        <v>0.9038276867486-2.41458973866749i</v>
      </c>
      <c r="G3647" s="57" t="str">
        <f t="shared" si="1070"/>
        <v>0.216295091403006-0.411717773284044i</v>
      </c>
      <c r="H3647" s="57" t="str">
        <f t="shared" si="1071"/>
        <v>0.00174175059677808-9.24761938262215i</v>
      </c>
      <c r="I3647" s="57" t="str">
        <f t="shared" si="1072"/>
        <v>-0.125974363911771-0.0471816964604848i</v>
      </c>
      <c r="K3647" s="57" t="str">
        <f t="shared" si="1073"/>
        <v>0.000244403435026676-0.000209904767075405i</v>
      </c>
      <c r="L3647" s="57" t="str">
        <f t="shared" si="1074"/>
        <v>0.00025-0.000256836779390583i</v>
      </c>
      <c r="M3647" s="57" t="str">
        <f t="shared" si="1075"/>
        <v>0.0025-0.000144651502785685i</v>
      </c>
      <c r="N3647" s="57">
        <f t="shared" si="1076"/>
        <v>85.693638291524522</v>
      </c>
      <c r="O3647" s="57">
        <f t="shared" si="1077"/>
        <v>43.634413216797114</v>
      </c>
      <c r="P3647" s="374">
        <f t="shared" si="1078"/>
        <v>-43.634413216797114</v>
      </c>
      <c r="Q3647" s="374">
        <f t="shared" si="1079"/>
        <v>94.306361708475478</v>
      </c>
      <c r="R3647" s="12">
        <f t="shared" si="1080"/>
        <v>-85.693638291524522</v>
      </c>
      <c r="S3647" s="57">
        <f t="shared" si="1081"/>
        <v>860.65762308877902</v>
      </c>
      <c r="T3647" s="12">
        <f t="shared" si="1064"/>
        <v>-43.634413216797114</v>
      </c>
    </row>
    <row r="3648" spans="1:20" x14ac:dyDescent="0.15">
      <c r="A3648" s="57">
        <f t="shared" si="1065"/>
        <v>5428220.4829647569</v>
      </c>
      <c r="B3648" s="12">
        <f t="shared" si="1082"/>
        <v>863928.12205651647</v>
      </c>
      <c r="C3648" s="57" t="str">
        <f t="shared" si="1066"/>
        <v>-0.000478766352402306+0.00647868500791805i</v>
      </c>
      <c r="D3648" s="57" t="str">
        <f t="shared" si="1067"/>
        <v>0.953815899142319-2.59613039778709i</v>
      </c>
      <c r="E3648" s="57" t="str">
        <f t="shared" si="1068"/>
        <v>-13.2804652280944-6.0861383808135i</v>
      </c>
      <c r="F3648" s="57" t="str">
        <f t="shared" si="1069"/>
        <v>0.898466113572188-2.40825506095492i</v>
      </c>
      <c r="G3648" s="57" t="str">
        <f t="shared" si="1070"/>
        <v>0.215012012805993-0.410830679422932i</v>
      </c>
      <c r="H3648" s="57" t="str">
        <f t="shared" si="1071"/>
        <v>0.00172766081622218-9.2126003351482i</v>
      </c>
      <c r="I3648" s="57" t="str">
        <f t="shared" si="1072"/>
        <v>-0.125168146939083-0.046724178903311i</v>
      </c>
      <c r="K3648" s="57" t="str">
        <f t="shared" si="1073"/>
        <v>0.00024427287986649-0.000209129203396129i</v>
      </c>
      <c r="L3648" s="57" t="str">
        <f t="shared" si="1074"/>
        <v>0.00025-0.000255864494312198i</v>
      </c>
      <c r="M3648" s="57" t="str">
        <f t="shared" si="1075"/>
        <v>0.0025-0.00014410390793553i</v>
      </c>
      <c r="N3648" s="57">
        <f t="shared" si="1076"/>
        <v>85.773599107826158</v>
      </c>
      <c r="O3648" s="57">
        <f t="shared" si="1077"/>
        <v>43.746610326499287</v>
      </c>
      <c r="P3648" s="374">
        <f t="shared" si="1078"/>
        <v>-43.746610326499287</v>
      </c>
      <c r="Q3648" s="374">
        <f t="shared" si="1079"/>
        <v>94.226400892173842</v>
      </c>
      <c r="R3648" s="12">
        <f t="shared" si="1080"/>
        <v>-85.773599107826158</v>
      </c>
      <c r="S3648" s="57">
        <f t="shared" si="1081"/>
        <v>863.92812205651649</v>
      </c>
      <c r="T3648" s="12">
        <f t="shared" si="1064"/>
        <v>-43.746610326499287</v>
      </c>
    </row>
    <row r="3649" spans="1:20" x14ac:dyDescent="0.15">
      <c r="A3649" s="57">
        <f t="shared" si="1065"/>
        <v>5448847.7208000226</v>
      </c>
      <c r="B3649" s="12">
        <f t="shared" si="1082"/>
        <v>867211.04892033129</v>
      </c>
      <c r="C3649" s="57" t="str">
        <f t="shared" si="1066"/>
        <v>-0.000463778413498048+0.00639621215958635i</v>
      </c>
      <c r="D3649" s="57" t="str">
        <f t="shared" si="1067"/>
        <v>0.947463800574312-2.58863398677993i</v>
      </c>
      <c r="E3649" s="57" t="str">
        <f t="shared" si="1068"/>
        <v>-13.1889645127756-6.0167090646256i</v>
      </c>
      <c r="F3649" s="57" t="str">
        <f t="shared" si="1069"/>
        <v>0.89312767161899-2.40192168123824i</v>
      </c>
      <c r="G3649" s="57" t="str">
        <f t="shared" si="1070"/>
        <v>0.21373446974425-0.40994151556947i</v>
      </c>
      <c r="H3649" s="57" t="str">
        <f t="shared" si="1071"/>
        <v>0.00171369119101055-9.17771398019084i</v>
      </c>
      <c r="I3649" s="57" t="str">
        <f t="shared" si="1072"/>
        <v>-0.124366296940117-0.046270649078938i</v>
      </c>
      <c r="K3649" s="57" t="str">
        <f t="shared" si="1073"/>
        <v>0.00024414327010379-0.000208356366135338i</v>
      </c>
      <c r="L3649" s="57" t="str">
        <f t="shared" si="1074"/>
        <v>0.00025-0.000254895889930461i</v>
      </c>
      <c r="M3649" s="57" t="str">
        <f t="shared" si="1075"/>
        <v>0.0025-0.00014355838606847i</v>
      </c>
      <c r="N3649" s="57">
        <f t="shared" si="1076"/>
        <v>85.852838610564064</v>
      </c>
      <c r="O3649" s="57">
        <f t="shared" si="1077"/>
        <v>43.858769773077299</v>
      </c>
      <c r="P3649" s="374">
        <f t="shared" si="1078"/>
        <v>-43.858769773077299</v>
      </c>
      <c r="Q3649" s="374">
        <f t="shared" si="1079"/>
        <v>94.147161389435936</v>
      </c>
      <c r="R3649" s="12">
        <f t="shared" si="1080"/>
        <v>-85.852838610564064</v>
      </c>
      <c r="S3649" s="57">
        <f t="shared" si="1081"/>
        <v>867.21104892033134</v>
      </c>
      <c r="T3649" s="12">
        <f t="shared" si="1064"/>
        <v>-43.858769773077299</v>
      </c>
    </row>
    <row r="3650" spans="1:20" x14ac:dyDescent="0.15">
      <c r="A3650" s="57">
        <f t="shared" si="1065"/>
        <v>5469553.3421390634</v>
      </c>
      <c r="B3650" s="12">
        <f t="shared" si="1082"/>
        <v>870506.45090622862</v>
      </c>
      <c r="C3650" s="57" t="str">
        <f t="shared" si="1066"/>
        <v>-0.00044917634946649+0.00631479893226509i</v>
      </c>
      <c r="D3650" s="57" t="str">
        <f t="shared" si="1067"/>
        <v>0.941148338466847-2.58114373148156i</v>
      </c>
      <c r="E3650" s="57" t="str">
        <f t="shared" si="1068"/>
        <v>-13.098010347061-5.94807359355138i</v>
      </c>
      <c r="F3650" s="57" t="str">
        <f t="shared" si="1069"/>
        <v>0.887812364116392-2.39558972445015i</v>
      </c>
      <c r="G3650" s="57" t="str">
        <f t="shared" si="1070"/>
        <v>0.212462462990124-0.409050320633408i</v>
      </c>
      <c r="H3650" s="57" t="str">
        <f t="shared" si="1071"/>
        <v>0.00169984061345302-9.14295981406152i</v>
      </c>
      <c r="I3650" s="57" t="str">
        <f t="shared" si="1072"/>
        <v>-0.123568798582354-0.0458210789549134i</v>
      </c>
      <c r="K3650" s="57" t="str">
        <f t="shared" si="1073"/>
        <v>0.000244014599195188-0.000207586247232647i</v>
      </c>
      <c r="L3650" s="57" t="str">
        <f t="shared" si="1074"/>
        <v>0.00025-0.000253930952311677i</v>
      </c>
      <c r="M3650" s="57" t="str">
        <f t="shared" si="1075"/>
        <v>0.0025-0.00014301492933699i</v>
      </c>
      <c r="N3650" s="57">
        <f t="shared" si="1076"/>
        <v>85.931361184047503</v>
      </c>
      <c r="O3650" s="57">
        <f t="shared" si="1077"/>
        <v>43.970891375316974</v>
      </c>
      <c r="P3650" s="374">
        <f t="shared" si="1078"/>
        <v>-43.970891375316974</v>
      </c>
      <c r="Q3650" s="374">
        <f t="shared" si="1079"/>
        <v>94.068638815952497</v>
      </c>
      <c r="R3650" s="12">
        <f t="shared" si="1080"/>
        <v>-85.931361184047503</v>
      </c>
      <c r="S3650" s="57">
        <f t="shared" si="1081"/>
        <v>870.50645090622868</v>
      </c>
      <c r="T3650" s="12">
        <f t="shared" si="1064"/>
        <v>-43.970891375316974</v>
      </c>
    </row>
    <row r="3651" spans="1:20" x14ac:dyDescent="0.15">
      <c r="A3651" s="57">
        <f t="shared" si="1065"/>
        <v>5490337.6448391918</v>
      </c>
      <c r="B3651" s="12">
        <f t="shared" si="1082"/>
        <v>873814.37541967235</v>
      </c>
      <c r="C3651" s="57" t="str">
        <f t="shared" si="1066"/>
        <v>-0.000434951160174132+0.00623443207461163i</v>
      </c>
      <c r="D3651" s="57" t="str">
        <f t="shared" si="1067"/>
        <v>0.934869376904952-2.57365979294047i</v>
      </c>
      <c r="E3651" s="57" t="str">
        <f t="shared" si="1068"/>
        <v>-13.0076010480159-5.88022289978535i</v>
      </c>
      <c r="F3651" s="57" t="str">
        <f t="shared" si="1069"/>
        <v>0.882520192938433-2.38925931509893i</v>
      </c>
      <c r="G3651" s="57" t="str">
        <f t="shared" si="1070"/>
        <v>0.211195992992093-0.408157133388817i</v>
      </c>
      <c r="H3651" s="57" t="str">
        <f t="shared" si="1071"/>
        <v>0.00168610798709904-9.10833733499325i</v>
      </c>
      <c r="I3651" s="57" t="str">
        <f t="shared" si="1072"/>
        <v>-0.122775636517273-0.0453754406006178i</v>
      </c>
      <c r="K3651" s="57" t="str">
        <f t="shared" si="1073"/>
        <v>0.000243886860638115-0.000206818838634599i</v>
      </c>
      <c r="L3651" s="57" t="str">
        <f t="shared" si="1074"/>
        <v>0.00025-0.000252969667574892i</v>
      </c>
      <c r="M3651" s="57" t="str">
        <f t="shared" si="1075"/>
        <v>0.0025-0.000142473529923281i</v>
      </c>
      <c r="N3651" s="57">
        <f t="shared" si="1076"/>
        <v>86.009171198630156</v>
      </c>
      <c r="O3651" s="57">
        <f t="shared" si="1077"/>
        <v>44.082974955086868</v>
      </c>
      <c r="P3651" s="374">
        <f t="shared" si="1078"/>
        <v>-44.082974955086868</v>
      </c>
      <c r="Q3651" s="374">
        <f t="shared" si="1079"/>
        <v>93.990828801369844</v>
      </c>
      <c r="R3651" s="12">
        <f t="shared" si="1080"/>
        <v>-86.009171198630156</v>
      </c>
      <c r="S3651" s="57">
        <f t="shared" si="1081"/>
        <v>873.81437541967239</v>
      </c>
      <c r="T3651" s="12">
        <f t="shared" si="1064"/>
        <v>-44.082974955086868</v>
      </c>
    </row>
    <row r="3652" spans="1:20" x14ac:dyDescent="0.15">
      <c r="A3652" s="57">
        <f t="shared" si="1065"/>
        <v>5511200.9278895818</v>
      </c>
      <c r="B3652" s="12">
        <f t="shared" si="1082"/>
        <v>877134.87004626717</v>
      </c>
      <c r="C3652" s="57" t="str">
        <f t="shared" si="1066"/>
        <v>-0.000421094041325895+0.00615509848232521i</v>
      </c>
      <c r="D3652" s="57" t="str">
        <f t="shared" si="1067"/>
        <v>0.928626779452031-2.56618233052006i</v>
      </c>
      <c r="E3652" s="57" t="str">
        <f t="shared" si="1068"/>
        <v>-12.9177349024833-5.81314801765838i</v>
      </c>
      <c r="F3652" s="57" t="str">
        <f t="shared" si="1069"/>
        <v>0.877251158617434-2.38293057725663i</v>
      </c>
      <c r="G3652" s="57" t="str">
        <f t="shared" si="1070"/>
        <v>0.209935059877547-0.407261992471379i</v>
      </c>
      <c r="H3652" s="57" t="str">
        <f t="shared" si="1071"/>
        <v>0.00167249222661254-9.0738460431331i</v>
      </c>
      <c r="I3652" s="57" t="str">
        <f t="shared" si="1072"/>
        <v>-0.121986795380612-0.0449337061882183i</v>
      </c>
      <c r="K3652" s="57" t="str">
        <f t="shared" si="1073"/>
        <v>0.000243760047970639-0.000206054132294878i</v>
      </c>
      <c r="L3652" s="57" t="str">
        <f t="shared" si="1074"/>
        <v>0.00025-0.000252012021891704i</v>
      </c>
      <c r="M3652" s="57" t="str">
        <f t="shared" si="1075"/>
        <v>0.0025-0.000141934180039132i</v>
      </c>
      <c r="N3652" s="57">
        <f t="shared" si="1076"/>
        <v>86.086273010727652</v>
      </c>
      <c r="O3652" s="57">
        <f t="shared" si="1077"/>
        <v>44.195020337324173</v>
      </c>
      <c r="P3652" s="374">
        <f t="shared" si="1078"/>
        <v>-44.195020337324173</v>
      </c>
      <c r="Q3652" s="374">
        <f t="shared" si="1079"/>
        <v>93.913726989272348</v>
      </c>
      <c r="R3652" s="12">
        <f t="shared" si="1080"/>
        <v>-86.086273010727652</v>
      </c>
      <c r="S3652" s="57">
        <f t="shared" si="1081"/>
        <v>877.13487004626722</v>
      </c>
      <c r="T3652" s="12">
        <f t="shared" si="1064"/>
        <v>-44.195020337324173</v>
      </c>
    </row>
    <row r="3653" spans="1:20" x14ac:dyDescent="0.15">
      <c r="A3653" s="57">
        <f t="shared" si="1065"/>
        <v>5532143.4914155621</v>
      </c>
      <c r="B3653" s="12">
        <f t="shared" si="1082"/>
        <v>880467.98255244305</v>
      </c>
      <c r="C3653" s="57" t="str">
        <f t="shared" si="1066"/>
        <v>-0.00040759638047155+0.00607678519715869i</v>
      </c>
      <c r="D3653" s="57" t="str">
        <f t="shared" si="1067"/>
        <v>0.922420409166909-2.5587115019036i</v>
      </c>
      <c r="E3653" s="57" t="str">
        <f t="shared" si="1068"/>
        <v>-12.8284101680981-5.74684008255287i</v>
      </c>
      <c r="F3653" s="57" t="str">
        <f t="shared" si="1069"/>
        <v>0.872005260355563-2.37660363454728i</v>
      </c>
      <c r="G3653" s="57" t="str">
        <f t="shared" si="1070"/>
        <v>0.208679663455554-0.406364936375705i</v>
      </c>
      <c r="H3653" s="57" t="str">
        <f t="shared" si="1071"/>
        <v>0.00165899225764833-9.03948544053489i</v>
      </c>
      <c r="I3653" s="57" t="str">
        <f t="shared" si="1072"/>
        <v>-0.121202259792624-0.044495847993595i</v>
      </c>
      <c r="K3653" s="57" t="str">
        <f t="shared" si="1073"/>
        <v>0.000243634154771278-0.000205292120174507i</v>
      </c>
      <c r="L3653" s="57" t="str">
        <f t="shared" si="1074"/>
        <v>0.00025-0.000251058001486057i</v>
      </c>
      <c r="M3653" s="57" t="str">
        <f t="shared" si="1075"/>
        <v>0.0025-0.000141396871925814i</v>
      </c>
      <c r="N3653" s="57">
        <f t="shared" si="1076"/>
        <v>86.162670962836941</v>
      </c>
      <c r="O3653" s="57">
        <f t="shared" si="1077"/>
        <v>44.307027350021144</v>
      </c>
      <c r="P3653" s="374">
        <f t="shared" si="1078"/>
        <v>-44.307027350021144</v>
      </c>
      <c r="Q3653" s="374">
        <f t="shared" si="1079"/>
        <v>93.837329037163059</v>
      </c>
      <c r="R3653" s="12">
        <f t="shared" si="1080"/>
        <v>-86.162670962836941</v>
      </c>
      <c r="S3653" s="57">
        <f t="shared" si="1081"/>
        <v>880.467982552443</v>
      </c>
      <c r="T3653" s="12">
        <f t="shared" si="1064"/>
        <v>-44.307027350021144</v>
      </c>
    </row>
    <row r="3654" spans="1:20" x14ac:dyDescent="0.15">
      <c r="A3654" s="57">
        <f t="shared" si="1065"/>
        <v>5553165.6366829416</v>
      </c>
      <c r="B3654" s="12">
        <f t="shared" si="1082"/>
        <v>883813.76088614238</v>
      </c>
      <c r="C3654" s="57" t="str">
        <f t="shared" si="1066"/>
        <v>-0.000394449753087627+0.00599947940591461i</v>
      </c>
      <c r="D3654" s="57" t="str">
        <f t="shared" si="1067"/>
        <v>0.916250128620777-2.55124746309947i</v>
      </c>
      <c r="E3654" s="57" t="str">
        <f t="shared" si="1068"/>
        <v>-12.7396250742771-5.68129032982719i</v>
      </c>
      <c r="F3654" s="57" t="str">
        <f t="shared" si="1069"/>
        <v>0.866782496036575-2.37027861013545i</v>
      </c>
      <c r="G3654" s="57" t="str">
        <f t="shared" si="1070"/>
        <v>0.207429803219676-0.405466003452722i</v>
      </c>
      <c r="H3654" s="57" t="str">
        <f t="shared" si="1071"/>
        <v>0.00164560701672983-9.00525503115174i</v>
      </c>
      <c r="I3654" s="57" t="str">
        <f t="shared" si="1072"/>
        <v>-0.120422014358365-0.0440618383972541i</v>
      </c>
      <c r="K3654" s="57" t="str">
        <f t="shared" si="1073"/>
        <v>0.000243509174658812-0.00020453279424205i</v>
      </c>
      <c r="L3654" s="57" t="str">
        <f t="shared" si="1074"/>
        <v>0.00025-0.000250107592634047i</v>
      </c>
      <c r="M3654" s="57" t="str">
        <f t="shared" si="1075"/>
        <v>0.0025-0.000140861597853969i</v>
      </c>
      <c r="N3654" s="57">
        <f t="shared" si="1076"/>
        <v>86.238369383551031</v>
      </c>
      <c r="O3654" s="57">
        <f t="shared" si="1077"/>
        <v>44.418995824211542</v>
      </c>
      <c r="P3654" s="374">
        <f t="shared" si="1078"/>
        <v>-44.418995824211542</v>
      </c>
      <c r="Q3654" s="374">
        <f t="shared" si="1079"/>
        <v>93.761630616448969</v>
      </c>
      <c r="R3654" s="12">
        <f t="shared" si="1080"/>
        <v>-86.238369383551031</v>
      </c>
      <c r="S3654" s="57">
        <f t="shared" si="1081"/>
        <v>883.8137608861424</v>
      </c>
      <c r="T3654" s="12">
        <f t="shared" si="1064"/>
        <v>-44.418995824211542</v>
      </c>
    </row>
    <row r="3655" spans="1:20" x14ac:dyDescent="0.15">
      <c r="A3655" s="57">
        <f t="shared" si="1065"/>
        <v>5574267.6661023377</v>
      </c>
      <c r="B3655" s="12">
        <f t="shared" si="1082"/>
        <v>887172.25317750976</v>
      </c>
      <c r="C3655" s="57" t="str">
        <f t="shared" si="1066"/>
        <v>-0.000381645918733121+0.00592316843942627i</v>
      </c>
      <c r="D3655" s="57" t="str">
        <f t="shared" si="1067"/>
        <v>0.910115799913847-2.54379036844622i</v>
      </c>
      <c r="E3655" s="57" t="str">
        <f t="shared" si="1068"/>
        <v>-12.6513778231883-5.61649009374968i</v>
      </c>
      <c r="F3655" s="57" t="str">
        <f t="shared" si="1069"/>
        <v>0.861582862237579-2.36395562671494i</v>
      </c>
      <c r="G3655" s="57" t="str">
        <f t="shared" si="1070"/>
        <v>0.206185478350783-0.404565231907095i</v>
      </c>
      <c r="H3655" s="57" t="str">
        <f t="shared" si="1071"/>
        <v>0.00163233545112846-8.97115432082903i</v>
      </c>
      <c r="I3655" s="57" t="str">
        <f t="shared" si="1072"/>
        <v>-0.119646043667987-0.0436316498852195i</v>
      </c>
      <c r="K3655" s="57" t="str">
        <f t="shared" si="1073"/>
        <v>0.000243385101292088-0.00020377614647381i</v>
      </c>
      <c r="L3655" s="57" t="str">
        <f t="shared" si="1074"/>
        <v>0.00025-0.000249160781663726i</v>
      </c>
      <c r="M3655" s="57" t="str">
        <f t="shared" si="1075"/>
        <v>0.0025-0.0001403283501235i</v>
      </c>
      <c r="N3655" s="57">
        <f t="shared" si="1076"/>
        <v>86.313372587573483</v>
      </c>
      <c r="O3655" s="57">
        <f t="shared" si="1077"/>
        <v>44.530925593957775</v>
      </c>
      <c r="P3655" s="374">
        <f t="shared" si="1078"/>
        <v>-44.530925593957775</v>
      </c>
      <c r="Q3655" s="374">
        <f t="shared" si="1079"/>
        <v>93.686627412426517</v>
      </c>
      <c r="R3655" s="12">
        <f t="shared" si="1080"/>
        <v>-86.313372587573483</v>
      </c>
      <c r="S3655" s="57">
        <f t="shared" si="1081"/>
        <v>887.17225317750979</v>
      </c>
      <c r="T3655" s="12">
        <f t="shared" si="1064"/>
        <v>-44.530925593957775</v>
      </c>
    </row>
    <row r="3656" spans="1:20" x14ac:dyDescent="0.15">
      <c r="A3656" s="57">
        <f t="shared" si="1065"/>
        <v>5595449.8832335267</v>
      </c>
      <c r="B3656" s="12">
        <f t="shared" si="1082"/>
        <v>890543.50773958431</v>
      </c>
      <c r="C3656" s="57" t="str">
        <f t="shared" si="1066"/>
        <v>-0.000369176817278021+0.00584783977152601i</v>
      </c>
      <c r="D3656" s="57" t="str">
        <f t="shared" si="1067"/>
        <v>0.904017284692013-2.5363403706182i</v>
      </c>
      <c r="E3656" s="57" t="str">
        <f t="shared" si="1068"/>
        <v>-12.5636665906978-5.55243080644065i</v>
      </c>
      <c r="F3656" s="57" t="str">
        <f t="shared" si="1069"/>
        <v>0.856406354240879-2.35763480649768i</v>
      </c>
      <c r="G3656" s="57" t="str">
        <f t="shared" si="1070"/>
        <v>0.20494668771988-0.403662659794698i</v>
      </c>
      <c r="H3656" s="57" t="str">
        <f t="shared" si="1071"/>
        <v>0.00161917651874416-8.9371828172966i</v>
      </c>
      <c r="I3656" s="57" t="str">
        <f t="shared" si="1072"/>
        <v>-0.118874332297044-0.0432052550499028i</v>
      </c>
      <c r="K3656" s="57" t="str">
        <f t="shared" si="1073"/>
        <v>0.000243261928369841-0.000203022168854016i</v>
      </c>
      <c r="L3656" s="57" t="str">
        <f t="shared" si="1074"/>
        <v>0.00025-0.000248217554954897i</v>
      </c>
      <c r="M3656" s="57" t="str">
        <f t="shared" si="1075"/>
        <v>0.0025-0.000139797121063459i</v>
      </c>
      <c r="N3656" s="57">
        <f t="shared" si="1076"/>
        <v>86.387684875730301</v>
      </c>
      <c r="O3656" s="57">
        <f t="shared" si="1077"/>
        <v>44.642816496336863</v>
      </c>
      <c r="P3656" s="374">
        <f t="shared" si="1078"/>
        <v>-44.642816496336863</v>
      </c>
      <c r="Q3656" s="374">
        <f t="shared" si="1079"/>
        <v>93.612315124269699</v>
      </c>
      <c r="R3656" s="12">
        <f t="shared" si="1080"/>
        <v>-86.387684875730301</v>
      </c>
      <c r="S3656" s="57">
        <f t="shared" si="1081"/>
        <v>890.54350773958436</v>
      </c>
      <c r="T3656" s="12">
        <f t="shared" si="1064"/>
        <v>-44.642816496336863</v>
      </c>
    </row>
    <row r="3657" spans="1:20" x14ac:dyDescent="0.15">
      <c r="A3657" s="57">
        <f t="shared" si="1065"/>
        <v>5616712.5927898139</v>
      </c>
      <c r="B3657" s="12">
        <f t="shared" si="1082"/>
        <v>893927.5730689948</v>
      </c>
      <c r="C3657" s="57" t="str">
        <f t="shared" si="1066"/>
        <v>-0.000357034565203237+0.00577348101799968i</v>
      </c>
      <c r="D3657" s="57" t="str">
        <f t="shared" si="1067"/>
        <v>0.897954444163175-2.52889762063088i</v>
      </c>
      <c r="E3657" s="57" t="str">
        <f t="shared" si="1068"/>
        <v>-12.4764895272956-5.4891039968246i</v>
      </c>
      <c r="F3657" s="57" t="str">
        <f t="shared" si="1069"/>
        <v>0.851252966045913-2.35131627120289i</v>
      </c>
      <c r="G3657" s="57" t="str">
        <f t="shared" si="1070"/>
        <v>0.203713429890974-0.402758325020141i</v>
      </c>
      <c r="H3657" s="57" t="str">
        <f t="shared" si="1071"/>
        <v>0.00160612918798768-8.90334003016198i</v>
      </c>
      <c r="I3657" s="57" t="str">
        <f t="shared" si="1072"/>
        <v>-0.118106864806814-0.0427826265909601i</v>
      </c>
      <c r="K3657" s="57" t="str">
        <f t="shared" si="1073"/>
        <v>0.000243139649630497-0.000202270853375022i</v>
      </c>
      <c r="L3657" s="57" t="str">
        <f t="shared" si="1074"/>
        <v>0.00025-0.000247277898938929i</v>
      </c>
      <c r="M3657" s="57" t="str">
        <f t="shared" si="1075"/>
        <v>0.0025-0.000139267903031937i</v>
      </c>
      <c r="N3657" s="57">
        <f t="shared" si="1076"/>
        <v>86.461310534980925</v>
      </c>
      <c r="O3657" s="57">
        <f t="shared" si="1077"/>
        <v>44.754668371427996</v>
      </c>
      <c r="P3657" s="374">
        <f t="shared" si="1078"/>
        <v>-44.754668371427996</v>
      </c>
      <c r="Q3657" s="374">
        <f t="shared" si="1079"/>
        <v>93.538689465019075</v>
      </c>
      <c r="R3657" s="12">
        <f t="shared" si="1080"/>
        <v>-86.461310534980925</v>
      </c>
      <c r="S3657" s="57">
        <f t="shared" si="1081"/>
        <v>893.92757306899477</v>
      </c>
      <c r="T3657" s="12">
        <f t="shared" si="1064"/>
        <v>-44.754668371427996</v>
      </c>
    </row>
    <row r="3658" spans="1:20" x14ac:dyDescent="0.15">
      <c r="A3658" s="57">
        <f t="shared" si="1065"/>
        <v>5638056.1006424148</v>
      </c>
      <c r="B3658" s="12">
        <f t="shared" si="1082"/>
        <v>897324.49784665694</v>
      </c>
      <c r="C3658" s="57" t="str">
        <f t="shared" si="1066"/>
        <v>-0.000345211451970853+0.00570007993553038i</v>
      </c>
      <c r="D3658" s="57" t="str">
        <f t="shared" si="1067"/>
        <v>0.891927139113559-2.52146226784671i</v>
      </c>
      <c r="E3658" s="57" t="str">
        <f t="shared" si="1068"/>
        <v>-12.3898447590007-5.42650128959048i</v>
      </c>
      <c r="F3658" s="57" t="str">
        <f t="shared" si="1069"/>
        <v>0.846122690381208-2.34500014204632i</v>
      </c>
      <c r="G3658" s="57" t="str">
        <f t="shared" si="1070"/>
        <v>0.202485703123926-0.401852265334333i</v>
      </c>
      <c r="H3658" s="57" t="str">
        <f t="shared" si="1071"/>
        <v>0.0015931924376639-8.86962547090262i</v>
      </c>
      <c r="I3658" s="57" t="str">
        <f t="shared" si="1072"/>
        <v>-0.117343625744633-0.0423637373161224i</v>
      </c>
      <c r="K3658" s="57" t="str">
        <f t="shared" si="1073"/>
        <v>0.00024301825885199-0.000201522192037492i</v>
      </c>
      <c r="L3658" s="57" t="str">
        <f t="shared" si="1074"/>
        <v>0.00025-0.000246341800098554i</v>
      </c>
      <c r="M3658" s="57" t="str">
        <f t="shared" si="1075"/>
        <v>0.0025-0.000138740688415957i</v>
      </c>
      <c r="N3658" s="57">
        <f t="shared" si="1076"/>
        <v>86.53425383842783</v>
      </c>
      <c r="O3658" s="57">
        <f t="shared" si="1077"/>
        <v>44.866481062298568</v>
      </c>
      <c r="P3658" s="374">
        <f t="shared" si="1078"/>
        <v>-44.866481062298568</v>
      </c>
      <c r="Q3658" s="374">
        <f t="shared" si="1079"/>
        <v>93.46574616157217</v>
      </c>
      <c r="R3658" s="12">
        <f t="shared" si="1080"/>
        <v>-86.53425383842783</v>
      </c>
      <c r="S3658" s="57">
        <f t="shared" si="1081"/>
        <v>897.32449784665698</v>
      </c>
      <c r="T3658" s="12">
        <f t="shared" si="1064"/>
        <v>-44.866481062298568</v>
      </c>
    </row>
    <row r="3659" spans="1:20" x14ac:dyDescent="0.15">
      <c r="A3659" s="57">
        <f t="shared" si="1065"/>
        <v>5659480.713824857</v>
      </c>
      <c r="B3659" s="12">
        <f t="shared" si="1082"/>
        <v>900734.33093847428</v>
      </c>
      <c r="C3659" s="57" t="str">
        <f t="shared" si="1066"/>
        <v>-0.000333699936463676+0.00562762442063054i</v>
      </c>
      <c r="D3659" s="57" t="str">
        <f t="shared" si="1067"/>
        <v>0.88593522992375-2.5140344599808i</v>
      </c>
      <c r="E3659" s="57" t="str">
        <f t="shared" si="1068"/>
        <v>-12.303730388246-5.36461440416217i</v>
      </c>
      <c r="F3659" s="57" t="str">
        <f t="shared" si="1069"/>
        <v>0.841015518716439-2.33868653972985i</v>
      </c>
      <c r="G3659" s="57" t="str">
        <f t="shared" si="1070"/>
        <v>0.201263505377342-0.400944518332109i</v>
      </c>
      <c r="H3659" s="57" t="str">
        <f t="shared" si="1071"/>
        <v>0.00158036525685686-8.83603865285905i</v>
      </c>
      <c r="I3659" s="57" t="str">
        <f t="shared" si="1072"/>
        <v>-0.116584599644241-0.0419485601420132i</v>
      </c>
      <c r="K3659" s="57" t="str">
        <f t="shared" si="1073"/>
        <v>0.000242897749851572-0.000200776176850588i</v>
      </c>
      <c r="L3659" s="57" t="str">
        <f t="shared" si="1074"/>
        <v>0.00025-0.000245409244967677i</v>
      </c>
      <c r="M3659" s="57" t="str">
        <f t="shared" si="1075"/>
        <v>0.0025-0.000138215469631358i</v>
      </c>
      <c r="N3659" s="57">
        <f t="shared" si="1076"/>
        <v>86.6065190453225</v>
      </c>
      <c r="O3659" s="57">
        <f t="shared" si="1077"/>
        <v>44.978254414991234</v>
      </c>
      <c r="P3659" s="374">
        <f t="shared" si="1078"/>
        <v>-44.978254414991234</v>
      </c>
      <c r="Q3659" s="374">
        <f t="shared" si="1079"/>
        <v>93.3934809546775</v>
      </c>
      <c r="R3659" s="12">
        <f t="shared" si="1080"/>
        <v>-86.6065190453225</v>
      </c>
      <c r="S3659" s="57">
        <f t="shared" si="1081"/>
        <v>900.73433093847427</v>
      </c>
      <c r="T3659" s="12">
        <f t="shared" si="1064"/>
        <v>-44.978254414991234</v>
      </c>
    </row>
    <row r="3660" spans="1:20" x14ac:dyDescent="0.15">
      <c r="A3660" s="57">
        <f t="shared" si="1065"/>
        <v>5680986.740537391</v>
      </c>
      <c r="B3660" s="12">
        <f t="shared" si="1082"/>
        <v>904157.12139604054</v>
      </c>
      <c r="C3660" s="57" t="str">
        <f t="shared" si="1066"/>
        <v>-0.000322492643492284+0.00555610250856394i</v>
      </c>
      <c r="D3660" s="57" t="str">
        <f t="shared" si="1067"/>
        <v>0.879978576584611-2.50661434310684i</v>
      </c>
      <c r="E3660" s="57" t="str">
        <f t="shared" si="1068"/>
        <v>-12.2181444947435-5.30343515367677i</v>
      </c>
      <c r="F3660" s="57" t="str">
        <f t="shared" si="1069"/>
        <v>0.835931441274481-2.33237558443117i</v>
      </c>
      <c r="G3660" s="57" t="str">
        <f t="shared" si="1070"/>
        <v>0.200046834311464-0.400035121449887i</v>
      </c>
      <c r="H3660" s="57" t="str">
        <f t="shared" si="1071"/>
        <v>0.00156764664481602-8.80257909122768i</v>
      </c>
      <c r="I3660" s="57" t="str">
        <f t="shared" si="1072"/>
        <v>-0.115829771026142-0.0415370680949419i</v>
      </c>
      <c r="K3660" s="57" t="str">
        <f t="shared" si="1073"/>
        <v>0.000242778116485619-0.000200032799832149i</v>
      </c>
      <c r="L3660" s="57" t="str">
        <f t="shared" si="1074"/>
        <v>0.00025-0.000244480220131179i</v>
      </c>
      <c r="M3660" s="57" t="str">
        <f t="shared" si="1075"/>
        <v>0.0025-0.000137692239122691i</v>
      </c>
      <c r="N3660" s="57">
        <f t="shared" si="1076"/>
        <v>86.67811040107442</v>
      </c>
      <c r="O3660" s="57">
        <f t="shared" si="1077"/>
        <v>45.08998827851088</v>
      </c>
      <c r="P3660" s="374">
        <f t="shared" si="1078"/>
        <v>-45.08998827851088</v>
      </c>
      <c r="Q3660" s="374">
        <f t="shared" si="1079"/>
        <v>93.32188959892558</v>
      </c>
      <c r="R3660" s="12">
        <f t="shared" si="1080"/>
        <v>-86.67811040107442</v>
      </c>
      <c r="S3660" s="57">
        <f t="shared" si="1081"/>
        <v>904.15712139604057</v>
      </c>
      <c r="T3660" s="12">
        <f t="shared" si="1064"/>
        <v>-45.08998827851088</v>
      </c>
    </row>
    <row r="3661" spans="1:20" x14ac:dyDescent="0.15">
      <c r="A3661" s="57">
        <f t="shared" si="1065"/>
        <v>5702574.4901514342</v>
      </c>
      <c r="B3661" s="12">
        <f t="shared" si="1082"/>
        <v>907592.91845734557</v>
      </c>
      <c r="C3661" s="57" t="str">
        <f t="shared" si="1066"/>
        <v>-0.000311582360369447+0.0054855023722584i</v>
      </c>
      <c r="D3661" s="57" t="str">
        <f t="shared" si="1067"/>
        <v>0.874057038713013-2.49920206166313i</v>
      </c>
      <c r="E3661" s="57" t="str">
        <f t="shared" si="1068"/>
        <v>-12.1330851363288-5.24295544397288i</v>
      </c>
      <c r="F3661" s="57" t="str">
        <f t="shared" si="1069"/>
        <v>0.830870447043623-2.32606739579369i</v>
      </c>
      <c r="G3661" s="57" t="str">
        <f t="shared" si="1070"/>
        <v>0.198835687291072-0.399124111963383i</v>
      </c>
      <c r="H3661" s="57" t="str">
        <f t="shared" si="1071"/>
        <v>0.00155503561084375-8.76924630305332i</v>
      </c>
      <c r="I3661" s="57" t="str">
        <f t="shared" si="1072"/>
        <v>-0.11507912439797-0.0411292343116828i</v>
      </c>
      <c r="K3661" s="57" t="str">
        <f t="shared" si="1073"/>
        <v>0.000242659352649452-0.000199292053008874i</v>
      </c>
      <c r="L3661" s="57" t="str">
        <f t="shared" si="1074"/>
        <v>0.00025-0.000243554712224725i</v>
      </c>
      <c r="M3661" s="57" t="str">
        <f t="shared" si="1075"/>
        <v>0.0025-0.000137170989363112i</v>
      </c>
      <c r="N3661" s="57">
        <f t="shared" si="1076"/>
        <v>86.749032137252797</v>
      </c>
      <c r="O3661" s="57">
        <f t="shared" si="1077"/>
        <v>45.201682504811629</v>
      </c>
      <c r="P3661" s="374">
        <f t="shared" si="1078"/>
        <v>-45.201682504811629</v>
      </c>
      <c r="Q3661" s="374">
        <f t="shared" si="1079"/>
        <v>93.250967862747203</v>
      </c>
      <c r="R3661" s="12">
        <f t="shared" si="1080"/>
        <v>-86.749032137252797</v>
      </c>
      <c r="S3661" s="57">
        <f t="shared" si="1081"/>
        <v>907.5929184573456</v>
      </c>
      <c r="T3661" s="12">
        <f t="shared" si="1064"/>
        <v>-45.201682504811629</v>
      </c>
    </row>
    <row r="3662" spans="1:20" x14ac:dyDescent="0.15">
      <c r="A3662" s="57">
        <f t="shared" si="1065"/>
        <v>5724244.2732140096</v>
      </c>
      <c r="B3662" s="12">
        <f t="shared" si="1082"/>
        <v>911041.77154748351</v>
      </c>
      <c r="C3662" s="57" t="str">
        <f t="shared" si="1066"/>
        <v>-0.000300962033549799+0.00541581232121027i</v>
      </c>
      <c r="D3662" s="57" t="str">
        <f t="shared" si="1067"/>
        <v>0.868170475567455-2.49179775845876i</v>
      </c>
      <c r="E3662" s="57" t="str">
        <f t="shared" si="1068"/>
        <v>-12.0485503497881-5.18316727258784i</v>
      </c>
      <c r="F3662" s="57" t="str">
        <f t="shared" si="1069"/>
        <v>0.825832523789715-2.31976209291672i</v>
      </c>
      <c r="G3662" s="57" t="str">
        <f t="shared" si="1070"/>
        <v>0.19763006138841-0.398211526985374i</v>
      </c>
      <c r="H3662" s="57" t="str">
        <f t="shared" si="1071"/>
        <v>0.00154253117418435-8.73603980722228i</v>
      </c>
      <c r="I3662" s="57" t="str">
        <f t="shared" si="1072"/>
        <v>-0.114332644254877-0.0407250320402308i</v>
      </c>
      <c r="K3662" s="57" t="str">
        <f t="shared" si="1073"/>
        <v>0.000242541452277137-0.000198553928416502i</v>
      </c>
      <c r="L3662" s="57" t="str">
        <f t="shared" si="1074"/>
        <v>0.00025-0.000242632707934573i</v>
      </c>
      <c r="M3662" s="57" t="str">
        <f t="shared" si="1075"/>
        <v>0.0025-0.000136651712854265i</v>
      </c>
      <c r="N3662" s="57">
        <f t="shared" si="1076"/>
        <v>86.819288471591292</v>
      </c>
      <c r="O3662" s="57">
        <f t="shared" si="1077"/>
        <v>45.313336948783302</v>
      </c>
      <c r="P3662" s="374">
        <f t="shared" si="1078"/>
        <v>-45.313336948783302</v>
      </c>
      <c r="Q3662" s="374">
        <f t="shared" si="1079"/>
        <v>93.180711528408708</v>
      </c>
      <c r="R3662" s="12">
        <f t="shared" si="1080"/>
        <v>-86.819288471591292</v>
      </c>
      <c r="S3662" s="57">
        <f t="shared" si="1081"/>
        <v>911.04177154748356</v>
      </c>
      <c r="T3662" s="12">
        <f t="shared" si="1064"/>
        <v>-45.313336948783302</v>
      </c>
    </row>
    <row r="3663" spans="1:20" x14ac:dyDescent="0.15">
      <c r="A3663" s="57">
        <f t="shared" si="1065"/>
        <v>5745996.4014522228</v>
      </c>
      <c r="B3663" s="12">
        <f t="shared" si="1082"/>
        <v>914503.73027936392</v>
      </c>
      <c r="C3663" s="57" t="str">
        <f t="shared" si="1066"/>
        <v>-0.00029062476533413+0.00534702080038078i</v>
      </c>
      <c r="D3663" s="57" t="str">
        <f t="shared" si="1067"/>
        <v>0.862318746063486-2.48440157467991i</v>
      </c>
      <c r="E3663" s="57" t="str">
        <f t="shared" si="1068"/>
        <v>-11.9645381516654-5.12406272776334i</v>
      </c>
      <c r="F3663" s="57" t="str">
        <f t="shared" si="1069"/>
        <v>0.820817658068407-2.31345979434568i</v>
      </c>
      <c r="G3663" s="57" t="str">
        <f t="shared" si="1070"/>
        <v>0.196429953386117-0.397297403463507i</v>
      </c>
      <c r="H3663" s="57" t="str">
        <f t="shared" si="1071"/>
        <v>0.00153013236391431-8.70295912445527i</v>
      </c>
      <c r="I3663" s="57" t="str">
        <f t="shared" si="1072"/>
        <v>-0.113590315079916-0.04032443464054i</v>
      </c>
      <c r="K3663" s="57" t="str">
        <f t="shared" si="1073"/>
        <v>0.000242424409341307-0.000197818418099987i</v>
      </c>
      <c r="L3663" s="57" t="str">
        <f t="shared" si="1074"/>
        <v>0.00025-0.000241714193997383i</v>
      </c>
      <c r="M3663" s="57" t="str">
        <f t="shared" si="1075"/>
        <v>0.0025-0.000136134402126186i</v>
      </c>
      <c r="N3663" s="57">
        <f t="shared" si="1076"/>
        <v>86.888883607990152</v>
      </c>
      <c r="O3663" s="57">
        <f t="shared" si="1077"/>
        <v>45.424951468238376</v>
      </c>
      <c r="P3663" s="374">
        <f t="shared" si="1078"/>
        <v>-45.424951468238376</v>
      </c>
      <c r="Q3663" s="374">
        <f t="shared" si="1079"/>
        <v>93.111116392009848</v>
      </c>
      <c r="R3663" s="12">
        <f t="shared" si="1080"/>
        <v>-86.888883607990152</v>
      </c>
      <c r="S3663" s="57">
        <f t="shared" si="1081"/>
        <v>914.50373027936394</v>
      </c>
      <c r="T3663" s="12">
        <f t="shared" si="1064"/>
        <v>-45.424951468238376</v>
      </c>
    </row>
    <row r="3664" spans="1:20" x14ac:dyDescent="0.15">
      <c r="A3664" s="57">
        <f t="shared" si="1065"/>
        <v>5767831.1877777409</v>
      </c>
      <c r="B3664" s="12">
        <f t="shared" si="1082"/>
        <v>917978.8444544255</v>
      </c>
      <c r="C3664" s="57" t="str">
        <f t="shared" si="1066"/>
        <v>-0.000280563810637205+0.00527911638908521i</v>
      </c>
      <c r="D3664" s="57" t="str">
        <f t="shared" si="1067"/>
        <v>0.856501708788906-2.47701364989615i</v>
      </c>
      <c r="E3664" s="57" t="str">
        <f t="shared" si="1068"/>
        <v>-11.8810465390518-5.06563398746113i</v>
      </c>
      <c r="F3664" s="57" t="str">
        <f t="shared" si="1069"/>
        <v>0.815825835237507-2.3071606180628i</v>
      </c>
      <c r="G3664" s="57" t="str">
        <f t="shared" si="1070"/>
        <v>0.195235359780161-0.39638177817815i</v>
      </c>
      <c r="H3664" s="57" t="str">
        <f t="shared" si="1071"/>
        <v>0.00151783821883381-8.6700037773002i</v>
      </c>
      <c r="I3664" s="57" t="str">
        <f t="shared" si="1072"/>
        <v>-0.112852121344454-0.0399274155852461i</v>
      </c>
      <c r="K3664" s="57" t="str">
        <f t="shared" si="1073"/>
        <v>0.000242308217852963-0.000197085514113669i</v>
      </c>
      <c r="L3664" s="57" t="str">
        <f t="shared" si="1074"/>
        <v>0.00025-0.000240799157200023i</v>
      </c>
      <c r="M3664" s="57" t="str">
        <f t="shared" si="1075"/>
        <v>0.0025-0.000135619049737185i</v>
      </c>
      <c r="N3664" s="57">
        <f t="shared" si="1076"/>
        <v>86.957821736516024</v>
      </c>
      <c r="O3664" s="57">
        <f t="shared" si="1077"/>
        <v>45.536525923899134</v>
      </c>
      <c r="P3664" s="374">
        <f t="shared" si="1078"/>
        <v>-45.536525923899134</v>
      </c>
      <c r="Q3664" s="374">
        <f t="shared" si="1079"/>
        <v>93.042178263483976</v>
      </c>
      <c r="R3664" s="12">
        <f t="shared" si="1080"/>
        <v>-86.957821736516024</v>
      </c>
      <c r="S3664" s="57">
        <f t="shared" si="1081"/>
        <v>917.97884445442548</v>
      </c>
      <c r="T3664" s="12">
        <f t="shared" si="1064"/>
        <v>-45.536525923899134</v>
      </c>
    </row>
    <row r="3665" spans="1:20" x14ac:dyDescent="0.15">
      <c r="A3665" s="57">
        <f t="shared" si="1065"/>
        <v>5789748.9462912967</v>
      </c>
      <c r="B3665" s="12">
        <f t="shared" si="1082"/>
        <v>921467.16406335239</v>
      </c>
      <c r="C3665" s="57" t="str">
        <f t="shared" si="1066"/>
        <v>-0.000270772573817842+0.00521208779987593i</v>
      </c>
      <c r="D3665" s="57" t="str">
        <f t="shared" si="1067"/>
        <v>0.850719222018897-2.46963412206696i</v>
      </c>
      <c r="E3665" s="57" t="str">
        <f t="shared" si="1068"/>
        <v>-11.7980734903567-5.00787331838683i</v>
      </c>
      <c r="F3665" s="57" t="str">
        <f t="shared" si="1069"/>
        <v>0.810857039469238-2.30086468147766i</v>
      </c>
      <c r="G3665" s="57" t="str">
        <f t="shared" si="1070"/>
        <v>0.194046276782793-0.395464687740295i</v>
      </c>
      <c r="H3665" s="57" t="str">
        <f t="shared" si="1071"/>
        <v>0.00150564778735966-8.63717329012535i</v>
      </c>
      <c r="I3665" s="57" t="str">
        <f t="shared" si="1072"/>
        <v>-0.11211804750858-0.0395339484603651i</v>
      </c>
      <c r="K3665" s="57" t="str">
        <f t="shared" si="1073"/>
        <v>0.000242192871861291-0.000196355208521446i</v>
      </c>
      <c r="L3665" s="57" t="str">
        <f t="shared" si="1074"/>
        <v>0.00025-0.000239887584379382i</v>
      </c>
      <c r="M3665" s="57" t="str">
        <f t="shared" si="1075"/>
        <v>0.0025-0.000135105648273744i</v>
      </c>
      <c r="N3665" s="57">
        <f t="shared" si="1076"/>
        <v>87.026107033401431</v>
      </c>
      <c r="O3665" s="57">
        <f t="shared" si="1077"/>
        <v>45.648060179384402</v>
      </c>
      <c r="P3665" s="374">
        <f t="shared" si="1078"/>
        <v>-45.648060179384402</v>
      </c>
      <c r="Q3665" s="374">
        <f t="shared" si="1079"/>
        <v>92.973892966598569</v>
      </c>
      <c r="R3665" s="12">
        <f t="shared" si="1080"/>
        <v>-87.026107033401431</v>
      </c>
      <c r="S3665" s="57">
        <f t="shared" si="1081"/>
        <v>921.46716406335236</v>
      </c>
      <c r="T3665" s="12">
        <f t="shared" si="1064"/>
        <v>-45.648060179384402</v>
      </c>
    </row>
    <row r="3666" spans="1:20" x14ac:dyDescent="0.15">
      <c r="A3666" s="57">
        <f t="shared" si="1065"/>
        <v>5811749.9922872037</v>
      </c>
      <c r="B3666" s="12">
        <f t="shared" si="1082"/>
        <v>924968.73928679316</v>
      </c>
      <c r="C3666" s="57" t="str">
        <f t="shared" si="1066"/>
        <v>-0.000261244605570238+0.00514592387741946i</v>
      </c>
      <c r="D3666" s="57" t="str">
        <f t="shared" si="1067"/>
        <v>0.844971143730929-2.46226312754833i</v>
      </c>
      <c r="E3666" s="57" t="str">
        <f t="shared" si="1068"/>
        <v>-11.7156169660611-4.950773075023i</v>
      </c>
      <c r="F3666" s="57" t="str">
        <f t="shared" si="1069"/>
        <v>0.805911253762627-2.29457210141823i</v>
      </c>
      <c r="G3666" s="57" t="str">
        <f t="shared" si="1070"/>
        <v>0.192862700325515-0.394546168589514i</v>
      </c>
      <c r="H3666" s="57" t="str">
        <f t="shared" si="1071"/>
        <v>0.00149356012741925-8.60446718911195i</v>
      </c>
      <c r="I3666" s="57" t="str">
        <f t="shared" si="1072"/>
        <v>-0.111388078021525-0.039144006965974i</v>
      </c>
      <c r="K3666" s="57" t="str">
        <f t="shared" si="1073"/>
        <v>0.000242078365453474-0.000195627493396942i</v>
      </c>
      <c r="L3666" s="57" t="str">
        <f t="shared" si="1074"/>
        <v>0.00025-0.000238979462422177i</v>
      </c>
      <c r="M3666" s="57" t="str">
        <f t="shared" si="1075"/>
        <v>0.0025-0.000134594190350413i</v>
      </c>
      <c r="N3666" s="57">
        <f t="shared" si="1076"/>
        <v>87.093743661042808</v>
      </c>
      <c r="O3666" s="57">
        <f t="shared" si="1077"/>
        <v>45.759554101196642</v>
      </c>
      <c r="P3666" s="374">
        <f t="shared" si="1078"/>
        <v>-45.759554101196642</v>
      </c>
      <c r="Q3666" s="374">
        <f t="shared" si="1079"/>
        <v>92.906256338957192</v>
      </c>
      <c r="R3666" s="12">
        <f t="shared" si="1080"/>
        <v>-87.093743661042808</v>
      </c>
      <c r="S3666" s="57">
        <f t="shared" si="1081"/>
        <v>924.96873928679315</v>
      </c>
      <c r="T3666" s="12">
        <f t="shared" si="1064"/>
        <v>-45.759554101196642</v>
      </c>
    </row>
    <row r="3667" spans="1:20" x14ac:dyDescent="0.15">
      <c r="A3667" s="57">
        <f t="shared" si="1065"/>
        <v>5833834.6422578963</v>
      </c>
      <c r="B3667" s="12">
        <f t="shared" si="1082"/>
        <v>928483.62049608305</v>
      </c>
      <c r="C3667" s="57" t="str">
        <f t="shared" si="1066"/>
        <v>-0.000251973599875515+0.00508061359736864i</v>
      </c>
      <c r="D3667" s="57" t="str">
        <f t="shared" si="1067"/>
        <v>0.83925733161953-2.4549008010995i</v>
      </c>
      <c r="E3667" s="57" t="str">
        <f t="shared" si="1068"/>
        <v>-11.6336749094539-4.89432569867147i</v>
      </c>
      <c r="F3667" s="57" t="str">
        <f t="shared" si="1069"/>
        <v>0.800988459955923-2.2882829941219i</v>
      </c>
      <c r="G3667" s="57" t="str">
        <f t="shared" si="1070"/>
        <v>0.191684626062035-0.39362625699195i</v>
      </c>
      <c r="H3667" s="57" t="str">
        <f t="shared" si="1071"/>
        <v>0.00148157430634601-8.57188500224751i</v>
      </c>
      <c r="I3667" s="57" t="str">
        <f t="shared" si="1072"/>
        <v>-0.110662197322098-0.0387575649168768i</v>
      </c>
      <c r="K3667" s="57" t="str">
        <f t="shared" si="1073"/>
        <v>0.000241964692754496-0.000194902360823674i</v>
      </c>
      <c r="L3667" s="57" t="str">
        <f t="shared" si="1074"/>
        <v>0.00025-0.000238074778264771i</v>
      </c>
      <c r="M3667" s="57" t="str">
        <f t="shared" si="1075"/>
        <v>0.0025-0.000134084668609696i</v>
      </c>
      <c r="N3667" s="57">
        <f t="shared" si="1076"/>
        <v>87.160735767997224</v>
      </c>
      <c r="O3667" s="57">
        <f t="shared" si="1077"/>
        <v>45.871007558708811</v>
      </c>
      <c r="P3667" s="374">
        <f t="shared" si="1078"/>
        <v>-45.871007558708811</v>
      </c>
      <c r="Q3667" s="374">
        <f t="shared" si="1079"/>
        <v>92.839264232002776</v>
      </c>
      <c r="R3667" s="12">
        <f t="shared" si="1080"/>
        <v>-87.160735767997224</v>
      </c>
      <c r="S3667" s="57">
        <f t="shared" si="1081"/>
        <v>928.48362049608306</v>
      </c>
      <c r="T3667" s="12">
        <f t="shared" si="1064"/>
        <v>-45.871007558708811</v>
      </c>
    </row>
    <row r="3668" spans="1:20" x14ac:dyDescent="0.15">
      <c r="A3668" s="57">
        <f t="shared" si="1065"/>
        <v>5856003.2138984762</v>
      </c>
      <c r="B3668" s="12">
        <f t="shared" si="1082"/>
        <v>932011.85825396818</v>
      </c>
      <c r="C3668" s="57" t="str">
        <f t="shared" si="1066"/>
        <v>-0.000242953391012451+0.00501614606523068i</v>
      </c>
      <c r="D3668" s="57" t="str">
        <f t="shared" si="1067"/>
        <v>0.833577643110861-2.44754727588967i</v>
      </c>
      <c r="E3668" s="57" t="str">
        <f t="shared" si="1068"/>
        <v>-11.5522452473525-4.83852371650444i</v>
      </c>
      <c r="F3668" s="57" t="str">
        <f t="shared" si="1069"/>
        <v>0.796088638739025-2.28199747522689i</v>
      </c>
      <c r="G3668" s="57" t="str">
        <f t="shared" si="1070"/>
        <v>0.19051204937125-0.392704989038358i</v>
      </c>
      <c r="H3668" s="57" t="str">
        <f t="shared" si="1071"/>
        <v>0.00146968940077605-8.53942625931885i</v>
      </c>
      <c r="I3668" s="57" t="str">
        <f t="shared" si="1072"/>
        <v>-0.109940389839133-0.0383745962432488i</v>
      </c>
      <c r="K3668" s="57" t="str">
        <f t="shared" si="1073"/>
        <v>0.000241851847926967-0.000194179802895212i</v>
      </c>
      <c r="L3668" s="57" t="str">
        <f t="shared" si="1074"/>
        <v>0.00025-0.000237173518892978i</v>
      </c>
      <c r="M3668" s="57" t="str">
        <f t="shared" si="1075"/>
        <v>0.0025-0.000133577075721952i</v>
      </c>
      <c r="N3668" s="57">
        <f t="shared" si="1076"/>
        <v>87.22708748897756</v>
      </c>
      <c r="O3668" s="57">
        <f t="shared" si="1077"/>
        <v>45.982420424150654</v>
      </c>
      <c r="P3668" s="374">
        <f t="shared" si="1078"/>
        <v>-45.982420424150654</v>
      </c>
      <c r="Q3668" s="374">
        <f t="shared" si="1079"/>
        <v>92.77291251102244</v>
      </c>
      <c r="R3668" s="12">
        <f t="shared" si="1080"/>
        <v>-87.22708748897756</v>
      </c>
      <c r="S3668" s="57">
        <f t="shared" si="1081"/>
        <v>932.01185825396817</v>
      </c>
      <c r="T3668" s="12">
        <f t="shared" si="1064"/>
        <v>-45.982420424150654</v>
      </c>
    </row>
    <row r="3669" spans="1:20" x14ac:dyDescent="0.15">
      <c r="A3669" s="57">
        <f t="shared" si="1065"/>
        <v>5878256.0261112908</v>
      </c>
      <c r="B3669" s="12">
        <f t="shared" si="1082"/>
        <v>935553.50331533328</v>
      </c>
      <c r="C3669" s="57" t="str">
        <f t="shared" si="1066"/>
        <v>-0.000234177950626193+0.00495251051523005i</v>
      </c>
      <c r="D3669" s="57" t="str">
        <f t="shared" si="1067"/>
        <v>0.82793193537712-2.44020268350492i</v>
      </c>
      <c r="E3669" s="57" t="str">
        <f t="shared" si="1068"/>
        <v>-11.4713258908039-4.78335974062421i</v>
      </c>
      <c r="F3669" s="57" t="str">
        <f t="shared" si="1069"/>
        <v>0.79121176966595-2.27571565976369i</v>
      </c>
      <c r="G3669" s="57" t="str">
        <f t="shared" si="1070"/>
        <v>0.189344965360231-0.391782400642198i</v>
      </c>
      <c r="H3669" s="57" t="str">
        <f t="shared" si="1071"/>
        <v>0.00145790449654581-8.50709049190483i</v>
      </c>
      <c r="I3669" s="57" t="str">
        <f t="shared" si="1072"/>
        <v>-0.10922263999193-0.0379950749912612i</v>
      </c>
      <c r="K3669" s="57" t="str">
        <f t="shared" si="1073"/>
        <v>0.000241739825170916-0.00019345981171534i</v>
      </c>
      <c r="L3669" s="57" t="str">
        <f t="shared" si="1074"/>
        <v>0.00025-0.000236275671341879i</v>
      </c>
      <c r="M3669" s="57" t="str">
        <f t="shared" si="1075"/>
        <v>0.0025-0.000133071404385288i</v>
      </c>
      <c r="N3669" s="57">
        <f t="shared" si="1076"/>
        <v>87.292802944847224</v>
      </c>
      <c r="O3669" s="57">
        <f t="shared" si="1077"/>
        <v>46.093792572597195</v>
      </c>
      <c r="P3669" s="374">
        <f t="shared" si="1078"/>
        <v>-46.093792572597195</v>
      </c>
      <c r="Q3669" s="374">
        <f t="shared" si="1079"/>
        <v>92.707197055152776</v>
      </c>
      <c r="R3669" s="12">
        <f t="shared" si="1080"/>
        <v>-87.292802944847224</v>
      </c>
      <c r="S3669" s="57">
        <f t="shared" si="1081"/>
        <v>935.55350331533327</v>
      </c>
      <c r="T3669" s="12">
        <f t="shared" si="1064"/>
        <v>-46.093792572597195</v>
      </c>
    </row>
    <row r="3670" spans="1:20" x14ac:dyDescent="0.15">
      <c r="A3670" s="57">
        <f t="shared" si="1065"/>
        <v>5900593.3990105139</v>
      </c>
      <c r="B3670" s="12">
        <f t="shared" si="1082"/>
        <v>939108.60662793159</v>
      </c>
      <c r="C3670" s="57" t="str">
        <f t="shared" si="1066"/>
        <v>-0.000225641384854191+0.00488969630917029i</v>
      </c>
      <c r="D3670" s="57" t="str">
        <f t="shared" si="1067"/>
        <v>0.82232006535089-2.43286715395531i</v>
      </c>
      <c r="E3670" s="57" t="str">
        <f t="shared" si="1068"/>
        <v>-11.3909147357731-4.72882646713234i</v>
      </c>
      <c r="F3670" s="57" t="str">
        <f t="shared" si="1069"/>
        <v>0.786357831167312-2.26943766214678i</v>
      </c>
      <c r="G3670" s="57" t="str">
        <f t="shared" si="1070"/>
        <v>0.188183368867206-0.390858527537772i</v>
      </c>
      <c r="H3670" s="57" t="str">
        <f t="shared" si="1071"/>
        <v>0.0014462186885913-8.47487723336992i</v>
      </c>
      <c r="I3670" s="57" t="str">
        <f t="shared" si="1072"/>
        <v>-0.108508932190721-0.0376189753236905i</v>
      </c>
      <c r="K3670" s="57" t="str">
        <f t="shared" si="1073"/>
        <v>0.000241628618723619-0.000192742379398223i</v>
      </c>
      <c r="L3670" s="57" t="str">
        <f t="shared" si="1074"/>
        <v>0.00025-0.000235381222695635i</v>
      </c>
      <c r="M3670" s="57" t="str">
        <f t="shared" si="1075"/>
        <v>0.0025-0.000132567647325452i</v>
      </c>
      <c r="N3670" s="57">
        <f t="shared" si="1076"/>
        <v>87.357886242613745</v>
      </c>
      <c r="O3670" s="57">
        <f t="shared" si="1077"/>
        <v>46.205123881953448</v>
      </c>
      <c r="P3670" s="374">
        <f t="shared" si="1078"/>
        <v>-46.205123881953448</v>
      </c>
      <c r="Q3670" s="374">
        <f t="shared" si="1079"/>
        <v>92.642113757386255</v>
      </c>
      <c r="R3670" s="12">
        <f t="shared" si="1080"/>
        <v>-87.357886242613745</v>
      </c>
      <c r="S3670" s="57">
        <f t="shared" si="1081"/>
        <v>939.10860662793164</v>
      </c>
      <c r="T3670" s="12">
        <f t="shared" si="1064"/>
        <v>-46.205123881953448</v>
      </c>
    </row>
    <row r="3671" spans="1:20" x14ac:dyDescent="0.15">
      <c r="A3671" s="57">
        <f t="shared" si="1065"/>
        <v>5923015.6539267534</v>
      </c>
      <c r="B3671" s="12">
        <f t="shared" si="1082"/>
        <v>942677.21933311771</v>
      </c>
      <c r="C3671" s="57" t="str">
        <f t="shared" si="1066"/>
        <v>-0.000217337931508224+0.00482769293529111i</v>
      </c>
      <c r="D3671" s="57" t="str">
        <f t="shared" si="1067"/>
        <v>0.816741889739134-2.42554081568182i</v>
      </c>
      <c r="E3671" s="57" t="str">
        <f t="shared" si="1068"/>
        <v>-11.3110096638135-4.6749166752074i</v>
      </c>
      <c r="F3671" s="57" t="str">
        <f t="shared" si="1069"/>
        <v>0.781526800562883-2.26316359616658i</v>
      </c>
      <c r="G3671" s="57" t="str">
        <f t="shared" si="1070"/>
        <v>0.187027254464563-0.389933405278402i</v>
      </c>
      <c r="H3671" s="57" t="str">
        <f t="shared" si="1071"/>
        <v>0.00143463108084817-8.4427860188569i</v>
      </c>
      <c r="I3671" s="57" t="str">
        <f t="shared" si="1072"/>
        <v>-0.107799250837137-0.0372462715205082i</v>
      </c>
      <c r="K3671" s="57" t="str">
        <f t="shared" si="1073"/>
        <v>0.000241518222859404-0.00019202749806855i</v>
      </c>
      <c r="L3671" s="57" t="str">
        <f t="shared" si="1074"/>
        <v>0.00025-0.000234490160087304i</v>
      </c>
      <c r="M3671" s="57" t="str">
        <f t="shared" si="1075"/>
        <v>0.0025-0.000132065797295728i</v>
      </c>
      <c r="N3671" s="57">
        <f t="shared" si="1076"/>
        <v>87.422341475419756</v>
      </c>
      <c r="O3671" s="57">
        <f t="shared" si="1077"/>
        <v>46.316414232942591</v>
      </c>
      <c r="P3671" s="374">
        <f t="shared" si="1078"/>
        <v>-46.316414232942591</v>
      </c>
      <c r="Q3671" s="374">
        <f t="shared" si="1079"/>
        <v>92.577658524580244</v>
      </c>
      <c r="R3671" s="12">
        <f t="shared" si="1080"/>
        <v>-87.422341475419756</v>
      </c>
      <c r="S3671" s="57">
        <f t="shared" si="1081"/>
        <v>942.6772193331177</v>
      </c>
      <c r="T3671" s="12">
        <f t="shared" si="1064"/>
        <v>-46.316414232942591</v>
      </c>
    </row>
    <row r="3672" spans="1:20" x14ac:dyDescent="0.15">
      <c r="A3672" s="57">
        <f t="shared" si="1065"/>
        <v>5945523.1134116752</v>
      </c>
      <c r="B3672" s="12">
        <f t="shared" si="1082"/>
        <v>946259.39276658359</v>
      </c>
      <c r="C3672" s="57" t="str">
        <f t="shared" si="1066"/>
        <v>-0.000209261957311403+0.00476649000712399i</v>
      </c>
      <c r="D3672" s="57" t="str">
        <f t="shared" si="1067"/>
        <v>0.811197265037204-2.41822379556363i</v>
      </c>
      <c r="E3672" s="57" t="str">
        <f t="shared" si="1068"/>
        <v>-11.2316085427214-4.62162322619108i</v>
      </c>
      <c r="F3672" s="57" t="str">
        <f t="shared" si="1069"/>
        <v>0.776718654074041-2.25689357498142i</v>
      </c>
      <c r="G3672" s="57" t="str">
        <f t="shared" si="1070"/>
        <v>0.185876616461844-0.389007069234661i</v>
      </c>
      <c r="H3672" s="57" t="str">
        <f t="shared" si="1071"/>
        <v>0.00142314078615314-8.41081638528022i</v>
      </c>
      <c r="I3672" s="57" t="str">
        <f t="shared" si="1072"/>
        <v>-0.107093580324677-0.0368769379794482i</v>
      </c>
      <c r="K3672" s="57" t="str">
        <f t="shared" si="1073"/>
        <v>0.00024140863188946-0.000191315159861694i</v>
      </c>
      <c r="L3672" s="57" t="str">
        <f t="shared" si="1074"/>
        <v>0.00025-0.000233602470698648i</v>
      </c>
      <c r="M3672" s="57" t="str">
        <f t="shared" si="1075"/>
        <v>0.0025-0.000131565847076836i</v>
      </c>
      <c r="N3672" s="57">
        <f t="shared" si="1076"/>
        <v>87.486172722534945</v>
      </c>
      <c r="O3672" s="57">
        <f t="shared" si="1077"/>
        <v>46.427663509093009</v>
      </c>
      <c r="P3672" s="374">
        <f t="shared" si="1078"/>
        <v>-46.427663509093009</v>
      </c>
      <c r="Q3672" s="374">
        <f t="shared" si="1079"/>
        <v>92.513827277465055</v>
      </c>
      <c r="R3672" s="12">
        <f t="shared" si="1080"/>
        <v>-87.486172722534945</v>
      </c>
      <c r="S3672" s="57">
        <f t="shared" si="1081"/>
        <v>946.25939276658357</v>
      </c>
      <c r="T3672" s="12">
        <f t="shared" si="1064"/>
        <v>-46.427663509093009</v>
      </c>
    </row>
    <row r="3673" spans="1:20" x14ac:dyDescent="0.15">
      <c r="A3673" s="57">
        <f t="shared" si="1065"/>
        <v>5968116.1012426391</v>
      </c>
      <c r="B3673" s="12">
        <f t="shared" si="1082"/>
        <v>949855.17845909658</v>
      </c>
      <c r="C3673" s="57" t="str">
        <f t="shared" si="1066"/>
        <v>-0.000201407955189337+0.00470607726234662i</v>
      </c>
      <c r="D3673" s="57" t="str">
        <f t="shared" si="1067"/>
        <v>0.805686047542541-2.41091621892528i</v>
      </c>
      <c r="E3673" s="57" t="str">
        <f t="shared" si="1068"/>
        <v>-11.1527092271774-4.56893906268408i</v>
      </c>
      <c r="F3673" s="57" t="str">
        <f t="shared" si="1069"/>
        <v>0.771933366836409-2.25062771110999i</v>
      </c>
      <c r="G3673" s="57" t="str">
        <f t="shared" si="1070"/>
        <v>0.184731448908749-0.388079554592642i</v>
      </c>
      <c r="H3673" s="57" t="str">
        <f t="shared" si="1071"/>
        <v>0.0014117469261466-8.37896787131912i</v>
      </c>
      <c r="I3673" s="57" t="str">
        <f t="shared" si="1072"/>
        <v>-0.106391905039205-0.0365109492165639i</v>
      </c>
      <c r="K3673" s="57" t="str">
        <f t="shared" si="1073"/>
        <v>0.000241299840161654-0.000190605356923867i</v>
      </c>
      <c r="L3673" s="57" t="str">
        <f t="shared" si="1074"/>
        <v>0.00025-0.000232718141759961i</v>
      </c>
      <c r="M3673" s="57" t="str">
        <f t="shared" si="1075"/>
        <v>0.0025-0.000131067789476824i</v>
      </c>
      <c r="N3673" s="57">
        <f t="shared" si="1076"/>
        <v>87.549384049346699</v>
      </c>
      <c r="O3673" s="57">
        <f t="shared" si="1077"/>
        <v>46.538871596724306</v>
      </c>
      <c r="P3673" s="374">
        <f t="shared" si="1078"/>
        <v>-46.538871596724306</v>
      </c>
      <c r="Q3673" s="374">
        <f t="shared" si="1079"/>
        <v>92.450615950653301</v>
      </c>
      <c r="R3673" s="12">
        <f t="shared" si="1080"/>
        <v>-87.549384049346699</v>
      </c>
      <c r="S3673" s="57">
        <f t="shared" si="1081"/>
        <v>949.85517845909658</v>
      </c>
      <c r="T3673" s="12">
        <f t="shared" si="1064"/>
        <v>-46.538871596724306</v>
      </c>
    </row>
    <row r="3674" spans="1:20" x14ac:dyDescent="0.15">
      <c r="A3674" s="57">
        <f t="shared" si="1065"/>
        <v>5990794.9424273614</v>
      </c>
      <c r="B3674" s="12">
        <f t="shared" si="1082"/>
        <v>953464.62813724112</v>
      </c>
      <c r="C3674" s="57" t="str">
        <f t="shared" si="1066"/>
        <v>-0.000193770541614611+0.00464644456163561i</v>
      </c>
      <c r="D3674" s="57" t="str">
        <f t="shared" si="1067"/>
        <v>0.800208093368356-2.40361820954413i</v>
      </c>
      <c r="E3674" s="57" t="str">
        <f t="shared" si="1068"/>
        <v>-11.0743095593708-4.51685720764981i</v>
      </c>
      <c r="F3674" s="57" t="str">
        <f t="shared" si="1069"/>
        <v>0.767170912912373-2.24436611642366i</v>
      </c>
      <c r="G3674" s="57" t="str">
        <f t="shared" si="1070"/>
        <v>0.183591745598147-0.387150896352278i</v>
      </c>
      <c r="H3674" s="57" t="str">
        <f t="shared" si="1071"/>
        <v>0.0014004486311763-8.34724001741074i</v>
      </c>
      <c r="I3674" s="57" t="str">
        <f t="shared" si="1072"/>
        <v>-0.105694209359422-0.0361482798667595i</v>
      </c>
      <c r="K3674" s="57" t="str">
        <f t="shared" si="1073"/>
        <v>0.000241191842060343-0.000189898081412263i</v>
      </c>
      <c r="L3674" s="57" t="str">
        <f t="shared" si="1074"/>
        <v>0.00025-0.000231837160549871i</v>
      </c>
      <c r="M3674" s="57" t="str">
        <f t="shared" si="1075"/>
        <v>0.0025-0.000130571617330966i</v>
      </c>
      <c r="N3674" s="57">
        <f t="shared" si="1076"/>
        <v>87.611979507347712</v>
      </c>
      <c r="O3674" s="57">
        <f t="shared" si="1077"/>
        <v>46.65003838493454</v>
      </c>
      <c r="P3674" s="374">
        <f t="shared" si="1078"/>
        <v>-46.65003838493454</v>
      </c>
      <c r="Q3674" s="374">
        <f t="shared" si="1079"/>
        <v>92.388020492652288</v>
      </c>
      <c r="R3674" s="12">
        <f t="shared" si="1080"/>
        <v>-87.611979507347712</v>
      </c>
      <c r="S3674" s="57">
        <f t="shared" si="1081"/>
        <v>953.46462813724111</v>
      </c>
      <c r="T3674" s="12">
        <f t="shared" si="1064"/>
        <v>-46.65003838493454</v>
      </c>
    </row>
    <row r="3675" spans="1:20" x14ac:dyDescent="0.15">
      <c r="A3675" s="57">
        <f t="shared" si="1065"/>
        <v>6013559.963208585</v>
      </c>
      <c r="B3675" s="12">
        <f t="shared" si="1082"/>
        <v>957087.79372416262</v>
      </c>
      <c r="C3675" s="57" t="str">
        <f t="shared" si="1066"/>
        <v>-0.000186344454003295+0.0045875818875188i</v>
      </c>
      <c r="D3675" s="57" t="str">
        <f t="shared" si="1067"/>
        <v>0.794763258457028-2.39632988965777i</v>
      </c>
      <c r="E3675" s="57" t="str">
        <f t="shared" si="1068"/>
        <v>-10.9964073696106-4.46537076352757i</v>
      </c>
      <c r="F3675" s="57" t="str">
        <f t="shared" si="1069"/>
        <v>0.762431265303705-2.23810890213927i</v>
      </c>
      <c r="G3675" s="57" t="str">
        <f t="shared" si="1070"/>
        <v>0.182457500069086-0.386221129325708i</v>
      </c>
      <c r="H3675" s="57" t="str">
        <f t="shared" si="1071"/>
        <v>0.0013892450402022-8.31563236574357i</v>
      </c>
      <c r="I3675" s="57" t="str">
        <f t="shared" si="1072"/>
        <v>-0.105000477657382-0.03578890468431i</v>
      </c>
      <c r="K3675" s="57" t="str">
        <f t="shared" si="1073"/>
        <v>0.00024108463200618-0.000189193325495206i</v>
      </c>
      <c r="L3675" s="57" t="str">
        <f t="shared" si="1074"/>
        <v>0.00025-0.00023095951439517i</v>
      </c>
      <c r="M3675" s="57" t="str">
        <f t="shared" si="1075"/>
        <v>0.0025-0.00013007732350166i</v>
      </c>
      <c r="N3675" s="57">
        <f t="shared" si="1076"/>
        <v>87.673963134124904</v>
      </c>
      <c r="O3675" s="57">
        <f t="shared" si="1077"/>
        <v>46.76116376558663</v>
      </c>
      <c r="P3675" s="374">
        <f t="shared" si="1078"/>
        <v>-46.76116376558663</v>
      </c>
      <c r="Q3675" s="374">
        <f t="shared" si="1079"/>
        <v>92.326036865875096</v>
      </c>
      <c r="R3675" s="12">
        <f t="shared" si="1080"/>
        <v>-87.673963134124904</v>
      </c>
      <c r="S3675" s="57">
        <f t="shared" si="1081"/>
        <v>957.08779372416257</v>
      </c>
      <c r="T3675" s="12">
        <f t="shared" si="1064"/>
        <v>-46.76116376558663</v>
      </c>
    </row>
    <row r="3676" spans="1:20" x14ac:dyDescent="0.15">
      <c r="A3676" s="57">
        <f t="shared" si="1065"/>
        <v>6036411.4910687776</v>
      </c>
      <c r="B3676" s="12">
        <f t="shared" si="1082"/>
        <v>960724.72734031442</v>
      </c>
      <c r="C3676" s="57" t="str">
        <f t="shared" si="1066"/>
        <v>-0.00017912454816272+0.00452947934322692i</v>
      </c>
      <c r="D3676" s="57" t="str">
        <f t="shared" si="1067"/>
        <v>0.789351398593373-2.38905137997144i</v>
      </c>
      <c r="E3676" s="57" t="str">
        <f t="shared" si="1068"/>
        <v>-10.9190004769213-4.41447291135335i</v>
      </c>
      <c r="F3676" s="57" t="str">
        <f t="shared" si="1069"/>
        <v>0.757714395964089-2.23185617881189i</v>
      </c>
      <c r="G3676" s="57" t="str">
        <f t="shared" si="1070"/>
        <v>0.181328705609802-0.385290288135681i</v>
      </c>
      <c r="H3676" s="57" t="str">
        <f t="shared" si="1071"/>
        <v>0.00137813530070238-8.28414446025023i</v>
      </c>
      <c r="I3676" s="57" t="str">
        <f t="shared" si="1072"/>
        <v>-0.104310694298978-0.0354327985433543i</v>
      </c>
      <c r="K3676" s="57" t="str">
        <f t="shared" si="1073"/>
        <v>0.000240978204455937-0.000188491081352299i</v>
      </c>
      <c r="L3676" s="57" t="str">
        <f t="shared" si="1074"/>
        <v>0.00025-0.000230085190670621i</v>
      </c>
      <c r="M3676" s="57" t="str">
        <f t="shared" si="1075"/>
        <v>0.0025-0.000129584900878322i</v>
      </c>
      <c r="N3676" s="57">
        <f t="shared" si="1076"/>
        <v>87.735338953347437</v>
      </c>
      <c r="O3676" s="57">
        <f t="shared" si="1077"/>
        <v>46.872247633295849</v>
      </c>
      <c r="P3676" s="374">
        <f t="shared" si="1078"/>
        <v>-46.872247633295849</v>
      </c>
      <c r="Q3676" s="374">
        <f t="shared" si="1079"/>
        <v>92.264661046652563</v>
      </c>
      <c r="R3676" s="12">
        <f t="shared" si="1080"/>
        <v>-87.735338953347437</v>
      </c>
      <c r="S3676" s="57">
        <f t="shared" si="1081"/>
        <v>960.72472734031442</v>
      </c>
      <c r="T3676" s="12">
        <f t="shared" si="1064"/>
        <v>-46.872247633295849</v>
      </c>
    </row>
    <row r="3677" spans="1:20" x14ac:dyDescent="0.15">
      <c r="A3677" s="57">
        <f t="shared" si="1065"/>
        <v>6059349.8547348389</v>
      </c>
      <c r="B3677" s="12">
        <f t="shared" si="1082"/>
        <v>964375.48130420758</v>
      </c>
      <c r="C3677" s="57" t="str">
        <f t="shared" si="1066"/>
        <v>-0.000172105795789778+0.00447212715154654i</v>
      </c>
      <c r="D3677" s="57" t="str">
        <f t="shared" si="1067"/>
        <v>0.783972369417791-2.38178279966572i</v>
      </c>
      <c r="E3677" s="57" t="str">
        <f t="shared" si="1068"/>
        <v>-10.8420866896267-4.3641569098908i</v>
      </c>
      <c r="F3677" s="57" t="str">
        <f t="shared" si="1069"/>
        <v>0.753020275811791-2.22560805632795i</v>
      </c>
      <c r="G3677" s="57" t="str">
        <f t="shared" si="1070"/>
        <v>0.180205355260744-0.384358407214013i</v>
      </c>
      <c r="H3677" s="57" t="str">
        <f t="shared" si="1071"/>
        <v>0.00136711856858026-8.25277584660145i</v>
      </c>
      <c r="I3677" s="57" t="str">
        <f t="shared" si="1072"/>
        <v>-0.10362484364447-0.035079936438383i</v>
      </c>
      <c r="K3677" s="57" t="str">
        <f t="shared" si="1073"/>
        <v>0.000240872553902307-0.00018779134117456i</v>
      </c>
      <c r="L3677" s="57" t="str">
        <f t="shared" si="1074"/>
        <v>0.00025-0.000229214176798786i</v>
      </c>
      <c r="M3677" s="57" t="str">
        <f t="shared" si="1075"/>
        <v>0.0025-0.000129094342377289i</v>
      </c>
      <c r="N3677" s="57">
        <f t="shared" si="1076"/>
        <v>87.796110974752423</v>
      </c>
      <c r="O3677" s="57">
        <f t="shared" si="1077"/>
        <v>46.983289885415083</v>
      </c>
      <c r="P3677" s="374">
        <f t="shared" si="1078"/>
        <v>-46.983289885415083</v>
      </c>
      <c r="Q3677" s="374">
        <f t="shared" si="1079"/>
        <v>92.203889025247577</v>
      </c>
      <c r="R3677" s="12">
        <f t="shared" si="1080"/>
        <v>-87.796110974752423</v>
      </c>
      <c r="S3677" s="57">
        <f t="shared" si="1081"/>
        <v>964.3754813042076</v>
      </c>
      <c r="T3677" s="12">
        <f t="shared" si="1064"/>
        <v>-46.983289885415083</v>
      </c>
    </row>
    <row r="3678" spans="1:20" x14ac:dyDescent="0.15">
      <c r="A3678" s="57">
        <f t="shared" si="1065"/>
        <v>6082375.3841828313</v>
      </c>
      <c r="B3678" s="12">
        <f t="shared" si="1082"/>
        <v>968040.10813316365</v>
      </c>
      <c r="C3678" s="57" t="str">
        <f t="shared" si="1066"/>
        <v>-0.000165283282018599+0.0044155156536722i</v>
      </c>
      <c r="D3678" s="57" t="str">
        <f t="shared" si="1067"/>
        <v>0.778626026439218-2.37452426640419i</v>
      </c>
      <c r="E3678" s="57" t="str">
        <f t="shared" si="1068"/>
        <v>-10.7656638059166-4.31441609476911i</v>
      </c>
      <c r="F3678" s="57" t="str">
        <f t="shared" si="1069"/>
        <v>0.74834887474221-2.21936464389839i</v>
      </c>
      <c r="G3678" s="57" t="str">
        <f t="shared" si="1070"/>
        <v>0.179087441817575-0.383425520800079i</v>
      </c>
      <c r="H3678" s="57" t="str">
        <f t="shared" si="1071"/>
        <v>0.00135619400807261-8.22152607219869i</v>
      </c>
      <c r="I3678" s="57" t="str">
        <f t="shared" si="1072"/>
        <v>-0.102942910048987-0.0347302934846958i</v>
      </c>
      <c r="K3678" s="57" t="str">
        <f t="shared" si="1073"/>
        <v>0.000240767674873725-0.000187094097164566i</v>
      </c>
      <c r="L3678" s="57" t="str">
        <f t="shared" si="1074"/>
        <v>0.00025-0.000228346460249836i</v>
      </c>
      <c r="M3678" s="57" t="str">
        <f t="shared" si="1075"/>
        <v>0.0025-0.00012860564094171i</v>
      </c>
      <c r="N3678" s="57">
        <f t="shared" si="1076"/>
        <v>87.856283194129958</v>
      </c>
      <c r="O3678" s="57">
        <f t="shared" si="1077"/>
        <v>47.094290422022915</v>
      </c>
      <c r="P3678" s="374">
        <f t="shared" si="1078"/>
        <v>-47.094290422022915</v>
      </c>
      <c r="Q3678" s="374">
        <f t="shared" si="1079"/>
        <v>92.143716805870042</v>
      </c>
      <c r="R3678" s="12">
        <f t="shared" si="1080"/>
        <v>-87.856283194129958</v>
      </c>
      <c r="S3678" s="57">
        <f t="shared" si="1081"/>
        <v>968.0401081331637</v>
      </c>
      <c r="T3678" s="12">
        <f t="shared" si="1064"/>
        <v>-47.094290422022915</v>
      </c>
    </row>
    <row r="3679" spans="1:20" x14ac:dyDescent="0.15">
      <c r="A3679" s="57">
        <f t="shared" si="1065"/>
        <v>6105488.4106427263</v>
      </c>
      <c r="B3679" s="12">
        <f t="shared" si="1082"/>
        <v>971718.66054406972</v>
      </c>
      <c r="C3679" s="57" t="str">
        <f t="shared" si="1066"/>
        <v>-0.000158652203016765+0.00435963530806089i</v>
      </c>
      <c r="D3679" s="57" t="str">
        <f t="shared" si="1067"/>
        <v>0.773312225047881-2.36727589634108i</v>
      </c>
      <c r="E3679" s="57" t="str">
        <f t="shared" si="1068"/>
        <v>-10.6897296144035-4.2652438776308i</v>
      </c>
      <c r="F3679" s="57" t="str">
        <f t="shared" si="1069"/>
        <v>0.743700161640532-2.21312605005214i</v>
      </c>
      <c r="G3679" s="57" t="str">
        <f t="shared" si="1070"/>
        <v>0.177974957834205-0.382491662939361i</v>
      </c>
      <c r="H3679" s="57" t="str">
        <f t="shared" si="1071"/>
        <v>0.00134536079165896-8.19039468616795i</v>
      </c>
      <c r="I3679" s="57" t="str">
        <f t="shared" si="1072"/>
        <v>-0.102264877863057-0.0343838449188514i</v>
      </c>
      <c r="K3679" s="57" t="str">
        <f t="shared" si="1073"/>
        <v>0.000240663561934179-0.00018639934153659i</v>
      </c>
      <c r="L3679" s="57" t="str">
        <f t="shared" si="1074"/>
        <v>0.00025-0.000227482028541379i</v>
      </c>
      <c r="M3679" s="57" t="str">
        <f t="shared" si="1075"/>
        <v>0.0025-0.000128118789541453i</v>
      </c>
      <c r="N3679" s="57">
        <f t="shared" si="1076"/>
        <v>87.915859593308369</v>
      </c>
      <c r="O3679" s="57">
        <f t="shared" si="1077"/>
        <v>47.205249145909185</v>
      </c>
      <c r="P3679" s="374">
        <f t="shared" si="1078"/>
        <v>-47.205249145909185</v>
      </c>
      <c r="Q3679" s="374">
        <f t="shared" si="1079"/>
        <v>92.084140406691631</v>
      </c>
      <c r="R3679" s="12">
        <f t="shared" si="1080"/>
        <v>-87.915859593308369</v>
      </c>
      <c r="S3679" s="57">
        <f t="shared" si="1081"/>
        <v>971.71866054406973</v>
      </c>
      <c r="T3679" s="12">
        <f t="shared" si="1064"/>
        <v>-47.205249145909185</v>
      </c>
    </row>
    <row r="3680" spans="1:20" x14ac:dyDescent="0.15">
      <c r="A3680" s="57">
        <f t="shared" si="1065"/>
        <v>6128689.266603169</v>
      </c>
      <c r="B3680" s="12">
        <f t="shared" si="1082"/>
        <v>975411.19145413721</v>
      </c>
      <c r="C3680" s="57" t="str">
        <f t="shared" si="1066"/>
        <v>-0.000152207863629185+0.00430447668928702i</v>
      </c>
      <c r="D3680" s="57" t="str">
        <f t="shared" si="1067"/>
        <v>0.768030820527969-2.36003780412915i</v>
      </c>
      <c r="E3680" s="57" t="str">
        <f t="shared" si="1068"/>
        <v>-10.6142818946637-4.21663374528679i</v>
      </c>
      <c r="F3680" s="57" t="str">
        <f t="shared" si="1069"/>
        <v>0.739074104394259-2.20689238262968i</v>
      </c>
      <c r="G3680" s="57" t="str">
        <f t="shared" si="1070"/>
        <v>0.176867895625792-0.381556867482025i</v>
      </c>
      <c r="H3680" s="57" t="str">
        <f t="shared" si="1071"/>
        <v>0.00133461809997175-8.15938123935268i</v>
      </c>
      <c r="I3680" s="57" t="str">
        <f t="shared" si="1072"/>
        <v>-0.101590731433132-0.0340405660990903i</v>
      </c>
      <c r="K3680" s="57" t="str">
        <f t="shared" si="1073"/>
        <v>0.000240560209683023-0.000185707066516735i</v>
      </c>
      <c r="L3680" s="57" t="str">
        <f t="shared" si="1074"/>
        <v>0.00025-0.000226620869238274i</v>
      </c>
      <c r="M3680" s="57" t="str">
        <f t="shared" si="1075"/>
        <v>0.0025-0.000127633781172995i</v>
      </c>
      <c r="N3680" s="57">
        <f t="shared" si="1076"/>
        <v>87.974844140138487</v>
      </c>
      <c r="O3680" s="57">
        <f t="shared" si="1077"/>
        <v>47.316165962562486</v>
      </c>
      <c r="P3680" s="374">
        <f t="shared" si="1078"/>
        <v>-47.316165962562486</v>
      </c>
      <c r="Q3680" s="374">
        <f t="shared" si="1079"/>
        <v>92.025155859861513</v>
      </c>
      <c r="R3680" s="12">
        <f t="shared" si="1080"/>
        <v>-87.974844140138487</v>
      </c>
      <c r="S3680" s="57">
        <f t="shared" si="1081"/>
        <v>975.41119145413722</v>
      </c>
      <c r="T3680" s="12">
        <f t="shared" si="1064"/>
        <v>-47.316165962562486</v>
      </c>
    </row>
    <row r="3681" spans="1:20" x14ac:dyDescent="0.15">
      <c r="A3681" s="57">
        <f t="shared" si="1065"/>
        <v>6151978.2858162615</v>
      </c>
      <c r="B3681" s="12">
        <f t="shared" si="1082"/>
        <v>979117.75398166291</v>
      </c>
      <c r="C3681" s="57" t="str">
        <f t="shared" si="1066"/>
        <v>-0.00014594567506886+0.00425003048690037i</v>
      </c>
      <c r="D3681" s="57" t="str">
        <f t="shared" si="1067"/>
        <v>0.762781668070099-2.35281010292761i</v>
      </c>
      <c r="E3681" s="57" t="str">
        <f t="shared" si="1068"/>
        <v>-10.5393184177676-4.16857925888118i</v>
      </c>
      <c r="F3681" s="57" t="str">
        <f t="shared" si="1069"/>
        <v>0.734470669905898-2.20066374877685i</v>
      </c>
      <c r="G3681" s="57" t="str">
        <f t="shared" si="1070"/>
        <v>0.175766247271768-0.380621168081556i</v>
      </c>
      <c r="H3681" s="57" t="str">
        <f t="shared" si="1071"/>
        <v>0.00132396512170786-8.12848528430766i</v>
      </c>
      <c r="I3681" s="57" t="str">
        <f t="shared" si="1072"/>
        <v>-0.100920455102121-0.0337004325057517i</v>
      </c>
      <c r="K3681" s="57" t="str">
        <f t="shared" si="1073"/>
        <v>0.00024045761275479-0.00018501726434307i</v>
      </c>
      <c r="L3681" s="57" t="str">
        <f t="shared" si="1074"/>
        <v>0.00025-0.000225762969952454i</v>
      </c>
      <c r="M3681" s="57" t="str">
        <f t="shared" si="1075"/>
        <v>0.0025-0.00012715060885933i</v>
      </c>
      <c r="N3681" s="57">
        <f t="shared" si="1076"/>
        <v>88.033240788477016</v>
      </c>
      <c r="O3681" s="57">
        <f t="shared" si="1077"/>
        <v>47.427040780155146</v>
      </c>
      <c r="P3681" s="374">
        <f t="shared" si="1078"/>
        <v>-47.427040780155146</v>
      </c>
      <c r="Q3681" s="374">
        <f t="shared" si="1079"/>
        <v>91.966759211522984</v>
      </c>
      <c r="R3681" s="12">
        <f t="shared" si="1080"/>
        <v>-88.033240788477016</v>
      </c>
      <c r="S3681" s="57">
        <f t="shared" si="1081"/>
        <v>979.11775398166287</v>
      </c>
      <c r="T3681" s="12">
        <f t="shared" si="1064"/>
        <v>-47.427040780155146</v>
      </c>
    </row>
    <row r="3682" spans="1:20" x14ac:dyDescent="0.15">
      <c r="A3682" s="57">
        <f t="shared" si="1065"/>
        <v>6175355.8033023626</v>
      </c>
      <c r="B3682" s="12">
        <f t="shared" si="1082"/>
        <v>982838.40144679323</v>
      </c>
      <c r="C3682" s="57" t="str">
        <f t="shared" si="1066"/>
        <v>-0.000139861152653619+0.00419628750428474i</v>
      </c>
      <c r="D3682" s="57" t="str">
        <f t="shared" si="1067"/>
        <v>0.757564622783608-2.34559290440994i</v>
      </c>
      <c r="E3682" s="57" t="str">
        <f t="shared" si="1068"/>
        <v>-10.4648369467951-4.12107405306334i</v>
      </c>
      <c r="F3682" s="57" t="str">
        <f t="shared" si="1069"/>
        <v>0.729889824105491-2.19444025493881i</v>
      </c>
      <c r="G3682" s="57" t="str">
        <f t="shared" si="1070"/>
        <v>0.174670004618849-0.379684598193422i</v>
      </c>
      <c r="H3682" s="57" t="str">
        <f t="shared" si="1071"/>
        <v>0.00131340105354098-8.0977063752921i</v>
      </c>
      <c r="I3682" s="57" t="str">
        <f t="shared" si="1072"/>
        <v>-0.100254033209931-0.0333634197416625i</v>
      </c>
      <c r="K3682" s="57" t="str">
        <f t="shared" si="1073"/>
        <v>0.000240355765819006-0.000184329927265762i</v>
      </c>
      <c r="L3682" s="57" t="str">
        <f t="shared" si="1074"/>
        <v>0.00025-0.000224908318342752i</v>
      </c>
      <c r="M3682" s="57" t="str">
        <f t="shared" si="1075"/>
        <v>0.0025-0.00012666926564986i</v>
      </c>
      <c r="N3682" s="57">
        <f t="shared" si="1076"/>
        <v>88.09105347816822</v>
      </c>
      <c r="O3682" s="57">
        <f t="shared" si="1077"/>
        <v>47.537873509531352</v>
      </c>
      <c r="P3682" s="374">
        <f t="shared" si="1078"/>
        <v>-47.537873509531352</v>
      </c>
      <c r="Q3682" s="374">
        <f t="shared" si="1079"/>
        <v>91.90894652183178</v>
      </c>
      <c r="R3682" s="12">
        <f t="shared" si="1080"/>
        <v>-88.09105347816822</v>
      </c>
      <c r="S3682" s="57">
        <f t="shared" si="1081"/>
        <v>982.83840144679323</v>
      </c>
      <c r="T3682" s="12">
        <f t="shared" si="1064"/>
        <v>-47.537873509531352</v>
      </c>
    </row>
    <row r="3683" spans="1:20" x14ac:dyDescent="0.15">
      <c r="A3683" s="57">
        <f t="shared" si="1065"/>
        <v>6198822.1553549124</v>
      </c>
      <c r="B3683" s="12">
        <f t="shared" si="1082"/>
        <v>986573.18737229111</v>
      </c>
      <c r="C3683" s="57" t="str">
        <f t="shared" si="1066"/>
        <v>-0.000133949913587929+0.00414323865752037i</v>
      </c>
      <c r="D3683" s="57" t="str">
        <f t="shared" si="1067"/>
        <v>0.752379539708716-2.33838631877197i</v>
      </c>
      <c r="E3683" s="57" t="str">
        <f t="shared" si="1068"/>
        <v>-10.3908352373405-4.07411183516868i</v>
      </c>
      <c r="F3683" s="57" t="str">
        <f t="shared" si="1069"/>
        <v>0.725331531963212-2.18822200685414i</v>
      </c>
      <c r="G3683" s="57" t="str">
        <f t="shared" si="1070"/>
        <v>0.173579159284047-0.378747191073796i</v>
      </c>
      <c r="H3683" s="57" t="str">
        <f t="shared" si="1071"/>
        <v>0.00130292510003501-8.06704406826308i</v>
      </c>
      <c r="I3683" s="57" t="str">
        <f t="shared" si="1072"/>
        <v>-0.0995914500940011-0.0330295035325145i</v>
      </c>
      <c r="K3683" s="57" t="str">
        <f t="shared" si="1073"/>
        <v>0.000240254663580009-0.0001836450475472i</v>
      </c>
      <c r="L3683" s="57" t="str">
        <f t="shared" si="1074"/>
        <v>0.00025-0.000224056902114716i</v>
      </c>
      <c r="M3683" s="57" t="str">
        <f t="shared" si="1075"/>
        <v>0.0025-0.000126189744620303i</v>
      </c>
      <c r="N3683" s="57">
        <f t="shared" si="1076"/>
        <v>88.148286135026581</v>
      </c>
      <c r="O3683" s="57">
        <f t="shared" si="1077"/>
        <v>47.648664064192594</v>
      </c>
      <c r="P3683" s="374">
        <f t="shared" si="1078"/>
        <v>-47.648664064192594</v>
      </c>
      <c r="Q3683" s="374">
        <f t="shared" si="1079"/>
        <v>91.851713864973419</v>
      </c>
      <c r="R3683" s="12">
        <f t="shared" si="1080"/>
        <v>-88.148286135026581</v>
      </c>
      <c r="S3683" s="57">
        <f t="shared" si="1081"/>
        <v>986.57318737229116</v>
      </c>
      <c r="T3683" s="12">
        <f t="shared" si="1064"/>
        <v>-47.648664064192594</v>
      </c>
    </row>
    <row r="3684" spans="1:20" x14ac:dyDescent="0.15">
      <c r="A3684" s="57">
        <f t="shared" si="1065"/>
        <v>6222377.679545261</v>
      </c>
      <c r="B3684" s="12">
        <f t="shared" si="1082"/>
        <v>990322.16548430582</v>
      </c>
      <c r="C3684" s="57" t="str">
        <f t="shared" si="1066"/>
        <v>-0.000128207674789087+0.00409087497424886i</v>
      </c>
      <c r="D3684" s="57" t="str">
        <f t="shared" si="1067"/>
        <v>0.747226273828522-2.33119045473997i</v>
      </c>
      <c r="E3684" s="57" t="str">
        <f t="shared" si="1068"/>
        <v>-10.3173110380048-4.02768638440823i</v>
      </c>
      <c r="F3684" s="57" t="str">
        <f t="shared" si="1069"/>
        <v>0.720795757501997-2.18200910954927i</v>
      </c>
      <c r="G3684" s="57" t="str">
        <f t="shared" si="1070"/>
        <v>0.172493702657683-0.377808979778308i</v>
      </c>
      <c r="H3684" s="57" t="str">
        <f t="shared" si="1071"/>
        <v>0.00129253647355857-8.03649792086908i</v>
      </c>
      <c r="I3684" s="57" t="str">
        <f t="shared" si="1072"/>
        <v>-0.0989326900898589-0.0326986597272257i</v>
      </c>
      <c r="K3684" s="57" t="str">
        <f t="shared" si="1073"/>
        <v>0.000240154300776759-0.000182962617462127i</v>
      </c>
      <c r="L3684" s="57" t="str">
        <f t="shared" si="1074"/>
        <v>0.00025-0.000223208709020438i</v>
      </c>
      <c r="M3684" s="57" t="str">
        <f t="shared" si="1075"/>
        <v>0.0025-0.000125712038872587i</v>
      </c>
      <c r="N3684" s="57">
        <f t="shared" si="1076"/>
        <v>88.204942670817317</v>
      </c>
      <c r="O3684" s="57">
        <f t="shared" si="1077"/>
        <v>47.75941236028391</v>
      </c>
      <c r="P3684" s="374">
        <f t="shared" si="1078"/>
        <v>-47.75941236028391</v>
      </c>
      <c r="Q3684" s="374">
        <f t="shared" si="1079"/>
        <v>91.795057329182683</v>
      </c>
      <c r="R3684" s="12">
        <f t="shared" si="1080"/>
        <v>-88.204942670817317</v>
      </c>
      <c r="S3684" s="57">
        <f t="shared" si="1081"/>
        <v>990.32216548430586</v>
      </c>
      <c r="T3684" s="12">
        <f t="shared" si="1064"/>
        <v>-47.75941236028391</v>
      </c>
    </row>
    <row r="3685" spans="1:20" x14ac:dyDescent="0.15">
      <c r="A3685" s="57">
        <f t="shared" si="1065"/>
        <v>6246022.714727534</v>
      </c>
      <c r="B3685" s="12">
        <f t="shared" si="1082"/>
        <v>994085.38971314626</v>
      </c>
      <c r="C3685" s="57" t="str">
        <f t="shared" si="1066"/>
        <v>-0.000122630250756726+0.00403918759254099i</v>
      </c>
      <c r="D3685" s="57" t="str">
        <f t="shared" si="1067"/>
        <v>0.742104680080806-2.32400541957869i</v>
      </c>
      <c r="E3685" s="57" t="str">
        <f t="shared" si="1068"/>
        <v>-10.2442620908757-3.98179155106557i</v>
      </c>
      <c r="F3685" s="57" t="str">
        <f t="shared" si="1069"/>
        <v>0.716282463810037-2.17580166733289i</v>
      </c>
      <c r="G3685" s="57" t="str">
        <f t="shared" si="1070"/>
        <v>0.171413625906391-0.376869997160845i</v>
      </c>
      <c r="H3685" s="57" t="str">
        <f t="shared" si="1071"/>
        <v>0.00128223439420048-8.00606749244349i</v>
      </c>
      <c r="I3685" s="57" t="str">
        <f t="shared" si="1072"/>
        <v>-0.0982777375316651-0.0323708642982806i</v>
      </c>
      <c r="K3685" s="57" t="str">
        <f t="shared" si="1073"/>
        <v>0.000240054672182653-0.000182282629297766i</v>
      </c>
      <c r="L3685" s="57" t="str">
        <f t="shared" si="1074"/>
        <v>0.00025-0.000222363726858377i</v>
      </c>
      <c r="M3685" s="57" t="str">
        <f t="shared" si="1075"/>
        <v>0.0025-0.000125236141534755i</v>
      </c>
      <c r="N3685" s="57">
        <f t="shared" si="1076"/>
        <v>88.261026983238949</v>
      </c>
      <c r="O3685" s="57">
        <f t="shared" si="1077"/>
        <v>47.870118316580616</v>
      </c>
      <c r="P3685" s="374">
        <f t="shared" si="1078"/>
        <v>-47.870118316580616</v>
      </c>
      <c r="Q3685" s="374">
        <f t="shared" si="1079"/>
        <v>91.738973016761051</v>
      </c>
      <c r="R3685" s="12">
        <f t="shared" si="1080"/>
        <v>-88.261026983238949</v>
      </c>
      <c r="S3685" s="57">
        <f t="shared" si="1081"/>
        <v>994.08538971314624</v>
      </c>
      <c r="T3685" s="12">
        <f t="shared" si="1064"/>
        <v>-47.870118316580616</v>
      </c>
    </row>
    <row r="3686" spans="1:20" x14ac:dyDescent="0.15">
      <c r="A3686" s="57">
        <f t="shared" si="1065"/>
        <v>6269757.6010434981</v>
      </c>
      <c r="B3686" s="12">
        <f t="shared" si="1082"/>
        <v>997862.91419405618</v>
      </c>
      <c r="C3686" s="57" t="str">
        <f t="shared" si="1066"/>
        <v>-0.000117213551485385+0.00398816775976833i</v>
      </c>
      <c r="D3686" s="57" t="str">
        <f t="shared" si="1067"/>
        <v>0.737014613369757-2.31683131909962i</v>
      </c>
      <c r="E3686" s="57" t="str">
        <f t="shared" si="1068"/>
        <v>-10.1716861319963-3.93642125570256i</v>
      </c>
      <c r="F3686" s="57" t="str">
        <f t="shared" si="1069"/>
        <v>0.711791613053379-2.16959978379066i</v>
      </c>
      <c r="G3686" s="57" t="str">
        <f t="shared" si="1070"/>
        <v>0.170338919976122-0.375930275872389i</v>
      </c>
      <c r="H3686" s="57" t="str">
        <f t="shared" si="1071"/>
        <v>0.00127201808968619-7.97575234399803i</v>
      </c>
      <c r="I3686" s="57" t="str">
        <f t="shared" si="1072"/>
        <v>-0.0976265767527689-0.0320460933420569i</v>
      </c>
      <c r="K3686" s="57" t="str">
        <f t="shared" si="1073"/>
        <v>0.000239955772605345-0.000181605075353936i</v>
      </c>
      <c r="L3686" s="57" t="str">
        <f t="shared" si="1074"/>
        <v>0.00025-0.000221521943473178i</v>
      </c>
      <c r="M3686" s="57" t="str">
        <f t="shared" si="1075"/>
        <v>0.0025-0.000124762045760864i</v>
      </c>
      <c r="N3686" s="57">
        <f t="shared" si="1076"/>
        <v>88.316542955900061</v>
      </c>
      <c r="O3686" s="57">
        <f t="shared" si="1077"/>
        <v>47.98078185447433</v>
      </c>
      <c r="P3686" s="374">
        <f t="shared" si="1078"/>
        <v>-47.98078185447433</v>
      </c>
      <c r="Q3686" s="374">
        <f t="shared" si="1079"/>
        <v>91.683457044099939</v>
      </c>
      <c r="R3686" s="12">
        <f t="shared" si="1080"/>
        <v>-88.316542955900061</v>
      </c>
      <c r="S3686" s="57">
        <f t="shared" si="1081"/>
        <v>997.8629141940562</v>
      </c>
      <c r="T3686" s="12">
        <f t="shared" si="1064"/>
        <v>-47.98078185447433</v>
      </c>
    </row>
    <row r="3687" spans="1:20" x14ac:dyDescent="0.15">
      <c r="A3687" s="57">
        <f t="shared" si="1065"/>
        <v>6293582.6799274636</v>
      </c>
      <c r="B3687" s="12">
        <f t="shared" si="1082"/>
        <v>1001654.7932679936</v>
      </c>
      <c r="C3687" s="57" t="str">
        <f t="shared" si="1066"/>
        <v>-0.000111953580418468+0.00393780683147868i</v>
      </c>
      <c r="D3687" s="57" t="str">
        <f t="shared" si="1067"/>
        <v>0.731955928577448-2.30966825766919i</v>
      </c>
      <c r="E3687" s="57" t="str">
        <f t="shared" si="1068"/>
        <v>-10.0995808918229-3.89156948837295i</v>
      </c>
      <c r="F3687" s="57" t="str">
        <f t="shared" si="1069"/>
        <v>0.707323166488418-2.16340356178007i</v>
      </c>
      <c r="G3687" s="57" t="str">
        <f t="shared" si="1070"/>
        <v>0.169269575595144-0.374989848359904i</v>
      </c>
      <c r="H3687" s="57" t="str">
        <f t="shared" si="1071"/>
        <v>0.00126188679529524-7.94555203821643i</v>
      </c>
      <c r="I3687" s="57" t="str">
        <f t="shared" si="1072"/>
        <v>-0.0969791920862679-0.0317243230791345i</v>
      </c>
      <c r="K3687" s="57" t="str">
        <f t="shared" si="1073"/>
        <v>0.000239857596886554-0.000180929947943182i</v>
      </c>
      <c r="L3687" s="57" t="str">
        <f t="shared" si="1074"/>
        <v>0.00025-0.000220683346755508i</v>
      </c>
      <c r="M3687" s="57" t="str">
        <f t="shared" si="1075"/>
        <v>0.0025-0.000124289744730887i</v>
      </c>
      <c r="N3687" s="57">
        <f t="shared" si="1076"/>
        <v>88.371494458303019</v>
      </c>
      <c r="O3687" s="57">
        <f t="shared" si="1077"/>
        <v>48.091402897958943</v>
      </c>
      <c r="P3687" s="374">
        <f t="shared" si="1078"/>
        <v>-48.091402897958943</v>
      </c>
      <c r="Q3687" s="374">
        <f t="shared" si="1079"/>
        <v>91.628505541696981</v>
      </c>
      <c r="R3687" s="12">
        <f t="shared" si="1080"/>
        <v>-88.371494458303019</v>
      </c>
      <c r="S3687" s="57">
        <f t="shared" si="1081"/>
        <v>1001.6547932679936</v>
      </c>
      <c r="T3687" s="12">
        <f t="shared" si="1064"/>
        <v>-48.091402897958943</v>
      </c>
    </row>
    <row r="3688" spans="1:20" x14ac:dyDescent="0.15">
      <c r="A3688" s="57">
        <f t="shared" si="1065"/>
        <v>6317498.2941111885</v>
      </c>
      <c r="B3688" s="12">
        <f t="shared" si="1082"/>
        <v>1005461.0814824121</v>
      </c>
      <c r="C3688" s="57" t="str">
        <f t="shared" si="1066"/>
        <v>-0.00010684643244393+0.00388809627027537i</v>
      </c>
      <c r="D3688" s="57" t="str">
        <f t="shared" si="1067"/>
        <v>0.726928480575221-2.30251633821709i</v>
      </c>
      <c r="E3688" s="57" t="str">
        <f t="shared" si="1068"/>
        <v>-10.0279440956709-3.84723030784426i</v>
      </c>
      <c r="F3688" s="57" t="str">
        <f t="shared" si="1069"/>
        <v>0.702877084474469-2.15721310342548i</v>
      </c>
      <c r="G3688" s="57" t="str">
        <f t="shared" si="1070"/>
        <v>0.168205583277037-0.374048746865257i</v>
      </c>
      <c r="H3688" s="57" t="str">
        <f t="shared" si="1071"/>
        <v>0.00125183975377965-7.91546613944776i</v>
      </c>
      <c r="I3688" s="57" t="str">
        <f t="shared" si="1072"/>
        <v>-0.096335567865567-0.0314055298545891i</v>
      </c>
      <c r="K3688" s="57" t="str">
        <f t="shared" si="1073"/>
        <v>0.000239760139901891-0.000180257239390884i</v>
      </c>
      <c r="L3688" s="57" t="str">
        <f t="shared" si="1074"/>
        <v>0.00025-0.000219847924641868i</v>
      </c>
      <c r="M3688" s="57" t="str">
        <f t="shared" si="1075"/>
        <v>0.0025-0.000123819231650614i</v>
      </c>
      <c r="N3688" s="57">
        <f t="shared" si="1076"/>
        <v>88.425885345818614</v>
      </c>
      <c r="O3688" s="57">
        <f t="shared" si="1077"/>
        <v>48.20198137361686</v>
      </c>
      <c r="P3688" s="374">
        <f t="shared" si="1078"/>
        <v>-48.20198137361686</v>
      </c>
      <c r="Q3688" s="374">
        <f t="shared" si="1079"/>
        <v>91.574114654181386</v>
      </c>
      <c r="R3688" s="12">
        <f t="shared" si="1080"/>
        <v>-88.425885345818614</v>
      </c>
      <c r="S3688" s="57">
        <f t="shared" si="1081"/>
        <v>1005.4610814824121</v>
      </c>
      <c r="T3688" s="12">
        <f t="shared" si="1064"/>
        <v>-48.20198137361686</v>
      </c>
    </row>
    <row r="3689" spans="1:20" x14ac:dyDescent="0.15">
      <c r="A3689" s="57">
        <f t="shared" si="1065"/>
        <v>6341504.7876288109</v>
      </c>
      <c r="B3689" s="12">
        <f t="shared" si="1082"/>
        <v>1009281.8335920452</v>
      </c>
      <c r="C3689" s="57" t="str">
        <f t="shared" si="1066"/>
        <v>-0.000101888291929733+0.00383902764470099i</v>
      </c>
      <c r="D3689" s="57" t="str">
        <f t="shared" si="1067"/>
        <v>0.721932124234863-2.29537566224451i</v>
      </c>
      <c r="E3689" s="57" t="str">
        <f t="shared" si="1068"/>
        <v>-9.95677346415055-3.8033978408274i</v>
      </c>
      <c r="F3689" s="57" t="str">
        <f t="shared" si="1069"/>
        <v>0.698453326486196-2.15102851011332i</v>
      </c>
      <c r="G3689" s="57" t="str">
        <f t="shared" si="1070"/>
        <v>0.167146933323681-0.373107003424179i</v>
      </c>
      <c r="H3689" s="57" t="str">
        <f t="shared" si="1071"/>
        <v>0.00124187621528336-7.88549421370039i</v>
      </c>
      <c r="I3689" s="57" t="str">
        <f t="shared" si="1072"/>
        <v>-0.0956956884249471-0.0310896901382677i</v>
      </c>
      <c r="K3689" s="57" t="str">
        <f t="shared" si="1073"/>
        <v>0.000239663396560667-0.000179586942035387i</v>
      </c>
      <c r="L3689" s="57" t="str">
        <f t="shared" si="1074"/>
        <v>0.00025-0.000219015665114434i</v>
      </c>
      <c r="M3689" s="57" t="str">
        <f t="shared" si="1075"/>
        <v>0.0025-0.000123350499751558i</v>
      </c>
      <c r="N3689" s="57">
        <f t="shared" si="1076"/>
        <v>88.4797194596689</v>
      </c>
      <c r="O3689" s="57">
        <f t="shared" si="1077"/>
        <v>48.312517210604966</v>
      </c>
      <c r="P3689" s="374">
        <f t="shared" si="1078"/>
        <v>-48.312517210604966</v>
      </c>
      <c r="Q3689" s="374">
        <f t="shared" si="1079"/>
        <v>91.5202805403311</v>
      </c>
      <c r="R3689" s="12">
        <f t="shared" si="1080"/>
        <v>-88.4797194596689</v>
      </c>
      <c r="S3689" s="57">
        <f t="shared" si="1081"/>
        <v>1009.2818335920452</v>
      </c>
      <c r="T3689" s="12">
        <f t="shared" si="1064"/>
        <v>-48.312517210604966</v>
      </c>
    </row>
    <row r="3690" spans="1:20" x14ac:dyDescent="0.15">
      <c r="A3690" s="57">
        <f t="shared" si="1065"/>
        <v>6365602.5058217999</v>
      </c>
      <c r="B3690" s="12">
        <f t="shared" si="1082"/>
        <v>1013117.104559695</v>
      </c>
      <c r="C3690" s="57" t="str">
        <f t="shared" si="1066"/>
        <v>-0.0000970754307994255+0.00379059262812553i</v>
      </c>
      <c r="D3690" s="57" t="str">
        <f t="shared" si="1067"/>
        <v>0.716966714439708-2.2882463298327i</v>
      </c>
      <c r="E3690" s="57" t="str">
        <f t="shared" si="1068"/>
        <v>-9.88606671359086-3.76006628121428i</v>
      </c>
      <c r="F3690" s="57" t="str">
        <f t="shared" si="1069"/>
        <v>0.694051851126121-2.14484988248742i</v>
      </c>
      <c r="G3690" s="57" t="str">
        <f t="shared" si="1070"/>
        <v>0.166093615828241-0.372164649865274i</v>
      </c>
      <c r="H3690" s="57" t="str">
        <f t="shared" si="1071"/>
        <v>0.00123199543726234-7.85563582863502i</v>
      </c>
      <c r="I3690" s="57" t="str">
        <f t="shared" si="1072"/>
        <v>-0.0950595381001232-0.0307767805250485i</v>
      </c>
      <c r="K3690" s="57" t="str">
        <f t="shared" si="1073"/>
        <v>0.00023956736180571-0.000178919048228103i</v>
      </c>
      <c r="L3690" s="57" t="str">
        <f t="shared" si="1074"/>
        <v>0.00025-0.00021818655620087i</v>
      </c>
      <c r="M3690" s="57" t="str">
        <f t="shared" si="1075"/>
        <v>0.0025-0.000122883542290853i</v>
      </c>
      <c r="N3690" s="57">
        <f t="shared" si="1076"/>
        <v>88.533000626902307</v>
      </c>
      <c r="O3690" s="57">
        <f t="shared" si="1077"/>
        <v>48.423010340640957</v>
      </c>
      <c r="P3690" s="374">
        <f t="shared" si="1078"/>
        <v>-48.423010340640957</v>
      </c>
      <c r="Q3690" s="374">
        <f t="shared" si="1079"/>
        <v>91.466999373097693</v>
      </c>
      <c r="R3690" s="12">
        <f t="shared" si="1080"/>
        <v>-88.533000626902307</v>
      </c>
      <c r="S3690" s="57">
        <f t="shared" si="1081"/>
        <v>1013.117104559695</v>
      </c>
      <c r="T3690" s="12">
        <f t="shared" si="1064"/>
        <v>-48.423010340640957</v>
      </c>
    </row>
    <row r="3691" spans="1:20" x14ac:dyDescent="0.15">
      <c r="A3691" s="57">
        <f t="shared" si="1065"/>
        <v>6389791.7953439234</v>
      </c>
      <c r="B3691" s="12">
        <f t="shared" si="1082"/>
        <v>1016966.9495570218</v>
      </c>
      <c r="C3691" s="57" t="str">
        <f t="shared" si="1066"/>
        <v>-0.0000924042066463402+0.00374278299763976i</v>
      </c>
      <c r="D3691" s="57" t="str">
        <f t="shared" si="1067"/>
        <v>0.712032106095471-2.28112843965121i</v>
      </c>
      <c r="E3691" s="57" t="str">
        <f t="shared" si="1068"/>
        <v>-9.81582155645522-3.71722988932373i</v>
      </c>
      <c r="F3691" s="57" t="str">
        <f t="shared" si="1069"/>
        <v>0.689672616137048-2.13867732044462i</v>
      </c>
      <c r="G3691" s="57" t="str">
        <f t="shared" si="1070"/>
        <v>0.165045620678144-0.371221717809061i</v>
      </c>
      <c r="H3691" s="57" t="str">
        <f t="shared" si="1071"/>
        <v>0.00122219668440612-7.82589055355897i</v>
      </c>
      <c r="I3691" s="57" t="str">
        <f t="shared" si="1072"/>
        <v>-0.0944271012288253-0.0304667777350865i</v>
      </c>
      <c r="K3691" s="57" t="str">
        <f t="shared" si="1073"/>
        <v>0.000239472030613189-0.000178253550333628i</v>
      </c>
      <c r="L3691" s="57" t="str">
        <f t="shared" si="1074"/>
        <v>0.00025-0.000217360585974169i</v>
      </c>
      <c r="M3691" s="57" t="str">
        <f t="shared" si="1075"/>
        <v>0.0025-0.000122418352551159i</v>
      </c>
      <c r="N3691" s="57">
        <f t="shared" si="1076"/>
        <v>88.585732660372457</v>
      </c>
      <c r="O3691" s="57">
        <f t="shared" si="1077"/>
        <v>48.533460697988595</v>
      </c>
      <c r="P3691" s="374">
        <f t="shared" si="1078"/>
        <v>-48.533460697988595</v>
      </c>
      <c r="Q3691" s="374">
        <f t="shared" si="1079"/>
        <v>91.414267339627543</v>
      </c>
      <c r="R3691" s="12">
        <f t="shared" si="1080"/>
        <v>-88.585732660372457</v>
      </c>
      <c r="S3691" s="57">
        <f t="shared" si="1081"/>
        <v>1016.9669495570218</v>
      </c>
      <c r="T3691" s="12">
        <f t="shared" si="1064"/>
        <v>-48.533460697988595</v>
      </c>
    </row>
    <row r="3692" spans="1:20" x14ac:dyDescent="0.15">
      <c r="A3692" s="57">
        <f t="shared" si="1065"/>
        <v>6414073.0041662296</v>
      </c>
      <c r="B3692" s="12">
        <f t="shared" si="1082"/>
        <v>1020831.4239653385</v>
      </c>
      <c r="C3692" s="57" t="str">
        <f t="shared" si="1066"/>
        <v>-0.0000878710608859985+0.00369559063295337i</v>
      </c>
      <c r="D3692" s="57" t="str">
        <f t="shared" si="1067"/>
        <v>0.707128154141056-2.27402208896653i</v>
      </c>
      <c r="E3692" s="57" t="str">
        <f t="shared" si="1068"/>
        <v>-9.7460357017448-3.67488299115488i</v>
      </c>
      <c r="F3692" s="57" t="str">
        <f t="shared" si="1069"/>
        <v>0.68531557841451-2.13251092313046i</v>
      </c>
      <c r="G3692" s="57" t="str">
        <f t="shared" si="1070"/>
        <v>0.164002937558053-0.370278238667063i</v>
      </c>
      <c r="H3692" s="57" t="str">
        <f t="shared" si="1071"/>
        <v>0.00121247922855974-7.79625795941956i</v>
      </c>
      <c r="I3692" s="57" t="str">
        <f t="shared" si="1072"/>
        <v>-0.0937983621513654-0.0301596586140425i</v>
      </c>
      <c r="K3692" s="57" t="str">
        <f t="shared" si="1073"/>
        <v>0.000239377397992423-0.000177590440729857i</v>
      </c>
      <c r="L3692" s="57" t="str">
        <f t="shared" si="1074"/>
        <v>0.00025-0.000216537742552469i</v>
      </c>
      <c r="M3692" s="57" t="str">
        <f t="shared" si="1075"/>
        <v>0.0025-0.000121954923840565i</v>
      </c>
      <c r="N3692" s="57">
        <f t="shared" si="1076"/>
        <v>88.637919358715763</v>
      </c>
      <c r="O3692" s="57">
        <f t="shared" si="1077"/>
        <v>48.643868219443618</v>
      </c>
      <c r="P3692" s="374">
        <f t="shared" si="1078"/>
        <v>-48.643868219443618</v>
      </c>
      <c r="Q3692" s="374">
        <f t="shared" si="1079"/>
        <v>91.362080641284237</v>
      </c>
      <c r="R3692" s="12">
        <f t="shared" si="1080"/>
        <v>-88.637919358715763</v>
      </c>
      <c r="S3692" s="57">
        <f t="shared" si="1081"/>
        <v>1020.8314239653384</v>
      </c>
      <c r="T3692" s="12">
        <f t="shared" ref="T3692:T3755" si="1083">P3692</f>
        <v>-48.643868219443618</v>
      </c>
    </row>
    <row r="3693" spans="1:20" x14ac:dyDescent="0.15">
      <c r="A3693" s="57">
        <f t="shared" ref="A3693:A3756" si="1084">2*PI()*B3693</f>
        <v>6438446.4815820614</v>
      </c>
      <c r="B3693" s="12">
        <f t="shared" si="1082"/>
        <v>1024710.5833764068</v>
      </c>
      <c r="C3693" s="57" t="str">
        <f t="shared" ref="C3693:C3756" si="1085">IMPRODUCT(D3693,E3693,$C$40,,K3693,$C$41)</f>
        <v>-0.0000834725169459596+0.00364900751529793i</v>
      </c>
      <c r="D3693" s="57" t="str">
        <f t="shared" ref="D3693:D3756" si="1086">IMDIV(IMPRODUCT($C$37,$C$38,COMPLEX(1,A3693/$C$38)),IMSUM(-1*A3693*A3693/$C$39,COMPLEX(0,1*A3693)))</f>
        <v>0.702254713559071-2.26692737365046i</v>
      </c>
      <c r="E3693" s="57" t="str">
        <f t="shared" ref="E3693:E3756" si="1087">IMDIV(IMPRODUCT(IMSUM(F3693,G3693),$C$29,H3693),IMSUM(1,I3693))</f>
        <v>-9.67670685539208-3.63301997764803i</v>
      </c>
      <c r="F3693" s="57" t="str">
        <f t="shared" ref="F3693:F3756" si="1088">IMDIV(IMPRODUCT($C$14,$C$15,COMPLEX(1,A3693/$C$15)),IMSUM(-1*A3693*A3693/$C$16,COMPLEX(0,A3693)))</f>
        <v>0.680980694019086-2.12635078893497i</v>
      </c>
      <c r="G3693" s="57" t="str">
        <f t="shared" ref="G3693:G3756" si="1089">IMDIV(1,COMPLEX(1,A3693*$C$9*$C$10))</f>
        <v>0.162965555952824-0.36933424364092i</v>
      </c>
      <c r="H3693" s="57" t="str">
        <f t="shared" ref="H3693:H3756" si="1090">IMDIV($C$3,IMSUM(K3693,COMPLEX(0,$C$28*A3693)))</f>
        <v>0.00120284234864686-7.76673761879755i</v>
      </c>
      <c r="I3693" s="57" t="str">
        <f t="shared" ref="I3693:I3756" si="1091">IMPRODUCT(F3693,$C$29,H3693,$C$31)</f>
        <v>-0.0931733052112047-0.0298554001332917i</v>
      </c>
      <c r="K3693" s="57" t="str">
        <f t="shared" ref="K3693:K3756" si="1092">IF($C$26&lt;=0,IMDIV(1,IMSUM(IMDIV(1,L3693),1/$C$18)),IMDIV(1,IMSUM(IMDIV(1,L3693),1/$C$18,IMDIV(1,M3693))))</f>
        <v>0.000239283458985706-0.000176929711808089i</v>
      </c>
      <c r="L3693" s="57" t="str">
        <f t="shared" ref="L3693:L3756" si="1093">IMSUM($C$21/$C$22,IMDIV(1,COMPLEX(0,$C$20*$C$22*A3693)))</f>
        <v>0.00025-0.000215718014098893i</v>
      </c>
      <c r="M3693" s="57" t="str">
        <f t="shared" ref="M3693:M3756" si="1094">IMSUM($C$25/$C$26,IMDIV(1,COMPLEX(0,$C$24*$C$26*A3693)))</f>
        <v>0.0025-0.000121493249492493i</v>
      </c>
      <c r="N3693" s="57">
        <f t="shared" ref="N3693:N3756" si="1095">ABS(R3693)</f>
        <v>88.689564506328523</v>
      </c>
      <c r="O3693" s="57">
        <f t="shared" ref="O3693:O3756" si="1096">ABS(P3693)</f>
        <v>48.754232844320583</v>
      </c>
      <c r="P3693" s="374">
        <f t="shared" ref="P3693:P3756" si="1097">20*LOG10(IMABS(C3693))</f>
        <v>-48.754232844320583</v>
      </c>
      <c r="Q3693" s="374">
        <f t="shared" ref="Q3693:Q3756" si="1098">IMARGUMENT(C3693)*180/PI()</f>
        <v>91.310435493671477</v>
      </c>
      <c r="R3693" s="12">
        <f t="shared" ref="R3693:R3756" si="1099">IF(Q3693&lt;0,Q3693+180,Q3693-180)</f>
        <v>-88.689564506328523</v>
      </c>
      <c r="S3693" s="57">
        <f t="shared" ref="S3693:S3756" si="1100">B3693/1000</f>
        <v>1024.7105833764067</v>
      </c>
      <c r="T3693" s="12">
        <f t="shared" si="1083"/>
        <v>-48.754232844320583</v>
      </c>
    </row>
    <row r="3694" spans="1:20" x14ac:dyDescent="0.15">
      <c r="A3694" s="57">
        <f t="shared" si="1084"/>
        <v>6462912.578212074</v>
      </c>
      <c r="B3694" s="12">
        <f t="shared" ref="B3694:B3757" si="1101">B3693*(1+B$42)</f>
        <v>1028604.4835932372</v>
      </c>
      <c r="C3694" s="57" t="str">
        <f t="shared" si="1085"/>
        <v>-0.0000792051784924833+0.00360302572633651i</v>
      </c>
      <c r="D3694" s="57" t="str">
        <f t="shared" si="1086"/>
        <v>0.697411639386338-2.25984438818879i</v>
      </c>
      <c r="E3694" s="57" t="str">
        <f t="shared" si="1087"/>
        <v>-9.60783272064635-3.59163530395414i</v>
      </c>
      <c r="F3694" s="57" t="str">
        <f t="shared" si="1088"/>
        <v>0.676667918188834-2.12019701548888i</v>
      </c>
      <c r="G3694" s="57" t="str">
        <f t="shared" si="1089"/>
        <v>0.161933465150473-0.368389763721569i</v>
      </c>
      <c r="H3694" s="57" t="str">
        <f t="shared" si="1090"/>
        <v>0.0011932853305938-7.73732910590123i</v>
      </c>
      <c r="I3694" s="57" t="str">
        <f t="shared" si="1091"/>
        <v>-0.0925519147555419-0.0295539793901257i</v>
      </c>
      <c r="K3694" s="57" t="str">
        <f t="shared" si="1092"/>
        <v>0.000239190208668124-0.000176271355973137i</v>
      </c>
      <c r="L3694" s="57" t="str">
        <f t="shared" si="1093"/>
        <v>0.00025-0.000214901388821372i</v>
      </c>
      <c r="M3694" s="57" t="str">
        <f t="shared" si="1094"/>
        <v>0.0025-0.000121033322865604i</v>
      </c>
      <c r="N3694" s="57">
        <f t="shared" si="1095"/>
        <v>88.740671873343203</v>
      </c>
      <c r="O3694" s="57">
        <f t="shared" si="1096"/>
        <v>48.864554514436868</v>
      </c>
      <c r="P3694" s="374">
        <f t="shared" si="1097"/>
        <v>-48.864554514436868</v>
      </c>
      <c r="Q3694" s="374">
        <f t="shared" si="1098"/>
        <v>91.259328126656797</v>
      </c>
      <c r="R3694" s="12">
        <f t="shared" si="1099"/>
        <v>-88.740671873343203</v>
      </c>
      <c r="S3694" s="57">
        <f t="shared" si="1100"/>
        <v>1028.6044835932373</v>
      </c>
      <c r="T3694" s="12">
        <f t="shared" si="1083"/>
        <v>-48.864554514436868</v>
      </c>
    </row>
    <row r="3695" spans="1:20" x14ac:dyDescent="0.15">
      <c r="A3695" s="57">
        <f t="shared" si="1084"/>
        <v>6487471.6460092803</v>
      </c>
      <c r="B3695" s="12">
        <f t="shared" si="1101"/>
        <v>1032513.1806308916</v>
      </c>
      <c r="C3695" s="57" t="str">
        <f t="shared" si="1085"/>
        <v>-0.0000750657276932182+0.00355763744707786i</v>
      </c>
      <c r="D3695" s="57" t="str">
        <f t="shared" si="1086"/>
        <v>0.692598786724139-2.25277322568985i</v>
      </c>
      <c r="E3695" s="57" t="str">
        <f t="shared" si="1087"/>
        <v>-9.53941099844777-3.55072348871133i</v>
      </c>
      <c r="F3695" s="57" t="str">
        <f t="shared" si="1088"/>
        <v>0.672377205351577-2.11404969965968i</v>
      </c>
      <c r="G3695" s="57" t="str">
        <f t="shared" si="1089"/>
        <v>0.160906654245114-0.367444829688427i</v>
      </c>
      <c r="H3695" s="57" t="str">
        <f t="shared" si="1090"/>
        <v>0.00118380746725438-7.70803199656011i</v>
      </c>
      <c r="I3695" s="57" t="str">
        <f t="shared" si="1091"/>
        <v>-0.0919341751358828-0.0292553736079328i</v>
      </c>
      <c r="K3695" s="57" t="str">
        <f t="shared" si="1092"/>
        <v>0.000239097642147373-0.000175615365643429i</v>
      </c>
      <c r="L3695" s="57" t="str">
        <f t="shared" si="1093"/>
        <v>0.00025-0.000214087854972477i</v>
      </c>
      <c r="M3695" s="57" t="str">
        <f t="shared" si="1094"/>
        <v>0.0025-0.000120575137343698i</v>
      </c>
      <c r="N3695" s="57">
        <f t="shared" si="1095"/>
        <v>88.791245215604334</v>
      </c>
      <c r="O3695" s="57">
        <f t="shared" si="1096"/>
        <v>48.974833174099281</v>
      </c>
      <c r="P3695" s="374">
        <f t="shared" si="1097"/>
        <v>-48.974833174099281</v>
      </c>
      <c r="Q3695" s="374">
        <f t="shared" si="1098"/>
        <v>91.208754784395666</v>
      </c>
      <c r="R3695" s="12">
        <f t="shared" si="1099"/>
        <v>-88.791245215604334</v>
      </c>
      <c r="S3695" s="57">
        <f t="shared" si="1100"/>
        <v>1032.5131806308916</v>
      </c>
      <c r="T3695" s="12">
        <f t="shared" si="1083"/>
        <v>-48.974833174099281</v>
      </c>
    </row>
    <row r="3696" spans="1:20" x14ac:dyDescent="0.15">
      <c r="A3696" s="57">
        <f t="shared" si="1084"/>
        <v>6512124.0382641153</v>
      </c>
      <c r="B3696" s="12">
        <f t="shared" si="1101"/>
        <v>1036436.730717289</v>
      </c>
      <c r="C3696" s="57" t="str">
        <f t="shared" si="1085"/>
        <v>-0.000071050923515106+0.00351283495679679i</v>
      </c>
      <c r="D3696" s="57" t="str">
        <f t="shared" si="1086"/>
        <v>0.687816010748346-2.24571397789308i</v>
      </c>
      <c r="E3696" s="57" t="str">
        <f t="shared" si="1087"/>
        <v>-9.4714393877928-3.51027911332895i</v>
      </c>
      <c r="F3696" s="57" t="str">
        <f t="shared" si="1088"/>
        <v>0.668108509137176-2.10790893754806i</v>
      </c>
      <c r="G3696" s="57" t="str">
        <f t="shared" si="1089"/>
        <v>0.159885112139905-0.366499472108645i</v>
      </c>
      <c r="H3696" s="57" t="str">
        <f t="shared" si="1090"/>
        <v>0.00117440805833558-7.67884586821848i</v>
      </c>
      <c r="I3696" s="57" t="str">
        <f t="shared" si="1091"/>
        <v>-0.0913200707086204-0.0289595601363624i</v>
      </c>
      <c r="K3696" s="57" t="str">
        <f t="shared" si="1092"/>
        <v>0.000239005754563575-0.000174961733251118i</v>
      </c>
      <c r="L3696" s="57" t="str">
        <f t="shared" si="1093"/>
        <v>0.00025-0.00021327740084925i</v>
      </c>
      <c r="M3696" s="57" t="str">
        <f t="shared" si="1094"/>
        <v>0.0025-0.000120118686335622i</v>
      </c>
      <c r="N3696" s="57">
        <f t="shared" si="1095"/>
        <v>88.841288274646956</v>
      </c>
      <c r="O3696" s="57">
        <f t="shared" si="1096"/>
        <v>49.085068770089755</v>
      </c>
      <c r="P3696" s="374">
        <f t="shared" si="1097"/>
        <v>-49.085068770089755</v>
      </c>
      <c r="Q3696" s="374">
        <f t="shared" si="1098"/>
        <v>91.158711725353044</v>
      </c>
      <c r="R3696" s="12">
        <f t="shared" si="1099"/>
        <v>-88.841288274646956</v>
      </c>
      <c r="S3696" s="57">
        <f t="shared" si="1100"/>
        <v>1036.436730717289</v>
      </c>
      <c r="T3696" s="12">
        <f t="shared" si="1083"/>
        <v>-49.085068770089755</v>
      </c>
    </row>
    <row r="3697" spans="1:20" x14ac:dyDescent="0.15">
      <c r="A3697" s="57">
        <f t="shared" si="1084"/>
        <v>6536870.1096095191</v>
      </c>
      <c r="B3697" s="12">
        <f t="shared" si="1101"/>
        <v>1040375.1902940148</v>
      </c>
      <c r="C3697" s="57" t="str">
        <f t="shared" si="1085"/>
        <v>-0.0000671576000573226+0.00346861063196086i</v>
      </c>
      <c r="D3697" s="57" t="str">
        <f t="shared" si="1086"/>
        <v>0.683063166719446-2.23866673517782i</v>
      </c>
      <c r="E3697" s="57" t="str">
        <f t="shared" si="1087"/>
        <v>-9.40391558609029-3.4702968212795i</v>
      </c>
      <c r="F3697" s="57" t="str">
        <f t="shared" si="1088"/>
        <v>0.663861782389779-2.10177482448439i</v>
      </c>
      <c r="G3697" s="57" t="str">
        <f t="shared" si="1089"/>
        <v>0.158868827549978-0.365553721336377i</v>
      </c>
      <c r="H3697" s="57" t="str">
        <f t="shared" si="1090"/>
        <v>0.00116508641032424-7.64977029992934i</v>
      </c>
      <c r="I3697" s="57" t="str">
        <f t="shared" si="1091"/>
        <v>-0.0907095858356141-0.0286665164514777i</v>
      </c>
      <c r="K3697" s="57" t="str">
        <f t="shared" si="1092"/>
        <v>0.000238914541089103-0.000174310451242173i</v>
      </c>
      <c r="L3697" s="57" t="str">
        <f t="shared" si="1093"/>
        <v>0.00025-0.000212470014793036i</v>
      </c>
      <c r="M3697" s="57" t="str">
        <f t="shared" si="1094"/>
        <v>0.0025-0.000119663963275177i</v>
      </c>
      <c r="N3697" s="57">
        <f t="shared" si="1095"/>
        <v>88.890804777669558</v>
      </c>
      <c r="O3697" s="57">
        <f t="shared" si="1096"/>
        <v>49.195261251650379</v>
      </c>
      <c r="P3697" s="374">
        <f t="shared" si="1097"/>
        <v>-49.195261251650379</v>
      </c>
      <c r="Q3697" s="374">
        <f t="shared" si="1098"/>
        <v>91.109195222330442</v>
      </c>
      <c r="R3697" s="12">
        <f t="shared" si="1099"/>
        <v>-88.890804777669558</v>
      </c>
      <c r="S3697" s="57">
        <f t="shared" si="1100"/>
        <v>1040.3751902940148</v>
      </c>
      <c r="T3697" s="12">
        <f t="shared" si="1083"/>
        <v>-49.195261251650379</v>
      </c>
    </row>
    <row r="3698" spans="1:20" x14ac:dyDescent="0.15">
      <c r="A3698" s="57">
        <f t="shared" si="1084"/>
        <v>6561710.2160260361</v>
      </c>
      <c r="B3698" s="12">
        <f t="shared" si="1101"/>
        <v>1044328.6160171321</v>
      </c>
      <c r="C3698" s="57" t="str">
        <f t="shared" si="1085"/>
        <v>-0.000063382664917925+0.003424956945163i</v>
      </c>
      <c r="D3698" s="57" t="str">
        <f t="shared" si="1086"/>
        <v>0.678340109992338-2.23163158657192i</v>
      </c>
      <c r="E3698" s="57" t="str">
        <f t="shared" si="1087"/>
        <v>-9.3368372895087-3.43077131739788i</v>
      </c>
      <c r="F3698" s="57" t="str">
        <f t="shared" si="1088"/>
        <v>0.659636977180044-2.09564745502544i</v>
      </c>
      <c r="G3698" s="57" t="str">
        <f t="shared" si="1089"/>
        <v>0.157857789005358-0.364607607512101i</v>
      </c>
      <c r="H3698" s="57" t="str">
        <f t="shared" si="1090"/>
        <v>0.00115584183641446-7.62080487234811i</v>
      </c>
      <c r="I3698" s="57" t="str">
        <f t="shared" si="1091"/>
        <v>-0.0901027048847706-0.028376220155892i</v>
      </c>
      <c r="K3698" s="57" t="str">
        <f t="shared" si="1092"/>
        <v>0.000238823996928402-0.000173661512076491i</v>
      </c>
      <c r="L3698" s="57" t="str">
        <f t="shared" si="1093"/>
        <v>0.00025-0.000211665685189316i</v>
      </c>
      <c r="M3698" s="57" t="str">
        <f t="shared" si="1094"/>
        <v>0.0025-0.000119210961621017i</v>
      </c>
      <c r="N3698" s="57">
        <f t="shared" si="1095"/>
        <v>88.939798437512351</v>
      </c>
      <c r="O3698" s="57">
        <f t="shared" si="1096"/>
        <v>49.305410570468965</v>
      </c>
      <c r="P3698" s="374">
        <f t="shared" si="1097"/>
        <v>-49.305410570468965</v>
      </c>
      <c r="Q3698" s="374">
        <f t="shared" si="1098"/>
        <v>91.060201562487649</v>
      </c>
      <c r="R3698" s="12">
        <f t="shared" si="1099"/>
        <v>-88.939798437512351</v>
      </c>
      <c r="S3698" s="57">
        <f t="shared" si="1100"/>
        <v>1044.3286160171322</v>
      </c>
      <c r="T3698" s="12">
        <f t="shared" si="1083"/>
        <v>-49.305410570468965</v>
      </c>
    </row>
    <row r="3699" spans="1:20" x14ac:dyDescent="0.15">
      <c r="A3699" s="57">
        <f t="shared" si="1084"/>
        <v>6586644.7148469351</v>
      </c>
      <c r="B3699" s="12">
        <f t="shared" si="1101"/>
        <v>1048297.0647579972</v>
      </c>
      <c r="C3699" s="57" t="str">
        <f t="shared" si="1085"/>
        <v>-0.0000597230975941684+0.00338186646406062i</v>
      </c>
      <c r="D3699" s="57" t="str">
        <f t="shared" si="1086"/>
        <v>0.67364669602603-2.22460861976043i</v>
      </c>
      <c r="E3699" s="57" t="str">
        <f t="shared" si="1087"/>
        <v>-9.27020219331478-3.39169736718838i</v>
      </c>
      <c r="F3699" s="57" t="str">
        <f t="shared" si="1088"/>
        <v>0.655434044817327-2.08952692295123i</v>
      </c>
      <c r="G3699" s="57" t="str">
        <f t="shared" si="1089"/>
        <v>0.156851984853877-0.363661160561966i</v>
      </c>
      <c r="H3699" s="57" t="str">
        <f t="shared" si="1090"/>
        <v>0.00114667365643594-7.59194916772668i</v>
      </c>
      <c r="I3699" s="57" t="str">
        <f t="shared" si="1091"/>
        <v>-0.0894994122306286-0.0280886489788918i</v>
      </c>
      <c r="K3699" s="57" t="str">
        <f t="shared" si="1092"/>
        <v>0.000238734117317806-0.000173014908227989i</v>
      </c>
      <c r="L3699" s="57" t="str">
        <f t="shared" si="1093"/>
        <v>0.00025-0.00021086440046754i</v>
      </c>
      <c r="M3699" s="57" t="str">
        <f t="shared" si="1094"/>
        <v>0.0025-0.000118759674856562i</v>
      </c>
      <c r="N3699" s="57">
        <f t="shared" si="1095"/>
        <v>88.988272952631149</v>
      </c>
      <c r="O3699" s="57">
        <f t="shared" si="1096"/>
        <v>49.415516680664382</v>
      </c>
      <c r="P3699" s="374">
        <f t="shared" si="1097"/>
        <v>-49.415516680664382</v>
      </c>
      <c r="Q3699" s="374">
        <f t="shared" si="1098"/>
        <v>91.011727047368851</v>
      </c>
      <c r="R3699" s="12">
        <f t="shared" si="1099"/>
        <v>-88.988272952631149</v>
      </c>
      <c r="S3699" s="57">
        <f t="shared" si="1100"/>
        <v>1048.2970647579971</v>
      </c>
      <c r="T3699" s="12">
        <f t="shared" si="1083"/>
        <v>-49.415516680664382</v>
      </c>
    </row>
    <row r="3700" spans="1:20" x14ac:dyDescent="0.15">
      <c r="A3700" s="57">
        <f t="shared" si="1084"/>
        <v>6611673.9647633536</v>
      </c>
      <c r="B3700" s="12">
        <f t="shared" si="1101"/>
        <v>1052280.5936040776</v>
      </c>
      <c r="C3700" s="57" t="str">
        <f t="shared" si="1085"/>
        <v>-0.0000561759479154409+0.00333933185032113i</v>
      </c>
      <c r="D3700" s="57" t="str">
        <f t="shared" si="1086"/>
        <v>0.668982780393197-2.21759792109446i</v>
      </c>
      <c r="E3700" s="57" t="str">
        <f t="shared" si="1087"/>
        <v>-9.20400799220281-3.35306979613835i</v>
      </c>
      <c r="F3700" s="57" t="str">
        <f t="shared" si="1088"/>
        <v>0.651252935861743-2.083413321262i</v>
      </c>
      <c r="G3700" s="57" t="str">
        <f t="shared" si="1089"/>
        <v>0.155851403264075-0.362714410197188i</v>
      </c>
      <c r="H3700" s="57" t="str">
        <f t="shared" si="1090"/>
        <v>0.0011375811967831-7.563202769907i</v>
      </c>
      <c r="I3700" s="57" t="str">
        <f t="shared" si="1091"/>
        <v>-0.0888996922549361-0.0278037807765401i</v>
      </c>
      <c r="K3700" s="57" t="str">
        <f t="shared" si="1092"/>
        <v>0.000238644897525361-0.000172370632184696i</v>
      </c>
      <c r="L3700" s="57" t="str">
        <f t="shared" si="1093"/>
        <v>0.00025-0.000210066149100956i</v>
      </c>
      <c r="M3700" s="57" t="str">
        <f t="shared" si="1094"/>
        <v>0.0025-0.0001183100964899i</v>
      </c>
      <c r="N3700" s="57">
        <f t="shared" si="1095"/>
        <v>89.036232007073693</v>
      </c>
      <c r="O3700" s="57">
        <f t="shared" si="1096"/>
        <v>49.525579538771922</v>
      </c>
      <c r="P3700" s="374">
        <f t="shared" si="1097"/>
        <v>-49.525579538771922</v>
      </c>
      <c r="Q3700" s="374">
        <f t="shared" si="1098"/>
        <v>90.963767992926307</v>
      </c>
      <c r="R3700" s="12">
        <f t="shared" si="1099"/>
        <v>-89.036232007073693</v>
      </c>
      <c r="S3700" s="57">
        <f t="shared" si="1100"/>
        <v>1052.2805936040777</v>
      </c>
      <c r="T3700" s="12">
        <f t="shared" si="1083"/>
        <v>-49.525579538771922</v>
      </c>
    </row>
    <row r="3701" spans="1:20" x14ac:dyDescent="0.15">
      <c r="A3701" s="57">
        <f t="shared" si="1084"/>
        <v>6636798.3258294547</v>
      </c>
      <c r="B3701" s="12">
        <f t="shared" si="1101"/>
        <v>1056279.2598597731</v>
      </c>
      <c r="C3701" s="57" t="str">
        <f t="shared" si="1085"/>
        <v>-0.0000527383345083801+0.00329734585857436i</v>
      </c>
      <c r="D3701" s="57" t="str">
        <f t="shared" si="1086"/>
        <v>0.664348218789586-2.21059957559992i</v>
      </c>
      <c r="E3701" s="57" t="str">
        <f t="shared" si="1087"/>
        <v>-9.13825238061633-3.31488348903995i</v>
      </c>
      <c r="F3701" s="57" t="str">
        <f t="shared" si="1088"/>
        <v>0.647093600136301-2.07730674217536i</v>
      </c>
      <c r="G3701" s="57" t="str">
        <f t="shared" si="1089"/>
        <v>0.154856032228091-0.361767385913467i</v>
      </c>
      <c r="H3701" s="57" t="str">
        <f t="shared" si="1090"/>
        <v>0.00112856379034504-7.53456526431523i</v>
      </c>
      <c r="I3701" s="57" t="str">
        <f t="shared" si="1091"/>
        <v>-0.0883035293472359-0.0275215935317723i</v>
      </c>
      <c r="K3701" s="57" t="str">
        <f t="shared" si="1092"/>
        <v>0.000238556332850644-0.000171728676448857i</v>
      </c>
      <c r="L3701" s="57" t="str">
        <f t="shared" si="1093"/>
        <v>0.00025-0.000209270919606452i</v>
      </c>
      <c r="M3701" s="57" t="str">
        <f t="shared" si="1094"/>
        <v>0.0025-0.000117862220053696i</v>
      </c>
      <c r="N3701" s="57">
        <f t="shared" si="1095"/>
        <v>89.083679270455221</v>
      </c>
      <c r="O3701" s="57">
        <f t="shared" si="1096"/>
        <v>49.635599103728168</v>
      </c>
      <c r="P3701" s="374">
        <f t="shared" si="1097"/>
        <v>-49.635599103728168</v>
      </c>
      <c r="Q3701" s="374">
        <f t="shared" si="1098"/>
        <v>90.916320729544779</v>
      </c>
      <c r="R3701" s="12">
        <f t="shared" si="1099"/>
        <v>-89.083679270455221</v>
      </c>
      <c r="S3701" s="57">
        <f t="shared" si="1100"/>
        <v>1056.279259859773</v>
      </c>
      <c r="T3701" s="12">
        <f t="shared" si="1083"/>
        <v>-49.635599103728168</v>
      </c>
    </row>
    <row r="3702" spans="1:20" x14ac:dyDescent="0.15">
      <c r="A3702" s="57">
        <f t="shared" si="1084"/>
        <v>6662018.1594676059</v>
      </c>
      <c r="B3702" s="12">
        <f t="shared" si="1101"/>
        <v>1060293.1210472402</v>
      </c>
      <c r="C3702" s="57" t="str">
        <f t="shared" si="1085"/>
        <v>-0.0000494074432936175+0.00325590133537138i</v>
      </c>
      <c r="D3702" s="57" t="str">
        <f t="shared" si="1086"/>
        <v>0.659742867043223-2.20361366698627i</v>
      </c>
      <c r="E3702" s="57" t="str">
        <f t="shared" si="1087"/>
        <v>-9.07293305306087-3.27713338931863i</v>
      </c>
      <c r="F3702" s="57" t="str">
        <f t="shared" si="1088"/>
        <v>0.642955986738918-2.07120727712361i</v>
      </c>
      <c r="G3702" s="57" t="str">
        <f t="shared" si="1089"/>
        <v>0.153865859564541-0.360820116990456i</v>
      </c>
      <c r="H3702" s="57" t="str">
        <f t="shared" si="1090"/>
        <v>0.00111962077643634-7.50603623795543i</v>
      </c>
      <c r="I3702" s="57" t="str">
        <f t="shared" si="1091"/>
        <v>-0.0877109079054458-0.0272420653544725i</v>
      </c>
      <c r="K3702" s="57" t="str">
        <f t="shared" si="1092"/>
        <v>0.000238468418624591-0.000171089033537015i</v>
      </c>
      <c r="L3702" s="57" t="str">
        <f t="shared" si="1093"/>
        <v>0.00025-0.000208478700544383i</v>
      </c>
      <c r="M3702" s="57" t="str">
        <f t="shared" si="1094"/>
        <v>0.0025-0.000117416039105097i</v>
      </c>
      <c r="N3702" s="57">
        <f t="shared" si="1095"/>
        <v>89.130618397932324</v>
      </c>
      <c r="O3702" s="57">
        <f t="shared" si="1096"/>
        <v>49.745575336856753</v>
      </c>
      <c r="P3702" s="374">
        <f t="shared" si="1097"/>
        <v>-49.745575336856753</v>
      </c>
      <c r="Q3702" s="374">
        <f t="shared" si="1098"/>
        <v>90.869381602067676</v>
      </c>
      <c r="R3702" s="12">
        <f t="shared" si="1099"/>
        <v>-89.130618397932324</v>
      </c>
      <c r="S3702" s="57">
        <f t="shared" si="1100"/>
        <v>1060.2931210472402</v>
      </c>
      <c r="T3702" s="12">
        <f t="shared" si="1083"/>
        <v>-49.745575336856753</v>
      </c>
    </row>
    <row r="3703" spans="1:20" x14ac:dyDescent="0.15">
      <c r="A3703" s="57">
        <f t="shared" si="1084"/>
        <v>6687333.8284735829</v>
      </c>
      <c r="B3703" s="12">
        <f t="shared" si="1101"/>
        <v>1064322.2349072197</v>
      </c>
      <c r="C3703" s="57" t="str">
        <f t="shared" si="1085"/>
        <v>-0.00004618052601329+0.00321499121815076i</v>
      </c>
      <c r="D3703" s="57" t="str">
        <f t="shared" si="1086"/>
        <v>0.65516658112357-2.19664027765545i</v>
      </c>
      <c r="E3703" s="57" t="str">
        <f t="shared" si="1087"/>
        <v>-9.00804770440915-3.23981449836899i</v>
      </c>
      <c r="F3703" s="57" t="str">
        <f t="shared" si="1088"/>
        <v>0.638840044054399-2.0651150167512i</v>
      </c>
      <c r="G3703" s="57" t="str">
        <f t="shared" si="1089"/>
        <v>0.152880872921391-0.359872632491253i</v>
      </c>
      <c r="H3703" s="57" t="str">
        <f t="shared" si="1090"/>
        <v>0.00111075150072863-7.47761527940363i</v>
      </c>
      <c r="I3703" s="57" t="str">
        <f t="shared" si="1091"/>
        <v>-0.0871218123364428-0.0269651744815376i</v>
      </c>
      <c r="K3703" s="57" t="str">
        <f t="shared" si="1092"/>
        <v>0.000238381150209314-0.000170451695980109i</v>
      </c>
      <c r="L3703" s="57" t="str">
        <f t="shared" si="1093"/>
        <v>0.00025-0.000207689480518413i</v>
      </c>
      <c r="M3703" s="57" t="str">
        <f t="shared" si="1094"/>
        <v>0.0025-0.000116971547225639i</v>
      </c>
      <c r="N3703" s="57">
        <f t="shared" si="1095"/>
        <v>89.177053030179806</v>
      </c>
      <c r="O3703" s="57">
        <f t="shared" si="1096"/>
        <v>49.855508201852636</v>
      </c>
      <c r="P3703" s="374">
        <f t="shared" si="1097"/>
        <v>-49.855508201852636</v>
      </c>
      <c r="Q3703" s="374">
        <f t="shared" si="1098"/>
        <v>90.822946969820194</v>
      </c>
      <c r="R3703" s="12">
        <f t="shared" si="1099"/>
        <v>-89.177053030179806</v>
      </c>
      <c r="S3703" s="57">
        <f t="shared" si="1100"/>
        <v>1064.3222349072196</v>
      </c>
      <c r="T3703" s="12">
        <f t="shared" si="1083"/>
        <v>-49.855508201852636</v>
      </c>
    </row>
    <row r="3704" spans="1:20" x14ac:dyDescent="0.15">
      <c r="A3704" s="57">
        <f t="shared" si="1084"/>
        <v>6712745.6970217824</v>
      </c>
      <c r="B3704" s="12">
        <f t="shared" si="1101"/>
        <v>1068366.6593998671</v>
      </c>
      <c r="C3704" s="57" t="str">
        <f t="shared" si="1085"/>
        <v>-0.0000430548987890391+0.0031746085342114i</v>
      </c>
      <c r="D3704" s="57" t="str">
        <f t="shared" si="1086"/>
        <v>0.650619217150451-2.18967948871063i</v>
      </c>
      <c r="E3704" s="57" t="str">
        <f t="shared" si="1087"/>
        <v>-8.94359403019793-3.20292187489779i</v>
      </c>
      <c r="F3704" s="57" t="str">
        <f t="shared" si="1088"/>
        <v>0.63474571976639-2.0590300509123i</v>
      </c>
      <c r="G3704" s="57" t="str">
        <f t="shared" si="1089"/>
        <v>0.151901059778805-0.358924961261934i</v>
      </c>
      <c r="H3704" s="57" t="str">
        <f t="shared" si="1090"/>
        <v>0.00110195531518295-7.44930197880167i</v>
      </c>
      <c r="I3704" s="57" t="str">
        <f t="shared" si="1091"/>
        <v>-0.0865362270566427-0.0266908992769277i</v>
      </c>
      <c r="K3704" s="57" t="str">
        <f t="shared" si="1092"/>
        <v>0.00023829452299793-0.000169816656323563i</v>
      </c>
      <c r="L3704" s="57" t="str">
        <f t="shared" si="1093"/>
        <v>0.00025-0.000206903248175347i</v>
      </c>
      <c r="M3704" s="57" t="str">
        <f t="shared" si="1094"/>
        <v>0.0025-0.000116528738021159i</v>
      </c>
      <c r="N3704" s="57">
        <f t="shared" si="1095"/>
        <v>89.22298679336474</v>
      </c>
      <c r="O3704" s="57">
        <f t="shared" si="1096"/>
        <v>49.965397664767728</v>
      </c>
      <c r="P3704" s="374">
        <f t="shared" si="1097"/>
        <v>-49.965397664767728</v>
      </c>
      <c r="Q3704" s="374">
        <f t="shared" si="1098"/>
        <v>90.77701320663526</v>
      </c>
      <c r="R3704" s="12">
        <f t="shared" si="1099"/>
        <v>-89.22298679336474</v>
      </c>
      <c r="S3704" s="57">
        <f t="shared" si="1100"/>
        <v>1068.3666593998671</v>
      </c>
      <c r="T3704" s="12">
        <f t="shared" si="1083"/>
        <v>-49.965397664767728</v>
      </c>
    </row>
    <row r="3705" spans="1:20" x14ac:dyDescent="0.15">
      <c r="A3705" s="57">
        <f t="shared" si="1084"/>
        <v>6738254.1306704646</v>
      </c>
      <c r="B3705" s="12">
        <f t="shared" si="1101"/>
        <v>1072426.4527055866</v>
      </c>
      <c r="C3705" s="57" t="str">
        <f t="shared" si="1085"/>
        <v>-0.0000400279407096879+0.00313474639969283i</v>
      </c>
      <c r="D3705" s="57" t="str">
        <f t="shared" si="1086"/>
        <v>0.646100631402884-2.18273137996515i</v>
      </c>
      <c r="E3705" s="57" t="str">
        <f t="shared" si="1087"/>
        <v>-8.87956972691757-3.166450634274i</v>
      </c>
      <c r="F3705" s="57" t="str">
        <f t="shared" si="1088"/>
        <v>0.630672960869244-2.05295246866856i</v>
      </c>
      <c r="G3705" s="57" t="str">
        <f t="shared" si="1089"/>
        <v>0.150926407452-0.357977131931123i</v>
      </c>
      <c r="H3705" s="57" t="str">
        <f t="shared" si="1090"/>
        <v>0.00109323157798297-7.42109592785142i</v>
      </c>
      <c r="I3705" s="57" t="str">
        <f t="shared" si="1091"/>
        <v>-0.0859541364925841-0.0264192182317024i</v>
      </c>
      <c r="K3705" s="57" t="str">
        <f t="shared" si="1092"/>
        <v>0.000238208532414377-0.000169183907127367i</v>
      </c>
      <c r="L3705" s="57" t="str">
        <f t="shared" si="1093"/>
        <v>0.00025-0.000206119992204968i</v>
      </c>
      <c r="M3705" s="57" t="str">
        <f t="shared" si="1094"/>
        <v>0.0025-0.000116087605121697i</v>
      </c>
      <c r="N3705" s="57">
        <f t="shared" si="1095"/>
        <v>89.268423299122134</v>
      </c>
      <c r="O3705" s="57">
        <f t="shared" si="1096"/>
        <v>50.075243693995489</v>
      </c>
      <c r="P3705" s="374">
        <f t="shared" si="1097"/>
        <v>-50.075243693995489</v>
      </c>
      <c r="Q3705" s="374">
        <f t="shared" si="1098"/>
        <v>90.731576700877866</v>
      </c>
      <c r="R3705" s="12">
        <f t="shared" si="1099"/>
        <v>-89.268423299122134</v>
      </c>
      <c r="S3705" s="57">
        <f t="shared" si="1100"/>
        <v>1072.4264527055866</v>
      </c>
      <c r="T3705" s="12">
        <f t="shared" si="1083"/>
        <v>-50.075243693995489</v>
      </c>
    </row>
    <row r="3706" spans="1:20" x14ac:dyDescent="0.15">
      <c r="A3706" s="57">
        <f t="shared" si="1084"/>
        <v>6763859.4963670131</v>
      </c>
      <c r="B3706" s="12">
        <f t="shared" si="1101"/>
        <v>1076501.6732258678</v>
      </c>
      <c r="C3706" s="57" t="str">
        <f t="shared" si="1085"/>
        <v>-0.0000370970924481353+0.00309539801856264i</v>
      </c>
      <c r="D3706" s="57" t="str">
        <f t="shared" si="1086"/>
        <v>0.641610680327789-2.1757960299514i</v>
      </c>
      <c r="E3706" s="57" t="str">
        <f t="shared" si="1087"/>
        <v>-8.81597249229338-3.13039594788569i</v>
      </c>
      <c r="F3706" s="57" t="str">
        <f t="shared" si="1088"/>
        <v>0.626621713679867-2.04688235828703i</v>
      </c>
      <c r="G3706" s="57" t="str">
        <f t="shared" si="1089"/>
        <v>0.149956903094068-0.357029172909588i</v>
      </c>
      <c r="H3706" s="57" t="str">
        <f t="shared" si="1090"/>
        <v>0.00108457965346884-7.39299671980839i</v>
      </c>
      <c r="I3706" s="57" t="str">
        <f t="shared" si="1091"/>
        <v>-0.0853755250815063-0.026150109964042i</v>
      </c>
      <c r="K3706" s="57" t="str">
        <f t="shared" si="1092"/>
        <v>0.000238123173913246-0.000168553440966171i</v>
      </c>
      <c r="L3706" s="57" t="str">
        <f t="shared" si="1093"/>
        <v>0.00025-0.000205339701339876i</v>
      </c>
      <c r="M3706" s="57" t="str">
        <f t="shared" si="1094"/>
        <v>0.0025-0.000115648142181407i</v>
      </c>
      <c r="N3706" s="57">
        <f t="shared" si="1095"/>
        <v>89.31336614452978</v>
      </c>
      <c r="O3706" s="57">
        <f t="shared" si="1096"/>
        <v>50.185046260255824</v>
      </c>
      <c r="P3706" s="374">
        <f t="shared" si="1097"/>
        <v>-50.185046260255824</v>
      </c>
      <c r="Q3706" s="374">
        <f t="shared" si="1098"/>
        <v>90.68663385547022</v>
      </c>
      <c r="R3706" s="12">
        <f t="shared" si="1099"/>
        <v>-89.31336614452978</v>
      </c>
      <c r="S3706" s="57">
        <f t="shared" si="1100"/>
        <v>1076.5016732258678</v>
      </c>
      <c r="T3706" s="12">
        <f t="shared" si="1083"/>
        <v>-50.185046260255824</v>
      </c>
    </row>
    <row r="3707" spans="1:20" x14ac:dyDescent="0.15">
      <c r="A3707" s="57">
        <f t="shared" si="1084"/>
        <v>6789562.1624532081</v>
      </c>
      <c r="B3707" s="12">
        <f t="shared" si="1101"/>
        <v>1080592.3795841262</v>
      </c>
      <c r="C3707" s="57" t="str">
        <f t="shared" si="1085"/>
        <v>-0.0000342598549068736+0.0030565566816113i</v>
      </c>
      <c r="D3707" s="57" t="str">
        <f t="shared" si="1086"/>
        <v>0.63714922054848-2.16887351592969i</v>
      </c>
      <c r="E3707" s="57" t="str">
        <f t="shared" si="1087"/>
        <v>-8.75280002556017-3.09475304250423i</v>
      </c>
      <c r="F3707" s="57" t="str">
        <f t="shared" si="1088"/>
        <v>0.622591923849508-2.04081980723817i</v>
      </c>
      <c r="G3707" s="57" t="str">
        <f t="shared" si="1089"/>
        <v>0.148992533698804-0.35608111238988i</v>
      </c>
      <c r="H3707" s="57" t="str">
        <f t="shared" si="1090"/>
        <v>0.00107599891207194-7.3650039494761i</v>
      </c>
      <c r="I3707" s="57" t="str">
        <f t="shared" si="1091"/>
        <v>-0.0848003772719315-0.0258835532192585i</v>
      </c>
      <c r="K3707" s="57" t="str">
        <f t="shared" si="1092"/>
        <v>0.000238038442979601-0.000167925250429364i</v>
      </c>
      <c r="L3707" s="57" t="str">
        <f t="shared" si="1093"/>
        <v>0.00025-0.000204562364355326i</v>
      </c>
      <c r="M3707" s="57" t="str">
        <f t="shared" si="1094"/>
        <v>0.0025-0.000115210342878469i</v>
      </c>
      <c r="N3707" s="57">
        <f t="shared" si="1095"/>
        <v>89.357818912083431</v>
      </c>
      <c r="O3707" s="57">
        <f t="shared" si="1096"/>
        <v>50.294805336579877</v>
      </c>
      <c r="P3707" s="374">
        <f t="shared" si="1097"/>
        <v>-50.294805336579877</v>
      </c>
      <c r="Q3707" s="374">
        <f t="shared" si="1098"/>
        <v>90.642181087916569</v>
      </c>
      <c r="R3707" s="12">
        <f t="shared" si="1099"/>
        <v>-89.357818912083431</v>
      </c>
      <c r="S3707" s="57">
        <f t="shared" si="1100"/>
        <v>1080.5923795841261</v>
      </c>
      <c r="T3707" s="12">
        <f t="shared" si="1083"/>
        <v>-50.294805336579877</v>
      </c>
    </row>
    <row r="3708" spans="1:20" x14ac:dyDescent="0.15">
      <c r="A3708" s="57">
        <f t="shared" si="1084"/>
        <v>6815362.4986705305</v>
      </c>
      <c r="B3708" s="12">
        <f t="shared" si="1101"/>
        <v>1084698.630626546</v>
      </c>
      <c r="C3708" s="57" t="str">
        <f t="shared" si="1085"/>
        <v>-0.0000315137878915369+0.00301821576545445i</v>
      </c>
      <c r="D3708" s="57" t="str">
        <f t="shared" si="1086"/>
        <v>0.63271610887309-2.16196391389719i</v>
      </c>
      <c r="E3708" s="57" t="str">
        <f t="shared" si="1087"/>
        <v>-8.69005002772941-3.05951719965494i</v>
      </c>
      <c r="F3708" s="57" t="str">
        <f t="shared" si="1088"/>
        <v>0.618583536375444-2.03476490219404i</v>
      </c>
      <c r="G3708" s="57" t="str">
        <f t="shared" si="1089"/>
        <v>0.148033286103502-0.355132978346i</v>
      </c>
      <c r="H3708" s="57" t="str">
        <f t="shared" si="1090"/>
        <v>0.00106748873025041-7.33711721320007i</v>
      </c>
      <c r="I3708" s="57" t="str">
        <f t="shared" si="1091"/>
        <v>-0.0842286775242439-0.0256195268697892i</v>
      </c>
      <c r="K3708" s="57" t="str">
        <f t="shared" si="1092"/>
        <v>0.000237954335128807-0.000167299328121156i</v>
      </c>
      <c r="L3708" s="57" t="str">
        <f t="shared" si="1093"/>
        <v>0.00025-0.000203787970069064i</v>
      </c>
      <c r="M3708" s="57" t="str">
        <f t="shared" si="1094"/>
        <v>0.0025-0.000114774200914992i</v>
      </c>
      <c r="N3708" s="57">
        <f t="shared" si="1095"/>
        <v>89.401785169672678</v>
      </c>
      <c r="O3708" s="57">
        <f t="shared" si="1096"/>
        <v>50.404520898294656</v>
      </c>
      <c r="P3708" s="374">
        <f t="shared" si="1097"/>
        <v>-50.404520898294656</v>
      </c>
      <c r="Q3708" s="374">
        <f t="shared" si="1098"/>
        <v>90.598214830327322</v>
      </c>
      <c r="R3708" s="12">
        <f t="shared" si="1099"/>
        <v>-89.401785169672678</v>
      </c>
      <c r="S3708" s="57">
        <f t="shared" si="1100"/>
        <v>1084.698630626546</v>
      </c>
      <c r="T3708" s="12">
        <f t="shared" si="1083"/>
        <v>-50.404520898294656</v>
      </c>
    </row>
    <row r="3709" spans="1:20" x14ac:dyDescent="0.15">
      <c r="A3709" s="57">
        <f t="shared" si="1084"/>
        <v>6841260.8761654794</v>
      </c>
      <c r="B3709" s="12">
        <f t="shared" si="1101"/>
        <v>1088820.485422927</v>
      </c>
      <c r="C3709" s="57" t="str">
        <f t="shared" si="1085"/>
        <v>-0.0000288565088120789+0.00298036873154269i</v>
      </c>
      <c r="D3709" s="57" t="str">
        <f t="shared" si="1086"/>
        <v>0.628311202302837-2.15506729859687i</v>
      </c>
      <c r="E3709" s="57" t="str">
        <f t="shared" si="1087"/>
        <v>-8.62772020184884-3.02468375499498i</v>
      </c>
      <c r="F3709" s="57" t="str">
        <f t="shared" si="1088"/>
        <v>0.614596495612699-2.02871772902661i</v>
      </c>
      <c r="G3709" s="57" t="str">
        <f t="shared" si="1089"/>
        <v>0.147079146991756-0.354184798533101i</v>
      </c>
      <c r="H3709" s="57" t="str">
        <f t="shared" si="1090"/>
        <v>0.00105904849042524-7.30933610886186i</v>
      </c>
      <c r="I3709" s="57" t="str">
        <f t="shared" si="1091"/>
        <v>-0.083660410311266-0.0253580099151814i</v>
      </c>
      <c r="K3709" s="57" t="str">
        <f t="shared" si="1092"/>
        <v>0.000237870845906353-0.00016667566666066i</v>
      </c>
      <c r="L3709" s="57" t="str">
        <f t="shared" si="1093"/>
        <v>0.00025-0.000203016507341167i</v>
      </c>
      <c r="M3709" s="57" t="str">
        <f t="shared" si="1094"/>
        <v>0.0025-0.000114339710016928i</v>
      </c>
      <c r="N3709" s="57">
        <f t="shared" si="1095"/>
        <v>89.445268470554879</v>
      </c>
      <c r="O3709" s="57">
        <f t="shared" si="1096"/>
        <v>50.514192923007727</v>
      </c>
      <c r="P3709" s="374">
        <f t="shared" si="1097"/>
        <v>-50.514192923007727</v>
      </c>
      <c r="Q3709" s="374">
        <f t="shared" si="1098"/>
        <v>90.554731529445121</v>
      </c>
      <c r="R3709" s="12">
        <f t="shared" si="1099"/>
        <v>-89.445268470554879</v>
      </c>
      <c r="S3709" s="57">
        <f t="shared" si="1100"/>
        <v>1088.820485422927</v>
      </c>
      <c r="T3709" s="12">
        <f t="shared" si="1083"/>
        <v>-50.514192923007727</v>
      </c>
    </row>
    <row r="3710" spans="1:20" x14ac:dyDescent="0.15">
      <c r="A3710" s="57">
        <f t="shared" si="1084"/>
        <v>6867257.667494908</v>
      </c>
      <c r="B3710" s="12">
        <f t="shared" si="1101"/>
        <v>1092958.0032675341</v>
      </c>
      <c r="C3710" s="57" t="str">
        <f t="shared" si="1085"/>
        <v>-0.0000262856914107739+0.00294300912517892i</v>
      </c>
      <c r="D3710" s="57" t="str">
        <f t="shared" si="1086"/>
        <v>0.623934358040128-2.14818374352642i</v>
      </c>
      <c r="E3710" s="57" t="str">
        <f t="shared" si="1087"/>
        <v>-8.56580825325528-2.99024809769749i</v>
      </c>
      <c r="F3710" s="57" t="str">
        <f t="shared" si="1088"/>
        <v>0.610630745285602-2.02267837280619i</v>
      </c>
      <c r="G3710" s="57" t="str">
        <f t="shared" si="1089"/>
        <v>0.146130102896232-0.353236600487221i</v>
      </c>
      <c r="H3710" s="57" t="str">
        <f t="shared" si="1090"/>
        <v>0.00105067758091726-7.28166023587296i</v>
      </c>
      <c r="I3710" s="57" t="str">
        <f t="shared" si="1091"/>
        <v>-0.0830955601188321-0.025098981482059i</v>
      </c>
      <c r="K3710" s="57" t="str">
        <f t="shared" si="1092"/>
        <v>0.000237787970887683-0.000166054258681976i</v>
      </c>
      <c r="L3710" s="57" t="str">
        <f t="shared" si="1093"/>
        <v>0.00025-0.000202247965073887i</v>
      </c>
      <c r="M3710" s="57" t="str">
        <f t="shared" si="1094"/>
        <v>0.0025-0.000113906863933979i</v>
      </c>
      <c r="N3710" s="57">
        <f t="shared" si="1095"/>
        <v>89.488272353332661</v>
      </c>
      <c r="O3710" s="57">
        <f t="shared" si="1096"/>
        <v>50.623821390591985</v>
      </c>
      <c r="P3710" s="374">
        <f t="shared" si="1097"/>
        <v>-50.623821390591985</v>
      </c>
      <c r="Q3710" s="374">
        <f t="shared" si="1098"/>
        <v>90.511727646667339</v>
      </c>
      <c r="R3710" s="12">
        <f t="shared" si="1099"/>
        <v>-89.488272353332661</v>
      </c>
      <c r="S3710" s="57">
        <f t="shared" si="1100"/>
        <v>1092.958003267534</v>
      </c>
      <c r="T3710" s="12">
        <f t="shared" si="1083"/>
        <v>-50.623821390591985</v>
      </c>
    </row>
    <row r="3711" spans="1:20" x14ac:dyDescent="0.15">
      <c r="A3711" s="57">
        <f t="shared" si="1084"/>
        <v>6893353.2466313886</v>
      </c>
      <c r="B3711" s="12">
        <f t="shared" si="1101"/>
        <v>1097111.2436799507</v>
      </c>
      <c r="C3711" s="57" t="str">
        <f t="shared" si="1085"/>
        <v>-0.0000237990645169284+0.00290613057454365i</v>
      </c>
      <c r="D3711" s="57" t="str">
        <f t="shared" si="1086"/>
        <v>0.619585433496575-2.14131332094726i</v>
      </c>
      <c r="E3711" s="57" t="str">
        <f t="shared" si="1087"/>
        <v>-8.50431188982157-2.95620566984312i</v>
      </c>
      <c r="F3711" s="57" t="str">
        <f t="shared" si="1088"/>
        <v>0.606686228499391-2.01664691780013i</v>
      </c>
      <c r="G3711" s="57" t="str">
        <f t="shared" si="1089"/>
        <v>0.145186140201435-0.352288411525052i</v>
      </c>
      <c r="H3711" s="57" t="str">
        <f t="shared" si="1090"/>
        <v>0.00104237539588485-7.25408919516936i</v>
      </c>
      <c r="I3711" s="57" t="str">
        <f t="shared" si="1091"/>
        <v>-0.0825341114463718-0.0248424208240827i</v>
      </c>
      <c r="K3711" s="57" t="str">
        <f t="shared" si="1092"/>
        <v>0.000237705705678016-0.000165435096834253i</v>
      </c>
      <c r="L3711" s="57" t="str">
        <f t="shared" si="1093"/>
        <v>0.00025-0.000201482332211483i</v>
      </c>
      <c r="M3711" s="57" t="str">
        <f t="shared" si="1094"/>
        <v>0.0025-0.000113475656439508i</v>
      </c>
      <c r="N3711" s="57">
        <f t="shared" si="1095"/>
        <v>89.530800341926962</v>
      </c>
      <c r="O3711" s="57">
        <f t="shared" si="1096"/>
        <v>50.733406283169529</v>
      </c>
      <c r="P3711" s="374">
        <f t="shared" si="1097"/>
        <v>-50.733406283169529</v>
      </c>
      <c r="Q3711" s="374">
        <f t="shared" si="1098"/>
        <v>90.469199658073038</v>
      </c>
      <c r="R3711" s="12">
        <f t="shared" si="1099"/>
        <v>-89.530800341926962</v>
      </c>
      <c r="S3711" s="57">
        <f t="shared" si="1100"/>
        <v>1097.1112436799508</v>
      </c>
      <c r="T3711" s="12">
        <f t="shared" si="1083"/>
        <v>-50.733406283169529</v>
      </c>
    </row>
    <row r="3712" spans="1:20" x14ac:dyDescent="0.15">
      <c r="A3712" s="57">
        <f t="shared" si="1084"/>
        <v>6919547.9889685875</v>
      </c>
      <c r="B3712" s="12">
        <f t="shared" si="1101"/>
        <v>1101280.2664059345</v>
      </c>
      <c r="C3712" s="57" t="str">
        <f t="shared" si="1085"/>
        <v>-0.0000213944108272603+0.00286972678972765i</v>
      </c>
      <c r="D3712" s="57" t="str">
        <f t="shared" si="1086"/>
        <v>0.61526428630082-2.13445610189343i</v>
      </c>
      <c r="E3712" s="57" t="str">
        <f t="shared" si="1087"/>
        <v>-8.443228822195-2.92255196581741i</v>
      </c>
      <c r="F3712" s="57" t="str">
        <f t="shared" si="1088"/>
        <v>0.602762887751644-2.01062344747139i</v>
      </c>
      <c r="G3712" s="57" t="str">
        <f t="shared" si="1089"/>
        <v>0.144247245146458-0.351340258743737i</v>
      </c>
      <c r="H3712" s="57" t="str">
        <f t="shared" si="1090"/>
        <v>0.0010341413352623-7.22662258920529i</v>
      </c>
      <c r="I3712" s="57" t="str">
        <f t="shared" si="1091"/>
        <v>-0.0819760488074723-0.024588307321891i</v>
      </c>
      <c r="K3712" s="57" t="str">
        <f t="shared" si="1092"/>
        <v>0.000237624045912183-0.000164818173781788i</v>
      </c>
      <c r="L3712" s="57" t="str">
        <f t="shared" si="1093"/>
        <v>0.00025-0.000200719597740071i</v>
      </c>
      <c r="M3712" s="57" t="str">
        <f t="shared" si="1094"/>
        <v>0.0025-0.000113046081330453i</v>
      </c>
      <c r="N3712" s="57">
        <f t="shared" si="1095"/>
        <v>89.572855945555531</v>
      </c>
      <c r="O3712" s="57">
        <f t="shared" si="1096"/>
        <v>50.842947585096738</v>
      </c>
      <c r="P3712" s="374">
        <f t="shared" si="1097"/>
        <v>-50.842947585096738</v>
      </c>
      <c r="Q3712" s="374">
        <f t="shared" si="1098"/>
        <v>90.427144054444469</v>
      </c>
      <c r="R3712" s="12">
        <f t="shared" si="1099"/>
        <v>-89.572855945555531</v>
      </c>
      <c r="S3712" s="57">
        <f t="shared" si="1100"/>
        <v>1101.2802664059345</v>
      </c>
      <c r="T3712" s="12">
        <f t="shared" si="1083"/>
        <v>-50.842947585096738</v>
      </c>
    </row>
    <row r="3713" spans="1:20" x14ac:dyDescent="0.15">
      <c r="A3713" s="57">
        <f t="shared" si="1084"/>
        <v>6945842.2713266686</v>
      </c>
      <c r="B3713" s="12">
        <f t="shared" si="1101"/>
        <v>1105465.131418277</v>
      </c>
      <c r="C3713" s="57" t="str">
        <f t="shared" si="1085"/>
        <v>-0.0000190695657119816+0.00283379156177265i</v>
      </c>
      <c r="D3713" s="57" t="str">
        <f t="shared" si="1086"/>
        <v>0.61097077430625-2.12761215618057i</v>
      </c>
      <c r="E3713" s="57" t="str">
        <f t="shared" si="1087"/>
        <v>-8.38255676403091-2.88928253171538i</v>
      </c>
      <c r="F3713" s="57" t="str">
        <f t="shared" si="1088"/>
        <v>0.598860664943743-2.00460804447752i</v>
      </c>
      <c r="G3713" s="57" t="str">
        <f t="shared" si="1089"/>
        <v>0.143313403827716-0.350392169020698i</v>
      </c>
      <c r="H3713" s="57" t="str">
        <f t="shared" si="1090"/>
        <v>0.00102597480469891-7.19926002194758i</v>
      </c>
      <c r="I3713" s="57" t="str">
        <f t="shared" si="1091"/>
        <v>-0.0814213567304568-0.0243366204830331i</v>
      </c>
      <c r="K3713" s="57" t="str">
        <f t="shared" si="1092"/>
        <v>0.000237542987254445-0.00016420348220408i</v>
      </c>
      <c r="L3713" s="57" t="str">
        <f t="shared" si="1093"/>
        <v>0.00025-0.000199959750687458i</v>
      </c>
      <c r="M3713" s="57" t="str">
        <f t="shared" si="1094"/>
        <v>0.0025-0.000112618132427229i</v>
      </c>
      <c r="N3713" s="57">
        <f t="shared" si="1095"/>
        <v>89.614442658707006</v>
      </c>
      <c r="O3713" s="57">
        <f t="shared" si="1096"/>
        <v>50.952445282948496</v>
      </c>
      <c r="P3713" s="374">
        <f t="shared" si="1097"/>
        <v>-50.952445282948496</v>
      </c>
      <c r="Q3713" s="374">
        <f t="shared" si="1098"/>
        <v>90.385557341292994</v>
      </c>
      <c r="R3713" s="12">
        <f t="shared" si="1099"/>
        <v>-89.614442658707006</v>
      </c>
      <c r="S3713" s="57">
        <f t="shared" si="1100"/>
        <v>1105.465131418277</v>
      </c>
      <c r="T3713" s="12">
        <f t="shared" si="1083"/>
        <v>-50.952445282948496</v>
      </c>
    </row>
    <row r="3714" spans="1:20" x14ac:dyDescent="0.15">
      <c r="A3714" s="57">
        <f t="shared" si="1084"/>
        <v>6972236.4719577106</v>
      </c>
      <c r="B3714" s="12">
        <f t="shared" si="1101"/>
        <v>1109665.8989176666</v>
      </c>
      <c r="C3714" s="57" t="str">
        <f t="shared" si="1085"/>
        <v>-0.0000168224160457052+0.00279831876172001i</v>
      </c>
      <c r="D3714" s="57" t="str">
        <f t="shared" si="1086"/>
        <v>0.606704755598613-2.12078155241497i</v>
      </c>
      <c r="E3714" s="57" t="str">
        <f t="shared" si="1087"/>
        <v>-8.32229343221915-2.85639296475235i</v>
      </c>
      <c r="F3714" s="57" t="str">
        <f t="shared" si="1088"/>
        <v>0.594979501392236-1.99860079066961i</v>
      </c>
      <c r="G3714" s="57" t="str">
        <f t="shared" si="1089"/>
        <v>0.142384602201665-0.349444169013504i</v>
      </c>
      <c r="H3714" s="57" t="str">
        <f t="shared" si="1090"/>
        <v>0.00101787521549883-7.17200109886986i</v>
      </c>
      <c r="I3714" s="57" t="str">
        <f t="shared" si="1091"/>
        <v>-0.0808700197589514-0.0240873399418887i</v>
      </c>
      <c r="K3714" s="57" t="str">
        <f t="shared" si="1092"/>
        <v>0.000237462525398328-0.000163591014795912i</v>
      </c>
      <c r="L3714" s="57" t="str">
        <f t="shared" si="1093"/>
        <v>0.00025-0.000199202780122991i</v>
      </c>
      <c r="M3714" s="57" t="str">
        <f t="shared" si="1094"/>
        <v>0.0025-0.000112191803573649i</v>
      </c>
      <c r="N3714" s="57">
        <f t="shared" si="1095"/>
        <v>89.655563961117593</v>
      </c>
      <c r="O3714" s="57">
        <f t="shared" si="1096"/>
        <v>51.061899365502143</v>
      </c>
      <c r="P3714" s="374">
        <f t="shared" si="1097"/>
        <v>-51.061899365502143</v>
      </c>
      <c r="Q3714" s="374">
        <f t="shared" si="1098"/>
        <v>90.344436038882407</v>
      </c>
      <c r="R3714" s="12">
        <f t="shared" si="1099"/>
        <v>-89.655563961117593</v>
      </c>
      <c r="S3714" s="57">
        <f t="shared" si="1100"/>
        <v>1109.6658989176667</v>
      </c>
      <c r="T3714" s="12">
        <f t="shared" si="1083"/>
        <v>-51.061899365502143</v>
      </c>
    </row>
    <row r="3715" spans="1:20" x14ac:dyDescent="0.15">
      <c r="A3715" s="57">
        <f t="shared" si="1084"/>
        <v>6998730.9705511509</v>
      </c>
      <c r="B3715" s="12">
        <f t="shared" si="1101"/>
        <v>1113882.6293335538</v>
      </c>
      <c r="C3715" s="57" t="str">
        <f t="shared" si="1085"/>
        <v>-0.0000146508990628554+0.00276330233966708i</v>
      </c>
      <c r="D3715" s="57" t="str">
        <f t="shared" si="1086"/>
        <v>0.602466088503444-2.11396435800246i</v>
      </c>
      <c r="E3715" s="57" t="str">
        <f t="shared" si="1087"/>
        <v>-8.26243654710427-2.82387891268127i</v>
      </c>
      <c r="F3715" s="57" t="str">
        <f t="shared" si="1088"/>
        <v>0.591119337840133-1.99260176709143i</v>
      </c>
      <c r="G3715" s="57" t="str">
        <f t="shared" si="1089"/>
        <v>0.141460826087508-0.348496285159753i</v>
      </c>
      <c r="H3715" s="57" t="str">
        <f t="shared" si="1090"/>
        <v>0.00100984198456153-7.14484542694661i</v>
      </c>
      <c r="I3715" s="57" t="str">
        <f t="shared" si="1091"/>
        <v>-0.0803220224524518-0.0238404454595744i</v>
      </c>
      <c r="K3715" s="57" t="str">
        <f t="shared" si="1092"/>
        <v>0.000237382656066452-0.000162980764267422i</v>
      </c>
      <c r="L3715" s="57" t="str">
        <f t="shared" si="1093"/>
        <v>0.00025-0.000198448675157393i</v>
      </c>
      <c r="M3715" s="57" t="str">
        <f t="shared" si="1094"/>
        <v>0.0025-0.000111767088636829i</v>
      </c>
      <c r="N3715" s="57">
        <f t="shared" si="1095"/>
        <v>89.696223317746984</v>
      </c>
      <c r="O3715" s="57">
        <f t="shared" si="1096"/>
        <v>51.171309823721892</v>
      </c>
      <c r="P3715" s="374">
        <f t="shared" si="1097"/>
        <v>-51.171309823721892</v>
      </c>
      <c r="Q3715" s="374">
        <f t="shared" si="1098"/>
        <v>90.303776682253016</v>
      </c>
      <c r="R3715" s="12">
        <f t="shared" si="1099"/>
        <v>-89.696223317746984</v>
      </c>
      <c r="S3715" s="57">
        <f t="shared" si="1100"/>
        <v>1113.8826293335537</v>
      </c>
      <c r="T3715" s="12">
        <f t="shared" si="1083"/>
        <v>-51.171309823721892</v>
      </c>
    </row>
    <row r="3716" spans="1:20" x14ac:dyDescent="0.15">
      <c r="A3716" s="57">
        <f t="shared" si="1084"/>
        <v>7025326.1482392456</v>
      </c>
      <c r="B3716" s="12">
        <f t="shared" si="1101"/>
        <v>1118115.3833250215</v>
      </c>
      <c r="C3716" s="57" t="str">
        <f t="shared" si="1085"/>
        <v>-0.0000125530012370209+0.00272873632383163i</v>
      </c>
      <c r="D3716" s="57" t="str">
        <f t="shared" si="1086"/>
        <v>0.598254631593378-2.10716063915744i</v>
      </c>
      <c r="E3716" s="57" t="str">
        <f t="shared" si="1087"/>
        <v>-8.20298383269974-2.79173607321637i</v>
      </c>
      <c r="F3716" s="57" t="str">
        <f t="shared" si="1088"/>
        <v>0.587280114468129-1.98661105397864i</v>
      </c>
      <c r="G3716" s="57" t="str">
        <f t="shared" si="1089"/>
        <v>0.14054206116988-0.347548543676998i</v>
      </c>
      <c r="H3716" s="57" t="str">
        <f t="shared" si="1090"/>
        <v>0.00100187453432302-7.11779261464765i</v>
      </c>
      <c r="I3716" s="57" t="str">
        <f t="shared" si="1091"/>
        <v>-0.0797773493868884-0.0235959169238388i</v>
      </c>
      <c r="K3716" s="57" t="str">
        <f t="shared" si="1092"/>
        <v>0.00023730337501036-0.00016237272334417i</v>
      </c>
      <c r="L3716" s="57" t="str">
        <f t="shared" si="1093"/>
        <v>0.00025-0.000197697424942611i</v>
      </c>
      <c r="M3716" s="57" t="str">
        <f t="shared" si="1094"/>
        <v>0.0025-0.000111343981507102i</v>
      </c>
      <c r="N3716" s="57">
        <f t="shared" si="1095"/>
        <v>89.736424178755726</v>
      </c>
      <c r="O3716" s="57">
        <f t="shared" si="1096"/>
        <v>51.280676650743075</v>
      </c>
      <c r="P3716" s="374">
        <f t="shared" si="1097"/>
        <v>-51.280676650743075</v>
      </c>
      <c r="Q3716" s="374">
        <f t="shared" si="1098"/>
        <v>90.263575821244274</v>
      </c>
      <c r="R3716" s="12">
        <f t="shared" si="1099"/>
        <v>-89.736424178755726</v>
      </c>
      <c r="S3716" s="57">
        <f t="shared" si="1100"/>
        <v>1118.1153833250214</v>
      </c>
      <c r="T3716" s="12">
        <f t="shared" si="1083"/>
        <v>-51.280676650743075</v>
      </c>
    </row>
    <row r="3717" spans="1:20" x14ac:dyDescent="0.15">
      <c r="A3717" s="57">
        <f t="shared" si="1084"/>
        <v>7052022.3876025556</v>
      </c>
      <c r="B3717" s="12">
        <f t="shared" si="1101"/>
        <v>1122364.2217816566</v>
      </c>
      <c r="C3717" s="57" t="str">
        <f t="shared" si="1085"/>
        <v>-0.0000105267571838374+0.00269461481962427i</v>
      </c>
      <c r="D3717" s="57" t="str">
        <f t="shared" si="1086"/>
        <v>0.594070243695358-2.10037046091182i</v>
      </c>
      <c r="E3717" s="57" t="str">
        <f t="shared" si="1087"/>
        <v>-8.14393301689633-2.75996019346329i</v>
      </c>
      <c r="F3717" s="57" t="str">
        <f t="shared" si="1088"/>
        <v>0.583461770905777-1.98062873075823i</v>
      </c>
      <c r="G3717" s="57" t="str">
        <f t="shared" si="1089"/>
        <v>0.139628293001526-0.3466009705627i</v>
      </c>
      <c r="H3717" s="57" t="str">
        <f t="shared" si="1090"/>
        <v>0.000993972292697713-7.09084227193228i</v>
      </c>
      <c r="I3717" s="57" t="str">
        <f t="shared" si="1091"/>
        <v>-0.0792359851551905-0.0233537343489465i</v>
      </c>
      <c r="K3717" s="57" t="str">
        <f t="shared" si="1092"/>
        <v>0.000237224678010345-0.000161766884767211i</v>
      </c>
      <c r="L3717" s="57" t="str">
        <f t="shared" si="1093"/>
        <v>0.00025-0.000196949018671658i</v>
      </c>
      <c r="M3717" s="57" t="str">
        <f t="shared" si="1094"/>
        <v>0.0025-0.00011092247609793i</v>
      </c>
      <c r="N3717" s="57">
        <f t="shared" si="1095"/>
        <v>89.776169979482418</v>
      </c>
      <c r="O3717" s="57">
        <f t="shared" si="1096"/>
        <v>51.389999841856152</v>
      </c>
      <c r="P3717" s="374">
        <f t="shared" si="1097"/>
        <v>-51.389999841856152</v>
      </c>
      <c r="Q3717" s="374">
        <f t="shared" si="1098"/>
        <v>90.223830020517582</v>
      </c>
      <c r="R3717" s="12">
        <f t="shared" si="1099"/>
        <v>-89.776169979482418</v>
      </c>
      <c r="S3717" s="57">
        <f t="shared" si="1100"/>
        <v>1122.3642217816566</v>
      </c>
      <c r="T3717" s="12">
        <f t="shared" si="1083"/>
        <v>-51.389999841856152</v>
      </c>
    </row>
    <row r="3718" spans="1:20" x14ac:dyDescent="0.15">
      <c r="A3718" s="57">
        <f t="shared" si="1084"/>
        <v>7078820.0726754442</v>
      </c>
      <c r="B3718" s="12">
        <f t="shared" si="1101"/>
        <v>1126629.2058244268</v>
      </c>
      <c r="C3718" s="57" t="str">
        <f t="shared" si="1085"/>
        <v>-8.57024858700716E-06+0.00266093200872889i</v>
      </c>
      <c r="D3718" s="57" t="str">
        <f t="shared" si="1086"/>
        <v>0.589912783897695-2.09359388712409i</v>
      </c>
      <c r="E3718" s="57" t="str">
        <f t="shared" si="1087"/>
        <v>-8.08528183166388-2.72854706935523i</v>
      </c>
      <c r="F3718" s="57" t="str">
        <f t="shared" si="1088"/>
        <v>0.579664246242589-1.97465487604793i</v>
      </c>
      <c r="G3718" s="57" t="str">
        <f t="shared" si="1089"/>
        <v>0.138719507005951-0.34565359159421i</v>
      </c>
      <c r="H3718" s="57" t="str">
        <f t="shared" si="1090"/>
        <v>0.000986134693020891-7.06399401024331i</v>
      </c>
      <c r="I3718" s="57" t="str">
        <f t="shared" si="1091"/>
        <v>-0.078697914367839-0.0231138778755483i</v>
      </c>
      <c r="K3718" s="57" t="str">
        <f t="shared" si="1092"/>
        <v>0.000237146560875287-0.000161163241293154i</v>
      </c>
      <c r="L3718" s="57" t="str">
        <f t="shared" si="1093"/>
        <v>0.00025-0.00019620344557846i</v>
      </c>
      <c r="M3718" s="57" t="str">
        <f t="shared" si="1094"/>
        <v>0.0025-0.000110502566345816i</v>
      </c>
      <c r="N3718" s="57">
        <f t="shared" si="1095"/>
        <v>89.815464140419408</v>
      </c>
      <c r="O3718" s="57">
        <f t="shared" si="1096"/>
        <v>51.49927939449087</v>
      </c>
      <c r="P3718" s="374">
        <f t="shared" si="1097"/>
        <v>-51.49927939449087</v>
      </c>
      <c r="Q3718" s="374">
        <f t="shared" si="1098"/>
        <v>90.184535859580592</v>
      </c>
      <c r="R3718" s="12">
        <f t="shared" si="1099"/>
        <v>-89.815464140419408</v>
      </c>
      <c r="S3718" s="57">
        <f t="shared" si="1100"/>
        <v>1126.6292058244269</v>
      </c>
      <c r="T3718" s="12">
        <f t="shared" si="1083"/>
        <v>-51.49927939449087</v>
      </c>
    </row>
    <row r="3719" spans="1:20" x14ac:dyDescent="0.15">
      <c r="A3719" s="57">
        <f t="shared" si="1084"/>
        <v>7105719.5889516119</v>
      </c>
      <c r="B3719" s="12">
        <f t="shared" si="1101"/>
        <v>1130910.3968065598</v>
      </c>
      <c r="C3719" s="57" t="str">
        <f t="shared" si="1085"/>
        <v>-6.68160314680716E-06+0.00262768214819128i</v>
      </c>
      <c r="D3719" s="57" t="str">
        <f t="shared" si="1086"/>
        <v>0.585782111556993-2.08683098048819i</v>
      </c>
      <c r="E3719" s="57" t="str">
        <f t="shared" si="1087"/>
        <v>-8.0270280132487-2.6974925450958i</v>
      </c>
      <c r="F3719" s="57" t="str">
        <f t="shared" si="1088"/>
        <v>0.575887479039067-1.9686895676559i</v>
      </c>
      <c r="G3719" s="57" t="str">
        <f t="shared" si="1089"/>
        <v>0.137815688480064-0.344706432328772i</v>
      </c>
      <c r="H3719" s="57" t="str">
        <f t="shared" si="1090"/>
        <v>0.000978361173992041-7.03724744250194i</v>
      </c>
      <c r="I3719" s="57" t="str">
        <f t="shared" si="1091"/>
        <v>-0.0781631216534327-0.022876327770544i</v>
      </c>
      <c r="K3719" s="57" t="str">
        <f t="shared" si="1092"/>
        <v>0.000237069019442481-0.000160561785694235i</v>
      </c>
      <c r="L3719" s="57" t="str">
        <f t="shared" si="1093"/>
        <v>0.00025-0.000195460694937697i</v>
      </c>
      <c r="M3719" s="57" t="str">
        <f t="shared" si="1094"/>
        <v>0.0025-0.000110084246210217i</v>
      </c>
      <c r="N3719" s="57">
        <f t="shared" si="1095"/>
        <v>89.854310067191022</v>
      </c>
      <c r="O3719" s="57">
        <f t="shared" si="1096"/>
        <v>51.608515308199976</v>
      </c>
      <c r="P3719" s="374">
        <f t="shared" si="1097"/>
        <v>-51.608515308199976</v>
      </c>
      <c r="Q3719" s="374">
        <f t="shared" si="1098"/>
        <v>90.145689932808978</v>
      </c>
      <c r="R3719" s="12">
        <f t="shared" si="1099"/>
        <v>-89.854310067191022</v>
      </c>
      <c r="S3719" s="57">
        <f t="shared" si="1100"/>
        <v>1130.9103968065597</v>
      </c>
      <c r="T3719" s="12">
        <f t="shared" si="1083"/>
        <v>-51.608515308199976</v>
      </c>
    </row>
    <row r="3720" spans="1:20" x14ac:dyDescent="0.15">
      <c r="A3720" s="57">
        <f t="shared" si="1084"/>
        <v>7132721.323389628</v>
      </c>
      <c r="B3720" s="12">
        <f t="shared" si="1101"/>
        <v>1135207.8563144247</v>
      </c>
      <c r="C3720" s="57" t="str">
        <f t="shared" si="1085"/>
        <v>-4.85899355075637E-06+0.00259485956951576i</v>
      </c>
      <c r="D3720" s="57" t="str">
        <f t="shared" si="1086"/>
        <v>0.581678086304957-2.08008180254258i</v>
      </c>
      <c r="E3720" s="57" t="str">
        <f t="shared" si="1087"/>
        <v>-7.96916930236419-2.66679251260748i</v>
      </c>
      <c r="F3720" s="57" t="str">
        <f t="shared" si="1088"/>
        <v>0.572131407337678-1.96273288258048i</v>
      </c>
      <c r="G3720" s="57" t="str">
        <f t="shared" si="1089"/>
        <v>0.1369168225968-0.343759518103567i</v>
      </c>
      <c r="H3720" s="57" t="str">
        <f t="shared" si="1090"/>
        <v>0.000970651179618566-7.01060218310159i</v>
      </c>
      <c r="I3720" s="57" t="str">
        <f t="shared" si="1091"/>
        <v>-0.0776315916592373-0.0226410644269302i</v>
      </c>
      <c r="K3720" s="57" t="str">
        <f t="shared" si="1092"/>
        <v>0.000236992049577467-0.000159962510758376i</v>
      </c>
      <c r="L3720" s="57" t="str">
        <f t="shared" si="1093"/>
        <v>0.00025-0.000194720756064652i</v>
      </c>
      <c r="M3720" s="57" t="str">
        <f t="shared" si="1094"/>
        <v>0.0025-0.000109667509673458i</v>
      </c>
      <c r="N3720" s="57">
        <f t="shared" si="1095"/>
        <v>89.892711150532151</v>
      </c>
      <c r="O3720" s="57">
        <f t="shared" si="1096"/>
        <v>51.717707584643051</v>
      </c>
      <c r="P3720" s="374">
        <f t="shared" si="1097"/>
        <v>-51.717707584643051</v>
      </c>
      <c r="Q3720" s="374">
        <f t="shared" si="1098"/>
        <v>90.107288849467849</v>
      </c>
      <c r="R3720" s="12">
        <f t="shared" si="1099"/>
        <v>-89.892711150532151</v>
      </c>
      <c r="S3720" s="57">
        <f t="shared" si="1100"/>
        <v>1135.2078563144246</v>
      </c>
      <c r="T3720" s="12">
        <f t="shared" si="1083"/>
        <v>-51.717707584643051</v>
      </c>
    </row>
    <row r="3721" spans="1:20" x14ac:dyDescent="0.15">
      <c r="A3721" s="57">
        <f t="shared" si="1084"/>
        <v>7159825.6644185083</v>
      </c>
      <c r="B3721" s="12">
        <f t="shared" si="1101"/>
        <v>1139521.6461684194</v>
      </c>
      <c r="C3721" s="57" t="str">
        <f t="shared" si="1085"/>
        <v>-3.10063646610922E-06+0.00256245867776971i</v>
      </c>
      <c r="D3721" s="57" t="str">
        <f t="shared" si="1086"/>
        <v>0.577600568055055-2.07334641367912i</v>
      </c>
      <c r="E3721" s="57" t="str">
        <f t="shared" si="1087"/>
        <v>-7.91170344437609-2.6364429109864i</v>
      </c>
      <c r="F3721" s="57" t="str">
        <f t="shared" si="1088"/>
        <v>0.568395968673718-1.95678489701001i</v>
      </c>
      <c r="G3721" s="57" t="str">
        <f t="shared" si="1089"/>
        <v>0.136022894407723-0.342812874035776i</v>
      </c>
      <c r="H3721" s="57" t="str">
        <f t="shared" si="1090"/>
        <v>0.000963004159160337-6.98405784790233i</v>
      </c>
      <c r="I3721" s="57" t="str">
        <f t="shared" si="1091"/>
        <v>-0.0771033090517352-0.0224080683636373i</v>
      </c>
      <c r="K3721" s="57" t="str">
        <f t="shared" si="1092"/>
        <v>0.000236915647173871-0.000159365409289247i</v>
      </c>
      <c r="L3721" s="57" t="str">
        <f t="shared" si="1093"/>
        <v>0.00025-0.000193983618315054i</v>
      </c>
      <c r="M3721" s="57" t="str">
        <f t="shared" si="1094"/>
        <v>0.0025-0.000109252350740644i</v>
      </c>
      <c r="N3721" s="57">
        <f t="shared" si="1095"/>
        <v>89.930670766264655</v>
      </c>
      <c r="O3721" s="57">
        <f t="shared" si="1096"/>
        <v>51.826856227571163</v>
      </c>
      <c r="P3721" s="374">
        <f t="shared" si="1097"/>
        <v>-51.826856227571163</v>
      </c>
      <c r="Q3721" s="374">
        <f t="shared" si="1098"/>
        <v>90.069329233735345</v>
      </c>
      <c r="R3721" s="12">
        <f t="shared" si="1099"/>
        <v>-89.930670766264655</v>
      </c>
      <c r="S3721" s="57">
        <f t="shared" si="1100"/>
        <v>1139.5216461684195</v>
      </c>
      <c r="T3721" s="12">
        <f t="shared" si="1083"/>
        <v>-51.826856227571163</v>
      </c>
    </row>
    <row r="3722" spans="1:20" x14ac:dyDescent="0.15">
      <c r="A3722" s="57">
        <f t="shared" si="1084"/>
        <v>7187033.0019432977</v>
      </c>
      <c r="B3722" s="12">
        <f t="shared" si="1101"/>
        <v>1143851.8284238593</v>
      </c>
      <c r="C3722" s="57" t="str">
        <f t="shared" si="1085"/>
        <v>-1.40479155347163E-06+0.0025304739506968i</v>
      </c>
      <c r="D3722" s="57" t="str">
        <f t="shared" si="1086"/>
        <v>0.573549417009126-2.0666248731522i</v>
      </c>
      <c r="E3722" s="57" t="str">
        <f t="shared" si="1087"/>
        <v>-7.85462818948294-2.60643972596329i</v>
      </c>
      <c r="F3722" s="57" t="str">
        <f t="shared" si="1088"/>
        <v>0.564681100086136-1.9508456863228i</v>
      </c>
      <c r="G3722" s="57" t="str">
        <f t="shared" si="1089"/>
        <v>0.135133888845623-0.341866525022678i</v>
      </c>
      <c r="H3722" s="57" t="str">
        <f t="shared" si="1090"/>
        <v>0.000955419567074832-6.95761405422546i</v>
      </c>
      <c r="I3722" s="57" t="str">
        <f t="shared" si="1091"/>
        <v>-0.0765782585171758-0.0221773202253577i</v>
      </c>
      <c r="K3722" s="57" t="str">
        <f t="shared" si="1092"/>
        <v>0.000236839808153229-0.000158770474106333i</v>
      </c>
      <c r="L3722" s="57" t="str">
        <f t="shared" si="1093"/>
        <v>0.00025-0.000193249271084932i</v>
      </c>
      <c r="M3722" s="57" t="str">
        <f t="shared" si="1094"/>
        <v>0.0025-0.000108838763439573i</v>
      </c>
      <c r="N3722" s="57">
        <f t="shared" si="1095"/>
        <v>89.968192275277616</v>
      </c>
      <c r="O3722" s="57">
        <f t="shared" si="1096"/>
        <v>51.935961242809476</v>
      </c>
      <c r="P3722" s="374">
        <f t="shared" si="1097"/>
        <v>-51.935961242809476</v>
      </c>
      <c r="Q3722" s="374">
        <f t="shared" si="1098"/>
        <v>90.031807724722384</v>
      </c>
      <c r="R3722" s="12">
        <f t="shared" si="1099"/>
        <v>-89.968192275277616</v>
      </c>
      <c r="S3722" s="57">
        <f t="shared" si="1100"/>
        <v>1143.8518284238594</v>
      </c>
      <c r="T3722" s="12">
        <f t="shared" si="1083"/>
        <v>-51.935961242809476</v>
      </c>
    </row>
    <row r="3723" spans="1:20" x14ac:dyDescent="0.15">
      <c r="A3723" s="57">
        <f t="shared" si="1084"/>
        <v>7214343.727350682</v>
      </c>
      <c r="B3723" s="12">
        <f t="shared" si="1101"/>
        <v>1148198.46537187</v>
      </c>
      <c r="C3723" s="57" t="str">
        <f t="shared" si="1085"/>
        <v>2.3023949862833E-07+0.00249889993783783i</v>
      </c>
      <c r="D3723" s="57" t="str">
        <f t="shared" si="1086"/>
        <v>0.569524493663735-2.05991723908752i</v>
      </c>
      <c r="E3723" s="57" t="str">
        <f t="shared" si="1087"/>
        <v>-7.79794129289114-2.57677898937017i</v>
      </c>
      <c r="F3723" s="57" t="str">
        <f t="shared" si="1088"/>
        <v>0.560986738128302-1.94491532508731i</v>
      </c>
      <c r="G3723" s="57" t="str">
        <f t="shared" si="1089"/>
        <v>0.134249790727075-0.340920495741767i</v>
      </c>
      <c r="H3723" s="57" t="str">
        <f t="shared" si="1090"/>
        <v>0.000947896862962871-6.93127042084773i</v>
      </c>
      <c r="I3723" s="57" t="str">
        <f t="shared" si="1091"/>
        <v>-0.0760564247621217-0.0219488007823621i</v>
      </c>
      <c r="K3723" s="57" t="str">
        <f t="shared" si="1092"/>
        <v>0.000236764528464825-0.000158177698044985i</v>
      </c>
      <c r="L3723" s="57" t="str">
        <f t="shared" si="1093"/>
        <v>0.00025-0.000192517703810452i</v>
      </c>
      <c r="M3723" s="57" t="str">
        <f t="shared" si="1094"/>
        <v>0.0025-0.000108426741820655i</v>
      </c>
      <c r="N3723" s="57">
        <f t="shared" si="1095"/>
        <v>90.00527902350612</v>
      </c>
      <c r="O3723" s="57">
        <f t="shared" si="1096"/>
        <v>52.045022638241683</v>
      </c>
      <c r="P3723" s="374">
        <f t="shared" si="1097"/>
        <v>-52.045022638241683</v>
      </c>
      <c r="Q3723" s="374">
        <f t="shared" si="1098"/>
        <v>89.99472097649388</v>
      </c>
      <c r="R3723" s="12">
        <f t="shared" si="1099"/>
        <v>-90.00527902350612</v>
      </c>
      <c r="S3723" s="57">
        <f t="shared" si="1100"/>
        <v>1148.19846537187</v>
      </c>
      <c r="T3723" s="12">
        <f t="shared" si="1083"/>
        <v>-52.045022638241683</v>
      </c>
    </row>
    <row r="3724" spans="1:20" x14ac:dyDescent="0.15">
      <c r="A3724" s="57">
        <f t="shared" si="1084"/>
        <v>7241758.2335146144</v>
      </c>
      <c r="B3724" s="12">
        <f t="shared" si="1101"/>
        <v>1152561.619540283</v>
      </c>
      <c r="C3724" s="57" t="str">
        <f t="shared" si="1085"/>
        <v>1.80611391862847E-06+0.00246773125965987i</v>
      </c>
      <c r="D3724" s="57" t="str">
        <f t="shared" si="1086"/>
        <v>0.565525658816545-2.05322356849112i</v>
      </c>
      <c r="E3724" s="57" t="str">
        <f t="shared" si="1087"/>
        <v>-7.74164051498409-2.54745677861319i</v>
      </c>
      <c r="F3724" s="57" t="str">
        <f t="shared" si="1088"/>
        <v>0.557312818878658-1.93899388706223i</v>
      </c>
      <c r="G3724" s="57" t="str">
        <f t="shared" si="1089"/>
        <v>0.133370584755008-0.3399748106509i</v>
      </c>
      <c r="H3724" s="57" t="str">
        <f t="shared" si="1090"/>
        <v>0.000940435511515012-6.90502656799578i</v>
      </c>
      <c r="I3724" s="57" t="str">
        <f t="shared" si="1091"/>
        <v>-0.0755377925139852-0.0217224909303048i</v>
      </c>
      <c r="K3724" s="57" t="str">
        <f t="shared" si="1092"/>
        <v>0.00023668980408553-0.000157587073956485i</v>
      </c>
      <c r="L3724" s="57" t="str">
        <f t="shared" si="1093"/>
        <v>0.00025-0.000191788905967774i</v>
      </c>
      <c r="M3724" s="57" t="str">
        <f t="shared" si="1094"/>
        <v>0.0025-0.000108016279956819i</v>
      </c>
      <c r="N3724" s="57">
        <f t="shared" si="1095"/>
        <v>90.041934341908075</v>
      </c>
      <c r="O3724" s="57">
        <f t="shared" si="1096"/>
        <v>52.154040423793894</v>
      </c>
      <c r="P3724" s="374">
        <f t="shared" si="1097"/>
        <v>-52.154040423793894</v>
      </c>
      <c r="Q3724" s="374">
        <f t="shared" si="1098"/>
        <v>89.958065658091925</v>
      </c>
      <c r="R3724" s="12">
        <f t="shared" si="1099"/>
        <v>-90.041934341908075</v>
      </c>
      <c r="S3724" s="57">
        <f t="shared" si="1100"/>
        <v>1152.5616195402829</v>
      </c>
      <c r="T3724" s="12">
        <f t="shared" si="1083"/>
        <v>-52.154040423793894</v>
      </c>
    </row>
    <row r="3725" spans="1:20" x14ac:dyDescent="0.15">
      <c r="A3725" s="57">
        <f t="shared" si="1084"/>
        <v>7269276.9148019692</v>
      </c>
      <c r="B3725" s="12">
        <f t="shared" si="1101"/>
        <v>1156941.353694536</v>
      </c>
      <c r="C3725" s="57" t="str">
        <f t="shared" si="1085"/>
        <v>3.32444877705054E-06+0.00243696260669392i</v>
      </c>
      <c r="D3725" s="57" t="str">
        <f t="shared" si="1086"/>
        <v>0.561552773572479-2.04654391725842i</v>
      </c>
      <c r="E3725" s="57" t="str">
        <f t="shared" si="1087"/>
        <v>-7.68572362148764-2.51846921615112i</v>
      </c>
      <c r="F3725" s="57" t="str">
        <f t="shared" si="1088"/>
        <v>0.55365927795132-1.93308144519691i</v>
      </c>
      <c r="G3725" s="57" t="str">
        <f t="shared" si="1089"/>
        <v>0.132496255521229-0.339029493988476i</v>
      </c>
      <c r="H3725" s="57" t="str">
        <f t="shared" si="1090"/>
        <v>0.000933034982458555-6.87888211734072i</v>
      </c>
      <c r="I3725" s="57" t="str">
        <f t="shared" si="1091"/>
        <v>-0.0750223465215723-0.0214983716900189i</v>
      </c>
      <c r="K3725" s="57" t="str">
        <f t="shared" si="1092"/>
        <v>0.000236615631019628-0.000156998594708099i</v>
      </c>
      <c r="L3725" s="57" t="str">
        <f t="shared" si="1093"/>
        <v>0.00025-0.000191062867072897i</v>
      </c>
      <c r="M3725" s="57" t="str">
        <f t="shared" si="1094"/>
        <v>0.0025-0.000107607371943434i</v>
      </c>
      <c r="N3725" s="57">
        <f t="shared" si="1095"/>
        <v>90.078161546447816</v>
      </c>
      <c r="O3725" s="57">
        <f t="shared" si="1096"/>
        <v>52.263014611417269</v>
      </c>
      <c r="P3725" s="374">
        <f t="shared" si="1097"/>
        <v>-52.263014611417269</v>
      </c>
      <c r="Q3725" s="374">
        <f t="shared" si="1098"/>
        <v>89.921838453552184</v>
      </c>
      <c r="R3725" s="12">
        <f t="shared" si="1099"/>
        <v>-90.078161546447816</v>
      </c>
      <c r="S3725" s="57">
        <f t="shared" si="1100"/>
        <v>1156.941353694536</v>
      </c>
      <c r="T3725" s="12">
        <f t="shared" si="1083"/>
        <v>-52.263014611417269</v>
      </c>
    </row>
    <row r="3726" spans="1:20" x14ac:dyDescent="0.15">
      <c r="A3726" s="57">
        <f t="shared" si="1084"/>
        <v>7296900.1670782184</v>
      </c>
      <c r="B3726" s="12">
        <f t="shared" si="1101"/>
        <v>1161337.7308385754</v>
      </c>
      <c r="C3726" s="57" t="str">
        <f t="shared" si="1085"/>
        <v>4.78682189168026E-06+0.0024065887386801i</v>
      </c>
      <c r="D3726" s="57" t="str">
        <f t="shared" si="1086"/>
        <v>0.557605699349769-2.03987834018298i</v>
      </c>
      <c r="E3726" s="57" t="str">
        <f t="shared" si="1087"/>
        <v>-7.63018838362909-2.48981246897968i</v>
      </c>
      <c r="F3726" s="57" t="str">
        <f t="shared" si="1088"/>
        <v>0.550026050506598-1.92717807163172i</v>
      </c>
      <c r="G3726" s="57" t="str">
        <f t="shared" si="1089"/>
        <v>0.131626787508946-0.33808456977363i</v>
      </c>
      <c r="H3726" s="57" t="str">
        <f t="shared" si="1090"/>
        <v>0.000925694750505101-6.85283669199229i</v>
      </c>
      <c r="I3726" s="57" t="str">
        <f t="shared" si="1091"/>
        <v>-0.0745100715556106-0.0212764242073011i</v>
      </c>
      <c r="K3726" s="57" t="str">
        <f t="shared" si="1092"/>
        <v>0.000236542005298661-0.000156412253183133i</v>
      </c>
      <c r="L3726" s="57" t="str">
        <f t="shared" si="1093"/>
        <v>0.00025-0.000190339576681507i</v>
      </c>
      <c r="M3726" s="57" t="str">
        <f t="shared" si="1094"/>
        <v>0.0025-0.000107200011898221i</v>
      </c>
      <c r="N3726" s="57">
        <f t="shared" si="1095"/>
        <v>90.113963938073169</v>
      </c>
      <c r="O3726" s="57">
        <f t="shared" si="1096"/>
        <v>52.37194521507287</v>
      </c>
      <c r="P3726" s="374">
        <f t="shared" si="1097"/>
        <v>-52.37194521507287</v>
      </c>
      <c r="Q3726" s="374">
        <f t="shared" si="1098"/>
        <v>89.886036061926831</v>
      </c>
      <c r="R3726" s="12">
        <f t="shared" si="1099"/>
        <v>-90.113963938073169</v>
      </c>
      <c r="S3726" s="57">
        <f t="shared" si="1100"/>
        <v>1161.3377308385755</v>
      </c>
      <c r="T3726" s="12">
        <f t="shared" si="1083"/>
        <v>-52.37194521507287</v>
      </c>
    </row>
    <row r="3727" spans="1:20" x14ac:dyDescent="0.15">
      <c r="A3727" s="57">
        <f t="shared" si="1084"/>
        <v>7324628.3877131157</v>
      </c>
      <c r="B3727" s="12">
        <f t="shared" si="1101"/>
        <v>1165750.8142157621</v>
      </c>
      <c r="C3727" s="57" t="str">
        <f t="shared" si="1085"/>
        <v>6.19477271366579E-06+0.00237660448372168i</v>
      </c>
      <c r="D3727" s="57" t="str">
        <f t="shared" si="1086"/>
        <v>0.553684297885938-2.03322689096557i</v>
      </c>
      <c r="E3727" s="57" t="str">
        <f t="shared" si="1087"/>
        <v>-7.57503257829286-2.46148274812191i</v>
      </c>
      <c r="F3727" s="57" t="str">
        <f t="shared" si="1088"/>
        <v>0.546413071261465-1.92128383769863i</v>
      </c>
      <c r="G3727" s="57" t="str">
        <f t="shared" si="1089"/>
        <v>0.130762165095269-0.337140061806464i</v>
      </c>
      <c r="H3727" s="57" t="str">
        <f t="shared" si="1090"/>
        <v>0.000918414295298806-6.82688991649368i</v>
      </c>
      <c r="I3727" s="57" t="str">
        <f t="shared" si="1091"/>
        <v>-0.0740009524092859-0.0210566297526879i</v>
      </c>
      <c r="K3727" s="57" t="str">
        <f t="shared" si="1092"/>
        <v>0.00023646892298126-0.000155828042280988i</v>
      </c>
      <c r="L3727" s="57" t="str">
        <f t="shared" si="1093"/>
        <v>0.00025-0.00018961902438883i</v>
      </c>
      <c r="M3727" s="57" t="str">
        <f t="shared" si="1094"/>
        <v>0.0025-0.000106794193961168i</v>
      </c>
      <c r="N3727" s="57">
        <f t="shared" si="1095"/>
        <v>90.149344802696959</v>
      </c>
      <c r="O3727" s="57">
        <f t="shared" si="1096"/>
        <v>52.48083225071408</v>
      </c>
      <c r="P3727" s="374">
        <f t="shared" si="1097"/>
        <v>-52.48083225071408</v>
      </c>
      <c r="Q3727" s="374">
        <f t="shared" si="1098"/>
        <v>89.850655197303041</v>
      </c>
      <c r="R3727" s="12">
        <f t="shared" si="1099"/>
        <v>-90.149344802696959</v>
      </c>
      <c r="S3727" s="57">
        <f t="shared" si="1100"/>
        <v>1165.7508142157621</v>
      </c>
      <c r="T3727" s="12">
        <f t="shared" si="1083"/>
        <v>-52.48083225071408</v>
      </c>
    </row>
    <row r="3728" spans="1:20" x14ac:dyDescent="0.15">
      <c r="A3728" s="57">
        <f t="shared" si="1084"/>
        <v>7352461.9755864255</v>
      </c>
      <c r="B3728" s="12">
        <f t="shared" si="1101"/>
        <v>1170180.667309782</v>
      </c>
      <c r="C3728" s="57" t="str">
        <f t="shared" si="1085"/>
        <v>7.54980319476691E-06+0.00234700473744682i</v>
      </c>
      <c r="D3728" s="57" t="str">
        <f t="shared" si="1086"/>
        <v>0.5497884312436-2.02658962222303i</v>
      </c>
      <c r="E3728" s="57" t="str">
        <f t="shared" si="1087"/>
        <v>-7.52025398817037-2.43347630812367i</v>
      </c>
      <c r="F3728" s="57" t="str">
        <f t="shared" si="1088"/>
        <v>0.542820274499882-1.91539881392181i</v>
      </c>
      <c r="G3728" s="57" t="str">
        <f t="shared" si="1089"/>
        <v>0.129902372553692-0.336195993668297i</v>
      </c>
      <c r="H3728" s="57" t="str">
        <f t="shared" si="1090"/>
        <v>0.000911193101365137-6.80104141681585i</v>
      </c>
      <c r="I3728" s="57" t="str">
        <f t="shared" si="1091"/>
        <v>-0.0734949738987651-0.0208389697212186i</v>
      </c>
      <c r="K3728" s="57" t="str">
        <f t="shared" si="1092"/>
        <v>0.000236396380152983-0.000155245954917211i</v>
      </c>
      <c r="L3728" s="57" t="str">
        <f t="shared" si="1093"/>
        <v>0.00025-0.000188901199829478i</v>
      </c>
      <c r="M3728" s="57" t="str">
        <f t="shared" si="1094"/>
        <v>0.0025-0.000106389912294449i</v>
      </c>
      <c r="N3728" s="57">
        <f t="shared" si="1095"/>
        <v>90.184307411179219</v>
      </c>
      <c r="O3728" s="57">
        <f t="shared" si="1096"/>
        <v>52.58967573627065</v>
      </c>
      <c r="P3728" s="374">
        <f t="shared" si="1097"/>
        <v>-52.58967573627065</v>
      </c>
      <c r="Q3728" s="374">
        <f t="shared" si="1098"/>
        <v>89.815692588820781</v>
      </c>
      <c r="R3728" s="12">
        <f t="shared" si="1099"/>
        <v>-90.184307411179219</v>
      </c>
      <c r="S3728" s="57">
        <f t="shared" si="1100"/>
        <v>1170.1806673097819</v>
      </c>
      <c r="T3728" s="12">
        <f t="shared" si="1083"/>
        <v>-52.58967573627065</v>
      </c>
    </row>
    <row r="3729" spans="1:20" x14ac:dyDescent="0.15">
      <c r="A3729" s="57">
        <f t="shared" si="1084"/>
        <v>7380401.331093655</v>
      </c>
      <c r="B3729" s="12">
        <f t="shared" si="1101"/>
        <v>1174627.3538455593</v>
      </c>
      <c r="C3729" s="57" t="str">
        <f t="shared" si="1085"/>
        <v>8.85337863599156E-06+0.00231778446217861i</v>
      </c>
      <c r="D3729" s="57" t="str">
        <f t="shared" si="1086"/>
        <v>0.545917961816174-2.01996658549712i</v>
      </c>
      <c r="E3729" s="57" t="str">
        <f t="shared" si="1087"/>
        <v>-7.46585040190565-2.40578944655533i</v>
      </c>
      <c r="F3729" s="57" t="str">
        <f t="shared" si="1088"/>
        <v>0.539247594083152-1.90952307001846i</v>
      </c>
      <c r="G3729" s="57" t="str">
        <f t="shared" si="1089"/>
        <v>0.129047394056551-0.335252388721936i</v>
      </c>
      <c r="H3729" s="57" t="str">
        <f t="shared" si="1090"/>
        <v>0.000904030658060217-6.77529082035191i</v>
      </c>
      <c r="I3729" s="57" t="str">
        <f t="shared" si="1091"/>
        <v>-0.0729921208637206-0.0206234256321925i</v>
      </c>
      <c r="K3729" s="57" t="str">
        <f t="shared" si="1092"/>
        <v>0.000236324372926154-0.000154665984023549i</v>
      </c>
      <c r="L3729" s="57" t="str">
        <f t="shared" si="1093"/>
        <v>0.00025-0.000188186092677304i</v>
      </c>
      <c r="M3729" s="57" t="str">
        <f t="shared" si="1094"/>
        <v>0.0025-0.000105987161082336i</v>
      </c>
      <c r="N3729" s="57">
        <f t="shared" si="1095"/>
        <v>90.218855019307156</v>
      </c>
      <c r="O3729" s="57">
        <f t="shared" si="1096"/>
        <v>52.698475691632218</v>
      </c>
      <c r="P3729" s="374">
        <f t="shared" si="1097"/>
        <v>-52.698475691632218</v>
      </c>
      <c r="Q3729" s="374">
        <f t="shared" si="1098"/>
        <v>89.781144980692844</v>
      </c>
      <c r="R3729" s="12">
        <f t="shared" si="1099"/>
        <v>-90.218855019307156</v>
      </c>
      <c r="S3729" s="57">
        <f t="shared" si="1100"/>
        <v>1174.6273538455594</v>
      </c>
      <c r="T3729" s="12">
        <f t="shared" si="1083"/>
        <v>-52.698475691632218</v>
      </c>
    </row>
    <row r="3730" spans="1:20" x14ac:dyDescent="0.15">
      <c r="A3730" s="57">
        <f t="shared" si="1084"/>
        <v>7408446.8561518108</v>
      </c>
      <c r="B3730" s="12">
        <f t="shared" si="1101"/>
        <v>1179090.9377901724</v>
      </c>
      <c r="C3730" s="57" t="str">
        <f t="shared" si="1085"/>
        <v>0.0000101069285182078+0.00228893868611349i</v>
      </c>
      <c r="D3730" s="57" t="str">
        <f t="shared" si="1086"/>
        <v>0.542072752333505-2.01335783126354i</v>
      </c>
      <c r="E3730" s="57" t="str">
        <f t="shared" si="1087"/>
        <v>-7.4118196142368-2.37841850351876i</v>
      </c>
      <c r="F3730" s="57" t="str">
        <f t="shared" si="1088"/>
        <v>0.535694963460082-1.90365667489955i</v>
      </c>
      <c r="G3730" s="57" t="str">
        <f t="shared" si="1089"/>
        <v>0.128197213677476-0.334309270111984i</v>
      </c>
      <c r="H3730" s="57" t="str">
        <f t="shared" si="1090"/>
        <v>0.000896926459520903-6.74963775591217i</v>
      </c>
      <c r="I3730" s="57" t="str">
        <f t="shared" si="1091"/>
        <v>-0.0724923781678507-0.0204099791289141i</v>
      </c>
      <c r="K3730" s="57" t="str">
        <f t="shared" si="1092"/>
        <v>0.000236252897439703-0.000154088122547995i</v>
      </c>
      <c r="L3730" s="57" t="str">
        <f t="shared" si="1093"/>
        <v>0.00025-0.000187473692645252i</v>
      </c>
      <c r="M3730" s="57" t="str">
        <f t="shared" si="1094"/>
        <v>0.0025-0.000105585934531118i</v>
      </c>
      <c r="N3730" s="57">
        <f t="shared" si="1095"/>
        <v>90.252990867777285</v>
      </c>
      <c r="O3730" s="57">
        <f t="shared" si="1096"/>
        <v>52.807232138630923</v>
      </c>
      <c r="P3730" s="374">
        <f t="shared" si="1097"/>
        <v>-52.807232138630923</v>
      </c>
      <c r="Q3730" s="374">
        <f t="shared" si="1098"/>
        <v>89.747009132222715</v>
      </c>
      <c r="R3730" s="12">
        <f t="shared" si="1099"/>
        <v>-90.252990867777285</v>
      </c>
      <c r="S3730" s="57">
        <f t="shared" si="1100"/>
        <v>1179.0909377901723</v>
      </c>
      <c r="T3730" s="12">
        <f t="shared" si="1083"/>
        <v>-52.807232138630923</v>
      </c>
    </row>
    <row r="3731" spans="1:20" x14ac:dyDescent="0.15">
      <c r="A3731" s="57">
        <f t="shared" si="1084"/>
        <v>7436598.954205187</v>
      </c>
      <c r="B3731" s="12">
        <f t="shared" si="1101"/>
        <v>1183571.483353775</v>
      </c>
      <c r="C3731" s="57" t="str">
        <f t="shared" si="1085"/>
        <v>0.0000113118473150644+0.00226046250250739i</v>
      </c>
      <c r="D3731" s="57" t="str">
        <f t="shared" si="1086"/>
        <v>0.538252665867311-2.00676340894067i</v>
      </c>
      <c r="E3731" s="57" t="str">
        <f t="shared" si="1087"/>
        <v>-7.35815942613231-2.35135986115963i</v>
      </c>
      <c r="F3731" s="57" t="str">
        <f t="shared" si="1088"/>
        <v>0.532162315677133-1.89779969667087i</v>
      </c>
      <c r="G3731" s="57" t="str">
        <f t="shared" si="1089"/>
        <v>0.12735181539381-0.333366660765156i</v>
      </c>
      <c r="H3731" s="57" t="str">
        <f t="shared" si="1090"/>
        <v>0.000889880004615126-6.72408185371799i</v>
      </c>
      <c r="I3731" s="57" t="str">
        <f t="shared" si="1091"/>
        <v>-0.0719957306993904-0.020198611978428i</v>
      </c>
      <c r="K3731" s="57" t="str">
        <f t="shared" si="1092"/>
        <v>0.000236181949859002-0.000153512363454842i</v>
      </c>
      <c r="L3731" s="57" t="str">
        <f t="shared" si="1093"/>
        <v>0.00025-0.000186763989485209i</v>
      </c>
      <c r="M3731" s="57" t="str">
        <f t="shared" si="1094"/>
        <v>0.0025-0.000105186226869016i</v>
      </c>
      <c r="N3731" s="57">
        <f t="shared" si="1095"/>
        <v>90.286718182180024</v>
      </c>
      <c r="O3731" s="57">
        <f t="shared" si="1096"/>
        <v>52.915945101025628</v>
      </c>
      <c r="P3731" s="374">
        <f t="shared" si="1097"/>
        <v>-52.915945101025628</v>
      </c>
      <c r="Q3731" s="374">
        <f t="shared" si="1098"/>
        <v>89.713281817819976</v>
      </c>
      <c r="R3731" s="12">
        <f t="shared" si="1099"/>
        <v>-90.286718182180024</v>
      </c>
      <c r="S3731" s="57">
        <f t="shared" si="1100"/>
        <v>1183.571483353775</v>
      </c>
      <c r="T3731" s="12">
        <f t="shared" si="1083"/>
        <v>-52.915945101025628</v>
      </c>
    </row>
    <row r="3732" spans="1:20" x14ac:dyDescent="0.15">
      <c r="A3732" s="57">
        <f t="shared" si="1084"/>
        <v>7464858.0302311666</v>
      </c>
      <c r="B3732" s="12">
        <f t="shared" si="1101"/>
        <v>1188069.0549905193</v>
      </c>
      <c r="C3732" s="57" t="str">
        <f t="shared" si="1085"/>
        <v>0.0000124694952883212+0.00223235106887037i</v>
      </c>
      <c r="D3732" s="57" t="str">
        <f t="shared" si="1086"/>
        <v>0.534457565836558-2.00018336689847i</v>
      </c>
      <c r="E3732" s="57" t="str">
        <f t="shared" si="1087"/>
        <v>-7.30486764492384-2.32460994318585i</v>
      </c>
      <c r="F3732" s="57" t="str">
        <f t="shared" si="1088"/>
        <v>0.528649583388504-1.89195220263404i</v>
      </c>
      <c r="G3732" s="57" t="str">
        <f t="shared" si="1089"/>
        <v>0.126511183089021-0.332424583390635i</v>
      </c>
      <c r="H3732" s="57" t="str">
        <f t="shared" si="1090"/>
        <v>0.00088289079689313-6.69862274539704i</v>
      </c>
      <c r="I3732" s="57" t="str">
        <f t="shared" si="1091"/>
        <v>-0.0715021633716278-0.0199893060712487i</v>
      </c>
      <c r="K3732" s="57" t="str">
        <f t="shared" si="1092"/>
        <v>0.000236111526375703-0.000152938699724724i</v>
      </c>
      <c r="L3732" s="57" t="str">
        <f t="shared" si="1093"/>
        <v>0.00025-0.000186056972987854i</v>
      </c>
      <c r="M3732" s="57" t="str">
        <f t="shared" si="1094"/>
        <v>0.0025-0.000104788032346101i</v>
      </c>
      <c r="N3732" s="57">
        <f t="shared" si="1095"/>
        <v>90.320040172979844</v>
      </c>
      <c r="O3732" s="57">
        <f t="shared" si="1096"/>
        <v>53.024614604484626</v>
      </c>
      <c r="P3732" s="374">
        <f t="shared" si="1097"/>
        <v>-53.024614604484626</v>
      </c>
      <c r="Q3732" s="374">
        <f t="shared" si="1098"/>
        <v>89.679959827020156</v>
      </c>
      <c r="R3732" s="12">
        <f t="shared" si="1099"/>
        <v>-90.320040172979844</v>
      </c>
      <c r="S3732" s="57">
        <f t="shared" si="1100"/>
        <v>1188.0690549905194</v>
      </c>
      <c r="T3732" s="12">
        <f t="shared" si="1083"/>
        <v>-53.024614604484626</v>
      </c>
    </row>
    <row r="3733" spans="1:20" x14ac:dyDescent="0.15">
      <c r="A3733" s="57">
        <f t="shared" si="1084"/>
        <v>7493224.4907460455</v>
      </c>
      <c r="B3733" s="12">
        <f t="shared" si="1101"/>
        <v>1192583.7173994833</v>
      </c>
      <c r="C3733" s="57" t="str">
        <f t="shared" si="1085"/>
        <v>0.0000135811992663631+0.00220459960616923i</v>
      </c>
      <c r="D3733" s="57" t="str">
        <f t="shared" si="1086"/>
        <v>0.530687316012737-1.99361775246736i</v>
      </c>
      <c r="E3733" s="57" t="str">
        <f t="shared" si="1087"/>
        <v>-7.25194208443414-2.29816521439054i</v>
      </c>
      <c r="F3733" s="57" t="str">
        <f t="shared" si="1088"/>
        <v>0.525156698866061-1.88611425928765i</v>
      </c>
      <c r="G3733" s="57" t="str">
        <f t="shared" si="1089"/>
        <v>0.125675300555084-0.331483060480431i</v>
      </c>
      <c r="H3733" s="57" t="str">
        <f t="shared" si="1090"/>
        <v>0.000875958344539063-6.67326006397754i</v>
      </c>
      <c r="I3733" s="57" t="str">
        <f t="shared" si="1091"/>
        <v>-0.0710116611234061-0.0197820434210764i</v>
      </c>
      <c r="K3733" s="57" t="str">
        <f t="shared" si="1092"/>
        <v>0.000236041623207587-0.000152367124354671i</v>
      </c>
      <c r="L3733" s="57" t="str">
        <f t="shared" si="1093"/>
        <v>0.00025-0.000185352632982521i</v>
      </c>
      <c r="M3733" s="57" t="str">
        <f t="shared" si="1094"/>
        <v>0.0025-0.000104391345234211i</v>
      </c>
      <c r="N3733" s="57">
        <f t="shared" si="1095"/>
        <v>90.352960035501468</v>
      </c>
      <c r="O3733" s="57">
        <f t="shared" si="1096"/>
        <v>53.133240676568995</v>
      </c>
      <c r="P3733" s="374">
        <f t="shared" si="1097"/>
        <v>-53.133240676568995</v>
      </c>
      <c r="Q3733" s="374">
        <f t="shared" si="1098"/>
        <v>89.647039964498532</v>
      </c>
      <c r="R3733" s="12">
        <f t="shared" si="1099"/>
        <v>-90.352960035501468</v>
      </c>
      <c r="S3733" s="57">
        <f t="shared" si="1100"/>
        <v>1192.5837173994832</v>
      </c>
      <c r="T3733" s="12">
        <f t="shared" si="1083"/>
        <v>-53.133240676568995</v>
      </c>
    </row>
    <row r="3734" spans="1:20" x14ac:dyDescent="0.15">
      <c r="A3734" s="57">
        <f t="shared" si="1084"/>
        <v>7521698.74381088</v>
      </c>
      <c r="B3734" s="12">
        <f t="shared" si="1101"/>
        <v>1197115.5355256014</v>
      </c>
      <c r="C3734" s="57" t="str">
        <f t="shared" si="1085"/>
        <v>0.000014648253405855+0.00217720339803819i</v>
      </c>
      <c r="D3734" s="57" t="str">
        <f t="shared" si="1086"/>
        <v>0.52694178052497-1.98706661194697i</v>
      </c>
      <c r="E3734" s="57" t="str">
        <f t="shared" si="1087"/>
        <v>-7.19938056510136-2.27202218018108i</v>
      </c>
      <c r="F3734" s="57" t="str">
        <f t="shared" si="1088"/>
        <v>0.52168359400928-1.88028593232854i</v>
      </c>
      <c r="G3734" s="57" t="str">
        <f t="shared" si="1089"/>
        <v>0.124844151494855-0.330542114309788i</v>
      </c>
      <c r="H3734" s="57" t="str">
        <f t="shared" si="1090"/>
        <v>0.000869082160323143-6.64799344388296i</v>
      </c>
      <c r="I3734" s="57" t="str">
        <f t="shared" si="1091"/>
        <v>-0.0705242089196278-0.0195768061645075i</v>
      </c>
      <c r="K3734" s="57" t="str">
        <f t="shared" si="1092"/>
        <v>0.000235972236598394-0.000151797630358145i</v>
      </c>
      <c r="L3734" s="57" t="str">
        <f t="shared" si="1093"/>
        <v>0.00025-0.00018465095933704i</v>
      </c>
      <c r="M3734" s="57" t="str">
        <f t="shared" si="1094"/>
        <v>0.0025-0.000103996159826869i</v>
      </c>
      <c r="N3734" s="57">
        <f t="shared" si="1095"/>
        <v>90.385480949912775</v>
      </c>
      <c r="O3734" s="57">
        <f t="shared" si="1096"/>
        <v>53.241823346715847</v>
      </c>
      <c r="P3734" s="374">
        <f t="shared" si="1097"/>
        <v>-53.241823346715847</v>
      </c>
      <c r="Q3734" s="374">
        <f t="shared" si="1098"/>
        <v>89.614519050087225</v>
      </c>
      <c r="R3734" s="12">
        <f t="shared" si="1099"/>
        <v>-90.385480949912775</v>
      </c>
      <c r="S3734" s="57">
        <f t="shared" si="1100"/>
        <v>1197.1155355256014</v>
      </c>
      <c r="T3734" s="12">
        <f t="shared" si="1083"/>
        <v>-53.241823346715847</v>
      </c>
    </row>
    <row r="3735" spans="1:20" x14ac:dyDescent="0.15">
      <c r="A3735" s="57">
        <f t="shared" si="1084"/>
        <v>7550281.1990373619</v>
      </c>
      <c r="B3735" s="12">
        <f t="shared" si="1101"/>
        <v>1201664.5745605987</v>
      </c>
      <c r="C3735" s="57" t="str">
        <f t="shared" si="1085"/>
        <v>0.000015671919937059+0.00215015778999767i</v>
      </c>
      <c r="D3735" s="57" t="str">
        <f t="shared" si="1086"/>
        <v>0.523220823865059-1.98052999061497i</v>
      </c>
      <c r="E3735" s="57" t="str">
        <f t="shared" si="1087"/>
        <v>-7.14718091409874-2.24617738611302i</v>
      </c>
      <c r="F3735" s="57" t="str">
        <f t="shared" si="1088"/>
        <v>0.518230200355032-1.87446728665313i</v>
      </c>
      <c r="G3735" s="57" t="str">
        <f t="shared" si="1089"/>
        <v>0.124017719524417-0.329601766937588i</v>
      </c>
      <c r="H3735" s="57" t="str">
        <f t="shared" si="1090"/>
        <v>0.00086226176155442-6.62282252092663i</v>
      </c>
      <c r="I3735" s="57" t="str">
        <f t="shared" si="1091"/>
        <v>-0.0700397917517517-0.0193735765607342i</v>
      </c>
      <c r="K3735" s="57" t="str">
        <f t="shared" si="1092"/>
        <v>0.000235903362817675-0.000151230210765086i</v>
      </c>
      <c r="L3735" s="57" t="str">
        <f t="shared" si="1093"/>
        <v>0.00025-0.000183951941957601i</v>
      </c>
      <c r="M3735" s="57" t="str">
        <f t="shared" si="1094"/>
        <v>0.0025-0.0001036024704392i</v>
      </c>
      <c r="N3735" s="57">
        <f t="shared" si="1095"/>
        <v>90.417606081208788</v>
      </c>
      <c r="O3735" s="57">
        <f t="shared" si="1096"/>
        <v>53.350362646221583</v>
      </c>
      <c r="P3735" s="374">
        <f t="shared" si="1097"/>
        <v>-53.350362646221583</v>
      </c>
      <c r="Q3735" s="374">
        <f t="shared" si="1098"/>
        <v>89.582393918791212</v>
      </c>
      <c r="R3735" s="12">
        <f t="shared" si="1099"/>
        <v>-90.417606081208788</v>
      </c>
      <c r="S3735" s="57">
        <f t="shared" si="1100"/>
        <v>1201.6645745605988</v>
      </c>
      <c r="T3735" s="12">
        <f t="shared" si="1083"/>
        <v>-53.350362646221583</v>
      </c>
    </row>
    <row r="3736" spans="1:20" x14ac:dyDescent="0.15">
      <c r="A3736" s="57">
        <f t="shared" si="1084"/>
        <v>7578972.2675937042</v>
      </c>
      <c r="B3736" s="12">
        <f t="shared" si="1101"/>
        <v>1206230.8999439289</v>
      </c>
      <c r="C3736" s="57" t="str">
        <f t="shared" si="1085"/>
        <v>0.0000166534298932601+0.00212345818868121i</v>
      </c>
      <c r="D3736" s="57" t="str">
        <f t="shared" si="1086"/>
        <v>0.519524310892413-1.97400793273588i</v>
      </c>
      <c r="E3736" s="57" t="str">
        <f t="shared" si="1087"/>
        <v>-7.09534096545107-2.22062741742941i</v>
      </c>
      <c r="F3736" s="57" t="str">
        <f t="shared" si="1088"/>
        <v>0.51479644908732-1.86865838635885i</v>
      </c>
      <c r="G3736" s="57" t="str">
        <f t="shared" si="1089"/>
        <v>0.123195988175407-0.328662040206793i</v>
      </c>
      <c r="H3736" s="57" t="str">
        <f t="shared" si="1090"/>
        <v>0.000855496670034045-6.59774693230657i</v>
      </c>
      <c r="I3736" s="57" t="str">
        <f t="shared" si="1091"/>
        <v>-0.0695583946382876-0.0191723369912368i</v>
      </c>
      <c r="K3736" s="57" t="str">
        <f t="shared" si="1092"/>
        <v>0.000235834998160625-0.000150664858621961i</v>
      </c>
      <c r="L3736" s="57" t="str">
        <f t="shared" si="1093"/>
        <v>0.00025-0.000183255570788604i</v>
      </c>
      <c r="M3736" s="57" t="str">
        <f t="shared" si="1094"/>
        <v>0.0025-0.00010321027140785i</v>
      </c>
      <c r="N3736" s="57">
        <f t="shared" si="1095"/>
        <v>90.449338579199875</v>
      </c>
      <c r="O3736" s="57">
        <f t="shared" si="1096"/>
        <v>53.458858608224688</v>
      </c>
      <c r="P3736" s="374">
        <f t="shared" si="1097"/>
        <v>-53.458858608224688</v>
      </c>
      <c r="Q3736" s="374">
        <f t="shared" si="1098"/>
        <v>89.550661420800125</v>
      </c>
      <c r="R3736" s="12">
        <f t="shared" si="1099"/>
        <v>-90.449338579199875</v>
      </c>
      <c r="S3736" s="57">
        <f t="shared" si="1100"/>
        <v>1206.230899943929</v>
      </c>
      <c r="T3736" s="12">
        <f t="shared" si="1083"/>
        <v>-53.458858608224688</v>
      </c>
    </row>
    <row r="3737" spans="1:20" x14ac:dyDescent="0.15">
      <c r="A3737" s="57">
        <f t="shared" si="1084"/>
        <v>7607772.3622105606</v>
      </c>
      <c r="B3737" s="12">
        <f t="shared" si="1101"/>
        <v>1210814.577363716</v>
      </c>
      <c r="C3737" s="57" t="str">
        <f t="shared" si="1085"/>
        <v>0.0000175939838242529+0.00209710006107026i</v>
      </c>
      <c r="D3737" s="57" t="str">
        <f t="shared" si="1086"/>
        <v>0.515852106838851-1.96750048156975i</v>
      </c>
      <c r="E3737" s="57" t="str">
        <f t="shared" si="1087"/>
        <v>-7.04385856014665-2.19536889860536i</v>
      </c>
      <c r="F3737" s="57" t="str">
        <f t="shared" si="1088"/>
        <v>0.511382271046947-1.86285929474565i</v>
      </c>
      <c r="G3737" s="57" t="str">
        <f t="shared" si="1089"/>
        <v>0.122378940897329-0.327722955744905i</v>
      </c>
      <c r="H3737" s="57" t="str">
        <f t="shared" si="1090"/>
        <v>0.000848786412009091-6.57276631660008i</v>
      </c>
      <c r="I3737" s="57" t="str">
        <f t="shared" si="1091"/>
        <v>-0.0690800026252831-0.0189730699594679i</v>
      </c>
      <c r="K3737" s="57" t="str">
        <f t="shared" si="1092"/>
        <v>0.000235767138947933-0.000150101566991799i</v>
      </c>
      <c r="L3737" s="57" t="str">
        <f t="shared" si="1093"/>
        <v>0.00025-0.000182561835812517i</v>
      </c>
      <c r="M3737" s="57" t="str">
        <f t="shared" si="1094"/>
        <v>0.0025-0.000102819557090904i</v>
      </c>
      <c r="N3737" s="57">
        <f t="shared" si="1095"/>
        <v>90.480681578494497</v>
      </c>
      <c r="O3737" s="57">
        <f t="shared" si="1096"/>
        <v>53.567311267689078</v>
      </c>
      <c r="P3737" s="374">
        <f t="shared" si="1097"/>
        <v>-53.567311267689078</v>
      </c>
      <c r="Q3737" s="374">
        <f t="shared" si="1098"/>
        <v>89.519318421505503</v>
      </c>
      <c r="R3737" s="12">
        <f t="shared" si="1099"/>
        <v>-90.480681578494497</v>
      </c>
      <c r="S3737" s="57">
        <f t="shared" si="1100"/>
        <v>1210.8145773637159</v>
      </c>
      <c r="T3737" s="12">
        <f t="shared" si="1083"/>
        <v>-53.567311267689078</v>
      </c>
    </row>
    <row r="3738" spans="1:20" x14ac:dyDescent="0.15">
      <c r="A3738" s="57">
        <f t="shared" si="1084"/>
        <v>7636681.897186962</v>
      </c>
      <c r="B3738" s="12">
        <f t="shared" si="1101"/>
        <v>1215415.6727576982</v>
      </c>
      <c r="C3738" s="57" t="str">
        <f t="shared" si="1085"/>
        <v>0.0000184947524946349+0.00207107893373706i</v>
      </c>
      <c r="D3738" s="57" t="str">
        <f t="shared" si="1086"/>
        <v>0.51220407731331-1.96100767938098i</v>
      </c>
      <c r="E3738" s="57" t="str">
        <f t="shared" si="1087"/>
        <v>-6.99273154624574-2.17039849289747i</v>
      </c>
      <c r="F3738" s="57" t="str">
        <f t="shared" si="1088"/>
        <v>0.507987596741059-1.85707007431764i</v>
      </c>
      <c r="G3738" s="57" t="str">
        <f t="shared" si="1089"/>
        <v>0.121566561059844-0.326784534964443i</v>
      </c>
      <c r="H3738" s="57" t="str">
        <f t="shared" si="1090"/>
        <v>0.000842130518126818-6.54788031375835i</v>
      </c>
      <c r="I3738" s="57" t="str">
        <f t="shared" si="1091"/>
        <v>-0.0686046007868079-0.018775758090526i</v>
      </c>
      <c r="K3738" s="57" t="str">
        <f t="shared" si="1092"/>
        <v>0.000235699781525621-0.000149540328954228i</v>
      </c>
      <c r="L3738" s="57" t="str">
        <f t="shared" si="1093"/>
        <v>0.00025-0.000181870727049728i</v>
      </c>
      <c r="M3738" s="57" t="str">
        <f t="shared" si="1094"/>
        <v>0.0025-0.000102430321867807i</v>
      </c>
      <c r="N3738" s="57">
        <f t="shared" si="1095"/>
        <v>90.511638198487546</v>
      </c>
      <c r="O3738" s="57">
        <f t="shared" si="1096"/>
        <v>53.675720661387189</v>
      </c>
      <c r="P3738" s="374">
        <f t="shared" si="1097"/>
        <v>-53.675720661387189</v>
      </c>
      <c r="Q3738" s="374">
        <f t="shared" si="1098"/>
        <v>89.488361801512454</v>
      </c>
      <c r="R3738" s="12">
        <f t="shared" si="1099"/>
        <v>-90.511638198487546</v>
      </c>
      <c r="S3738" s="57">
        <f t="shared" si="1100"/>
        <v>1215.4156727576983</v>
      </c>
      <c r="T3738" s="12">
        <f t="shared" si="1083"/>
        <v>-53.675720661387189</v>
      </c>
    </row>
    <row r="3739" spans="1:20" x14ac:dyDescent="0.15">
      <c r="A3739" s="57">
        <f t="shared" si="1084"/>
        <v>7665701.2883962728</v>
      </c>
      <c r="B3739" s="12">
        <f t="shared" si="1101"/>
        <v>1220034.2523141776</v>
      </c>
      <c r="C3739" s="57" t="str">
        <f t="shared" si="1085"/>
        <v>0.000019356877566948+0.00204539039209562i</v>
      </c>
      <c r="D3739" s="57" t="str">
        <f t="shared" si="1086"/>
        <v>0.508580088306449-1.954529567447i</v>
      </c>
      <c r="E3739" s="57" t="str">
        <f t="shared" si="1087"/>
        <v>-6.94195777898564-2.1457129018988i</v>
      </c>
      <c r="F3739" s="57" t="str">
        <f t="shared" si="1088"/>
        <v>0.504612356352663-1.85129078678483i</v>
      </c>
      <c r="G3739" s="57" t="str">
        <f t="shared" si="1089"/>
        <v>0.120758831955039-0.325846799063446i</v>
      </c>
      <c r="H3739" s="57" t="str">
        <f t="shared" si="1090"/>
        <v>0.000835528523389609-6.52308856510146i</v>
      </c>
      <c r="I3739" s="57" t="str">
        <f t="shared" si="1091"/>
        <v>-0.0681321742254369-0.018580384130825i</v>
      </c>
      <c r="K3739" s="57" t="str">
        <f t="shared" si="1092"/>
        <v>0.000235632922264895-0.000148981137605525i</v>
      </c>
      <c r="L3739" s="57" t="str">
        <f t="shared" si="1093"/>
        <v>0.00025-0.000181182234558406i</v>
      </c>
      <c r="M3739" s="57" t="str">
        <f t="shared" si="1094"/>
        <v>0.0025-0.000102042560139278i</v>
      </c>
      <c r="N3739" s="57">
        <f t="shared" si="1095"/>
        <v>90.542211543347221</v>
      </c>
      <c r="O3739" s="57">
        <f t="shared" si="1096"/>
        <v>53.784086827882248</v>
      </c>
      <c r="P3739" s="374">
        <f t="shared" si="1097"/>
        <v>-53.784086827882248</v>
      </c>
      <c r="Q3739" s="374">
        <f t="shared" si="1098"/>
        <v>89.457788456652779</v>
      </c>
      <c r="R3739" s="12">
        <f t="shared" si="1099"/>
        <v>-90.542211543347221</v>
      </c>
      <c r="S3739" s="57">
        <f t="shared" si="1100"/>
        <v>1220.0342523141776</v>
      </c>
      <c r="T3739" s="12">
        <f t="shared" si="1083"/>
        <v>-53.784086827882248</v>
      </c>
    </row>
    <row r="3740" spans="1:20" x14ac:dyDescent="0.15">
      <c r="A3740" s="57">
        <f t="shared" si="1084"/>
        <v>7694830.9532921789</v>
      </c>
      <c r="B3740" s="12">
        <f t="shared" si="1101"/>
        <v>1224670.3824729715</v>
      </c>
      <c r="C3740" s="57" t="str">
        <f t="shared" si="1085"/>
        <v>0.0000201814722700332+0.0020200300796602i</v>
      </c>
      <c r="D3740" s="57" t="str">
        <f t="shared" si="1086"/>
        <v>0.504980006195144-1.94806618606694i</v>
      </c>
      <c r="E3740" s="57" t="str">
        <f t="shared" si="1087"/>
        <v>-6.89153512088115-2.12130886509829i</v>
      </c>
      <c r="F3740" s="57" t="str">
        <f t="shared" si="1088"/>
        <v>0.501256479749992-1.84552149306482i</v>
      </c>
      <c r="G3740" s="57" t="str">
        <f t="shared" si="1089"/>
        <v>0.119955736799674-0.324909769025989i</v>
      </c>
      <c r="H3740" s="57" t="str">
        <f t="shared" si="1090"/>
        <v>0.000828979967110233-6.49839071331287i</v>
      </c>
      <c r="I3740" s="57" t="str">
        <f t="shared" si="1091"/>
        <v>-0.0676627080727184-0.0183869309477509i</v>
      </c>
      <c r="K3740" s="57" t="str">
        <f t="shared" si="1092"/>
        <v>0.000235566557561982-0.000148423986058642i</v>
      </c>
      <c r="L3740" s="57" t="str">
        <f t="shared" si="1093"/>
        <v>0.00025-0.000180496348434355i</v>
      </c>
      <c r="M3740" s="57" t="str">
        <f t="shared" si="1094"/>
        <v>0.0025-0.000101656266327234i</v>
      </c>
      <c r="N3740" s="57">
        <f t="shared" si="1095"/>
        <v>90.572404702002189</v>
      </c>
      <c r="O3740" s="57">
        <f t="shared" si="1096"/>
        <v>53.892409807512571</v>
      </c>
      <c r="P3740" s="374">
        <f t="shared" si="1097"/>
        <v>-53.892409807512571</v>
      </c>
      <c r="Q3740" s="374">
        <f t="shared" si="1098"/>
        <v>89.427595297997811</v>
      </c>
      <c r="R3740" s="12">
        <f t="shared" si="1099"/>
        <v>-90.572404702002189</v>
      </c>
      <c r="S3740" s="57">
        <f t="shared" si="1100"/>
        <v>1224.6703824729714</v>
      </c>
      <c r="T3740" s="12">
        <f t="shared" si="1083"/>
        <v>-53.892409807512571</v>
      </c>
    </row>
    <row r="3741" spans="1:20" x14ac:dyDescent="0.15">
      <c r="A3741" s="57">
        <f t="shared" si="1084"/>
        <v>7724071.3109146897</v>
      </c>
      <c r="B3741" s="12">
        <f t="shared" si="1101"/>
        <v>1229324.1299263688</v>
      </c>
      <c r="C3741" s="57" t="str">
        <f t="shared" si="1085"/>
        <v>0.000020969622053006+0.00199499369731217i</v>
      </c>
      <c r="D3741" s="57" t="str">
        <f t="shared" si="1086"/>
        <v>0.501403697746866-1.94161757457031i</v>
      </c>
      <c r="E3741" s="57" t="str">
        <f t="shared" si="1087"/>
        <v>-6.84146144182272-2.09718315944564i</v>
      </c>
      <c r="F3741" s="57" t="str">
        <f t="shared" si="1088"/>
        <v>0.497919896495853-1.83976225328474i</v>
      </c>
      <c r="G3741" s="57" t="str">
        <f t="shared" si="1089"/>
        <v>0.11915725873742-0.323973465622732i</v>
      </c>
      <c r="H3741" s="57" t="str">
        <f t="shared" si="1090"/>
        <v>0.000822484392867728-6.47378640243427i</v>
      </c>
      <c r="I3741" s="57" t="str">
        <f t="shared" si="1091"/>
        <v>-0.0671961874896471-0.0181953815293156i</v>
      </c>
      <c r="K3741" s="57" t="str">
        <f t="shared" si="1092"/>
        <v>0.000235500683837978-0.00014786886744325i</v>
      </c>
      <c r="L3741" s="57" t="str">
        <f t="shared" si="1093"/>
        <v>0.00025-0.000179813058810874i</v>
      </c>
      <c r="M3741" s="57" t="str">
        <f t="shared" si="1094"/>
        <v>0.0025-0.00010127143487471i</v>
      </c>
      <c r="N3741" s="57">
        <f t="shared" si="1095"/>
        <v>90.602220748131373</v>
      </c>
      <c r="O3741" s="57">
        <f t="shared" si="1096"/>
        <v>54.000689642373636</v>
      </c>
      <c r="P3741" s="374">
        <f t="shared" si="1097"/>
        <v>-54.000689642373636</v>
      </c>
      <c r="Q3741" s="374">
        <f t="shared" si="1098"/>
        <v>89.397779251868627</v>
      </c>
      <c r="R3741" s="12">
        <f t="shared" si="1099"/>
        <v>-90.602220748131373</v>
      </c>
      <c r="S3741" s="57">
        <f t="shared" si="1100"/>
        <v>1229.3241299263689</v>
      </c>
      <c r="T3741" s="12">
        <f t="shared" si="1083"/>
        <v>-54.000689642373636</v>
      </c>
    </row>
    <row r="3742" spans="1:20" x14ac:dyDescent="0.15">
      <c r="A3742" s="57">
        <f t="shared" si="1084"/>
        <v>7753422.7818961646</v>
      </c>
      <c r="B3742" s="12">
        <f t="shared" si="1101"/>
        <v>1233995.561620089</v>
      </c>
      <c r="C3742" s="57" t="str">
        <f t="shared" si="1085"/>
        <v>0.0000217223852249466+0.00197027700257462i</v>
      </c>
      <c r="D3742" s="57" t="str">
        <f t="shared" si="1086"/>
        <v>0.497851030123992-1.93518377132565i</v>
      </c>
      <c r="E3742" s="57" t="str">
        <f t="shared" si="1087"/>
        <v>-6.79173461917063-2.07333259892096i</v>
      </c>
      <c r="F3742" s="57" t="str">
        <f t="shared" si="1088"/>
        <v>0.494602535856855-1.83401312678322i</v>
      </c>
      <c r="G3742" s="57" t="str">
        <f t="shared" si="1089"/>
        <v>0.118363380841058-0.323037909411469i</v>
      </c>
      <c r="H3742" s="57" t="str">
        <f t="shared" si="1090"/>
        <v>0.000816041348463836-6.44927527786062i</v>
      </c>
      <c r="I3742" s="57" t="str">
        <f t="shared" si="1091"/>
        <v>-0.066732597667132-0.0180057189838005i</v>
      </c>
      <c r="K3742" s="57" t="str">
        <f t="shared" si="1092"/>
        <v>0.0002354352975387-0.000147315774905773i</v>
      </c>
      <c r="L3742" s="57" t="str">
        <f t="shared" si="1093"/>
        <v>0.00025-0.000179132355858611i</v>
      </c>
      <c r="M3742" s="57" t="str">
        <f t="shared" si="1094"/>
        <v>0.0025-0.000100888060245776i</v>
      </c>
      <c r="N3742" s="57">
        <f t="shared" si="1095"/>
        <v>90.631662740151597</v>
      </c>
      <c r="O3742" s="57">
        <f t="shared" si="1096"/>
        <v>54.108926376300715</v>
      </c>
      <c r="P3742" s="374">
        <f t="shared" si="1097"/>
        <v>-54.108926376300715</v>
      </c>
      <c r="Q3742" s="374">
        <f t="shared" si="1098"/>
        <v>89.368337259848403</v>
      </c>
      <c r="R3742" s="12">
        <f t="shared" si="1099"/>
        <v>-90.631662740151597</v>
      </c>
      <c r="S3742" s="57">
        <f t="shared" si="1100"/>
        <v>1233.9955616200889</v>
      </c>
      <c r="T3742" s="12">
        <f t="shared" si="1083"/>
        <v>-54.108926376300715</v>
      </c>
    </row>
    <row r="3743" spans="1:20" x14ac:dyDescent="0.15">
      <c r="A3743" s="57">
        <f t="shared" si="1084"/>
        <v>7782885.78846737</v>
      </c>
      <c r="B3743" s="12">
        <f t="shared" si="1101"/>
        <v>1238684.7447542453</v>
      </c>
      <c r="C3743" s="57" t="str">
        <f t="shared" si="1085"/>
        <v>0.0000224407935808145+0.00194587580889451i</v>
      </c>
      <c r="D3743" s="57" t="str">
        <f t="shared" si="1086"/>
        <v>0.494321870887974-1.92876481374913i</v>
      </c>
      <c r="E3743" s="57" t="str">
        <f t="shared" si="1087"/>
        <v>-6.74235253784518-2.04975403410907i</v>
      </c>
      <c r="F3743" s="57" t="str">
        <f t="shared" si="1088"/>
        <v>0.491304326812541-1.82827417211237i</v>
      </c>
      <c r="G3743" s="57" t="str">
        <f t="shared" si="1089"/>
        <v>0.117574086114679-0.322103120737718i</v>
      </c>
      <c r="H3743" s="57" t="str">
        <f t="shared" si="1090"/>
        <v>0.0008096503858797-6.4248569863345i</v>
      </c>
      <c r="I3743" s="57" t="str">
        <f t="shared" si="1091"/>
        <v>-0.0662719238264492-0.0178179265393913i</v>
      </c>
      <c r="K3743" s="57" t="str">
        <f t="shared" si="1092"/>
        <v>0.000235370395134525-0.000146764701609422i</v>
      </c>
      <c r="L3743" s="57" t="str">
        <f t="shared" si="1093"/>
        <v>0.00025-0.000178454229785427i</v>
      </c>
      <c r="M3743" s="57" t="str">
        <f t="shared" si="1094"/>
        <v>0.0025-0.000100506136925459i</v>
      </c>
      <c r="N3743" s="57">
        <f t="shared" si="1095"/>
        <v>90.66073372120843</v>
      </c>
      <c r="O3743" s="57">
        <f t="shared" si="1096"/>
        <v>54.217120054852693</v>
      </c>
      <c r="P3743" s="374">
        <f t="shared" si="1097"/>
        <v>-54.217120054852693</v>
      </c>
      <c r="Q3743" s="374">
        <f t="shared" si="1098"/>
        <v>89.33926627879157</v>
      </c>
      <c r="R3743" s="12">
        <f t="shared" si="1099"/>
        <v>-90.66073372120843</v>
      </c>
      <c r="S3743" s="57">
        <f t="shared" si="1100"/>
        <v>1238.6847447542452</v>
      </c>
      <c r="T3743" s="12">
        <f t="shared" si="1083"/>
        <v>-54.217120054852693</v>
      </c>
    </row>
    <row r="3744" spans="1:20" x14ac:dyDescent="0.15">
      <c r="A3744" s="57">
        <f t="shared" si="1084"/>
        <v>7812460.7544635469</v>
      </c>
      <c r="B3744" s="12">
        <f t="shared" si="1101"/>
        <v>1243391.7467843115</v>
      </c>
      <c r="C3744" s="57" t="str">
        <f t="shared" si="1085"/>
        <v>0.0000231258530136833+0.001921785984933i</v>
      </c>
      <c r="D3744" s="57" t="str">
        <f t="shared" si="1086"/>
        <v>0.490816088003433-1.92236073831316i</v>
      </c>
      <c r="E3744" s="57" t="str">
        <f t="shared" si="1087"/>
        <v>-6.69331309041484-2.02644435177899i</v>
      </c>
      <c r="F3744" s="57" t="str">
        <f t="shared" si="1088"/>
        <v>0.488025198064473-1.82254544703996i</v>
      </c>
      <c r="G3744" s="57" t="str">
        <f t="shared" si="1089"/>
        <v>0.116789357495846-0.321169119735309i</v>
      </c>
      <c r="H3744" s="57" t="str">
        <f t="shared" si="1090"/>
        <v>0.000803311061233342-6.4005311759414i</v>
      </c>
      <c r="I3744" s="57" t="str">
        <f t="shared" si="1091"/>
        <v>-0.0658141512197036-0.0176319875438098i</v>
      </c>
      <c r="K3744" s="57" t="str">
        <f t="shared" si="1092"/>
        <v>0.000235305973120243-0.000146215640734224i</v>
      </c>
      <c r="L3744" s="57" t="str">
        <f t="shared" si="1093"/>
        <v>0.00025-0.000177778670836249i</v>
      </c>
      <c r="M3744" s="57" t="str">
        <f t="shared" si="1094"/>
        <v>0.0025-0.000100125659419665i</v>
      </c>
      <c r="N3744" s="57">
        <f t="shared" si="1095"/>
        <v>90.689436719165656</v>
      </c>
      <c r="O3744" s="57">
        <f t="shared" si="1096"/>
        <v>54.32527072529416</v>
      </c>
      <c r="P3744" s="374">
        <f t="shared" si="1097"/>
        <v>-54.32527072529416</v>
      </c>
      <c r="Q3744" s="374">
        <f t="shared" si="1098"/>
        <v>89.310563280834344</v>
      </c>
      <c r="R3744" s="12">
        <f t="shared" si="1099"/>
        <v>-90.689436719165656</v>
      </c>
      <c r="S3744" s="57">
        <f t="shared" si="1100"/>
        <v>1243.3917467843114</v>
      </c>
      <c r="T3744" s="12">
        <f t="shared" si="1083"/>
        <v>-54.32527072529416</v>
      </c>
    </row>
    <row r="3745" spans="1:20" x14ac:dyDescent="0.15">
      <c r="A3745" s="57">
        <f t="shared" si="1084"/>
        <v>7842148.1053305082</v>
      </c>
      <c r="B3745" s="12">
        <f t="shared" si="1101"/>
        <v>1248116.6354220919</v>
      </c>
      <c r="C3745" s="57" t="str">
        <f t="shared" si="1085"/>
        <v>0.0000237785441137418+0.0018980034538633i</v>
      </c>
      <c r="D3745" s="57" t="str">
        <f t="shared" si="1086"/>
        <v>0.487333549842141-1.9159715805549i</v>
      </c>
      <c r="E3745" s="57" t="str">
        <f t="shared" si="1087"/>
        <v>-6.6446141771801-2.00340047446799i</v>
      </c>
      <c r="F3745" s="57" t="str">
        <f t="shared" si="1088"/>
        <v>0.48476507804522-1.81682700855159i</v>
      </c>
      <c r="G3745" s="57" t="str">
        <f t="shared" si="1089"/>
        <v>0.116009177857749-0.32023592632701i</v>
      </c>
      <c r="H3745" s="57" t="str">
        <f t="shared" si="1090"/>
        <v>0.000797022934737409-6.37629749610433i</v>
      </c>
      <c r="I3745" s="57" t="str">
        <f t="shared" si="1091"/>
        <v>-0.0653592651302753-0.0174478854639352i</v>
      </c>
      <c r="K3745" s="57" t="str">
        <f t="shared" si="1092"/>
        <v>0.000235242028014902-0.000145668585477065i</v>
      </c>
      <c r="L3745" s="57" t="str">
        <f t="shared" si="1093"/>
        <v>0.00025-0.000177105669292936i</v>
      </c>
      <c r="M3745" s="57" t="str">
        <f t="shared" si="1094"/>
        <v>0.0025-0.0000997466222550955i</v>
      </c>
      <c r="N3745" s="57">
        <f t="shared" si="1095"/>
        <v>90.717774746597613</v>
      </c>
      <c r="O3745" s="57">
        <f t="shared" si="1096"/>
        <v>54.433378436578494</v>
      </c>
      <c r="P3745" s="374">
        <f t="shared" si="1097"/>
        <v>-54.433378436578494</v>
      </c>
      <c r="Q3745" s="374">
        <f t="shared" si="1098"/>
        <v>89.282225253402387</v>
      </c>
      <c r="R3745" s="12">
        <f t="shared" si="1099"/>
        <v>-90.717774746597613</v>
      </c>
      <c r="S3745" s="57">
        <f t="shared" si="1100"/>
        <v>1248.116635422092</v>
      </c>
      <c r="T3745" s="12">
        <f t="shared" si="1083"/>
        <v>-54.433378436578494</v>
      </c>
    </row>
    <row r="3746" spans="1:20" x14ac:dyDescent="0.15">
      <c r="A3746" s="57">
        <f t="shared" si="1084"/>
        <v>7871948.2681307653</v>
      </c>
      <c r="B3746" s="12">
        <f t="shared" si="1101"/>
        <v>1252859.478636696</v>
      </c>
      <c r="C3746" s="57" t="str">
        <f t="shared" si="1085"/>
        <v>0.0000243998227541497+0.0018745241926762i</v>
      </c>
      <c r="D3746" s="57" t="str">
        <f t="shared" si="1086"/>
        <v>0.483874125186907-1.90959737508484i</v>
      </c>
      <c r="E3746" s="57" t="str">
        <f t="shared" si="1087"/>
        <v>-6.59625370625443-1.9806193600702i</v>
      </c>
      <c r="F3746" s="57" t="str">
        <f t="shared" si="1088"/>
        <v>0.481523894927216-1.81111891285291i</v>
      </c>
      <c r="G3746" s="57" t="str">
        <f t="shared" si="1089"/>
        <v>0.115233530011328-0.319303560225151i</v>
      </c>
      <c r="H3746" s="57" t="str">
        <f t="shared" si="1090"/>
        <v>0.000790785570657461-6.35215559757869i</v>
      </c>
      <c r="I3746" s="57" t="str">
        <f t="shared" si="1091"/>
        <v>-0.0649072508732624-0.0172656038854183i</v>
      </c>
      <c r="K3746" s="57" t="str">
        <f t="shared" si="1092"/>
        <v>0.000235178556361663-0.000145123529051706i</v>
      </c>
      <c r="L3746" s="57" t="str">
        <f t="shared" si="1093"/>
        <v>0.00025-0.000176435215474134i</v>
      </c>
      <c r="M3746" s="57" t="str">
        <f t="shared" si="1094"/>
        <v>0.0025-0.0000993690199791741i</v>
      </c>
      <c r="N3746" s="57">
        <f t="shared" si="1095"/>
        <v>90.745750800779206</v>
      </c>
      <c r="O3746" s="57">
        <f t="shared" si="1096"/>
        <v>54.541443239331088</v>
      </c>
      <c r="P3746" s="374">
        <f t="shared" si="1097"/>
        <v>-54.541443239331088</v>
      </c>
      <c r="Q3746" s="374">
        <f t="shared" si="1098"/>
        <v>89.254249199220794</v>
      </c>
      <c r="R3746" s="12">
        <f t="shared" si="1099"/>
        <v>-90.745750800779206</v>
      </c>
      <c r="S3746" s="57">
        <f t="shared" si="1100"/>
        <v>1252.8594786366959</v>
      </c>
      <c r="T3746" s="12">
        <f t="shared" si="1083"/>
        <v>-54.541443239331088</v>
      </c>
    </row>
    <row r="3747" spans="1:20" x14ac:dyDescent="0.15">
      <c r="A3747" s="57">
        <f t="shared" si="1084"/>
        <v>7901861.671549662</v>
      </c>
      <c r="B3747" s="12">
        <f t="shared" si="1101"/>
        <v>1257620.3446555154</v>
      </c>
      <c r="C3747" s="57" t="str">
        <f t="shared" si="1085"/>
        <v>0.0000249906206642628+0.00185134423149351i</v>
      </c>
      <c r="D3747" s="57" t="str">
        <f t="shared" si="1086"/>
        <v>0.480437683235386-1.90323815559528i</v>
      </c>
      <c r="E3747" s="57" t="str">
        <f t="shared" si="1087"/>
        <v>-6.54822959364268-1.95809800143032i</v>
      </c>
      <c r="F3747" s="57" t="str">
        <f t="shared" si="1088"/>
        <v>0.478301576631613-1.80542121537207i</v>
      </c>
      <c r="G3747" s="57" t="str">
        <f t="shared" si="1089"/>
        <v>0.114462396707385-0.318372040932282i</v>
      </c>
      <c r="H3747" s="57" t="str">
        <f t="shared" si="1090"/>
        <v>0.000784598537270756-6.32810513244732i</v>
      </c>
      <c r="I3747" s="57" t="str">
        <f t="shared" si="1091"/>
        <v>-0.0644580937959255-0.0170851265122918i</v>
      </c>
      <c r="K3747" s="57" t="str">
        <f t="shared" si="1092"/>
        <v>0.00023511555472764-0.000144580464688831i</v>
      </c>
      <c r="L3747" s="57" t="str">
        <f t="shared" si="1093"/>
        <v>0.00025-0.000175767299735141i</v>
      </c>
      <c r="M3747" s="57" t="str">
        <f t="shared" si="1094"/>
        <v>0.0025-0.0000989928471599664i</v>
      </c>
      <c r="N3747" s="57">
        <f t="shared" si="1095"/>
        <v>90.773367863680988</v>
      </c>
      <c r="O3747" s="57">
        <f t="shared" si="1096"/>
        <v>54.649465185831431</v>
      </c>
      <c r="P3747" s="374">
        <f t="shared" si="1097"/>
        <v>-54.649465185831431</v>
      </c>
      <c r="Q3747" s="374">
        <f t="shared" si="1098"/>
        <v>89.226632136319012</v>
      </c>
      <c r="R3747" s="12">
        <f t="shared" si="1099"/>
        <v>-90.773367863680988</v>
      </c>
      <c r="S3747" s="57">
        <f t="shared" si="1100"/>
        <v>1257.6203446555153</v>
      </c>
      <c r="T3747" s="12">
        <f t="shared" si="1083"/>
        <v>-54.649465185831431</v>
      </c>
    </row>
    <row r="3748" spans="1:20" x14ac:dyDescent="0.15">
      <c r="A3748" s="57">
        <f t="shared" si="1084"/>
        <v>7931888.7459015502</v>
      </c>
      <c r="B3748" s="12">
        <f t="shared" si="1101"/>
        <v>1262399.3019652064</v>
      </c>
      <c r="C3748" s="57" t="str">
        <f t="shared" si="1085"/>
        <v>0.0000255518459901534+0.00182845965288882i</v>
      </c>
      <c r="D3748" s="57" t="str">
        <f t="shared" si="1086"/>
        <v>0.477024093603749-1.8968939548688i</v>
      </c>
      <c r="E3748" s="57" t="str">
        <f t="shared" si="1087"/>
        <v>-6.50053976331577-1.93583342594154i</v>
      </c>
      <c r="F3748" s="57" t="str">
        <f t="shared" si="1088"/>
        <v>0.475098050836971-1.79973397076204i</v>
      </c>
      <c r="G3748" s="57" t="str">
        <f t="shared" si="1089"/>
        <v>0.113695760638671-0.317441387741839i</v>
      </c>
      <c r="H3748" s="57" t="str">
        <f t="shared" si="1090"/>
        <v>0.000778461406825467-6.30414575411534i</v>
      </c>
      <c r="I3748" s="57" t="str">
        <f t="shared" si="1091"/>
        <v>-0.0640117792781177-0.016906437166571i</v>
      </c>
      <c r="K3748" s="57" t="str">
        <f t="shared" si="1092"/>
        <v>0.000235053019703759-0.000144039385636056i</v>
      </c>
      <c r="L3748" s="57" t="str">
        <f t="shared" si="1093"/>
        <v>0.00025-0.000175101912467763i</v>
      </c>
      <c r="M3748" s="57" t="str">
        <f t="shared" si="1094"/>
        <v>0.0025-0.0000986180983860998i</v>
      </c>
      <c r="N3748" s="57">
        <f t="shared" si="1095"/>
        <v>90.8006289019592</v>
      </c>
      <c r="O3748" s="57">
        <f t="shared" si="1096"/>
        <v>54.757444329996481</v>
      </c>
      <c r="P3748" s="374">
        <f t="shared" si="1097"/>
        <v>-54.757444329996481</v>
      </c>
      <c r="Q3748" s="374">
        <f t="shared" si="1098"/>
        <v>89.1993710980408</v>
      </c>
      <c r="R3748" s="12">
        <f t="shared" si="1099"/>
        <v>-90.8006289019592</v>
      </c>
      <c r="S3748" s="57">
        <f t="shared" si="1100"/>
        <v>1262.3993019652064</v>
      </c>
      <c r="T3748" s="12">
        <f t="shared" si="1083"/>
        <v>-54.757444329996481</v>
      </c>
    </row>
    <row r="3749" spans="1:20" x14ac:dyDescent="0.15">
      <c r="A3749" s="57">
        <f t="shared" si="1084"/>
        <v>7962029.9231359772</v>
      </c>
      <c r="B3749" s="12">
        <f t="shared" si="1101"/>
        <v>1267196.4193126743</v>
      </c>
      <c r="C3749" s="57" t="str">
        <f t="shared" si="1085"/>
        <v>0.000026084383843081+0.00180586659121602i</v>
      </c>
      <c r="D3749" s="57" t="str">
        <f t="shared" si="1086"/>
        <v>0.473633226330295-1.89056480478671i</v>
      </c>
      <c r="E3749" s="57" t="str">
        <f t="shared" si="1087"/>
        <v>-6.45318214728253-1.91382269514813i</v>
      </c>
      <c r="F3749" s="57" t="str">
        <f t="shared" si="1088"/>
        <v>0.471913244987906-1.79405723290314i</v>
      </c>
      <c r="G3749" s="57" t="str">
        <f t="shared" si="1089"/>
        <v>0.112933604441951-0.316511619738833i</v>
      </c>
      <c r="H3749" s="57" t="str">
        <f t="shared" si="1090"/>
        <v>0.000772373755500344-6.28027711730497i</v>
      </c>
      <c r="I3749" s="57" t="str">
        <f t="shared" si="1091"/>
        <v>-0.063568292732714-0.0167295197878493i</v>
      </c>
      <c r="K3749" s="57" t="str">
        <f t="shared" si="1092"/>
        <v>0.000234990947904607-0.000143500285157974i</v>
      </c>
      <c r="L3749" s="57" t="str">
        <f t="shared" si="1093"/>
        <v>0.00025-0.000174439044100183i</v>
      </c>
      <c r="M3749" s="57" t="str">
        <f t="shared" si="1094"/>
        <v>0.0025-0.0000982447682666863i</v>
      </c>
      <c r="N3749" s="57">
        <f t="shared" si="1095"/>
        <v>90.827536866952499</v>
      </c>
      <c r="O3749" s="57">
        <f t="shared" si="1096"/>
        <v>54.865380727363316</v>
      </c>
      <c r="P3749" s="374">
        <f t="shared" si="1097"/>
        <v>-54.865380727363316</v>
      </c>
      <c r="Q3749" s="374">
        <f t="shared" si="1098"/>
        <v>89.172463133047501</v>
      </c>
      <c r="R3749" s="12">
        <f t="shared" si="1099"/>
        <v>-90.827536866952499</v>
      </c>
      <c r="S3749" s="57">
        <f t="shared" si="1100"/>
        <v>1267.1964193126744</v>
      </c>
      <c r="T3749" s="12">
        <f t="shared" si="1083"/>
        <v>-54.865380727363316</v>
      </c>
    </row>
    <row r="3750" spans="1:20" x14ac:dyDescent="0.15">
      <c r="A3750" s="57">
        <f t="shared" si="1084"/>
        <v>7992285.6368438946</v>
      </c>
      <c r="B3750" s="12">
        <f t="shared" si="1101"/>
        <v>1272011.7657060625</v>
      </c>
      <c r="C3750" s="57" t="str">
        <f t="shared" si="1085"/>
        <v>0.0000265890968358046+0.00178356123194539i</v>
      </c>
      <c r="D3750" s="57" t="str">
        <f t="shared" si="1086"/>
        <v>0.470264951878956-1.88425073633742i</v>
      </c>
      <c r="E3750" s="57" t="str">
        <f t="shared" si="1087"/>
        <v>-6.40615468565961-1.89206290435286i</v>
      </c>
      <c r="F3750" s="57" t="str">
        <f t="shared" si="1088"/>
        <v>0.468747086303674-1.78839105490568i</v>
      </c>
      <c r="G3750" s="57" t="str">
        <f t="shared" si="1089"/>
        <v>0.112175910700052-0.315582755800545i</v>
      </c>
      <c r="H3750" s="57" t="str">
        <f t="shared" si="1090"/>
        <v>0.000766335163364871-6.25649887805071i</v>
      </c>
      <c r="I3750" s="57" t="str">
        <f t="shared" si="1091"/>
        <v>-0.0631276196060397-0.0165543584328885i</v>
      </c>
      <c r="K3750" s="57" t="str">
        <f t="shared" si="1092"/>
        <v>0.000234929335968281-0.000142963156536172i</v>
      </c>
      <c r="L3750" s="57" t="str">
        <f t="shared" si="1093"/>
        <v>0.00025-0.000173778685096815i</v>
      </c>
      <c r="M3750" s="57" t="str">
        <f t="shared" si="1094"/>
        <v>0.0025-0.0000978728514312476i</v>
      </c>
      <c r="N3750" s="57">
        <f t="shared" si="1095"/>
        <v>90.854094694674686</v>
      </c>
      <c r="O3750" s="57">
        <f t="shared" si="1096"/>
        <v>54.973274435071467</v>
      </c>
      <c r="P3750" s="374">
        <f t="shared" si="1097"/>
        <v>-54.973274435071467</v>
      </c>
      <c r="Q3750" s="374">
        <f t="shared" si="1098"/>
        <v>89.145905305325314</v>
      </c>
      <c r="R3750" s="12">
        <f t="shared" si="1099"/>
        <v>-90.854094694674686</v>
      </c>
      <c r="S3750" s="57">
        <f t="shared" si="1100"/>
        <v>1272.0117657060625</v>
      </c>
      <c r="T3750" s="12">
        <f t="shared" si="1083"/>
        <v>-54.973274435071467</v>
      </c>
    </row>
    <row r="3751" spans="1:20" x14ac:dyDescent="0.15">
      <c r="A3751" s="57">
        <f t="shared" si="1084"/>
        <v>8022656.3222639011</v>
      </c>
      <c r="B3751" s="12">
        <f t="shared" si="1101"/>
        <v>1276845.4104157456</v>
      </c>
      <c r="C3751" s="57" t="str">
        <f t="shared" si="1085"/>
        <v>0.0000270668256072299+0.00176153981100688i</v>
      </c>
      <c r="D3751" s="57" t="str">
        <f t="shared" si="1086"/>
        <v>0.466919141142715-1.87795177962491i</v>
      </c>
      <c r="E3751" s="57" t="str">
        <f t="shared" si="1087"/>
        <v>-6.3594553267366-1.87055118222826i</v>
      </c>
      <c r="F3751" s="57" t="str">
        <f t="shared" si="1088"/>
        <v>0.465599501786565-1.7827354891124i</v>
      </c>
      <c r="G3751" s="57" t="str">
        <f t="shared" si="1089"/>
        <v>0.111422661943892-0.31465481459725i</v>
      </c>
      <c r="H3751" s="57" t="str">
        <f t="shared" si="1090"/>
        <v>0.000760345214339817-6.2328106936941i</v>
      </c>
      <c r="I3751" s="57" t="str">
        <f t="shared" si="1091"/>
        <v>-0.0626897453782801-0.0163809372751993i</v>
      </c>
      <c r="K3751" s="57" t="str">
        <f t="shared" si="1092"/>
        <v>0.000234868180556243-0.00014242799306926i</v>
      </c>
      <c r="L3751" s="57" t="str">
        <f t="shared" si="1093"/>
        <v>0.00025-0.000173120825958173i</v>
      </c>
      <c r="M3751" s="57" t="str">
        <f t="shared" si="1094"/>
        <v>0.0025-0.0000975023425296343i</v>
      </c>
      <c r="N3751" s="57">
        <f t="shared" si="1095"/>
        <v>90.880305305810964</v>
      </c>
      <c r="O3751" s="57">
        <f t="shared" si="1096"/>
        <v>55.081125511846629</v>
      </c>
      <c r="P3751" s="374">
        <f t="shared" si="1097"/>
        <v>-55.081125511846629</v>
      </c>
      <c r="Q3751" s="374">
        <f t="shared" si="1098"/>
        <v>89.119694694189036</v>
      </c>
      <c r="R3751" s="12">
        <f t="shared" si="1099"/>
        <v>-90.880305305810964</v>
      </c>
      <c r="S3751" s="57">
        <f t="shared" si="1100"/>
        <v>1276.8454104157456</v>
      </c>
      <c r="T3751" s="12">
        <f t="shared" si="1083"/>
        <v>-55.081125511846629</v>
      </c>
    </row>
    <row r="3752" spans="1:20" x14ac:dyDescent="0.15">
      <c r="A3752" s="57">
        <f t="shared" si="1084"/>
        <v>8053142.4162885044</v>
      </c>
      <c r="B3752" s="12">
        <f t="shared" si="1101"/>
        <v>1281697.4229753255</v>
      </c>
      <c r="C3752" s="57" t="str">
        <f t="shared" si="1085"/>
        <v>0.0000275183893355406+0.0017397986141413i</v>
      </c>
      <c r="D3752" s="57" t="str">
        <f t="shared" si="1086"/>
        <v>0.463595665446919-1.87166796387699i</v>
      </c>
      <c r="E3752" s="57" t="str">
        <f t="shared" si="1087"/>
        <v>-6.31308202704081-1.849284690433i</v>
      </c>
      <c r="F3752" s="57" t="str">
        <f t="shared" si="1088"/>
        <v>0.462470418230355-1.77709058710134i</v>
      </c>
      <c r="G3752" s="57" t="str">
        <f t="shared" si="1089"/>
        <v>0.11067384065448-0.313727814592947i</v>
      </c>
      <c r="H3752" s="57" t="str">
        <f t="shared" si="1090"/>
        <v>0.000754403496158303-6.20921222287897i</v>
      </c>
      <c r="I3752" s="57" t="str">
        <f t="shared" si="1091"/>
        <v>-0.062254655563902-0.0162092406046207i</v>
      </c>
      <c r="K3752" s="57" t="str">
        <f t="shared" si="1092"/>
        <v>0.000234807478353171-0.000141894788072898i</v>
      </c>
      <c r="L3752" s="57" t="str">
        <f t="shared" si="1093"/>
        <v>0.00025-0.000172465457220735i</v>
      </c>
      <c r="M3752" s="57" t="str">
        <f t="shared" si="1094"/>
        <v>0.0025-0.0000971332362319534i</v>
      </c>
      <c r="N3752" s="57">
        <f t="shared" si="1095"/>
        <v>90.906171605714434</v>
      </c>
      <c r="O3752" s="57">
        <f t="shared" si="1096"/>
        <v>55.18893401798217</v>
      </c>
      <c r="P3752" s="374">
        <f t="shared" si="1097"/>
        <v>-55.18893401798217</v>
      </c>
      <c r="Q3752" s="374">
        <f t="shared" si="1098"/>
        <v>89.093828394285566</v>
      </c>
      <c r="R3752" s="12">
        <f t="shared" si="1099"/>
        <v>-90.906171605714434</v>
      </c>
      <c r="S3752" s="57">
        <f t="shared" si="1100"/>
        <v>1281.6974229753255</v>
      </c>
      <c r="T3752" s="12">
        <f t="shared" si="1083"/>
        <v>-55.18893401798217</v>
      </c>
    </row>
    <row r="3753" spans="1:20" x14ac:dyDescent="0.15">
      <c r="A3753" s="57">
        <f t="shared" si="1084"/>
        <v>8083744.3574704016</v>
      </c>
      <c r="B3753" s="12">
        <f t="shared" si="1101"/>
        <v>1286567.8731826318</v>
      </c>
      <c r="C3753" s="57" t="str">
        <f t="shared" si="1085"/>
        <v>0.0000279445862399894+0.00171833397625838i</v>
      </c>
      <c r="D3753" s="57" t="str">
        <f t="shared" si="1086"/>
        <v>0.460294396552505-1.86539931745364i</v>
      </c>
      <c r="E3753" s="57" t="str">
        <f t="shared" si="1087"/>
        <v>-6.26703275139725-1.82826062323208i</v>
      </c>
      <c r="F3753" s="57" t="str">
        <f t="shared" si="1088"/>
        <v>0.459359762228557-1.77145639968853i</v>
      </c>
      <c r="G3753" s="57" t="str">
        <f t="shared" si="1089"/>
        <v>0.109929429264902-0.312801774046111i</v>
      </c>
      <c r="H3753" s="57" t="str">
        <f t="shared" si="1090"/>
        <v>0.00074850960032721-6.18570312554615i</v>
      </c>
      <c r="I3753" s="57" t="str">
        <f t="shared" si="1091"/>
        <v>-0.0618223357120558-0.0160392528268895i</v>
      </c>
      <c r="K3753" s="57" t="str">
        <f t="shared" si="1092"/>
        <v>0.000234747226066819-0.000141363534879814i</v>
      </c>
      <c r="L3753" s="57" t="str">
        <f t="shared" si="1093"/>
        <v>0.00025-0.000171812569456799i</v>
      </c>
      <c r="M3753" s="57" t="str">
        <f t="shared" si="1094"/>
        <v>0.0025-0.0000967655272284846i</v>
      </c>
      <c r="N3753" s="57">
        <f t="shared" si="1095"/>
        <v>90.9316964844014</v>
      </c>
      <c r="O3753" s="57">
        <f t="shared" si="1096"/>
        <v>55.296700015323012</v>
      </c>
      <c r="P3753" s="374">
        <f t="shared" si="1097"/>
        <v>-55.296700015323012</v>
      </c>
      <c r="Q3753" s="374">
        <f t="shared" si="1098"/>
        <v>89.0683035155986</v>
      </c>
      <c r="R3753" s="12">
        <f t="shared" si="1099"/>
        <v>-90.9316964844014</v>
      </c>
      <c r="S3753" s="57">
        <f t="shared" si="1100"/>
        <v>1286.5678731826317</v>
      </c>
      <c r="T3753" s="12">
        <f t="shared" si="1083"/>
        <v>-55.296700015323012</v>
      </c>
    </row>
    <row r="3754" spans="1:20" x14ac:dyDescent="0.15">
      <c r="A3754" s="57">
        <f t="shared" si="1084"/>
        <v>8114462.5860287892</v>
      </c>
      <c r="B3754" s="12">
        <f t="shared" si="1101"/>
        <v>1291456.8311007258</v>
      </c>
      <c r="C3754" s="57" t="str">
        <f t="shared" si="1085"/>
        <v>0.0000283461940717458+0.00169714228080257i</v>
      </c>
      <c r="D3754" s="57" t="str">
        <f t="shared" si="1086"/>
        <v>0.457015206659159-1.85914586785528i</v>
      </c>
      <c r="E3754" s="57" t="str">
        <f t="shared" si="1087"/>
        <v>-6.2213054729875-1.80747620712177i</v>
      </c>
      <c r="F3754" s="57" t="str">
        <f t="shared" si="1088"/>
        <v>0.456267460182649-1.76583297693084i</v>
      </c>
      <c r="G3754" s="57" t="str">
        <f t="shared" si="1089"/>
        <v>0.109189410162287-0.311876711010455i</v>
      </c>
      <c r="H3754" s="57" t="str">
        <f t="shared" si="1090"/>
        <v>0.000742663122089082-6.16228306292876i</v>
      </c>
      <c r="I3754" s="57" t="str">
        <f t="shared" si="1091"/>
        <v>-0.061392771406981-0.0158709584632063i</v>
      </c>
      <c r="K3754" s="57" t="str">
        <f t="shared" si="1092"/>
        <v>0.00023468742042786-0.000140834226839831i</v>
      </c>
      <c r="L3754" s="57" t="str">
        <f t="shared" si="1093"/>
        <v>0.00025-0.000171162153274356i</v>
      </c>
      <c r="M3754" s="57" t="str">
        <f t="shared" si="1094"/>
        <v>0.0025-0.0000963992102296125i</v>
      </c>
      <c r="N3754" s="57">
        <f t="shared" si="1095"/>
        <v>90.956882816550078</v>
      </c>
      <c r="O3754" s="57">
        <f t="shared" si="1096"/>
        <v>55.404423567247562</v>
      </c>
      <c r="P3754" s="374">
        <f t="shared" si="1097"/>
        <v>-55.404423567247562</v>
      </c>
      <c r="Q3754" s="374">
        <f t="shared" si="1098"/>
        <v>89.043117183449922</v>
      </c>
      <c r="R3754" s="12">
        <f t="shared" si="1099"/>
        <v>-90.956882816550078</v>
      </c>
      <c r="S3754" s="57">
        <f t="shared" si="1100"/>
        <v>1291.4568311007258</v>
      </c>
      <c r="T3754" s="12">
        <f t="shared" si="1083"/>
        <v>-55.404423567247562</v>
      </c>
    </row>
    <row r="3755" spans="1:20" x14ac:dyDescent="0.15">
      <c r="A3755" s="57">
        <f t="shared" si="1084"/>
        <v>8145297.5438556978</v>
      </c>
      <c r="B3755" s="12">
        <f t="shared" si="1101"/>
        <v>1296364.3670589086</v>
      </c>
      <c r="C3755" s="57" t="str">
        <f t="shared" si="1085"/>
        <v>0.0000287239705939099+0.00167621995912584i</v>
      </c>
      <c r="D3755" s="57" t="str">
        <f t="shared" si="1086"/>
        <v>0.453757968408344-1.85290764173104i</v>
      </c>
      <c r="E3755" s="57" t="str">
        <f t="shared" si="1087"/>
        <v>-6.17589817340478-1.78692870045842i</v>
      </c>
      <c r="F3755" s="57" t="str">
        <f t="shared" si="1088"/>
        <v>0.45319343831017-1.7602203681288i</v>
      </c>
      <c r="G3755" s="57" t="str">
        <f t="shared" si="1089"/>
        <v>0.108453765689749-0.310952643335705i</v>
      </c>
      <c r="H3755" s="57" t="str">
        <f t="shared" si="1090"/>
        <v>0.000736863660384446-6.13895169754711i</v>
      </c>
      <c r="I3755" s="57" t="str">
        <f t="shared" si="1091"/>
        <v>-0.0609659482683989-0.0157043421497942i</v>
      </c>
      <c r="K3755" s="57" t="str">
        <f t="shared" si="1092"/>
        <v>0.000234628058189753-0.000140306857319891i</v>
      </c>
      <c r="L3755" s="57" t="str">
        <f t="shared" si="1093"/>
        <v>0.00025-0.000170514199316952i</v>
      </c>
      <c r="M3755" s="57" t="str">
        <f t="shared" si="1094"/>
        <v>0.0025-0.0000960342799657428i</v>
      </c>
      <c r="N3755" s="57">
        <f t="shared" si="1095"/>
        <v>90.981733461499459</v>
      </c>
      <c r="O3755" s="57">
        <f t="shared" si="1096"/>
        <v>55.512104738651104</v>
      </c>
      <c r="P3755" s="374">
        <f t="shared" si="1097"/>
        <v>-55.512104738651104</v>
      </c>
      <c r="Q3755" s="374">
        <f t="shared" si="1098"/>
        <v>89.018266538500541</v>
      </c>
      <c r="R3755" s="12">
        <f t="shared" si="1099"/>
        <v>-90.981733461499459</v>
      </c>
      <c r="S3755" s="57">
        <f t="shared" si="1100"/>
        <v>1296.3643670589086</v>
      </c>
      <c r="T3755" s="12">
        <f t="shared" si="1083"/>
        <v>-55.512104738651104</v>
      </c>
    </row>
    <row r="3756" spans="1:20" x14ac:dyDescent="0.15">
      <c r="A3756" s="57">
        <f t="shared" si="1084"/>
        <v>8176249.6745223505</v>
      </c>
      <c r="B3756" s="12">
        <f t="shared" si="1101"/>
        <v>1301290.5516537325</v>
      </c>
      <c r="C3756" s="57" t="str">
        <f t="shared" si="1085"/>
        <v>0.0000290786540508948+0.00165556348986797i</v>
      </c>
      <c r="D3756" s="57" t="str">
        <f t="shared" si="1086"/>
        <v>0.450522554886283-1.84668466488696i</v>
      </c>
      <c r="E3756" s="57" t="str">
        <f t="shared" si="1087"/>
        <v>-6.13080884270774-1.76661539309192i</v>
      </c>
      <c r="F3756" s="57" t="str">
        <f t="shared" si="1088"/>
        <v>0.450137622652769-1.75461862182964i</v>
      </c>
      <c r="G3756" s="57" t="str">
        <f t="shared" si="1089"/>
        <v>0.10772247814831-0.310029588668399i</v>
      </c>
      <c r="H3756" s="57" t="str">
        <f t="shared" si="1090"/>
        <v>0.000731110817814549-6.11570869320387i</v>
      </c>
      <c r="I3756" s="57" t="str">
        <f t="shared" si="1091"/>
        <v>-0.060541851951908-0.0155393886374542i</v>
      </c>
      <c r="K3756" s="57" t="str">
        <f t="shared" si="1092"/>
        <v>0.000234569136128593-0.00013978141970407i</v>
      </c>
      <c r="L3756" s="57" t="str">
        <f t="shared" si="1093"/>
        <v>0.00025-0.00016986869826355i</v>
      </c>
      <c r="M3756" s="57" t="str">
        <f t="shared" si="1094"/>
        <v>0.0025-0.0000956707311872308i</v>
      </c>
      <c r="N3756" s="57">
        <f t="shared" si="1095"/>
        <v>91.006251263247066</v>
      </c>
      <c r="O3756" s="57">
        <f t="shared" si="1096"/>
        <v>55.619743595927744</v>
      </c>
      <c r="P3756" s="374">
        <f t="shared" si="1097"/>
        <v>-55.619743595927744</v>
      </c>
      <c r="Q3756" s="374">
        <f t="shared" si="1098"/>
        <v>88.993748736752934</v>
      </c>
      <c r="R3756" s="12">
        <f t="shared" si="1099"/>
        <v>-91.006251263247066</v>
      </c>
      <c r="S3756" s="57">
        <f t="shared" si="1100"/>
        <v>1301.2905516537326</v>
      </c>
      <c r="T3756" s="12">
        <f t="shared" ref="T3756:T3819" si="1102">P3756</f>
        <v>-55.619743595927744</v>
      </c>
    </row>
    <row r="3757" spans="1:20" x14ac:dyDescent="0.15">
      <c r="A3757" s="57">
        <f t="shared" ref="A3757:A3820" si="1103">2*PI()*B3757</f>
        <v>8207319.4232855355</v>
      </c>
      <c r="B3757" s="12">
        <f t="shared" si="1101"/>
        <v>1306235.4557500167</v>
      </c>
      <c r="C3757" s="57" t="str">
        <f t="shared" ref="C3757:C3820" si="1104">IMPRODUCT(D3757,E3757,$C$40,,K3757,$C$41)</f>
        <v>0.0000294109636274933+0.00163516939834371i</v>
      </c>
      <c r="D3757" s="57" t="str">
        <f t="shared" ref="D3757:D3820" si="1105">IMDIV(IMPRODUCT($C$37,$C$38,COMPLEX(1,A3757/$C$38)),IMSUM(-1*A3757*A3757/$C$39,COMPLEX(0,1*A3757)))</f>
        <v>0.44730883962683-1.84047696229415i</v>
      </c>
      <c r="E3757" s="57" t="str">
        <f t="shared" ref="E3757:E3820" si="1106">IMDIV(IMPRODUCT(IMSUM(F3757,G3757),$C$29,H3757),IMSUM(1,I3757))</f>
        <v>-6.08603547947071-1.74653360600309i</v>
      </c>
      <c r="F3757" s="57" t="str">
        <f t="shared" ref="F3757:F3820" si="1107">IMDIV(IMPRODUCT($C$14,$C$15,COMPLEX(1,A3757/$C$15)),IMSUM(-1*A3757*A3757/$C$16,COMPLEX(0,A3757)))</f>
        <v>0.447099939084175-1.74902778583027i</v>
      </c>
      <c r="G3757" s="57" t="str">
        <f t="shared" ref="G3757:G3820" si="1108">IMDIV(1,COMPLEX(1,A3757*$C$9*$C$10))</f>
        <v>0.106995529798799-0.30910756445269i</v>
      </c>
      <c r="H3757" s="57" t="str">
        <f t="shared" ref="H3757:H3820" si="1109">IMDIV($C$3,IMSUM(K3757,COMPLEX(0,$C$28*A3757)))</f>
        <v>0.000725404200604485-6.09255371497908i</v>
      </c>
      <c r="I3757" s="57" t="str">
        <f t="shared" ref="I3757:I3820" si="1110">IMPRODUCT(F3757,$C$29,H3757,$C$31)</f>
        <v>-0.0601204681493678-0.0153760827911143i</v>
      </c>
      <c r="K3757" s="57" t="str">
        <f t="shared" ref="K3757:K3820" si="1111">IF($C$26&lt;=0,IMDIV(1,IMSUM(IMDIV(1,L3757),1/$C$18)),IMDIV(1,IMSUM(IMDIV(1,L3757),1/$C$18,IMDIV(1,M3757))))</f>
        <v>0.000234510651042968-0.000139257907393602i</v>
      </c>
      <c r="L3757" s="57" t="str">
        <f t="shared" ref="L3757:L3820" si="1112">IMSUM($C$21/$C$22,IMDIV(1,COMPLEX(0,$C$20*$C$22*A3757)))</f>
        <v>0.00025-0.000169225640828403i</v>
      </c>
      <c r="M3757" s="57" t="str">
        <f t="shared" ref="M3757:M3820" si="1113">IMSUM($C$25/$C$26,IMDIV(1,COMPLEX(0,$C$24*$C$26*A3757)))</f>
        <v>0.0025-0.000095308558664307i</v>
      </c>
      <c r="N3757" s="57">
        <f t="shared" ref="N3757:N3820" si="1114">ABS(R3757)</f>
        <v>91.030439050449061</v>
      </c>
      <c r="O3757" s="57">
        <f t="shared" ref="O3757:O3820" si="1115">ABS(P3757)</f>
        <v>55.727340206954054</v>
      </c>
      <c r="P3757" s="374">
        <f t="shared" ref="P3757:P3820" si="1116">20*LOG10(IMABS(C3757))</f>
        <v>-55.727340206954054</v>
      </c>
      <c r="Q3757" s="374">
        <f t="shared" ref="Q3757:Q3820" si="1117">IMARGUMENT(C3757)*180/PI()</f>
        <v>88.969560949550939</v>
      </c>
      <c r="R3757" s="12">
        <f t="shared" ref="R3757:R3820" si="1118">IF(Q3757&lt;0,Q3757+180,Q3757-180)</f>
        <v>-91.030439050449061</v>
      </c>
      <c r="S3757" s="57">
        <f t="shared" ref="S3757:S3820" si="1119">B3757/1000</f>
        <v>1306.2354557500166</v>
      </c>
      <c r="T3757" s="12">
        <f t="shared" si="1102"/>
        <v>-55.727340206954054</v>
      </c>
    </row>
    <row r="3758" spans="1:20" x14ac:dyDescent="0.15">
      <c r="A3758" s="57">
        <f t="shared" si="1103"/>
        <v>8238507.2370940214</v>
      </c>
      <c r="B3758" s="12">
        <f t="shared" ref="B3758:B3821" si="1120">B3757*(1+B$42)</f>
        <v>1311199.1504818669</v>
      </c>
      <c r="C3758" s="57" t="str">
        <f t="shared" si="1104"/>
        <v>0.00002972159989783+0.00161503425593738i</v>
      </c>
      <c r="D3758" s="57" t="str">
        <f t="shared" si="1105"/>
        <v>0.444116696614257-1.83428455809694i</v>
      </c>
      <c r="E3758" s="57" t="str">
        <f t="shared" si="1106"/>
        <v>-6.04157609083223-1.7266806909452i</v>
      </c>
      <c r="F3758" s="57" t="str">
        <f t="shared" si="1107"/>
        <v>0.444080313317994-1.74344790718029i</v>
      </c>
      <c r="G3758" s="57" t="str">
        <f t="shared" si="1108"/>
        <v>0.106272902863738-0.308186587931163i</v>
      </c>
      <c r="H3758" s="57" t="str">
        <f t="shared" si="1109"/>
        <v>0.000719743418566787-6.06948642922542i</v>
      </c>
      <c r="I3758" s="57" t="str">
        <f t="shared" si="1110"/>
        <v>-0.0597017825892784-0.0152144095893716i</v>
      </c>
      <c r="K3758" s="57" t="str">
        <f t="shared" si="1111"/>
        <v>0.000234452599753815-0.000138736313806897i</v>
      </c>
      <c r="L3758" s="57" t="str">
        <f t="shared" si="1112"/>
        <v>0.00025-0.000168585017760911i</v>
      </c>
      <c r="M3758" s="57" t="str">
        <f t="shared" si="1113"/>
        <v>0.0025-0.0000949477571869961i</v>
      </c>
      <c r="N3758" s="57">
        <f t="shared" si="1114"/>
        <v>91.054299636422058</v>
      </c>
      <c r="O3758" s="57">
        <f t="shared" si="1115"/>
        <v>55.834894641070967</v>
      </c>
      <c r="P3758" s="374">
        <f t="shared" si="1116"/>
        <v>-55.834894641070967</v>
      </c>
      <c r="Q3758" s="374">
        <f t="shared" si="1117"/>
        <v>88.945700363577942</v>
      </c>
      <c r="R3758" s="12">
        <f t="shared" si="1118"/>
        <v>-91.054299636422058</v>
      </c>
      <c r="S3758" s="57">
        <f t="shared" si="1119"/>
        <v>1311.1991504818668</v>
      </c>
      <c r="T3758" s="12">
        <f t="shared" si="1102"/>
        <v>-55.834894641070967</v>
      </c>
    </row>
    <row r="3759" spans="1:20" x14ac:dyDescent="0.15">
      <c r="A3759" s="57">
        <f t="shared" si="1103"/>
        <v>8269813.5645949785</v>
      </c>
      <c r="B3759" s="12">
        <f t="shared" si="1120"/>
        <v>1316181.707253698</v>
      </c>
      <c r="C3759" s="57" t="str">
        <f t="shared" si="1104"/>
        <v>0.0000300112452642904+0.00159515467950426i</v>
      </c>
      <c r="D3759" s="57" t="str">
        <f t="shared" si="1105"/>
        <v>0.44094600028598-1.828107475621i</v>
      </c>
      <c r="E3759" s="57" t="str">
        <f t="shared" si="1106"/>
        <v>-5.99742869254074-1.70705403008969i</v>
      </c>
      <c r="F3759" s="57" t="str">
        <f t="shared" si="1107"/>
        <v>0.441078670915547-1.73787903218515i</v>
      </c>
      <c r="G3759" s="57" t="str">
        <f t="shared" si="1108"/>
        <v>0.105554579529196-0.307266676145675i</v>
      </c>
      <c r="H3759" s="57" t="str">
        <f t="shared" si="1109"/>
        <v>0.000714128085065343-6.04650650356304i</v>
      </c>
      <c r="I3759" s="57" t="str">
        <f t="shared" si="1110"/>
        <v>-0.0592857810371536-0.0150543541240328i</v>
      </c>
      <c r="K3759" s="57" t="str">
        <f t="shared" si="1111"/>
        <v>0.000234394979104284-0.00013821663237956i</v>
      </c>
      <c r="L3759" s="57" t="str">
        <f t="shared" si="1112"/>
        <v>0.00025-0.000167946819845498i</v>
      </c>
      <c r="M3759" s="57" t="str">
        <f t="shared" si="1113"/>
        <v>0.0025-0.0000945883215650491i</v>
      </c>
      <c r="N3759" s="57">
        <f t="shared" si="1114"/>
        <v>91.07783581914272</v>
      </c>
      <c r="O3759" s="57">
        <f t="shared" si="1115"/>
        <v>55.942406969067335</v>
      </c>
      <c r="P3759" s="374">
        <f t="shared" si="1116"/>
        <v>-55.942406969067335</v>
      </c>
      <c r="Q3759" s="374">
        <f t="shared" si="1117"/>
        <v>88.92216418085728</v>
      </c>
      <c r="R3759" s="12">
        <f t="shared" si="1118"/>
        <v>-91.07783581914272</v>
      </c>
      <c r="S3759" s="57">
        <f t="shared" si="1119"/>
        <v>1316.1817072536981</v>
      </c>
      <c r="T3759" s="12">
        <f t="shared" si="1102"/>
        <v>-55.942406969067335</v>
      </c>
    </row>
    <row r="3760" spans="1:20" x14ac:dyDescent="0.15">
      <c r="A3760" s="57">
        <f t="shared" si="1103"/>
        <v>8301238.8561404403</v>
      </c>
      <c r="B3760" s="12">
        <f t="shared" si="1120"/>
        <v>1321183.1977412621</v>
      </c>
      <c r="C3760" s="57" t="str">
        <f t="shared" si="1104"/>
        <v>0.0000302805643868315+0.00157552733077924i</v>
      </c>
      <c r="D3760" s="57" t="str">
        <f t="shared" si="1105"/>
        <v>0.437796625535159-1.82194573738137i</v>
      </c>
      <c r="E3760" s="57" t="str">
        <f t="shared" si="1106"/>
        <v>-5.95359130899874-1.68765103567597i</v>
      </c>
      <c r="F3760" s="57" t="str">
        <f t="shared" si="1107"/>
        <v>0.438094937293526-1.73232120640938i</v>
      </c>
      <c r="G3760" s="57" t="str">
        <f t="shared" si="1108"/>
        <v>0.104840541946635-0.306347845938193i</v>
      </c>
      <c r="H3760" s="57" t="str">
        <f t="shared" si="1109"/>
        <v>0.000708557816979797-6.02361360687502i</v>
      </c>
      <c r="I3760" s="57" t="str">
        <f t="shared" si="1110"/>
        <v>-0.0588724492958945-0.0148959015996478i</v>
      </c>
      <c r="K3760" s="57" t="str">
        <f t="shared" si="1111"/>
        <v>0.000234337785959587-0.000137698856564406i</v>
      </c>
      <c r="L3760" s="57" t="str">
        <f t="shared" si="1112"/>
        <v>0.00025-0.000167311037901472i</v>
      </c>
      <c r="M3760" s="57" t="str">
        <f t="shared" si="1113"/>
        <v>0.0025-0.0000942302466278634i</v>
      </c>
      <c r="N3760" s="57">
        <f t="shared" si="1114"/>
        <v>91.101050381251611</v>
      </c>
      <c r="O3760" s="57">
        <f t="shared" si="1115"/>
        <v>56.049877263161918</v>
      </c>
      <c r="P3760" s="374">
        <f t="shared" si="1116"/>
        <v>-56.049877263161918</v>
      </c>
      <c r="Q3760" s="374">
        <f t="shared" si="1117"/>
        <v>88.898949618748389</v>
      </c>
      <c r="R3760" s="12">
        <f t="shared" si="1118"/>
        <v>-91.101050381251611</v>
      </c>
      <c r="S3760" s="57">
        <f t="shared" si="1119"/>
        <v>1321.1831977412621</v>
      </c>
      <c r="T3760" s="12">
        <f t="shared" si="1102"/>
        <v>-56.049877263161918</v>
      </c>
    </row>
    <row r="3761" spans="1:20" x14ac:dyDescent="0.15">
      <c r="A3761" s="57">
        <f t="shared" si="1103"/>
        <v>8332783.5637937738</v>
      </c>
      <c r="B3761" s="12">
        <f t="shared" si="1120"/>
        <v>1326203.6938926789</v>
      </c>
      <c r="C3761" s="57" t="str">
        <f t="shared" si="1104"/>
        <v>0.0000305302046026722+0.00155614891579227i</v>
      </c>
      <c r="D3761" s="57" t="str">
        <f t="shared" si="1105"/>
        <v>0.434668447713253-1.81579936509052i</v>
      </c>
      <c r="E3761" s="57" t="str">
        <f t="shared" si="1106"/>
        <v>-5.91006197330385-1.66846914966513i</v>
      </c>
      <c r="F3761" s="57" t="str">
        <f t="shared" si="1107"/>
        <v>0.435129037731595-1.72677447467972i</v>
      </c>
      <c r="G3761" s="57" t="str">
        <f t="shared" si="1108"/>
        <v>0.104130772234726-0.305430113951662i</v>
      </c>
      <c r="H3761" s="57" t="str">
        <f t="shared" si="1109"/>
        <v>0.000703032234670337-6.0008074093025i</v>
      </c>
      <c r="I3761" s="57" t="str">
        <f t="shared" si="1110"/>
        <v>-0.0584617732061494-0.0147390373330388i</v>
      </c>
      <c r="K3761" s="57" t="str">
        <f t="shared" si="1111"/>
        <v>0.000234281017206868-0.000137182979831478i</v>
      </c>
      <c r="L3761" s="57" t="str">
        <f t="shared" si="1112"/>
        <v>0.00025-0.000166677662782897i</v>
      </c>
      <c r="M3761" s="57" t="str">
        <f t="shared" si="1113"/>
        <v>0.0025-0.00009387352722441i</v>
      </c>
      <c r="N3761" s="57">
        <f t="shared" si="1114"/>
        <v>91.123946090054488</v>
      </c>
      <c r="O3761" s="57">
        <f t="shared" si="1115"/>
        <v>56.157305596986468</v>
      </c>
      <c r="P3761" s="374">
        <f t="shared" si="1116"/>
        <v>-56.157305596986468</v>
      </c>
      <c r="Q3761" s="374">
        <f t="shared" si="1117"/>
        <v>88.876053909945512</v>
      </c>
      <c r="R3761" s="12">
        <f t="shared" si="1118"/>
        <v>-91.123946090054488</v>
      </c>
      <c r="S3761" s="57">
        <f t="shared" si="1119"/>
        <v>1326.203693892679</v>
      </c>
      <c r="T3761" s="12">
        <f t="shared" si="1102"/>
        <v>-56.157305596986468</v>
      </c>
    </row>
    <row r="3762" spans="1:20" x14ac:dyDescent="0.15">
      <c r="A3762" s="57">
        <f t="shared" si="1103"/>
        <v>8364448.1413361905</v>
      </c>
      <c r="B3762" s="12">
        <f t="shared" si="1120"/>
        <v>1331243.2679294711</v>
      </c>
      <c r="C3762" s="57" t="str">
        <f t="shared" si="1104"/>
        <v>0.0000307607963367656+0.00153701618429074i</v>
      </c>
      <c r="D3762" s="57" t="str">
        <f t="shared" si="1105"/>
        <v>0.431561342632492-1.80966837966635i</v>
      </c>
      <c r="E3762" s="57" t="str">
        <f t="shared" si="1106"/>
        <v>-5.86683872728813-1.64950584339756i</v>
      </c>
      <c r="F3762" s="57" t="str">
        <f t="shared" si="1107"/>
        <v>0.432180897379921-1.72123888108848i</v>
      </c>
      <c r="G3762" s="57" t="str">
        <f t="shared" si="1108"/>
        <v>0.103425252481145-0.304513496630867i</v>
      </c>
      <c r="H3762" s="57" t="str">
        <f t="shared" si="1109"/>
        <v>0.000697550961942764-5.97808758223963i</v>
      </c>
      <c r="I3762" s="57" t="str">
        <f t="shared" si="1110"/>
        <v>-0.0580537386466713-0.0145837467528248i</v>
      </c>
      <c r="K3762" s="57" t="str">
        <f t="shared" si="1111"/>
        <v>0.000234224669755054-0.000136668995668064i</v>
      </c>
      <c r="L3762" s="57" t="str">
        <f t="shared" si="1112"/>
        <v>0.00025-0.000166046685378459i</v>
      </c>
      <c r="M3762" s="57" t="str">
        <f t="shared" si="1113"/>
        <v>0.0025-0.0000935181582231622i</v>
      </c>
      <c r="N3762" s="57">
        <f t="shared" si="1114"/>
        <v>91.14652569752792</v>
      </c>
      <c r="O3762" s="57">
        <f t="shared" si="1115"/>
        <v>56.264692045568616</v>
      </c>
      <c r="P3762" s="374">
        <f t="shared" si="1116"/>
        <v>-56.264692045568616</v>
      </c>
      <c r="Q3762" s="374">
        <f t="shared" si="1117"/>
        <v>88.85347430247208</v>
      </c>
      <c r="R3762" s="12">
        <f t="shared" si="1118"/>
        <v>-91.14652569752792</v>
      </c>
      <c r="S3762" s="57">
        <f t="shared" si="1119"/>
        <v>1331.2432679294711</v>
      </c>
      <c r="T3762" s="12">
        <f t="shared" si="1102"/>
        <v>-56.264692045568616</v>
      </c>
    </row>
    <row r="3763" spans="1:20" x14ac:dyDescent="0.15">
      <c r="A3763" s="57">
        <f t="shared" si="1103"/>
        <v>8396233.0442732684</v>
      </c>
      <c r="B3763" s="12">
        <f t="shared" si="1120"/>
        <v>1336301.9923476032</v>
      </c>
      <c r="C3763" s="57" t="str">
        <f t="shared" si="1104"/>
        <v>0.0000309729535030161+0.0015181259291687i</v>
      </c>
      <c r="D3763" s="57" t="str">
        <f t="shared" si="1105"/>
        <v>0.42847518656823-1.80355280124007i</v>
      </c>
      <c r="E3763" s="57" t="str">
        <f t="shared" si="1106"/>
        <v>-5.82391962155526-1.63075861725474i</v>
      </c>
      <c r="F3763" s="57" t="str">
        <f t="shared" si="1107"/>
        <v>0.429250441266585-1.71571446899684i</v>
      </c>
      <c r="G3763" s="57" t="str">
        <f t="shared" si="1108"/>
        <v>0.102723964744357-0.303598010223316i</v>
      </c>
      <c r="H3763" s="57" t="str">
        <f t="shared" si="1109"/>
        <v>0.0006921136260141-5.95545379832903i</v>
      </c>
      <c r="I3763" s="57" t="str">
        <f t="shared" si="1110"/>
        <v>-0.0576483315346719-0.0144300153989419i</v>
      </c>
      <c r="K3763" s="57" t="str">
        <f t="shared" si="1111"/>
        <v>0.000234168740534722-0.000136156897578706i</v>
      </c>
      <c r="L3763" s="57" t="str">
        <f t="shared" si="1112"/>
        <v>0.00025-0.000165418096611336i</v>
      </c>
      <c r="M3763" s="57" t="str">
        <f t="shared" si="1113"/>
        <v>0.0025-0.000093164134512017i</v>
      </c>
      <c r="N3763" s="57">
        <f t="shared" si="1114"/>
        <v>91.168791940321071</v>
      </c>
      <c r="O3763" s="57">
        <f t="shared" si="1115"/>
        <v>56.372036685314797</v>
      </c>
      <c r="P3763" s="374">
        <f t="shared" si="1116"/>
        <v>-56.372036685314797</v>
      </c>
      <c r="Q3763" s="374">
        <f t="shared" si="1117"/>
        <v>88.831208059678929</v>
      </c>
      <c r="R3763" s="12">
        <f t="shared" si="1118"/>
        <v>-91.168791940321071</v>
      </c>
      <c r="S3763" s="57">
        <f t="shared" si="1119"/>
        <v>1336.3019923476031</v>
      </c>
      <c r="T3763" s="12">
        <f t="shared" si="1102"/>
        <v>-56.372036685314797</v>
      </c>
    </row>
    <row r="3764" spans="1:20" x14ac:dyDescent="0.15">
      <c r="A3764" s="57">
        <f t="shared" si="1103"/>
        <v>8428138.7298415061</v>
      </c>
      <c r="B3764" s="12">
        <f t="shared" si="1120"/>
        <v>1341379.9399185241</v>
      </c>
      <c r="C3764" s="57" t="str">
        <f t="shared" si="1104"/>
        <v>0.000031167273896744+0.00149947498590301i</v>
      </c>
      <c r="D3764" s="57" t="str">
        <f t="shared" si="1105"/>
        <v>0.425409856261281-1.79745264916425i</v>
      </c>
      <c r="E3764" s="57" t="str">
        <f t="shared" si="1106"/>
        <v>-5.78130271551549-1.61222500032451i</v>
      </c>
      <c r="F3764" s="57" t="str">
        <f t="shared" si="1107"/>
        <v>0.426337594304929-1.71020128103823i</v>
      </c>
      <c r="G3764" s="57" t="str">
        <f t="shared" si="1108"/>
        <v>0.102026891055365-0.302683670780142i</v>
      </c>
      <c r="H3764" s="57" t="str">
        <f t="shared" si="1109"/>
        <v>0.000686719857478462-5.93290573145685i</v>
      </c>
      <c r="I3764" s="57" t="str">
        <f t="shared" si="1110"/>
        <v>-0.057245537826166-0.0142778289221592i</v>
      </c>
      <c r="K3764" s="57" t="str">
        <f t="shared" si="1111"/>
        <v>0.000234113226497956-0.000135646679085222i</v>
      </c>
      <c r="L3764" s="57" t="str">
        <f t="shared" si="1112"/>
        <v>0.00025-0.000164791887439068i</v>
      </c>
      <c r="M3764" s="57" t="str">
        <f t="shared" si="1113"/>
        <v>0.0025-0.0000928114509982232i</v>
      </c>
      <c r="N3764" s="57">
        <f t="shared" si="1114"/>
        <v>91.190747539764672</v>
      </c>
      <c r="O3764" s="57">
        <f t="shared" si="1115"/>
        <v>56.479339593992385</v>
      </c>
      <c r="P3764" s="374">
        <f t="shared" si="1116"/>
        <v>-56.479339593992385</v>
      </c>
      <c r="Q3764" s="374">
        <f t="shared" si="1117"/>
        <v>88.809252460235328</v>
      </c>
      <c r="R3764" s="12">
        <f t="shared" si="1118"/>
        <v>-91.190747539764672</v>
      </c>
      <c r="S3764" s="57">
        <f t="shared" si="1119"/>
        <v>1341.3799399185241</v>
      </c>
      <c r="T3764" s="12">
        <f t="shared" si="1102"/>
        <v>-56.479339593992385</v>
      </c>
    </row>
    <row r="3765" spans="1:20" x14ac:dyDescent="0.15">
      <c r="A3765" s="57">
        <f t="shared" si="1103"/>
        <v>8460165.6570149045</v>
      </c>
      <c r="B3765" s="12">
        <f t="shared" si="1120"/>
        <v>1346477.1836902145</v>
      </c>
      <c r="C3765" s="57" t="str">
        <f t="shared" si="1104"/>
        <v>0.0000313443395781922+0.00148106023199598i</v>
      </c>
      <c r="D3765" s="57" t="str">
        <f t="shared" si="1105"/>
        <v>0.42236522892011-1.79136794202056i</v>
      </c>
      <c r="E3765" s="57" t="str">
        <f t="shared" si="1106"/>
        <v>-5.73898607741876-1.59390255007063i</v>
      </c>
      <c r="F3765" s="57" t="str">
        <f t="shared" si="1107"/>
        <v>0.423442281300808-1.70469935912176i</v>
      </c>
      <c r="G3765" s="57" t="str">
        <f t="shared" si="1108"/>
        <v>0.101334013419453-0.301770494156999i</v>
      </c>
      <c r="H3765" s="57" t="str">
        <f t="shared" si="1109"/>
        <v>0.000681369290273388-5.91044305674813i</v>
      </c>
      <c r="I3765" s="57" t="str">
        <f t="shared" si="1110"/>
        <v>-0.0568453435163136-0.0141271730835901i</v>
      </c>
      <c r="K3765" s="57" t="str">
        <f t="shared" si="1111"/>
        <v>0.00023405812461821-0.000135138333726707i</v>
      </c>
      <c r="L3765" s="57" t="str">
        <f t="shared" si="1112"/>
        <v>0.00025-0.000164168048853425i</v>
      </c>
      <c r="M3765" s="57" t="str">
        <f t="shared" si="1113"/>
        <v>0.0025-0.0000924601026083114i</v>
      </c>
      <c r="N3765" s="57">
        <f t="shared" si="1114"/>
        <v>91.21239520187315</v>
      </c>
      <c r="O3765" s="57">
        <f t="shared" si="1115"/>
        <v>56.586600850713339</v>
      </c>
      <c r="P3765" s="374">
        <f t="shared" si="1116"/>
        <v>-56.586600850713339</v>
      </c>
      <c r="Q3765" s="374">
        <f t="shared" si="1117"/>
        <v>88.78760479812685</v>
      </c>
      <c r="R3765" s="12">
        <f t="shared" si="1118"/>
        <v>-91.21239520187315</v>
      </c>
      <c r="S3765" s="57">
        <f t="shared" si="1119"/>
        <v>1346.4771836902146</v>
      </c>
      <c r="T3765" s="12">
        <f t="shared" si="1102"/>
        <v>-56.586600850713339</v>
      </c>
    </row>
    <row r="3766" spans="1:20" x14ac:dyDescent="0.15">
      <c r="A3766" s="57">
        <f t="shared" si="1103"/>
        <v>8492314.2865115609</v>
      </c>
      <c r="B3766" s="12">
        <f t="shared" si="1120"/>
        <v>1351593.7969882374</v>
      </c>
      <c r="C3766" s="57" t="str">
        <f t="shared" si="1104"/>
        <v>0.0000315047172476532+0.00146287858642495i</v>
      </c>
      <c r="D3766" s="57" t="str">
        <f t="shared" si="1105"/>
        <v>0.419341182223001-1.78529869762767i</v>
      </c>
      <c r="E3766" s="57" t="str">
        <f t="shared" si="1106"/>
        <v>-5.69696778438572-1.57578885200582i</v>
      </c>
      <c r="F3766" s="57" t="str">
        <f t="shared" si="1107"/>
        <v>0.420564426959786-1.69920874443573i</v>
      </c>
      <c r="G3766" s="57" t="str">
        <f t="shared" si="1108"/>
        <v>0.100645313817901-0.300858496014982i</v>
      </c>
      <c r="H3766" s="57" t="str">
        <f t="shared" si="1109"/>
        <v>0.000676061561646515-5.88806545056208i</v>
      </c>
      <c r="I3766" s="57" t="str">
        <f t="shared" si="1110"/>
        <v>-0.0564477346397566-0.0139780337542014i</v>
      </c>
      <c r="K3766" s="57" t="str">
        <f t="shared" si="1111"/>
        <v>0.000234003431890176-0.000134631855059559i</v>
      </c>
      <c r="L3766" s="57" t="str">
        <f t="shared" si="1112"/>
        <v>0.00025-0.00016354657188028i</v>
      </c>
      <c r="M3766" s="57" t="str">
        <f t="shared" si="1113"/>
        <v>0.0025-0.0000921100842880172i</v>
      </c>
      <c r="N3766" s="57">
        <f t="shared" si="1114"/>
        <v>91.233737617354009</v>
      </c>
      <c r="O3766" s="57">
        <f t="shared" si="1115"/>
        <v>56.693820535916295</v>
      </c>
      <c r="P3766" s="374">
        <f t="shared" si="1116"/>
        <v>-56.693820535916295</v>
      </c>
      <c r="Q3766" s="374">
        <f t="shared" si="1117"/>
        <v>88.766262382645991</v>
      </c>
      <c r="R3766" s="12">
        <f t="shared" si="1118"/>
        <v>-91.233737617354009</v>
      </c>
      <c r="S3766" s="57">
        <f t="shared" si="1119"/>
        <v>1351.5937969882375</v>
      </c>
      <c r="T3766" s="12">
        <f t="shared" si="1102"/>
        <v>-56.693820535916295</v>
      </c>
    </row>
    <row r="3767" spans="1:20" x14ac:dyDescent="0.15">
      <c r="A3767" s="57">
        <f t="shared" si="1103"/>
        <v>8524585.0808003061</v>
      </c>
      <c r="B3767" s="12">
        <f t="shared" si="1120"/>
        <v>1356729.8534167928</v>
      </c>
      <c r="C3767" s="57" t="str">
        <f t="shared" si="1104"/>
        <v>0.0000316489586121351+0.00144492700909825i</v>
      </c>
      <c r="D3767" s="57" t="str">
        <f t="shared" si="1105"/>
        <v>0.41633759432012-1.77924493304908i</v>
      </c>
      <c r="E3767" s="57" t="str">
        <f t="shared" si="1106"/>
        <v>-5.65524592243665-1.55788151936856i</v>
      </c>
      <c r="F3767" s="57" t="str">
        <f t="shared" si="1107"/>
        <v>0.417703955894187-1.69372947745112i</v>
      </c>
      <c r="G3767" s="57" t="str">
        <f t="shared" si="1108"/>
        <v>0.0999607742096759-0.299947691821554i</v>
      </c>
      <c r="H3767" s="57" t="str">
        <f t="shared" si="1109"/>
        <v>0.000670796312122559-5.86577259048717i</v>
      </c>
      <c r="I3767" s="57" t="str">
        <f t="shared" si="1110"/>
        <v>-0.0560526972709448-0.013830396914315i</v>
      </c>
      <c r="K3767" s="57" t="str">
        <f t="shared" si="1111"/>
        <v>0.000233949145329638-0.000134127236657479i</v>
      </c>
      <c r="L3767" s="57" t="str">
        <f t="shared" si="1112"/>
        <v>0.00025-0.000162927447579478i</v>
      </c>
      <c r="M3767" s="57" t="str">
        <f t="shared" si="1113"/>
        <v>0.0025-0.000091761391002209i</v>
      </c>
      <c r="N3767" s="57">
        <f t="shared" si="1114"/>
        <v>91.25477746161522</v>
      </c>
      <c r="O3767" s="57">
        <f t="shared" si="1115"/>
        <v>56.800998731349985</v>
      </c>
      <c r="P3767" s="374">
        <f t="shared" si="1116"/>
        <v>-56.800998731349985</v>
      </c>
      <c r="Q3767" s="374">
        <f t="shared" si="1117"/>
        <v>88.74522253838478</v>
      </c>
      <c r="R3767" s="12">
        <f t="shared" si="1118"/>
        <v>-91.25477746161522</v>
      </c>
      <c r="S3767" s="57">
        <f t="shared" si="1119"/>
        <v>1356.7298534167928</v>
      </c>
      <c r="T3767" s="12">
        <f t="shared" si="1102"/>
        <v>-56.800998731349985</v>
      </c>
    </row>
    <row r="3768" spans="1:20" x14ac:dyDescent="0.15">
      <c r="A3768" s="57">
        <f t="shared" si="1103"/>
        <v>8556978.5041073486</v>
      </c>
      <c r="B3768" s="12">
        <f t="shared" si="1120"/>
        <v>1361885.4268597767</v>
      </c>
      <c r="C3768" s="57" t="str">
        <f t="shared" si="1104"/>
        <v>0.0000317776007438177+0.00142720250031792i</v>
      </c>
      <c r="D3768" s="57" t="str">
        <f t="shared" si="1105"/>
        <v>0.413354343835508-1.77320666460081i</v>
      </c>
      <c r="E3768" s="57" t="str">
        <f t="shared" si="1106"/>
        <v>-5.61381858651878-1.54017819280374i</v>
      </c>
      <c r="F3768" s="57" t="str">
        <f t="shared" si="1107"/>
        <v>0.41486079263011-1.68826159792515i</v>
      </c>
      <c r="G3768" s="57" t="str">
        <f t="shared" si="1108"/>
        <v>0.0992803765331121-0.299038096851481i</v>
      </c>
      <c r="H3768" s="57" t="str">
        <f t="shared" si="1109"/>
        <v>0.000665573185470775-5.84356415533665i</v>
      </c>
      <c r="I3768" s="57" t="str">
        <f t="shared" si="1110"/>
        <v>-0.0556602175244623-0.0136842486531091i</v>
      </c>
      <c r="K3768" s="57" t="str">
        <f t="shared" si="1111"/>
        <v>0.000233895261973346-0.000133624472111487i</v>
      </c>
      <c r="L3768" s="57" t="str">
        <f t="shared" si="1112"/>
        <v>0.00025-0.000162310667044708i</v>
      </c>
      <c r="M3768" s="57" t="str">
        <f t="shared" si="1113"/>
        <v>0.0025-0.0000914140177348169i</v>
      </c>
      <c r="N3768" s="57">
        <f t="shared" si="1114"/>
        <v>91.275517394772749</v>
      </c>
      <c r="O3768" s="57">
        <f t="shared" si="1115"/>
        <v>56.90813552005568</v>
      </c>
      <c r="P3768" s="374">
        <f t="shared" si="1116"/>
        <v>-56.90813552005568</v>
      </c>
      <c r="Q3768" s="374">
        <f t="shared" si="1117"/>
        <v>88.724482605227251</v>
      </c>
      <c r="R3768" s="12">
        <f t="shared" si="1118"/>
        <v>-91.275517394772749</v>
      </c>
      <c r="S3768" s="57">
        <f t="shared" si="1119"/>
        <v>1361.8854268597768</v>
      </c>
      <c r="T3768" s="12">
        <f t="shared" si="1102"/>
        <v>-56.90813552005568</v>
      </c>
    </row>
    <row r="3769" spans="1:20" x14ac:dyDescent="0.15">
      <c r="A3769" s="57">
        <f t="shared" si="1103"/>
        <v>8589495.0224229563</v>
      </c>
      <c r="B3769" s="12">
        <f t="shared" si="1120"/>
        <v>1367060.591481844</v>
      </c>
      <c r="C3769" s="57" t="str">
        <f t="shared" si="1104"/>
        <v>0.0000318911664305066+0.00140970210024873i</v>
      </c>
      <c r="D3769" s="57" t="str">
        <f t="shared" si="1105"/>
        <v>0.410391309869002-1.76718390785913i</v>
      </c>
      <c r="E3769" s="57" t="str">
        <f t="shared" si="1106"/>
        <v>-5.5726838805315-1.52267654004689i</v>
      </c>
      <c r="F3769" s="57" t="str">
        <f t="shared" si="1107"/>
        <v>0.412034861614338-1.6828051449049i</v>
      </c>
      <c r="G3769" s="57" t="str">
        <f t="shared" si="1108"/>
        <v>0.0986041027075634-0.298129726187778i</v>
      </c>
      <c r="H3769" s="57" t="str">
        <f t="shared" si="1109"/>
        <v>0.00066039182867268-5.82143982514377i</v>
      </c>
      <c r="I3769" s="57" t="str">
        <f t="shared" si="1110"/>
        <v>-0.0552702815553448-0.013539575168114i</v>
      </c>
      <c r="K3769" s="57" t="str">
        <f t="shared" si="1111"/>
        <v>0.000233841778878871-0.000133123555029928i</v>
      </c>
      <c r="L3769" s="57" t="str">
        <f t="shared" si="1112"/>
        <v>0.00025-0.000161696221403375i</v>
      </c>
      <c r="M3769" s="57" t="str">
        <f t="shared" si="1113"/>
        <v>0.0025-0.0000910679594887594i</v>
      </c>
      <c r="N3769" s="57">
        <f t="shared" si="1114"/>
        <v>91.295960061660239</v>
      </c>
      <c r="O3769" s="57">
        <f t="shared" si="1115"/>
        <v>57.015230986350787</v>
      </c>
      <c r="P3769" s="374">
        <f t="shared" si="1116"/>
        <v>-57.015230986350787</v>
      </c>
      <c r="Q3769" s="374">
        <f t="shared" si="1117"/>
        <v>88.704039938339761</v>
      </c>
      <c r="R3769" s="12">
        <f t="shared" si="1118"/>
        <v>-91.295960061660239</v>
      </c>
      <c r="S3769" s="57">
        <f t="shared" si="1119"/>
        <v>1367.0605914818439</v>
      </c>
      <c r="T3769" s="12">
        <f t="shared" si="1102"/>
        <v>-57.015230986350787</v>
      </c>
    </row>
    <row r="3770" spans="1:20" x14ac:dyDescent="0.15">
      <c r="A3770" s="57">
        <f t="shared" si="1103"/>
        <v>8622135.1035081651</v>
      </c>
      <c r="B3770" s="12">
        <f t="shared" si="1120"/>
        <v>1372255.421729475</v>
      </c>
      <c r="C3770" s="57" t="str">
        <f t="shared" si="1104"/>
        <v>0.0000319901645182142+0.00139242288839392i</v>
      </c>
      <c r="D3770" s="57" t="str">
        <f t="shared" si="1105"/>
        <v>0.40744837199809-1.76117667766831i</v>
      </c>
      <c r="E3770" s="57" t="str">
        <f t="shared" si="1106"/>
        <v>-5.53183991735003-1.50537425561207i</v>
      </c>
      <c r="F3770" s="57" t="str">
        <f t="shared" si="1107"/>
        <v>0.409226087221184-1.67736015673099i</v>
      </c>
      <c r="G3770" s="57" t="str">
        <f t="shared" si="1108"/>
        <v>0.097931934635037-0.297222594722669i</v>
      </c>
      <c r="H3770" s="57" t="str">
        <f t="shared" si="1109"/>
        <v>0.000655251891890192-5.7993992811571i</v>
      </c>
      <c r="I3770" s="57" t="str">
        <f t="shared" si="1110"/>
        <v>-0.0548828755593932-0.0133963627647053i</v>
      </c>
      <c r="K3770" s="57" t="str">
        <f t="shared" si="1111"/>
        <v>0.000233788693124481-0.000132624479038482i</v>
      </c>
      <c r="L3770" s="57" t="str">
        <f t="shared" si="1112"/>
        <v>0.00025-0.000161084101816472i</v>
      </c>
      <c r="M3770" s="57" t="str">
        <f t="shared" si="1113"/>
        <v>0.0025-0.0000907232112858733i</v>
      </c>
      <c r="N3770" s="57">
        <f t="shared" si="1114"/>
        <v>91.316108091838615</v>
      </c>
      <c r="O3770" s="57">
        <f t="shared" si="1115"/>
        <v>57.122285215810813</v>
      </c>
      <c r="P3770" s="374">
        <f t="shared" si="1116"/>
        <v>-57.122285215810813</v>
      </c>
      <c r="Q3770" s="374">
        <f t="shared" si="1117"/>
        <v>88.683891908161385</v>
      </c>
      <c r="R3770" s="12">
        <f t="shared" si="1118"/>
        <v>-91.316108091838615</v>
      </c>
      <c r="S3770" s="57">
        <f t="shared" si="1119"/>
        <v>1372.2554217294751</v>
      </c>
      <c r="T3770" s="12">
        <f t="shared" si="1102"/>
        <v>-57.122285215810813</v>
      </c>
    </row>
    <row r="3771" spans="1:20" x14ac:dyDescent="0.15">
      <c r="A3771" s="57">
        <f t="shared" si="1103"/>
        <v>8654899.2169014961</v>
      </c>
      <c r="B3771" s="12">
        <f t="shared" si="1120"/>
        <v>1377469.9923320471</v>
      </c>
      <c r="C3771" s="57" t="str">
        <f t="shared" si="1104"/>
        <v>0.0000320750902460971+0.00137536198307703i</v>
      </c>
      <c r="D3771" s="57" t="str">
        <f t="shared" si="1105"/>
        <v>0.404525410279677-1.75518498814814i</v>
      </c>
      <c r="E3771" s="57" t="str">
        <f t="shared" si="1106"/>
        <v>-5.49128481884702-1.48826906048325i</v>
      </c>
      <c r="F3771" s="57" t="str">
        <f t="shared" si="1107"/>
        <v>0.406434393759208-1.67192667104122i</v>
      </c>
      <c r="G3771" s="57" t="str">
        <f t="shared" si="1108"/>
        <v>0.0972638542018079-0.296316717158545i</v>
      </c>
      <c r="H3771" s="57" t="str">
        <f t="shared" si="1109"/>
        <v>0.000650153028434067-5.77744220583592i</v>
      </c>
      <c r="I3771" s="57" t="str">
        <f t="shared" si="1110"/>
        <v>-0.054497985773479-0.0132545978555926i</v>
      </c>
      <c r="K3771" s="57" t="str">
        <f t="shared" si="1111"/>
        <v>0.000233736001808999-0.000132127237780178i</v>
      </c>
      <c r="L3771" s="57" t="str">
        <f t="shared" si="1112"/>
        <v>0.00025-0.000160474299478454i</v>
      </c>
      <c r="M3771" s="57" t="str">
        <f t="shared" si="1113"/>
        <v>0.0025-0.0000903797681668388i</v>
      </c>
      <c r="N3771" s="57">
        <f t="shared" si="1114"/>
        <v>91.335964099608574</v>
      </c>
      <c r="O3771" s="57">
        <f t="shared" si="1115"/>
        <v>57.229298295253137</v>
      </c>
      <c r="P3771" s="374">
        <f t="shared" si="1116"/>
        <v>-57.229298295253137</v>
      </c>
      <c r="Q3771" s="374">
        <f t="shared" si="1117"/>
        <v>88.664035900391426</v>
      </c>
      <c r="R3771" s="12">
        <f t="shared" si="1118"/>
        <v>-91.335964099608574</v>
      </c>
      <c r="S3771" s="57">
        <f t="shared" si="1119"/>
        <v>1377.469992332047</v>
      </c>
      <c r="T3771" s="12">
        <f t="shared" si="1102"/>
        <v>-57.229298295253137</v>
      </c>
    </row>
    <row r="3772" spans="1:20" x14ac:dyDescent="0.15">
      <c r="A3772" s="57">
        <f t="shared" si="1103"/>
        <v>8687787.8339257222</v>
      </c>
      <c r="B3772" s="12">
        <f t="shared" si="1120"/>
        <v>1382704.378302909</v>
      </c>
      <c r="C3772" s="57" t="str">
        <f t="shared" si="1104"/>
        <v>0.0000321464255737655+0.00135851654093033i</v>
      </c>
      <c r="D3772" s="57" t="str">
        <f t="shared" si="1105"/>
        <v>0.401622305251791-1.74920885270163i</v>
      </c>
      <c r="E3772" s="57" t="str">
        <f t="shared" si="1106"/>
        <v>-5.45101671591284-1.47135870180942i</v>
      </c>
      <c r="F3772" s="57" t="str">
        <f t="shared" si="1107"/>
        <v>0.403659705477902-1.66650472477434i</v>
      </c>
      <c r="G3772" s="57" t="str">
        <f t="shared" si="1108"/>
        <v>0.0965998432800149-0.29541210800895i</v>
      </c>
      <c r="H3772" s="57" t="str">
        <f t="shared" si="1109"/>
        <v>0.000645094894732735-5.75556828284562i</v>
      </c>
      <c r="I3772" s="57" t="str">
        <f t="shared" si="1110"/>
        <v>-0.0541155984758472-0.0131142669603062i</v>
      </c>
      <c r="K3772" s="57" t="str">
        <f t="shared" si="1111"/>
        <v>0.000233683702051673-0.000131631824915388i</v>
      </c>
      <c r="L3772" s="57" t="str">
        <f t="shared" si="1112"/>
        <v>0.00025-0.000159866805617109i</v>
      </c>
      <c r="M3772" s="57" t="str">
        <f t="shared" si="1113"/>
        <v>0.0025-0.0000900376251911131i</v>
      </c>
      <c r="N3772" s="57">
        <f t="shared" si="1114"/>
        <v>91.355530684019655</v>
      </c>
      <c r="O3772" s="57">
        <f t="shared" si="1115"/>
        <v>57.33627031271925</v>
      </c>
      <c r="P3772" s="374">
        <f t="shared" si="1116"/>
        <v>-57.33627031271925</v>
      </c>
      <c r="Q3772" s="374">
        <f t="shared" si="1117"/>
        <v>88.644469315980345</v>
      </c>
      <c r="R3772" s="12">
        <f t="shared" si="1118"/>
        <v>-91.355530684019655</v>
      </c>
      <c r="S3772" s="57">
        <f t="shared" si="1119"/>
        <v>1382.7043783029089</v>
      </c>
      <c r="T3772" s="12">
        <f t="shared" si="1102"/>
        <v>-57.33627031271925</v>
      </c>
    </row>
    <row r="3773" spans="1:20" x14ac:dyDescent="0.15">
      <c r="A3773" s="57">
        <f t="shared" si="1103"/>
        <v>8720801.4276946411</v>
      </c>
      <c r="B3773" s="12">
        <f t="shared" si="1120"/>
        <v>1387958.6549404601</v>
      </c>
      <c r="C3773" s="57" t="str">
        <f t="shared" si="1104"/>
        <v>0.0000322046395013179+0.0013418837563892i</v>
      </c>
      <c r="D3773" s="57" t="str">
        <f t="shared" si="1105"/>
        <v>0.398738937935226-1.74324828402249i</v>
      </c>
      <c r="E3773" s="57" t="str">
        <f t="shared" si="1106"/>
        <v>-5.41103374847341-1.45464095260292i</v>
      </c>
      <c r="F3773" s="57" t="str">
        <f t="shared" si="1107"/>
        <v>0.400901946574242-1.66109435417377i</v>
      </c>
      <c r="G3773" s="57" t="str">
        <f t="shared" si="1108"/>
        <v>0.0959398837292295-0.29450878159955i</v>
      </c>
      <c r="H3773" s="57" t="str">
        <f t="shared" si="1109"/>
        <v>0.000640077150301424-5.73377719705292i</v>
      </c>
      <c r="I3773" s="57" t="str">
        <f t="shared" si="1110"/>
        <v>-0.0537356999864089-0.0129753567046788i</v>
      </c>
      <c r="K3773" s="57" t="str">
        <f t="shared" si="1111"/>
        <v>0.000233631790992044-0.000131138234121844i</v>
      </c>
      <c r="L3773" s="57" t="str">
        <f t="shared" si="1112"/>
        <v>0.00025-0.000159261611493434i</v>
      </c>
      <c r="M3773" s="57" t="str">
        <f t="shared" si="1113"/>
        <v>0.0025-0.0000896967774368529i</v>
      </c>
      <c r="N3773" s="57">
        <f t="shared" si="1114"/>
        <v>91.374810428884217</v>
      </c>
      <c r="O3773" s="57">
        <f t="shared" si="1115"/>
        <v>57.443201357458904</v>
      </c>
      <c r="P3773" s="374">
        <f t="shared" si="1116"/>
        <v>-57.443201357458904</v>
      </c>
      <c r="Q3773" s="374">
        <f t="shared" si="1117"/>
        <v>88.625189571115783</v>
      </c>
      <c r="R3773" s="12">
        <f t="shared" si="1118"/>
        <v>-91.374810428884217</v>
      </c>
      <c r="S3773" s="57">
        <f t="shared" si="1119"/>
        <v>1387.9586549404601</v>
      </c>
      <c r="T3773" s="12">
        <f t="shared" si="1102"/>
        <v>-57.443201357458904</v>
      </c>
    </row>
    <row r="3774" spans="1:20" x14ac:dyDescent="0.15">
      <c r="A3774" s="57">
        <f t="shared" si="1103"/>
        <v>8753940.473119881</v>
      </c>
      <c r="B3774" s="12">
        <f t="shared" si="1120"/>
        <v>1393232.8978292339</v>
      </c>
      <c r="C3774" s="57" t="str">
        <f t="shared" si="1104"/>
        <v>0.0000322501883821329+0.00132546086119309i</v>
      </c>
      <c r="D3774" s="57" t="str">
        <f t="shared" si="1105"/>
        <v>0.395875189835089-1.73730329410267i</v>
      </c>
      <c r="E3774" s="57" t="str">
        <f t="shared" si="1106"/>
        <v>-5.37133406550763-1.43811361144161i</v>
      </c>
      <c r="F3774" s="57" t="str">
        <f t="shared" si="1107"/>
        <v>0.398161041199202-1.65569559479146i</v>
      </c>
      <c r="G3774" s="57" t="str">
        <f t="shared" si="1108"/>
        <v>0.0952839573980132-0.293606752069135i</v>
      </c>
      <c r="H3774" s="57" t="str">
        <f t="shared" si="1109"/>
        <v>0.00063509945771169-5.71206863452158i</v>
      </c>
      <c r="I3774" s="57" t="str">
        <f t="shared" si="1110"/>
        <v>-0.0533582766670357-0.0128378538203271i</v>
      </c>
      <c r="K3774" s="57" t="str">
        <f t="shared" si="1111"/>
        <v>0.000233580265789813-0.000130646459094639i</v>
      </c>
      <c r="L3774" s="57" t="str">
        <f t="shared" si="1112"/>
        <v>0.00025-0.000158658708401508i</v>
      </c>
      <c r="M3774" s="57" t="str">
        <f t="shared" si="1113"/>
        <v>0.0025-0.0000893572200008491i</v>
      </c>
      <c r="N3774" s="57">
        <f t="shared" si="1114"/>
        <v>91.393805902790433</v>
      </c>
      <c r="O3774" s="57">
        <f t="shared" si="1115"/>
        <v>57.55009151991203</v>
      </c>
      <c r="P3774" s="374">
        <f t="shared" si="1116"/>
        <v>-57.55009151991203</v>
      </c>
      <c r="Q3774" s="374">
        <f t="shared" si="1117"/>
        <v>88.606194097209567</v>
      </c>
      <c r="R3774" s="12">
        <f t="shared" si="1118"/>
        <v>-91.393805902790433</v>
      </c>
      <c r="S3774" s="57">
        <f t="shared" si="1119"/>
        <v>1393.2328978292339</v>
      </c>
      <c r="T3774" s="12">
        <f t="shared" si="1102"/>
        <v>-57.55009151991203</v>
      </c>
    </row>
    <row r="3775" spans="1:20" x14ac:dyDescent="0.15">
      <c r="A3775" s="57">
        <f t="shared" si="1103"/>
        <v>8787205.446917735</v>
      </c>
      <c r="B3775" s="12">
        <f t="shared" si="1120"/>
        <v>1398527.182840985</v>
      </c>
      <c r="C3775" s="57" t="str">
        <f t="shared" si="1104"/>
        <v>0.0000322835162285913+0.00130924512389239i</v>
      </c>
      <c r="D3775" s="57" t="str">
        <f t="shared" si="1105"/>
        <v>0.393030942942318-1.73137389423983i</v>
      </c>
      <c r="E3775" s="57" t="str">
        <f t="shared" si="1106"/>
        <v>-5.33191582506205-1.42177450217416i</v>
      </c>
      <c r="F3775" s="57" t="str">
        <f t="shared" si="1107"/>
        <v>0.395436913464159-1.65030848149173i</v>
      </c>
      <c r="G3775" s="57" t="str">
        <f t="shared" si="1108"/>
        <v>0.0946320461254503-0.292706033370617i</v>
      </c>
      <c r="H3775" s="57" t="str">
        <f t="shared" si="1109"/>
        <v>0.000630161482561218-5.69044228250757i</v>
      </c>
      <c r="I3775" s="57" t="str">
        <f t="shared" si="1110"/>
        <v>-0.052983314921842-0.0127017451441275i</v>
      </c>
      <c r="K3775" s="57" t="str">
        <f t="shared" si="1111"/>
        <v>0.00023352912362471-0.000130156493546234i</v>
      </c>
      <c r="L3775" s="57" t="str">
        <f t="shared" si="1112"/>
        <v>0.00025-0.000158058087668369i</v>
      </c>
      <c r="M3775" s="57" t="str">
        <f t="shared" si="1113"/>
        <v>0.0025-0.0000890189479984556i</v>
      </c>
      <c r="N3775" s="57">
        <f t="shared" si="1114"/>
        <v>91.412519659115816</v>
      </c>
      <c r="O3775" s="57">
        <f t="shared" si="1115"/>
        <v>57.65694089169223</v>
      </c>
      <c r="P3775" s="374">
        <f t="shared" si="1116"/>
        <v>-57.65694089169223</v>
      </c>
      <c r="Q3775" s="374">
        <f t="shared" si="1117"/>
        <v>88.587480340884184</v>
      </c>
      <c r="R3775" s="12">
        <f t="shared" si="1118"/>
        <v>-91.412519659115816</v>
      </c>
      <c r="S3775" s="57">
        <f t="shared" si="1119"/>
        <v>1398.527182840985</v>
      </c>
      <c r="T3775" s="12">
        <f t="shared" si="1102"/>
        <v>-57.65694089169223</v>
      </c>
    </row>
    <row r="3776" spans="1:20" x14ac:dyDescent="0.15">
      <c r="A3776" s="57">
        <f t="shared" si="1103"/>
        <v>8820596.8276160248</v>
      </c>
      <c r="B3776" s="12">
        <f t="shared" si="1120"/>
        <v>1403841.5861357809</v>
      </c>
      <c r="C3776" s="57" t="str">
        <f t="shared" si="1104"/>
        <v>0.0000323050550109225+0.00129323384936138i</v>
      </c>
      <c r="D3776" s="57" t="str">
        <f t="shared" si="1105"/>
        <v>0.390206079735095-1.72546009504476i</v>
      </c>
      <c r="E3776" s="57" t="str">
        <f t="shared" si="1106"/>
        <v>-5.2927771942643-1.40562147362873i</v>
      </c>
      <c r="F3776" s="57" t="str">
        <f t="shared" si="1107"/>
        <v>0.392729487447175-1.64493304845503i</v>
      </c>
      <c r="G3776" s="57" t="str">
        <f t="shared" si="1108"/>
        <v>0.0939841317426589-0.291806639272031i</v>
      </c>
      <c r="H3776" s="57" t="str">
        <f t="shared" si="1109"/>
        <v>0.000625262893443972-5.66889782945459i</v>
      </c>
      <c r="I3776" s="57" t="str">
        <f t="shared" si="1110"/>
        <v>-0.0526108011974604-0.0125670176176895i</v>
      </c>
      <c r="K3776" s="57" t="str">
        <f t="shared" si="1111"/>
        <v>0.000233478361696366-0.000129668331206462i</v>
      </c>
      <c r="L3776" s="57" t="str">
        <f t="shared" si="1112"/>
        <v>0.00025-0.000157459740653884i</v>
      </c>
      <c r="M3776" s="57" t="str">
        <f t="shared" si="1113"/>
        <v>0.0025-0.0000886819565635142i</v>
      </c>
      <c r="N3776" s="57">
        <f t="shared" si="1114"/>
        <v>91.43095423604295</v>
      </c>
      <c r="O3776" s="57">
        <f t="shared" si="1115"/>
        <v>57.763749565570357</v>
      </c>
      <c r="P3776" s="374">
        <f t="shared" si="1116"/>
        <v>-57.763749565570357</v>
      </c>
      <c r="Q3776" s="374">
        <f t="shared" si="1117"/>
        <v>88.56904576395705</v>
      </c>
      <c r="R3776" s="12">
        <f t="shared" si="1118"/>
        <v>-91.43095423604295</v>
      </c>
      <c r="S3776" s="57">
        <f t="shared" si="1119"/>
        <v>1403.841586135781</v>
      </c>
      <c r="T3776" s="12">
        <f t="shared" si="1102"/>
        <v>-57.763749565570357</v>
      </c>
    </row>
    <row r="3777" spans="1:20" x14ac:dyDescent="0.15">
      <c r="A3777" s="57">
        <f t="shared" si="1103"/>
        <v>8854115.0955609642</v>
      </c>
      <c r="B3777" s="12">
        <f t="shared" si="1120"/>
        <v>1409176.1841630968</v>
      </c>
      <c r="C3777" s="57" t="str">
        <f t="shared" si="1104"/>
        <v>0.0000323152249492352+0.00127742437831743i</v>
      </c>
      <c r="D3777" s="57" t="str">
        <f t="shared" si="1105"/>
        <v>0.387400483180207-1.71956190644876i</v>
      </c>
      <c r="E3777" s="57" t="str">
        <f t="shared" si="1106"/>
        <v>-5.25391634933565-1.38965239932533i</v>
      </c>
      <c r="F3777" s="57" t="str">
        <f t="shared" si="1107"/>
        <v>0.390038687199312-1.63956932918201i</v>
      </c>
      <c r="G3777" s="57" t="str">
        <f t="shared" si="1108"/>
        <v>0.0933401960742877-0.290908583357558i</v>
      </c>
      <c r="H3777" s="57" t="str">
        <f t="shared" si="1109"/>
        <v>0.000620403361920704-5.64743496498958i</v>
      </c>
      <c r="I3777" s="57" t="str">
        <f t="shared" si="1110"/>
        <v>-0.0522407219833211-0.0124336582868292i</v>
      </c>
      <c r="K3777" s="57" t="str">
        <f t="shared" si="1111"/>
        <v>0.000233427977224182-0.000129181965822525i</v>
      </c>
      <c r="L3777" s="57" t="str">
        <f t="shared" si="1112"/>
        <v>0.00025-0.000156863658750631i</v>
      </c>
      <c r="M3777" s="57" t="str">
        <f t="shared" si="1113"/>
        <v>0.0025-0.0000883462408482908i</v>
      </c>
      <c r="N3777" s="57">
        <f t="shared" si="1114"/>
        <v>91.449112156573136</v>
      </c>
      <c r="O3777" s="57">
        <f t="shared" si="1115"/>
        <v>57.870517635456771</v>
      </c>
      <c r="P3777" s="374">
        <f t="shared" si="1116"/>
        <v>-57.870517635456771</v>
      </c>
      <c r="Q3777" s="374">
        <f t="shared" si="1117"/>
        <v>88.550887843426864</v>
      </c>
      <c r="R3777" s="12">
        <f t="shared" si="1118"/>
        <v>-91.449112156573136</v>
      </c>
      <c r="S3777" s="57">
        <f t="shared" si="1119"/>
        <v>1409.1761841630969</v>
      </c>
      <c r="T3777" s="12">
        <f t="shared" si="1102"/>
        <v>-57.870517635456771</v>
      </c>
    </row>
    <row r="3778" spans="1:20" x14ac:dyDescent="0.15">
      <c r="A3778" s="57">
        <f t="shared" si="1103"/>
        <v>8887760.7329240963</v>
      </c>
      <c r="B3778" s="12">
        <f t="shared" si="1120"/>
        <v>1414531.0536629166</v>
      </c>
      <c r="C3778" s="57" t="str">
        <f t="shared" si="1104"/>
        <v>0.0000323144347990179+0.0012618140868459i</v>
      </c>
      <c r="D3778" s="57" t="str">
        <f t="shared" si="1105"/>
        <v>0.384614036734366-1.71367933771101i</v>
      </c>
      <c r="E3778" s="57" t="str">
        <f t="shared" si="1106"/>
        <v>-5.21533147560104-1.37386517719111i</v>
      </c>
      <c r="F3778" s="57" t="str">
        <f t="shared" si="1107"/>
        <v>0.387364436750731-1.63421735649733i</v>
      </c>
      <c r="G3778" s="57" t="str">
        <f t="shared" si="1108"/>
        <v>0.0927002209399876-0.290011879028541i</v>
      </c>
      <c r="H3778" s="57" t="str">
        <f t="shared" si="1109"/>
        <v>0.000615582562489729-5.62605337991815i</v>
      </c>
      <c r="I3778" s="57" t="str">
        <f t="shared" si="1110"/>
        <v>-0.0518730638119141-0.0123016543010362i</v>
      </c>
      <c r="K3778" s="57" t="str">
        <f t="shared" si="1111"/>
        <v>0.000233377967447196-0.000128697391159008i</v>
      </c>
      <c r="L3778" s="57" t="str">
        <f t="shared" si="1112"/>
        <v>0.00025-0.000156269833383773i</v>
      </c>
      <c r="M3778" s="57" t="str">
        <f t="shared" si="1113"/>
        <v>0.0025-0.0000880117960234013i</v>
      </c>
      <c r="N3778" s="57">
        <f t="shared" si="1114"/>
        <v>91.466995928544819</v>
      </c>
      <c r="O3778" s="57">
        <f t="shared" si="1115"/>
        <v>57.977245196385432</v>
      </c>
      <c r="P3778" s="374">
        <f t="shared" si="1116"/>
        <v>-57.977245196385432</v>
      </c>
      <c r="Q3778" s="374">
        <f t="shared" si="1117"/>
        <v>88.533004071455181</v>
      </c>
      <c r="R3778" s="12">
        <f t="shared" si="1118"/>
        <v>-91.466995928544819</v>
      </c>
      <c r="S3778" s="57">
        <f t="shared" si="1119"/>
        <v>1414.5310536629167</v>
      </c>
      <c r="T3778" s="12">
        <f t="shared" si="1102"/>
        <v>-57.977245196385432</v>
      </c>
    </row>
    <row r="3779" spans="1:20" x14ac:dyDescent="0.15">
      <c r="A3779" s="57">
        <f t="shared" si="1103"/>
        <v>8921534.2237092089</v>
      </c>
      <c r="B3779" s="12">
        <f t="shared" si="1120"/>
        <v>1419906.2716668358</v>
      </c>
      <c r="C3779" s="57" t="str">
        <f t="shared" si="1104"/>
        <v>0.0000323030821301082+0.00124640038593114i</v>
      </c>
      <c r="D3779" s="57" t="str">
        <f t="shared" si="1105"/>
        <v>0.381846624345407-1.7078123974258i</v>
      </c>
      <c r="E3779" s="57" t="str">
        <f t="shared" si="1106"/>
        <v>-5.17702076749836-1.35825772927903i</v>
      </c>
      <c r="F3779" s="57" t="str">
        <f t="shared" si="1107"/>
        <v>0.384706660116776-1.62887716255367i</v>
      </c>
      <c r="G3779" s="57" t="str">
        <f t="shared" si="1108"/>
        <v>0.0920641881558659-0.289116539504517i</v>
      </c>
      <c r="H3779" s="57" t="str">
        <f t="shared" si="1109"/>
        <v>0.00061080017255806-5.60475276622005i</v>
      </c>
      <c r="I3779" s="57" t="str">
        <f t="shared" si="1110"/>
        <v>-0.051507813259053-0.0121709929129404i</v>
      </c>
      <c r="K3779" s="57" t="str">
        <f t="shared" si="1111"/>
        <v>0.000233328329623961-0.000128214600997872i</v>
      </c>
      <c r="L3779" s="57" t="str">
        <f t="shared" si="1112"/>
        <v>0.00025-0.000155678256010931i</v>
      </c>
      <c r="M3779" s="57" t="str">
        <f t="shared" si="1113"/>
        <v>0.0025-0.0000876786172777458i</v>
      </c>
      <c r="N3779" s="57">
        <f t="shared" si="1114"/>
        <v>91.484608044650201</v>
      </c>
      <c r="O3779" s="57">
        <f t="shared" si="1115"/>
        <v>58.083932344496816</v>
      </c>
      <c r="P3779" s="374">
        <f t="shared" si="1116"/>
        <v>-58.083932344496816</v>
      </c>
      <c r="Q3779" s="374">
        <f t="shared" si="1117"/>
        <v>88.515391955349799</v>
      </c>
      <c r="R3779" s="12">
        <f t="shared" si="1118"/>
        <v>-91.484608044650201</v>
      </c>
      <c r="S3779" s="57">
        <f t="shared" si="1119"/>
        <v>1419.9062716668357</v>
      </c>
      <c r="T3779" s="12">
        <f t="shared" si="1102"/>
        <v>-58.083932344496816</v>
      </c>
    </row>
    <row r="3780" spans="1:20" x14ac:dyDescent="0.15">
      <c r="A3780" s="57">
        <f t="shared" si="1103"/>
        <v>8955436.0537593048</v>
      </c>
      <c r="B3780" s="12">
        <f t="shared" si="1120"/>
        <v>1425301.9154991698</v>
      </c>
      <c r="C3780" s="57" t="str">
        <f t="shared" si="1104"/>
        <v>0.0000322815535993211+0.00123118072099334i</v>
      </c>
      <c r="D3780" s="57" t="str">
        <f t="shared" si="1105"/>
        <v>0.379098130453488-1.70196109352987i</v>
      </c>
      <c r="E3780" s="57" t="str">
        <f t="shared" si="1106"/>
        <v>-5.13898242858631-1.34282800149001i</v>
      </c>
      <c r="F3780" s="57" t="str">
        <f t="shared" si="1107"/>
        <v>0.382065281304003-1.62354877883576i</v>
      </c>
      <c r="G3780" s="57" t="str">
        <f t="shared" si="1108"/>
        <v>0.0914320795359208-0.288222577824253i</v>
      </c>
      <c r="H3780" s="57" t="str">
        <f t="shared" si="1109"/>
        <v>0.000606055872412863-5.58353281704479i</v>
      </c>
      <c r="I3780" s="57" t="str">
        <f t="shared" si="1110"/>
        <v>-0.051144956944133-0.0120416614777771i</v>
      </c>
      <c r="K3780" s="57" t="str">
        <f t="shared" si="1111"/>
        <v>0.000233279061032415-0.000127733589138458i</v>
      </c>
      <c r="L3780" s="57" t="str">
        <f t="shared" si="1112"/>
        <v>0.00025-0.000155088918122068i</v>
      </c>
      <c r="M3780" s="57" t="str">
        <f t="shared" si="1113"/>
        <v>0.0025-0.000087346699818436i</v>
      </c>
      <c r="N3780" s="57">
        <f t="shared" si="1114"/>
        <v>91.501950982451874</v>
      </c>
      <c r="O3780" s="57">
        <f t="shared" si="1115"/>
        <v>58.190579177020908</v>
      </c>
      <c r="P3780" s="374">
        <f t="shared" si="1116"/>
        <v>-58.190579177020908</v>
      </c>
      <c r="Q3780" s="374">
        <f t="shared" si="1117"/>
        <v>88.498049017548126</v>
      </c>
      <c r="R3780" s="12">
        <f t="shared" si="1118"/>
        <v>-91.501950982451874</v>
      </c>
      <c r="S3780" s="57">
        <f t="shared" si="1119"/>
        <v>1425.3019154991698</v>
      </c>
      <c r="T3780" s="12">
        <f t="shared" si="1102"/>
        <v>-58.190579177020908</v>
      </c>
    </row>
    <row r="3781" spans="1:20" x14ac:dyDescent="0.15">
      <c r="A3781" s="57">
        <f t="shared" si="1103"/>
        <v>8989466.7107635885</v>
      </c>
      <c r="B3781" s="12">
        <f t="shared" si="1120"/>
        <v>1430718.0627780666</v>
      </c>
      <c r="C3781" s="57" t="str">
        <f t="shared" si="1104"/>
        <v>0.0000322502252169136+0.00121615257143108i</v>
      </c>
      <c r="D3781" s="57" t="str">
        <f t="shared" si="1105"/>
        <v>0.376368439992178-1.69612543330955i</v>
      </c>
      <c r="E3781" s="57" t="str">
        <f t="shared" si="1106"/>
        <v>-5.10121467155048-1.32757396329795i</v>
      </c>
      <c r="F3781" s="57" t="str">
        <f t="shared" si="1107"/>
        <v>0.379440224316055-1.61823223616435i</v>
      </c>
      <c r="G3781" s="57" t="str">
        <f t="shared" si="1108"/>
        <v>0.0908038768934578-0.287330006846788i</v>
      </c>
      <c r="H3781" s="57" t="str">
        <f t="shared" si="1109"/>
        <v>0.000601349345193173-5.56239322670705i</v>
      </c>
      <c r="I3781" s="57" t="str">
        <f t="shared" si="1110"/>
        <v>-0.0507844815303788-0.0119136474528473i</v>
      </c>
      <c r="K3781" s="57" t="str">
        <f t="shared" si="1111"/>
        <v>0.000233230158969752-0.000127254349397485i</v>
      </c>
      <c r="L3781" s="57" t="str">
        <f t="shared" si="1112"/>
        <v>0.00025-0.000154501811239358i</v>
      </c>
      <c r="M3781" s="57" t="str">
        <f t="shared" si="1113"/>
        <v>0.0025-0.0000870160388707271i</v>
      </c>
      <c r="N3781" s="57">
        <f t="shared" si="1114"/>
        <v>91.519027204402363</v>
      </c>
      <c r="O3781" s="57">
        <f t="shared" si="1115"/>
        <v>58.297185792260969</v>
      </c>
      <c r="P3781" s="374">
        <f t="shared" si="1116"/>
        <v>-58.297185792260969</v>
      </c>
      <c r="Q3781" s="374">
        <f t="shared" si="1117"/>
        <v>88.480972795597637</v>
      </c>
      <c r="R3781" s="12">
        <f t="shared" si="1118"/>
        <v>-91.519027204402363</v>
      </c>
      <c r="S3781" s="57">
        <f t="shared" si="1119"/>
        <v>1430.7180627780667</v>
      </c>
      <c r="T3781" s="12">
        <f t="shared" si="1102"/>
        <v>-58.297185792260969</v>
      </c>
    </row>
    <row r="3782" spans="1:20" x14ac:dyDescent="0.15">
      <c r="A3782" s="57">
        <f t="shared" si="1103"/>
        <v>9023626.6842644922</v>
      </c>
      <c r="B3782" s="12">
        <f t="shared" si="1120"/>
        <v>1436154.7914166234</v>
      </c>
      <c r="C3782" s="57" t="str">
        <f t="shared" si="1104"/>
        <v>0.0000322094626069829+0.00120131345016966i</v>
      </c>
      <c r="D3782" s="57" t="str">
        <f t="shared" si="1105"/>
        <v>0.373657438389508-1.69030542340795i</v>
      </c>
      <c r="E3782" s="57" t="str">
        <f t="shared" si="1106"/>
        <v>-5.0637157182083-1.31249360747805i</v>
      </c>
      <c r="F3782" s="57" t="str">
        <f t="shared" si="1107"/>
        <v>0.376831413159494-1.61292756470026i</v>
      </c>
      <c r="G3782" s="57" t="str">
        <f t="shared" si="1108"/>
        <v>0.0901795620424806-0.286438839252478i</v>
      </c>
      <c r="H3782" s="57" t="str">
        <f t="shared" si="1109"/>
        <v>0.000596680276861981-5.54133369068231i</v>
      </c>
      <c r="I3782" s="57" t="str">
        <f t="shared" si="1110"/>
        <v>-0.0504263737250906-0.0117869383969779i</v>
      </c>
      <c r="K3782" s="57" t="str">
        <f t="shared" si="1111"/>
        <v>0.0002331816207523-0.000126776875609054i</v>
      </c>
      <c r="L3782" s="57" t="str">
        <f t="shared" si="1112"/>
        <v>0.00025-0.000153916926917073i</v>
      </c>
      <c r="M3782" s="57" t="str">
        <f t="shared" si="1113"/>
        <v>0.0025-0.0000866866296779513i</v>
      </c>
      <c r="N3782" s="57">
        <f t="shared" si="1114"/>
        <v>91.535839157863691</v>
      </c>
      <c r="O3782" s="57">
        <f t="shared" si="1115"/>
        <v>58.403752289577028</v>
      </c>
      <c r="P3782" s="374">
        <f t="shared" si="1116"/>
        <v>-58.403752289577028</v>
      </c>
      <c r="Q3782" s="374">
        <f t="shared" si="1117"/>
        <v>88.464160842136309</v>
      </c>
      <c r="R3782" s="12">
        <f t="shared" si="1118"/>
        <v>-91.535839157863691</v>
      </c>
      <c r="S3782" s="57">
        <f t="shared" si="1119"/>
        <v>1436.1547914166233</v>
      </c>
      <c r="T3782" s="12">
        <f t="shared" si="1102"/>
        <v>-58.403752289577028</v>
      </c>
    </row>
    <row r="3783" spans="1:20" x14ac:dyDescent="0.15">
      <c r="A3783" s="57">
        <f t="shared" si="1103"/>
        <v>9057916.4656646959</v>
      </c>
      <c r="B3783" s="12">
        <f t="shared" si="1120"/>
        <v>1441612.1796240066</v>
      </c>
      <c r="C3783" s="57" t="str">
        <f t="shared" si="1104"/>
        <v>0.0000321596212619464+0.00118666090321521i</v>
      </c>
      <c r="D3783" s="57" t="str">
        <f t="shared" si="1105"/>
        <v>0.370965011568954-1.68450106983211i</v>
      </c>
      <c r="E3783" s="57" t="str">
        <f t="shared" si="1106"/>
        <v>-5.02648379951288-1.29758494983833i</v>
      </c>
      <c r="F3783" s="57" t="str">
        <f t="shared" si="1107"/>
        <v>0.374238771849574-1.60763479394853i</v>
      </c>
      <c r="G3783" s="57" t="str">
        <f t="shared" si="1108"/>
        <v>0.0895591167990719-0.285549087544055i</v>
      </c>
      <c r="H3783" s="57" t="str">
        <f t="shared" si="1109"/>
        <v>0.000592048356178565-5.52035390560239i</v>
      </c>
      <c r="I3783" s="57" t="str">
        <f t="shared" si="1110"/>
        <v>-0.050070620279886-0.0116615219699796i</v>
      </c>
      <c r="K3783" s="57" t="str">
        <f t="shared" si="1111"/>
        <v>0.000233133443715387-0.000126301161624648i</v>
      </c>
      <c r="L3783" s="57" t="str">
        <f t="shared" si="1112"/>
        <v>0.00025-0.000153334256741456i</v>
      </c>
      <c r="M3783" s="57" t="str">
        <f t="shared" si="1113"/>
        <v>0.0025-0.000086358467501446i</v>
      </c>
      <c r="N3783" s="57">
        <f t="shared" si="1114"/>
        <v>91.552389275128988</v>
      </c>
      <c r="O3783" s="57">
        <f t="shared" si="1115"/>
        <v>58.510278769368746</v>
      </c>
      <c r="P3783" s="374">
        <f t="shared" si="1116"/>
        <v>-58.510278769368746</v>
      </c>
      <c r="Q3783" s="374">
        <f t="shared" si="1117"/>
        <v>88.447610724871012</v>
      </c>
      <c r="R3783" s="12">
        <f t="shared" si="1118"/>
        <v>-91.552389275128988</v>
      </c>
      <c r="S3783" s="57">
        <f t="shared" si="1119"/>
        <v>1441.6121796240066</v>
      </c>
      <c r="T3783" s="12">
        <f t="shared" si="1102"/>
        <v>-58.510278769368746</v>
      </c>
    </row>
    <row r="3784" spans="1:20" x14ac:dyDescent="0.15">
      <c r="A3784" s="57">
        <f t="shared" si="1103"/>
        <v>9092336.5482342243</v>
      </c>
      <c r="B3784" s="12">
        <f t="shared" si="1120"/>
        <v>1447090.305906578</v>
      </c>
      <c r="C3784" s="57" t="str">
        <f t="shared" si="1104"/>
        <v>0.000032101046791124+0.00117219250921428i</v>
      </c>
      <c r="D3784" s="57" t="str">
        <f t="shared" si="1105"/>
        <v>0.368291045950357-1.67871237796004i</v>
      </c>
      <c r="E3784" s="57" t="str">
        <f t="shared" si="1106"/>
        <v>-4.9895171555553-1.28284602895416i</v>
      </c>
      <c r="F3784" s="57" t="str">
        <f t="shared" si="1107"/>
        <v>0.37166222441589-1.60235395276243i</v>
      </c>
      <c r="G3784" s="57" t="str">
        <f t="shared" si="1108"/>
        <v>0.0889425229827462-0.284660764047682i</v>
      </c>
      <c r="H3784" s="57" t="str">
        <f t="shared" si="1109"/>
        <v>0.000587453274671187-5.49945356925106i</v>
      </c>
      <c r="I3784" s="57" t="str">
        <f t="shared" si="1110"/>
        <v>-0.0497172079909312-0.0115373859321021i</v>
      </c>
      <c r="K3784" s="57" t="str">
        <f t="shared" si="1111"/>
        <v>0.000233085625213227-0.00012582720131312i</v>
      </c>
      <c r="L3784" s="57" t="str">
        <f t="shared" si="1112"/>
        <v>0.00025-0.000152753792330599i</v>
      </c>
      <c r="M3784" s="57" t="str">
        <f t="shared" si="1113"/>
        <v>0.0025-0.000086031547620488i</v>
      </c>
      <c r="N3784" s="57">
        <f t="shared" si="1114"/>
        <v>91.568679973440098</v>
      </c>
      <c r="O3784" s="57">
        <f t="shared" si="1115"/>
        <v>58.616765333059362</v>
      </c>
      <c r="P3784" s="374">
        <f t="shared" si="1116"/>
        <v>-58.616765333059362</v>
      </c>
      <c r="Q3784" s="374">
        <f t="shared" si="1117"/>
        <v>88.431320026559902</v>
      </c>
      <c r="R3784" s="12">
        <f t="shared" si="1118"/>
        <v>-91.568679973440098</v>
      </c>
      <c r="S3784" s="57">
        <f t="shared" si="1119"/>
        <v>1447.0903059065779</v>
      </c>
      <c r="T3784" s="12">
        <f t="shared" si="1102"/>
        <v>-58.616765333059362</v>
      </c>
    </row>
    <row r="3785" spans="1:20" x14ac:dyDescent="0.15">
      <c r="A3785" s="57">
        <f t="shared" si="1103"/>
        <v>9126887.4271175135</v>
      </c>
      <c r="B3785" s="12">
        <f t="shared" si="1120"/>
        <v>1452589.2490690229</v>
      </c>
      <c r="C3785" s="57" t="str">
        <f t="shared" si="1104"/>
        <v>0.0000320340751637724+0.00115790587901906i</v>
      </c>
      <c r="D3785" s="57" t="str">
        <f t="shared" si="1105"/>
        <v>0.365635428450795-1.67293935254777i</v>
      </c>
      <c r="E3785" s="57" t="str">
        <f t="shared" si="1106"/>
        <v>-4.95281403556554-1.26827490590586i</v>
      </c>
      <c r="F3785" s="57" t="str">
        <f t="shared" si="1107"/>
        <v>0.369101694907972-1.59708506934763i</v>
      </c>
      <c r="G3785" s="57" t="str">
        <f t="shared" si="1108"/>
        <v>0.0883297624177898-0.283773880914024i</v>
      </c>
      <c r="H3785" s="57" t="str">
        <f t="shared" si="1109"/>
        <v>0.000582894726610007-5.47863238055955i</v>
      </c>
      <c r="I3785" s="57" t="str">
        <f t="shared" si="1110"/>
        <v>-0.0493661236991708-0.0114145181434883i</v>
      </c>
      <c r="K3785" s="57" t="str">
        <f t="shared" si="1111"/>
        <v>0.00023303816261879-0.000125354988560707i</v>
      </c>
      <c r="L3785" s="57" t="str">
        <f t="shared" si="1112"/>
        <v>0.00025-0.000152175525334329i</v>
      </c>
      <c r="M3785" s="57" t="str">
        <f t="shared" si="1113"/>
        <v>0.0025-0.0000857058653322255i</v>
      </c>
      <c r="N3785" s="57">
        <f t="shared" si="1114"/>
        <v>91.584713655012408</v>
      </c>
      <c r="O3785" s="57">
        <f t="shared" si="1115"/>
        <v>58.723212083079261</v>
      </c>
      <c r="P3785" s="374">
        <f t="shared" si="1116"/>
        <v>-58.723212083079261</v>
      </c>
      <c r="Q3785" s="374">
        <f t="shared" si="1117"/>
        <v>88.415286344987592</v>
      </c>
      <c r="R3785" s="12">
        <f t="shared" si="1118"/>
        <v>-91.584713655012408</v>
      </c>
      <c r="S3785" s="57">
        <f t="shared" si="1119"/>
        <v>1452.589249069023</v>
      </c>
      <c r="T3785" s="12">
        <f t="shared" si="1102"/>
        <v>-58.723212083079261</v>
      </c>
    </row>
    <row r="3786" spans="1:20" x14ac:dyDescent="0.15">
      <c r="A3786" s="57">
        <f t="shared" si="1103"/>
        <v>9161569.5993405599</v>
      </c>
      <c r="B3786" s="12">
        <f t="shared" si="1120"/>
        <v>1458109.0882154852</v>
      </c>
      <c r="C3786" s="57" t="str">
        <f t="shared" si="1104"/>
        <v>0.0000319590329464564+0.00114379865525813i</v>
      </c>
      <c r="D3786" s="57" t="str">
        <f t="shared" si="1105"/>
        <v>0.362998046485383-1.66718199773635i</v>
      </c>
      <c r="E3786" s="57" t="str">
        <f t="shared" si="1106"/>
        <v>-4.91637269791269-1.25386966401934i</v>
      </c>
      <c r="F3786" s="57" t="str">
        <f t="shared" si="1107"/>
        <v>0.366557107400795-1.59182817126636i</v>
      </c>
      <c r="G3786" s="57" t="str">
        <f t="shared" si="1108"/>
        <v>0.0877208169345773-0.282888450119314i</v>
      </c>
      <c r="H3786" s="57" t="str">
        <f t="shared" si="1109"/>
        <v>0.000578372408980363-5.45789003960228i</v>
      </c>
      <c r="I3786" s="57" t="str">
        <f t="shared" si="1110"/>
        <v>-0.0490173542905519-0.0112929065636263i</v>
      </c>
      <c r="K3786" s="57" t="str">
        <f t="shared" si="1111"/>
        <v>0.000232991053323678-0.00012488451727101i</v>
      </c>
      <c r="L3786" s="57" t="str">
        <f t="shared" si="1112"/>
        <v>0.00025-0.000151599447434079i</v>
      </c>
      <c r="M3786" s="57" t="str">
        <f t="shared" si="1113"/>
        <v>0.0025-0.0000853814159516089i</v>
      </c>
      <c r="N3786" s="57">
        <f t="shared" si="1114"/>
        <v>91.600492707055409</v>
      </c>
      <c r="O3786" s="57">
        <f t="shared" si="1115"/>
        <v>58.829619122849323</v>
      </c>
      <c r="P3786" s="374">
        <f t="shared" si="1116"/>
        <v>-58.829619122849323</v>
      </c>
      <c r="Q3786" s="374">
        <f t="shared" si="1117"/>
        <v>88.399507292944591</v>
      </c>
      <c r="R3786" s="12">
        <f t="shared" si="1118"/>
        <v>-91.600492707055409</v>
      </c>
      <c r="S3786" s="57">
        <f t="shared" si="1119"/>
        <v>1458.1090882154851</v>
      </c>
      <c r="T3786" s="12">
        <f t="shared" si="1102"/>
        <v>-58.829619122849323</v>
      </c>
    </row>
    <row r="3787" spans="1:20" x14ac:dyDescent="0.15">
      <c r="A3787" s="57">
        <f t="shared" si="1103"/>
        <v>9196383.5638180543</v>
      </c>
      <c r="B3787" s="12">
        <f t="shared" si="1120"/>
        <v>1463649.9027507042</v>
      </c>
      <c r="C3787" s="57" t="str">
        <f t="shared" si="1104"/>
        <v>0.0000318762375350743+0.00112986851191263i</v>
      </c>
      <c r="D3787" s="57" t="str">
        <f t="shared" si="1105"/>
        <v>0.360378787968023-1.66144031705877i</v>
      </c>
      <c r="E3787" s="57" t="str">
        <f t="shared" si="1106"/>
        <v>-4.8801914101035-1.23962840860972i</v>
      </c>
      <c r="F3787" s="57" t="str">
        <f t="shared" si="1107"/>
        <v>0.364028386000199-1.58658328544154i</v>
      </c>
      <c r="G3787" s="57" t="str">
        <f t="shared" si="1108"/>
        <v>0.0871156683708704-0.282004483466428i</v>
      </c>
      <c r="H3787" s="57" t="str">
        <f t="shared" si="1109"/>
        <v>0.000573886021456296-5.43722624759244i</v>
      </c>
      <c r="I3787" s="57" t="str">
        <f t="shared" si="1110"/>
        <v>-0.0486708866962405-0.0111725392507997i</v>
      </c>
      <c r="K3787" s="57" t="str">
        <f t="shared" si="1111"/>
        <v>0.000232944294738001-0.000124415781365006i</v>
      </c>
      <c r="L3787" s="57" t="str">
        <f t="shared" si="1112"/>
        <v>0.00025-0.000151025550342777i</v>
      </c>
      <c r="M3787" s="57" t="str">
        <f t="shared" si="1113"/>
        <v>0.0025-0.0000850581948113261i</v>
      </c>
      <c r="N3787" s="57">
        <f t="shared" si="1114"/>
        <v>91.61601950179822</v>
      </c>
      <c r="O3787" s="57">
        <f t="shared" si="1115"/>
        <v>58.935986556764696</v>
      </c>
      <c r="P3787" s="374">
        <f t="shared" si="1116"/>
        <v>-58.935986556764696</v>
      </c>
      <c r="Q3787" s="374">
        <f t="shared" si="1117"/>
        <v>88.38398049820178</v>
      </c>
      <c r="R3787" s="12">
        <f t="shared" si="1118"/>
        <v>-91.61601950179822</v>
      </c>
      <c r="S3787" s="57">
        <f t="shared" si="1119"/>
        <v>1463.6499027507043</v>
      </c>
      <c r="T3787" s="12">
        <f t="shared" si="1102"/>
        <v>-58.935986556764696</v>
      </c>
    </row>
    <row r="3788" spans="1:20" x14ac:dyDescent="0.15">
      <c r="A3788" s="57">
        <f t="shared" si="1103"/>
        <v>9231329.8213605639</v>
      </c>
      <c r="B3788" s="12">
        <f t="shared" si="1120"/>
        <v>1469211.7723811569</v>
      </c>
      <c r="C3788" s="57" t="str">
        <f t="shared" si="1104"/>
        <v>0.0000317859973814493+0.00111611315389779i</v>
      </c>
      <c r="D3788" s="57" t="str">
        <f t="shared" si="1105"/>
        <v>0.357777541312097-1.65571431344689i</v>
      </c>
      <c r="E3788" s="57" t="str">
        <f t="shared" si="1106"/>
        <v>-4.84426844877997-1.22554926672793i</v>
      </c>
      <c r="F3788" s="57" t="str">
        <f t="shared" si="1107"/>
        <v>0.361515454848255-1.58135043816102i</v>
      </c>
      <c r="G3788" s="57" t="str">
        <f t="shared" si="1108"/>
        <v>0.0865142985731003-0.281121992585968i</v>
      </c>
      <c r="H3788" s="57" t="str">
        <f t="shared" si="1109"/>
        <v>0.000569435266374382-5.41664070687763i</v>
      </c>
      <c r="I3788" s="57" t="str">
        <f t="shared" si="1110"/>
        <v>-0.0483267078928352-0.0110534043615373i</v>
      </c>
      <c r="K3788" s="57" t="str">
        <f t="shared" si="1111"/>
        <v>0.000232897884290262-0.00012394877478103i</v>
      </c>
      <c r="L3788" s="57" t="str">
        <f t="shared" si="1112"/>
        <v>0.00025-0.000150453825804719i</v>
      </c>
      <c r="M3788" s="57" t="str">
        <f t="shared" si="1113"/>
        <v>0.0025-0.0000847361972617318i</v>
      </c>
      <c r="N3788" s="57">
        <f t="shared" si="1114"/>
        <v>91.631296396510592</v>
      </c>
      <c r="O3788" s="57">
        <f t="shared" si="1115"/>
        <v>59.042314490178747</v>
      </c>
      <c r="P3788" s="374">
        <f t="shared" si="1116"/>
        <v>-59.042314490178747</v>
      </c>
      <c r="Q3788" s="374">
        <f t="shared" si="1117"/>
        <v>88.368703603489408</v>
      </c>
      <c r="R3788" s="12">
        <f t="shared" si="1118"/>
        <v>-91.631296396510592</v>
      </c>
      <c r="S3788" s="57">
        <f t="shared" si="1119"/>
        <v>1469.2117723811568</v>
      </c>
      <c r="T3788" s="12">
        <f t="shared" si="1102"/>
        <v>-59.042314490178747</v>
      </c>
    </row>
    <row r="3789" spans="1:20" x14ac:dyDescent="0.15">
      <c r="A3789" s="57">
        <f t="shared" si="1103"/>
        <v>9266408.8746817335</v>
      </c>
      <c r="B3789" s="12">
        <f t="shared" si="1120"/>
        <v>1474794.7771162053</v>
      </c>
      <c r="C3789" s="57" t="str">
        <f t="shared" si="1104"/>
        <v>0.000031688612214847+0.00110253031664988i</v>
      </c>
      <c r="D3789" s="57" t="str">
        <f t="shared" si="1105"/>
        <v>0.355194195431107-1.65000398923827i</v>
      </c>
      <c r="E3789" s="57" t="str">
        <f t="shared" si="1106"/>
        <v>-4.80860209971582-1.2116303869102i</v>
      </c>
      <c r="F3789" s="57" t="str">
        <f t="shared" si="1107"/>
        <v>0.359018238128523-1.57612965508174i</v>
      </c>
      <c r="G3789" s="57" t="str">
        <f t="shared" si="1108"/>
        <v>0.085916689397627-0.280240988937341i</v>
      </c>
      <c r="H3789" s="57" t="str">
        <f t="shared" si="1109"/>
        <v>0.000565019848707829-5.39613312093555i</v>
      </c>
      <c r="I3789" s="57" t="str">
        <f t="shared" si="1110"/>
        <v>-0.0479848049025732-0.0109354901500601i</v>
      </c>
      <c r="K3789" s="57" t="str">
        <f t="shared" si="1111"/>
        <v>0.000232851819427224-0.000123483491474781i</v>
      </c>
      <c r="L3789" s="57" t="str">
        <f t="shared" si="1112"/>
        <v>0.00025-0.000149884265595456i</v>
      </c>
      <c r="M3789" s="57" t="str">
        <f t="shared" si="1113"/>
        <v>0.0025-0.0000844154186707828i</v>
      </c>
      <c r="N3789" s="57">
        <f t="shared" si="1114"/>
        <v>91.646325733530674</v>
      </c>
      <c r="O3789" s="57">
        <f t="shared" si="1115"/>
        <v>59.148603029386464</v>
      </c>
      <c r="P3789" s="374">
        <f t="shared" si="1116"/>
        <v>-59.148603029386464</v>
      </c>
      <c r="Q3789" s="374">
        <f t="shared" si="1117"/>
        <v>88.353674266469326</v>
      </c>
      <c r="R3789" s="12">
        <f t="shared" si="1118"/>
        <v>-91.646325733530674</v>
      </c>
      <c r="S3789" s="57">
        <f t="shared" si="1119"/>
        <v>1474.7947771162053</v>
      </c>
      <c r="T3789" s="12">
        <f t="shared" si="1102"/>
        <v>-59.148603029386464</v>
      </c>
    </row>
    <row r="3790" spans="1:20" x14ac:dyDescent="0.15">
      <c r="A3790" s="57">
        <f t="shared" si="1103"/>
        <v>9301621.228405524</v>
      </c>
      <c r="B3790" s="12">
        <f t="shared" si="1120"/>
        <v>1480398.997269247</v>
      </c>
      <c r="C3790" s="57" t="str">
        <f t="shared" si="1104"/>
        <v>0.0000315843732583146+0.00108911776571839i</v>
      </c>
      <c r="D3790" s="57" t="str">
        <f t="shared" si="1105"/>
        <v>0.35262863973925-1.64430934618301i</v>
      </c>
      <c r="E3790" s="57" t="str">
        <f t="shared" si="1106"/>
        <v>-4.77319065781195-1.19786993893047i</v>
      </c>
      <c r="F3790" s="57" t="str">
        <f t="shared" si="1107"/>
        <v>0.356536660071245-1.57092096123399i</v>
      </c>
      <c r="G3790" s="57" t="str">
        <f t="shared" si="1108"/>
        <v>0.0853228227119834-0.279361483809853i</v>
      </c>
      <c r="H3790" s="57" t="str">
        <f t="shared" si="1109"/>
        <v>0.000560639476040895-5.37570319436977i</v>
      </c>
      <c r="I3790" s="57" t="str">
        <f t="shared" si="1110"/>
        <v>-0.0476451647935329-0.0108187849677278i</v>
      </c>
      <c r="K3790" s="57" t="str">
        <f t="shared" si="1111"/>
        <v>0.0002328060976138-0.000123019925419313i</v>
      </c>
      <c r="L3790" s="57" t="str">
        <f t="shared" si="1112"/>
        <v>0.00025-0.000149316861521674i</v>
      </c>
      <c r="M3790" s="57" t="str">
        <f t="shared" si="1113"/>
        <v>0.0025-0.0000840958544239716i</v>
      </c>
      <c r="N3790" s="57">
        <f t="shared" si="1114"/>
        <v>91.66110984028947</v>
      </c>
      <c r="O3790" s="57">
        <f t="shared" si="1115"/>
        <v>59.254852281608308</v>
      </c>
      <c r="P3790" s="374">
        <f t="shared" si="1116"/>
        <v>-59.254852281608308</v>
      </c>
      <c r="Q3790" s="374">
        <f t="shared" si="1117"/>
        <v>88.33889015971053</v>
      </c>
      <c r="R3790" s="12">
        <f t="shared" si="1118"/>
        <v>-91.66110984028947</v>
      </c>
      <c r="S3790" s="57">
        <f t="shared" si="1119"/>
        <v>1480.398997269247</v>
      </c>
      <c r="T3790" s="12">
        <f t="shared" si="1102"/>
        <v>-59.254852281608308</v>
      </c>
    </row>
    <row r="3791" spans="1:20" x14ac:dyDescent="0.15">
      <c r="A3791" s="57">
        <f t="shared" si="1103"/>
        <v>9336967.3890734669</v>
      </c>
      <c r="B3791" s="12">
        <f t="shared" si="1120"/>
        <v>1486024.5134588701</v>
      </c>
      <c r="C3791" s="57" t="str">
        <f t="shared" si="1104"/>
        <v>0.0000314735634400306+0.00107587329636336i</v>
      </c>
      <c r="D3791" s="57" t="str">
        <f t="shared" si="1105"/>
        <v>0.350080764151954-1.63863038545048i</v>
      </c>
      <c r="E3791" s="57" t="str">
        <f t="shared" si="1106"/>
        <v>-4.7380324270904-1.18426611355563i</v>
      </c>
      <c r="F3791" s="57" t="str">
        <f t="shared" si="1107"/>
        <v>0.35407064495847-1.56572438102561i</v>
      </c>
      <c r="G3791" s="57" t="str">
        <f t="shared" si="1108"/>
        <v>0.0847326803960981-0.278483488323798i</v>
      </c>
      <c r="H3791" s="57" t="str">
        <f t="shared" si="1109"/>
        <v>0.000556293858543502-5.35535063290525i</v>
      </c>
      <c r="I3791" s="57" t="str">
        <f t="shared" si="1110"/>
        <v>-0.0473077746798282-0.0107032772624842i</v>
      </c>
      <c r="K3791" s="57" t="str">
        <f t="shared" si="1111"/>
        <v>0.000232760716332925-0.000122558070605023i</v>
      </c>
      <c r="L3791" s="57" t="str">
        <f t="shared" si="1112"/>
        <v>0.00025-0.000148751605421074i</v>
      </c>
      <c r="M3791" s="57" t="str">
        <f t="shared" si="1113"/>
        <v>0.0025-0.0000837774999242594i</v>
      </c>
      <c r="N3791" s="57">
        <f t="shared" si="1114"/>
        <v>91.675651029335427</v>
      </c>
      <c r="O3791" s="57">
        <f t="shared" si="1115"/>
        <v>59.361062354974628</v>
      </c>
      <c r="P3791" s="374">
        <f t="shared" si="1116"/>
        <v>-59.361062354974628</v>
      </c>
      <c r="Q3791" s="374">
        <f t="shared" si="1117"/>
        <v>88.324348970664573</v>
      </c>
      <c r="R3791" s="12">
        <f t="shared" si="1118"/>
        <v>-91.675651029335427</v>
      </c>
      <c r="S3791" s="57">
        <f t="shared" si="1119"/>
        <v>1486.0245134588702</v>
      </c>
      <c r="T3791" s="12">
        <f t="shared" si="1102"/>
        <v>-59.361062354974628</v>
      </c>
    </row>
    <row r="3792" spans="1:20" x14ac:dyDescent="0.15">
      <c r="A3792" s="57">
        <f t="shared" si="1103"/>
        <v>9372447.8651519455</v>
      </c>
      <c r="B3792" s="12">
        <f t="shared" si="1120"/>
        <v>1491671.4066100139</v>
      </c>
      <c r="C3792" s="57" t="str">
        <f t="shared" si="1104"/>
        <v>0.000031356457599879+0.00106279473315802i</v>
      </c>
      <c r="D3792" s="57" t="str">
        <f t="shared" si="1105"/>
        <v>0.347550459086352-1.6329671076361i</v>
      </c>
      <c r="E3792" s="57" t="str">
        <f t="shared" si="1106"/>
        <v>-4.70312572068797-1.1708171223036i</v>
      </c>
      <c r="F3792" s="57" t="str">
        <f t="shared" si="1107"/>
        <v>0.351620117129084-1.56053993824636i</v>
      </c>
      <c r="G3792" s="57" t="str">
        <f t="shared" si="1108"/>
        <v>0.0841462443435037-0.277607013431554i</v>
      </c>
      <c r="H3792" s="57" t="str">
        <f t="shared" si="1109"/>
        <v>0.000551982708946199-5.33507514338411i</v>
      </c>
      <c r="I3792" s="57" t="str">
        <f t="shared" si="1110"/>
        <v>-0.0469726217218023-0.0105889555783004i</v>
      </c>
      <c r="K3792" s="57" t="str">
        <f t="shared" si="1111"/>
        <v>0.000232715673085443-0.000122097921039656i</v>
      </c>
      <c r="L3792" s="57" t="str">
        <f t="shared" si="1112"/>
        <v>0.00025-0.000148188489162257i</v>
      </c>
      <c r="M3792" s="57" t="str">
        <f t="shared" si="1113"/>
        <v>0.0025-0.00008346035059201i</v>
      </c>
      <c r="N3792" s="57">
        <f t="shared" si="1114"/>
        <v>91.689951598364644</v>
      </c>
      <c r="O3792" s="57">
        <f t="shared" si="1115"/>
        <v>59.467233358509034</v>
      </c>
      <c r="P3792" s="374">
        <f t="shared" si="1116"/>
        <v>-59.467233358509034</v>
      </c>
      <c r="Q3792" s="374">
        <f t="shared" si="1117"/>
        <v>88.310048401635356</v>
      </c>
      <c r="R3792" s="12">
        <f t="shared" si="1118"/>
        <v>-91.689951598364644</v>
      </c>
      <c r="S3792" s="57">
        <f t="shared" si="1119"/>
        <v>1491.6714066100139</v>
      </c>
      <c r="T3792" s="12">
        <f t="shared" si="1102"/>
        <v>-59.467233358509034</v>
      </c>
    </row>
    <row r="3793" spans="1:20" x14ac:dyDescent="0.15">
      <c r="A3793" s="57">
        <f t="shared" si="1103"/>
        <v>9408063.1670395229</v>
      </c>
      <c r="B3793" s="12">
        <f t="shared" si="1120"/>
        <v>1497339.7579551321</v>
      </c>
      <c r="C3793" s="57" t="str">
        <f t="shared" si="1104"/>
        <v>0.0000312333226911517+0.00104987992959642i</v>
      </c>
      <c r="D3793" s="57" t="str">
        <f t="shared" si="1105"/>
        <v>0.345037615461693-1.62731951276792i</v>
      </c>
      <c r="E3793" s="57" t="str">
        <f t="shared" si="1106"/>
        <v>-4.66846886084826-1.15752119720422i</v>
      </c>
      <c r="F3793" s="57" t="str">
        <f t="shared" si="1107"/>
        <v>0.349185000983775-1.55536765607205i</v>
      </c>
      <c r="G3793" s="57" t="str">
        <f t="shared" si="1108"/>
        <v>0.0835634964625206-0.276732069918683i</v>
      </c>
      <c r="H3793" s="57" t="str">
        <f t="shared" si="1109"/>
        <v>0.000547705742515381-5.31487643376157i</v>
      </c>
      <c r="I3793" s="57" t="str">
        <f t="shared" si="1110"/>
        <v>-0.0466396931262112-0.0104758085546187i</v>
      </c>
      <c r="K3793" s="57" t="str">
        <f t="shared" si="1111"/>
        <v>0.000232670965389979-0.000121639470748288i</v>
      </c>
      <c r="L3793" s="57" t="str">
        <f t="shared" si="1112"/>
        <v>0.00025-0.000147627504644608i</v>
      </c>
      <c r="M3793" s="57" t="str">
        <f t="shared" si="1113"/>
        <v>0.0025-0.0000831444018649231i</v>
      </c>
      <c r="N3793" s="57">
        <f t="shared" si="1114"/>
        <v>91.704013830246566</v>
      </c>
      <c r="O3793" s="57">
        <f t="shared" si="1115"/>
        <v>59.573365402112721</v>
      </c>
      <c r="P3793" s="374">
        <f t="shared" si="1116"/>
        <v>-59.573365402112721</v>
      </c>
      <c r="Q3793" s="374">
        <f t="shared" si="1117"/>
        <v>88.295986169753434</v>
      </c>
      <c r="R3793" s="12">
        <f t="shared" si="1118"/>
        <v>-91.704013830246566</v>
      </c>
      <c r="S3793" s="57">
        <f t="shared" si="1119"/>
        <v>1497.339757955132</v>
      </c>
      <c r="T3793" s="12">
        <f t="shared" si="1102"/>
        <v>-59.573365402112721</v>
      </c>
    </row>
    <row r="3794" spans="1:20" x14ac:dyDescent="0.15">
      <c r="A3794" s="57">
        <f t="shared" si="1103"/>
        <v>9443813.8070742749</v>
      </c>
      <c r="B3794" s="12">
        <f t="shared" si="1120"/>
        <v>1503029.6490353616</v>
      </c>
      <c r="C3794" s="57" t="str">
        <f t="shared" si="1104"/>
        <v>0.0000311044179776303+0.00103712676770617i</v>
      </c>
      <c r="D3794" s="57" t="str">
        <f t="shared" si="1105"/>
        <v>0.34254212469974-1.62168760031337i</v>
      </c>
      <c r="E3794" s="57" t="str">
        <f t="shared" si="1106"/>
        <v>-4.63406017891292-1.14437659056285i</v>
      </c>
      <c r="F3794" s="57" t="str">
        <f t="shared" si="1107"/>
        <v>0.346765220989916-1.55020755706895i</v>
      </c>
      <c r="G3794" s="57" t="str">
        <f t="shared" si="1108"/>
        <v>0.0829844186774291-0.275858668405034i</v>
      </c>
      <c r="H3794" s="57" t="str">
        <f t="shared" si="1109"/>
        <v>0.000543462677028739-5.2947542131014i</v>
      </c>
      <c r="I3794" s="57" t="str">
        <f t="shared" si="1110"/>
        <v>-0.0463089761464051-0.010363824925794i</v>
      </c>
      <c r="K3794" s="57" t="str">
        <f t="shared" si="1111"/>
        <v>0.000232626590782833-0.000121182713773321i</v>
      </c>
      <c r="L3794" s="57" t="str">
        <f t="shared" si="1112"/>
        <v>0.00025-0.000147068643798174i</v>
      </c>
      <c r="M3794" s="57" t="str">
        <f t="shared" si="1113"/>
        <v>0.0025-0.0000828296491979703i</v>
      </c>
      <c r="N3794" s="57">
        <f t="shared" si="1114"/>
        <v>91.717839993052053</v>
      </c>
      <c r="O3794" s="57">
        <f t="shared" si="1115"/>
        <v>59.679458596548436</v>
      </c>
      <c r="P3794" s="374">
        <f t="shared" si="1116"/>
        <v>-59.679458596548436</v>
      </c>
      <c r="Q3794" s="374">
        <f t="shared" si="1117"/>
        <v>88.282160006947947</v>
      </c>
      <c r="R3794" s="12">
        <f t="shared" si="1118"/>
        <v>-91.717839993052053</v>
      </c>
      <c r="S3794" s="57">
        <f t="shared" si="1119"/>
        <v>1503.0296490353617</v>
      </c>
      <c r="T3794" s="12">
        <f t="shared" si="1102"/>
        <v>-59.679458596548436</v>
      </c>
    </row>
    <row r="3795" spans="1:20" x14ac:dyDescent="0.15">
      <c r="A3795" s="57">
        <f t="shared" si="1103"/>
        <v>9479700.2995411567</v>
      </c>
      <c r="B3795" s="12">
        <f t="shared" si="1120"/>
        <v>1508741.161701696</v>
      </c>
      <c r="C3795" s="57" t="str">
        <f t="shared" si="1104"/>
        <v>0.0000309699952261484+0.00102453315766611i</v>
      </c>
      <c r="D3795" s="57" t="str">
        <f t="shared" si="1105"/>
        <v>0.340063878725056-1.61607136918573i</v>
      </c>
      <c r="E3795" s="57" t="str">
        <f t="shared" si="1106"/>
        <v>-4.59989801531201-1.13138157472675i</v>
      </c>
      <c r="F3795" s="57" t="str">
        <f t="shared" si="1107"/>
        <v>0.344360701686378-1.54505966319803i</v>
      </c>
      <c r="G3795" s="57" t="str">
        <f t="shared" si="1108"/>
        <v>0.0824089929296181-0.274986819345845i</v>
      </c>
      <c r="H3795" s="57" t="str">
        <f t="shared" si="1109"/>
        <v>0.000539253232751002-5.27470819157191i</v>
      </c>
      <c r="I3795" s="57" t="str">
        <f t="shared" si="1110"/>
        <v>-0.0459804580825033-0.010252993520535i</v>
      </c>
      <c r="K3795" s="57" t="str">
        <f t="shared" si="1111"/>
        <v>0.00023258254681785-0.000120727644174478i</v>
      </c>
      <c r="L3795" s="57" t="str">
        <f t="shared" si="1112"/>
        <v>0.00025-0.000146511898583557i</v>
      </c>
      <c r="M3795" s="57" t="str">
        <f t="shared" si="1113"/>
        <v>0.0025-0.0000825160880633301i</v>
      </c>
      <c r="N3795" s="57">
        <f t="shared" si="1114"/>
        <v>91.73143234008495</v>
      </c>
      <c r="O3795" s="57">
        <f t="shared" si="1115"/>
        <v>59.785513053425007</v>
      </c>
      <c r="P3795" s="374">
        <f t="shared" si="1116"/>
        <v>-59.785513053425007</v>
      </c>
      <c r="Q3795" s="374">
        <f t="shared" si="1117"/>
        <v>88.26856765991505</v>
      </c>
      <c r="R3795" s="12">
        <f t="shared" si="1118"/>
        <v>-91.73143234008495</v>
      </c>
      <c r="S3795" s="57">
        <f t="shared" si="1119"/>
        <v>1508.741161701696</v>
      </c>
      <c r="T3795" s="12">
        <f t="shared" si="1102"/>
        <v>-59.785513053425007</v>
      </c>
    </row>
    <row r="3796" spans="1:20" x14ac:dyDescent="0.15">
      <c r="A3796" s="57">
        <f t="shared" si="1103"/>
        <v>9515723.160679413</v>
      </c>
      <c r="B3796" s="12">
        <f t="shared" si="1120"/>
        <v>1514474.3781161625</v>
      </c>
      <c r="C3796" s="57" t="str">
        <f t="shared" si="1104"/>
        <v>0.0000308302988946142+0.00101209703742905i</v>
      </c>
      <c r="D3796" s="57" t="str">
        <f t="shared" si="1105"/>
        <v>0.33760276996531-1.61047081775077i</v>
      </c>
      <c r="E3796" s="57" t="str">
        <f t="shared" si="1106"/>
        <v>-4.56598071955326-1.11853444185413i</v>
      </c>
      <c r="F3796" s="57" t="str">
        <f t="shared" si="1107"/>
        <v>0.341971367688256-1.53992399581932i</v>
      </c>
      <c r="G3796" s="57" t="str">
        <f t="shared" si="1108"/>
        <v>0.0818372011787203-0.274116533032858i</v>
      </c>
      <c r="H3796" s="57" t="str">
        <f t="shared" si="1109"/>
        <v>0.000535077132409933-5.25473808044165i</v>
      </c>
      <c r="I3796" s="57" t="str">
        <f t="shared" si="1110"/>
        <v>-0.0456541262815649-0.0101433032613448i</v>
      </c>
      <c r="K3796" s="57" t="str">
        <f t="shared" si="1111"/>
        <v>0.000232538831066311-0.000120274256028789i</v>
      </c>
      <c r="L3796" s="57" t="str">
        <f t="shared" si="1112"/>
        <v>0.00025-0.000145957260991788i</v>
      </c>
      <c r="M3796" s="57" t="str">
        <f t="shared" si="1113"/>
        <v>0.0025-0.0000822037139503185i</v>
      </c>
      <c r="N3796" s="57">
        <f t="shared" si="1114"/>
        <v>91.744793109909494</v>
      </c>
      <c r="O3796" s="57">
        <f t="shared" si="1115"/>
        <v>59.891528885180918</v>
      </c>
      <c r="P3796" s="374">
        <f t="shared" si="1116"/>
        <v>-59.891528885180918</v>
      </c>
      <c r="Q3796" s="374">
        <f t="shared" si="1117"/>
        <v>88.255206890090506</v>
      </c>
      <c r="R3796" s="12">
        <f t="shared" si="1118"/>
        <v>-91.744793109909494</v>
      </c>
      <c r="S3796" s="57">
        <f t="shared" si="1119"/>
        <v>1514.4743781161626</v>
      </c>
      <c r="T3796" s="12">
        <f t="shared" si="1102"/>
        <v>-59.891528885180918</v>
      </c>
    </row>
    <row r="3797" spans="1:20" x14ac:dyDescent="0.15">
      <c r="A3797" s="57">
        <f t="shared" si="1103"/>
        <v>9551882.9086899962</v>
      </c>
      <c r="B3797" s="12">
        <f t="shared" si="1120"/>
        <v>1520229.380753004</v>
      </c>
      <c r="C3797" s="57" t="str">
        <f t="shared" si="1104"/>
        <v>0.0000306855663157387+0.000999816372349211i</v>
      </c>
      <c r="D3797" s="57" t="str">
        <f t="shared" si="1105"/>
        <v>0.335158691351473-1.60488594383319i</v>
      </c>
      <c r="E3797" s="57" t="str">
        <f t="shared" si="1106"/>
        <v>-4.53230665021049-1.10583350368586i</v>
      </c>
      <c r="F3797" s="57" t="str">
        <f t="shared" si="1107"/>
        <v>0.339597143691537-1.53480057569618i</v>
      </c>
      <c r="G3797" s="57" t="str">
        <f t="shared" si="1108"/>
        <v>0.081269025403724-0.273247819595423i</v>
      </c>
      <c r="H3797" s="57" t="str">
        <f t="shared" si="1109"/>
        <v>0.000530934101172576-5.23484359207514i</v>
      </c>
      <c r="I3797" s="57" t="str">
        <f t="shared" si="1110"/>
        <v>-0.0453299681377511-0.0100347431639602i</v>
      </c>
      <c r="K3797" s="57" t="str">
        <f t="shared" si="1111"/>
        <v>0.000232495441116816-0.000119822543430586i</v>
      </c>
      <c r="L3797" s="57" t="str">
        <f t="shared" si="1112"/>
        <v>0.00025-0.00014540472304422i</v>
      </c>
      <c r="M3797" s="57" t="str">
        <f t="shared" si="1113"/>
        <v>0.0025-0.0000818925223653304i</v>
      </c>
      <c r="N3797" s="57">
        <f t="shared" si="1114"/>
        <v>91.757924526382666</v>
      </c>
      <c r="O3797" s="57">
        <f t="shared" si="1115"/>
        <v>59.997506205069378</v>
      </c>
      <c r="P3797" s="374">
        <f t="shared" si="1116"/>
        <v>-59.997506205069378</v>
      </c>
      <c r="Q3797" s="374">
        <f t="shared" si="1117"/>
        <v>88.242075473617334</v>
      </c>
      <c r="R3797" s="12">
        <f t="shared" si="1118"/>
        <v>-91.757924526382666</v>
      </c>
      <c r="S3797" s="57">
        <f t="shared" si="1119"/>
        <v>1520.2293807530041</v>
      </c>
      <c r="T3797" s="12">
        <f t="shared" si="1102"/>
        <v>-59.997506205069378</v>
      </c>
    </row>
    <row r="3798" spans="1:20" x14ac:dyDescent="0.15">
      <c r="A3798" s="57">
        <f t="shared" si="1103"/>
        <v>9588180.0637430176</v>
      </c>
      <c r="B3798" s="12">
        <f t="shared" si="1120"/>
        <v>1526006.2523998655</v>
      </c>
      <c r="C3798" s="57" t="str">
        <f t="shared" si="1104"/>
        <v>0.0000305360278764535+0.000987689154814684i</v>
      </c>
      <c r="D3798" s="57" t="str">
        <f t="shared" si="1105"/>
        <v>0.332731536318004-1.59931674472305i</v>
      </c>
      <c r="E3798" s="57" t="str">
        <f t="shared" si="1106"/>
        <v>-4.49887417491152-1.09327709131991i</v>
      </c>
      <c r="F3798" s="57" t="str">
        <f t="shared" si="1107"/>
        <v>0.337237954477684-1.52968942299975i</v>
      </c>
      <c r="G3798" s="57" t="str">
        <f t="shared" si="1108"/>
        <v>0.0807044476040738-0.272380689001616i</v>
      </c>
      <c r="H3798" s="57" t="str">
        <f t="shared" si="1109"/>
        <v>0.000526823866621773-5.21502443992888i</v>
      </c>
      <c r="I3798" s="57" t="str">
        <f t="shared" si="1110"/>
        <v>-0.04500797109249-0.00992730233679162i</v>
      </c>
      <c r="K3798" s="57" t="str">
        <f t="shared" si="1111"/>
        <v>0.000232452374575163-0.000119372500491487i</v>
      </c>
      <c r="L3798" s="57" t="str">
        <f t="shared" si="1112"/>
        <v>0.00025-0.000144854276792409i</v>
      </c>
      <c r="M3798" s="57" t="str">
        <f t="shared" si="1113"/>
        <v>0.0025-0.0000815825088317696i</v>
      </c>
      <c r="N3798" s="57">
        <f t="shared" si="1114"/>
        <v>91.770828798684292</v>
      </c>
      <c r="O3798" s="57">
        <f t="shared" si="1115"/>
        <v>60.103445127142038</v>
      </c>
      <c r="P3798" s="374">
        <f t="shared" si="1116"/>
        <v>-60.103445127142038</v>
      </c>
      <c r="Q3798" s="374">
        <f t="shared" si="1117"/>
        <v>88.229171201315708</v>
      </c>
      <c r="R3798" s="12">
        <f t="shared" si="1118"/>
        <v>-91.770828798684292</v>
      </c>
      <c r="S3798" s="57">
        <f t="shared" si="1119"/>
        <v>1526.0062523998656</v>
      </c>
      <c r="T3798" s="12">
        <f t="shared" si="1102"/>
        <v>-60.103445127142038</v>
      </c>
    </row>
    <row r="3799" spans="1:20" x14ac:dyDescent="0.15">
      <c r="A3799" s="57">
        <f t="shared" si="1103"/>
        <v>9624615.1479852423</v>
      </c>
      <c r="B3799" s="12">
        <f t="shared" si="1120"/>
        <v>1531805.076158985</v>
      </c>
      <c r="C3799" s="57" t="str">
        <f t="shared" si="1104"/>
        <v>0.000030381907193191+0.000975713403884514i</v>
      </c>
      <c r="D3799" s="57" t="str">
        <f t="shared" si="1105"/>
        <v>0.330321198802979-1.59376321718226i</v>
      </c>
      <c r="E3799" s="57" t="str">
        <f t="shared" si="1106"/>
        <v>-4.46568167032426-1.08086355498817i</v>
      </c>
      <c r="F3799" s="57" t="str">
        <f t="shared" si="1107"/>
        <v>0.334893724918138-1.52459055731318i</v>
      </c>
      <c r="G3799" s="57" t="str">
        <f t="shared" si="1108"/>
        <v>0.0801434498007469-0.271515151059351i</v>
      </c>
      <c r="H3799" s="57" t="str">
        <f t="shared" si="1109"/>
        <v>0.000522746158732914-5.19528033854695i</v>
      </c>
      <c r="I3799" s="57" t="str">
        <f t="shared" si="1110"/>
        <v>-0.0446881226346255-0.00982096998036076i</v>
      </c>
      <c r="K3799" s="57" t="str">
        <f t="shared" si="1111"/>
        <v>0.000232409629064242-0.000118924121340393i</v>
      </c>
      <c r="L3799" s="57" t="str">
        <f t="shared" si="1112"/>
        <v>0.00025-0.000144305914318001i</v>
      </c>
      <c r="M3799" s="57" t="str">
        <f t="shared" si="1113"/>
        <v>0.0025-0.000081273668889988i</v>
      </c>
      <c r="N3799" s="57">
        <f t="shared" si="1114"/>
        <v>91.78350812135038</v>
      </c>
      <c r="O3799" s="57">
        <f t="shared" si="1115"/>
        <v>60.209345766233866</v>
      </c>
      <c r="P3799" s="374">
        <f t="shared" si="1116"/>
        <v>-60.209345766233866</v>
      </c>
      <c r="Q3799" s="374">
        <f t="shared" si="1117"/>
        <v>88.21649187864962</v>
      </c>
      <c r="R3799" s="12">
        <f t="shared" si="1118"/>
        <v>-91.78350812135038</v>
      </c>
      <c r="S3799" s="57">
        <f t="shared" si="1119"/>
        <v>1531.805076158985</v>
      </c>
      <c r="T3799" s="12">
        <f t="shared" si="1102"/>
        <v>-60.209345766233866</v>
      </c>
    </row>
    <row r="3800" spans="1:20" x14ac:dyDescent="0.15">
      <c r="A3800" s="57">
        <f t="shared" si="1103"/>
        <v>9661188.6855475865</v>
      </c>
      <c r="B3800" s="12">
        <f t="shared" si="1120"/>
        <v>1537625.9354483893</v>
      </c>
      <c r="C3800" s="57" t="str">
        <f t="shared" si="1104"/>
        <v>0.000030223421283046+0.000963887164930568i</v>
      </c>
      <c r="D3800" s="57" t="str">
        <f t="shared" si="1105"/>
        <v>0.327927573248165-1.58822535745082i</v>
      </c>
      <c r="E3800" s="57" t="str">
        <f t="shared" si="1106"/>
        <v>-4.4327275221431-1.06859126383615i</v>
      </c>
      <c r="F3800" s="57" t="str">
        <f t="shared" si="1107"/>
        <v>0.332564379978762-1.51950399763605i</v>
      </c>
      <c r="G3800" s="57" t="str">
        <f t="shared" si="1108"/>
        <v>0.0795860140373183-0.2706512154175i</v>
      </c>
      <c r="H3800" s="57" t="str">
        <f t="shared" si="1109"/>
        <v>0.000518700709850944-5.17561100355708i</v>
      </c>
      <c r="I3800" s="57" t="str">
        <f t="shared" si="1110"/>
        <v>-0.0443704103005704-0.00971573538673948i</v>
      </c>
      <c r="K3800" s="57" t="str">
        <f t="shared" si="1111"/>
        <v>0.00023236720222391-0.000118477400123471i</v>
      </c>
      <c r="L3800" s="57" t="str">
        <f t="shared" si="1112"/>
        <v>0.00025-0.000143759627732617i</v>
      </c>
      <c r="M3800" s="57" t="str">
        <f t="shared" si="1113"/>
        <v>0.0025-0.0000809659980972186i</v>
      </c>
      <c r="N3800" s="57">
        <f t="shared" si="1114"/>
        <v>91.795964674304656</v>
      </c>
      <c r="O3800" s="57">
        <f t="shared" si="1115"/>
        <v>60.3152082379478</v>
      </c>
      <c r="P3800" s="374">
        <f t="shared" si="1116"/>
        <v>-60.3152082379478</v>
      </c>
      <c r="Q3800" s="374">
        <f t="shared" si="1117"/>
        <v>88.204035325695344</v>
      </c>
      <c r="R3800" s="12">
        <f t="shared" si="1118"/>
        <v>-91.795964674304656</v>
      </c>
      <c r="S3800" s="57">
        <f t="shared" si="1119"/>
        <v>1537.6259354483893</v>
      </c>
      <c r="T3800" s="12">
        <f t="shared" si="1102"/>
        <v>-60.3152082379478</v>
      </c>
    </row>
    <row r="3801" spans="1:20" x14ac:dyDescent="0.15">
      <c r="A3801" s="57">
        <f t="shared" si="1103"/>
        <v>9697901.2025526688</v>
      </c>
      <c r="B3801" s="12">
        <f t="shared" si="1120"/>
        <v>1543468.9140030933</v>
      </c>
      <c r="C3801" s="57" t="str">
        <f t="shared" si="1104"/>
        <v>0.0000300607807309851+0.00095220850928414i</v>
      </c>
      <c r="D3801" s="57" t="str">
        <f t="shared" si="1105"/>
        <v>0.325550554599057-1.58270316125326i</v>
      </c>
      <c r="E3801" s="57" t="str">
        <f t="shared" si="1106"/>
        <v>-4.40001012507381-1.056458605705i</v>
      </c>
      <c r="F3801" s="57" t="str">
        <f t="shared" si="1107"/>
        <v>0.330249844724218-1.51442976238878i</v>
      </c>
      <c r="G3801" s="57" t="str">
        <f t="shared" si="1108"/>
        <v>0.0790321223810018-0.269788891567011i</v>
      </c>
      <c r="H3801" s="57" t="str">
        <f t="shared" si="1109"/>
        <v>0.000514687254667613-5.15601615166637i</v>
      </c>
      <c r="I3801" s="57" t="str">
        <f t="shared" si="1110"/>
        <v>-0.0440548216744513-0.00961158793898778i</v>
      </c>
      <c r="K3801" s="57" t="str">
        <f t="shared" si="1111"/>
        <v>0.000232325091710885-0.000118032331004145i</v>
      </c>
      <c r="L3801" s="57" t="str">
        <f t="shared" si="1112"/>
        <v>0.00025-0.000143215409177741i</v>
      </c>
      <c r="M3801" s="57" t="str">
        <f t="shared" si="1113"/>
        <v>0.0025-0.000080659492027514i</v>
      </c>
      <c r="N3801" s="57">
        <f t="shared" si="1114"/>
        <v>91.808200622893224</v>
      </c>
      <c r="O3801" s="57">
        <f t="shared" si="1115"/>
        <v>60.421032658638573</v>
      </c>
      <c r="P3801" s="374">
        <f t="shared" si="1116"/>
        <v>-60.421032658638573</v>
      </c>
      <c r="Q3801" s="374">
        <f t="shared" si="1117"/>
        <v>88.191799377106776</v>
      </c>
      <c r="R3801" s="12">
        <f t="shared" si="1118"/>
        <v>-91.808200622893224</v>
      </c>
      <c r="S3801" s="57">
        <f t="shared" si="1119"/>
        <v>1543.4689140030932</v>
      </c>
      <c r="T3801" s="12">
        <f t="shared" si="1102"/>
        <v>-60.421032658638573</v>
      </c>
    </row>
    <row r="3802" spans="1:20" x14ac:dyDescent="0.15">
      <c r="A3802" s="57">
        <f t="shared" si="1103"/>
        <v>9734753.2271223683</v>
      </c>
      <c r="B3802" s="12">
        <f t="shared" si="1120"/>
        <v>1549334.0958763051</v>
      </c>
      <c r="C3802" s="57" t="str">
        <f t="shared" si="1104"/>
        <v>0.0000298941898531134+0.000940675533886983i</v>
      </c>
      <c r="D3802" s="57" t="str">
        <f t="shared" si="1105"/>
        <v>0.323190038304866-1.57719662380479i</v>
      </c>
      <c r="E3802" s="57" t="str">
        <f t="shared" si="1106"/>
        <v>-4.36752788281759-1.04446398691605i</v>
      </c>
      <c r="F3802" s="57" t="str">
        <f t="shared" si="1107"/>
        <v>0.327950044322226-1.5093678694169i</v>
      </c>
      <c r="G3802" s="57" t="str">
        <f t="shared" si="1108"/>
        <v>0.0784817569236804-0.268928188842027i</v>
      </c>
      <c r="H3802" s="57" t="str">
        <f t="shared" si="1109"/>
        <v>0.000510705530198978-5.1364955006572i</v>
      </c>
      <c r="I3802" s="57" t="str">
        <f t="shared" si="1110"/>
        <v>-0.0437413443882446-0.00950851711059046i</v>
      </c>
      <c r="K3802" s="57" t="str">
        <f t="shared" si="1111"/>
        <v>0.000232283295198634-0.000117588908163083i</v>
      </c>
      <c r="L3802" s="57" t="str">
        <f t="shared" si="1112"/>
        <v>0.00025-0.000142673250824608i</v>
      </c>
      <c r="M3802" s="57" t="str">
        <f t="shared" si="1113"/>
        <v>0.0025-0.0000803541462716817i</v>
      </c>
      <c r="N3802" s="57">
        <f t="shared" si="1114"/>
        <v>91.820218117917719</v>
      </c>
      <c r="O3802" s="57">
        <f t="shared" si="1115"/>
        <v>60.526819145398505</v>
      </c>
      <c r="P3802" s="374">
        <f t="shared" si="1116"/>
        <v>-60.526819145398505</v>
      </c>
      <c r="Q3802" s="374">
        <f t="shared" si="1117"/>
        <v>88.179781882082281</v>
      </c>
      <c r="R3802" s="12">
        <f t="shared" si="1118"/>
        <v>-91.820218117917719</v>
      </c>
      <c r="S3802" s="57">
        <f t="shared" si="1119"/>
        <v>1549.3340958763051</v>
      </c>
      <c r="T3802" s="12">
        <f t="shared" si="1102"/>
        <v>-60.526819145398505</v>
      </c>
    </row>
    <row r="3803" spans="1:20" x14ac:dyDescent="0.15">
      <c r="A3803" s="57">
        <f t="shared" si="1103"/>
        <v>9771745.2893854342</v>
      </c>
      <c r="B3803" s="12">
        <f t="shared" si="1120"/>
        <v>1555221.5654406352</v>
      </c>
      <c r="C3803" s="57" t="str">
        <f t="shared" si="1104"/>
        <v>0.0000297238468561464+0.000929286360947112i</v>
      </c>
      <c r="D3803" s="57" t="str">
        <f t="shared" si="1105"/>
        <v>0.320845920318469-1.57170573981764i</v>
      </c>
      <c r="E3803" s="57" t="str">
        <f t="shared" si="1106"/>
        <v>-4.33527920805478-1.03260583205808i</v>
      </c>
      <c r="F3803" s="57" t="str">
        <f t="shared" si="1107"/>
        <v>0.325664904047821-1.50431833599553i</v>
      </c>
      <c r="G3803" s="57" t="str">
        <f t="shared" si="1108"/>
        <v>0.0779348997829141-0.26806911642101i</v>
      </c>
      <c r="H3803" s="57" t="str">
        <f t="shared" si="1109"/>
        <v>0.000506755275763125-5.11704876938319i</v>
      </c>
      <c r="I3803" s="57" t="str">
        <f t="shared" si="1110"/>
        <v>-0.043429966121915-0.00940651246489571i</v>
      </c>
      <c r="K3803" s="57" t="str">
        <f t="shared" si="1111"/>
        <v>0.000232241810377253-0.000117147125798185i</v>
      </c>
      <c r="L3803" s="57" t="str">
        <f t="shared" si="1112"/>
        <v>0.00025-0.000142133144874086i</v>
      </c>
      <c r="M3803" s="57" t="str">
        <f t="shared" si="1113"/>
        <v>0.0025-0.0000800499564372202i</v>
      </c>
      <c r="N3803" s="57">
        <f t="shared" si="1114"/>
        <v>91.832019295670236</v>
      </c>
      <c r="O3803" s="57">
        <f t="shared" si="1115"/>
        <v>60.632567816041373</v>
      </c>
      <c r="P3803" s="374">
        <f t="shared" si="1116"/>
        <v>-60.632567816041373</v>
      </c>
      <c r="Q3803" s="374">
        <f t="shared" si="1117"/>
        <v>88.167980704329764</v>
      </c>
      <c r="R3803" s="12">
        <f t="shared" si="1118"/>
        <v>-91.832019295670236</v>
      </c>
      <c r="S3803" s="57">
        <f t="shared" si="1119"/>
        <v>1555.2215654406352</v>
      </c>
      <c r="T3803" s="12">
        <f t="shared" si="1102"/>
        <v>-60.632567816041373</v>
      </c>
    </row>
    <row r="3804" spans="1:20" x14ac:dyDescent="0.15">
      <c r="A3804" s="57">
        <f t="shared" si="1103"/>
        <v>9808877.9214850999</v>
      </c>
      <c r="B3804" s="12">
        <f t="shared" si="1120"/>
        <v>1561131.4073893097</v>
      </c>
      <c r="C3804" s="57" t="str">
        <f t="shared" si="1104"/>
        <v>0.000029549943993156+0.000918039137598966i</v>
      </c>
      <c r="D3804" s="57" t="str">
        <f t="shared" si="1105"/>
        <v>0.318518097096302-1.56623050350711i</v>
      </c>
      <c r="E3804" s="57" t="str">
        <f t="shared" si="1106"/>
        <v>-4.30326252242766-1.02088258377672i</v>
      </c>
      <c r="F3804" s="57" t="str">
        <f t="shared" si="1107"/>
        <v>0.323394349287489-1.49928117883376i</v>
      </c>
      <c r="G3804" s="57" t="str">
        <f t="shared" si="1108"/>
        <v>0.0773915331029341-0.267211683327866i</v>
      </c>
      <c r="H3804" s="57" t="str">
        <f t="shared" si="1109"/>
        <v>0.000502836232958128-5.09767567776498i</v>
      </c>
      <c r="I3804" s="57" t="str">
        <f t="shared" si="1110"/>
        <v>-0.0431206746035437-0.00930556365455185i</v>
      </c>
      <c r="K3804" s="57" t="str">
        <f t="shared" si="1111"/>
        <v>0.000232200634953361-0.000116706978124569i</v>
      </c>
      <c r="L3804" s="57" t="str">
        <f t="shared" si="1112"/>
        <v>0.00025-0.000141595083556571i</v>
      </c>
      <c r="M3804" s="57" t="str">
        <f t="shared" si="1113"/>
        <v>0.0025-0.0000797469181482563i</v>
      </c>
      <c r="N3804" s="57">
        <f t="shared" si="1114"/>
        <v>91.843606277969698</v>
      </c>
      <c r="O3804" s="57">
        <f t="shared" si="1115"/>
        <v>60.738278789087722</v>
      </c>
      <c r="P3804" s="374">
        <f t="shared" si="1116"/>
        <v>-60.738278789087722</v>
      </c>
      <c r="Q3804" s="374">
        <f t="shared" si="1117"/>
        <v>88.156393722030302</v>
      </c>
      <c r="R3804" s="12">
        <f t="shared" si="1118"/>
        <v>-91.843606277969698</v>
      </c>
      <c r="S3804" s="57">
        <f t="shared" si="1119"/>
        <v>1561.1314073893097</v>
      </c>
      <c r="T3804" s="12">
        <f t="shared" si="1102"/>
        <v>-60.738278789087722</v>
      </c>
    </row>
    <row r="3805" spans="1:20" x14ac:dyDescent="0.15">
      <c r="A3805" s="57">
        <f t="shared" si="1103"/>
        <v>9846151.6575867422</v>
      </c>
      <c r="B3805" s="12">
        <f t="shared" si="1120"/>
        <v>1567063.7067373891</v>
      </c>
      <c r="C3805" s="57" t="str">
        <f t="shared" si="1104"/>
        <v>0.000029372667715628+0.00090693203556807i</v>
      </c>
      <c r="D3805" s="57" t="str">
        <f t="shared" si="1105"/>
        <v>0.316206465598228-1.56077090859782i</v>
      </c>
      <c r="E3805" s="57" t="str">
        <f t="shared" si="1106"/>
        <v>-4.27147625652206-1.0092927025665i</v>
      </c>
      <c r="F3805" s="57" t="str">
        <f t="shared" si="1107"/>
        <v>0.321138305543227-1.49425641407895i</v>
      </c>
      <c r="G3805" s="57" t="str">
        <f t="shared" si="1108"/>
        <v>0.07685163905562-0.266355898433064i</v>
      </c>
      <c r="H3805" s="57" t="str">
        <f t="shared" si="1109"/>
        <v>0.000498948145640289-5.07837594678633i</v>
      </c>
      <c r="I3805" s="57" t="str">
        <f t="shared" si="1110"/>
        <v>-0.0428134576094513-0.00920566042094435i</v>
      </c>
      <c r="K3805" s="57" t="str">
        <f t="shared" si="1111"/>
        <v>0.000232159766649989-0.000116268459374557i</v>
      </c>
      <c r="L3805" s="57" t="str">
        <f t="shared" si="1112"/>
        <v>0.00025-0.00014105905913187i</v>
      </c>
      <c r="M3805" s="57" t="str">
        <f t="shared" si="1113"/>
        <v>0.0025-0.0000794450270454837i</v>
      </c>
      <c r="N3805" s="57">
        <f t="shared" si="1114"/>
        <v>91.854981172196403</v>
      </c>
      <c r="O3805" s="57">
        <f t="shared" si="1115"/>
        <v>60.843952183749863</v>
      </c>
      <c r="P3805" s="374">
        <f t="shared" si="1116"/>
        <v>-60.843952183749863</v>
      </c>
      <c r="Q3805" s="374">
        <f t="shared" si="1117"/>
        <v>88.145018827803597</v>
      </c>
      <c r="R3805" s="12">
        <f t="shared" si="1118"/>
        <v>-91.854981172196403</v>
      </c>
      <c r="S3805" s="57">
        <f t="shared" si="1119"/>
        <v>1567.0637067373891</v>
      </c>
      <c r="T3805" s="12">
        <f t="shared" si="1102"/>
        <v>-60.843952183749863</v>
      </c>
    </row>
    <row r="3806" spans="1:20" x14ac:dyDescent="0.15">
      <c r="A3806" s="57">
        <f t="shared" si="1103"/>
        <v>9883567.033885574</v>
      </c>
      <c r="B3806" s="12">
        <f t="shared" si="1120"/>
        <v>1573018.5488229913</v>
      </c>
      <c r="C3806" s="57" t="str">
        <f t="shared" si="1104"/>
        <v>0.0000291921988220038+0.000895963250840166i</v>
      </c>
      <c r="D3806" s="57" t="str">
        <f t="shared" si="1105"/>
        <v>0.313910923287346-1.5553269483297i</v>
      </c>
      <c r="E3806" s="57" t="str">
        <f t="shared" si="1106"/>
        <v>-4.23991884984931-0.997834666565304i</v>
      </c>
      <c r="F3806" s="57" t="str">
        <f t="shared" si="1107"/>
        <v>0.31889669843659-1.48924405732128i</v>
      </c>
      <c r="G3806" s="57" t="str">
        <f t="shared" si="1108"/>
        <v>0.0763151998414553-0.265501770454764i</v>
      </c>
      <c r="H3806" s="57" t="str">
        <f t="shared" si="1109"/>
        <v>0.000495090759902541-5.05914929849i</v>
      </c>
      <c r="I3806" s="57" t="str">
        <f t="shared" si="1110"/>
        <v>-0.0425083029643224-0.00910679259363423i</v>
      </c>
      <c r="K3806" s="57" t="str">
        <f t="shared" si="1111"/>
        <v>0.000232119203206465-0.000115831563797663i</v>
      </c>
      <c r="L3806" s="57" t="str">
        <f t="shared" si="1112"/>
        <v>0.00025-0.000140525063889092i</v>
      </c>
      <c r="M3806" s="57" t="str">
        <f t="shared" si="1113"/>
        <v>0.0025-0.0000791442787860967i</v>
      </c>
      <c r="N3806" s="57">
        <f t="shared" si="1114"/>
        <v>91.866146071330576</v>
      </c>
      <c r="O3806" s="57">
        <f t="shared" si="1115"/>
        <v>60.949588119916349</v>
      </c>
      <c r="P3806" s="374">
        <f t="shared" si="1116"/>
        <v>-60.949588119916349</v>
      </c>
      <c r="Q3806" s="374">
        <f t="shared" si="1117"/>
        <v>88.133853928669424</v>
      </c>
      <c r="R3806" s="12">
        <f t="shared" si="1118"/>
        <v>-91.866146071330576</v>
      </c>
      <c r="S3806" s="57">
        <f t="shared" si="1119"/>
        <v>1573.0185488229913</v>
      </c>
      <c r="T3806" s="12">
        <f t="shared" si="1102"/>
        <v>-60.949588119916349</v>
      </c>
    </row>
    <row r="3807" spans="1:20" x14ac:dyDescent="0.15">
      <c r="A3807" s="57">
        <f t="shared" si="1103"/>
        <v>9921124.588614339</v>
      </c>
      <c r="B3807" s="12">
        <f t="shared" si="1120"/>
        <v>1578996.0193085186</v>
      </c>
      <c r="C3807" s="57" t="str">
        <f t="shared" si="1104"/>
        <v>0.0000290087126026683+0.000885131003334564i</v>
      </c>
      <c r="D3807" s="57" t="str">
        <f t="shared" si="1105"/>
        <v>0.311631368129773-1.54989861546413i</v>
      </c>
      <c r="E3807" s="57" t="str">
        <f t="shared" si="1106"/>
        <v>-4.20858875082617-0.986506971351028i</v>
      </c>
      <c r="F3807" s="57" t="str">
        <f t="shared" si="1107"/>
        <v>0.316669453712598-1.48424412359802i</v>
      </c>
      <c r="G3807" s="57" t="str">
        <f t="shared" si="1108"/>
        <v>0.0757821976904744-0.264649307959942i</v>
      </c>
      <c r="H3807" s="57" t="str">
        <f t="shared" si="1109"/>
        <v>0.000491263824053116-5.03999545597359i</v>
      </c>
      <c r="I3807" s="57" t="str">
        <f t="shared" si="1110"/>
        <v>-0.0422051985413153-0.00900895008979432i</v>
      </c>
      <c r="K3807" s="57" t="str">
        <f t="shared" si="1111"/>
        <v>0.000232078942378311-0.000115396285660573i</v>
      </c>
      <c r="L3807" s="57" t="str">
        <f t="shared" si="1112"/>
        <v>0.00025-0.000139993090146535i</v>
      </c>
      <c r="M3807" s="57" t="str">
        <f t="shared" si="1113"/>
        <v>0.0025-0.0000788446690437302i</v>
      </c>
      <c r="N3807" s="57">
        <f t="shared" si="1114"/>
        <v>91.877103053987824</v>
      </c>
      <c r="O3807" s="57">
        <f t="shared" si="1115"/>
        <v>61.055186718137698</v>
      </c>
      <c r="P3807" s="374">
        <f t="shared" si="1116"/>
        <v>-61.055186718137698</v>
      </c>
      <c r="Q3807" s="374">
        <f t="shared" si="1117"/>
        <v>88.122896946012176</v>
      </c>
      <c r="R3807" s="12">
        <f t="shared" si="1118"/>
        <v>-91.877103053987824</v>
      </c>
      <c r="S3807" s="57">
        <f t="shared" si="1119"/>
        <v>1578.9960193085187</v>
      </c>
      <c r="T3807" s="12">
        <f t="shared" si="1102"/>
        <v>-61.055186718137698</v>
      </c>
    </row>
    <row r="3808" spans="1:20" x14ac:dyDescent="0.15">
      <c r="A3808" s="57">
        <f t="shared" si="1103"/>
        <v>9958824.8620510735</v>
      </c>
      <c r="B3808" s="12">
        <f t="shared" si="1120"/>
        <v>1584996.2041818909</v>
      </c>
      <c r="C3808" s="57" t="str">
        <f t="shared" si="1104"/>
        <v>0.0000288223789815908+0.000874433536581897i</v>
      </c>
      <c r="D3808" s="57" t="str">
        <f t="shared" si="1105"/>
        <v>0.309367698594371-1.54448590228982i</v>
      </c>
      <c r="E3808" s="57" t="str">
        <f t="shared" si="1106"/>
        <v>-4.17748441675526-0.975308129740784i</v>
      </c>
      <c r="F3808" s="57" t="str">
        <f t="shared" si="1107"/>
        <v>0.314456497243616-1.47925662739801i</v>
      </c>
      <c r="G3808" s="57" t="str">
        <f t="shared" si="1108"/>
        <v>0.0752526148631867-0.263798519365518i</v>
      </c>
      <c r="H3808" s="57" t="str">
        <f t="shared" si="1109"/>
        <v>0.000487467088594445-5.02091414338568i</v>
      </c>
      <c r="I3808" s="57" t="str">
        <f t="shared" si="1110"/>
        <v>-0.0419041322621761-0.00891212291364759i</v>
      </c>
      <c r="K3808" s="57" t="str">
        <f t="shared" si="1111"/>
        <v>0.000232038981937128-0.000114962619247138i</v>
      </c>
      <c r="L3808" s="57" t="str">
        <f t="shared" si="1112"/>
        <v>0.00025-0.000139463130251579i</v>
      </c>
      <c r="M3808" s="57" t="str">
        <f t="shared" si="1113"/>
        <v>0.0025-0.0000785461935083984i</v>
      </c>
      <c r="N3808" s="57">
        <f t="shared" si="1114"/>
        <v>91.8878541844594</v>
      </c>
      <c r="O3808" s="57">
        <f t="shared" si="1115"/>
        <v>61.160748099611325</v>
      </c>
      <c r="P3808" s="374">
        <f t="shared" si="1116"/>
        <v>-61.160748099611325</v>
      </c>
      <c r="Q3808" s="374">
        <f t="shared" si="1117"/>
        <v>88.1121458155406</v>
      </c>
      <c r="R3808" s="12">
        <f t="shared" si="1118"/>
        <v>-91.8878541844594</v>
      </c>
      <c r="S3808" s="57">
        <f t="shared" si="1119"/>
        <v>1584.996204181891</v>
      </c>
      <c r="T3808" s="12">
        <f t="shared" si="1102"/>
        <v>-61.160748099611325</v>
      </c>
    </row>
    <row r="3809" spans="1:20" x14ac:dyDescent="0.15">
      <c r="A3809" s="57">
        <f t="shared" si="1103"/>
        <v>9996668.3965268675</v>
      </c>
      <c r="B3809" s="12">
        <f t="shared" si="1120"/>
        <v>1591019.1897577823</v>
      </c>
      <c r="C3809" s="57" t="str">
        <f t="shared" si="1104"/>
        <v>0.0000286333626545732+0.00086386911740611i</v>
      </c>
      <c r="D3809" s="57" t="str">
        <f t="shared" si="1105"/>
        <v>0.307119813652454-1.53908880062887i</v>
      </c>
      <c r="E3809" s="57" t="str">
        <f t="shared" si="1106"/>
        <v>-4.14660431380421-0.964236671592329i</v>
      </c>
      <c r="F3809" s="57" t="str">
        <f t="shared" si="1107"/>
        <v>0.312257755033162-1.47428158266606i</v>
      </c>
      <c r="G3809" s="57" t="str">
        <f t="shared" si="1108"/>
        <v>0.0747264336514858-0.262949412939478i</v>
      </c>
      <c r="H3809" s="57" t="str">
        <f t="shared" si="1109"/>
        <v>0.00048370030620226-5.00190508592178i</v>
      </c>
      <c r="I3809" s="57" t="str">
        <f t="shared" si="1110"/>
        <v>-0.0416050920973434-0.00881630115590516i</v>
      </c>
      <c r="K3809" s="57" t="str">
        <f t="shared" si="1111"/>
        <v>0.000231999319670489-0.000114530558858352i</v>
      </c>
      <c r="L3809" s="57" t="str">
        <f t="shared" si="1112"/>
        <v>0.00025-0.000138935176580573i</v>
      </c>
      <c r="M3809" s="57" t="str">
        <f t="shared" si="1113"/>
        <v>0.0025-0.0000782488478864304i</v>
      </c>
      <c r="N3809" s="57">
        <f t="shared" si="1114"/>
        <v>91.898401512749345</v>
      </c>
      <c r="O3809" s="57">
        <f t="shared" si="1115"/>
        <v>61.266272386166577</v>
      </c>
      <c r="P3809" s="374">
        <f t="shared" si="1116"/>
        <v>-61.266272386166577</v>
      </c>
      <c r="Q3809" s="374">
        <f t="shared" si="1117"/>
        <v>88.101598487250655</v>
      </c>
      <c r="R3809" s="12">
        <f t="shared" si="1118"/>
        <v>-91.898401512749345</v>
      </c>
      <c r="S3809" s="57">
        <f t="shared" si="1119"/>
        <v>1591.0191897577822</v>
      </c>
      <c r="T3809" s="12">
        <f t="shared" si="1102"/>
        <v>-61.266272386166577</v>
      </c>
    </row>
    <row r="3810" spans="1:20" x14ac:dyDescent="0.15">
      <c r="A3810" s="57">
        <f t="shared" si="1103"/>
        <v>10034655.73643367</v>
      </c>
      <c r="B3810" s="12">
        <f t="shared" si="1120"/>
        <v>1597065.0626788619</v>
      </c>
      <c r="C3810" s="57" t="str">
        <f t="shared" si="1104"/>
        <v>0.0000284418232242538+0.000853436035610584i</v>
      </c>
      <c r="D3810" s="57" t="str">
        <f t="shared" si="1105"/>
        <v>0.304887612777428-1.53370730184261i</v>
      </c>
      <c r="E3810" s="57" t="str">
        <f t="shared" si="1106"/>
        <v>-4.11594691698422-0.953291143607778i</v>
      </c>
      <c r="F3810" s="57" t="str">
        <f t="shared" si="1107"/>
        <v>0.310073153219628-1.46931900280732i</v>
      </c>
      <c r="G3810" s="57" t="str">
        <f t="shared" si="1108"/>
        <v>0.0742036363795445-0.262101996802002i</v>
      </c>
      <c r="H3810" s="57" t="str">
        <f t="shared" si="1109"/>
        <v>0.000479963231704937-4.98296800982028i</v>
      </c>
      <c r="I3810" s="57" t="str">
        <f t="shared" si="1110"/>
        <v>-0.0413080660660483-0.0087214749932041i</v>
      </c>
      <c r="K3810" s="57" t="str">
        <f t="shared" si="1111"/>
        <v>0.000231959953381834-0.000114100098812337i</v>
      </c>
      <c r="L3810" s="57" t="str">
        <f t="shared" si="1112"/>
        <v>0.00025-0.000138409221538725i</v>
      </c>
      <c r="M3810" s="57" t="str">
        <f t="shared" si="1113"/>
        <v>0.0025-0.0000779526279004085i</v>
      </c>
      <c r="N3810" s="57">
        <f t="shared" si="1114"/>
        <v>91.908747074614055</v>
      </c>
      <c r="O3810" s="57">
        <f t="shared" si="1115"/>
        <v>61.371759700250628</v>
      </c>
      <c r="P3810" s="374">
        <f t="shared" si="1116"/>
        <v>-61.371759700250628</v>
      </c>
      <c r="Q3810" s="374">
        <f t="shared" si="1117"/>
        <v>88.091252925385945</v>
      </c>
      <c r="R3810" s="12">
        <f t="shared" si="1118"/>
        <v>-91.908747074614055</v>
      </c>
      <c r="S3810" s="57">
        <f t="shared" si="1119"/>
        <v>1597.065062678862</v>
      </c>
      <c r="T3810" s="12">
        <f t="shared" si="1102"/>
        <v>-61.371759700250628</v>
      </c>
    </row>
    <row r="3811" spans="1:20" x14ac:dyDescent="0.15">
      <c r="A3811" s="57">
        <f t="shared" si="1103"/>
        <v>10072787.428232118</v>
      </c>
      <c r="B3811" s="12">
        <f t="shared" si="1120"/>
        <v>1603133.9099170417</v>
      </c>
      <c r="C3811" s="57" t="str">
        <f t="shared" si="1104"/>
        <v>0.0000282479153319367+0.000843132603668492i</v>
      </c>
      <c r="D3811" s="57" t="str">
        <f t="shared" si="1105"/>
        <v>0.302670995944422-1.52834139683746i</v>
      </c>
      <c r="E3811" s="57" t="str">
        <f t="shared" si="1106"/>
        <v>-4.08551071012838-0.942470109139654i</v>
      </c>
      <c r="F3811" s="57" t="str">
        <f t="shared" si="1107"/>
        <v>0.307902618079959-1.46436890069175i</v>
      </c>
      <c r="G3811" s="57" t="str">
        <f t="shared" si="1108"/>
        <v>0.0736842054046904-0.261256278926593i</v>
      </c>
      <c r="H3811" s="57" t="str">
        <f t="shared" si="1109"/>
        <v>0.000476255622063029-4.96410264235852i</v>
      </c>
      <c r="I3811" s="57" t="str">
        <f t="shared" si="1110"/>
        <v>-0.0410130422364121-0.0086276346875466i</v>
      </c>
      <c r="K3811" s="57" t="str">
        <f t="shared" si="1111"/>
        <v>0.000231920880890356-0.000113671233444329i</v>
      </c>
      <c r="L3811" s="57" t="str">
        <f t="shared" si="1112"/>
        <v>0.00025-0.000137885257559997i</v>
      </c>
      <c r="M3811" s="57" t="str">
        <f t="shared" si="1113"/>
        <v>0.0025-0.0000776575292891101i</v>
      </c>
      <c r="N3811" s="57">
        <f t="shared" si="1114"/>
        <v>91.918892891603036</v>
      </c>
      <c r="O3811" s="57">
        <f t="shared" si="1115"/>
        <v>61.477210164913473</v>
      </c>
      <c r="P3811" s="374">
        <f t="shared" si="1116"/>
        <v>-61.477210164913473</v>
      </c>
      <c r="Q3811" s="374">
        <f t="shared" si="1117"/>
        <v>88.081107108396964</v>
      </c>
      <c r="R3811" s="12">
        <f t="shared" si="1118"/>
        <v>-91.918892891603036</v>
      </c>
      <c r="S3811" s="57">
        <f t="shared" si="1119"/>
        <v>1603.1339099170416</v>
      </c>
      <c r="T3811" s="12">
        <f t="shared" si="1102"/>
        <v>-61.477210164913473</v>
      </c>
    </row>
    <row r="3812" spans="1:20" x14ac:dyDescent="0.15">
      <c r="A3812" s="57">
        <f t="shared" si="1103"/>
        <v>10111064.0204594</v>
      </c>
      <c r="B3812" s="12">
        <f t="shared" si="1120"/>
        <v>1609225.8187747265</v>
      </c>
      <c r="C3812" s="57" t="str">
        <f t="shared" si="1104"/>
        <v>0.000028051788786268+0.000832957156417232i</v>
      </c>
      <c r="D3812" s="57" t="str">
        <f t="shared" si="1105"/>
        <v>0.300469863629863-1.52299107607081i</v>
      </c>
      <c r="E3812" s="57" t="str">
        <f t="shared" si="1106"/>
        <v>-4.05529418586892-0.931772147999129i</v>
      </c>
      <c r="F3812" s="57" t="str">
        <f t="shared" si="1107"/>
        <v>0.305746076033249-1.45943128865847i</v>
      </c>
      <c r="G3812" s="57" t="str">
        <f t="shared" si="1108"/>
        <v>0.0731681231182696-0.260412267141199i</v>
      </c>
      <c r="H3812" s="57" t="str">
        <f t="shared" si="1109"/>
        <v>0.000472577236349066-4.94530871184885i</v>
      </c>
      <c r="I3812" s="57" t="str">
        <f t="shared" si="1110"/>
        <v>-0.0407200087255369-0.008534770585739i</v>
      </c>
      <c r="K3812" s="57" t="str">
        <f t="shared" si="1111"/>
        <v>0.000231882100030905-0.00011324395710666i</v>
      </c>
      <c r="L3812" s="57" t="str">
        <f t="shared" si="1112"/>
        <v>0.00025-0.000137363277106991i</v>
      </c>
      <c r="M3812" s="57" t="str">
        <f t="shared" si="1113"/>
        <v>0.0025-0.0000773635478074416i</v>
      </c>
      <c r="N3812" s="57">
        <f t="shared" si="1114"/>
        <v>91.92884097109831</v>
      </c>
      <c r="O3812" s="57">
        <f t="shared" si="1115"/>
        <v>61.582623903793341</v>
      </c>
      <c r="P3812" s="374">
        <f t="shared" si="1116"/>
        <v>-61.582623903793341</v>
      </c>
      <c r="Q3812" s="374">
        <f t="shared" si="1117"/>
        <v>88.07115902890169</v>
      </c>
      <c r="R3812" s="12">
        <f t="shared" si="1118"/>
        <v>-91.92884097109831</v>
      </c>
      <c r="S3812" s="57">
        <f t="shared" si="1119"/>
        <v>1609.2258187747266</v>
      </c>
      <c r="T3812" s="12">
        <f t="shared" si="1102"/>
        <v>-61.582623903793341</v>
      </c>
    </row>
    <row r="3813" spans="1:20" x14ac:dyDescent="0.15">
      <c r="A3813" s="57">
        <f t="shared" si="1103"/>
        <v>10149486.063737147</v>
      </c>
      <c r="B3813" s="12">
        <f t="shared" si="1120"/>
        <v>1615340.8768860705</v>
      </c>
      <c r="C3813" s="57" t="str">
        <f t="shared" si="1104"/>
        <v>0.0000278535886888906+0.000822908050756813i</v>
      </c>
      <c r="D3813" s="57" t="str">
        <f t="shared" si="1105"/>
        <v>0.298284116811011-1.51765632955668i</v>
      </c>
      <c r="E3813" s="57" t="str">
        <f t="shared" si="1106"/>
        <v>-4.02529584561421-0.921195856266459i</v>
      </c>
      <c r="F3813" s="57" t="str">
        <f t="shared" si="1107"/>
        <v>0.303603453644265-1.45450617852023i</v>
      </c>
      <c r="G3813" s="57" t="str">
        <f t="shared" si="1108"/>
        <v>0.0726553719464896-0.259569969129341i</v>
      </c>
      <c r="H3813" s="57" t="str">
        <f t="shared" si="1109"/>
        <v>0.000468927835727491-4.92658594763462i</v>
      </c>
      <c r="I3813" s="57" t="str">
        <f t="shared" si="1110"/>
        <v>-0.0404289536995935-0.00844287311883117i</v>
      </c>
      <c r="K3813" s="57" t="str">
        <f t="shared" si="1111"/>
        <v>0.000231843608653869-0.000112818264168738i</v>
      </c>
      <c r="L3813" s="57" t="str">
        <f t="shared" si="1112"/>
        <v>0.00025-0.000136843272670842i</v>
      </c>
      <c r="M3813" s="57" t="str">
        <f t="shared" si="1113"/>
        <v>0.0025-0.0000770706792263812i</v>
      </c>
      <c r="N3813" s="57">
        <f t="shared" si="1114"/>
        <v>91.938593306356594</v>
      </c>
      <c r="O3813" s="57">
        <f t="shared" si="1115"/>
        <v>61.688001041103149</v>
      </c>
      <c r="P3813" s="374">
        <f t="shared" si="1116"/>
        <v>-61.688001041103149</v>
      </c>
      <c r="Q3813" s="374">
        <f t="shared" si="1117"/>
        <v>88.061406693643406</v>
      </c>
      <c r="R3813" s="12">
        <f t="shared" si="1118"/>
        <v>-91.938593306356594</v>
      </c>
      <c r="S3813" s="57">
        <f t="shared" si="1119"/>
        <v>1615.3408768860704</v>
      </c>
      <c r="T3813" s="12">
        <f t="shared" si="1102"/>
        <v>-61.688001041103149</v>
      </c>
    </row>
    <row r="3814" spans="1:20" x14ac:dyDescent="0.15">
      <c r="A3814" s="57">
        <f t="shared" si="1103"/>
        <v>10188054.110779349</v>
      </c>
      <c r="B3814" s="12">
        <f t="shared" si="1120"/>
        <v>1621479.1722182375</v>
      </c>
      <c r="C3814" s="57" t="str">
        <f t="shared" si="1104"/>
        <v>0.0000276534555570936+0.000812983665352408i</v>
      </c>
      <c r="D3814" s="57" t="str">
        <f t="shared" si="1105"/>
        <v>0.296113656965481-1.51233714687155i</v>
      </c>
      <c r="E3814" s="57" t="str">
        <f t="shared" si="1106"/>
        <v>-3.99551419952507-0.910739846103677i</v>
      </c>
      <c r="F3814" s="57" t="str">
        <f t="shared" si="1107"/>
        <v>0.301474677626924-1.44959358156776i</v>
      </c>
      <c r="G3814" s="57" t="str">
        <f t="shared" si="1108"/>
        <v>0.0721459343512513-0.258729392431235i</v>
      </c>
      <c r="H3814" s="57" t="str">
        <f t="shared" si="1109"/>
        <v>0.000465307183434878-4.90793408008627i</v>
      </c>
      <c r="I3814" s="57" t="str">
        <f t="shared" si="1110"/>
        <v>-0.040139865373903-0.00835193280155702i</v>
      </c>
      <c r="K3814" s="57" t="str">
        <f t="shared" si="1111"/>
        <v>0.000231805404625079-0.000112394149017031i</v>
      </c>
      <c r="L3814" s="57" t="str">
        <f t="shared" si="1112"/>
        <v>0.00025-0.000136325236771111i</v>
      </c>
      <c r="M3814" s="57" t="str">
        <f t="shared" si="1113"/>
        <v>0.0025-0.0000767789193329164i</v>
      </c>
      <c r="N3814" s="57">
        <f t="shared" si="1114"/>
        <v>91.948151876550099</v>
      </c>
      <c r="O3814" s="57">
        <f t="shared" si="1115"/>
        <v>61.793341701615375</v>
      </c>
      <c r="P3814" s="374">
        <f t="shared" si="1116"/>
        <v>-61.793341701615375</v>
      </c>
      <c r="Q3814" s="374">
        <f t="shared" si="1117"/>
        <v>88.051848123449901</v>
      </c>
      <c r="R3814" s="12">
        <f t="shared" si="1118"/>
        <v>-91.948151876550099</v>
      </c>
      <c r="S3814" s="57">
        <f t="shared" si="1119"/>
        <v>1621.4791722182376</v>
      </c>
      <c r="T3814" s="12">
        <f t="shared" si="1102"/>
        <v>-61.793341701615375</v>
      </c>
    </row>
    <row r="3815" spans="1:20" x14ac:dyDescent="0.15">
      <c r="A3815" s="57">
        <f t="shared" si="1103"/>
        <v>10226768.71640031</v>
      </c>
      <c r="B3815" s="12">
        <f t="shared" si="1120"/>
        <v>1627640.793072667</v>
      </c>
      <c r="C3815" s="57" t="str">
        <f t="shared" si="1104"/>
        <v>0.0000274515254435659+0.000803182400340748i</v>
      </c>
      <c r="D3815" s="57" t="str">
        <f t="shared" si="1105"/>
        <v>0.293958386070699-1.50703351716i</v>
      </c>
      <c r="E3815" s="57" t="str">
        <f t="shared" si="1106"/>
        <v>-3.96594776649058-0.90040274556944i</v>
      </c>
      <c r="F3815" s="57" t="str">
        <f t="shared" si="1107"/>
        <v>0.299359674847694-1.44469350857423i</v>
      </c>
      <c r="G3815" s="57" t="str">
        <f t="shared" si="1108"/>
        <v>0.0716397928309612-0.257890544444922i</v>
      </c>
      <c r="H3815" s="57" t="str">
        <f t="shared" si="1109"/>
        <v>0.000461715044760336-4.88935284059747i</v>
      </c>
      <c r="I3815" s="57" t="str">
        <f t="shared" si="1110"/>
        <v>-0.0398527320130164-0.0082619402317756i</v>
      </c>
      <c r="K3815" s="57" t="str">
        <f t="shared" si="1111"/>
        <v>0.000231767485825701-0.000111971606055051i</v>
      </c>
      <c r="L3815" s="57" t="str">
        <f t="shared" si="1112"/>
        <v>0.00025-0.00013580916195568i</v>
      </c>
      <c r="M3815" s="57" t="str">
        <f t="shared" si="1113"/>
        <v>0.0025-0.0000764882639299821i</v>
      </c>
      <c r="N3815" s="57">
        <f t="shared" si="1114"/>
        <v>91.957518646809504</v>
      </c>
      <c r="O3815" s="57">
        <f t="shared" si="1115"/>
        <v>61.898646010648051</v>
      </c>
      <c r="P3815" s="374">
        <f t="shared" si="1116"/>
        <v>-61.898646010648051</v>
      </c>
      <c r="Q3815" s="374">
        <f t="shared" si="1117"/>
        <v>88.042481353190496</v>
      </c>
      <c r="R3815" s="12">
        <f t="shared" si="1118"/>
        <v>-91.957518646809504</v>
      </c>
      <c r="S3815" s="57">
        <f t="shared" si="1119"/>
        <v>1627.6407930726671</v>
      </c>
      <c r="T3815" s="12">
        <f t="shared" si="1102"/>
        <v>-61.898646010648051</v>
      </c>
    </row>
    <row r="3816" spans="1:20" x14ac:dyDescent="0.15">
      <c r="A3816" s="57">
        <f t="shared" si="1103"/>
        <v>10265630.437522631</v>
      </c>
      <c r="B3816" s="12">
        <f t="shared" si="1120"/>
        <v>1633825.8280863431</v>
      </c>
      <c r="C3816" s="57" t="str">
        <f t="shared" si="1104"/>
        <v>0.0000272479300532986+0.000793502677040432i</v>
      </c>
      <c r="D3816" s="57" t="str">
        <f t="shared" si="1105"/>
        <v>0.29181820660334-1.50174542914032i</v>
      </c>
      <c r="E3816" s="57" t="str">
        <f t="shared" si="1106"/>
        <v>-3.93659507410347-0.890183198435953i</v>
      </c>
      <c r="F3816" s="57" t="str">
        <f t="shared" si="1107"/>
        <v>0.297258372328928-1.43980596979964i</v>
      </c>
      <c r="G3816" s="57" t="str">
        <f t="shared" si="1108"/>
        <v>0.0711369299213318-0.257053432427383i</v>
      </c>
      <c r="H3816" s="57" t="str">
        <f t="shared" si="1109"/>
        <v>0.000458151187026083-4.87084196158111i</v>
      </c>
      <c r="I3816" s="57" t="str">
        <f t="shared" si="1110"/>
        <v>-0.0395675419307871-0.00817288608991238i</v>
      </c>
      <c r="K3816" s="57" t="str">
        <f t="shared" si="1111"/>
        <v>0.000231729850152128-0.000111550629703333i</v>
      </c>
      <c r="L3816" s="57" t="str">
        <f t="shared" si="1112"/>
        <v>0.00025-0.000135295040800637i</v>
      </c>
      <c r="M3816" s="57" t="str">
        <f t="shared" si="1113"/>
        <v>0.0025-0.0000761987088364042i</v>
      </c>
      <c r="N3816" s="57">
        <f t="shared" si="1114"/>
        <v>91.966695568267653</v>
      </c>
      <c r="O3816" s="57">
        <f t="shared" si="1115"/>
        <v>62.003914094050899</v>
      </c>
      <c r="P3816" s="374">
        <f t="shared" si="1116"/>
        <v>-62.003914094050899</v>
      </c>
      <c r="Q3816" s="374">
        <f t="shared" si="1117"/>
        <v>88.033304431732347</v>
      </c>
      <c r="R3816" s="12">
        <f t="shared" si="1118"/>
        <v>-91.966695568267653</v>
      </c>
      <c r="S3816" s="57">
        <f t="shared" si="1119"/>
        <v>1633.8258280863431</v>
      </c>
      <c r="T3816" s="12">
        <f t="shared" si="1102"/>
        <v>-62.003914094050899</v>
      </c>
    </row>
    <row r="3817" spans="1:20" x14ac:dyDescent="0.15">
      <c r="A3817" s="57">
        <f t="shared" si="1103"/>
        <v>10304639.833185218</v>
      </c>
      <c r="B3817" s="12">
        <f t="shared" si="1120"/>
        <v>1640034.3662330713</v>
      </c>
      <c r="C3817" s="57" t="str">
        <f t="shared" si="1104"/>
        <v>0.0000270427968576554+0.000783942937666102i</v>
      </c>
      <c r="D3817" s="57" t="str">
        <f t="shared" si="1105"/>
        <v>0.289693021538735-1.49647287111013i</v>
      </c>
      <c r="E3817" s="57" t="str">
        <f t="shared" si="1106"/>
        <v>-3.90745465863469-0.880079864008102i</v>
      </c>
      <c r="F3817" s="57" t="str">
        <f t="shared" si="1107"/>
        <v>0.295170697252141-1.43493097499516i</v>
      </c>
      <c r="G3817" s="57" t="str">
        <f t="shared" si="1108"/>
        <v>0.0706373281961646-0.256218063495671i</v>
      </c>
      <c r="H3817" s="57" t="str">
        <f t="shared" si="1109"/>
        <v>0.000454615379568292-4.8524011764656i</v>
      </c>
      <c r="I3817" s="57" t="str">
        <f t="shared" si="1110"/>
        <v>-0.03928428349044-0.0080847611384022i</v>
      </c>
      <c r="K3817" s="57" t="str">
        <f t="shared" si="1111"/>
        <v>0.000231692495515881-0.000111131214399412i</v>
      </c>
      <c r="L3817" s="57" t="str">
        <f t="shared" si="1112"/>
        <v>0.00025-0.000134782865910179i</v>
      </c>
      <c r="M3817" s="57" t="str">
        <f t="shared" si="1113"/>
        <v>0.0025-0.0000759102498868339i</v>
      </c>
      <c r="N3817" s="57">
        <f t="shared" si="1114"/>
        <v>91.97568457810037</v>
      </c>
      <c r="O3817" s="57">
        <f t="shared" si="1115"/>
        <v>62.10914607819138</v>
      </c>
      <c r="P3817" s="374">
        <f t="shared" si="1116"/>
        <v>-62.10914607819138</v>
      </c>
      <c r="Q3817" s="374">
        <f t="shared" si="1117"/>
        <v>88.02431542189963</v>
      </c>
      <c r="R3817" s="12">
        <f t="shared" si="1118"/>
        <v>-91.97568457810037</v>
      </c>
      <c r="S3817" s="57">
        <f t="shared" si="1119"/>
        <v>1640.0343662330713</v>
      </c>
      <c r="T3817" s="12">
        <f t="shared" si="1102"/>
        <v>-62.10914607819138</v>
      </c>
    </row>
    <row r="3818" spans="1:20" x14ac:dyDescent="0.15">
      <c r="A3818" s="57">
        <f t="shared" si="1103"/>
        <v>10343797.464551322</v>
      </c>
      <c r="B3818" s="12">
        <f t="shared" si="1120"/>
        <v>1646266.496824757</v>
      </c>
      <c r="C3818" s="57" t="str">
        <f t="shared" si="1104"/>
        <v>0.0000268362492058002+0.000774501645046477i</v>
      </c>
      <c r="D3818" s="57" t="str">
        <f t="shared" si="1105"/>
        <v>0.287582734350234-1.49121583095194i</v>
      </c>
      <c r="E3818" s="57" t="str">
        <f t="shared" si="1106"/>
        <v>-3.87852506500786-0.870091416944584i</v>
      </c>
      <c r="F3818" s="57" t="str">
        <f t="shared" si="1107"/>
        <v>0.293096576961219-1.43006853340764i</v>
      </c>
      <c r="G3818" s="57" t="str">
        <f t="shared" si="1108"/>
        <v>0.0701409702681175-0.255384444628025i</v>
      </c>
      <c r="H3818" s="57" t="str">
        <f t="shared" si="1109"/>
        <v>0.000451107393718063-4.83403021969074i</v>
      </c>
      <c r="I3818" s="57" t="str">
        <f t="shared" si="1110"/>
        <v>-0.0390029451046374-0.00799755622113202i</v>
      </c>
      <c r="K3818" s="57" t="str">
        <f t="shared" si="1111"/>
        <v>0.000231655419843507-0.000110713354597812i</v>
      </c>
      <c r="L3818" s="57" t="str">
        <f t="shared" si="1112"/>
        <v>0.00025-0.000134272629916496i</v>
      </c>
      <c r="M3818" s="57" t="str">
        <f t="shared" si="1113"/>
        <v>0.0025-0.0000756228829316936i</v>
      </c>
      <c r="N3818" s="57">
        <f t="shared" si="1114"/>
        <v>91.984487599573626</v>
      </c>
      <c r="O3818" s="57">
        <f t="shared" si="1115"/>
        <v>62.214342089940267</v>
      </c>
      <c r="P3818" s="374">
        <f t="shared" si="1116"/>
        <v>-62.214342089940267</v>
      </c>
      <c r="Q3818" s="374">
        <f t="shared" si="1117"/>
        <v>88.015512400426374</v>
      </c>
      <c r="R3818" s="12">
        <f t="shared" si="1118"/>
        <v>-91.984487599573626</v>
      </c>
      <c r="S3818" s="57">
        <f t="shared" si="1119"/>
        <v>1646.266496824757</v>
      </c>
      <c r="T3818" s="12">
        <f t="shared" si="1102"/>
        <v>-62.214342089940267</v>
      </c>
    </row>
    <row r="3819" spans="1:20" x14ac:dyDescent="0.15">
      <c r="A3819" s="57">
        <f t="shared" si="1103"/>
        <v>10383103.894916618</v>
      </c>
      <c r="B3819" s="12">
        <f t="shared" si="1120"/>
        <v>1652522.3095126911</v>
      </c>
      <c r="C3819" s="57" t="str">
        <f t="shared" si="1104"/>
        <v>0.0000266284064333885+0.000765177282346047i</v>
      </c>
      <c r="D3819" s="57" t="str">
        <f t="shared" si="1105"/>
        <v>0.285487249008541-1.48597429613862i</v>
      </c>
      <c r="E3819" s="57" t="str">
        <f t="shared" si="1106"/>
        <v>-3.84980484677294-0.860216547081197i</v>
      </c>
      <c r="F3819" s="57" t="str">
        <f t="shared" si="1107"/>
        <v>0.291035938965562-1.4252186537839i</v>
      </c>
      <c r="G3819" s="57" t="str">
        <f t="shared" si="1108"/>
        <v>0.0696478387894592-0.25455258266499i</v>
      </c>
      <c r="H3819" s="57" t="str">
        <f t="shared" si="1109"/>
        <v>0.000447627002782655-4.81572882670409i</v>
      </c>
      <c r="I3819" s="57" t="str">
        <f t="shared" si="1110"/>
        <v>-0.0387235152355386-0.00791126226288544i</v>
      </c>
      <c r="K3819" s="57" t="str">
        <f t="shared" si="1111"/>
        <v>0.000231618621076472-0.000110297044770021i</v>
      </c>
      <c r="L3819" s="57" t="str">
        <f t="shared" si="1112"/>
        <v>0.00025-0.000133764325479673i</v>
      </c>
      <c r="M3819" s="57" t="str">
        <f t="shared" si="1113"/>
        <v>0.0025-0.0000753366038371126i</v>
      </c>
      <c r="N3819" s="57">
        <f t="shared" si="1114"/>
        <v>91.993106542086352</v>
      </c>
      <c r="O3819" s="57">
        <f t="shared" si="1115"/>
        <v>62.319502256658552</v>
      </c>
      <c r="P3819" s="374">
        <f t="shared" si="1116"/>
        <v>-62.319502256658552</v>
      </c>
      <c r="Q3819" s="374">
        <f t="shared" si="1117"/>
        <v>88.006893457913648</v>
      </c>
      <c r="R3819" s="12">
        <f t="shared" si="1118"/>
        <v>-91.993106542086352</v>
      </c>
      <c r="S3819" s="57">
        <f t="shared" si="1119"/>
        <v>1652.5223095126912</v>
      </c>
      <c r="T3819" s="12">
        <f t="shared" si="1102"/>
        <v>-62.319502256658552</v>
      </c>
    </row>
    <row r="3820" spans="1:20" x14ac:dyDescent="0.15">
      <c r="A3820" s="57">
        <f t="shared" si="1103"/>
        <v>10422559.6897173</v>
      </c>
      <c r="B3820" s="12">
        <f t="shared" si="1120"/>
        <v>1658801.8942888393</v>
      </c>
      <c r="C3820" s="57" t="str">
        <f t="shared" si="1104"/>
        <v>0.0000264193839686946+0.000755968352790598i</v>
      </c>
      <c r="D3820" s="57" t="str">
        <f t="shared" si="1105"/>
        <v>0.283406469981011-1.48074825373886i</v>
      </c>
      <c r="E3820" s="57" t="str">
        <f t="shared" si="1106"/>
        <v>-3.82129256607983-0.850453959256127i</v>
      </c>
      <c r="F3820" s="57" t="str">
        <f t="shared" si="1107"/>
        <v>0.288988710943185-1.4203813443752i</v>
      </c>
      <c r="G3820" s="57" t="str">
        <f t="shared" si="1108"/>
        <v>0.0691579164528064-0.253722484310542i</v>
      </c>
      <c r="H3820" s="57" t="str">
        <f t="shared" si="1109"/>
        <v>0.000444173982026872-4.79749673395702i</v>
      </c>
      <c r="I3820" s="57" t="str">
        <f t="shared" si="1110"/>
        <v>-0.0384459823948574-0.00782587026878804i</v>
      </c>
      <c r="K3820" s="57" t="str">
        <f t="shared" si="1111"/>
        <v>0.000231582097171061-0.00010988227940447i</v>
      </c>
      <c r="L3820" s="57" t="str">
        <f t="shared" si="1112"/>
        <v>0.00025-0.00013325794528758i</v>
      </c>
      <c r="M3820" s="57" t="str">
        <f t="shared" si="1113"/>
        <v>0.0025-0.00007505140848487i</v>
      </c>
      <c r="N3820" s="57">
        <f t="shared" si="1114"/>
        <v>92.001543301216202</v>
      </c>
      <c r="O3820" s="57">
        <f t="shared" si="1115"/>
        <v>62.424626706183048</v>
      </c>
      <c r="P3820" s="374">
        <f t="shared" si="1116"/>
        <v>-62.424626706183048</v>
      </c>
      <c r="Q3820" s="374">
        <f t="shared" si="1117"/>
        <v>87.998456698783798</v>
      </c>
      <c r="R3820" s="12">
        <f t="shared" si="1118"/>
        <v>-92.001543301216202</v>
      </c>
      <c r="S3820" s="57">
        <f t="shared" si="1119"/>
        <v>1658.8018942888393</v>
      </c>
      <c r="T3820" s="12">
        <f t="shared" ref="T3820:T3845" si="1121">P3820</f>
        <v>-62.424626706183048</v>
      </c>
    </row>
    <row r="3821" spans="1:20" x14ac:dyDescent="0.15">
      <c r="A3821" s="57">
        <f t="shared" ref="A3821:A3845" si="1122">2*PI()*B3821</f>
        <v>10462165.416538225</v>
      </c>
      <c r="B3821" s="12">
        <f t="shared" si="1120"/>
        <v>1665105.3414871369</v>
      </c>
      <c r="C3821" s="57" t="str">
        <f t="shared" ref="C3821:C3845" si="1123">IMPRODUCT(D3821,E3821,$C$40,,K3821,$C$41)</f>
        <v>0.0000262092934361785+0.000746873379396312i</v>
      </c>
      <c r="D3821" s="57" t="str">
        <f t="shared" ref="D3821:D3845" si="1124">IMDIV(IMPRODUCT($C$37,$C$38,COMPLEX(1,A3821/$C$38)),IMSUM(-1*A3821*A3821/$C$39,COMPLEX(0,1*A3821)))</f>
        <v>0.281340302230927-1.47553769042262i</v>
      </c>
      <c r="E3821" s="57" t="str">
        <f t="shared" ref="E3821:E3845" si="1125">IMDIV(IMPRODUCT(IMSUM(F3821,G3821),$C$29,H3821),IMSUM(1,I3821))</f>
        <v>-3.79298679365095-0.840802373137221i</v>
      </c>
      <c r="F3821" s="57" t="str">
        <f t="shared" ref="F3821:F3845" si="1126">IMDIV(IMPRODUCT($C$14,$C$15,COMPLEX(1,A3821/$C$15)),IMSUM(-1*A3821*A3821/$C$16,COMPLEX(0,A3821)))</f>
        <v>0.286954820743713-1.41555661294154i</v>
      </c>
      <c r="G3821" s="57" t="str">
        <f t="shared" ref="G3821:G3845" si="1127">IMDIV(1,COMPLEX(1,A3821*$C$9*$C$10))</f>
        <v>0.0686711859918481-0.252894156133196i</v>
      </c>
      <c r="H3821" s="57" t="str">
        <f t="shared" ref="H3821:H3845" si="1128">IMDIV($C$3,IMSUM(K3821,COMPLEX(0,$C$28*A3821)))</f>
        <v>0.000440748108654679-4.77933367890092i</v>
      </c>
      <c r="I3821" s="57" t="str">
        <f t="shared" ref="I3821:I3845" si="1129">IMPRODUCT(F3821,$C$29,H3821,$C$31)</f>
        <v>-0.0381703351439123-0.00774137132375293i</v>
      </c>
      <c r="K3821" s="57" t="str">
        <f t="shared" ref="K3821:K3845" si="1130">IF($C$26&lt;=0,IMDIV(1,IMSUM(IMDIV(1,L3821),1/$C$18)),IMDIV(1,IMSUM(IMDIV(1,L3821),1/$C$18,IMDIV(1,M3821))))</f>
        <v>0.000231545846098279-0.000109469053006514i</v>
      </c>
      <c r="L3821" s="57" t="str">
        <f t="shared" ref="L3821:L3845" si="1131">IMSUM($C$21/$C$22,IMDIV(1,COMPLEX(0,$C$20*$C$22*A3821)))</f>
        <v>0.00025-0.000132753482055769i</v>
      </c>
      <c r="M3821" s="57" t="str">
        <f t="shared" ref="M3821:M3845" si="1132">IMSUM($C$25/$C$26,IMDIV(1,COMPLEX(0,$C$24*$C$26*A3821)))</f>
        <v>0.0025-0.000074767292772335i</v>
      </c>
      <c r="N3821" s="57">
        <f t="shared" ref="N3821:N3845" si="1133">ABS(R3821)</f>
        <v>92.009799758765041</v>
      </c>
      <c r="O3821" s="57">
        <f t="shared" ref="O3821:O3845" si="1134">ABS(P3821)</f>
        <v>62.52971556681328</v>
      </c>
      <c r="P3821" s="374">
        <f t="shared" ref="P3821:P3845" si="1135">20*LOG10(IMABS(C3821))</f>
        <v>-62.52971556681328</v>
      </c>
      <c r="Q3821" s="374">
        <f t="shared" ref="Q3821:Q3845" si="1136">IMARGUMENT(C3821)*180/PI()</f>
        <v>87.990200241234959</v>
      </c>
      <c r="R3821" s="12">
        <f t="shared" ref="R3821:R3845" si="1137">IF(Q3821&lt;0,Q3821+180,Q3821-180)</f>
        <v>-92.009799758765041</v>
      </c>
      <c r="S3821" s="57">
        <f t="shared" ref="S3821:S3845" si="1138">B3821/1000</f>
        <v>1665.1053414871369</v>
      </c>
      <c r="T3821" s="12">
        <f t="shared" si="1121"/>
        <v>-62.52971556681328</v>
      </c>
    </row>
    <row r="3822" spans="1:20" x14ac:dyDescent="0.15">
      <c r="A3822" s="57">
        <f t="shared" si="1122"/>
        <v>10501921.645121071</v>
      </c>
      <c r="B3822" s="12">
        <f t="shared" ref="B3822:B3845" si="1139">B3821*(1+B$42)</f>
        <v>1671432.741784788</v>
      </c>
      <c r="C3822" s="57" t="str">
        <f t="shared" si="1123"/>
        <v>0.0000259982427575616+0.000737890904702521i</v>
      </c>
      <c r="D3822" s="57" t="str">
        <f t="shared" si="1124"/>
        <v>0.279288651216732-1.47034259246642i</v>
      </c>
      <c r="E3822" s="57" t="str">
        <f t="shared" si="1125"/>
        <v>-3.76488610875391-0.831260523051356i</v>
      </c>
      <c r="F3822" s="57" t="str">
        <f t="shared" si="1126"/>
        <v>0.28493419639138-1.41074446675612i</v>
      </c>
      <c r="G3822" s="57" t="str">
        <f t="shared" si="1127"/>
        <v>0.0681876301820548-0.252067604567128i</v>
      </c>
      <c r="H3822" s="57" t="str">
        <f t="shared" si="1128"/>
        <v>0.000437349161790959-4.76123939998331i</v>
      </c>
      <c r="I3822" s="57" t="str">
        <f t="shared" si="1129"/>
        <v>-0.0378965620936762-0.00765775659192875i</v>
      </c>
      <c r="K3822" s="57" t="str">
        <f t="shared" si="1130"/>
        <v>0.000231509865843748-0.00010905736009841i</v>
      </c>
      <c r="L3822" s="57" t="str">
        <f t="shared" si="1131"/>
        <v>0.00025-0.000132250928527365i</v>
      </c>
      <c r="M3822" s="57" t="str">
        <f t="shared" si="1132"/>
        <v>0.0025-0.0000744842526124079i</v>
      </c>
      <c r="N3822" s="57">
        <f t="shared" si="1133"/>
        <v>92.01787778280449</v>
      </c>
      <c r="O3822" s="57">
        <f t="shared" si="1134"/>
        <v>62.634768967298058</v>
      </c>
      <c r="P3822" s="374">
        <f t="shared" si="1135"/>
        <v>-62.634768967298058</v>
      </c>
      <c r="Q3822" s="374">
        <f t="shared" si="1136"/>
        <v>87.98212221719551</v>
      </c>
      <c r="R3822" s="12">
        <f t="shared" si="1137"/>
        <v>-92.01787778280449</v>
      </c>
      <c r="S3822" s="57">
        <f t="shared" si="1138"/>
        <v>1671.432741784788</v>
      </c>
      <c r="T3822" s="12">
        <f t="shared" si="1121"/>
        <v>-62.634768967298058</v>
      </c>
    </row>
    <row r="3823" spans="1:20" x14ac:dyDescent="0.15">
      <c r="A3823" s="57">
        <f t="shared" si="1122"/>
        <v>10541828.947372532</v>
      </c>
      <c r="B3823" s="12">
        <f t="shared" si="1139"/>
        <v>1677784.1862035701</v>
      </c>
      <c r="C3823" s="57" t="str">
        <f t="shared" si="1123"/>
        <v>0.000025786336250496+0.000729019490508117i</v>
      </c>
      <c r="D3823" s="57" t="str">
        <f t="shared" si="1124"/>
        <v>0.277251422891242-1.46516294575878i</v>
      </c>
      <c r="E3823" s="57" t="str">
        <f t="shared" si="1125"/>
        <v>-3.73698909917354-0.821827157815664i</v>
      </c>
      <c r="F3823" s="57" t="str">
        <f t="shared" si="1126"/>
        <v>0.282926766087893-1.40594491260963i</v>
      </c>
      <c r="G3823" s="57" t="str">
        <f t="shared" si="1127"/>
        <v>0.0677072318413718-0.251242835913286i</v>
      </c>
      <c r="H3823" s="57" t="str">
        <f t="shared" si="1128"/>
        <v>0.000433976922463542-4.74321363664419i</v>
      </c>
      <c r="I3823" s="57" t="str">
        <f t="shared" si="1129"/>
        <v>-0.0376246519048186-0.00757501731614734i</v>
      </c>
      <c r="K3823" s="57" t="str">
        <f t="shared" si="1130"/>
        <v>0.00023147415440761-0.000108647195219295i</v>
      </c>
      <c r="L3823" s="57" t="str">
        <f t="shared" si="1131"/>
        <v>0.00025-0.000131750277472967i</v>
      </c>
      <c r="M3823" s="57" t="str">
        <f t="shared" si="1132"/>
        <v>0.0025-0.0000742022839334611i</v>
      </c>
      <c r="N3823" s="57">
        <f t="shared" si="1133"/>
        <v>92.025779227723845</v>
      </c>
      <c r="O3823" s="57">
        <f t="shared" si="1134"/>
        <v>62.739787036821326</v>
      </c>
      <c r="P3823" s="374">
        <f t="shared" si="1135"/>
        <v>-62.739787036821326</v>
      </c>
      <c r="Q3823" s="374">
        <f t="shared" si="1136"/>
        <v>87.974220772276155</v>
      </c>
      <c r="R3823" s="12">
        <f t="shared" si="1137"/>
        <v>-92.025779227723845</v>
      </c>
      <c r="S3823" s="57">
        <f t="shared" si="1138"/>
        <v>1677.78418620357</v>
      </c>
      <c r="T3823" s="12">
        <f t="shared" si="1121"/>
        <v>-62.739787036821326</v>
      </c>
    </row>
    <row r="3824" spans="1:20" x14ac:dyDescent="0.15">
      <c r="A3824" s="57">
        <f t="shared" si="1122"/>
        <v>10581887.897372546</v>
      </c>
      <c r="B3824" s="12">
        <f t="shared" si="1139"/>
        <v>1684159.7661111436</v>
      </c>
      <c r="C3824" s="57" t="str">
        <f t="shared" si="1123"/>
        <v>0.0000255736747248449+0.000720257717611379i</v>
      </c>
      <c r="D3824" s="57" t="str">
        <f t="shared" si="1124"/>
        <v>0.275228523700819-1.4599987358054i</v>
      </c>
      <c r="E3824" s="57" t="str">
        <f t="shared" si="1125"/>
        <v>-3.70929436118359-0.81250104057083i</v>
      </c>
      <c r="F3824" s="57" t="str">
        <f t="shared" si="1126"/>
        <v>0.280932458215307-1.4011579568147i</v>
      </c>
      <c r="G3824" s="57" t="str">
        <f t="shared" si="1127"/>
        <v>0.0672299738308999-0.2504198563405i</v>
      </c>
      <c r="H3824" s="57" t="str">
        <f t="shared" si="1128"/>
        <v>0.000430631173585319-4.72525612931215i</v>
      </c>
      <c r="I3824" s="57" t="str">
        <f t="shared" si="1129"/>
        <v>-0.0373545932877472-0.00749314481737394i</v>
      </c>
      <c r="K3824" s="57" t="str">
        <f t="shared" si="1130"/>
        <v>0.000231438709804423-0.000108238552925171i</v>
      </c>
      <c r="L3824" s="57" t="str">
        <f t="shared" si="1131"/>
        <v>0.00025-0.000131251521690543i</v>
      </c>
      <c r="M3824" s="57" t="str">
        <f t="shared" si="1132"/>
        <v>0.0025-0.0000739213826792794i</v>
      </c>
      <c r="N3824" s="57">
        <f t="shared" si="1133"/>
        <v>92.033505934277812</v>
      </c>
      <c r="O3824" s="57">
        <f t="shared" si="1134"/>
        <v>62.844769904989448</v>
      </c>
      <c r="P3824" s="374">
        <f t="shared" si="1135"/>
        <v>-62.844769904989448</v>
      </c>
      <c r="Q3824" s="374">
        <f t="shared" si="1136"/>
        <v>87.966494065722188</v>
      </c>
      <c r="R3824" s="12">
        <f t="shared" si="1137"/>
        <v>-92.033505934277812</v>
      </c>
      <c r="S3824" s="57">
        <f t="shared" si="1138"/>
        <v>1684.1597661111437</v>
      </c>
      <c r="T3824" s="12">
        <f t="shared" si="1121"/>
        <v>-62.844769904989448</v>
      </c>
    </row>
    <row r="3825" spans="1:20" x14ac:dyDescent="0.15">
      <c r="A3825" s="57">
        <f t="shared" si="1122"/>
        <v>10622099.071382562</v>
      </c>
      <c r="B3825" s="12">
        <f t="shared" si="1139"/>
        <v>1690559.5732223659</v>
      </c>
      <c r="C3825" s="57" t="str">
        <f t="shared" si="1123"/>
        <v>0.0000253603555765956+0.000711604185553338i</v>
      </c>
      <c r="D3825" s="57" t="str">
        <f t="shared" si="1124"/>
        <v>0.273219860584527-1.45484994773444i</v>
      </c>
      <c r="E3825" s="57" t="str">
        <f t="shared" si="1125"/>
        <v>-3.68180049951786-0.80328094861621i</v>
      </c>
      <c r="F3825" s="57" t="str">
        <f t="shared" si="1126"/>
        <v>0.278951201338785-1.39638360521015i</v>
      </c>
      <c r="G3825" s="57" t="str">
        <f t="shared" si="1127"/>
        <v>0.0667558390555623-0.249598671886591i</v>
      </c>
      <c r="H3825" s="57" t="str">
        <f t="shared" si="1128"/>
        <v>0.000427311699936632-4.70736661940064i</v>
      </c>
      <c r="I3825" s="57" t="str">
        <f t="shared" si="1129"/>
        <v>-0.037086375002641-0.00741213049415743i</v>
      </c>
      <c r="K3825" s="57" t="str">
        <f t="shared" si="1130"/>
        <v>0.000231403530063067-0.000107831427788868i</v>
      </c>
      <c r="L3825" s="57" t="str">
        <f t="shared" si="1131"/>
        <v>0.00025-0.000130754654005323i</v>
      </c>
      <c r="M3825" s="57" t="str">
        <f t="shared" si="1132"/>
        <v>0.0025-0.0000736415448090052i</v>
      </c>
      <c r="N3825" s="57">
        <f t="shared" si="1133"/>
        <v>92.041059729631016</v>
      </c>
      <c r="O3825" s="57">
        <f t="shared" si="1134"/>
        <v>62.949717701818102</v>
      </c>
      <c r="P3825" s="374">
        <f t="shared" si="1135"/>
        <v>-62.949717701818102</v>
      </c>
      <c r="Q3825" s="374">
        <f t="shared" si="1136"/>
        <v>87.958940270368984</v>
      </c>
      <c r="R3825" s="12">
        <f t="shared" si="1137"/>
        <v>-92.041059729631016</v>
      </c>
      <c r="S3825" s="57">
        <f t="shared" si="1138"/>
        <v>1690.559573222366</v>
      </c>
      <c r="T3825" s="12">
        <f t="shared" si="1121"/>
        <v>-62.949717701818102</v>
      </c>
    </row>
    <row r="3826" spans="1:20" x14ac:dyDescent="0.15">
      <c r="A3826" s="57">
        <f t="shared" si="1122"/>
        <v>10662463.047853814</v>
      </c>
      <c r="B3826" s="12">
        <f t="shared" si="1139"/>
        <v>1696983.6996006109</v>
      </c>
      <c r="C3826" s="57" t="str">
        <f t="shared" si="1123"/>
        <v>0.0000251464728796035+0.00070305751236463i</v>
      </c>
      <c r="D3826" s="57" t="str">
        <f t="shared" si="1124"/>
        <v>0.271225340973237-1.44971656630171i</v>
      </c>
      <c r="E3826" s="57" t="str">
        <f t="shared" si="1125"/>
        <v>-3.65450612734121-0.794165673246898i</v>
      </c>
      <c r="F3826" s="57" t="str">
        <f t="shared" si="1126"/>
        <v>0.276982924209325-1.39162186316545i</v>
      </c>
      <c r="G3826" s="57" t="str">
        <f t="shared" si="1127"/>
        <v>0.0662848104647543-0.248779288459482i</v>
      </c>
      <c r="H3826" s="57" t="str">
        <f t="shared" si="1128"/>
        <v>0.000424018288147775-4.68954484930414i</v>
      </c>
      <c r="I3826" s="57" t="str">
        <f t="shared" si="1129"/>
        <v>-0.0368199858594839-0.00733196582208235i</v>
      </c>
      <c r="K3826" s="57" t="str">
        <f t="shared" si="1130"/>
        <v>0.000231368613226644-0.000107425814400039i</v>
      </c>
      <c r="L3826" s="57" t="str">
        <f t="shared" si="1131"/>
        <v>0.00025-0.000130259667269698i</v>
      </c>
      <c r="M3826" s="57" t="str">
        <f t="shared" si="1132"/>
        <v>0.0025-0.0000733627662970766i</v>
      </c>
      <c r="N3826" s="57">
        <f t="shared" si="1133"/>
        <v>92.048442427410947</v>
      </c>
      <c r="O3826" s="57">
        <f t="shared" si="1134"/>
        <v>63.054630557718696</v>
      </c>
      <c r="P3826" s="374">
        <f t="shared" si="1135"/>
        <v>-63.054630557718696</v>
      </c>
      <c r="Q3826" s="374">
        <f t="shared" si="1136"/>
        <v>87.951557572589053</v>
      </c>
      <c r="R3826" s="12">
        <f t="shared" si="1137"/>
        <v>-92.048442427410947</v>
      </c>
      <c r="S3826" s="57">
        <f t="shared" si="1138"/>
        <v>1696.9836996006109</v>
      </c>
      <c r="T3826" s="12">
        <f t="shared" si="1121"/>
        <v>-63.054630557718696</v>
      </c>
    </row>
    <row r="3827" spans="1:20" x14ac:dyDescent="0.15">
      <c r="A3827" s="57">
        <f t="shared" si="1122"/>
        <v>10702980.407435659</v>
      </c>
      <c r="B3827" s="12">
        <f t="shared" si="1139"/>
        <v>1703432.2376590932</v>
      </c>
      <c r="C3827" s="57" t="str">
        <f t="shared" si="1123"/>
        <v>0.0000249321174749999+0.000694616334315706i</v>
      </c>
      <c r="D3827" s="57" t="str">
        <f t="shared" si="1124"/>
        <v>0.269244872788736-1.44459857589583i</v>
      </c>
      <c r="E3827" s="57" t="str">
        <f t="shared" si="1125"/>
        <v>-3.62740986622012-0.785154019592743i</v>
      </c>
      <c r="F3827" s="57" t="str">
        <f t="shared" si="1126"/>
        <v>0.275027555766443-1.38687273558496i</v>
      </c>
      <c r="G3827" s="57" t="str">
        <f t="shared" si="1127"/>
        <v>0.0658168710529828-0.247961711838295i</v>
      </c>
      <c r="H3827" s="57" t="str">
        <f t="shared" si="1128"/>
        <v>0.000420750726681748-4.67179056239458i</v>
      </c>
      <c r="I3827" s="57" t="str">
        <f t="shared" si="1129"/>
        <v>-0.036555414718091-0.00725264235322293i</v>
      </c>
      <c r="K3827" s="57" t="str">
        <f t="shared" si="1130"/>
        <v>0.000231333957352379-0.000107021707365121i</v>
      </c>
      <c r="L3827" s="57" t="str">
        <f t="shared" si="1131"/>
        <v>0.00025-0.000129766554363118i</v>
      </c>
      <c r="M3827" s="57" t="str">
        <f t="shared" si="1132"/>
        <v>0.0025-0.0000730850431331707i</v>
      </c>
      <c r="N3827" s="57">
        <f t="shared" si="1133"/>
        <v>92.055655827752275</v>
      </c>
      <c r="O3827" s="57">
        <f t="shared" si="1134"/>
        <v>63.159508603485548</v>
      </c>
      <c r="P3827" s="374">
        <f t="shared" si="1135"/>
        <v>-63.159508603485548</v>
      </c>
      <c r="Q3827" s="374">
        <f t="shared" si="1136"/>
        <v>87.944344172247725</v>
      </c>
      <c r="R3827" s="12">
        <f t="shared" si="1137"/>
        <v>-92.055655827752275</v>
      </c>
      <c r="S3827" s="57">
        <f t="shared" si="1138"/>
        <v>1703.4322376590933</v>
      </c>
      <c r="T3827" s="12">
        <f t="shared" si="1121"/>
        <v>-63.159508603485548</v>
      </c>
    </row>
    <row r="3828" spans="1:20" x14ac:dyDescent="0.15">
      <c r="A3828" s="57">
        <f t="shared" si="1122"/>
        <v>10743651.732983915</v>
      </c>
      <c r="B3828" s="12">
        <f t="shared" si="1139"/>
        <v>1709905.2801621978</v>
      </c>
      <c r="C3828" s="57" t="str">
        <f t="shared" si="1123"/>
        <v>0.0000247173770585345+0.0006862793056704i</v>
      </c>
      <c r="D3828" s="57" t="str">
        <f t="shared" si="1124"/>
        <v>0.267278364442777-1.43949596054331i</v>
      </c>
      <c r="E3828" s="57" t="str">
        <f t="shared" si="1125"/>
        <v>-3.60051034609274-0.776244806459092i</v>
      </c>
      <c r="F3828" s="57" t="str">
        <f t="shared" si="1126"/>
        <v>0.273085025140755-1.38213622691233i</v>
      </c>
      <c r="G3828" s="57" t="str">
        <f t="shared" si="1127"/>
        <v>0.06535200386049-0.247145947674463i</v>
      </c>
      <c r="H3828" s="57" t="str">
        <f t="shared" si="1128"/>
        <v>0.000417508805817122-4.65410350301749i</v>
      </c>
      <c r="I3828" s="57" t="str">
        <f t="shared" si="1129"/>
        <v>-0.0362926504881335-0.00717415171559697i</v>
      </c>
      <c r="K3828" s="57" t="str">
        <f t="shared" si="1130"/>
        <v>0.000231299560511525-0.000106619101307326i</v>
      </c>
      <c r="L3828" s="57" t="str">
        <f t="shared" si="1131"/>
        <v>0.00025-0.000129275308191989i</v>
      </c>
      <c r="M3828" s="57" t="str">
        <f t="shared" si="1132"/>
        <v>0.0025-0.0000728083713221465i</v>
      </c>
      <c r="N3828" s="57">
        <f t="shared" si="1133"/>
        <v>92.06270171734964</v>
      </c>
      <c r="O3828" s="57">
        <f t="shared" si="1134"/>
        <v>63.26435197028318</v>
      </c>
      <c r="P3828" s="374">
        <f t="shared" si="1135"/>
        <v>-63.26435197028318</v>
      </c>
      <c r="Q3828" s="374">
        <f t="shared" si="1136"/>
        <v>87.93729828265036</v>
      </c>
      <c r="R3828" s="12">
        <f t="shared" si="1137"/>
        <v>-92.06270171734964</v>
      </c>
      <c r="S3828" s="57">
        <f t="shared" si="1138"/>
        <v>1709.9052801621979</v>
      </c>
      <c r="T3828" s="12">
        <f t="shared" si="1121"/>
        <v>-63.26435197028318</v>
      </c>
    </row>
    <row r="3829" spans="1:20" x14ac:dyDescent="0.15">
      <c r="A3829" s="57">
        <f t="shared" si="1122"/>
        <v>10784477.609569255</v>
      </c>
      <c r="B3829" s="12">
        <f t="shared" si="1139"/>
        <v>1716402.9202268142</v>
      </c>
      <c r="C3829" s="57" t="str">
        <f t="shared" si="1123"/>
        <v>0.0000245023362657082+0.000678045098442832i</v>
      </c>
      <c r="D3829" s="57" t="str">
        <f t="shared" si="1124"/>
        <v>0.265325724836127-1.43440870391362i</v>
      </c>
      <c r="E3829" s="57" t="str">
        <f t="shared" si="1125"/>
        <v>-3.57380620523881-0.767436866169517i</v>
      </c>
      <c r="F3829" s="57" t="str">
        <f t="shared" si="1126"/>
        <v>0.271155261656554-1.37741234113475i</v>
      </c>
      <c r="G3829" s="57" t="str">
        <f t="shared" si="1127"/>
        <v>0.0648901919738638-0.246332001492821i</v>
      </c>
      <c r="H3829" s="57" t="str">
        <f t="shared" si="1128"/>
        <v>0.000414292317631113-4.63648341648829i</v>
      </c>
      <c r="I3829" s="57" t="str">
        <f t="shared" si="1129"/>
        <v>-0.0360316821291562-0.00709648561262269i</v>
      </c>
      <c r="K3829" s="57" t="str">
        <f t="shared" si="1130"/>
        <v>0.000231265420789266-0.000106217990866605i</v>
      </c>
      <c r="L3829" s="57" t="str">
        <f t="shared" si="1131"/>
        <v>0.00025-0.000128785921689568i</v>
      </c>
      <c r="M3829" s="57" t="str">
        <f t="shared" si="1132"/>
        <v>0.0025-0.0000725327468839873i</v>
      </c>
      <c r="N3829" s="57">
        <f t="shared" si="1133"/>
        <v>92.069581869503921</v>
      </c>
      <c r="O3829" s="57">
        <f t="shared" si="1134"/>
        <v>63.369160789633483</v>
      </c>
      <c r="P3829" s="374">
        <f t="shared" si="1135"/>
        <v>-63.369160789633483</v>
      </c>
      <c r="Q3829" s="374">
        <f t="shared" si="1136"/>
        <v>87.930418130496079</v>
      </c>
      <c r="R3829" s="12">
        <f t="shared" si="1137"/>
        <v>-92.069581869503921</v>
      </c>
      <c r="S3829" s="57">
        <f t="shared" si="1138"/>
        <v>1716.4029202268143</v>
      </c>
      <c r="T3829" s="12">
        <f t="shared" si="1121"/>
        <v>-63.369160789633483</v>
      </c>
    </row>
    <row r="3830" spans="1:20" x14ac:dyDescent="0.15">
      <c r="A3830" s="57">
        <f t="shared" si="1122"/>
        <v>10825458.624485618</v>
      </c>
      <c r="B3830" s="12">
        <f t="shared" si="1139"/>
        <v>1722925.2513236762</v>
      </c>
      <c r="C3830" s="57" t="str">
        <f t="shared" si="1123"/>
        <v>0.0000242870767549308+0.000669912402157641i</v>
      </c>
      <c r="D3830" s="57" t="str">
        <f t="shared" si="1124"/>
        <v>0.26338686335756-1.42933678932426i</v>
      </c>
      <c r="E3830" s="57" t="str">
        <f t="shared" si="1125"/>
        <v>-3.54729609024926-0.758729044410214i</v>
      </c>
      <c r="F3830" s="57" t="str">
        <f t="shared" si="1126"/>
        <v>0.269238194834271-1.37270108178733i</v>
      </c>
      <c r="G3830" s="57" t="str">
        <f t="shared" si="1127"/>
        <v>0.0644314185266349-0.245519878692705i</v>
      </c>
      <c r="H3830" s="57" t="str">
        <f t="shared" si="1128"/>
        <v>0.000411101055982849-4.61893004908866i</v>
      </c>
      <c r="I3830" s="57" t="str">
        <f t="shared" si="1129"/>
        <v>-0.035772498650596-0.00701963582257554i</v>
      </c>
      <c r="K3830" s="57" t="str">
        <f t="shared" si="1130"/>
        <v>0.000231231536284624-0.000105818370699633i</v>
      </c>
      <c r="L3830" s="57" t="str">
        <f t="shared" si="1131"/>
        <v>0.00025-0.000128298387815868i</v>
      </c>
      <c r="M3830" s="57" t="str">
        <f t="shared" si="1132"/>
        <v>0.0025-0.000072258165853743i</v>
      </c>
      <c r="N3830" s="57">
        <f t="shared" si="1133"/>
        <v>92.076298044176198</v>
      </c>
      <c r="O3830" s="57">
        <f t="shared" si="1134"/>
        <v>63.473935193402298</v>
      </c>
      <c r="P3830" s="374">
        <f t="shared" si="1135"/>
        <v>-63.473935193402298</v>
      </c>
      <c r="Q3830" s="374">
        <f t="shared" si="1136"/>
        <v>87.923701955823802</v>
      </c>
      <c r="R3830" s="12">
        <f t="shared" si="1137"/>
        <v>-92.076298044176198</v>
      </c>
      <c r="S3830" s="57">
        <f t="shared" si="1138"/>
        <v>1722.9252513236761</v>
      </c>
      <c r="T3830" s="12">
        <f t="shared" si="1121"/>
        <v>-63.473935193402298</v>
      </c>
    </row>
    <row r="3831" spans="1:20" x14ac:dyDescent="0.15">
      <c r="A3831" s="57">
        <f t="shared" si="1122"/>
        <v>10866595.367258664</v>
      </c>
      <c r="B3831" s="12">
        <f t="shared" si="1139"/>
        <v>1729472.3672787063</v>
      </c>
      <c r="C3831" s="57" t="str">
        <f t="shared" si="1123"/>
        <v>0.0000240716772885533+0.000661879923613302i</v>
      </c>
      <c r="D3831" s="57" t="str">
        <f t="shared" si="1124"/>
        <v>0.261461689882867-1.42428019974564i</v>
      </c>
      <c r="E3831" s="57" t="str">
        <f t="shared" si="1125"/>
        <v>-3.52097865599524-0.750120200076399i</v>
      </c>
      <c r="F3831" s="57" t="str">
        <f t="shared" si="1126"/>
        <v>0.267333754392958-1.36800245195735i</v>
      </c>
      <c r="G3831" s="57" t="str">
        <f t="shared" si="1127"/>
        <v>0.0639756666998598-0.244709584549049i</v>
      </c>
      <c r="H3831" s="57" t="str">
        <f t="shared" si="1128"/>
        <v>0.000407934816496769-4.60144314806285i</v>
      </c>
      <c r="I3831" s="57" t="str">
        <f t="shared" si="1129"/>
        <v>-0.0355150891117929-0.00694359419804849i</v>
      </c>
      <c r="K3831" s="57" t="str">
        <f t="shared" si="1130"/>
        <v>0.000231197905110357-0.000105420235479782i</v>
      </c>
      <c r="L3831" s="57" t="str">
        <f t="shared" si="1131"/>
        <v>0.00025-0.000127812699557549i</v>
      </c>
      <c r="M3831" s="57" t="str">
        <f t="shared" si="1132"/>
        <v>0.0025-0.0000719846242814732i</v>
      </c>
      <c r="N3831" s="57">
        <f t="shared" si="1133"/>
        <v>92.082851988034619</v>
      </c>
      <c r="O3831" s="57">
        <f t="shared" si="1134"/>
        <v>63.578675313788153</v>
      </c>
      <c r="P3831" s="374">
        <f t="shared" si="1135"/>
        <v>-63.578675313788153</v>
      </c>
      <c r="Q3831" s="374">
        <f t="shared" si="1136"/>
        <v>87.917148011965381</v>
      </c>
      <c r="R3831" s="12">
        <f t="shared" si="1137"/>
        <v>-92.082851988034619</v>
      </c>
      <c r="S3831" s="57">
        <f t="shared" si="1138"/>
        <v>1729.4723672787063</v>
      </c>
      <c r="T3831" s="12">
        <f t="shared" si="1121"/>
        <v>-63.578675313788153</v>
      </c>
    </row>
    <row r="3832" spans="1:20" x14ac:dyDescent="0.15">
      <c r="A3832" s="57">
        <f t="shared" si="1122"/>
        <v>10907888.429654248</v>
      </c>
      <c r="B3832" s="12">
        <f t="shared" si="1139"/>
        <v>1736044.3622743655</v>
      </c>
      <c r="C3832" s="57" t="str">
        <f t="shared" si="1123"/>
        <v>0.0000238562138120135+0.00065394638664883i</v>
      </c>
      <c r="D3832" s="57" t="str">
        <f t="shared" si="1124"/>
        <v>0.259550114773784-1.41923891780612i</v>
      </c>
      <c r="E3832" s="57" t="str">
        <f t="shared" si="1125"/>
        <v>-3.49485256559724-0.741609205120244i</v>
      </c>
      <c r="F3832" s="57" t="str">
        <f t="shared" si="1126"/>
        <v>0.265441870252627-1.36331645428856i</v>
      </c>
      <c r="G3832" s="57" t="str">
        <f t="shared" si="1127"/>
        <v>0.0635229197226915-0.243901124213473i</v>
      </c>
      <c r="H3832" s="57" t="str">
        <f t="shared" si="1128"/>
        <v>0.000404793396546221-4.58402246161396i</v>
      </c>
      <c r="I3832" s="57" t="str">
        <f t="shared" si="1129"/>
        <v>-0.0352594426219981-0.00686835266541146i</v>
      </c>
      <c r="K3832" s="57" t="str">
        <f t="shared" si="1130"/>
        <v>0.00023116452539287-0.000105023579897093i</v>
      </c>
      <c r="L3832" s="57" t="str">
        <f t="shared" si="1131"/>
        <v>0.00025-0.000127328849927824i</v>
      </c>
      <c r="M3832" s="57" t="str">
        <f t="shared" si="1132"/>
        <v>0.0025-0.000071712118232191i</v>
      </c>
      <c r="N3832" s="57">
        <f t="shared" si="1133"/>
        <v>92.089245434508413</v>
      </c>
      <c r="O3832" s="57">
        <f t="shared" si="1134"/>
        <v>63.683381283308414</v>
      </c>
      <c r="P3832" s="374">
        <f t="shared" si="1135"/>
        <v>-63.683381283308414</v>
      </c>
      <c r="Q3832" s="374">
        <f t="shared" si="1136"/>
        <v>87.910754565491587</v>
      </c>
      <c r="R3832" s="12">
        <f t="shared" si="1137"/>
        <v>-92.089245434508413</v>
      </c>
      <c r="S3832" s="57">
        <f t="shared" si="1138"/>
        <v>1736.0443622743655</v>
      </c>
      <c r="T3832" s="12">
        <f t="shared" si="1121"/>
        <v>-63.683381283308414</v>
      </c>
    </row>
    <row r="3833" spans="1:20" x14ac:dyDescent="0.15">
      <c r="A3833" s="57">
        <f t="shared" si="1122"/>
        <v>10949338.405686935</v>
      </c>
      <c r="B3833" s="12">
        <f t="shared" si="1139"/>
        <v>1742641.3308510082</v>
      </c>
      <c r="C3833" s="57" t="str">
        <f t="shared" si="1123"/>
        <v>0.0000236407595309741+0.000646110531913487i</v>
      </c>
      <c r="D3833" s="57" t="str">
        <f t="shared" si="1124"/>
        <v>0.257652048876956-1.41421292579683i</v>
      </c>
      <c r="E3833" s="57" t="str">
        <f t="shared" si="1125"/>
        <v>-3.46891649039356-0.73319494440078i</v>
      </c>
      <c r="F3833" s="57" t="str">
        <f t="shared" si="1126"/>
        <v>0.263562472536614-1.35864309098546i</v>
      </c>
      <c r="G3833" s="57" t="str">
        <f t="shared" si="1127"/>
        <v>0.0630731608729376-0.243094502715372i</v>
      </c>
      <c r="H3833" s="57" t="str">
        <f t="shared" si="1128"/>
        <v>0.000401676595237225-4.56666773890032i</v>
      </c>
      <c r="I3833" s="57" t="str">
        <f t="shared" si="1129"/>
        <v>-0.035005548340379-0.00679390322427453i</v>
      </c>
      <c r="K3833" s="57" t="str">
        <f t="shared" si="1130"/>
        <v>0.000231131395272123-0.000104628398658255i</v>
      </c>
      <c r="L3833" s="57" t="str">
        <f t="shared" si="1131"/>
        <v>0.00025-0.000126846831966351i</v>
      </c>
      <c r="M3833" s="57" t="str">
        <f t="shared" si="1132"/>
        <v>0.0025-0.0000714406437858048i</v>
      </c>
      <c r="N3833" s="57">
        <f t="shared" si="1133"/>
        <v>92.095480103836678</v>
      </c>
      <c r="O3833" s="57">
        <f t="shared" si="1134"/>
        <v>63.788053234787697</v>
      </c>
      <c r="P3833" s="374">
        <f t="shared" si="1135"/>
        <v>-63.788053234787697</v>
      </c>
      <c r="Q3833" s="374">
        <f t="shared" si="1136"/>
        <v>87.904519896163322</v>
      </c>
      <c r="R3833" s="12">
        <f t="shared" si="1137"/>
        <v>-92.095480103836678</v>
      </c>
      <c r="S3833" s="57">
        <f t="shared" si="1138"/>
        <v>1742.6413308510082</v>
      </c>
      <c r="T3833" s="12">
        <f t="shared" si="1121"/>
        <v>-63.788053234787697</v>
      </c>
    </row>
    <row r="3834" spans="1:20" x14ac:dyDescent="0.15">
      <c r="A3834" s="57">
        <f t="shared" si="1122"/>
        <v>10990945.891628547</v>
      </c>
      <c r="B3834" s="12">
        <f t="shared" si="1139"/>
        <v>1749263.3679082422</v>
      </c>
      <c r="C3834" s="57" t="str">
        <f t="shared" si="1123"/>
        <v>0.0000234253849866404+0.000638371116639647i</v>
      </c>
      <c r="D3834" s="57" t="str">
        <f t="shared" si="1124"/>
        <v>0.255767403522824-1.40920220567653i</v>
      </c>
      <c r="E3834" s="57" t="str">
        <f t="shared" si="1125"/>
        <v>-3.44316910990866-0.724876315535387i</v>
      </c>
      <c r="F3834" s="57" t="str">
        <f t="shared" si="1126"/>
        <v>0.261695491573823-1.35398236381754i</v>
      </c>
      <c r="G3834" s="57" t="str">
        <f t="shared" si="1127"/>
        <v>0.0626263734776026-0.242289724963i</v>
      </c>
      <c r="H3834" s="57" t="str">
        <f t="shared" si="1128"/>
        <v>0.000398584213392387-4.54937873003186i</v>
      </c>
      <c r="I3834" s="57" t="str">
        <f t="shared" si="1129"/>
        <v>-0.0347533954760198-0.00672023794695109i</v>
      </c>
      <c r="K3834" s="57" t="str">
        <f t="shared" si="1130"/>
        <v>0.000231098512901529-0.000104234686486581i</v>
      </c>
      <c r="L3834" s="57" t="str">
        <f t="shared" si="1131"/>
        <v>0.00025-0.000126366638739143i</v>
      </c>
      <c r="M3834" s="57" t="str">
        <f t="shared" si="1132"/>
        <v>0.0025-0.0000711701970370642i</v>
      </c>
      <c r="N3834" s="57">
        <f t="shared" si="1133"/>
        <v>92.101557703123106</v>
      </c>
      <c r="O3834" s="57">
        <f t="shared" si="1134"/>
        <v>63.892691301345607</v>
      </c>
      <c r="P3834" s="374">
        <f t="shared" si="1135"/>
        <v>-63.892691301345607</v>
      </c>
      <c r="Q3834" s="374">
        <f t="shared" si="1136"/>
        <v>87.898442296876894</v>
      </c>
      <c r="R3834" s="12">
        <f t="shared" si="1137"/>
        <v>-92.101557703123106</v>
      </c>
      <c r="S3834" s="57">
        <f t="shared" si="1138"/>
        <v>1749.2633679082421</v>
      </c>
      <c r="T3834" s="12">
        <f t="shared" si="1121"/>
        <v>-63.892691301345607</v>
      </c>
    </row>
    <row r="3835" spans="1:20" x14ac:dyDescent="0.15">
      <c r="A3835" s="57">
        <f t="shared" si="1122"/>
        <v>11032711.486016735</v>
      </c>
      <c r="B3835" s="12">
        <f t="shared" si="1139"/>
        <v>1755910.5687062936</v>
      </c>
      <c r="C3835" s="57" t="str">
        <f t="shared" si="1123"/>
        <v>0.0000232101581291738+0.000630726914418803i</v>
      </c>
      <c r="D3835" s="57" t="str">
        <f t="shared" si="1124"/>
        <v>0.25389609052452-1.40420673907646i</v>
      </c>
      <c r="E3835" s="57" t="str">
        <f t="shared" si="1125"/>
        <v>-3.41760911182141-0.716652228753125i</v>
      </c>
      <c r="F3835" s="57" t="str">
        <f t="shared" si="1126"/>
        <v>0.259840857900979-1.3493342741236i</v>
      </c>
      <c r="G3835" s="57" t="str">
        <f t="shared" si="1127"/>
        <v>0.0621825409134216-0.241486795744555i</v>
      </c>
      <c r="H3835" s="57" t="str">
        <f t="shared" si="1128"/>
        <v>0.000395516053535005-4.53215518606646i</v>
      </c>
      <c r="I3835" s="57" t="str">
        <f t="shared" si="1129"/>
        <v>-0.0345029732879207-0.00664734897792423i</v>
      </c>
      <c r="K3835" s="57" t="str">
        <f t="shared" si="1130"/>
        <v>0.00023106587644787-0.000103842438121977i</v>
      </c>
      <c r="L3835" s="57" t="str">
        <f t="shared" si="1131"/>
        <v>0.00025-0.000125888263338457i</v>
      </c>
      <c r="M3835" s="57" t="str">
        <f t="shared" si="1132"/>
        <v>0.0025-0.0000709007740955011i</v>
      </c>
      <c r="N3835" s="57">
        <f t="shared" si="1133"/>
        <v>92.107479926385935</v>
      </c>
      <c r="O3835" s="57">
        <f t="shared" si="1134"/>
        <v>63.997295616383823</v>
      </c>
      <c r="P3835" s="374">
        <f t="shared" si="1135"/>
        <v>-63.997295616383823</v>
      </c>
      <c r="Q3835" s="374">
        <f t="shared" si="1136"/>
        <v>87.892520073614065</v>
      </c>
      <c r="R3835" s="12">
        <f t="shared" si="1137"/>
        <v>-92.107479926385935</v>
      </c>
      <c r="S3835" s="57">
        <f t="shared" si="1138"/>
        <v>1755.9105687062936</v>
      </c>
      <c r="T3835" s="12">
        <f t="shared" si="1121"/>
        <v>-63.997295616383823</v>
      </c>
    </row>
    <row r="3836" spans="1:20" x14ac:dyDescent="0.15">
      <c r="A3836" s="57">
        <f t="shared" si="1122"/>
        <v>11074635.7896636</v>
      </c>
      <c r="B3836" s="12">
        <f t="shared" si="1139"/>
        <v>1762583.0288673777</v>
      </c>
      <c r="C3836" s="57" t="str">
        <f t="shared" si="1123"/>
        <v>0.0000229951443893345+0.000623176714980462i</v>
      </c>
      <c r="D3836" s="57" t="str">
        <f t="shared" si="1124"/>
        <v>0.252038022176731-1.39922650730505i</v>
      </c>
      <c r="E3836" s="57" t="str">
        <f t="shared" si="1125"/>
        <v>-3.39223519193262-0.708521606749631i</v>
      </c>
      <c r="F3836" s="57" t="str">
        <f t="shared" si="1126"/>
        <v>0.257998502264761-1.34469882281587i</v>
      </c>
      <c r="G3836" s="57" t="str">
        <f t="shared" si="1127"/>
        <v>0.0617416466073773-0.24068571972925i</v>
      </c>
      <c r="H3836" s="57" t="str">
        <f t="shared" si="1128"/>
        <v>0.000392471919873324-4.51499685900642i</v>
      </c>
      <c r="I3836" s="57" t="str">
        <f t="shared" si="1129"/>
        <v>-0.0342542710849889-0.00657522853331315i</v>
      </c>
      <c r="K3836" s="57" t="str">
        <f t="shared" si="1130"/>
        <v>0.000231033484091199-0.000103451648320919i</v>
      </c>
      <c r="L3836" s="57" t="str">
        <f t="shared" si="1131"/>
        <v>0.00025-0.000125411698882702i</v>
      </c>
      <c r="M3836" s="57" t="str">
        <f t="shared" si="1132"/>
        <v>0.0025-0.000070632371085377i</v>
      </c>
      <c r="N3836" s="57">
        <f t="shared" si="1133"/>
        <v>92.113248454611437</v>
      </c>
      <c r="O3836" s="57">
        <f t="shared" si="1134"/>
        <v>64.10186631357513</v>
      </c>
      <c r="P3836" s="374">
        <f t="shared" si="1135"/>
        <v>-64.10186631357513</v>
      </c>
      <c r="Q3836" s="374">
        <f t="shared" si="1136"/>
        <v>87.886751545388563</v>
      </c>
      <c r="R3836" s="12">
        <f t="shared" si="1137"/>
        <v>-92.113248454611437</v>
      </c>
      <c r="S3836" s="57">
        <f t="shared" si="1138"/>
        <v>1762.5830288673776</v>
      </c>
      <c r="T3836" s="12">
        <f t="shared" si="1121"/>
        <v>-64.10186631357513</v>
      </c>
    </row>
    <row r="3837" spans="1:20" x14ac:dyDescent="0.15">
      <c r="A3837" s="57">
        <f t="shared" si="1122"/>
        <v>11116719.405664321</v>
      </c>
      <c r="B3837" s="12">
        <f t="shared" si="1139"/>
        <v>1769280.8443770737</v>
      </c>
      <c r="C3837" s="57" t="str">
        <f t="shared" si="1123"/>
        <v>0.0000227804067483685+0.000615719323974199i</v>
      </c>
      <c r="D3837" s="57" t="str">
        <f t="shared" si="1124"/>
        <v>0.250193111254536-1.39426149135269i</v>
      </c>
      <c r="E3837" s="57" t="str">
        <f t="shared" si="1125"/>
        <v>-3.36704605413286-0.700483384543824i</v>
      </c>
      <c r="F3837" s="57" t="str">
        <f t="shared" si="1126"/>
        <v>0.256168355623949-1.34007601038433i</v>
      </c>
      <c r="G3837" s="57" t="str">
        <f t="shared" si="1127"/>
        <v>0.0613036740372078-0.239886501468398i</v>
      </c>
      <c r="H3837" s="57" t="str">
        <f t="shared" si="1128"/>
        <v>0.000389451618284933-4.49790350179469i</v>
      </c>
      <c r="I3837" s="57" t="str">
        <f t="shared" si="1129"/>
        <v>-0.0340072782260303-0.00650386890034285i</v>
      </c>
      <c r="K3837" s="57" t="str">
        <f t="shared" si="1130"/>
        <v>0.000231001334024753-0.000103062311856432i</v>
      </c>
      <c r="L3837" s="57" t="str">
        <f t="shared" si="1131"/>
        <v>0.00025-0.00012493693851634i</v>
      </c>
      <c r="M3837" s="57" t="str">
        <f t="shared" si="1132"/>
        <v>0.0025-0.0000703649841456232i</v>
      </c>
      <c r="N3837" s="57">
        <f t="shared" si="1133"/>
        <v>92.118864955807894</v>
      </c>
      <c r="O3837" s="57">
        <f t="shared" si="1134"/>
        <v>64.20640352685038</v>
      </c>
      <c r="P3837" s="374">
        <f t="shared" si="1135"/>
        <v>-64.20640352685038</v>
      </c>
      <c r="Q3837" s="374">
        <f t="shared" si="1136"/>
        <v>87.881135044192106</v>
      </c>
      <c r="R3837" s="12">
        <f t="shared" si="1137"/>
        <v>-92.118864955807894</v>
      </c>
      <c r="S3837" s="57">
        <f t="shared" si="1138"/>
        <v>1769.2808443770737</v>
      </c>
      <c r="T3837" s="12">
        <f t="shared" si="1121"/>
        <v>-64.20640352685038</v>
      </c>
    </row>
    <row r="3838" spans="1:20" x14ac:dyDescent="0.15">
      <c r="A3838" s="57">
        <f t="shared" si="1122"/>
        <v>11158962.939405847</v>
      </c>
      <c r="B3838" s="12">
        <f t="shared" si="1139"/>
        <v>1776004.1115857067</v>
      </c>
      <c r="C3838" s="57" t="str">
        <f t="shared" si="1123"/>
        <v>0.0000225660058061479+0.00060835356275452i</v>
      </c>
      <c r="D3838" s="57" t="str">
        <f t="shared" si="1124"/>
        <v>0.248361271012222-1.38931167189637i</v>
      </c>
      <c r="E3838" s="57" t="str">
        <f t="shared" si="1125"/>
        <v>-3.34204041036969-0.692536509336149i</v>
      </c>
      <c r="F3838" s="57" t="str">
        <f t="shared" si="1126"/>
        <v>0.254350349151461-1.33546583690089i</v>
      </c>
      <c r="G3838" s="57" t="str">
        <f t="shared" si="1127"/>
        <v>0.0608686067318988-0.239089145396474i</v>
      </c>
      <c r="H3838" s="57" t="str">
        <f t="shared" si="1128"/>
        <v>0.00038645495630136-4.48087486831149i</v>
      </c>
      <c r="I3838" s="57" t="str">
        <f t="shared" si="1129"/>
        <v>-0.033761984119737-0.0064332624368145i</v>
      </c>
      <c r="K3838" s="57" t="str">
        <f t="shared" si="1130"/>
        <v>0.000230969424454854-0.000102674423518054i</v>
      </c>
      <c r="L3838" s="57" t="str">
        <f t="shared" si="1131"/>
        <v>0.00025-0.000124463975409783i</v>
      </c>
      <c r="M3838" s="57" t="str">
        <f t="shared" si="1132"/>
        <v>0.0025-0.0000700986094297903i</v>
      </c>
      <c r="N3838" s="57">
        <f t="shared" si="1133"/>
        <v>92.124331085058174</v>
      </c>
      <c r="O3838" s="57">
        <f t="shared" si="1134"/>
        <v>64.310907390387484</v>
      </c>
      <c r="P3838" s="374">
        <f t="shared" si="1135"/>
        <v>-64.310907390387484</v>
      </c>
      <c r="Q3838" s="374">
        <f t="shared" si="1136"/>
        <v>87.875668914941826</v>
      </c>
      <c r="R3838" s="12">
        <f t="shared" si="1137"/>
        <v>-92.124331085058174</v>
      </c>
      <c r="S3838" s="57">
        <f t="shared" si="1138"/>
        <v>1776.0041115857066</v>
      </c>
      <c r="T3838" s="12">
        <f t="shared" si="1121"/>
        <v>-64.310907390387484</v>
      </c>
    </row>
    <row r="3839" spans="1:20" x14ac:dyDescent="0.15">
      <c r="A3839" s="57">
        <f t="shared" si="1122"/>
        <v>11201366.998575589</v>
      </c>
      <c r="B3839" s="12">
        <f t="shared" si="1139"/>
        <v>1782752.9272097324</v>
      </c>
      <c r="C3839" s="57" t="str">
        <f t="shared" si="1123"/>
        <v>0.0000223519998476383+0.000601078268168773i</v>
      </c>
      <c r="D3839" s="57" t="str">
        <f t="shared" si="1124"/>
        <v>0.246542415182089-1.38437702930435i</v>
      </c>
      <c r="E3839" s="57" t="str">
        <f t="shared" si="1125"/>
        <v>-3.31721698061486-0.684679940368587i</v>
      </c>
      <c r="F3839" s="57" t="str">
        <f t="shared" si="1126"/>
        <v>0.252544414236397-1.3308683020236i</v>
      </c>
      <c r="G3839" s="57" t="str">
        <f t="shared" si="1127"/>
        <v>0.0604364282721667-0.238293655832189i</v>
      </c>
      <c r="H3839" s="57" t="str">
        <f t="shared" si="1128"/>
        <v>0.000383481743092802-4.46391071337058i</v>
      </c>
      <c r="I3839" s="57" t="str">
        <f t="shared" si="1129"/>
        <v>-0.0335183782246699-0.00636340157057868i</v>
      </c>
      <c r="K3839" s="57" t="str">
        <f t="shared" si="1130"/>
        <v>0.000230937753600831-0.000102287978111816i</v>
      </c>
      <c r="L3839" s="57" t="str">
        <f t="shared" si="1131"/>
        <v>0.00025-0.000123992802759298i</v>
      </c>
      <c r="M3839" s="57" t="str">
        <f t="shared" si="1132"/>
        <v>0.0025-0.0000698332431059876i</v>
      </c>
      <c r="N3839" s="57">
        <f t="shared" si="1133"/>
        <v>92.129648484572925</v>
      </c>
      <c r="O3839" s="57">
        <f t="shared" si="1134"/>
        <v>64.415378038598902</v>
      </c>
      <c r="P3839" s="374">
        <f t="shared" si="1135"/>
        <v>-64.415378038598902</v>
      </c>
      <c r="Q3839" s="374">
        <f t="shared" si="1136"/>
        <v>87.870351515427075</v>
      </c>
      <c r="R3839" s="12">
        <f t="shared" si="1137"/>
        <v>-92.129648484572925</v>
      </c>
      <c r="S3839" s="57">
        <f t="shared" si="1138"/>
        <v>1782.7529272097324</v>
      </c>
      <c r="T3839" s="12">
        <f t="shared" si="1121"/>
        <v>-64.415378038598902</v>
      </c>
    </row>
    <row r="3840" spans="1:20" x14ac:dyDescent="0.15">
      <c r="A3840" s="57">
        <f t="shared" si="1122"/>
        <v>11243932.193170177</v>
      </c>
      <c r="B3840" s="12">
        <f t="shared" si="1139"/>
        <v>1789527.3883331295</v>
      </c>
      <c r="C3840" s="57" t="str">
        <f t="shared" si="1123"/>
        <v>0.0000221384449077503+0.000593892292347796i</v>
      </c>
      <c r="D3840" s="57" t="str">
        <f t="shared" si="1124"/>
        <v>0.244736457973205-1.37945754364074i</v>
      </c>
      <c r="E3840" s="57" t="str">
        <f t="shared" si="1125"/>
        <v>-3.29257449283105-0.676912648786129i</v>
      </c>
      <c r="F3840" s="57" t="str">
        <f t="shared" si="1126"/>
        <v>0.250750482485961-1.32628340500079i</v>
      </c>
      <c r="G3840" s="57" t="str">
        <f t="shared" si="1127"/>
        <v>0.0600071222909274-0.237500036979553i</v>
      </c>
      <c r="H3840" s="57" t="str">
        <f t="shared" si="1128"/>
        <v>0.000380531789453006-4.44701079271583i</v>
      </c>
      <c r="I3840" s="57" t="str">
        <f t="shared" si="1129"/>
        <v>-0.0332764500492384-0.00629427879900904i</v>
      </c>
      <c r="K3840" s="57" t="str">
        <f t="shared" si="1130"/>
        <v>0.000230906319694914-0.000101902970460213i</v>
      </c>
      <c r="L3840" s="57" t="str">
        <f t="shared" si="1131"/>
        <v>0.00025-0.000123523413786907i</v>
      </c>
      <c r="M3840" s="57" t="str">
        <f t="shared" si="1132"/>
        <v>0.0025-0.0000695688813568312i</v>
      </c>
      <c r="N3840" s="57">
        <f t="shared" si="1133"/>
        <v>92.134818783747207</v>
      </c>
      <c r="O3840" s="57">
        <f t="shared" si="1134"/>
        <v>64.519815606120943</v>
      </c>
      <c r="P3840" s="374">
        <f t="shared" si="1135"/>
        <v>-64.519815606120943</v>
      </c>
      <c r="Q3840" s="374">
        <f t="shared" si="1136"/>
        <v>87.865181216252793</v>
      </c>
      <c r="R3840" s="12">
        <f t="shared" si="1137"/>
        <v>-92.134818783747207</v>
      </c>
      <c r="S3840" s="57">
        <f t="shared" si="1138"/>
        <v>1789.5273883331295</v>
      </c>
      <c r="T3840" s="12">
        <f t="shared" si="1121"/>
        <v>-64.519815606120943</v>
      </c>
    </row>
    <row r="3841" spans="1:20" x14ac:dyDescent="0.15">
      <c r="A3841" s="57">
        <f t="shared" si="1122"/>
        <v>11286659.135504223</v>
      </c>
      <c r="B3841" s="12">
        <f t="shared" si="1139"/>
        <v>1796327.5924087954</v>
      </c>
      <c r="C3841" s="57" t="str">
        <f t="shared" si="1123"/>
        <v>0.0000219253948345341+0.000586794502499571i</v>
      </c>
      <c r="D3841" s="57" t="str">
        <f t="shared" si="1124"/>
        <v>0.242943314070184-1.37455319467008i</v>
      </c>
      <c r="E3841" s="57" t="str">
        <f t="shared" si="1125"/>
        <v>-3.26811168293877-0.66923361750002i</v>
      </c>
      <c r="F3841" s="57" t="str">
        <f t="shared" si="1126"/>
        <v>0.248968485727409-1.32171114467529i</v>
      </c>
      <c r="G3841" s="57" t="str">
        <f t="shared" si="1127"/>
        <v>0.0595806724737531-0.236708292928931i</v>
      </c>
      <c r="H3841" s="57" t="str">
        <f t="shared" si="1128"/>
        <v>0.000377604907784326-4.43017486301758i</v>
      </c>
      <c r="I3841" s="57" t="str">
        <f t="shared" si="1129"/>
        <v>-0.0330361891516778-0.00622588668847949i</v>
      </c>
      <c r="K3841" s="57" t="str">
        <f t="shared" si="1130"/>
        <v>0.00023087512098216-0.000101519395402175i</v>
      </c>
      <c r="L3841" s="57" t="str">
        <f t="shared" si="1131"/>
        <v>0.00025-0.000123055801740294i</v>
      </c>
      <c r="M3841" s="57" t="str">
        <f t="shared" si="1132"/>
        <v>0.0025-0.0000693055203793898i</v>
      </c>
      <c r="N3841" s="57">
        <f t="shared" si="1133"/>
        <v>92.139843599211986</v>
      </c>
      <c r="O3841" s="57">
        <f t="shared" si="1134"/>
        <v>64.624220227801146</v>
      </c>
      <c r="P3841" s="374">
        <f t="shared" si="1135"/>
        <v>-64.624220227801146</v>
      </c>
      <c r="Q3841" s="374">
        <f t="shared" si="1136"/>
        <v>87.860156400788014</v>
      </c>
      <c r="R3841" s="12">
        <f t="shared" si="1137"/>
        <v>-92.139843599211986</v>
      </c>
      <c r="S3841" s="57">
        <f t="shared" si="1138"/>
        <v>1796.3275924087955</v>
      </c>
      <c r="T3841" s="12">
        <f t="shared" si="1121"/>
        <v>-64.624220227801146</v>
      </c>
    </row>
    <row r="3842" spans="1:20" x14ac:dyDescent="0.15">
      <c r="A3842" s="57">
        <f t="shared" si="1122"/>
        <v>11329548.44021914</v>
      </c>
      <c r="B3842" s="12">
        <f t="shared" si="1139"/>
        <v>1803153.6372599488</v>
      </c>
      <c r="C3842" s="57" t="str">
        <f t="shared" si="1123"/>
        <v>0.0000217129013508593+0.000579783780705534i</v>
      </c>
      <c r="D3842" s="57" t="str">
        <f t="shared" si="1124"/>
        <v>0.241162898631907-1.36966396186184i</v>
      </c>
      <c r="E3842" s="57" t="str">
        <f t="shared" si="1125"/>
        <v>-3.24382729478265-0.661641841052444i</v>
      </c>
      <c r="F3842" s="57" t="str">
        <f t="shared" si="1126"/>
        <v>0.247198356009891-1.31715151948855i</v>
      </c>
      <c r="G3842" s="57" t="str">
        <f t="shared" si="1127"/>
        <v>0.05915706255932-0.235918427658105i</v>
      </c>
      <c r="H3842" s="57" t="str">
        <f t="shared" si="1128"/>
        <v>0.000374700912082911-4.41340268186916i</v>
      </c>
      <c r="I3842" s="57" t="str">
        <f t="shared" si="1129"/>
        <v>-0.032797585140022-0.00615821787384206i</v>
      </c>
      <c r="K3842" s="57" t="str">
        <f t="shared" si="1130"/>
        <v>0.000230844155720355-0.000101137247793045i</v>
      </c>
      <c r="L3842" s="57" t="str">
        <f t="shared" si="1131"/>
        <v>0.00025-0.000122589959892702i</v>
      </c>
      <c r="M3842" s="57" t="str">
        <f t="shared" si="1132"/>
        <v>0.0025-0.0000690431563851265i</v>
      </c>
      <c r="N3842" s="57">
        <f t="shared" si="1133"/>
        <v>92.144724534891736</v>
      </c>
      <c r="O3842" s="57">
        <f t="shared" si="1134"/>
        <v>64.728592038687623</v>
      </c>
      <c r="P3842" s="374">
        <f t="shared" si="1135"/>
        <v>-64.728592038687623</v>
      </c>
      <c r="Q3842" s="374">
        <f t="shared" si="1136"/>
        <v>87.855275465108264</v>
      </c>
      <c r="R3842" s="12">
        <f t="shared" si="1137"/>
        <v>-92.144724534891736</v>
      </c>
      <c r="S3842" s="57">
        <f t="shared" si="1138"/>
        <v>1803.1536372599487</v>
      </c>
      <c r="T3842" s="12">
        <f t="shared" si="1121"/>
        <v>-64.728592038687623</v>
      </c>
    </row>
    <row r="3843" spans="1:20" x14ac:dyDescent="0.15">
      <c r="A3843" s="57">
        <f t="shared" si="1122"/>
        <v>11372600.724291973</v>
      </c>
      <c r="B3843" s="12">
        <f t="shared" si="1139"/>
        <v>1810005.6210815366</v>
      </c>
      <c r="C3843" s="57" t="str">
        <f t="shared" si="1123"/>
        <v>0.0000215010141145254+0.000572859023719737i</v>
      </c>
      <c r="D3843" s="57" t="str">
        <f t="shared" si="1124"/>
        <v>0.239395127290235-1.36478982439488i</v>
      </c>
      <c r="E3843" s="57" t="str">
        <f t="shared" si="1125"/>
        <v>-3.21972008009793-0.654136325482853i</v>
      </c>
      <c r="F3843" s="57" t="str">
        <f t="shared" si="1126"/>
        <v>0.245440025606269-1.31260452748477i</v>
      </c>
      <c r="G3843" s="57" t="str">
        <f t="shared" si="1127"/>
        <v>0.0587362763398399-0.235130445033326i</v>
      </c>
      <c r="H3843" s="57" t="str">
        <f t="shared" si="1128"/>
        <v>0.000371819617924049-4.39669400778338i</v>
      </c>
      <c r="I3843" s="57" t="str">
        <f t="shared" si="1129"/>
        <v>-0.0325606276720735-0.00609126505790731i</v>
      </c>
      <c r="K3843" s="57" t="str">
        <f t="shared" si="1130"/>
        <v>0.000230813422179927-0.000100756522504544i</v>
      </c>
      <c r="L3843" s="57" t="str">
        <f t="shared" si="1131"/>
        <v>0.00025-0.000122125881542839i</v>
      </c>
      <c r="M3843" s="57" t="str">
        <f t="shared" si="1132"/>
        <v>0.0025-0.0000687817855998467i</v>
      </c>
      <c r="N3843" s="57">
        <f t="shared" si="1133"/>
        <v>92.149463182058142</v>
      </c>
      <c r="O3843" s="57">
        <f t="shared" si="1134"/>
        <v>64.832931174017588</v>
      </c>
      <c r="P3843" s="374">
        <f t="shared" si="1135"/>
        <v>-64.832931174017588</v>
      </c>
      <c r="Q3843" s="374">
        <f t="shared" si="1136"/>
        <v>87.850536817941858</v>
      </c>
      <c r="R3843" s="12">
        <f t="shared" si="1137"/>
        <v>-92.149463182058142</v>
      </c>
      <c r="S3843" s="57">
        <f t="shared" si="1138"/>
        <v>1810.0056210815367</v>
      </c>
      <c r="T3843" s="12">
        <f t="shared" si="1121"/>
        <v>-64.832931174017588</v>
      </c>
    </row>
    <row r="3844" spans="1:20" x14ac:dyDescent="0.15">
      <c r="A3844" s="57">
        <f t="shared" si="1122"/>
        <v>11415816.607044281</v>
      </c>
      <c r="B3844" s="12">
        <f t="shared" si="1139"/>
        <v>1816883.6424416464</v>
      </c>
      <c r="C3844" s="57" t="str">
        <f t="shared" si="1123"/>
        <v>0.000021289780776898+0.000566019142770717i</v>
      </c>
      <c r="D3844" s="57" t="str">
        <f t="shared" si="1124"/>
        <v>0.237639916148705-1.35993076116192i</v>
      </c>
      <c r="E3844" s="57" t="str">
        <f t="shared" si="1125"/>
        <v>-3.19578879847645-0.646716088195805i</v>
      </c>
      <c r="F3844" s="57" t="str">
        <f t="shared" si="1126"/>
        <v>0.243693427014878-1.30807016631506i</v>
      </c>
      <c r="G3844" s="57" t="str">
        <f t="shared" si="1127"/>
        <v>0.0583182976614831-0.234344348810356i</v>
      </c>
      <c r="H3844" s="57" t="str">
        <f t="shared" si="1128"/>
        <v>0.000368960842447668-4.38004860018899i</v>
      </c>
      <c r="I3844" s="57" t="str">
        <f t="shared" si="1129"/>
        <v>-0.0323253064553709-0.00602502101092647i</v>
      </c>
      <c r="K3844" s="57" t="str">
        <f t="shared" si="1130"/>
        <v>0.000230782918643858-0.000100377214424747i</v>
      </c>
      <c r="L3844" s="57" t="str">
        <f t="shared" si="1131"/>
        <v>0.00025-0.000121663560014783i</v>
      </c>
      <c r="M3844" s="57" t="str">
        <f t="shared" si="1132"/>
        <v>0.0025-0.0000685214042636451i</v>
      </c>
      <c r="N3844" s="57">
        <f t="shared" si="1133"/>
        <v>92.154061119386867</v>
      </c>
      <c r="O3844" s="57">
        <f t="shared" si="1134"/>
        <v>64.937237769206135</v>
      </c>
      <c r="P3844" s="374">
        <f t="shared" si="1135"/>
        <v>-64.937237769206135</v>
      </c>
      <c r="Q3844" s="374">
        <f t="shared" si="1136"/>
        <v>87.845938880613133</v>
      </c>
      <c r="R3844" s="12">
        <f t="shared" si="1137"/>
        <v>-92.154061119386867</v>
      </c>
      <c r="S3844" s="57">
        <f t="shared" si="1138"/>
        <v>1816.8836424416463</v>
      </c>
      <c r="T3844" s="12">
        <f t="shared" si="1121"/>
        <v>-64.937237769206135</v>
      </c>
    </row>
    <row r="3845" spans="1:20" x14ac:dyDescent="0.15">
      <c r="A3845" s="57">
        <f t="shared" si="1122"/>
        <v>11459196.71015105</v>
      </c>
      <c r="B3845" s="12">
        <f t="shared" si="1139"/>
        <v>1823787.8002829247</v>
      </c>
      <c r="C3845" s="57" t="str">
        <f t="shared" si="1123"/>
        <v>0.000021079247040068+0.000559263063366089i</v>
      </c>
      <c r="D3845" s="57" t="str">
        <f t="shared" si="1124"/>
        <v>0.235897181781208-1.3550867507739i</v>
      </c>
      <c r="E3845" s="57" t="str">
        <f t="shared" si="1125"/>
        <v>-3.17203221733273-0.63938015783038i</v>
      </c>
      <c r="F3845" s="57" t="str">
        <f t="shared" si="1126"/>
        <v>0.241958492961253-1.30354843324151i</v>
      </c>
      <c r="G3845" s="57" t="str">
        <f t="shared" si="1127"/>
        <v>0.0579031104247911-0.233560142635522i</v>
      </c>
      <c r="H3845" s="57" t="str">
        <f t="shared" si="1128"/>
        <v>0.000366124404343992-4.36346621942727i</v>
      </c>
      <c r="I3845" s="57" t="str">
        <f t="shared" si="1129"/>
        <v>-0.0320916112471525-0.00595947857007606i</v>
      </c>
      <c r="K3845" s="57" t="str">
        <f t="shared" si="1130"/>
        <v>0.000230752643407602-0.0000999993184580564i</v>
      </c>
      <c r="L3845" s="57" t="str">
        <f t="shared" si="1131"/>
        <v>0.00025-0.000121202988657883i</v>
      </c>
      <c r="M3845" s="57" t="str">
        <f t="shared" si="1132"/>
        <v>0.0025-0.0000682620086308478i</v>
      </c>
      <c r="N3845" s="57">
        <f t="shared" si="1133"/>
        <v>92.158519913012483</v>
      </c>
      <c r="O3845" s="57">
        <f t="shared" si="1134"/>
        <v>65.041511959834821</v>
      </c>
      <c r="P3845" s="374">
        <f t="shared" si="1135"/>
        <v>-65.041511959834821</v>
      </c>
      <c r="Q3845" s="374">
        <f t="shared" si="1136"/>
        <v>87.841480086987517</v>
      </c>
      <c r="R3845" s="12">
        <f t="shared" si="1137"/>
        <v>-92.158519913012483</v>
      </c>
      <c r="S3845" s="57">
        <f t="shared" si="1138"/>
        <v>1823.7878002829248</v>
      </c>
      <c r="T3845" s="12">
        <f t="shared" si="1121"/>
        <v>-65.041511959834821</v>
      </c>
    </row>
  </sheetData>
  <phoneticPr fontId="28"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abSelected="1" zoomScale="90" zoomScaleNormal="90" workbookViewId="0">
      <selection activeCell="B23" sqref="B23:J23"/>
    </sheetView>
  </sheetViews>
  <sheetFormatPr defaultColWidth="9.125" defaultRowHeight="14.25" x14ac:dyDescent="0.2"/>
  <cols>
    <col min="1" max="1" width="1.375" style="172" customWidth="1"/>
    <col min="2" max="2" width="10" style="172" customWidth="1"/>
    <col min="3" max="3" width="28.375" style="172" bestFit="1" customWidth="1"/>
    <col min="4" max="4" width="20.625" style="172" bestFit="1" customWidth="1"/>
    <col min="5" max="5" width="12" style="172" customWidth="1"/>
    <col min="6" max="6" width="15.625" style="172" customWidth="1"/>
    <col min="7" max="7" width="18.125" style="172" customWidth="1"/>
    <col min="8" max="8" width="18.375" style="172" customWidth="1"/>
    <col min="9" max="9" width="19.375" style="172" bestFit="1" customWidth="1"/>
    <col min="10" max="10" width="26" style="172" customWidth="1"/>
    <col min="11" max="11" width="9.625" style="267" customWidth="1"/>
    <col min="12" max="12" width="24.875" style="267" bestFit="1" customWidth="1"/>
    <col min="13" max="13" width="14.625" style="267" bestFit="1" customWidth="1"/>
    <col min="14" max="14" width="6.375" style="172" bestFit="1" customWidth="1"/>
    <col min="15" max="15" width="9.125" style="172"/>
    <col min="16" max="17" width="13.25" style="267" customWidth="1"/>
    <col min="18" max="18" width="14.375" style="267" customWidth="1"/>
    <col min="19" max="19" width="9.625" style="267" customWidth="1"/>
    <col min="20" max="20" width="35.875" style="172" bestFit="1" customWidth="1"/>
    <col min="21" max="16384" width="9.125" style="172"/>
  </cols>
  <sheetData>
    <row r="1" spans="2:20" ht="7.5" customHeight="1" thickBot="1" x14ac:dyDescent="0.25"/>
    <row r="2" spans="2:20" ht="32.25" thickBot="1" x14ac:dyDescent="0.3">
      <c r="B2" s="348" t="s">
        <v>207</v>
      </c>
      <c r="C2" s="446" t="str">
        <f>'Device Calculator'!C3</f>
        <v>TPS546B24A</v>
      </c>
      <c r="D2" s="446"/>
      <c r="E2" s="446"/>
      <c r="F2" s="446"/>
      <c r="G2" s="446"/>
      <c r="H2" s="446"/>
      <c r="I2" s="446"/>
      <c r="J2" s="447"/>
      <c r="L2" s="429" t="s">
        <v>352</v>
      </c>
      <c r="M2" s="430"/>
      <c r="N2" s="431"/>
      <c r="P2" s="443" t="s">
        <v>159</v>
      </c>
      <c r="Q2" s="444"/>
      <c r="R2" s="445"/>
      <c r="T2" s="180" t="s">
        <v>16</v>
      </c>
    </row>
    <row r="3" spans="2:20" ht="16.5" thickBot="1" x14ac:dyDescent="0.3">
      <c r="B3" s="440" t="s">
        <v>206</v>
      </c>
      <c r="C3" s="441"/>
      <c r="D3" s="441"/>
      <c r="E3" s="441"/>
      <c r="F3" s="441"/>
      <c r="G3" s="441"/>
      <c r="H3" s="441"/>
      <c r="I3" s="441"/>
      <c r="J3" s="442"/>
      <c r="L3" s="268" t="s">
        <v>308</v>
      </c>
      <c r="M3" s="269" t="s">
        <v>21</v>
      </c>
      <c r="N3" s="270" t="s">
        <v>210</v>
      </c>
      <c r="P3" s="271" t="s">
        <v>156</v>
      </c>
      <c r="Q3" s="272" t="s">
        <v>157</v>
      </c>
      <c r="R3" s="273" t="s">
        <v>158</v>
      </c>
      <c r="T3" s="58" t="s">
        <v>546</v>
      </c>
    </row>
    <row r="4" spans="2:20" ht="29.25" thickBot="1" x14ac:dyDescent="0.25">
      <c r="B4" s="274" t="s">
        <v>208</v>
      </c>
      <c r="C4" s="274" t="s">
        <v>209</v>
      </c>
      <c r="D4" s="274" t="s">
        <v>552</v>
      </c>
      <c r="E4" s="274" t="s">
        <v>210</v>
      </c>
      <c r="F4" s="366" t="s">
        <v>698</v>
      </c>
      <c r="G4" s="366" t="s">
        <v>696</v>
      </c>
      <c r="H4" s="366" t="s">
        <v>697</v>
      </c>
      <c r="I4" s="274" t="s">
        <v>213</v>
      </c>
      <c r="J4" s="274" t="s">
        <v>683</v>
      </c>
      <c r="L4" s="275" t="s">
        <v>192</v>
      </c>
      <c r="M4" s="276" t="str">
        <f>'Device Calculator'!C3</f>
        <v>TPS546B24A</v>
      </c>
      <c r="N4" s="277"/>
      <c r="P4" s="278">
        <v>0</v>
      </c>
      <c r="Q4" s="279" t="s">
        <v>38</v>
      </c>
      <c r="R4" s="280" t="s">
        <v>38</v>
      </c>
      <c r="T4" s="59" t="s">
        <v>547</v>
      </c>
    </row>
    <row r="5" spans="2:20" ht="15.75" thickBot="1" x14ac:dyDescent="0.25">
      <c r="B5" s="432" t="s">
        <v>215</v>
      </c>
      <c r="C5" s="281" t="s">
        <v>123</v>
      </c>
      <c r="D5" s="261">
        <v>24</v>
      </c>
      <c r="E5" s="282"/>
      <c r="F5" s="351">
        <f>IF(AND(D6=550,OR(D5=7,D5=8,D5=9,D5=10,D5=12,D5=13,D5=14,D5=15,D5=17,D5=18,D5=19,D5=20,D5=22,D5=23,D5=24,D5=25)),VLOOKUP(D5,'Resistor References'!I2:J17,2,FALSE),VLOOKUP(D5,'Resistor References'!G2:H35,2,FALSE))</f>
        <v>24</v>
      </c>
      <c r="G5" s="312" t="str">
        <f>'Resistor References'!G3</f>
        <v>SHORT</v>
      </c>
      <c r="H5" s="283" t="str">
        <f>'Resistor References'!G2</f>
        <v>EEPROM</v>
      </c>
      <c r="I5" s="358"/>
      <c r="J5" s="433" t="str">
        <f>IF(AND(D5=G5,D6=G6),"SHORT",IF(AND(H5=D5,H6=D6),"FLOAT","Resistor"))</f>
        <v>Resistor</v>
      </c>
      <c r="L5" s="284" t="s">
        <v>347</v>
      </c>
      <c r="M5" s="285">
        <f>ILOOP_trgt</f>
        <v>7.0993822612693052</v>
      </c>
      <c r="N5" s="286"/>
      <c r="P5" s="287">
        <v>1</v>
      </c>
      <c r="Q5" s="288">
        <v>2</v>
      </c>
      <c r="R5" s="289">
        <v>0.5</v>
      </c>
      <c r="T5" s="60" t="s">
        <v>548</v>
      </c>
    </row>
    <row r="6" spans="2:20" ht="15.75" thickBot="1" x14ac:dyDescent="0.25">
      <c r="B6" s="432"/>
      <c r="C6" s="290" t="s">
        <v>36</v>
      </c>
      <c r="D6" s="262">
        <v>900</v>
      </c>
      <c r="E6" s="291" t="s">
        <v>11</v>
      </c>
      <c r="F6" s="352">
        <f>IF(AND(D6=550,OR(D5=7,D5=8,D5=9,D5=10,D5=12, D5=13, D5=14, D5=15, D5=17, D5=18, D5=19, D5=20, D5=22, D5=23, D5=24, D5=25)),"Open",VLOOKUP(D6,'Resistor References'!K3:L10,2,FALSE))</f>
        <v>5</v>
      </c>
      <c r="G6" s="315">
        <v>550</v>
      </c>
      <c r="H6" s="292" t="s">
        <v>38</v>
      </c>
      <c r="I6" s="359">
        <v>450</v>
      </c>
      <c r="J6" s="434"/>
      <c r="L6" s="284" t="s">
        <v>348</v>
      </c>
      <c r="M6" s="285">
        <f>VLOOP_trgt</f>
        <v>25.817797235853604</v>
      </c>
      <c r="N6" s="286"/>
      <c r="P6" s="278">
        <v>2</v>
      </c>
      <c r="Q6" s="293">
        <v>2</v>
      </c>
      <c r="R6" s="294">
        <v>1</v>
      </c>
      <c r="T6" s="61" t="s">
        <v>17</v>
      </c>
    </row>
    <row r="7" spans="2:20" ht="15.75" thickBot="1" x14ac:dyDescent="0.25">
      <c r="B7" s="432" t="s">
        <v>216</v>
      </c>
      <c r="C7" s="281" t="s">
        <v>217</v>
      </c>
      <c r="D7" s="261">
        <v>3</v>
      </c>
      <c r="E7" s="282" t="s">
        <v>218</v>
      </c>
      <c r="F7" s="351">
        <f>VLOOKUP(D7,'Resistor References'!M3:N10,2,FALSE)</f>
        <v>2</v>
      </c>
      <c r="G7" s="312">
        <v>3</v>
      </c>
      <c r="H7" s="283">
        <v>3</v>
      </c>
      <c r="I7" s="358">
        <v>3</v>
      </c>
      <c r="J7" s="433" t="str">
        <f>IF(AND(D7=G7,D8=G8,G9=D9),"SHORT",IF(AND(H7=D7,H8=D8,H9=D9),"FLOAT","Resistor"))</f>
        <v>Resistor</v>
      </c>
      <c r="L7" s="295" t="s">
        <v>351</v>
      </c>
      <c r="M7" s="276">
        <f>Comp_Code</f>
        <v>15</v>
      </c>
      <c r="N7" s="296"/>
      <c r="P7" s="287">
        <v>3</v>
      </c>
      <c r="Q7" s="288">
        <v>2</v>
      </c>
      <c r="R7" s="289">
        <v>2</v>
      </c>
      <c r="T7" s="62" t="s">
        <v>18</v>
      </c>
    </row>
    <row r="8" spans="2:20" ht="15.75" thickBot="1" x14ac:dyDescent="0.25">
      <c r="B8" s="432"/>
      <c r="C8" s="297" t="s">
        <v>219</v>
      </c>
      <c r="D8" s="65" t="s">
        <v>274</v>
      </c>
      <c r="E8" s="298" t="s">
        <v>26</v>
      </c>
      <c r="F8" s="353">
        <f>VLOOKUP(D8,'Resistor References'!O3:P6,2,FALSE)</f>
        <v>1</v>
      </c>
      <c r="G8" s="184" t="str">
        <f>'Resistor References'!O3</f>
        <v>20/26</v>
      </c>
      <c r="H8" s="183" t="str">
        <f>'Resistor References'!O3</f>
        <v>20/26</v>
      </c>
      <c r="I8" s="360" t="s">
        <v>221</v>
      </c>
      <c r="J8" s="439"/>
      <c r="L8" s="295" t="s">
        <v>37</v>
      </c>
      <c r="M8" s="276">
        <f>fsw</f>
        <v>1500</v>
      </c>
      <c r="N8" s="296" t="s">
        <v>11</v>
      </c>
      <c r="P8" s="278">
        <v>4</v>
      </c>
      <c r="Q8" s="293">
        <v>2</v>
      </c>
      <c r="R8" s="294">
        <v>4</v>
      </c>
      <c r="T8" s="63" t="s">
        <v>19</v>
      </c>
    </row>
    <row r="9" spans="2:20" ht="15" thickBot="1" x14ac:dyDescent="0.25">
      <c r="B9" s="432"/>
      <c r="C9" s="299" t="s">
        <v>222</v>
      </c>
      <c r="D9" s="263">
        <v>1</v>
      </c>
      <c r="E9" s="300"/>
      <c r="F9" s="354">
        <f>VLOOKUP(D9,'Resistor References'!Q3:R6,2,FALSE)</f>
        <v>0</v>
      </c>
      <c r="G9" s="356">
        <v>1</v>
      </c>
      <c r="H9" s="301">
        <v>2</v>
      </c>
      <c r="I9" s="361" t="s">
        <v>221</v>
      </c>
      <c r="J9" s="439"/>
      <c r="L9" s="295" t="s">
        <v>353</v>
      </c>
      <c r="M9" s="276">
        <f>Phases</f>
        <v>1</v>
      </c>
      <c r="N9" s="296"/>
      <c r="P9" s="287">
        <v>5</v>
      </c>
      <c r="Q9" s="288">
        <v>2</v>
      </c>
      <c r="R9" s="289">
        <v>8</v>
      </c>
    </row>
    <row r="10" spans="2:20" ht="15" thickBot="1" x14ac:dyDescent="0.25">
      <c r="B10" s="432" t="s">
        <v>223</v>
      </c>
      <c r="C10" s="281" t="s">
        <v>224</v>
      </c>
      <c r="D10" s="261" t="s">
        <v>283</v>
      </c>
      <c r="E10" s="282" t="s">
        <v>22</v>
      </c>
      <c r="F10" s="351">
        <f>VLOOKUP(D10,'Resistor References'!S2:T17,2,FALSE)</f>
        <v>2</v>
      </c>
      <c r="G10" s="312" t="s">
        <v>38</v>
      </c>
      <c r="H10" s="302">
        <v>1</v>
      </c>
      <c r="I10" s="358" t="s">
        <v>226</v>
      </c>
      <c r="J10" s="433" t="str">
        <f>IF(AND(D10=G10,D11=G11),"SHORT",IF(AND(H10=D10,H11=D11),"FLOAT","Resistor"))</f>
        <v>Resistor</v>
      </c>
      <c r="L10" s="295" t="s">
        <v>309</v>
      </c>
      <c r="M10" s="276">
        <f>Iphase</f>
        <v>10</v>
      </c>
      <c r="N10" s="296" t="s">
        <v>26</v>
      </c>
      <c r="P10" s="278">
        <v>6</v>
      </c>
      <c r="Q10" s="293">
        <v>3</v>
      </c>
      <c r="R10" s="294">
        <v>0.5</v>
      </c>
    </row>
    <row r="11" spans="2:20" ht="15" thickBot="1" x14ac:dyDescent="0.25">
      <c r="B11" s="432"/>
      <c r="C11" s="297" t="s">
        <v>227</v>
      </c>
      <c r="D11" s="264">
        <v>1</v>
      </c>
      <c r="E11" s="298" t="s">
        <v>22</v>
      </c>
      <c r="F11" s="353">
        <f>IF(D10='Resistor References'!S2,'Resistor References'!S2,VLOOKUP(D11,'Resistor References'!X3:Y18,2,FALSE))</f>
        <v>10</v>
      </c>
      <c r="G11" s="184" t="s">
        <v>38</v>
      </c>
      <c r="H11" s="195">
        <v>1</v>
      </c>
      <c r="I11" s="362">
        <v>0.8</v>
      </c>
      <c r="J11" s="439"/>
      <c r="L11" s="295" t="s">
        <v>227</v>
      </c>
      <c r="M11" s="276">
        <f>Vout</f>
        <v>1</v>
      </c>
      <c r="N11" s="296" t="s">
        <v>22</v>
      </c>
      <c r="P11" s="287">
        <v>7</v>
      </c>
      <c r="Q11" s="288">
        <v>3</v>
      </c>
      <c r="R11" s="289">
        <v>1</v>
      </c>
    </row>
    <row r="12" spans="2:20" ht="15" thickBot="1" x14ac:dyDescent="0.25">
      <c r="B12" s="432"/>
      <c r="C12" s="290" t="s">
        <v>228</v>
      </c>
      <c r="D12" s="265">
        <f>VLOOKUP(D10,'Resistor References'!S2:U17,3,FALSE)</f>
        <v>0.5</v>
      </c>
      <c r="E12" s="291"/>
      <c r="F12" s="352" t="s">
        <v>221</v>
      </c>
      <c r="G12" s="315" t="s">
        <v>38</v>
      </c>
      <c r="H12" s="303">
        <v>0.5</v>
      </c>
      <c r="I12" s="363">
        <v>0.5</v>
      </c>
      <c r="J12" s="434"/>
      <c r="L12" s="304" t="s">
        <v>228</v>
      </c>
      <c r="M12" s="305">
        <f>VOSL</f>
        <v>0.5</v>
      </c>
      <c r="N12" s="306" t="s">
        <v>22</v>
      </c>
      <c r="P12" s="278">
        <v>8</v>
      </c>
      <c r="Q12" s="293">
        <v>3</v>
      </c>
      <c r="R12" s="294">
        <v>2</v>
      </c>
    </row>
    <row r="13" spans="2:20" ht="15" thickBot="1" x14ac:dyDescent="0.25">
      <c r="B13" s="432" t="s">
        <v>229</v>
      </c>
      <c r="C13" s="307" t="s">
        <v>230</v>
      </c>
      <c r="D13" s="266">
        <v>20</v>
      </c>
      <c r="E13" s="308" t="s">
        <v>231</v>
      </c>
      <c r="F13" s="355">
        <f>VLOOKUP(D13,'Resistor References'!Z2:AA34,2,FALSE)</f>
        <v>4</v>
      </c>
      <c r="G13" s="357" t="s">
        <v>232</v>
      </c>
      <c r="H13" s="309" t="s">
        <v>38</v>
      </c>
      <c r="I13" s="364">
        <v>36</v>
      </c>
      <c r="J13" s="439" t="str">
        <f>IF(AND(D13=G13,D14=G14),"SHORT",IF(AND(H13=D13,H14=D14),"FLOAT","Resistor"))</f>
        <v>Resistor</v>
      </c>
      <c r="P13" s="287">
        <v>9</v>
      </c>
      <c r="Q13" s="288">
        <v>3</v>
      </c>
      <c r="R13" s="289">
        <v>4</v>
      </c>
    </row>
    <row r="14" spans="2:20" ht="15" thickBot="1" x14ac:dyDescent="0.25">
      <c r="B14" s="432"/>
      <c r="C14" s="290" t="str">
        <f>IF(D9=1,"INTERLEAVE","SYNC_CONFIG")</f>
        <v>INTERLEAVE</v>
      </c>
      <c r="D14" s="262" t="s">
        <v>801</v>
      </c>
      <c r="E14" s="291"/>
      <c r="F14" s="352" t="str">
        <f>VLOOKUP(D14,'Resistor References'!AB2:AC11,2,FALSE)</f>
        <v>Open</v>
      </c>
      <c r="G14" s="315" t="str">
        <f>'Resistor References'!AB3</f>
        <v>0, Auto</v>
      </c>
      <c r="H14" s="292" t="str">
        <f>'Resistor References'!AB3</f>
        <v>0, Auto</v>
      </c>
      <c r="I14" s="359" t="s">
        <v>233</v>
      </c>
      <c r="J14" s="434"/>
      <c r="P14" s="278">
        <v>10</v>
      </c>
      <c r="Q14" s="293">
        <v>3</v>
      </c>
      <c r="R14" s="294">
        <v>8</v>
      </c>
    </row>
    <row r="15" spans="2:20" ht="15" thickBot="1" x14ac:dyDescent="0.25">
      <c r="P15" s="287">
        <v>11</v>
      </c>
      <c r="Q15" s="288">
        <v>4</v>
      </c>
      <c r="R15" s="289">
        <v>0.5</v>
      </c>
    </row>
    <row r="16" spans="2:20" ht="15.75" customHeight="1" thickBot="1" x14ac:dyDescent="0.3">
      <c r="B16" s="440" t="s">
        <v>679</v>
      </c>
      <c r="C16" s="441"/>
      <c r="D16" s="441"/>
      <c r="E16" s="441"/>
      <c r="F16" s="441"/>
      <c r="G16" s="441"/>
      <c r="H16" s="441"/>
      <c r="I16" s="441"/>
      <c r="J16" s="442"/>
      <c r="P16" s="278">
        <v>12</v>
      </c>
      <c r="Q16" s="293">
        <v>4</v>
      </c>
      <c r="R16" s="294">
        <v>1</v>
      </c>
    </row>
    <row r="17" spans="2:18" ht="15" thickBot="1" x14ac:dyDescent="0.25">
      <c r="B17" s="274" t="s">
        <v>208</v>
      </c>
      <c r="C17" s="274" t="s">
        <v>21</v>
      </c>
      <c r="D17" s="274" t="s">
        <v>304</v>
      </c>
      <c r="E17" s="274" t="s">
        <v>305</v>
      </c>
      <c r="F17" s="274"/>
      <c r="G17" s="274" t="s">
        <v>684</v>
      </c>
      <c r="H17" s="274" t="s">
        <v>685</v>
      </c>
      <c r="I17" s="423" t="s">
        <v>800</v>
      </c>
      <c r="J17" s="424"/>
      <c r="P17" s="287">
        <v>13</v>
      </c>
      <c r="Q17" s="288">
        <v>4</v>
      </c>
      <c r="R17" s="289">
        <v>2</v>
      </c>
    </row>
    <row r="18" spans="2:18" ht="15" thickBot="1" x14ac:dyDescent="0.25">
      <c r="B18" s="310" t="str">
        <f>B$5</f>
        <v>MSEL1</v>
      </c>
      <c r="C18" s="281" t="s">
        <v>239</v>
      </c>
      <c r="D18" s="283">
        <f>IF(OR(J5="SHORT",J5="FLOAT"),J5,IF(F5&lt;16,F5,F5-16))</f>
        <v>8</v>
      </c>
      <c r="E18" s="283">
        <f>IF(OR(J5="SHORT",J5="FLOAT", F6="Open"),"Open",IF(F5&lt;16,2*F6,2*F6+1))</f>
        <v>11</v>
      </c>
      <c r="F18" s="311"/>
      <c r="G18" s="312">
        <f>IF(OR(D18="FLOAT",D18="SHORT"),D18,HLOOKUP(D18,'Resistor Selection'!C$13:R$14,2,FALSE))</f>
        <v>21500</v>
      </c>
      <c r="H18" s="313">
        <f>IF(E18="Open","Open",VLOOKUP(E18,'Resistor Selection'!B$15:R$30,'Pin Detect Programming'!D18+2,FALSE))</f>
        <v>7500</v>
      </c>
      <c r="I18" s="425"/>
      <c r="J18" s="426"/>
      <c r="P18" s="278">
        <v>14</v>
      </c>
      <c r="Q18" s="293">
        <v>4</v>
      </c>
      <c r="R18" s="294">
        <v>4</v>
      </c>
    </row>
    <row r="19" spans="2:18" ht="15" thickBot="1" x14ac:dyDescent="0.25">
      <c r="B19" s="310" t="str">
        <f>B$7</f>
        <v>MSEL2</v>
      </c>
      <c r="C19" s="297" t="s">
        <v>240</v>
      </c>
      <c r="D19" s="183">
        <f>IF(OR(J7="SHORT",J7="FLOAT"),J7,F9+4*F8)</f>
        <v>4</v>
      </c>
      <c r="E19" s="183" t="str">
        <f>IF(OR(D7=3,J7="FLOAT",J7="SHORT"),"Open",F7)</f>
        <v>Open</v>
      </c>
      <c r="F19" s="182"/>
      <c r="G19" s="184">
        <f>IF(OR(D19="FLOAT",D19="SHORT"),D19,HLOOKUP(D19,'Resistor Selection'!C$13:R$14,2,FALSE))</f>
        <v>10000</v>
      </c>
      <c r="H19" s="314" t="str">
        <f>IF(E19="Open","Open",VLOOKUP(E19,'Resistor Selection'!B$15:R$30,'Pin Detect Programming'!D19+2,FALSE))</f>
        <v>Open</v>
      </c>
      <c r="I19" s="425"/>
      <c r="J19" s="426"/>
      <c r="P19" s="287">
        <v>15</v>
      </c>
      <c r="Q19" s="288">
        <v>4</v>
      </c>
      <c r="R19" s="289">
        <v>8</v>
      </c>
    </row>
    <row r="20" spans="2:18" ht="15" thickBot="1" x14ac:dyDescent="0.25">
      <c r="B20" s="310" t="str">
        <f>B$10</f>
        <v>VSEL</v>
      </c>
      <c r="C20" s="297" t="s">
        <v>241</v>
      </c>
      <c r="D20" s="183">
        <f>IF(OR(J10="SHORT",J10="FLOAT"),J10,F11)</f>
        <v>10</v>
      </c>
      <c r="E20" s="183">
        <f>IF(OR(F10="Float",F10="Short"),"Open",F10)</f>
        <v>2</v>
      </c>
      <c r="F20" s="182"/>
      <c r="G20" s="184">
        <f>IF(OR(D20="FLOAT",D20="SHORT"),D20,HLOOKUP(D20,'Resistor Selection'!C$13:R$14,2,FALSE))</f>
        <v>31600</v>
      </c>
      <c r="H20" s="314">
        <f>IF(E20="Open","Open",VLOOKUP(E20,'Resistor Selection'!B$15:R$30,'Pin Detect Programming'!D20+2,FALSE))</f>
        <v>78700</v>
      </c>
      <c r="I20" s="425"/>
      <c r="J20" s="426"/>
      <c r="P20" s="278">
        <v>16</v>
      </c>
      <c r="Q20" s="293">
        <v>5</v>
      </c>
      <c r="R20" s="294">
        <v>0.5</v>
      </c>
    </row>
    <row r="21" spans="2:18" ht="15" thickBot="1" x14ac:dyDescent="0.25">
      <c r="B21" s="310" t="str">
        <f>B$13</f>
        <v>ADRSEL</v>
      </c>
      <c r="C21" s="290" t="s">
        <v>242</v>
      </c>
      <c r="D21" s="292">
        <f>IF(OR(J13="SHORT",J13="FLOAT"),J13,IF(AND(D14='Resistor References'!AB3,'Pin Detect Programming'!D13&gt;31),'Resistor References'!AM1,IF(F13='Resistor References'!T3,'Resistor References'!T3,IF(F13&lt;16,F13,F13-16))))</f>
        <v>4</v>
      </c>
      <c r="E21" s="292" t="str">
        <f>IF(OR(F13="Float",F13="Short"),"Open",IF(AND(F14='Resistor References'!AC3,F13&lt;16),F14,IF(F13&lt;16,2*F14,2*F14+1)))</f>
        <v>Open</v>
      </c>
      <c r="F21" s="246"/>
      <c r="G21" s="315">
        <f>IF(OR(D21="FLOAT",D21="SHORT"),D21,HLOOKUP(D21,'Resistor Selection'!C$13:R$14,2,FALSE))</f>
        <v>10000</v>
      </c>
      <c r="H21" s="316" t="str">
        <f>IF(E21="Open","Open",VLOOKUP(E21,'Resistor Selection'!B$15:R$30,'Pin Detect Programming'!D21+2,FALSE))</f>
        <v>Open</v>
      </c>
      <c r="I21" s="427"/>
      <c r="J21" s="428"/>
      <c r="P21" s="287">
        <v>17</v>
      </c>
      <c r="Q21" s="288">
        <v>5</v>
      </c>
      <c r="R21" s="289">
        <v>1</v>
      </c>
    </row>
    <row r="22" spans="2:18" ht="15" thickBot="1" x14ac:dyDescent="0.25">
      <c r="P22" s="278">
        <v>18</v>
      </c>
      <c r="Q22" s="293">
        <v>5</v>
      </c>
      <c r="R22" s="294">
        <v>2</v>
      </c>
    </row>
    <row r="23" spans="2:18" ht="15.75" thickBot="1" x14ac:dyDescent="0.3">
      <c r="B23" s="435" t="s">
        <v>243</v>
      </c>
      <c r="C23" s="436"/>
      <c r="D23" s="436"/>
      <c r="E23" s="436"/>
      <c r="F23" s="436"/>
      <c r="G23" s="436"/>
      <c r="H23" s="436"/>
      <c r="I23" s="436"/>
      <c r="J23" s="437"/>
      <c r="P23" s="287">
        <v>19</v>
      </c>
      <c r="Q23" s="288">
        <v>5</v>
      </c>
      <c r="R23" s="289">
        <v>4</v>
      </c>
    </row>
    <row r="24" spans="2:18" ht="29.25" thickBot="1" x14ac:dyDescent="0.25">
      <c r="B24" s="274" t="s">
        <v>208</v>
      </c>
      <c r="C24" s="274" t="s">
        <v>209</v>
      </c>
      <c r="D24" s="274" t="s">
        <v>552</v>
      </c>
      <c r="E24" s="274" t="s">
        <v>210</v>
      </c>
      <c r="F24" s="366" t="s">
        <v>698</v>
      </c>
      <c r="G24" s="366" t="s">
        <v>696</v>
      </c>
      <c r="H24" s="366" t="s">
        <v>697</v>
      </c>
      <c r="I24" s="274" t="s">
        <v>213</v>
      </c>
      <c r="J24" s="274" t="s">
        <v>214</v>
      </c>
      <c r="P24" s="278">
        <v>20</v>
      </c>
      <c r="Q24" s="293">
        <v>5</v>
      </c>
      <c r="R24" s="294">
        <v>8</v>
      </c>
    </row>
    <row r="25" spans="2:18" ht="43.5" thickBot="1" x14ac:dyDescent="0.25">
      <c r="B25" s="432" t="str">
        <f>B7</f>
        <v>MSEL2</v>
      </c>
      <c r="C25" s="349" t="s">
        <v>678</v>
      </c>
      <c r="D25" s="350" t="s">
        <v>688</v>
      </c>
      <c r="E25" s="282"/>
      <c r="F25" s="351">
        <f>IF(AND(D25=G25,D26=G26),"SHORT",IF(AND(D25=H25,D26=H26),"FLOAT",VLOOKUP(D25,'Resistor References'!AF$4:AG$11,2,FALSE)))</f>
        <v>1</v>
      </c>
      <c r="G25" s="312" t="str">
        <f>'Resistor References'!AF$2</f>
        <v>180°, 2</v>
      </c>
      <c r="H25" s="283" t="str">
        <f>'Resistor References'!AF$3</f>
        <v>180°, 2</v>
      </c>
      <c r="I25" s="358" t="s">
        <v>221</v>
      </c>
      <c r="J25" s="433" t="str">
        <f>IF(AND(D25=G25,D26=G26),"SHORT",IF(AND(H25=D25,H26=D26),"FLOAT","Resistor"))</f>
        <v>Resistor</v>
      </c>
      <c r="P25" s="287">
        <v>21</v>
      </c>
      <c r="Q25" s="288">
        <v>6</v>
      </c>
      <c r="R25" s="289">
        <v>0.5</v>
      </c>
    </row>
    <row r="26" spans="2:18" ht="15" thickBot="1" x14ac:dyDescent="0.25">
      <c r="B26" s="432"/>
      <c r="C26" s="290" t="s">
        <v>219</v>
      </c>
      <c r="D26" s="262" t="str">
        <f>D8</f>
        <v>15/19</v>
      </c>
      <c r="E26" s="291" t="s">
        <v>26</v>
      </c>
      <c r="F26" s="352">
        <f>VLOOKUP(D26,'Resistor References'!O$3:P$6,2,FALSE)</f>
        <v>1</v>
      </c>
      <c r="G26" s="315" t="str">
        <f>'Resistor References'!O$3</f>
        <v>20/26</v>
      </c>
      <c r="H26" s="292" t="str">
        <f>'Resistor References'!O$4</f>
        <v>15/19</v>
      </c>
      <c r="I26" s="359">
        <v>52</v>
      </c>
      <c r="J26" s="434"/>
      <c r="P26" s="278">
        <v>22</v>
      </c>
      <c r="Q26" s="293">
        <v>6</v>
      </c>
      <c r="R26" s="294">
        <v>1</v>
      </c>
    </row>
    <row r="27" spans="2:18" ht="15" thickBot="1" x14ac:dyDescent="0.25">
      <c r="P27" s="287">
        <v>23</v>
      </c>
      <c r="Q27" s="288">
        <v>6</v>
      </c>
      <c r="R27" s="289">
        <v>2</v>
      </c>
    </row>
    <row r="28" spans="2:18" ht="16.5" thickBot="1" x14ac:dyDescent="0.3">
      <c r="B28" s="440" t="s">
        <v>680</v>
      </c>
      <c r="C28" s="441"/>
      <c r="D28" s="441"/>
      <c r="E28" s="441"/>
      <c r="F28" s="441"/>
      <c r="G28" s="441"/>
      <c r="H28" s="441"/>
      <c r="I28" s="441"/>
      <c r="J28" s="442"/>
      <c r="P28" s="278">
        <v>24</v>
      </c>
      <c r="Q28" s="293">
        <v>6</v>
      </c>
      <c r="R28" s="294">
        <v>4</v>
      </c>
    </row>
    <row r="29" spans="2:18" ht="15" customHeight="1" thickBot="1" x14ac:dyDescent="0.25">
      <c r="B29" s="274" t="s">
        <v>208</v>
      </c>
      <c r="C29" s="274" t="s">
        <v>21</v>
      </c>
      <c r="D29" s="274" t="s">
        <v>304</v>
      </c>
      <c r="E29" s="274" t="s">
        <v>305</v>
      </c>
      <c r="F29" s="274"/>
      <c r="G29" s="274" t="s">
        <v>684</v>
      </c>
      <c r="H29" s="274" t="s">
        <v>237</v>
      </c>
      <c r="I29" s="438" t="s">
        <v>246</v>
      </c>
      <c r="J29" s="424"/>
      <c r="P29" s="287">
        <v>25</v>
      </c>
      <c r="Q29" s="288">
        <v>6</v>
      </c>
      <c r="R29" s="289">
        <v>8</v>
      </c>
    </row>
    <row r="30" spans="2:18" ht="15" thickBot="1" x14ac:dyDescent="0.25">
      <c r="B30" s="310" t="str">
        <f>B$5</f>
        <v>MSEL1</v>
      </c>
      <c r="C30" s="281" t="s">
        <v>221</v>
      </c>
      <c r="D30" s="283" t="s">
        <v>211</v>
      </c>
      <c r="E30" s="283" t="s">
        <v>247</v>
      </c>
      <c r="F30" s="311"/>
      <c r="G30" s="312" t="s">
        <v>248</v>
      </c>
      <c r="H30" s="313" t="s">
        <v>248</v>
      </c>
      <c r="I30" s="425"/>
      <c r="J30" s="426"/>
      <c r="P30" s="278">
        <v>26</v>
      </c>
      <c r="Q30" s="293">
        <v>7</v>
      </c>
      <c r="R30" s="294">
        <v>0.5</v>
      </c>
    </row>
    <row r="31" spans="2:18" ht="15" thickBot="1" x14ac:dyDescent="0.25">
      <c r="B31" s="310" t="str">
        <f>B$7</f>
        <v>MSEL2</v>
      </c>
      <c r="C31" s="297" t="s">
        <v>249</v>
      </c>
      <c r="D31" s="183" t="str">
        <f>IF(D9&lt;2,"N/A",IF(OR(J25="SHORT",J25="FLOAT"),J25,2*F25+MOD(F26,2)))</f>
        <v>N/A</v>
      </c>
      <c r="E31" s="183" t="str">
        <f>IF(OR(J25='Resistor References'!AG$2,J25='Resistor References'!AG$3,'Pin Detect Programming'!F26&lt;2),"OPEN",1)</f>
        <v>OPEN</v>
      </c>
      <c r="F31" s="182"/>
      <c r="G31" s="184" t="e">
        <f>IF(OR(D31="FLOAT",D31="SHORT"),D31,HLOOKUP(D31,'Resistor Selection'!C13:R14,2,FALSE))</f>
        <v>#N/A</v>
      </c>
      <c r="H31" s="314" t="str">
        <f>IF(E31="Open","Open",VLOOKUP(E31,'Resistor Selection'!B$13:AH$30,'Pin Detect Programming'!D31+2,FALSE))</f>
        <v>Open</v>
      </c>
      <c r="I31" s="425"/>
      <c r="J31" s="426"/>
      <c r="P31" s="287">
        <v>27</v>
      </c>
      <c r="Q31" s="288">
        <v>7</v>
      </c>
      <c r="R31" s="289">
        <v>1</v>
      </c>
    </row>
    <row r="32" spans="2:18" ht="15" thickBot="1" x14ac:dyDescent="0.25">
      <c r="B32" s="310" t="str">
        <f>B$10</f>
        <v>VSEL</v>
      </c>
      <c r="C32" s="297" t="s">
        <v>221</v>
      </c>
      <c r="D32" s="183" t="s">
        <v>211</v>
      </c>
      <c r="E32" s="183" t="s">
        <v>247</v>
      </c>
      <c r="F32" s="182"/>
      <c r="G32" s="184" t="s">
        <v>248</v>
      </c>
      <c r="H32" s="314" t="s">
        <v>248</v>
      </c>
      <c r="I32" s="425"/>
      <c r="J32" s="426"/>
      <c r="P32" s="278">
        <v>28</v>
      </c>
      <c r="Q32" s="293">
        <v>7</v>
      </c>
      <c r="R32" s="294">
        <v>2</v>
      </c>
    </row>
    <row r="33" spans="2:18" ht="15" thickBot="1" x14ac:dyDescent="0.25">
      <c r="B33" s="310" t="str">
        <f>B$13</f>
        <v>ADRSEL</v>
      </c>
      <c r="C33" s="290" t="s">
        <v>221</v>
      </c>
      <c r="D33" s="292" t="s">
        <v>211</v>
      </c>
      <c r="E33" s="292" t="s">
        <v>247</v>
      </c>
      <c r="F33" s="246"/>
      <c r="G33" s="315" t="s">
        <v>248</v>
      </c>
      <c r="H33" s="316" t="s">
        <v>248</v>
      </c>
      <c r="I33" s="427"/>
      <c r="J33" s="428"/>
      <c r="P33" s="287">
        <v>29</v>
      </c>
      <c r="Q33" s="288">
        <v>7</v>
      </c>
      <c r="R33" s="289">
        <v>4</v>
      </c>
    </row>
    <row r="34" spans="2:18" ht="15" thickBot="1" x14ac:dyDescent="0.25">
      <c r="L34" s="317"/>
      <c r="P34" s="278">
        <v>30</v>
      </c>
      <c r="Q34" s="293">
        <v>7</v>
      </c>
      <c r="R34" s="294">
        <v>8</v>
      </c>
    </row>
    <row r="35" spans="2:18" ht="15.75" thickBot="1" x14ac:dyDescent="0.3">
      <c r="B35" s="435" t="s">
        <v>250</v>
      </c>
      <c r="C35" s="436"/>
      <c r="D35" s="436"/>
      <c r="E35" s="436"/>
      <c r="F35" s="436"/>
      <c r="G35" s="436"/>
      <c r="H35" s="436"/>
      <c r="I35" s="436"/>
      <c r="J35" s="437"/>
      <c r="P35" s="318">
        <v>31</v>
      </c>
      <c r="Q35" s="319">
        <v>10</v>
      </c>
      <c r="R35" s="320">
        <v>2</v>
      </c>
    </row>
    <row r="36" spans="2:18" ht="29.25" thickBot="1" x14ac:dyDescent="0.25">
      <c r="B36" s="274" t="s">
        <v>208</v>
      </c>
      <c r="C36" s="274" t="s">
        <v>209</v>
      </c>
      <c r="D36" s="274" t="s">
        <v>552</v>
      </c>
      <c r="E36" s="274" t="s">
        <v>210</v>
      </c>
      <c r="F36" s="366" t="s">
        <v>698</v>
      </c>
      <c r="G36" s="366" t="s">
        <v>696</v>
      </c>
      <c r="H36" s="366" t="s">
        <v>697</v>
      </c>
      <c r="I36" s="274" t="s">
        <v>213</v>
      </c>
      <c r="J36" s="274" t="s">
        <v>214</v>
      </c>
    </row>
    <row r="37" spans="2:18" ht="43.5" thickBot="1" x14ac:dyDescent="0.25">
      <c r="B37" s="432" t="str">
        <f>B7</f>
        <v>MSEL2</v>
      </c>
      <c r="C37" s="349" t="s">
        <v>678</v>
      </c>
      <c r="D37" s="261" t="s">
        <v>690</v>
      </c>
      <c r="E37" s="282"/>
      <c r="F37" s="351">
        <f>IF(AND(D37=G37,D38=G38),"SHORT",IF(AND(D37=H37,D38=H38),"FLOAT",VLOOKUP(D37,'Resistor References'!AF$4:AG$11,2,FALSE)))</f>
        <v>7</v>
      </c>
      <c r="G37" s="312" t="s">
        <v>221</v>
      </c>
      <c r="H37" s="283" t="s">
        <v>221</v>
      </c>
      <c r="I37" s="358" t="s">
        <v>221</v>
      </c>
      <c r="J37" s="433" t="str">
        <f>IF(AND(D37=G37,D38=G38),"SHORT",IF(AND(H37=D37,H38=D38),"FLOAT","Resistor"))</f>
        <v>Resistor</v>
      </c>
    </row>
    <row r="38" spans="2:18" ht="15.75" customHeight="1" thickBot="1" x14ac:dyDescent="0.25">
      <c r="B38" s="432"/>
      <c r="C38" s="290" t="s">
        <v>219</v>
      </c>
      <c r="D38" s="262" t="str">
        <f>D8</f>
        <v>15/19</v>
      </c>
      <c r="E38" s="291" t="s">
        <v>26</v>
      </c>
      <c r="F38" s="352">
        <f>VLOOKUP(D38,'Resistor References'!O$3:P$6,2,FALSE)</f>
        <v>1</v>
      </c>
      <c r="G38" s="315" t="s">
        <v>221</v>
      </c>
      <c r="H38" s="292" t="s">
        <v>221</v>
      </c>
      <c r="I38" s="359">
        <v>52</v>
      </c>
      <c r="J38" s="434"/>
    </row>
    <row r="39" spans="2:18" ht="15" thickBot="1" x14ac:dyDescent="0.25"/>
    <row r="40" spans="2:18" ht="16.5" thickBot="1" x14ac:dyDescent="0.3">
      <c r="B40" s="440" t="s">
        <v>682</v>
      </c>
      <c r="C40" s="441"/>
      <c r="D40" s="441"/>
      <c r="E40" s="441"/>
      <c r="F40" s="441"/>
      <c r="G40" s="441"/>
      <c r="H40" s="441"/>
      <c r="I40" s="441"/>
      <c r="J40" s="442"/>
    </row>
    <row r="41" spans="2:18" ht="15" thickBot="1" x14ac:dyDescent="0.25">
      <c r="B41" s="274" t="s">
        <v>208</v>
      </c>
      <c r="C41" s="274" t="s">
        <v>21</v>
      </c>
      <c r="D41" s="274" t="s">
        <v>304</v>
      </c>
      <c r="E41" s="274" t="s">
        <v>305</v>
      </c>
      <c r="F41" s="274"/>
      <c r="G41" s="274" t="s">
        <v>684</v>
      </c>
      <c r="H41" s="274" t="s">
        <v>237</v>
      </c>
      <c r="I41" s="423" t="s">
        <v>246</v>
      </c>
      <c r="J41" s="424"/>
    </row>
    <row r="42" spans="2:18" ht="15" thickBot="1" x14ac:dyDescent="0.25">
      <c r="B42" s="310" t="str">
        <f>B$5</f>
        <v>MSEL1</v>
      </c>
      <c r="C42" s="281" t="s">
        <v>221</v>
      </c>
      <c r="D42" s="283" t="s">
        <v>211</v>
      </c>
      <c r="E42" s="283" t="s">
        <v>247</v>
      </c>
      <c r="F42" s="311"/>
      <c r="G42" s="312" t="s">
        <v>248</v>
      </c>
      <c r="H42" s="313" t="s">
        <v>248</v>
      </c>
      <c r="I42" s="425"/>
      <c r="J42" s="426"/>
    </row>
    <row r="43" spans="2:18" ht="15" thickBot="1" x14ac:dyDescent="0.25">
      <c r="B43" s="310" t="str">
        <f>B$7</f>
        <v>MSEL2</v>
      </c>
      <c r="C43" s="297" t="s">
        <v>249</v>
      </c>
      <c r="D43" s="183" t="str">
        <f>IF(D9&lt;3,"N/A",IF(OR(J37="SHORT",J37="FLOAT"),J37,2*F37+MOD(F38,2)))</f>
        <v>N/A</v>
      </c>
      <c r="E43" s="183" t="str">
        <f>IF(OR(J37='Resistor References'!AG$2,J37='Resistor References'!AG$3,'Pin Detect Programming'!F38&lt;2),"OPEN",1)</f>
        <v>OPEN</v>
      </c>
      <c r="F43" s="182"/>
      <c r="G43" s="184" t="e">
        <f>IF(OR(D43="FLOAT",D43="SHORT"),D43,HLOOKUP(D43,'Resistor Selection'!C13:R14,2,FALSE))</f>
        <v>#N/A</v>
      </c>
      <c r="H43" s="314" t="str">
        <f>IF(E43="Open","Open",VLOOKUP(E43,'Resistor Selection'!B$13:AH$30,'Pin Detect Programming'!D43+2,FALSE))</f>
        <v>Open</v>
      </c>
      <c r="I43" s="425"/>
      <c r="J43" s="426"/>
    </row>
    <row r="44" spans="2:18" ht="15" thickBot="1" x14ac:dyDescent="0.25">
      <c r="B44" s="310" t="str">
        <f>B$10</f>
        <v>VSEL</v>
      </c>
      <c r="C44" s="297" t="s">
        <v>221</v>
      </c>
      <c r="D44" s="183" t="s">
        <v>211</v>
      </c>
      <c r="E44" s="183" t="s">
        <v>247</v>
      </c>
      <c r="F44" s="182"/>
      <c r="G44" s="184" t="s">
        <v>248</v>
      </c>
      <c r="H44" s="314" t="s">
        <v>248</v>
      </c>
      <c r="I44" s="425"/>
      <c r="J44" s="426"/>
    </row>
    <row r="45" spans="2:18" ht="15" thickBot="1" x14ac:dyDescent="0.25">
      <c r="B45" s="310" t="str">
        <f>B$13</f>
        <v>ADRSEL</v>
      </c>
      <c r="C45" s="290" t="s">
        <v>221</v>
      </c>
      <c r="D45" s="292" t="s">
        <v>211</v>
      </c>
      <c r="E45" s="292" t="s">
        <v>247</v>
      </c>
      <c r="F45" s="246"/>
      <c r="G45" s="315" t="s">
        <v>248</v>
      </c>
      <c r="H45" s="316" t="s">
        <v>248</v>
      </c>
      <c r="I45" s="427"/>
      <c r="J45" s="428"/>
    </row>
    <row r="46" spans="2:18" ht="15" thickBot="1" x14ac:dyDescent="0.25"/>
    <row r="47" spans="2:18" ht="15.75" thickBot="1" x14ac:dyDescent="0.3">
      <c r="B47" s="435" t="s">
        <v>251</v>
      </c>
      <c r="C47" s="436"/>
      <c r="D47" s="436"/>
      <c r="E47" s="436"/>
      <c r="F47" s="436"/>
      <c r="G47" s="436"/>
      <c r="H47" s="436"/>
      <c r="I47" s="436"/>
      <c r="J47" s="437"/>
    </row>
    <row r="48" spans="2:18" ht="29.25" thickBot="1" x14ac:dyDescent="0.25">
      <c r="B48" s="274" t="s">
        <v>208</v>
      </c>
      <c r="C48" s="274" t="s">
        <v>209</v>
      </c>
      <c r="D48" s="274" t="s">
        <v>552</v>
      </c>
      <c r="E48" s="274" t="s">
        <v>210</v>
      </c>
      <c r="F48" s="366" t="s">
        <v>698</v>
      </c>
      <c r="G48" s="366" t="s">
        <v>696</v>
      </c>
      <c r="H48" s="366" t="s">
        <v>697</v>
      </c>
      <c r="I48" s="274" t="s">
        <v>213</v>
      </c>
      <c r="J48" s="274" t="s">
        <v>214</v>
      </c>
    </row>
    <row r="49" spans="2:10" ht="43.5" thickBot="1" x14ac:dyDescent="0.25">
      <c r="B49" s="432" t="str">
        <f>B7</f>
        <v>MSEL2</v>
      </c>
      <c r="C49" s="349" t="s">
        <v>678</v>
      </c>
      <c r="D49" s="261" t="s">
        <v>691</v>
      </c>
      <c r="E49" s="282"/>
      <c r="F49" s="351">
        <f>IF(AND(D49=G49,D50=G50),"SHORT",IF(AND(D49=H49,D50=H50),"FLOAT",VLOOKUP(D49,'Resistor References'!AF$4:AG$11,2,FALSE)))</f>
        <v>5</v>
      </c>
      <c r="G49" s="312" t="s">
        <v>221</v>
      </c>
      <c r="H49" s="283" t="s">
        <v>221</v>
      </c>
      <c r="I49" s="358" t="s">
        <v>221</v>
      </c>
      <c r="J49" s="433" t="str">
        <f>IF(AND(D49=G49,D50=G50),"SHORT",IF(AND(H49=D49,H50=D50),"FLOAT","Resistor"))</f>
        <v>Resistor</v>
      </c>
    </row>
    <row r="50" spans="2:10" ht="15" thickBot="1" x14ac:dyDescent="0.25">
      <c r="B50" s="432"/>
      <c r="C50" s="290" t="s">
        <v>219</v>
      </c>
      <c r="D50" s="262" t="str">
        <f>D8</f>
        <v>15/19</v>
      </c>
      <c r="E50" s="291" t="s">
        <v>26</v>
      </c>
      <c r="F50" s="352">
        <f>VLOOKUP(D50,'Resistor References'!O$3:P$6,2,FALSE)</f>
        <v>1</v>
      </c>
      <c r="G50" s="315" t="s">
        <v>221</v>
      </c>
      <c r="H50" s="292" t="s">
        <v>221</v>
      </c>
      <c r="I50" s="359">
        <v>52</v>
      </c>
      <c r="J50" s="434"/>
    </row>
    <row r="51" spans="2:10" ht="15" thickBot="1" x14ac:dyDescent="0.25"/>
    <row r="52" spans="2:10" ht="16.5" thickBot="1" x14ac:dyDescent="0.3">
      <c r="B52" s="440" t="s">
        <v>681</v>
      </c>
      <c r="C52" s="441"/>
      <c r="D52" s="441"/>
      <c r="E52" s="441"/>
      <c r="F52" s="441"/>
      <c r="G52" s="441"/>
      <c r="H52" s="441"/>
      <c r="I52" s="441"/>
      <c r="J52" s="442"/>
    </row>
    <row r="53" spans="2:10" ht="15" thickBot="1" x14ac:dyDescent="0.25">
      <c r="B53" s="274" t="s">
        <v>208</v>
      </c>
      <c r="C53" s="274" t="s">
        <v>21</v>
      </c>
      <c r="D53" s="274" t="s">
        <v>304</v>
      </c>
      <c r="E53" s="274" t="s">
        <v>305</v>
      </c>
      <c r="F53" s="274"/>
      <c r="G53" s="274" t="s">
        <v>684</v>
      </c>
      <c r="H53" s="274" t="s">
        <v>237</v>
      </c>
      <c r="I53" s="423" t="s">
        <v>246</v>
      </c>
      <c r="J53" s="424"/>
    </row>
    <row r="54" spans="2:10" ht="15" thickBot="1" x14ac:dyDescent="0.25">
      <c r="B54" s="310" t="str">
        <f>B$5</f>
        <v>MSEL1</v>
      </c>
      <c r="C54" s="281" t="s">
        <v>221</v>
      </c>
      <c r="D54" s="283" t="s">
        <v>211</v>
      </c>
      <c r="E54" s="283" t="s">
        <v>247</v>
      </c>
      <c r="F54" s="311"/>
      <c r="G54" s="312" t="s">
        <v>248</v>
      </c>
      <c r="H54" s="313" t="s">
        <v>248</v>
      </c>
      <c r="I54" s="425"/>
      <c r="J54" s="426"/>
    </row>
    <row r="55" spans="2:10" ht="15" thickBot="1" x14ac:dyDescent="0.25">
      <c r="B55" s="310" t="str">
        <f>B$7</f>
        <v>MSEL2</v>
      </c>
      <c r="C55" s="297" t="s">
        <v>249</v>
      </c>
      <c r="D55" s="183" t="str">
        <f>IF(D9&lt;4,"N/A",IF(OR(J49="SHORT",J49="FLOAT"),J49,2*F49+MOD(F50,2)))</f>
        <v>N/A</v>
      </c>
      <c r="E55" s="183" t="str">
        <f>IF(OR(J49='Resistor References'!AG$2,J49='Resistor References'!AG$3,'Pin Detect Programming'!F50&lt;2),"OPEN",1)</f>
        <v>OPEN</v>
      </c>
      <c r="F55" s="182"/>
      <c r="G55" s="184" t="e">
        <f>IF(OR(D55="FLOAT",D55="SHORT"),D55,HLOOKUP(D55,'Resistor Selection'!C13:R14,2,FALSE))</f>
        <v>#N/A</v>
      </c>
      <c r="H55" s="314" t="str">
        <f>IF(E55="Open","Open",VLOOKUP(E55,'Resistor Selection'!B$13:AH$30,'Pin Detect Programming'!D55+2,FALSE))</f>
        <v>Open</v>
      </c>
      <c r="I55" s="425"/>
      <c r="J55" s="426"/>
    </row>
    <row r="56" spans="2:10" ht="15" thickBot="1" x14ac:dyDescent="0.25">
      <c r="B56" s="310" t="str">
        <f>B$10</f>
        <v>VSEL</v>
      </c>
      <c r="C56" s="297" t="s">
        <v>221</v>
      </c>
      <c r="D56" s="183" t="s">
        <v>211</v>
      </c>
      <c r="E56" s="183" t="s">
        <v>247</v>
      </c>
      <c r="F56" s="182"/>
      <c r="G56" s="184" t="s">
        <v>248</v>
      </c>
      <c r="H56" s="314" t="s">
        <v>248</v>
      </c>
      <c r="I56" s="425"/>
      <c r="J56" s="426"/>
    </row>
    <row r="57" spans="2:10" ht="15" thickBot="1" x14ac:dyDescent="0.25">
      <c r="B57" s="310" t="str">
        <f>B$13</f>
        <v>ADRSEL</v>
      </c>
      <c r="C57" s="290" t="s">
        <v>221</v>
      </c>
      <c r="D57" s="292" t="s">
        <v>211</v>
      </c>
      <c r="E57" s="292" t="s">
        <v>247</v>
      </c>
      <c r="F57" s="246"/>
      <c r="G57" s="315" t="s">
        <v>248</v>
      </c>
      <c r="H57" s="316" t="s">
        <v>248</v>
      </c>
      <c r="I57" s="427"/>
      <c r="J57" s="428"/>
    </row>
  </sheetData>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phoneticPr fontId="28" type="noConversion"/>
  <conditionalFormatting sqref="D18">
    <cfRule type="cellIs" dxfId="87" priority="47" stopIfTrue="1" operator="equal">
      <formula>$H$4</formula>
    </cfRule>
    <cfRule type="cellIs" dxfId="86" priority="48" stopIfTrue="1" operator="equal">
      <formula>$G$4</formula>
    </cfRule>
    <cfRule type="cellIs" dxfId="85" priority="49" operator="greaterThan">
      <formula>29.5</formula>
    </cfRule>
  </conditionalFormatting>
  <conditionalFormatting sqref="D19">
    <cfRule type="cellIs" dxfId="84" priority="44" stopIfTrue="1" operator="equal">
      <formula>$H$4</formula>
    </cfRule>
    <cfRule type="cellIs" dxfId="83" priority="45" stopIfTrue="1" operator="equal">
      <formula>$G$4</formula>
    </cfRule>
    <cfRule type="cellIs" dxfId="82" priority="46" operator="greaterThan">
      <formula>29.5</formula>
    </cfRule>
  </conditionalFormatting>
  <conditionalFormatting sqref="D20">
    <cfRule type="cellIs" dxfId="81" priority="41" stopIfTrue="1" operator="equal">
      <formula>$H$4</formula>
    </cfRule>
    <cfRule type="cellIs" dxfId="80" priority="42" stopIfTrue="1" operator="equal">
      <formula>$G$4</formula>
    </cfRule>
    <cfRule type="cellIs" dxfId="79" priority="43" operator="greaterThan">
      <formula>29.5</formula>
    </cfRule>
  </conditionalFormatting>
  <conditionalFormatting sqref="D21">
    <cfRule type="cellIs" dxfId="78" priority="38" stopIfTrue="1" operator="equal">
      <formula>$H$4</formula>
    </cfRule>
    <cfRule type="cellIs" dxfId="77" priority="39" stopIfTrue="1" operator="equal">
      <formula>$G$4</formula>
    </cfRule>
    <cfRule type="cellIs" dxfId="76" priority="40" operator="greaterThan">
      <formula>29.5</formula>
    </cfRule>
  </conditionalFormatting>
  <conditionalFormatting sqref="D31">
    <cfRule type="cellIs" dxfId="75" priority="35" stopIfTrue="1" operator="equal">
      <formula>$H$4</formula>
    </cfRule>
    <cfRule type="cellIs" dxfId="74" priority="36" stopIfTrue="1" operator="equal">
      <formula>$G$4</formula>
    </cfRule>
    <cfRule type="cellIs" dxfId="73" priority="37" operator="greaterThan">
      <formula>29.5</formula>
    </cfRule>
  </conditionalFormatting>
  <conditionalFormatting sqref="D43">
    <cfRule type="cellIs" dxfId="72" priority="32" stopIfTrue="1" operator="equal">
      <formula>$H$4</formula>
    </cfRule>
    <cfRule type="cellIs" dxfId="71" priority="33" stopIfTrue="1" operator="equal">
      <formula>$G$4</formula>
    </cfRule>
    <cfRule type="cellIs" dxfId="70" priority="34" operator="greaterThan">
      <formula>29.5</formula>
    </cfRule>
  </conditionalFormatting>
  <conditionalFormatting sqref="D55">
    <cfRule type="cellIs" dxfId="69" priority="29" stopIfTrue="1" operator="equal">
      <formula>$H$4</formula>
    </cfRule>
    <cfRule type="cellIs" dxfId="68" priority="30" stopIfTrue="1" operator="equal">
      <formula>$G$4</formula>
    </cfRule>
    <cfRule type="cellIs" dxfId="67" priority="31" operator="greaterThan">
      <formula>29.5</formula>
    </cfRule>
  </conditionalFormatting>
  <conditionalFormatting sqref="Q4">
    <cfRule type="expression" dxfId="66" priority="22">
      <formula>"K3=$C$4"</formula>
    </cfRule>
  </conditionalFormatting>
  <conditionalFormatting sqref="R4">
    <cfRule type="expression" dxfId="65" priority="21">
      <formula>"K3=$C$4"</formula>
    </cfRule>
  </conditionalFormatting>
  <conditionalFormatting sqref="D11">
    <cfRule type="cellIs" dxfId="64" priority="16" operator="notEqual">
      <formula>Vout</formula>
    </cfRule>
  </conditionalFormatting>
  <conditionalFormatting sqref="Q5:Q35">
    <cfRule type="cellIs" dxfId="63" priority="19" operator="greaterThan">
      <formula>ILOOP_trgt</formula>
    </cfRule>
  </conditionalFormatting>
  <conditionalFormatting sqref="D6">
    <cfRule type="cellIs" dxfId="62" priority="17" operator="notEqual">
      <formula>fsw</formula>
    </cfRule>
  </conditionalFormatting>
  <conditionalFormatting sqref="D12">
    <cfRule type="cellIs" dxfId="61" priority="15" operator="notEqual">
      <formula>VOSL</formula>
    </cfRule>
  </conditionalFormatting>
  <conditionalFormatting sqref="P4:P35">
    <cfRule type="cellIs" dxfId="60" priority="14" operator="equal">
      <formula>$D$5</formula>
    </cfRule>
  </conditionalFormatting>
  <conditionalFormatting sqref="D37">
    <cfRule type="expression" dxfId="59" priority="13">
      <formula>NOT(AND(ISNUMBER(FIND($D$9,$D$37)),IF(ISNUMBER(FIND($D$9,$D$37)),FIND($D$9,$D$37)&gt;3,0)))</formula>
    </cfRule>
  </conditionalFormatting>
  <conditionalFormatting sqref="D49">
    <cfRule type="expression" dxfId="58" priority="12">
      <formula>NOT(AND(ISNUMBER(FIND($D$9,$D$49)),IF(ISNUMBER(FIND($D$9,$D$49)),FIND($D$9,$D$49)&gt;3,0)))</formula>
    </cfRule>
  </conditionalFormatting>
  <conditionalFormatting sqref="D25">
    <cfRule type="expression" dxfId="57" priority="11">
      <formula>NOT(AND(ISNUMBER(FIND($D$9,$D$25)),IF(ISNUMBER(FIND($D$9,$D$25)),FIND($D$9,$D$25)&gt;3,0)))</formula>
    </cfRule>
  </conditionalFormatting>
  <conditionalFormatting sqref="D26">
    <cfRule type="cellIs" dxfId="56" priority="10" operator="notEqual">
      <formula>$D$8</formula>
    </cfRule>
  </conditionalFormatting>
  <conditionalFormatting sqref="D38">
    <cfRule type="cellIs" dxfId="55" priority="9" operator="notEqual">
      <formula>$D$8</formula>
    </cfRule>
  </conditionalFormatting>
  <conditionalFormatting sqref="D50">
    <cfRule type="cellIs" dxfId="54" priority="8" operator="notEqual">
      <formula>$D$8</formula>
    </cfRule>
  </conditionalFormatting>
  <conditionalFormatting sqref="B47:J47 B49 D49:J49 B50:J51 B54:J57 B53:C53 F53 B48:C48 I48:J48 H53:J53 E48">
    <cfRule type="expression" dxfId="53" priority="7">
      <formula>$D$9&lt;&gt;4</formula>
    </cfRule>
  </conditionalFormatting>
  <conditionalFormatting sqref="B35:J35 B37 D37:J37 B38:J39 B42:J45 B41:C41 F41 B36:C36 I36:J36 H41:J41 E36">
    <cfRule type="expression" dxfId="52" priority="6">
      <formula>$D$9&lt;3</formula>
    </cfRule>
  </conditionalFormatting>
  <conditionalFormatting sqref="B23:J23 B30:J33 B29:C29 F29 B25:J27 B24:E24 I24:J24 H29:J29">
    <cfRule type="expression" dxfId="51" priority="5">
      <formula>$D$9&lt;2</formula>
    </cfRule>
  </conditionalFormatting>
  <conditionalFormatting sqref="C37">
    <cfRule type="expression" dxfId="50" priority="4">
      <formula>$D$9&lt;2</formula>
    </cfRule>
  </conditionalFormatting>
  <conditionalFormatting sqref="C49">
    <cfRule type="expression" dxfId="49" priority="3">
      <formula>$D$9&lt;2</formula>
    </cfRule>
  </conditionalFormatting>
  <conditionalFormatting sqref="D36">
    <cfRule type="expression" dxfId="48" priority="2">
      <formula>$D$9&lt;2</formula>
    </cfRule>
  </conditionalFormatting>
  <conditionalFormatting sqref="D48">
    <cfRule type="expression" dxfId="47" priority="1">
      <formula>$D$9&lt;2</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O62"/>
  <sheetViews>
    <sheetView zoomScale="85" zoomScaleNormal="85" workbookViewId="0">
      <pane ySplit="1" topLeftCell="A32" activePane="bottomLeft" state="frozen"/>
      <selection pane="bottomLeft" activeCell="I40" sqref="I40"/>
    </sheetView>
  </sheetViews>
  <sheetFormatPr defaultColWidth="9.125" defaultRowHeight="13.5" x14ac:dyDescent="0.15"/>
  <cols>
    <col min="1" max="1" width="15.25" style="41" customWidth="1"/>
    <col min="2" max="2" width="15.25" style="41" bestFit="1" customWidth="1"/>
    <col min="3" max="3" width="20.25" style="41" customWidth="1"/>
    <col min="4" max="4" width="50" style="41" customWidth="1"/>
    <col min="5" max="5" width="38.875" style="41" customWidth="1"/>
    <col min="6" max="6" width="24.375" style="42" customWidth="1"/>
    <col min="7" max="7" width="16.375" style="42" customWidth="1"/>
    <col min="8" max="8" width="14" style="43" customWidth="1"/>
    <col min="9" max="9" width="27.625" style="31" bestFit="1" customWidth="1"/>
    <col min="10" max="15" width="9.125" style="22"/>
    <col min="16" max="16384" width="9.125" style="17"/>
  </cols>
  <sheetData>
    <row r="1" spans="1:15" ht="27.75" thickBot="1" x14ac:dyDescent="0.2">
      <c r="A1" s="321" t="s">
        <v>208</v>
      </c>
      <c r="B1" s="321" t="s">
        <v>308</v>
      </c>
      <c r="C1" s="321" t="s">
        <v>382</v>
      </c>
      <c r="D1" s="321" t="s">
        <v>383</v>
      </c>
      <c r="E1" s="321" t="s">
        <v>384</v>
      </c>
      <c r="F1" s="322" t="s">
        <v>385</v>
      </c>
      <c r="G1" s="322" t="s">
        <v>386</v>
      </c>
      <c r="H1" s="323" t="s">
        <v>387</v>
      </c>
      <c r="I1" s="16" t="s">
        <v>388</v>
      </c>
      <c r="J1" s="17"/>
      <c r="K1" s="17"/>
      <c r="L1" s="17"/>
      <c r="M1" s="17"/>
      <c r="N1" s="17"/>
      <c r="O1" s="17"/>
    </row>
    <row r="2" spans="1:15" ht="13.9" customHeight="1" x14ac:dyDescent="0.15">
      <c r="A2" s="449" t="s">
        <v>389</v>
      </c>
      <c r="B2" s="450"/>
      <c r="C2" s="450"/>
      <c r="D2" s="450"/>
      <c r="E2" s="450"/>
      <c r="F2" s="450"/>
      <c r="G2" s="450"/>
      <c r="H2" s="451"/>
      <c r="I2" s="16"/>
      <c r="J2" s="17"/>
      <c r="K2" s="17"/>
      <c r="L2" s="17"/>
      <c r="M2" s="17"/>
      <c r="N2" s="17"/>
      <c r="O2" s="17"/>
    </row>
    <row r="3" spans="1:15" s="22" customFormat="1" ht="108" x14ac:dyDescent="0.15">
      <c r="A3" s="18">
        <v>30</v>
      </c>
      <c r="B3" s="18" t="s">
        <v>223</v>
      </c>
      <c r="C3" s="19" t="s">
        <v>390</v>
      </c>
      <c r="D3" s="20" t="s">
        <v>391</v>
      </c>
      <c r="E3" s="20"/>
      <c r="F3" s="166" t="str">
        <f>CONCATENATE(Concatenation!$B$6, Concatenation!$B$7)</f>
        <v>Top Resistor: 78700
Bottom Resistor: 31600</v>
      </c>
      <c r="G3" s="166" t="s">
        <v>666</v>
      </c>
      <c r="H3" s="21" t="s">
        <v>248</v>
      </c>
      <c r="I3" s="14"/>
    </row>
    <row r="4" spans="1:15" s="22" customFormat="1" ht="40.5" x14ac:dyDescent="0.15">
      <c r="A4" s="23">
        <v>33</v>
      </c>
      <c r="B4" s="18" t="s">
        <v>392</v>
      </c>
      <c r="C4" s="19" t="s">
        <v>393</v>
      </c>
      <c r="D4" s="20" t="s">
        <v>394</v>
      </c>
      <c r="E4" s="20" t="s">
        <v>394</v>
      </c>
      <c r="F4" s="166"/>
      <c r="G4" s="166"/>
      <c r="H4" s="21" t="s">
        <v>248</v>
      </c>
      <c r="I4" s="14"/>
    </row>
    <row r="5" spans="1:15" s="22" customFormat="1" ht="67.5" x14ac:dyDescent="0.15">
      <c r="A5" s="18">
        <v>33</v>
      </c>
      <c r="B5" s="18" t="s">
        <v>392</v>
      </c>
      <c r="C5" s="19" t="s">
        <v>393</v>
      </c>
      <c r="D5" s="24" t="s">
        <v>395</v>
      </c>
      <c r="E5" s="24" t="s">
        <v>396</v>
      </c>
      <c r="F5" s="167"/>
      <c r="G5" s="167"/>
      <c r="H5" s="21" t="s">
        <v>248</v>
      </c>
      <c r="I5" s="25"/>
    </row>
    <row r="6" spans="1:15" x14ac:dyDescent="0.15">
      <c r="A6" s="26"/>
      <c r="B6" s="26"/>
      <c r="C6" s="27"/>
      <c r="D6" s="28"/>
      <c r="E6" s="28"/>
      <c r="F6" s="29"/>
      <c r="G6" s="29"/>
      <c r="H6" s="30"/>
      <c r="J6" s="17"/>
      <c r="K6" s="17"/>
      <c r="L6" s="17"/>
      <c r="M6" s="17"/>
      <c r="N6" s="17"/>
      <c r="O6" s="17"/>
    </row>
    <row r="7" spans="1:15" x14ac:dyDescent="0.15">
      <c r="A7" s="26"/>
      <c r="B7" s="26"/>
      <c r="C7" s="27"/>
      <c r="D7" s="28"/>
      <c r="E7" s="28"/>
      <c r="F7" s="29"/>
      <c r="G7" s="29"/>
      <c r="H7" s="30"/>
      <c r="J7" s="17"/>
      <c r="K7" s="17"/>
      <c r="L7" s="17"/>
      <c r="M7" s="17"/>
      <c r="N7" s="17"/>
      <c r="O7" s="17"/>
    </row>
    <row r="8" spans="1:15" s="22" customFormat="1" x14ac:dyDescent="0.15">
      <c r="A8" s="448" t="s">
        <v>397</v>
      </c>
      <c r="B8" s="448"/>
      <c r="C8" s="448"/>
      <c r="D8" s="448"/>
      <c r="E8" s="448"/>
      <c r="F8" s="448"/>
      <c r="G8" s="448"/>
      <c r="H8" s="448"/>
      <c r="I8" s="31"/>
    </row>
    <row r="9" spans="1:15" s="22" customFormat="1" ht="121.5" x14ac:dyDescent="0.15">
      <c r="A9" s="18">
        <v>32</v>
      </c>
      <c r="B9" s="18" t="s">
        <v>215</v>
      </c>
      <c r="C9" s="20" t="s">
        <v>398</v>
      </c>
      <c r="D9" s="20" t="s">
        <v>399</v>
      </c>
      <c r="E9" s="24"/>
      <c r="F9" s="166" t="str">
        <f>CONCATENATE(Concatenation!$F$6, Concatenation!$F$7)</f>
        <v>Top Resistor: 7500
Bottom Resistor: 21500</v>
      </c>
      <c r="G9" s="166" t="s">
        <v>666</v>
      </c>
      <c r="H9" s="21" t="s">
        <v>248</v>
      </c>
      <c r="I9" s="25"/>
    </row>
    <row r="10" spans="1:15" ht="121.5" x14ac:dyDescent="0.15">
      <c r="A10" s="18">
        <v>29</v>
      </c>
      <c r="B10" s="18" t="s">
        <v>216</v>
      </c>
      <c r="C10" s="20" t="s">
        <v>400</v>
      </c>
      <c r="D10" s="20" t="s">
        <v>401</v>
      </c>
      <c r="E10" s="20"/>
      <c r="F10" s="166" t="str">
        <f>CONCATENATE(Concatenation!$J$6, Concatenation!$J$7)</f>
        <v>Top Resistor: Open
Bottom Resistor: 10000</v>
      </c>
      <c r="G10" s="166" t="s">
        <v>666</v>
      </c>
      <c r="H10" s="21" t="s">
        <v>248</v>
      </c>
      <c r="I10" s="32"/>
      <c r="J10" s="17"/>
      <c r="K10" s="17"/>
      <c r="L10" s="17"/>
      <c r="M10" s="17"/>
      <c r="N10" s="17"/>
      <c r="O10" s="17"/>
    </row>
    <row r="11" spans="1:15" ht="162" x14ac:dyDescent="0.15">
      <c r="A11" s="18">
        <v>31</v>
      </c>
      <c r="B11" s="18" t="s">
        <v>229</v>
      </c>
      <c r="C11" s="20" t="s">
        <v>402</v>
      </c>
      <c r="D11" s="20" t="s">
        <v>403</v>
      </c>
      <c r="E11" s="20"/>
      <c r="F11" s="166" t="str">
        <f>CONCATENATE(Concatenation!$N$6, Concatenation!$N$7)</f>
        <v>Top Resistor: Open
Bottom Resistor: 10000</v>
      </c>
      <c r="G11" s="166" t="s">
        <v>666</v>
      </c>
      <c r="H11" s="21" t="s">
        <v>248</v>
      </c>
      <c r="I11" s="32"/>
      <c r="J11" s="17"/>
      <c r="K11" s="17"/>
      <c r="L11" s="17"/>
      <c r="M11" s="17"/>
      <c r="N11" s="17"/>
      <c r="O11" s="17"/>
    </row>
    <row r="12" spans="1:15" ht="54" x14ac:dyDescent="0.15">
      <c r="A12" s="18" t="s">
        <v>404</v>
      </c>
      <c r="B12" s="20" t="s">
        <v>405</v>
      </c>
      <c r="C12" s="33"/>
      <c r="D12" s="20" t="s">
        <v>406</v>
      </c>
      <c r="E12" s="20" t="s">
        <v>407</v>
      </c>
      <c r="F12" s="166"/>
      <c r="G12" s="166"/>
      <c r="H12" s="21" t="s">
        <v>248</v>
      </c>
      <c r="I12" s="32"/>
      <c r="J12" s="17"/>
      <c r="K12" s="17"/>
      <c r="L12" s="17"/>
      <c r="M12" s="17"/>
      <c r="N12" s="17"/>
      <c r="O12" s="17"/>
    </row>
    <row r="13" spans="1:15" s="22" customFormat="1" ht="94.5" x14ac:dyDescent="0.15">
      <c r="A13" s="18">
        <v>34</v>
      </c>
      <c r="B13" s="20" t="s">
        <v>408</v>
      </c>
      <c r="C13" s="20" t="s">
        <v>409</v>
      </c>
      <c r="D13" s="24" t="s">
        <v>410</v>
      </c>
      <c r="E13" s="24" t="s">
        <v>411</v>
      </c>
      <c r="F13" s="167"/>
      <c r="G13" s="167"/>
      <c r="H13" s="21" t="s">
        <v>543</v>
      </c>
      <c r="I13" s="25"/>
    </row>
    <row r="14" spans="1:15" s="22" customFormat="1" ht="94.5" x14ac:dyDescent="0.15">
      <c r="A14" s="18">
        <v>34</v>
      </c>
      <c r="B14" s="18" t="s">
        <v>408</v>
      </c>
      <c r="C14" s="20" t="s">
        <v>409</v>
      </c>
      <c r="D14" s="24" t="s">
        <v>412</v>
      </c>
      <c r="E14" s="24"/>
      <c r="F14" s="168"/>
      <c r="G14" s="168"/>
      <c r="H14" s="21" t="s">
        <v>543</v>
      </c>
      <c r="I14" s="25"/>
    </row>
    <row r="15" spans="1:15" s="22" customFormat="1" ht="30" customHeight="1" x14ac:dyDescent="0.15">
      <c r="A15" s="18">
        <v>35</v>
      </c>
      <c r="B15" s="20" t="s">
        <v>413</v>
      </c>
      <c r="C15" s="20" t="s">
        <v>414</v>
      </c>
      <c r="D15" s="24" t="s">
        <v>415</v>
      </c>
      <c r="E15" s="24"/>
      <c r="F15" s="167"/>
      <c r="G15" s="167"/>
      <c r="H15" s="21" t="s">
        <v>543</v>
      </c>
      <c r="I15" s="25"/>
    </row>
    <row r="16" spans="1:15" s="22" customFormat="1" ht="54" x14ac:dyDescent="0.15">
      <c r="A16" s="18">
        <v>35</v>
      </c>
      <c r="B16" s="20" t="s">
        <v>413</v>
      </c>
      <c r="C16" s="20" t="s">
        <v>414</v>
      </c>
      <c r="D16" s="24" t="s">
        <v>416</v>
      </c>
      <c r="E16" s="24" t="s">
        <v>417</v>
      </c>
      <c r="F16" s="167"/>
      <c r="G16" s="167"/>
      <c r="H16" s="21" t="s">
        <v>544</v>
      </c>
      <c r="I16" s="25"/>
    </row>
    <row r="17" spans="1:15" s="22" customFormat="1" ht="40.5" x14ac:dyDescent="0.15">
      <c r="A17" s="18">
        <v>27</v>
      </c>
      <c r="B17" s="20" t="s">
        <v>418</v>
      </c>
      <c r="C17" s="20" t="s">
        <v>419</v>
      </c>
      <c r="D17" s="24" t="s">
        <v>420</v>
      </c>
      <c r="E17" s="24"/>
      <c r="F17" s="167"/>
      <c r="G17" s="167"/>
      <c r="H17" s="21" t="s">
        <v>543</v>
      </c>
      <c r="I17" s="25"/>
    </row>
    <row r="18" spans="1:15" s="22" customFormat="1" ht="54" x14ac:dyDescent="0.15">
      <c r="A18" s="18">
        <v>27</v>
      </c>
      <c r="B18" s="20" t="s">
        <v>418</v>
      </c>
      <c r="C18" s="20" t="s">
        <v>419</v>
      </c>
      <c r="D18" s="24" t="s">
        <v>421</v>
      </c>
      <c r="E18" s="24"/>
      <c r="F18" s="167"/>
      <c r="G18" s="167"/>
      <c r="H18" s="21" t="s">
        <v>544</v>
      </c>
      <c r="I18" s="25"/>
    </row>
    <row r="19" spans="1:15" s="22" customFormat="1" ht="27" x14ac:dyDescent="0.15">
      <c r="A19" s="18">
        <v>1</v>
      </c>
      <c r="B19" s="20" t="s">
        <v>422</v>
      </c>
      <c r="C19" s="20" t="s">
        <v>423</v>
      </c>
      <c r="D19" s="24" t="s">
        <v>424</v>
      </c>
      <c r="E19" s="24" t="s">
        <v>425</v>
      </c>
      <c r="F19" s="167"/>
      <c r="G19" s="167"/>
      <c r="H19" s="21" t="s">
        <v>543</v>
      </c>
      <c r="I19" s="25"/>
    </row>
    <row r="20" spans="1:15" s="22" customFormat="1" ht="40.5" x14ac:dyDescent="0.15">
      <c r="A20" s="18">
        <v>38</v>
      </c>
      <c r="B20" s="20" t="s">
        <v>426</v>
      </c>
      <c r="C20" s="20" t="s">
        <v>427</v>
      </c>
      <c r="D20" s="24" t="s">
        <v>428</v>
      </c>
      <c r="E20" s="24"/>
      <c r="F20" s="167"/>
      <c r="G20" s="167"/>
      <c r="H20" s="21" t="s">
        <v>543</v>
      </c>
      <c r="I20" s="25"/>
    </row>
    <row r="21" spans="1:15" s="22" customFormat="1" ht="67.5" x14ac:dyDescent="0.15">
      <c r="A21" s="18" t="s">
        <v>429</v>
      </c>
      <c r="B21" s="20" t="s">
        <v>430</v>
      </c>
      <c r="C21" s="20" t="s">
        <v>431</v>
      </c>
      <c r="D21" s="24" t="s">
        <v>676</v>
      </c>
      <c r="E21" s="24"/>
      <c r="F21" s="167"/>
      <c r="G21" s="167"/>
      <c r="H21" s="21" t="s">
        <v>543</v>
      </c>
      <c r="I21" s="25"/>
    </row>
    <row r="22" spans="1:15" s="22" customFormat="1" x14ac:dyDescent="0.15">
      <c r="A22" s="26"/>
      <c r="B22" s="26"/>
      <c r="C22" s="27"/>
      <c r="D22" s="27"/>
      <c r="E22" s="27"/>
      <c r="F22" s="34"/>
      <c r="G22" s="34"/>
      <c r="H22" s="30"/>
      <c r="I22" s="31"/>
      <c r="M22" s="35"/>
    </row>
    <row r="23" spans="1:15" s="22" customFormat="1" x14ac:dyDescent="0.15">
      <c r="A23" s="26"/>
      <c r="B23" s="26"/>
      <c r="C23" s="27"/>
      <c r="D23" s="27"/>
      <c r="E23" s="27"/>
      <c r="F23" s="34"/>
      <c r="G23" s="34"/>
      <c r="H23" s="36"/>
      <c r="I23" s="31"/>
      <c r="M23" s="35"/>
    </row>
    <row r="24" spans="1:15" s="22" customFormat="1" x14ac:dyDescent="0.15">
      <c r="A24" s="448" t="s">
        <v>432</v>
      </c>
      <c r="B24" s="448"/>
      <c r="C24" s="448"/>
      <c r="D24" s="448"/>
      <c r="E24" s="448"/>
      <c r="F24" s="448"/>
      <c r="G24" s="448"/>
      <c r="H24" s="448"/>
      <c r="I24" s="31"/>
    </row>
    <row r="25" spans="1:15" s="22" customFormat="1" ht="40.5" x14ac:dyDescent="0.15">
      <c r="A25" s="20">
        <v>7</v>
      </c>
      <c r="B25" s="20" t="s">
        <v>433</v>
      </c>
      <c r="C25" s="19" t="s">
        <v>434</v>
      </c>
      <c r="D25" s="20" t="s">
        <v>435</v>
      </c>
      <c r="E25" s="24"/>
      <c r="F25" s="167"/>
      <c r="G25" s="167"/>
      <c r="H25" s="21" t="s">
        <v>543</v>
      </c>
      <c r="I25" s="25"/>
    </row>
    <row r="26" spans="1:15" s="22" customFormat="1" ht="40.5" x14ac:dyDescent="0.15">
      <c r="A26" s="20">
        <v>7</v>
      </c>
      <c r="B26" s="20" t="s">
        <v>433</v>
      </c>
      <c r="C26" s="19" t="s">
        <v>434</v>
      </c>
      <c r="D26" s="24" t="s">
        <v>436</v>
      </c>
      <c r="E26" s="24" t="s">
        <v>437</v>
      </c>
      <c r="F26" s="167"/>
      <c r="G26" s="167"/>
      <c r="H26" s="21" t="s">
        <v>543</v>
      </c>
      <c r="I26" s="25"/>
    </row>
    <row r="27" spans="1:15" s="22" customFormat="1" ht="54" x14ac:dyDescent="0.15">
      <c r="A27" s="20" t="s">
        <v>438</v>
      </c>
      <c r="B27" s="20" t="s">
        <v>439</v>
      </c>
      <c r="C27" s="24" t="s">
        <v>440</v>
      </c>
      <c r="D27" s="24" t="s">
        <v>441</v>
      </c>
      <c r="E27" s="24" t="s">
        <v>442</v>
      </c>
      <c r="F27" s="37"/>
      <c r="G27" s="37"/>
      <c r="H27" s="21" t="s">
        <v>543</v>
      </c>
      <c r="I27" s="25"/>
    </row>
    <row r="28" spans="1:15" ht="175.5" x14ac:dyDescent="0.15">
      <c r="A28" s="20" t="s">
        <v>443</v>
      </c>
      <c r="B28" s="20" t="s">
        <v>444</v>
      </c>
      <c r="C28" s="24" t="s">
        <v>445</v>
      </c>
      <c r="D28" s="24" t="s">
        <v>446</v>
      </c>
      <c r="E28" s="24" t="s">
        <v>447</v>
      </c>
      <c r="F28" s="42">
        <f>ROUND('Device Calculator'!D60, 3)</f>
        <v>2.222</v>
      </c>
      <c r="G28" s="167" t="s">
        <v>40</v>
      </c>
      <c r="H28" s="21" t="s">
        <v>543</v>
      </c>
      <c r="I28" s="25"/>
      <c r="J28" s="17"/>
      <c r="K28" s="17"/>
      <c r="L28" s="17"/>
      <c r="M28" s="17"/>
      <c r="N28" s="17"/>
      <c r="O28" s="17"/>
    </row>
    <row r="29" spans="1:15" ht="54" x14ac:dyDescent="0.15">
      <c r="A29" s="20" t="s">
        <v>443</v>
      </c>
      <c r="B29" s="20" t="s">
        <v>444</v>
      </c>
      <c r="C29" s="24" t="s">
        <v>445</v>
      </c>
      <c r="D29" s="24" t="s">
        <v>448</v>
      </c>
      <c r="E29" s="24" t="s">
        <v>449</v>
      </c>
      <c r="F29" s="167"/>
      <c r="G29" s="167"/>
      <c r="H29" s="21" t="s">
        <v>543</v>
      </c>
      <c r="I29" s="25"/>
      <c r="J29" s="17"/>
      <c r="K29" s="17"/>
      <c r="L29" s="17"/>
      <c r="M29" s="17"/>
      <c r="N29" s="17"/>
      <c r="O29" s="17"/>
    </row>
    <row r="30" spans="1:15" ht="67.5" x14ac:dyDescent="0.15">
      <c r="A30" s="20">
        <v>26</v>
      </c>
      <c r="B30" s="20" t="s">
        <v>450</v>
      </c>
      <c r="C30" s="24" t="s">
        <v>451</v>
      </c>
      <c r="D30" s="24" t="s">
        <v>452</v>
      </c>
      <c r="E30" s="24" t="s">
        <v>453</v>
      </c>
      <c r="F30" s="167"/>
      <c r="G30" s="167"/>
      <c r="H30" s="21" t="s">
        <v>543</v>
      </c>
      <c r="I30" s="25"/>
      <c r="J30" s="17"/>
      <c r="K30" s="17"/>
      <c r="L30" s="17"/>
      <c r="M30" s="17"/>
      <c r="N30" s="17"/>
      <c r="O30" s="17"/>
    </row>
    <row r="31" spans="1:15" ht="40.5" x14ac:dyDescent="0.15">
      <c r="A31" s="20">
        <v>26</v>
      </c>
      <c r="B31" s="20" t="s">
        <v>450</v>
      </c>
      <c r="C31" s="24" t="s">
        <v>451</v>
      </c>
      <c r="D31" s="24" t="s">
        <v>454</v>
      </c>
      <c r="E31" s="24" t="s">
        <v>455</v>
      </c>
      <c r="F31" s="167"/>
      <c r="G31" s="167"/>
      <c r="H31" s="21" t="s">
        <v>543</v>
      </c>
      <c r="I31" s="25"/>
      <c r="J31" s="17"/>
      <c r="K31" s="17"/>
      <c r="L31" s="17"/>
      <c r="M31" s="17"/>
      <c r="N31" s="17"/>
      <c r="O31" s="17"/>
    </row>
    <row r="32" spans="1:15" ht="54" x14ac:dyDescent="0.15">
      <c r="A32" s="20" t="s">
        <v>221</v>
      </c>
      <c r="B32" s="20" t="s">
        <v>456</v>
      </c>
      <c r="C32" s="24" t="s">
        <v>457</v>
      </c>
      <c r="D32" s="24" t="s">
        <v>458</v>
      </c>
      <c r="E32" s="24"/>
      <c r="F32" s="169" t="str">
        <f>CONCATENATE(Concatenation!$R$7, Concatenation!$R$6)</f>
        <v>Minimum: 0.153
Maximum: 0.611</v>
      </c>
      <c r="G32" s="167" t="s">
        <v>41</v>
      </c>
      <c r="H32" s="21" t="s">
        <v>543</v>
      </c>
      <c r="I32" s="25"/>
      <c r="J32" s="17"/>
      <c r="K32" s="17"/>
      <c r="L32" s="17"/>
      <c r="M32" s="17"/>
      <c r="N32" s="17"/>
      <c r="O32" s="17"/>
    </row>
    <row r="33" spans="1:15" ht="54" x14ac:dyDescent="0.15">
      <c r="A33" s="38" t="s">
        <v>221</v>
      </c>
      <c r="B33" s="20" t="s">
        <v>459</v>
      </c>
      <c r="C33" s="24" t="s">
        <v>460</v>
      </c>
      <c r="D33" s="24" t="s">
        <v>461</v>
      </c>
      <c r="E33" s="24"/>
      <c r="F33" s="168">
        <f>MAX('Device Calculator'!D33:D35)</f>
        <v>397.88735772973831</v>
      </c>
      <c r="G33" s="167" t="s">
        <v>40</v>
      </c>
      <c r="H33" s="21" t="s">
        <v>543</v>
      </c>
      <c r="I33" s="25"/>
      <c r="J33" s="17"/>
      <c r="K33" s="17"/>
      <c r="L33" s="17"/>
      <c r="M33" s="17"/>
      <c r="N33" s="17"/>
      <c r="O33" s="17"/>
    </row>
    <row r="34" spans="1:15" ht="40.5" x14ac:dyDescent="0.15">
      <c r="A34" s="38">
        <v>37</v>
      </c>
      <c r="B34" s="20" t="s">
        <v>462</v>
      </c>
      <c r="C34" s="24" t="s">
        <v>463</v>
      </c>
      <c r="D34" s="24" t="s">
        <v>464</v>
      </c>
      <c r="E34" s="24" t="s">
        <v>465</v>
      </c>
      <c r="F34" s="167"/>
      <c r="G34" s="167"/>
      <c r="H34" s="21" t="s">
        <v>248</v>
      </c>
      <c r="I34" s="25"/>
      <c r="J34" s="17"/>
      <c r="K34" s="17"/>
      <c r="L34" s="17"/>
      <c r="M34" s="17"/>
      <c r="N34" s="17"/>
      <c r="O34" s="17"/>
    </row>
    <row r="35" spans="1:15" ht="40.5" x14ac:dyDescent="0.15">
      <c r="A35" s="24" t="s">
        <v>466</v>
      </c>
      <c r="B35" s="20" t="s">
        <v>467</v>
      </c>
      <c r="C35" s="24" t="s">
        <v>468</v>
      </c>
      <c r="D35" s="39"/>
      <c r="E35" s="24"/>
      <c r="F35" s="167"/>
      <c r="G35" s="167"/>
      <c r="H35" s="21" t="s">
        <v>543</v>
      </c>
      <c r="I35" s="25"/>
      <c r="J35" s="17"/>
      <c r="K35" s="17"/>
      <c r="L35" s="17"/>
      <c r="M35" s="17"/>
      <c r="N35" s="17"/>
      <c r="O35" s="17"/>
    </row>
    <row r="36" spans="1:15" x14ac:dyDescent="0.15">
      <c r="A36" s="26"/>
      <c r="B36" s="26"/>
      <c r="C36" s="27"/>
      <c r="D36" s="27"/>
      <c r="E36" s="27"/>
      <c r="F36" s="34"/>
      <c r="G36" s="34"/>
      <c r="H36" s="30"/>
      <c r="J36" s="17"/>
      <c r="K36" s="17"/>
      <c r="L36" s="17"/>
      <c r="M36" s="17"/>
      <c r="N36" s="17"/>
      <c r="O36" s="17"/>
    </row>
    <row r="37" spans="1:15" x14ac:dyDescent="0.15">
      <c r="A37" s="26"/>
      <c r="B37" s="26"/>
      <c r="C37" s="27"/>
      <c r="D37" s="27"/>
      <c r="E37" s="27"/>
      <c r="F37" s="34"/>
      <c r="G37" s="34"/>
      <c r="H37" s="34"/>
      <c r="I37" s="16"/>
      <c r="J37" s="17"/>
      <c r="K37" s="17"/>
      <c r="L37" s="17"/>
      <c r="M37" s="17"/>
      <c r="N37" s="17"/>
      <c r="O37" s="17"/>
    </row>
    <row r="38" spans="1:15" x14ac:dyDescent="0.15">
      <c r="A38" s="448" t="s">
        <v>469</v>
      </c>
      <c r="B38" s="448"/>
      <c r="C38" s="448"/>
      <c r="D38" s="448"/>
      <c r="E38" s="448"/>
      <c r="F38" s="448"/>
      <c r="G38" s="448"/>
      <c r="H38" s="448"/>
      <c r="I38" s="16"/>
      <c r="J38" s="17"/>
      <c r="K38" s="17"/>
      <c r="L38" s="17"/>
      <c r="M38" s="17"/>
      <c r="N38" s="17"/>
      <c r="O38" s="17"/>
    </row>
    <row r="39" spans="1:15" ht="27" x14ac:dyDescent="0.15">
      <c r="A39" s="20">
        <v>4</v>
      </c>
      <c r="B39" s="20" t="s">
        <v>470</v>
      </c>
      <c r="C39" s="19" t="s">
        <v>471</v>
      </c>
      <c r="D39" s="24" t="s">
        <v>472</v>
      </c>
      <c r="E39" s="24" t="s">
        <v>473</v>
      </c>
      <c r="F39" s="167"/>
      <c r="G39" s="167"/>
      <c r="H39" s="21" t="s">
        <v>543</v>
      </c>
      <c r="I39" s="14"/>
      <c r="J39" s="17"/>
      <c r="K39" s="17"/>
      <c r="L39" s="17"/>
      <c r="M39" s="17"/>
      <c r="N39" s="17"/>
      <c r="O39" s="17"/>
    </row>
    <row r="40" spans="1:15" ht="67.5" x14ac:dyDescent="0.15">
      <c r="A40" s="20">
        <v>5</v>
      </c>
      <c r="B40" s="20" t="s">
        <v>474</v>
      </c>
      <c r="C40" s="40" t="s">
        <v>475</v>
      </c>
      <c r="D40" s="24" t="s">
        <v>476</v>
      </c>
      <c r="E40" s="24" t="s">
        <v>477</v>
      </c>
      <c r="F40" s="167"/>
      <c r="G40" s="167"/>
      <c r="H40" s="21" t="s">
        <v>543</v>
      </c>
      <c r="I40" s="14"/>
      <c r="J40" s="17"/>
      <c r="K40" s="17"/>
      <c r="L40" s="17"/>
      <c r="M40" s="17"/>
      <c r="N40" s="17"/>
      <c r="O40" s="17"/>
    </row>
    <row r="41" spans="1:15" ht="40.5" x14ac:dyDescent="0.15">
      <c r="A41" s="20">
        <v>28</v>
      </c>
      <c r="B41" s="20" t="s">
        <v>478</v>
      </c>
      <c r="C41" s="40" t="s">
        <v>479</v>
      </c>
      <c r="D41" s="24" t="s">
        <v>480</v>
      </c>
      <c r="E41" s="24" t="s">
        <v>481</v>
      </c>
      <c r="F41" s="167"/>
      <c r="G41" s="167"/>
      <c r="H41" s="21" t="s">
        <v>543</v>
      </c>
      <c r="I41" s="14"/>
      <c r="J41" s="17"/>
      <c r="K41" s="17"/>
      <c r="L41" s="17"/>
      <c r="M41" s="17"/>
      <c r="N41" s="17"/>
      <c r="O41" s="17"/>
    </row>
    <row r="42" spans="1:15" x14ac:dyDescent="0.15">
      <c r="H42" s="30"/>
      <c r="I42" s="16"/>
      <c r="J42" s="17"/>
      <c r="K42" s="17"/>
      <c r="L42" s="17"/>
      <c r="M42" s="17"/>
      <c r="N42" s="17"/>
      <c r="O42" s="17"/>
    </row>
    <row r="43" spans="1:15" x14ac:dyDescent="0.15">
      <c r="H43" s="30"/>
      <c r="I43" s="16"/>
      <c r="J43" s="17"/>
      <c r="K43" s="17"/>
      <c r="L43" s="17"/>
      <c r="M43" s="17"/>
      <c r="N43" s="17"/>
      <c r="O43" s="17"/>
    </row>
    <row r="44" spans="1:15" x14ac:dyDescent="0.15">
      <c r="A44" s="448" t="s">
        <v>482</v>
      </c>
      <c r="B44" s="448"/>
      <c r="C44" s="448"/>
      <c r="D44" s="448"/>
      <c r="E44" s="448"/>
      <c r="F44" s="448"/>
      <c r="G44" s="448"/>
      <c r="H44" s="448"/>
      <c r="I44" s="16"/>
      <c r="J44" s="17"/>
      <c r="K44" s="17"/>
      <c r="L44" s="17"/>
      <c r="M44" s="17"/>
      <c r="N44" s="17"/>
      <c r="O44" s="17"/>
    </row>
    <row r="45" spans="1:15" ht="27" x14ac:dyDescent="0.15">
      <c r="A45" s="20">
        <v>3</v>
      </c>
      <c r="B45" s="18" t="s">
        <v>483</v>
      </c>
      <c r="C45" s="20" t="s">
        <v>484</v>
      </c>
      <c r="D45" s="324" t="s">
        <v>485</v>
      </c>
      <c r="E45" s="20"/>
      <c r="F45" s="167"/>
      <c r="G45" s="167"/>
      <c r="H45" s="21" t="s">
        <v>248</v>
      </c>
      <c r="I45" s="15"/>
      <c r="J45" s="17"/>
      <c r="K45" s="17"/>
      <c r="L45" s="17"/>
      <c r="M45" s="17"/>
      <c r="N45" s="17"/>
      <c r="O45" s="17"/>
    </row>
    <row r="46" spans="1:15" ht="27" x14ac:dyDescent="0.15">
      <c r="A46" s="20">
        <v>2</v>
      </c>
      <c r="B46" s="18" t="s">
        <v>486</v>
      </c>
      <c r="C46" s="20" t="s">
        <v>487</v>
      </c>
      <c r="D46" s="324" t="s">
        <v>485</v>
      </c>
      <c r="E46" s="20"/>
      <c r="F46" s="167"/>
      <c r="G46" s="167"/>
      <c r="H46" s="21" t="s">
        <v>248</v>
      </c>
      <c r="I46" s="15"/>
      <c r="J46" s="17"/>
      <c r="K46" s="17"/>
      <c r="L46" s="17"/>
      <c r="M46" s="17"/>
      <c r="N46" s="17"/>
      <c r="O46" s="17"/>
    </row>
    <row r="47" spans="1:15" ht="27" x14ac:dyDescent="0.15">
      <c r="A47" s="20">
        <v>6</v>
      </c>
      <c r="B47" s="18" t="s">
        <v>488</v>
      </c>
      <c r="C47" s="20" t="s">
        <v>489</v>
      </c>
      <c r="D47" s="324" t="s">
        <v>485</v>
      </c>
      <c r="E47" s="20"/>
      <c r="F47" s="167"/>
      <c r="G47" s="167"/>
      <c r="H47" s="21" t="s">
        <v>248</v>
      </c>
      <c r="I47" s="15"/>
      <c r="J47" s="17"/>
      <c r="K47" s="17"/>
      <c r="L47" s="17"/>
      <c r="M47" s="17"/>
      <c r="N47" s="17"/>
      <c r="O47" s="17"/>
    </row>
    <row r="48" spans="1:15" s="325" customFormat="1" ht="12.75" customHeight="1" x14ac:dyDescent="0.15"/>
    <row r="49" spans="1:15" s="325" customFormat="1" ht="12.75" customHeight="1" x14ac:dyDescent="0.15"/>
    <row r="50" spans="1:15" ht="12.75" customHeight="1" x14ac:dyDescent="0.15">
      <c r="A50" s="448" t="s">
        <v>490</v>
      </c>
      <c r="B50" s="448"/>
      <c r="C50" s="448"/>
      <c r="D50" s="448"/>
      <c r="E50" s="448"/>
      <c r="F50" s="448"/>
      <c r="G50" s="448"/>
      <c r="H50" s="448"/>
      <c r="I50" s="17"/>
      <c r="J50" s="17"/>
      <c r="K50" s="17"/>
      <c r="L50" s="17"/>
      <c r="M50" s="17"/>
      <c r="N50" s="17"/>
      <c r="O50" s="17"/>
    </row>
    <row r="51" spans="1:15" ht="27" x14ac:dyDescent="0.15">
      <c r="A51" s="20">
        <v>36</v>
      </c>
      <c r="B51" s="20" t="s">
        <v>491</v>
      </c>
      <c r="C51" s="24" t="s">
        <v>492</v>
      </c>
      <c r="D51" s="24" t="s">
        <v>493</v>
      </c>
      <c r="E51" s="24"/>
      <c r="F51" s="167"/>
      <c r="G51" s="167"/>
      <c r="H51" s="21" t="s">
        <v>543</v>
      </c>
      <c r="I51" s="15"/>
      <c r="J51" s="17"/>
      <c r="K51" s="17"/>
      <c r="L51" s="17"/>
      <c r="M51" s="17"/>
      <c r="N51" s="17"/>
      <c r="O51" s="17"/>
    </row>
    <row r="52" spans="1:15" x14ac:dyDescent="0.15">
      <c r="H52" s="29"/>
      <c r="I52" s="22"/>
      <c r="O52" s="17"/>
    </row>
    <row r="53" spans="1:15" x14ac:dyDescent="0.15">
      <c r="H53" s="29"/>
      <c r="I53" s="22"/>
      <c r="O53" s="17"/>
    </row>
    <row r="54" spans="1:15" x14ac:dyDescent="0.15">
      <c r="H54" s="34"/>
      <c r="I54" s="22"/>
      <c r="O54" s="17"/>
    </row>
    <row r="55" spans="1:15" x14ac:dyDescent="0.15">
      <c r="H55" s="34"/>
      <c r="I55" s="22"/>
      <c r="O55" s="17"/>
    </row>
    <row r="56" spans="1:15" x14ac:dyDescent="0.15">
      <c r="H56" s="34"/>
      <c r="I56" s="22"/>
      <c r="O56" s="17"/>
    </row>
    <row r="57" spans="1:15" x14ac:dyDescent="0.15">
      <c r="H57" s="34"/>
      <c r="I57" s="22"/>
      <c r="O57" s="17"/>
    </row>
    <row r="58" spans="1:15" x14ac:dyDescent="0.15">
      <c r="H58" s="34"/>
      <c r="I58" s="22"/>
      <c r="O58" s="17"/>
    </row>
    <row r="59" spans="1:15" x14ac:dyDescent="0.15">
      <c r="H59" s="34"/>
      <c r="I59" s="22"/>
      <c r="O59" s="17"/>
    </row>
    <row r="60" spans="1:15" x14ac:dyDescent="0.15">
      <c r="H60" s="34"/>
      <c r="I60" s="22"/>
      <c r="O60" s="17"/>
    </row>
    <row r="61" spans="1:15" x14ac:dyDescent="0.15">
      <c r="H61" s="34"/>
    </row>
    <row r="62" spans="1:15" x14ac:dyDescent="0.15">
      <c r="H62" s="34"/>
    </row>
  </sheetData>
  <autoFilter ref="A1:O60" xr:uid="{00000000-0009-0000-0000-000003000000}"/>
  <mergeCells count="6">
    <mergeCell ref="A50:H50"/>
    <mergeCell ref="A2:H2"/>
    <mergeCell ref="A8:H8"/>
    <mergeCell ref="A24:H24"/>
    <mergeCell ref="A38:H38"/>
    <mergeCell ref="A44:H44"/>
  </mergeCells>
  <phoneticPr fontId="28" type="noConversion"/>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13" operator="equal" id="{C75E5A23-7931-40D1-8D7D-37C345CFB6A7}">
            <xm:f>'C:\Users\a0270547\AppData\Local\Microsoft\Windows\INetCache\Content.MSO\[TPS546x24A_Calculator_Checklist.xlsx]Extra'!#REF!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'C:\Users\a0270547\AppData\Local\Microsoft\Windows\INetCache\Content.MSO\[TPS546x24A_Calculator_Checklist.xlsx]Extra'!#REF!</xm:f>
            <x14:dxf>
              <fill>
                <patternFill>
                  <bgColor theme="6"/>
                </patternFill>
              </fill>
            </x14:dxf>
          </x14:cfRule>
          <xm:sqref>H50</xm:sqref>
        </x14:conditionalFormatting>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N32"/>
  <sheetViews>
    <sheetView zoomScale="80" zoomScaleNormal="80" workbookViewId="0">
      <pane ySplit="1" topLeftCell="A2" activePane="bottomLeft" state="frozen"/>
      <selection pane="bottomLeft" activeCell="G3" sqref="G3"/>
    </sheetView>
  </sheetViews>
  <sheetFormatPr defaultColWidth="9.125" defaultRowHeight="13.5" x14ac:dyDescent="0.15"/>
  <cols>
    <col min="1" max="1" width="15.25" style="51" customWidth="1"/>
    <col min="2" max="2" width="12.625" style="51" bestFit="1" customWidth="1"/>
    <col min="3" max="4" width="19.25" style="51" customWidth="1"/>
    <col min="5" max="5" width="57.125" style="51" customWidth="1"/>
    <col min="6" max="6" width="44" style="51" customWidth="1"/>
    <col min="7" max="7" width="14" style="43" bestFit="1" customWidth="1"/>
    <col min="8" max="8" width="24.25" style="52" customWidth="1"/>
    <col min="9" max="9" width="9.125" style="47"/>
    <col min="10" max="10" width="18.625" style="47" customWidth="1"/>
    <col min="11" max="14" width="9.125" style="47"/>
    <col min="15" max="16384" width="9.125" style="44"/>
  </cols>
  <sheetData>
    <row r="1" spans="1:14" ht="28.5" customHeight="1" x14ac:dyDescent="0.15">
      <c r="A1" s="323" t="s">
        <v>208</v>
      </c>
      <c r="B1" s="323" t="s">
        <v>308</v>
      </c>
      <c r="C1" s="323" t="s">
        <v>382</v>
      </c>
      <c r="D1" s="323" t="s">
        <v>494</v>
      </c>
      <c r="E1" s="323" t="s">
        <v>495</v>
      </c>
      <c r="F1" s="323" t="s">
        <v>384</v>
      </c>
      <c r="G1" s="323" t="s">
        <v>387</v>
      </c>
      <c r="H1" s="50" t="s">
        <v>388</v>
      </c>
      <c r="I1" s="44"/>
      <c r="J1" s="44"/>
      <c r="K1" s="44"/>
      <c r="L1" s="44"/>
      <c r="M1" s="44"/>
      <c r="N1" s="44"/>
    </row>
    <row r="2" spans="1:14" x14ac:dyDescent="0.15">
      <c r="A2" s="452" t="s">
        <v>397</v>
      </c>
      <c r="B2" s="453"/>
      <c r="C2" s="453"/>
      <c r="D2" s="453"/>
      <c r="E2" s="453"/>
      <c r="F2" s="453"/>
      <c r="G2" s="454"/>
      <c r="H2" s="44"/>
      <c r="I2" s="44"/>
      <c r="J2" s="44"/>
      <c r="K2" s="44"/>
      <c r="L2" s="44"/>
      <c r="M2" s="44"/>
      <c r="N2" s="44"/>
    </row>
    <row r="3" spans="1:14" ht="148.5" x14ac:dyDescent="0.15">
      <c r="A3" s="20" t="s">
        <v>496</v>
      </c>
      <c r="B3" s="20" t="s">
        <v>497</v>
      </c>
      <c r="C3" s="20"/>
      <c r="D3" s="20" t="s">
        <v>498</v>
      </c>
      <c r="E3" s="20" t="s">
        <v>499</v>
      </c>
      <c r="F3" s="20"/>
      <c r="G3" s="21" t="s">
        <v>248</v>
      </c>
      <c r="H3" s="45"/>
      <c r="I3" s="46"/>
      <c r="J3" s="46"/>
      <c r="K3" s="44"/>
      <c r="L3" s="44"/>
      <c r="M3" s="44"/>
      <c r="N3" s="44"/>
    </row>
    <row r="4" spans="1:14" ht="67.5" x14ac:dyDescent="0.15">
      <c r="A4" s="18" t="s">
        <v>500</v>
      </c>
      <c r="B4" s="20" t="s">
        <v>501</v>
      </c>
      <c r="C4" s="20"/>
      <c r="D4" s="20" t="s">
        <v>502</v>
      </c>
      <c r="E4" s="20" t="s">
        <v>503</v>
      </c>
      <c r="F4" s="20"/>
      <c r="G4" s="21" t="s">
        <v>248</v>
      </c>
      <c r="H4" s="45"/>
      <c r="K4" s="44"/>
      <c r="L4" s="44"/>
      <c r="M4" s="44"/>
      <c r="N4" s="44"/>
    </row>
    <row r="5" spans="1:14" ht="94.5" x14ac:dyDescent="0.15">
      <c r="A5" s="18" t="s">
        <v>504</v>
      </c>
      <c r="B5" s="20" t="s">
        <v>505</v>
      </c>
      <c r="C5" s="20"/>
      <c r="D5" s="20" t="s">
        <v>502</v>
      </c>
      <c r="E5" s="20" t="s">
        <v>506</v>
      </c>
      <c r="F5" s="20"/>
      <c r="G5" s="21" t="s">
        <v>248</v>
      </c>
      <c r="H5" s="45"/>
      <c r="I5" s="44"/>
      <c r="J5" s="44"/>
      <c r="K5" s="44"/>
      <c r="L5" s="44"/>
      <c r="M5" s="44"/>
      <c r="N5" s="44"/>
    </row>
    <row r="6" spans="1:14" s="46" customFormat="1" x14ac:dyDescent="0.15">
      <c r="A6" s="48"/>
      <c r="B6" s="48"/>
      <c r="C6" s="49"/>
      <c r="D6" s="49"/>
      <c r="E6" s="48"/>
      <c r="F6" s="49"/>
      <c r="G6" s="36"/>
      <c r="H6" s="50"/>
      <c r="I6" s="44"/>
      <c r="J6" s="44"/>
    </row>
    <row r="7" spans="1:14" x14ac:dyDescent="0.15">
      <c r="I7" s="44"/>
      <c r="J7" s="44"/>
    </row>
    <row r="8" spans="1:14" x14ac:dyDescent="0.15">
      <c r="A8" s="455" t="s">
        <v>432</v>
      </c>
      <c r="B8" s="455"/>
      <c r="C8" s="455"/>
      <c r="D8" s="455"/>
      <c r="E8" s="455"/>
      <c r="F8" s="455"/>
      <c r="G8" s="455"/>
      <c r="H8" s="53"/>
      <c r="I8" s="44"/>
      <c r="J8" s="44"/>
      <c r="K8" s="44"/>
      <c r="L8" s="44"/>
      <c r="M8" s="44"/>
      <c r="N8" s="44"/>
    </row>
    <row r="9" spans="1:14" ht="40.5" x14ac:dyDescent="0.15">
      <c r="A9" s="20" t="s">
        <v>507</v>
      </c>
      <c r="B9" s="20" t="s">
        <v>508</v>
      </c>
      <c r="C9" s="19"/>
      <c r="D9" s="20" t="s">
        <v>502</v>
      </c>
      <c r="E9" s="20" t="s">
        <v>509</v>
      </c>
      <c r="F9" s="18"/>
      <c r="G9" s="21" t="s">
        <v>248</v>
      </c>
      <c r="H9" s="45"/>
      <c r="I9" s="44"/>
      <c r="J9" s="44"/>
      <c r="K9" s="44"/>
      <c r="L9" s="44"/>
      <c r="M9" s="44"/>
      <c r="N9" s="44"/>
    </row>
    <row r="10" spans="1:14" ht="54" x14ac:dyDescent="0.15">
      <c r="A10" s="20" t="s">
        <v>507</v>
      </c>
      <c r="B10" s="20" t="s">
        <v>508</v>
      </c>
      <c r="C10" s="19"/>
      <c r="D10" s="20" t="s">
        <v>502</v>
      </c>
      <c r="E10" s="20" t="s">
        <v>510</v>
      </c>
      <c r="F10" s="18"/>
      <c r="G10" s="21" t="s">
        <v>248</v>
      </c>
      <c r="H10" s="45"/>
      <c r="I10" s="44"/>
      <c r="J10" s="44"/>
      <c r="K10" s="44"/>
      <c r="L10" s="44"/>
      <c r="M10" s="44"/>
      <c r="N10" s="44"/>
    </row>
    <row r="11" spans="1:14" ht="54" x14ac:dyDescent="0.15">
      <c r="A11" s="20" t="s">
        <v>438</v>
      </c>
      <c r="B11" s="20" t="s">
        <v>439</v>
      </c>
      <c r="C11" s="33" t="s">
        <v>440</v>
      </c>
      <c r="D11" s="24" t="s">
        <v>498</v>
      </c>
      <c r="E11" s="20" t="s">
        <v>511</v>
      </c>
      <c r="F11" s="18"/>
      <c r="G11" s="21" t="s">
        <v>248</v>
      </c>
      <c r="H11" s="45"/>
      <c r="K11" s="44"/>
      <c r="L11" s="44"/>
      <c r="M11" s="44"/>
      <c r="N11" s="44"/>
    </row>
    <row r="12" spans="1:14" ht="294" customHeight="1" x14ac:dyDescent="0.15">
      <c r="A12" s="20" t="s">
        <v>438</v>
      </c>
      <c r="B12" s="20" t="s">
        <v>512</v>
      </c>
      <c r="C12" s="39"/>
      <c r="D12" s="24" t="s">
        <v>498</v>
      </c>
      <c r="E12" s="20" t="s">
        <v>513</v>
      </c>
      <c r="F12" s="18"/>
      <c r="G12" s="21" t="s">
        <v>248</v>
      </c>
      <c r="H12" s="45"/>
      <c r="K12" s="44"/>
      <c r="L12" s="44"/>
      <c r="M12" s="44"/>
      <c r="N12" s="44"/>
    </row>
    <row r="13" spans="1:14" ht="81" x14ac:dyDescent="0.15">
      <c r="A13" s="20" t="s">
        <v>514</v>
      </c>
      <c r="B13" s="20" t="s">
        <v>515</v>
      </c>
      <c r="C13" s="24"/>
      <c r="D13" s="20" t="s">
        <v>498</v>
      </c>
      <c r="E13" s="20" t="s">
        <v>516</v>
      </c>
      <c r="F13" s="18"/>
      <c r="G13" s="21" t="s">
        <v>248</v>
      </c>
      <c r="H13" s="45"/>
      <c r="K13" s="44"/>
      <c r="L13" s="44"/>
      <c r="M13" s="44"/>
      <c r="N13" s="44"/>
    </row>
    <row r="14" spans="1:14" ht="94.5" x14ac:dyDescent="0.15">
      <c r="A14" s="20" t="s">
        <v>517</v>
      </c>
      <c r="B14" s="20" t="s">
        <v>518</v>
      </c>
      <c r="C14" s="24"/>
      <c r="D14" s="20" t="s">
        <v>502</v>
      </c>
      <c r="E14" s="20" t="s">
        <v>506</v>
      </c>
      <c r="F14" s="18"/>
      <c r="G14" s="21" t="s">
        <v>248</v>
      </c>
      <c r="H14" s="45"/>
      <c r="K14" s="44"/>
      <c r="L14" s="44"/>
      <c r="M14" s="44"/>
      <c r="N14" s="44"/>
    </row>
    <row r="15" spans="1:14" ht="40.5" x14ac:dyDescent="0.15">
      <c r="A15" s="20" t="s">
        <v>466</v>
      </c>
      <c r="B15" s="20" t="s">
        <v>467</v>
      </c>
      <c r="C15" s="24" t="s">
        <v>468</v>
      </c>
      <c r="D15" s="20" t="s">
        <v>502</v>
      </c>
      <c r="E15" s="20" t="s">
        <v>519</v>
      </c>
      <c r="F15" s="18"/>
      <c r="G15" s="21" t="s">
        <v>248</v>
      </c>
      <c r="H15" s="45"/>
      <c r="K15" s="44"/>
      <c r="L15" s="44"/>
      <c r="M15" s="44"/>
      <c r="N15" s="44"/>
    </row>
    <row r="16" spans="1:14" ht="44.25" customHeight="1" x14ac:dyDescent="0.15">
      <c r="A16" s="20" t="s">
        <v>520</v>
      </c>
      <c r="B16" s="38" t="s">
        <v>521</v>
      </c>
      <c r="C16" s="24"/>
      <c r="D16" s="20" t="s">
        <v>502</v>
      </c>
      <c r="E16" s="20" t="s">
        <v>522</v>
      </c>
      <c r="F16" s="18"/>
      <c r="G16" s="21" t="s">
        <v>248</v>
      </c>
      <c r="H16" s="45"/>
      <c r="K16" s="44"/>
      <c r="L16" s="44"/>
      <c r="M16" s="44"/>
      <c r="N16" s="44"/>
    </row>
    <row r="17" spans="1:14" ht="14.25" thickBot="1" x14ac:dyDescent="0.2">
      <c r="A17" s="26"/>
      <c r="B17" s="26"/>
      <c r="C17" s="27"/>
      <c r="D17" s="27"/>
      <c r="E17" s="27"/>
      <c r="F17" s="27"/>
      <c r="G17" s="54"/>
      <c r="H17" s="53"/>
      <c r="K17" s="44"/>
      <c r="L17" s="44"/>
      <c r="M17" s="44"/>
      <c r="N17" s="44"/>
    </row>
    <row r="18" spans="1:14" x14ac:dyDescent="0.15">
      <c r="A18" s="456" t="s">
        <v>469</v>
      </c>
      <c r="B18" s="457"/>
      <c r="C18" s="457"/>
      <c r="D18" s="457"/>
      <c r="E18" s="457"/>
      <c r="F18" s="457"/>
      <c r="G18" s="458"/>
      <c r="H18" s="53"/>
      <c r="K18" s="44"/>
      <c r="L18" s="44"/>
      <c r="M18" s="44"/>
      <c r="N18" s="44"/>
    </row>
    <row r="19" spans="1:14" ht="27" x14ac:dyDescent="0.15">
      <c r="A19" s="20" t="s">
        <v>523</v>
      </c>
      <c r="B19" s="20" t="s">
        <v>524</v>
      </c>
      <c r="C19" s="18"/>
      <c r="D19" s="20" t="s">
        <v>498</v>
      </c>
      <c r="E19" s="20" t="s">
        <v>525</v>
      </c>
      <c r="F19" s="20"/>
      <c r="G19" s="21" t="s">
        <v>248</v>
      </c>
      <c r="H19" s="45"/>
      <c r="K19" s="44"/>
      <c r="L19" s="44"/>
      <c r="M19" s="44"/>
      <c r="N19" s="44"/>
    </row>
    <row r="20" spans="1:14" ht="54" x14ac:dyDescent="0.15">
      <c r="A20" s="20">
        <v>5</v>
      </c>
      <c r="B20" s="20" t="s">
        <v>474</v>
      </c>
      <c r="C20" s="24" t="s">
        <v>475</v>
      </c>
      <c r="D20" s="20" t="s">
        <v>502</v>
      </c>
      <c r="E20" s="20" t="s">
        <v>526</v>
      </c>
      <c r="F20" s="20"/>
      <c r="G20" s="21" t="s">
        <v>248</v>
      </c>
      <c r="H20" s="45"/>
      <c r="K20" s="44"/>
      <c r="L20" s="44"/>
      <c r="M20" s="44"/>
      <c r="N20" s="44"/>
    </row>
    <row r="21" spans="1:14" ht="94.5" x14ac:dyDescent="0.15">
      <c r="A21" s="20">
        <v>28</v>
      </c>
      <c r="B21" s="20" t="s">
        <v>478</v>
      </c>
      <c r="C21" s="19" t="s">
        <v>527</v>
      </c>
      <c r="D21" s="20" t="s">
        <v>498</v>
      </c>
      <c r="E21" s="20" t="s">
        <v>528</v>
      </c>
      <c r="F21" s="20"/>
      <c r="G21" s="21" t="s">
        <v>248</v>
      </c>
      <c r="H21" s="45"/>
      <c r="K21" s="44"/>
      <c r="L21" s="44"/>
      <c r="M21" s="44"/>
      <c r="N21" s="44"/>
    </row>
    <row r="22" spans="1:14" s="47" customFormat="1" x14ac:dyDescent="0.15">
      <c r="A22" s="55"/>
      <c r="B22" s="51"/>
      <c r="C22" s="51"/>
      <c r="D22" s="51"/>
      <c r="E22" s="51"/>
      <c r="F22" s="51"/>
      <c r="G22" s="56"/>
      <c r="I22" s="44"/>
      <c r="J22" s="44"/>
    </row>
    <row r="24" spans="1:14" x14ac:dyDescent="0.15">
      <c r="A24" s="459" t="s">
        <v>482</v>
      </c>
      <c r="B24" s="460"/>
      <c r="C24" s="460"/>
      <c r="D24" s="460"/>
      <c r="E24" s="460"/>
      <c r="F24" s="460"/>
      <c r="G24" s="461"/>
      <c r="H24" s="47"/>
      <c r="N24" s="44"/>
    </row>
    <row r="25" spans="1:14" ht="40.5" x14ac:dyDescent="0.15">
      <c r="A25" s="20" t="s">
        <v>529</v>
      </c>
      <c r="B25" s="20" t="s">
        <v>530</v>
      </c>
      <c r="C25" s="20"/>
      <c r="D25" s="326" t="s">
        <v>498</v>
      </c>
      <c r="E25" s="326" t="s">
        <v>531</v>
      </c>
      <c r="F25" s="167"/>
      <c r="G25" s="21" t="s">
        <v>248</v>
      </c>
      <c r="H25" s="328"/>
      <c r="N25" s="44"/>
    </row>
    <row r="28" spans="1:14" x14ac:dyDescent="0.15">
      <c r="A28" s="459" t="s">
        <v>490</v>
      </c>
      <c r="B28" s="460"/>
      <c r="C28" s="460"/>
      <c r="D28" s="460"/>
      <c r="E28" s="460"/>
      <c r="F28" s="460"/>
      <c r="G28" s="461"/>
      <c r="H28" s="47"/>
      <c r="N28" s="44"/>
    </row>
    <row r="29" spans="1:14" ht="312" customHeight="1" x14ac:dyDescent="0.15">
      <c r="A29" s="20" t="s">
        <v>221</v>
      </c>
      <c r="B29" s="20" t="s">
        <v>532</v>
      </c>
      <c r="C29" s="24"/>
      <c r="D29" s="24" t="s">
        <v>502</v>
      </c>
      <c r="E29" s="24" t="s">
        <v>533</v>
      </c>
      <c r="F29" s="24" t="s">
        <v>534</v>
      </c>
      <c r="G29" s="21" t="s">
        <v>248</v>
      </c>
      <c r="H29" s="328"/>
      <c r="N29" s="44"/>
    </row>
    <row r="30" spans="1:14" ht="405" x14ac:dyDescent="0.15">
      <c r="A30" s="20" t="s">
        <v>221</v>
      </c>
      <c r="B30" s="20" t="s">
        <v>535</v>
      </c>
      <c r="C30" s="24"/>
      <c r="D30" s="24" t="s">
        <v>502</v>
      </c>
      <c r="E30" s="24" t="s">
        <v>536</v>
      </c>
      <c r="F30" s="327" t="s">
        <v>537</v>
      </c>
      <c r="G30" s="21" t="s">
        <v>248</v>
      </c>
      <c r="H30" s="329"/>
    </row>
    <row r="31" spans="1:14" ht="121.5" x14ac:dyDescent="0.15">
      <c r="A31" s="20" t="s">
        <v>221</v>
      </c>
      <c r="B31" s="20" t="s">
        <v>538</v>
      </c>
      <c r="C31" s="24"/>
      <c r="D31" s="24" t="s">
        <v>498</v>
      </c>
      <c r="E31" s="24"/>
      <c r="F31" s="24" t="s">
        <v>539</v>
      </c>
      <c r="G31" s="21" t="s">
        <v>248</v>
      </c>
      <c r="H31" s="329"/>
    </row>
    <row r="32" spans="1:14" ht="243" customHeight="1" x14ac:dyDescent="0.15">
      <c r="A32" s="20" t="s">
        <v>221</v>
      </c>
      <c r="B32" s="20" t="s">
        <v>540</v>
      </c>
      <c r="C32" s="24"/>
      <c r="D32" s="24"/>
      <c r="E32" s="24" t="s">
        <v>541</v>
      </c>
      <c r="F32" s="24"/>
      <c r="G32" s="21" t="s">
        <v>248</v>
      </c>
      <c r="H32" s="329"/>
    </row>
  </sheetData>
  <autoFilter ref="A1:R25" xr:uid="{00000000-0009-0000-0000-000004000000}"/>
  <mergeCells count="5">
    <mergeCell ref="A2:G2"/>
    <mergeCell ref="A8:G8"/>
    <mergeCell ref="A18:G18"/>
    <mergeCell ref="A24:G24"/>
    <mergeCell ref="A28:G28"/>
  </mergeCells>
  <phoneticPr fontId="28" type="noConversion"/>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3.5" x14ac:dyDescent="0.15"/>
  <cols>
    <col min="2" max="2" width="20.375" bestFit="1" customWidth="1"/>
  </cols>
  <sheetData>
    <row r="2" spans="2:2" x14ac:dyDescent="0.15">
      <c r="B2" t="s">
        <v>542</v>
      </c>
    </row>
    <row r="3" spans="2:2" x14ac:dyDescent="0.15">
      <c r="B3" t="s">
        <v>248</v>
      </c>
    </row>
    <row r="4" spans="2:2" x14ac:dyDescent="0.15">
      <c r="B4" t="s">
        <v>543</v>
      </c>
    </row>
    <row r="5" spans="2:2" x14ac:dyDescent="0.15">
      <c r="B5" t="s">
        <v>544</v>
      </c>
    </row>
  </sheetData>
  <phoneticPr fontId="28"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25" defaultRowHeight="14.25" x14ac:dyDescent="0.2"/>
  <cols>
    <col min="1" max="1" width="1.375" style="64" customWidth="1"/>
    <col min="2" max="2" width="9.125" style="64"/>
    <col min="3" max="3" width="28.25" style="64" customWidth="1"/>
    <col min="4" max="4" width="75.625" style="64" bestFit="1" customWidth="1"/>
    <col min="5" max="5" width="9.125" style="64"/>
    <col min="6" max="6" width="7.625" style="64" bestFit="1" customWidth="1"/>
    <col min="7" max="8" width="10.125" style="64" bestFit="1" customWidth="1"/>
    <col min="9" max="9" width="31.25" style="64" bestFit="1" customWidth="1"/>
    <col min="10" max="10" width="16.375" style="64" bestFit="1" customWidth="1"/>
    <col min="11" max="11" width="9.625" style="82" customWidth="1"/>
    <col min="12" max="12" width="24" style="82" bestFit="1" customWidth="1"/>
    <col min="13" max="13" width="13.875" style="82" bestFit="1" customWidth="1"/>
    <col min="14" max="15" width="9.125" style="64"/>
    <col min="16" max="17" width="13.25" style="82" customWidth="1"/>
    <col min="18" max="18" width="14.375" style="82" customWidth="1"/>
    <col min="19" max="19" width="9.625" style="82" customWidth="1"/>
    <col min="20" max="16384" width="9.125" style="64"/>
  </cols>
  <sheetData>
    <row r="1" spans="2:18" ht="7.5" customHeight="1" thickBot="1" x14ac:dyDescent="0.25"/>
    <row r="2" spans="2:18" ht="16.5" thickBot="1" x14ac:dyDescent="0.3">
      <c r="B2" s="471" t="s">
        <v>206</v>
      </c>
      <c r="C2" s="472"/>
      <c r="D2" s="472"/>
      <c r="E2" s="472"/>
      <c r="F2" s="472"/>
      <c r="G2" s="472"/>
      <c r="H2" s="472"/>
      <c r="I2" s="472"/>
      <c r="J2" s="473"/>
      <c r="L2" s="474" t="s">
        <v>352</v>
      </c>
      <c r="M2" s="475"/>
      <c r="N2" s="476"/>
      <c r="P2" s="477" t="s">
        <v>159</v>
      </c>
      <c r="Q2" s="478"/>
      <c r="R2" s="479"/>
    </row>
    <row r="3" spans="2:18" ht="16.5" thickBot="1" x14ac:dyDescent="0.3">
      <c r="B3" s="480" t="s">
        <v>207</v>
      </c>
      <c r="C3" s="481"/>
      <c r="D3" s="482" t="str">
        <f>'Device Calculator'!C3</f>
        <v>TPS546B24A</v>
      </c>
      <c r="E3" s="483"/>
      <c r="F3" s="483"/>
      <c r="G3" s="483"/>
      <c r="H3" s="483"/>
      <c r="I3" s="483"/>
      <c r="J3" s="484"/>
      <c r="L3" s="83" t="s">
        <v>308</v>
      </c>
      <c r="M3" s="84" t="s">
        <v>21</v>
      </c>
      <c r="N3" s="85" t="s">
        <v>210</v>
      </c>
      <c r="P3" s="86" t="s">
        <v>156</v>
      </c>
      <c r="Q3" s="87" t="s">
        <v>157</v>
      </c>
      <c r="R3" s="88" t="s">
        <v>158</v>
      </c>
    </row>
    <row r="4" spans="2:18" s="82" customFormat="1" ht="15.75" customHeight="1" x14ac:dyDescent="0.2">
      <c r="B4" s="501" t="s">
        <v>208</v>
      </c>
      <c r="C4" s="503" t="s">
        <v>209</v>
      </c>
      <c r="D4" s="503" t="s">
        <v>556</v>
      </c>
      <c r="E4" s="505" t="s">
        <v>557</v>
      </c>
      <c r="F4" s="505"/>
      <c r="G4" s="505" t="s">
        <v>558</v>
      </c>
      <c r="H4" s="505"/>
      <c r="I4" s="503" t="s">
        <v>559</v>
      </c>
      <c r="J4" s="138"/>
      <c r="L4" s="89" t="s">
        <v>192</v>
      </c>
      <c r="M4" s="90" t="str">
        <f>'Device Calculator'!C3</f>
        <v>TPS546B24A</v>
      </c>
      <c r="N4" s="91"/>
      <c r="O4" s="64"/>
      <c r="P4" s="92">
        <v>0</v>
      </c>
      <c r="Q4" s="93" t="s">
        <v>38</v>
      </c>
      <c r="R4" s="94" t="s">
        <v>38</v>
      </c>
    </row>
    <row r="5" spans="2:18" s="82" customFormat="1" ht="15.75" customHeight="1" thickBot="1" x14ac:dyDescent="0.25">
      <c r="B5" s="502"/>
      <c r="C5" s="504"/>
      <c r="D5" s="504"/>
      <c r="E5" s="139" t="s">
        <v>14</v>
      </c>
      <c r="F5" s="139" t="s">
        <v>560</v>
      </c>
      <c r="G5" s="139" t="s">
        <v>14</v>
      </c>
      <c r="H5" s="139" t="s">
        <v>560</v>
      </c>
      <c r="I5" s="504"/>
      <c r="J5" s="140"/>
      <c r="L5" s="89"/>
      <c r="M5" s="90"/>
      <c r="N5" s="91"/>
      <c r="O5" s="64"/>
      <c r="P5" s="92"/>
      <c r="Q5" s="93"/>
      <c r="R5" s="94"/>
    </row>
    <row r="6" spans="2:18" s="82" customFormat="1" x14ac:dyDescent="0.2">
      <c r="B6" s="465" t="s">
        <v>215</v>
      </c>
      <c r="C6" s="110" t="s">
        <v>123</v>
      </c>
      <c r="D6" s="77" t="s">
        <v>562</v>
      </c>
      <c r="E6" s="469"/>
      <c r="F6" s="469"/>
      <c r="G6" s="469"/>
      <c r="H6" s="469"/>
      <c r="I6" s="142" t="s">
        <v>647</v>
      </c>
      <c r="J6" s="467"/>
      <c r="L6" s="96" t="s">
        <v>347</v>
      </c>
      <c r="M6" s="136">
        <f>ILOOP_trgt</f>
        <v>7.0993822612693052</v>
      </c>
      <c r="N6" s="97"/>
      <c r="O6" s="64"/>
      <c r="P6" s="98">
        <v>1</v>
      </c>
      <c r="Q6" s="99">
        <v>2</v>
      </c>
      <c r="R6" s="100">
        <v>0.5</v>
      </c>
    </row>
    <row r="7" spans="2:18" s="82" customFormat="1" ht="15.75" customHeight="1" thickBot="1" x14ac:dyDescent="0.25">
      <c r="B7" s="466"/>
      <c r="C7" s="101" t="s">
        <v>36</v>
      </c>
      <c r="D7" s="143">
        <v>275</v>
      </c>
      <c r="E7" s="470"/>
      <c r="F7" s="470"/>
      <c r="G7" s="470"/>
      <c r="H7" s="470"/>
      <c r="I7" s="145" t="s">
        <v>648</v>
      </c>
      <c r="J7" s="468"/>
      <c r="L7" s="96" t="s">
        <v>348</v>
      </c>
      <c r="M7" s="136">
        <f>VLOOP_trgt</f>
        <v>25.817797235853604</v>
      </c>
      <c r="N7" s="97"/>
      <c r="O7" s="64"/>
      <c r="P7" s="92">
        <v>2</v>
      </c>
      <c r="Q7" s="103">
        <v>2</v>
      </c>
      <c r="R7" s="104">
        <v>1</v>
      </c>
    </row>
    <row r="8" spans="2:18" s="82" customFormat="1" x14ac:dyDescent="0.2">
      <c r="B8" s="495" t="s">
        <v>216</v>
      </c>
      <c r="C8" s="71" t="s">
        <v>217</v>
      </c>
      <c r="D8" s="146">
        <v>3</v>
      </c>
      <c r="E8" s="469"/>
      <c r="F8" s="469"/>
      <c r="G8" s="469"/>
      <c r="H8" s="469"/>
      <c r="I8" s="147" t="s">
        <v>649</v>
      </c>
      <c r="J8" s="485"/>
      <c r="L8" s="105" t="s">
        <v>351</v>
      </c>
      <c r="M8" s="90">
        <f>Comp_Code</f>
        <v>15</v>
      </c>
      <c r="N8" s="106"/>
      <c r="O8" s="64"/>
      <c r="P8" s="98">
        <v>3</v>
      </c>
      <c r="Q8" s="99">
        <v>2</v>
      </c>
      <c r="R8" s="100">
        <v>2</v>
      </c>
    </row>
    <row r="9" spans="2:18" s="82" customFormat="1" x14ac:dyDescent="0.2">
      <c r="B9" s="496"/>
      <c r="C9" s="72" t="s">
        <v>219</v>
      </c>
      <c r="D9" s="66" t="s">
        <v>599</v>
      </c>
      <c r="E9" s="500"/>
      <c r="F9" s="500"/>
      <c r="G9" s="500"/>
      <c r="H9" s="500"/>
      <c r="I9" s="67" t="s">
        <v>650</v>
      </c>
      <c r="J9" s="467"/>
      <c r="L9" s="105" t="s">
        <v>37</v>
      </c>
      <c r="M9" s="90">
        <f>fsw</f>
        <v>1500</v>
      </c>
      <c r="N9" s="106" t="s">
        <v>11</v>
      </c>
      <c r="O9" s="64"/>
      <c r="P9" s="92">
        <v>4</v>
      </c>
      <c r="Q9" s="103">
        <v>2</v>
      </c>
      <c r="R9" s="104">
        <v>4</v>
      </c>
    </row>
    <row r="10" spans="2:18" s="82" customFormat="1" ht="15" thickBot="1" x14ac:dyDescent="0.25">
      <c r="B10" s="466"/>
      <c r="C10" s="107" t="s">
        <v>222</v>
      </c>
      <c r="D10" s="148" t="s">
        <v>603</v>
      </c>
      <c r="E10" s="470"/>
      <c r="F10" s="470"/>
      <c r="G10" s="470"/>
      <c r="H10" s="470"/>
      <c r="I10" s="149" t="s">
        <v>651</v>
      </c>
      <c r="J10" s="467"/>
      <c r="L10" s="105" t="s">
        <v>353</v>
      </c>
      <c r="M10" s="90">
        <f>Phases</f>
        <v>1</v>
      </c>
      <c r="N10" s="106"/>
      <c r="O10" s="64"/>
      <c r="P10" s="98">
        <v>5</v>
      </c>
      <c r="Q10" s="99">
        <v>2</v>
      </c>
      <c r="R10" s="100">
        <v>8</v>
      </c>
    </row>
    <row r="11" spans="2:18" s="82" customFormat="1" x14ac:dyDescent="0.2">
      <c r="B11" s="497" t="s">
        <v>223</v>
      </c>
      <c r="C11" s="71" t="s">
        <v>224</v>
      </c>
      <c r="D11" s="146" t="s">
        <v>638</v>
      </c>
      <c r="E11" s="469"/>
      <c r="F11" s="469"/>
      <c r="G11" s="469"/>
      <c r="H11" s="462"/>
      <c r="I11" s="147" t="s">
        <v>652</v>
      </c>
      <c r="J11" s="485"/>
      <c r="L11" s="105" t="s">
        <v>309</v>
      </c>
      <c r="M11" s="90">
        <f>Iphase</f>
        <v>10</v>
      </c>
      <c r="N11" s="106" t="s">
        <v>26</v>
      </c>
      <c r="O11" s="64"/>
      <c r="P11" s="92">
        <v>6</v>
      </c>
      <c r="Q11" s="103">
        <v>3</v>
      </c>
      <c r="R11" s="104">
        <v>0.5</v>
      </c>
    </row>
    <row r="12" spans="2:18" s="82" customFormat="1" ht="15" customHeight="1" x14ac:dyDescent="0.2">
      <c r="B12" s="498"/>
      <c r="C12" s="72" t="s">
        <v>227</v>
      </c>
      <c r="D12" s="150">
        <v>0.53</v>
      </c>
      <c r="E12" s="500"/>
      <c r="F12" s="500"/>
      <c r="G12" s="500"/>
      <c r="H12" s="463"/>
      <c r="I12" s="75" t="s">
        <v>653</v>
      </c>
      <c r="J12" s="467"/>
      <c r="L12" s="105" t="s">
        <v>227</v>
      </c>
      <c r="M12" s="90">
        <f>Vout</f>
        <v>1</v>
      </c>
      <c r="N12" s="106" t="s">
        <v>22</v>
      </c>
      <c r="O12" s="64"/>
      <c r="P12" s="98">
        <v>7</v>
      </c>
      <c r="Q12" s="99">
        <v>3</v>
      </c>
      <c r="R12" s="100">
        <v>1</v>
      </c>
    </row>
    <row r="13" spans="2:18" s="82" customFormat="1" ht="15.75" customHeight="1" thickBot="1" x14ac:dyDescent="0.25">
      <c r="B13" s="499"/>
      <c r="C13" s="101" t="s">
        <v>228</v>
      </c>
      <c r="D13" s="151"/>
      <c r="E13" s="470"/>
      <c r="F13" s="470"/>
      <c r="G13" s="470"/>
      <c r="H13" s="464"/>
      <c r="I13" s="153">
        <v>0.5</v>
      </c>
      <c r="J13" s="468"/>
      <c r="L13" s="108" t="s">
        <v>228</v>
      </c>
      <c r="M13" s="137">
        <f>VOSL</f>
        <v>0.5</v>
      </c>
      <c r="N13" s="109" t="s">
        <v>22</v>
      </c>
      <c r="O13" s="64"/>
      <c r="P13" s="92">
        <v>8</v>
      </c>
      <c r="Q13" s="103">
        <v>3</v>
      </c>
      <c r="R13" s="104">
        <v>2</v>
      </c>
    </row>
    <row r="14" spans="2:18" s="82" customFormat="1" x14ac:dyDescent="0.2">
      <c r="B14" s="495" t="s">
        <v>229</v>
      </c>
      <c r="C14" s="110" t="s">
        <v>230</v>
      </c>
      <c r="D14" s="77" t="s">
        <v>628</v>
      </c>
      <c r="E14" s="141"/>
      <c r="F14" s="142"/>
      <c r="G14" s="142"/>
      <c r="H14" s="142"/>
      <c r="I14" s="142" t="s">
        <v>654</v>
      </c>
      <c r="J14" s="467"/>
      <c r="N14" s="64"/>
      <c r="O14" s="64"/>
      <c r="P14" s="98">
        <v>9</v>
      </c>
      <c r="Q14" s="99">
        <v>3</v>
      </c>
      <c r="R14" s="100">
        <v>4</v>
      </c>
    </row>
    <row r="15" spans="2:18" s="82" customFormat="1" ht="15" thickBot="1" x14ac:dyDescent="0.25">
      <c r="B15" s="466"/>
      <c r="C15" s="101" t="str">
        <f>IF(D10=1,"INTERLEAVE","SYNC_CONFIG")</f>
        <v>SYNC_CONFIG</v>
      </c>
      <c r="D15" s="143"/>
      <c r="E15" s="144"/>
      <c r="F15" s="145"/>
      <c r="G15" s="145"/>
      <c r="H15" s="145"/>
      <c r="I15" s="145" t="s">
        <v>655</v>
      </c>
      <c r="J15" s="468"/>
      <c r="N15" s="64"/>
      <c r="O15" s="64"/>
      <c r="P15" s="92">
        <v>10</v>
      </c>
      <c r="Q15" s="103">
        <v>3</v>
      </c>
      <c r="R15" s="104">
        <v>8</v>
      </c>
    </row>
    <row r="16" spans="2:18" s="82" customFormat="1" ht="15" thickBot="1" x14ac:dyDescent="0.25">
      <c r="B16" s="64"/>
      <c r="C16" s="64"/>
      <c r="D16" s="64"/>
      <c r="E16" s="64"/>
      <c r="F16" s="64"/>
      <c r="G16" s="64"/>
      <c r="H16" s="64"/>
      <c r="I16" s="64"/>
      <c r="J16" s="64"/>
      <c r="N16" s="64"/>
      <c r="O16" s="64"/>
      <c r="P16" s="98">
        <v>11</v>
      </c>
      <c r="Q16" s="99">
        <v>4</v>
      </c>
      <c r="R16" s="100">
        <v>0.5</v>
      </c>
    </row>
    <row r="17" spans="2:18" s="82" customFormat="1" ht="15.75" customHeight="1" thickBot="1" x14ac:dyDescent="0.25">
      <c r="B17" s="111" t="s">
        <v>208</v>
      </c>
      <c r="C17" s="87" t="s">
        <v>21</v>
      </c>
      <c r="D17" s="112" t="s">
        <v>234</v>
      </c>
      <c r="E17" s="87" t="s">
        <v>235</v>
      </c>
      <c r="F17" s="87"/>
      <c r="G17" s="87" t="s">
        <v>236</v>
      </c>
      <c r="H17" s="88" t="s">
        <v>237</v>
      </c>
      <c r="I17" s="486" t="s">
        <v>238</v>
      </c>
      <c r="J17" s="487"/>
      <c r="N17" s="64"/>
      <c r="O17" s="64"/>
      <c r="P17" s="92">
        <v>12</v>
      </c>
      <c r="Q17" s="103">
        <v>4</v>
      </c>
      <c r="R17" s="104">
        <v>1</v>
      </c>
    </row>
    <row r="18" spans="2:18" s="82" customFormat="1" x14ac:dyDescent="0.2">
      <c r="B18" s="113" t="str">
        <f>B$6</f>
        <v>MSEL1</v>
      </c>
      <c r="C18" s="69" t="s">
        <v>239</v>
      </c>
      <c r="D18" s="129">
        <f>IF(OR(J6="SHORT",J6="FLOAT"),J6,IF(F6&lt;16,F6,F6-16))</f>
        <v>0</v>
      </c>
      <c r="E18" s="129">
        <f>IF(OR(J6="SHORT",J6="FLOAT", F7="Open"),"Open",IF(F6&lt;16,2*F7,2*F7+1))</f>
        <v>0</v>
      </c>
      <c r="F18" s="76"/>
      <c r="G18" s="114">
        <f>IF(OR(D18="FLOAT",D18="SHORT"),D18,HLOOKUP(D18,'Resistor Selection'!C$13:R$14,2,FALSE))</f>
        <v>4640</v>
      </c>
      <c r="H18" s="115">
        <f>IF(E18="Open","Open",VLOOKUP(E18,'Resistor Selection'!B$15:R$30,'Pin Detect Programming (2)'!D18+2,FALSE))</f>
        <v>21500</v>
      </c>
      <c r="I18" s="488"/>
      <c r="J18" s="489"/>
      <c r="N18" s="64"/>
      <c r="O18" s="64"/>
      <c r="P18" s="98">
        <v>13</v>
      </c>
      <c r="Q18" s="99">
        <v>4</v>
      </c>
      <c r="R18" s="100">
        <v>2</v>
      </c>
    </row>
    <row r="19" spans="2:18" s="82" customFormat="1" x14ac:dyDescent="0.2">
      <c r="B19" s="116" t="str">
        <f>B$8</f>
        <v>MSEL2</v>
      </c>
      <c r="C19" s="68" t="s">
        <v>240</v>
      </c>
      <c r="D19" s="135">
        <f>IF(OR(J8="SHORT",J8="FLOAT"),J8,F10+4*F9)</f>
        <v>0</v>
      </c>
      <c r="E19" s="135" t="str">
        <f>IF(OR(D8=3,J8="FLOAT",J8="SHORT"),"Open",F8)</f>
        <v>Open</v>
      </c>
      <c r="F19" s="74"/>
      <c r="G19" s="73">
        <f>IF(OR(D19="FLOAT",D19="SHORT"),D19,HLOOKUP(D19,'Resistor Selection'!C$13:R$14,2,FALSE))</f>
        <v>4640</v>
      </c>
      <c r="H19" s="117" t="str">
        <f>IF(E19="Open","Open",VLOOKUP(E19,'Resistor Selection'!B$15:R$30,'Pin Detect Programming (2)'!D19+2,FALSE))</f>
        <v>Open</v>
      </c>
      <c r="I19" s="488"/>
      <c r="J19" s="489"/>
      <c r="N19" s="64"/>
      <c r="O19" s="64"/>
      <c r="P19" s="92">
        <v>14</v>
      </c>
      <c r="Q19" s="103">
        <v>4</v>
      </c>
      <c r="R19" s="104">
        <v>4</v>
      </c>
    </row>
    <row r="20" spans="2:18" s="82" customFormat="1" x14ac:dyDescent="0.2">
      <c r="B20" s="116" t="str">
        <f>B$11</f>
        <v>VSEL</v>
      </c>
      <c r="C20" s="68" t="s">
        <v>241</v>
      </c>
      <c r="D20" s="135">
        <f>IF(OR(J11="SHORT",J11="FLOAT"),J11,F12)</f>
        <v>0</v>
      </c>
      <c r="E20" s="135">
        <f>IF(OR(F11="Float",F11="Short"),"Open",F11)</f>
        <v>0</v>
      </c>
      <c r="F20" s="74"/>
      <c r="G20" s="73">
        <f>IF(OR(D20="FLOAT",D20="SHORT"),D20,HLOOKUP(D20,'Resistor Selection'!C$13:R$14,2,FALSE))</f>
        <v>4640</v>
      </c>
      <c r="H20" s="117">
        <f>IF(E20="Open","Open",VLOOKUP(E20,'Resistor Selection'!B$15:R$30,'Pin Detect Programming (2)'!D20+2,FALSE))</f>
        <v>21500</v>
      </c>
      <c r="I20" s="488"/>
      <c r="J20" s="489"/>
      <c r="N20" s="64"/>
      <c r="O20" s="64"/>
      <c r="P20" s="98">
        <v>15</v>
      </c>
      <c r="Q20" s="99">
        <v>4</v>
      </c>
      <c r="R20" s="100">
        <v>8</v>
      </c>
    </row>
    <row r="21" spans="2:18" s="82" customFormat="1" ht="15" thickBot="1" x14ac:dyDescent="0.25">
      <c r="B21" s="118" t="str">
        <f>B$14</f>
        <v>ADRSEL</v>
      </c>
      <c r="C21" s="70" t="s">
        <v>242</v>
      </c>
      <c r="D21" s="132">
        <f>IF(OR(J14="SHORT",J14="FLOAT"),J14,IF(AND(D15='Resistor References'!AB3,'Pin Detect Programming (2)'!D14&gt;31),'Resistor References'!AM1,IF(F14='Resistor References'!T3,'Resistor References'!T3,IF(F14&lt;16,F14,F14-16))))</f>
        <v>0</v>
      </c>
      <c r="E21" s="132">
        <f>IF(OR(F14="Float",F14="Short"),"Open",IF(AND(F15='Resistor References'!AC3,F14&lt;16),F15,IF(F14&lt;16,2*F15,2*F15+1)))</f>
        <v>0</v>
      </c>
      <c r="F21" s="81"/>
      <c r="G21" s="119">
        <f>IF(OR(D21="FLOAT",D21="SHORT"),D21,HLOOKUP(D21,'Resistor Selection'!C$13:R$14,2,FALSE))</f>
        <v>4640</v>
      </c>
      <c r="H21" s="120">
        <f>IF(E21="Open","Open",VLOOKUP(E21,'Resistor Selection'!B$15:R$30,'Pin Detect Programming (2)'!D21+2,FALSE))</f>
        <v>21500</v>
      </c>
      <c r="I21" s="490"/>
      <c r="J21" s="491"/>
      <c r="N21" s="64"/>
      <c r="O21" s="64"/>
      <c r="P21" s="92">
        <v>16</v>
      </c>
      <c r="Q21" s="103">
        <v>5</v>
      </c>
      <c r="R21" s="104">
        <v>0.5</v>
      </c>
    </row>
    <row r="22" spans="2:18" s="82" customFormat="1" ht="15" thickBot="1" x14ac:dyDescent="0.25">
      <c r="B22" s="64"/>
      <c r="C22" s="64"/>
      <c r="D22" s="64"/>
      <c r="E22" s="64"/>
      <c r="F22" s="64"/>
      <c r="G22" s="64"/>
      <c r="H22" s="64"/>
      <c r="I22" s="64"/>
      <c r="J22" s="64"/>
      <c r="N22" s="64"/>
      <c r="O22" s="64"/>
      <c r="P22" s="98">
        <v>17</v>
      </c>
      <c r="Q22" s="99">
        <v>5</v>
      </c>
      <c r="R22" s="100">
        <v>1</v>
      </c>
    </row>
    <row r="23" spans="2:18" s="82" customFormat="1" ht="15.75" thickBot="1" x14ac:dyDescent="0.3">
      <c r="B23" s="492" t="s">
        <v>243</v>
      </c>
      <c r="C23" s="493"/>
      <c r="D23" s="493"/>
      <c r="E23" s="493"/>
      <c r="F23" s="493"/>
      <c r="G23" s="493"/>
      <c r="H23" s="493"/>
      <c r="I23" s="493"/>
      <c r="J23" s="494"/>
      <c r="N23" s="64"/>
      <c r="O23" s="64"/>
      <c r="P23" s="92">
        <v>18</v>
      </c>
      <c r="Q23" s="103">
        <v>5</v>
      </c>
      <c r="R23" s="104">
        <v>2</v>
      </c>
    </row>
    <row r="24" spans="2:18" s="82" customFormat="1" ht="15" thickBot="1" x14ac:dyDescent="0.25">
      <c r="B24" s="86" t="s">
        <v>208</v>
      </c>
      <c r="C24" s="87" t="s">
        <v>209</v>
      </c>
      <c r="D24" s="87" t="s">
        <v>21</v>
      </c>
      <c r="E24" s="87" t="s">
        <v>210</v>
      </c>
      <c r="F24" s="87" t="s">
        <v>14</v>
      </c>
      <c r="G24" s="87" t="s">
        <v>211</v>
      </c>
      <c r="H24" s="87" t="s">
        <v>212</v>
      </c>
      <c r="I24" s="87" t="s">
        <v>213</v>
      </c>
      <c r="J24" s="88" t="s">
        <v>214</v>
      </c>
      <c r="N24" s="64"/>
      <c r="O24" s="64"/>
      <c r="P24" s="98">
        <v>19</v>
      </c>
      <c r="Q24" s="99">
        <v>5</v>
      </c>
      <c r="R24" s="100">
        <v>4</v>
      </c>
    </row>
    <row r="25" spans="2:18" s="82" customFormat="1" x14ac:dyDescent="0.2">
      <c r="B25" s="495" t="str">
        <f>B8</f>
        <v>MSEL2</v>
      </c>
      <c r="C25" s="71" t="s">
        <v>244</v>
      </c>
      <c r="D25" s="125" t="s">
        <v>221</v>
      </c>
      <c r="E25" s="127"/>
      <c r="F25" s="129" t="str">
        <f>IF(AND(D25=G25,D26=G26),"SHORT",IF(AND(D25=H25,D26=H26),"FLOAT",VLOOKUP(D25,'Resistor References'!AF$4:AG$11,2,FALSE)))</f>
        <v>N/A</v>
      </c>
      <c r="G25" s="130" t="str">
        <f>'Resistor References'!AF$2</f>
        <v>180°, 2</v>
      </c>
      <c r="H25" s="131" t="str">
        <f>'Resistor References'!AF$3</f>
        <v>180°, 2</v>
      </c>
      <c r="I25" s="95" t="s">
        <v>221</v>
      </c>
      <c r="J25" s="485" t="str">
        <f>IF(AND(D25=G25,D26=G26),"SHORT",IF(AND(H25=D25,H26=D26),"FLOAT","Resistor"))</f>
        <v>Resistor</v>
      </c>
      <c r="N25" s="64"/>
      <c r="O25" s="64"/>
      <c r="P25" s="92">
        <v>20</v>
      </c>
      <c r="Q25" s="103">
        <v>5</v>
      </c>
      <c r="R25" s="104">
        <v>8</v>
      </c>
    </row>
    <row r="26" spans="2:18" s="82" customFormat="1" ht="15" thickBot="1" x14ac:dyDescent="0.25">
      <c r="B26" s="466"/>
      <c r="C26" s="101" t="s">
        <v>219</v>
      </c>
      <c r="D26" s="126" t="str">
        <f>D9</f>
        <v>OCF = 26, OCW = 20</v>
      </c>
      <c r="E26" s="128" t="s">
        <v>26</v>
      </c>
      <c r="F26" s="132" t="e">
        <f>VLOOKUP(D26,'Resistor References'!O$3:P$6,2,FALSE)</f>
        <v>#N/A</v>
      </c>
      <c r="G26" s="133" t="str">
        <f>'Resistor References'!O$3</f>
        <v>20/26</v>
      </c>
      <c r="H26" s="134" t="str">
        <f>'Resistor References'!O$4</f>
        <v>15/19</v>
      </c>
      <c r="I26" s="102">
        <v>52</v>
      </c>
      <c r="J26" s="468"/>
      <c r="N26" s="64"/>
      <c r="O26" s="64"/>
      <c r="P26" s="98">
        <v>21</v>
      </c>
      <c r="Q26" s="99">
        <v>6</v>
      </c>
      <c r="R26" s="100">
        <v>0.5</v>
      </c>
    </row>
    <row r="27" spans="2:18" s="82" customFormat="1" ht="15" thickBot="1" x14ac:dyDescent="0.25">
      <c r="B27" s="64"/>
      <c r="C27" s="64"/>
      <c r="D27" s="64"/>
      <c r="E27" s="64"/>
      <c r="F27" s="64"/>
      <c r="G27" s="64"/>
      <c r="H27" s="64"/>
      <c r="I27" s="64"/>
      <c r="J27" s="64"/>
      <c r="N27" s="64"/>
      <c r="O27" s="64"/>
      <c r="P27" s="92">
        <v>22</v>
      </c>
      <c r="Q27" s="103">
        <v>6</v>
      </c>
      <c r="R27" s="104">
        <v>1</v>
      </c>
    </row>
    <row r="28" spans="2:18" s="82" customFormat="1" ht="15" thickBot="1" x14ac:dyDescent="0.25">
      <c r="B28" s="121" t="s">
        <v>208</v>
      </c>
      <c r="C28" s="87" t="s">
        <v>21</v>
      </c>
      <c r="D28" s="112" t="s">
        <v>234</v>
      </c>
      <c r="E28" s="87" t="s">
        <v>235</v>
      </c>
      <c r="F28" s="87"/>
      <c r="G28" s="87" t="s">
        <v>236</v>
      </c>
      <c r="H28" s="88" t="s">
        <v>237</v>
      </c>
      <c r="I28" s="486" t="s">
        <v>246</v>
      </c>
      <c r="J28" s="487"/>
      <c r="N28" s="64"/>
      <c r="O28" s="64"/>
      <c r="P28" s="98">
        <v>23</v>
      </c>
      <c r="Q28" s="99">
        <v>6</v>
      </c>
      <c r="R28" s="100">
        <v>2</v>
      </c>
    </row>
    <row r="29" spans="2:18" s="82" customFormat="1" x14ac:dyDescent="0.2">
      <c r="B29" s="113" t="str">
        <f>B$6</f>
        <v>MSEL1</v>
      </c>
      <c r="C29" s="71" t="s">
        <v>221</v>
      </c>
      <c r="D29" s="129" t="s">
        <v>211</v>
      </c>
      <c r="E29" s="129" t="s">
        <v>247</v>
      </c>
      <c r="F29" s="76"/>
      <c r="G29" s="114" t="s">
        <v>248</v>
      </c>
      <c r="H29" s="115" t="s">
        <v>248</v>
      </c>
      <c r="I29" s="488"/>
      <c r="J29" s="489"/>
      <c r="N29" s="64"/>
      <c r="O29" s="64"/>
      <c r="P29" s="92">
        <v>24</v>
      </c>
      <c r="Q29" s="103">
        <v>6</v>
      </c>
      <c r="R29" s="104">
        <v>4</v>
      </c>
    </row>
    <row r="30" spans="2:18" s="82" customFormat="1" x14ac:dyDescent="0.2">
      <c r="B30" s="116" t="str">
        <f>B$8</f>
        <v>MSEL2</v>
      </c>
      <c r="C30" s="72" t="s">
        <v>249</v>
      </c>
      <c r="D30" s="135" t="e">
        <f>IF(D10&lt;2,"N/A",IF(OR(J25="SHORT",J25="FLOAT"),J25,2*F25+MOD(F26,2)))</f>
        <v>#VALUE!</v>
      </c>
      <c r="E30" s="135" t="e">
        <f>IF(OR(J25='Resistor References'!AG$2,J25='Resistor References'!AG$3,'Pin Detect Programming (2)'!F26&lt;2),"OPEN",1)</f>
        <v>#N/A</v>
      </c>
      <c r="F30" s="74"/>
      <c r="G30" s="73" t="e">
        <f>IF(OR(D30="FLOAT",D30="SHORT"),D30,HLOOKUP(D30,'Resistor Selection'!C13:R14,2,FALSE))</f>
        <v>#VALUE!</v>
      </c>
      <c r="H30" s="117" t="e">
        <f>IF(E30="Open","Open",VLOOKUP(E30,'Resistor Selection'!B$13:AH$30,'Pin Detect Programming (2)'!D30+2,FALSE))</f>
        <v>#N/A</v>
      </c>
      <c r="I30" s="488"/>
      <c r="J30" s="489"/>
      <c r="N30" s="64"/>
      <c r="O30" s="64"/>
      <c r="P30" s="98">
        <v>25</v>
      </c>
      <c r="Q30" s="99">
        <v>6</v>
      </c>
      <c r="R30" s="100">
        <v>8</v>
      </c>
    </row>
    <row r="31" spans="2:18" s="82" customFormat="1" x14ac:dyDescent="0.2">
      <c r="B31" s="116" t="str">
        <f>B$11</f>
        <v>VSEL</v>
      </c>
      <c r="C31" s="72" t="s">
        <v>221</v>
      </c>
      <c r="D31" s="135" t="s">
        <v>211</v>
      </c>
      <c r="E31" s="135" t="s">
        <v>247</v>
      </c>
      <c r="F31" s="74"/>
      <c r="G31" s="73" t="s">
        <v>248</v>
      </c>
      <c r="H31" s="117" t="s">
        <v>248</v>
      </c>
      <c r="I31" s="488"/>
      <c r="J31" s="489"/>
      <c r="N31" s="64"/>
      <c r="O31" s="64"/>
      <c r="P31" s="92">
        <v>26</v>
      </c>
      <c r="Q31" s="103">
        <v>7</v>
      </c>
      <c r="R31" s="104">
        <v>0.5</v>
      </c>
    </row>
    <row r="32" spans="2:18" s="82" customFormat="1" ht="15" thickBot="1" x14ac:dyDescent="0.25">
      <c r="B32" s="118" t="str">
        <f>B$14</f>
        <v>ADRSEL</v>
      </c>
      <c r="C32" s="101" t="s">
        <v>221</v>
      </c>
      <c r="D32" s="132" t="s">
        <v>211</v>
      </c>
      <c r="E32" s="132" t="s">
        <v>247</v>
      </c>
      <c r="F32" s="81"/>
      <c r="G32" s="119" t="s">
        <v>248</v>
      </c>
      <c r="H32" s="120" t="s">
        <v>248</v>
      </c>
      <c r="I32" s="490"/>
      <c r="J32" s="491"/>
      <c r="N32" s="64"/>
      <c r="O32" s="64"/>
      <c r="P32" s="98">
        <v>27</v>
      </c>
      <c r="Q32" s="99">
        <v>7</v>
      </c>
      <c r="R32" s="100">
        <v>1</v>
      </c>
    </row>
    <row r="33" spans="2:18" s="82" customFormat="1" ht="15" thickBot="1" x14ac:dyDescent="0.25">
      <c r="B33" s="64"/>
      <c r="C33" s="64"/>
      <c r="D33" s="64"/>
      <c r="E33" s="64"/>
      <c r="F33" s="64"/>
      <c r="G33" s="64"/>
      <c r="H33" s="64"/>
      <c r="I33" s="64"/>
      <c r="J33" s="64"/>
      <c r="N33" s="64"/>
      <c r="O33" s="64"/>
      <c r="P33" s="92">
        <v>28</v>
      </c>
      <c r="Q33" s="103">
        <v>7</v>
      </c>
      <c r="R33" s="104">
        <v>2</v>
      </c>
    </row>
    <row r="34" spans="2:18" s="82" customFormat="1" ht="15.75" thickBot="1" x14ac:dyDescent="0.3">
      <c r="B34" s="492" t="s">
        <v>250</v>
      </c>
      <c r="C34" s="493"/>
      <c r="D34" s="493"/>
      <c r="E34" s="493"/>
      <c r="F34" s="493"/>
      <c r="G34" s="493"/>
      <c r="H34" s="493"/>
      <c r="I34" s="493"/>
      <c r="J34" s="494"/>
      <c r="N34" s="64"/>
      <c r="O34" s="64"/>
      <c r="P34" s="98">
        <v>29</v>
      </c>
      <c r="Q34" s="99">
        <v>7</v>
      </c>
      <c r="R34" s="100">
        <v>4</v>
      </c>
    </row>
    <row r="35" spans="2:18" s="82" customFormat="1" ht="15" thickBot="1" x14ac:dyDescent="0.25">
      <c r="B35" s="86" t="s">
        <v>208</v>
      </c>
      <c r="C35" s="87" t="s">
        <v>209</v>
      </c>
      <c r="D35" s="87" t="s">
        <v>21</v>
      </c>
      <c r="E35" s="87" t="s">
        <v>210</v>
      </c>
      <c r="F35" s="87" t="s">
        <v>14</v>
      </c>
      <c r="G35" s="87" t="s">
        <v>211</v>
      </c>
      <c r="H35" s="87" t="s">
        <v>212</v>
      </c>
      <c r="I35" s="87" t="s">
        <v>213</v>
      </c>
      <c r="J35" s="88" t="s">
        <v>214</v>
      </c>
      <c r="N35" s="64"/>
      <c r="O35" s="64"/>
      <c r="P35" s="92">
        <v>30</v>
      </c>
      <c r="Q35" s="103">
        <v>7</v>
      </c>
      <c r="R35" s="104">
        <v>8</v>
      </c>
    </row>
    <row r="36" spans="2:18" s="82" customFormat="1" ht="15" thickBot="1" x14ac:dyDescent="0.25">
      <c r="B36" s="495" t="str">
        <f>B8</f>
        <v>MSEL2</v>
      </c>
      <c r="C36" s="71" t="s">
        <v>244</v>
      </c>
      <c r="D36" s="125" t="s">
        <v>221</v>
      </c>
      <c r="E36" s="127"/>
      <c r="F36" s="129" t="str">
        <f>IF(AND(D36=G36,D37=G37),"SHORT",IF(AND(D36=H36,D37=H37),"FLOAT",VLOOKUP(D36,'Resistor References'!AF$4:AG$11,2,FALSE)))</f>
        <v>N/A</v>
      </c>
      <c r="G36" s="130" t="s">
        <v>221</v>
      </c>
      <c r="H36" s="131" t="s">
        <v>221</v>
      </c>
      <c r="I36" s="95" t="s">
        <v>221</v>
      </c>
      <c r="J36" s="485" t="str">
        <f>IF(AND(D36=G36,D37=G37),"SHORT",IF(AND(H36=D36,H37=D37),"FLOAT","Resistor"))</f>
        <v>Resistor</v>
      </c>
      <c r="N36" s="64"/>
      <c r="O36" s="64"/>
      <c r="P36" s="122">
        <v>31</v>
      </c>
      <c r="Q36" s="123">
        <v>10</v>
      </c>
      <c r="R36" s="124">
        <v>2</v>
      </c>
    </row>
    <row r="37" spans="2:18" s="82" customFormat="1" ht="15" thickBot="1" x14ac:dyDescent="0.25">
      <c r="B37" s="466"/>
      <c r="C37" s="101" t="s">
        <v>219</v>
      </c>
      <c r="D37" s="126" t="str">
        <f>D9</f>
        <v>OCF = 26, OCW = 20</v>
      </c>
      <c r="E37" s="128" t="s">
        <v>26</v>
      </c>
      <c r="F37" s="132" t="e">
        <f>VLOOKUP(D37,'Resistor References'!O$3:P$6,2,FALSE)</f>
        <v>#N/A</v>
      </c>
      <c r="G37" s="133" t="s">
        <v>221</v>
      </c>
      <c r="H37" s="134" t="s">
        <v>221</v>
      </c>
      <c r="I37" s="102">
        <v>52</v>
      </c>
      <c r="J37" s="468"/>
      <c r="N37" s="64"/>
      <c r="O37" s="64"/>
    </row>
    <row r="38" spans="2:18" s="82" customFormat="1" ht="15" thickBot="1" x14ac:dyDescent="0.25">
      <c r="B38" s="64"/>
      <c r="C38" s="64"/>
      <c r="D38" s="64"/>
      <c r="E38" s="64"/>
      <c r="F38" s="64"/>
      <c r="G38" s="64"/>
      <c r="H38" s="64"/>
      <c r="I38" s="64"/>
      <c r="J38" s="64"/>
      <c r="N38" s="64"/>
      <c r="O38" s="64"/>
    </row>
    <row r="39" spans="2:18" s="82" customFormat="1" ht="15.75" customHeight="1" thickBot="1" x14ac:dyDescent="0.25">
      <c r="B39" s="121" t="s">
        <v>208</v>
      </c>
      <c r="C39" s="87" t="s">
        <v>21</v>
      </c>
      <c r="D39" s="112" t="s">
        <v>234</v>
      </c>
      <c r="E39" s="87" t="s">
        <v>235</v>
      </c>
      <c r="F39" s="87"/>
      <c r="G39" s="87" t="s">
        <v>236</v>
      </c>
      <c r="H39" s="88" t="s">
        <v>237</v>
      </c>
      <c r="I39" s="486" t="s">
        <v>246</v>
      </c>
      <c r="J39" s="487"/>
      <c r="N39" s="64"/>
      <c r="O39" s="64"/>
    </row>
    <row r="40" spans="2:18" s="82" customFormat="1" x14ac:dyDescent="0.2">
      <c r="B40" s="113" t="str">
        <f>B$6</f>
        <v>MSEL1</v>
      </c>
      <c r="C40" s="71" t="s">
        <v>221</v>
      </c>
      <c r="D40" s="129" t="s">
        <v>211</v>
      </c>
      <c r="E40" s="129" t="s">
        <v>247</v>
      </c>
      <c r="F40" s="76"/>
      <c r="G40" s="114" t="s">
        <v>248</v>
      </c>
      <c r="H40" s="115" t="s">
        <v>248</v>
      </c>
      <c r="I40" s="488"/>
      <c r="J40" s="489"/>
      <c r="N40" s="64"/>
      <c r="O40" s="64"/>
    </row>
    <row r="41" spans="2:18" s="82" customFormat="1" x14ac:dyDescent="0.2">
      <c r="B41" s="116" t="str">
        <f>B$8</f>
        <v>MSEL2</v>
      </c>
      <c r="C41" s="72" t="s">
        <v>249</v>
      </c>
      <c r="D41" s="135" t="e">
        <f>IF(D10&lt;3,"N/A",IF(OR(J36="SHORT",J36="FLOAT"),J36,2*F36+MOD(F37,2)))</f>
        <v>#VALUE!</v>
      </c>
      <c r="E41" s="135" t="e">
        <f>IF(OR(J36='Resistor References'!AG$2,J36='Resistor References'!AG$3,'Pin Detect Programming (2)'!F37&lt;2),"OPEN",1)</f>
        <v>#N/A</v>
      </c>
      <c r="F41" s="74"/>
      <c r="G41" s="73" t="e">
        <f>IF(OR(D41="FLOAT",D41="SHORT"),D41,HLOOKUP(D41,'Resistor Selection'!C13:R14,2,FALSE))</f>
        <v>#VALUE!</v>
      </c>
      <c r="H41" s="117" t="e">
        <f>IF(E41="Open","Open",VLOOKUP(E41,'Resistor Selection'!B$13:AH$30,'Pin Detect Programming (2)'!D41+2,FALSE))</f>
        <v>#N/A</v>
      </c>
      <c r="I41" s="488"/>
      <c r="J41" s="489"/>
      <c r="N41" s="64"/>
      <c r="O41" s="64"/>
    </row>
    <row r="42" spans="2:18" s="82" customFormat="1" x14ac:dyDescent="0.2">
      <c r="B42" s="116" t="str">
        <f>B$11</f>
        <v>VSEL</v>
      </c>
      <c r="C42" s="72" t="s">
        <v>221</v>
      </c>
      <c r="D42" s="135" t="s">
        <v>211</v>
      </c>
      <c r="E42" s="135" t="s">
        <v>247</v>
      </c>
      <c r="F42" s="74"/>
      <c r="G42" s="73" t="s">
        <v>248</v>
      </c>
      <c r="H42" s="117" t="s">
        <v>248</v>
      </c>
      <c r="I42" s="488"/>
      <c r="J42" s="489"/>
      <c r="N42" s="64"/>
      <c r="O42" s="64"/>
    </row>
    <row r="43" spans="2:18" s="82" customFormat="1" ht="15" thickBot="1" x14ac:dyDescent="0.25">
      <c r="B43" s="118" t="str">
        <f>B$14</f>
        <v>ADRSEL</v>
      </c>
      <c r="C43" s="101" t="s">
        <v>221</v>
      </c>
      <c r="D43" s="132" t="s">
        <v>211</v>
      </c>
      <c r="E43" s="132" t="s">
        <v>247</v>
      </c>
      <c r="F43" s="81"/>
      <c r="G43" s="119" t="s">
        <v>248</v>
      </c>
      <c r="H43" s="120" t="s">
        <v>248</v>
      </c>
      <c r="I43" s="490"/>
      <c r="J43" s="491"/>
      <c r="N43" s="64"/>
      <c r="O43" s="64"/>
    </row>
    <row r="44" spans="2:18" s="82" customFormat="1" ht="15" thickBot="1" x14ac:dyDescent="0.25">
      <c r="B44" s="64"/>
      <c r="C44" s="64"/>
      <c r="D44" s="64"/>
      <c r="E44" s="64"/>
      <c r="F44" s="64"/>
      <c r="G44" s="64"/>
      <c r="H44" s="64"/>
      <c r="I44" s="64"/>
      <c r="J44" s="64"/>
      <c r="N44" s="64"/>
      <c r="O44" s="64"/>
    </row>
    <row r="45" spans="2:18" s="82" customFormat="1" ht="15.75" thickBot="1" x14ac:dyDescent="0.3">
      <c r="B45" s="492" t="s">
        <v>251</v>
      </c>
      <c r="C45" s="493"/>
      <c r="D45" s="493"/>
      <c r="E45" s="493"/>
      <c r="F45" s="493"/>
      <c r="G45" s="493"/>
      <c r="H45" s="493"/>
      <c r="I45" s="493"/>
      <c r="J45" s="494"/>
      <c r="N45" s="64"/>
      <c r="O45" s="64"/>
    </row>
    <row r="46" spans="2:18" s="82" customFormat="1" ht="15" thickBot="1" x14ac:dyDescent="0.25">
      <c r="B46" s="86" t="s">
        <v>208</v>
      </c>
      <c r="C46" s="87" t="s">
        <v>209</v>
      </c>
      <c r="D46" s="87" t="s">
        <v>21</v>
      </c>
      <c r="E46" s="87" t="s">
        <v>210</v>
      </c>
      <c r="F46" s="87" t="s">
        <v>14</v>
      </c>
      <c r="G46" s="87" t="s">
        <v>211</v>
      </c>
      <c r="H46" s="87" t="s">
        <v>212</v>
      </c>
      <c r="I46" s="87" t="s">
        <v>213</v>
      </c>
      <c r="J46" s="88" t="s">
        <v>214</v>
      </c>
      <c r="N46" s="64"/>
      <c r="O46" s="64"/>
    </row>
    <row r="47" spans="2:18" s="82" customFormat="1" x14ac:dyDescent="0.2">
      <c r="B47" s="495" t="str">
        <f>B8</f>
        <v>MSEL2</v>
      </c>
      <c r="C47" s="71" t="s">
        <v>244</v>
      </c>
      <c r="D47" s="125" t="s">
        <v>221</v>
      </c>
      <c r="E47" s="127"/>
      <c r="F47" s="129" t="str">
        <f>IF(AND(D47=G47,D48=G48),"SHORT",IF(AND(D47=H47,D48=H48),"FLOAT",VLOOKUP(D47,'Resistor References'!AF$4:AG$11,2,FALSE)))</f>
        <v>N/A</v>
      </c>
      <c r="G47" s="130" t="s">
        <v>221</v>
      </c>
      <c r="H47" s="131" t="s">
        <v>221</v>
      </c>
      <c r="I47" s="95" t="s">
        <v>221</v>
      </c>
      <c r="J47" s="485" t="str">
        <f>IF(AND(D47=G47,D48=G48),"SHORT",IF(AND(H47=D47,H48=D48),"FLOAT","Resistor"))</f>
        <v>Resistor</v>
      </c>
      <c r="N47" s="64"/>
      <c r="O47" s="64"/>
    </row>
    <row r="48" spans="2:18" s="82" customFormat="1" ht="15" thickBot="1" x14ac:dyDescent="0.25">
      <c r="B48" s="466"/>
      <c r="C48" s="101" t="s">
        <v>219</v>
      </c>
      <c r="D48" s="126" t="str">
        <f>D9</f>
        <v>OCF = 26, OCW = 20</v>
      </c>
      <c r="E48" s="128" t="s">
        <v>26</v>
      </c>
      <c r="F48" s="132" t="e">
        <f>VLOOKUP(D48,'Resistor References'!O$3:P$6,2,FALSE)</f>
        <v>#N/A</v>
      </c>
      <c r="G48" s="133" t="s">
        <v>221</v>
      </c>
      <c r="H48" s="134" t="s">
        <v>221</v>
      </c>
      <c r="I48" s="102">
        <v>52</v>
      </c>
      <c r="J48" s="468"/>
      <c r="N48" s="64"/>
      <c r="O48" s="64"/>
    </row>
    <row r="49" spans="2:15" s="82" customFormat="1" ht="15" thickBot="1" x14ac:dyDescent="0.25">
      <c r="B49" s="64"/>
      <c r="C49" s="64"/>
      <c r="D49" s="64"/>
      <c r="E49" s="64"/>
      <c r="F49" s="64"/>
      <c r="G49" s="64"/>
      <c r="H49" s="64"/>
      <c r="I49" s="64"/>
      <c r="J49" s="64"/>
      <c r="N49" s="64"/>
      <c r="O49" s="64"/>
    </row>
    <row r="50" spans="2:15" s="82" customFormat="1" ht="15.75" customHeight="1" thickBot="1" x14ac:dyDescent="0.25">
      <c r="B50" s="121" t="s">
        <v>208</v>
      </c>
      <c r="C50" s="87" t="s">
        <v>21</v>
      </c>
      <c r="D50" s="112" t="s">
        <v>234</v>
      </c>
      <c r="E50" s="87" t="s">
        <v>235</v>
      </c>
      <c r="F50" s="87"/>
      <c r="G50" s="87" t="s">
        <v>236</v>
      </c>
      <c r="H50" s="88" t="s">
        <v>237</v>
      </c>
      <c r="I50" s="486" t="s">
        <v>246</v>
      </c>
      <c r="J50" s="487"/>
      <c r="N50" s="64"/>
      <c r="O50" s="64"/>
    </row>
    <row r="51" spans="2:15" s="82" customFormat="1" x14ac:dyDescent="0.2">
      <c r="B51" s="113" t="str">
        <f>B$6</f>
        <v>MSEL1</v>
      </c>
      <c r="C51" s="71" t="s">
        <v>221</v>
      </c>
      <c r="D51" s="129" t="s">
        <v>211</v>
      </c>
      <c r="E51" s="129" t="s">
        <v>247</v>
      </c>
      <c r="F51" s="76"/>
      <c r="G51" s="114" t="s">
        <v>248</v>
      </c>
      <c r="H51" s="115" t="s">
        <v>248</v>
      </c>
      <c r="I51" s="488"/>
      <c r="J51" s="489"/>
      <c r="N51" s="64"/>
      <c r="O51" s="64"/>
    </row>
    <row r="52" spans="2:15" s="82" customFormat="1" x14ac:dyDescent="0.2">
      <c r="B52" s="116" t="str">
        <f>B$8</f>
        <v>MSEL2</v>
      </c>
      <c r="C52" s="72" t="s">
        <v>249</v>
      </c>
      <c r="D52" s="135" t="e">
        <f>IF(D10&lt;4,"N/A",IF(OR(J47="SHORT",J47="FLOAT"),J47,2*F47+MOD(F48,2)))</f>
        <v>#VALUE!</v>
      </c>
      <c r="E52" s="135" t="e">
        <f>IF(OR(J47='Resistor References'!AG$2,J47='Resistor References'!AG$3,'Pin Detect Programming (2)'!F48&lt;2),"OPEN",1)</f>
        <v>#N/A</v>
      </c>
      <c r="F52" s="74"/>
      <c r="G52" s="73" t="e">
        <f>IF(OR(D52="FLOAT",D52="SHORT"),D52,HLOOKUP(D52,'Resistor Selection'!C13:R14,2,FALSE))</f>
        <v>#VALUE!</v>
      </c>
      <c r="H52" s="117" t="e">
        <f>IF(E52="Open","Open",VLOOKUP(E52,'Resistor Selection'!B$13:AH$30,'Pin Detect Programming (2)'!D52+2,FALSE))</f>
        <v>#N/A</v>
      </c>
      <c r="I52" s="488"/>
      <c r="J52" s="489"/>
      <c r="N52" s="64"/>
      <c r="O52" s="64"/>
    </row>
    <row r="53" spans="2:15" s="82" customFormat="1" x14ac:dyDescent="0.2">
      <c r="B53" s="116" t="str">
        <f>B$11</f>
        <v>VSEL</v>
      </c>
      <c r="C53" s="72" t="s">
        <v>221</v>
      </c>
      <c r="D53" s="135" t="s">
        <v>211</v>
      </c>
      <c r="E53" s="135" t="s">
        <v>247</v>
      </c>
      <c r="F53" s="74"/>
      <c r="G53" s="73" t="s">
        <v>248</v>
      </c>
      <c r="H53" s="117" t="s">
        <v>248</v>
      </c>
      <c r="I53" s="488"/>
      <c r="J53" s="489"/>
      <c r="N53" s="64"/>
      <c r="O53" s="64"/>
    </row>
    <row r="54" spans="2:15" s="82" customFormat="1" ht="15" thickBot="1" x14ac:dyDescent="0.25">
      <c r="B54" s="118" t="str">
        <f>B$14</f>
        <v>ADRSEL</v>
      </c>
      <c r="C54" s="101" t="s">
        <v>221</v>
      </c>
      <c r="D54" s="132" t="s">
        <v>211</v>
      </c>
      <c r="E54" s="132" t="s">
        <v>247</v>
      </c>
      <c r="F54" s="81"/>
      <c r="G54" s="119" t="s">
        <v>248</v>
      </c>
      <c r="H54" s="120" t="s">
        <v>248</v>
      </c>
      <c r="I54" s="490"/>
      <c r="J54" s="491"/>
      <c r="N54" s="64"/>
      <c r="O54" s="64"/>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phoneticPr fontId="28" type="noConversion"/>
  <conditionalFormatting sqref="D18">
    <cfRule type="cellIs" dxfId="34" priority="34" stopIfTrue="1" operator="equal">
      <formula>$H$4</formula>
    </cfRule>
    <cfRule type="cellIs" dxfId="33" priority="35" stopIfTrue="1" operator="equal">
      <formula>$G$4</formula>
    </cfRule>
    <cfRule type="cellIs" dxfId="32" priority="36" operator="greaterThan">
      <formula>29.5</formula>
    </cfRule>
  </conditionalFormatting>
  <conditionalFormatting sqref="D19">
    <cfRule type="cellIs" dxfId="31" priority="31" stopIfTrue="1" operator="equal">
      <formula>$H$4</formula>
    </cfRule>
    <cfRule type="cellIs" dxfId="30" priority="32" stopIfTrue="1" operator="equal">
      <formula>$G$4</formula>
    </cfRule>
    <cfRule type="cellIs" dxfId="29" priority="33" operator="greaterThan">
      <formula>29.5</formula>
    </cfRule>
  </conditionalFormatting>
  <conditionalFormatting sqref="D20">
    <cfRule type="cellIs" dxfId="28" priority="28" stopIfTrue="1" operator="equal">
      <formula>$H$4</formula>
    </cfRule>
    <cfRule type="cellIs" dxfId="27" priority="29" stopIfTrue="1" operator="equal">
      <formula>$G$4</formula>
    </cfRule>
    <cfRule type="cellIs" dxfId="26" priority="30" operator="greaterThan">
      <formula>29.5</formula>
    </cfRule>
  </conditionalFormatting>
  <conditionalFormatting sqref="D21">
    <cfRule type="cellIs" dxfId="25" priority="25" stopIfTrue="1" operator="equal">
      <formula>$H$4</formula>
    </cfRule>
    <cfRule type="cellIs" dxfId="24" priority="26" stopIfTrue="1" operator="equal">
      <formula>$G$4</formula>
    </cfRule>
    <cfRule type="cellIs" dxfId="23" priority="27" operator="greaterThan">
      <formula>29.5</formula>
    </cfRule>
  </conditionalFormatting>
  <conditionalFormatting sqref="D30">
    <cfRule type="cellIs" dxfId="22" priority="22" stopIfTrue="1" operator="equal">
      <formula>$H$4</formula>
    </cfRule>
    <cfRule type="cellIs" dxfId="21" priority="23" stopIfTrue="1" operator="equal">
      <formula>$G$4</formula>
    </cfRule>
    <cfRule type="cellIs" dxfId="20" priority="24" operator="greaterThan">
      <formula>29.5</formula>
    </cfRule>
  </conditionalFormatting>
  <conditionalFormatting sqref="D41">
    <cfRule type="cellIs" dxfId="19" priority="19" stopIfTrue="1" operator="equal">
      <formula>$H$4</formula>
    </cfRule>
    <cfRule type="cellIs" dxfId="18" priority="20" stopIfTrue="1" operator="equal">
      <formula>$G$4</formula>
    </cfRule>
    <cfRule type="cellIs" dxfId="17" priority="21" operator="greaterThan">
      <formula>29.5</formula>
    </cfRule>
  </conditionalFormatting>
  <conditionalFormatting sqref="D52">
    <cfRule type="cellIs" dxfId="16" priority="16" stopIfTrue="1" operator="equal">
      <formula>$H$4</formula>
    </cfRule>
    <cfRule type="cellIs" dxfId="15" priority="17" stopIfTrue="1" operator="equal">
      <formula>$G$4</formula>
    </cfRule>
    <cfRule type="cellIs" dxfId="14" priority="18" operator="greaterThan">
      <formula>29.5</formula>
    </cfRule>
  </conditionalFormatting>
  <conditionalFormatting sqref="Q4:Q5">
    <cfRule type="expression" dxfId="13" priority="13">
      <formula>"K3=$C$4"</formula>
    </cfRule>
  </conditionalFormatting>
  <conditionalFormatting sqref="R4:R5">
    <cfRule type="expression" dxfId="12" priority="12">
      <formula>"K3=$C$4"</formula>
    </cfRule>
  </conditionalFormatting>
  <conditionalFormatting sqref="Q6:Q36">
    <cfRule type="cellIs" dxfId="11" priority="11" operator="greaterThan">
      <formula>ILOOP_trgt</formula>
    </cfRule>
  </conditionalFormatting>
  <conditionalFormatting sqref="P4:P36">
    <cfRule type="cellIs" dxfId="10" priority="7" operator="equal">
      <formula>$D$6</formula>
    </cfRule>
  </conditionalFormatting>
  <conditionalFormatting sqref="D36">
    <cfRule type="expression" dxfId="9" priority="6">
      <formula>NOT(AND(ISNUMBER(FIND($D$10,$D$36)),IF(ISNUMBER(FIND($D$10,$D$36)),FIND($D$10,$D$36)&gt;3,0)))</formula>
    </cfRule>
  </conditionalFormatting>
  <conditionalFormatting sqref="D47">
    <cfRule type="expression" dxfId="8" priority="5">
      <formula>NOT(AND(ISNUMBER(FIND($D$10,$D$47)),IF(ISNUMBER(FIND($D$10,$D$47)),FIND($D$10,$D$47)&gt;3,0)))</formula>
    </cfRule>
  </conditionalFormatting>
  <conditionalFormatting sqref="D25">
    <cfRule type="expression" dxfId="7" priority="4">
      <formula>NOT(AND(ISNUMBER(FIND($D$10,$D$25)),IF(ISNUMBER(FIND($D$10,$D$25)),FIND($D$10,$D$25)&gt;3,0)))</formula>
    </cfRule>
  </conditionalFormatting>
  <conditionalFormatting sqref="D26">
    <cfRule type="cellIs" dxfId="6" priority="3" operator="notEqual">
      <formula>$D$9</formula>
    </cfRule>
  </conditionalFormatting>
  <conditionalFormatting sqref="D37">
    <cfRule type="cellIs" dxfId="5" priority="2" operator="notEqual">
      <formula>$D$9</formula>
    </cfRule>
  </conditionalFormatting>
  <conditionalFormatting sqref="D48">
    <cfRule type="cellIs" dxfId="4" priority="1" operator="notEqual">
      <formula>$D$9</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3.5" x14ac:dyDescent="0.15"/>
  <cols>
    <col min="11" max="11" width="12.875" customWidth="1"/>
    <col min="12" max="12" width="12.625" customWidth="1"/>
  </cols>
  <sheetData>
    <row r="1" spans="1:12" x14ac:dyDescent="0.15">
      <c r="A1" s="511" t="s">
        <v>144</v>
      </c>
      <c r="B1" s="511"/>
      <c r="C1" s="511" t="s">
        <v>145</v>
      </c>
      <c r="D1" s="511"/>
      <c r="E1" s="511" t="s">
        <v>146</v>
      </c>
      <c r="F1" s="511"/>
      <c r="G1" s="511" t="s">
        <v>147</v>
      </c>
      <c r="H1" s="511"/>
      <c r="I1" s="511" t="s">
        <v>148</v>
      </c>
      <c r="J1" s="511"/>
      <c r="K1" s="5" t="s">
        <v>184</v>
      </c>
      <c r="L1" s="5" t="s">
        <v>185</v>
      </c>
    </row>
    <row r="2" spans="1:12" x14ac:dyDescent="0.15">
      <c r="A2" s="6" t="str">
        <f>DEC2HEX(MOD(L2-MOD(L2,16^9),16^10)/16^9)</f>
        <v>2</v>
      </c>
      <c r="B2" s="6" t="str">
        <f>DEC2HEX(MOD(L2-MOD(L2,16^8),16^9)/16^8)</f>
        <v>1</v>
      </c>
      <c r="C2" s="6" t="str">
        <f>DEC2HEX(MOD(L2-MOD(L2,16^7),16^8)/16^7)</f>
        <v>4</v>
      </c>
      <c r="D2" s="6" t="str">
        <f>DEC2HEX(MOD(L2-MOD(L2,16^6),16^7)/16^6)</f>
        <v>1</v>
      </c>
      <c r="E2" s="6" t="str">
        <f>DEC2HEX(MOD(L2-MOD(L2,16^5),16^6)/16^5)</f>
        <v>4</v>
      </c>
      <c r="F2" s="6" t="str">
        <f>DEC2HEX(MOD(L2-MOD(L2,16^4),16^5)/16^4)</f>
        <v>2</v>
      </c>
      <c r="G2" s="6" t="str">
        <f>DEC2HEX(MOD(L2-MOD(L2,16^3),16^4)/16^3)</f>
        <v>5</v>
      </c>
      <c r="H2" s="6" t="str">
        <f>DEC2HEX(MOD(L2-MOD(L2,16^2),16^3)/16^2)</f>
        <v>8</v>
      </c>
      <c r="I2" s="6" t="str">
        <f>DEC2HEX(MOD(L2-MOD(L2,16),16^2)/16)</f>
        <v>4</v>
      </c>
      <c r="J2" s="6" t="str">
        <f>DEC2HEX(MOD(L2,16))</f>
        <v>2</v>
      </c>
      <c r="K2" s="7" t="str">
        <f>'Device Calculator'!F133</f>
        <v>2141425842</v>
      </c>
      <c r="L2" s="5">
        <f>HEX2DEC(K2)</f>
        <v>142828787778</v>
      </c>
    </row>
    <row r="3" spans="1:12" x14ac:dyDescent="0.15">
      <c r="A3" s="2">
        <f>HEX2DEC(A2)</f>
        <v>2</v>
      </c>
      <c r="B3" s="2">
        <f t="shared" ref="B3:J3" si="0">HEX2DEC(B2)</f>
        <v>1</v>
      </c>
      <c r="C3" s="2">
        <f t="shared" si="0"/>
        <v>4</v>
      </c>
      <c r="D3" s="2">
        <f t="shared" si="0"/>
        <v>1</v>
      </c>
      <c r="E3" s="2">
        <f t="shared" si="0"/>
        <v>4</v>
      </c>
      <c r="F3" s="2">
        <f t="shared" si="0"/>
        <v>2</v>
      </c>
      <c r="G3" s="2">
        <f t="shared" si="0"/>
        <v>5</v>
      </c>
      <c r="H3" s="2">
        <f t="shared" si="0"/>
        <v>8</v>
      </c>
      <c r="I3" s="2">
        <f t="shared" si="0"/>
        <v>4</v>
      </c>
      <c r="J3" s="2">
        <f t="shared" si="0"/>
        <v>2</v>
      </c>
      <c r="K3" s="506" t="s">
        <v>187</v>
      </c>
      <c r="L3" s="507"/>
    </row>
    <row r="4" spans="1:12" x14ac:dyDescent="0.15">
      <c r="A4" s="2" t="str">
        <f>HEX2BIN(A2,4)</f>
        <v>0010</v>
      </c>
      <c r="B4" s="2" t="str">
        <f t="shared" ref="B4:J4" si="1">HEX2BIN(B2,4)</f>
        <v>0001</v>
      </c>
      <c r="C4" s="2" t="str">
        <f t="shared" si="1"/>
        <v>0100</v>
      </c>
      <c r="D4" s="2" t="str">
        <f t="shared" si="1"/>
        <v>0001</v>
      </c>
      <c r="E4" s="2" t="str">
        <f t="shared" si="1"/>
        <v>0100</v>
      </c>
      <c r="F4" s="2" t="str">
        <f t="shared" si="1"/>
        <v>0010</v>
      </c>
      <c r="G4" s="2" t="str">
        <f t="shared" si="1"/>
        <v>0101</v>
      </c>
      <c r="H4" s="2" t="str">
        <f t="shared" si="1"/>
        <v>1000</v>
      </c>
      <c r="I4" s="2" t="str">
        <f t="shared" si="1"/>
        <v>0100</v>
      </c>
      <c r="J4" s="2" t="str">
        <f t="shared" si="1"/>
        <v>0010</v>
      </c>
      <c r="K4" s="508"/>
      <c r="L4" s="509"/>
    </row>
    <row r="6" spans="1:12" x14ac:dyDescent="0.15">
      <c r="A6" t="s">
        <v>0</v>
      </c>
      <c r="B6">
        <f>MOD(A3,4)</f>
        <v>2</v>
      </c>
      <c r="C6">
        <f>2^B6*25</f>
        <v>100</v>
      </c>
      <c r="D6" t="s">
        <v>9</v>
      </c>
      <c r="E6" t="s">
        <v>139</v>
      </c>
      <c r="F6">
        <f>C6*C8*10^-3</f>
        <v>8</v>
      </c>
      <c r="G6" t="s">
        <v>142</v>
      </c>
    </row>
    <row r="7" spans="1:12" x14ac:dyDescent="0.15">
      <c r="A7" t="s">
        <v>1</v>
      </c>
      <c r="B7">
        <f>MOD(B3,4)</f>
        <v>1</v>
      </c>
      <c r="C7">
        <f>2^B7*25</f>
        <v>50</v>
      </c>
      <c r="D7" t="s">
        <v>9</v>
      </c>
      <c r="E7" t="s">
        <v>140</v>
      </c>
      <c r="F7">
        <f>1/(2*PI()*C8*10^3*C9*10^-12*4*10^6*C6*10^-6)/1000</f>
        <v>0.79577471545947676</v>
      </c>
      <c r="G7" t="s">
        <v>11</v>
      </c>
    </row>
    <row r="8" spans="1:12" x14ac:dyDescent="0.15">
      <c r="A8" t="s">
        <v>2</v>
      </c>
      <c r="B8">
        <f>4*C3+(D3-MOD(D3,4))/4</f>
        <v>16</v>
      </c>
      <c r="C8">
        <f>B8*5</f>
        <v>80</v>
      </c>
      <c r="D8" t="s">
        <v>94</v>
      </c>
      <c r="E8" t="s">
        <v>141</v>
      </c>
      <c r="F8">
        <f>1/(2*PI()*C8*10^3*C10*10^-12)/1000</f>
        <v>318.3098861837907</v>
      </c>
      <c r="G8" t="s">
        <v>11</v>
      </c>
    </row>
    <row r="9" spans="1:12" x14ac:dyDescent="0.15">
      <c r="A9" t="s">
        <v>3</v>
      </c>
      <c r="B9">
        <f>4*MOD(D3,4)+(E3-MOD(E3,4))/4</f>
        <v>5</v>
      </c>
      <c r="C9">
        <f>B9*1.25</f>
        <v>6.25</v>
      </c>
      <c r="D9" t="s">
        <v>10</v>
      </c>
      <c r="E9" t="s">
        <v>113</v>
      </c>
      <c r="F9">
        <f>C9*C6*4</f>
        <v>2500</v>
      </c>
      <c r="G9" t="s">
        <v>10</v>
      </c>
    </row>
    <row r="10" spans="1:12" x14ac:dyDescent="0.15">
      <c r="A10" t="s">
        <v>4</v>
      </c>
      <c r="B10">
        <f>8*MOD(E3,4)+(F3-MOD(F3,2))/2</f>
        <v>1</v>
      </c>
      <c r="C10">
        <f>B10*'Compensation References'!H$3</f>
        <v>6.25</v>
      </c>
      <c r="D10" t="s">
        <v>10</v>
      </c>
    </row>
    <row r="11" spans="1:12" x14ac:dyDescent="0.15">
      <c r="A11" t="s">
        <v>5</v>
      </c>
      <c r="B11">
        <f>4*G3+(H3-MOD(H3,4))/4</f>
        <v>22</v>
      </c>
      <c r="C11">
        <f>B11*5</f>
        <v>110</v>
      </c>
      <c r="D11" t="s">
        <v>94</v>
      </c>
      <c r="E11" t="s">
        <v>143</v>
      </c>
      <c r="F11">
        <f>C7*C11*10^-3</f>
        <v>5.5</v>
      </c>
      <c r="G11" t="s">
        <v>142</v>
      </c>
    </row>
    <row r="12" spans="1:12" x14ac:dyDescent="0.15">
      <c r="A12" t="s">
        <v>6</v>
      </c>
      <c r="B12">
        <f>4*MOD(H3,4)+(I3-MOD(I3,4))/4</f>
        <v>1</v>
      </c>
      <c r="C12">
        <f>B12*'Compensation References'!J$3</f>
        <v>0.33300000000000002</v>
      </c>
      <c r="D12" t="s">
        <v>10</v>
      </c>
      <c r="E12" t="s">
        <v>149</v>
      </c>
      <c r="F12">
        <f>1/(2*PI()*C7*C14*10^-3*C12*C11*10^-12*10^3)/1000</f>
        <v>108.62335728357584</v>
      </c>
      <c r="G12" t="s">
        <v>11</v>
      </c>
    </row>
    <row r="13" spans="1:12" x14ac:dyDescent="0.15">
      <c r="A13" t="s">
        <v>7</v>
      </c>
      <c r="B13">
        <f>8*MOD(I3,4)+(J3-MOD(J3,2))/2</f>
        <v>1</v>
      </c>
      <c r="C13">
        <f>B13*3.2</f>
        <v>3.2</v>
      </c>
      <c r="D13" t="s">
        <v>10</v>
      </c>
      <c r="E13" t="s">
        <v>150</v>
      </c>
      <c r="F13">
        <f>1/(2*PI()*C11*10^3*C13*10^-12)/1000</f>
        <v>452.14472469288444</v>
      </c>
      <c r="G13" t="s">
        <v>11</v>
      </c>
    </row>
    <row r="14" spans="1:12" x14ac:dyDescent="0.15">
      <c r="A14" t="s">
        <v>117</v>
      </c>
      <c r="B14">
        <f>MOD(J3,2)</f>
        <v>0</v>
      </c>
      <c r="C14">
        <f>(B14+1)*800</f>
        <v>800</v>
      </c>
      <c r="D14" t="s">
        <v>94</v>
      </c>
      <c r="E14" t="s">
        <v>112</v>
      </c>
      <c r="F14">
        <f>C12*C14*C7/1000</f>
        <v>13.320000000000002</v>
      </c>
      <c r="G14" t="s">
        <v>10</v>
      </c>
    </row>
    <row r="17" spans="1:12" x14ac:dyDescent="0.15">
      <c r="A17" s="511" t="s">
        <v>144</v>
      </c>
      <c r="B17" s="511"/>
      <c r="C17" s="511" t="s">
        <v>145</v>
      </c>
      <c r="D17" s="511"/>
      <c r="E17" s="511" t="s">
        <v>146</v>
      </c>
      <c r="F17" s="511"/>
      <c r="G17" s="511" t="s">
        <v>147</v>
      </c>
      <c r="H17" s="511"/>
      <c r="I17" s="511" t="s">
        <v>148</v>
      </c>
      <c r="J17" s="511"/>
      <c r="K17" s="5" t="s">
        <v>184</v>
      </c>
      <c r="L17" s="5" t="s">
        <v>185</v>
      </c>
    </row>
    <row r="18" spans="1:12" x14ac:dyDescent="0.15">
      <c r="A18" s="6" t="str">
        <f>DEC2HEX(MOD(L18-MOD(L18,16^9),16^10)/16^9)</f>
        <v>1</v>
      </c>
      <c r="B18" s="6" t="str">
        <f>DEC2HEX(MOD(L18-MOD(L18,16^8),16^9)/16^8)</f>
        <v>1</v>
      </c>
      <c r="C18" s="6" t="str">
        <f>DEC2HEX(MOD(L18-MOD(L18,16^7),16^8)/16^7)</f>
        <v>1</v>
      </c>
      <c r="D18" s="6" t="str">
        <f>DEC2HEX(MOD(L18-MOD(L18,16^6),16^7)/16^6)</f>
        <v>C</v>
      </c>
      <c r="E18" s="6" t="str">
        <f>DEC2HEX(MOD(L18-MOD(L18,16^5),16^6)/16^5)</f>
        <v>C</v>
      </c>
      <c r="F18" s="6" t="str">
        <f>DEC2HEX(MOD(L18-MOD(L18,16^4),16^5)/16^4)</f>
        <v>C</v>
      </c>
      <c r="G18" s="6" t="str">
        <f>DEC2HEX(MOD(L18-MOD(L18,16^3),16^4)/16^3)</f>
        <v>1</v>
      </c>
      <c r="H18" s="6" t="str">
        <f>DEC2HEX(MOD(L18-MOD(L18,16^2),16^3)/16^2)</f>
        <v>7</v>
      </c>
      <c r="I18" s="6" t="str">
        <f>DEC2HEX(MOD(L18-MOD(L18,16),16^2)/16)</f>
        <v>C</v>
      </c>
      <c r="J18" s="6" t="str">
        <f>DEC2HEX(MOD(L18,16))</f>
        <v>C</v>
      </c>
      <c r="K18" s="7" t="s">
        <v>155</v>
      </c>
      <c r="L18" s="5">
        <f>HEX2DEC(K18)</f>
        <v>73497581516</v>
      </c>
    </row>
    <row r="19" spans="1:12" x14ac:dyDescent="0.15">
      <c r="A19" s="2">
        <f>HEX2DEC(A18)</f>
        <v>1</v>
      </c>
      <c r="B19" s="2">
        <f t="shared" ref="B19" si="2">HEX2DEC(B18)</f>
        <v>1</v>
      </c>
      <c r="C19" s="2">
        <f t="shared" ref="C19" si="3">HEX2DEC(C18)</f>
        <v>1</v>
      </c>
      <c r="D19" s="2">
        <f t="shared" ref="D19" si="4">HEX2DEC(D18)</f>
        <v>12</v>
      </c>
      <c r="E19" s="2">
        <f t="shared" ref="E19" si="5">HEX2DEC(E18)</f>
        <v>12</v>
      </c>
      <c r="F19" s="2">
        <f t="shared" ref="F19" si="6">HEX2DEC(F18)</f>
        <v>12</v>
      </c>
      <c r="G19" s="2">
        <f t="shared" ref="G19" si="7">HEX2DEC(G18)</f>
        <v>1</v>
      </c>
      <c r="H19" s="2">
        <f t="shared" ref="H19" si="8">HEX2DEC(H18)</f>
        <v>7</v>
      </c>
      <c r="I19" s="2">
        <f t="shared" ref="I19" si="9">HEX2DEC(I18)</f>
        <v>12</v>
      </c>
      <c r="J19" s="2">
        <f t="shared" ref="J19" si="10">HEX2DEC(J18)</f>
        <v>12</v>
      </c>
      <c r="K19" s="510" t="s">
        <v>188</v>
      </c>
      <c r="L19" s="510"/>
    </row>
    <row r="20" spans="1:12" x14ac:dyDescent="0.15">
      <c r="A20" s="2" t="str">
        <f>HEX2BIN(A18,4)</f>
        <v>0001</v>
      </c>
      <c r="B20" s="2" t="str">
        <f t="shared" ref="B20:J20" si="11">HEX2BIN(B18,4)</f>
        <v>0001</v>
      </c>
      <c r="C20" s="2" t="str">
        <f t="shared" si="11"/>
        <v>0001</v>
      </c>
      <c r="D20" s="2" t="str">
        <f t="shared" si="11"/>
        <v>1100</v>
      </c>
      <c r="E20" s="2" t="str">
        <f t="shared" si="11"/>
        <v>1100</v>
      </c>
      <c r="F20" s="2" t="str">
        <f t="shared" si="11"/>
        <v>1100</v>
      </c>
      <c r="G20" s="2" t="str">
        <f t="shared" si="11"/>
        <v>0001</v>
      </c>
      <c r="H20" s="2" t="str">
        <f t="shared" si="11"/>
        <v>0111</v>
      </c>
      <c r="I20" s="2" t="str">
        <f t="shared" si="11"/>
        <v>1100</v>
      </c>
      <c r="J20" s="2" t="str">
        <f t="shared" si="11"/>
        <v>1100</v>
      </c>
      <c r="K20" s="510"/>
      <c r="L20" s="510"/>
    </row>
    <row r="22" spans="1:12" x14ac:dyDescent="0.15">
      <c r="A22" t="s">
        <v>0</v>
      </c>
      <c r="B22">
        <f>MOD(A19,4)</f>
        <v>1</v>
      </c>
      <c r="C22">
        <f>2^B22*25</f>
        <v>50</v>
      </c>
      <c r="D22" t="s">
        <v>9</v>
      </c>
      <c r="E22" t="s">
        <v>139</v>
      </c>
      <c r="F22">
        <f>C22*C24*10^-3</f>
        <v>1.75</v>
      </c>
      <c r="G22" t="s">
        <v>142</v>
      </c>
    </row>
    <row r="23" spans="1:12" x14ac:dyDescent="0.15">
      <c r="A23" t="s">
        <v>1</v>
      </c>
      <c r="B23">
        <f>MOD(B19,4)</f>
        <v>1</v>
      </c>
      <c r="C23">
        <f>2^B23*25</f>
        <v>50</v>
      </c>
      <c r="D23" t="s">
        <v>9</v>
      </c>
      <c r="E23" t="s">
        <v>140</v>
      </c>
      <c r="F23">
        <f>1/(2*PI()*C24*10^3*C25*10^-12*4*10^6*C22*10^-6)/1000</f>
        <v>6.0630454511198231</v>
      </c>
      <c r="G23" t="s">
        <v>11</v>
      </c>
    </row>
    <row r="24" spans="1:12" x14ac:dyDescent="0.15">
      <c r="A24" t="s">
        <v>2</v>
      </c>
      <c r="B24">
        <f>4*C19+(D19-MOD(D19,4))/4</f>
        <v>7</v>
      </c>
      <c r="C24">
        <f>B24*5</f>
        <v>35</v>
      </c>
      <c r="D24" t="s">
        <v>94</v>
      </c>
      <c r="E24" t="s">
        <v>141</v>
      </c>
      <c r="F24">
        <f>1/(2*PI()*C24*10^3*C26*10^-12)/1000</f>
        <v>121.26090902239646</v>
      </c>
      <c r="G24" t="s">
        <v>11</v>
      </c>
    </row>
    <row r="25" spans="1:12" x14ac:dyDescent="0.15">
      <c r="A25" t="s">
        <v>3</v>
      </c>
      <c r="B25">
        <f>4*MOD(D19,4)+(E19-MOD(E19,4))/4</f>
        <v>3</v>
      </c>
      <c r="C25">
        <f>B25*1.25</f>
        <v>3.75</v>
      </c>
      <c r="D25" t="s">
        <v>10</v>
      </c>
      <c r="E25" t="s">
        <v>113</v>
      </c>
      <c r="F25">
        <f>C25*C22*4</f>
        <v>750</v>
      </c>
      <c r="G25" t="s">
        <v>10</v>
      </c>
    </row>
    <row r="26" spans="1:12" x14ac:dyDescent="0.15">
      <c r="A26" t="s">
        <v>4</v>
      </c>
      <c r="B26">
        <f>8*MOD(E19,4)+(F19-MOD(F19,2))/2</f>
        <v>6</v>
      </c>
      <c r="C26">
        <f>B26*'Compensation References'!H$3</f>
        <v>37.5</v>
      </c>
      <c r="D26" t="s">
        <v>10</v>
      </c>
    </row>
    <row r="27" spans="1:12" x14ac:dyDescent="0.15">
      <c r="A27" t="s">
        <v>5</v>
      </c>
      <c r="B27">
        <f>4*G19+(H19-MOD(H19,4))/4</f>
        <v>5</v>
      </c>
      <c r="C27">
        <f>B27*5</f>
        <v>25</v>
      </c>
      <c r="D27" t="s">
        <v>94</v>
      </c>
      <c r="E27" t="s">
        <v>143</v>
      </c>
      <c r="F27">
        <f>C23*C27*10^-3</f>
        <v>1.25</v>
      </c>
      <c r="G27" t="s">
        <v>142</v>
      </c>
    </row>
    <row r="28" spans="1:12" x14ac:dyDescent="0.15">
      <c r="A28" t="s">
        <v>6</v>
      </c>
      <c r="B28">
        <f>4*MOD(H19,4)+(I19-MOD(I19,4))/4</f>
        <v>15</v>
      </c>
      <c r="C28">
        <f>B28*'Compensation References'!J$3</f>
        <v>4.9950000000000001</v>
      </c>
      <c r="D28" t="s">
        <v>10</v>
      </c>
      <c r="E28" t="s">
        <v>149</v>
      </c>
      <c r="F28">
        <f>1/(2*PI()*C23*C30*10^-3*C28*C27*10^-12*10^3)/1000</f>
        <v>31.862851469848916</v>
      </c>
      <c r="G28" t="s">
        <v>11</v>
      </c>
    </row>
    <row r="29" spans="1:12" x14ac:dyDescent="0.15">
      <c r="A29" t="s">
        <v>7</v>
      </c>
      <c r="B29">
        <f>8*MOD(I19,4)+(J19-MOD(J19,2))/2</f>
        <v>6</v>
      </c>
      <c r="C29">
        <f>B29*3.2</f>
        <v>19.200000000000003</v>
      </c>
      <c r="D29" t="s">
        <v>10</v>
      </c>
      <c r="E29" t="s">
        <v>150</v>
      </c>
      <c r="F29">
        <f>1/(2*PI()*C27*10^3*C29*10^-12)/1000</f>
        <v>331.57279810811519</v>
      </c>
      <c r="G29" t="s">
        <v>11</v>
      </c>
    </row>
    <row r="30" spans="1:12" x14ac:dyDescent="0.15">
      <c r="A30" t="s">
        <v>117</v>
      </c>
      <c r="B30">
        <f>MOD(J19,2)</f>
        <v>0</v>
      </c>
      <c r="C30">
        <f>(B30+1)*800</f>
        <v>800</v>
      </c>
      <c r="D30" t="s">
        <v>94</v>
      </c>
      <c r="E30" t="s">
        <v>112</v>
      </c>
      <c r="F30">
        <f>C28*C30*C23/1000</f>
        <v>199.8</v>
      </c>
      <c r="G30" t="s">
        <v>10</v>
      </c>
    </row>
    <row r="33" spans="1:12" x14ac:dyDescent="0.15">
      <c r="A33" s="511" t="s">
        <v>144</v>
      </c>
      <c r="B33" s="511"/>
      <c r="C33" s="511" t="s">
        <v>145</v>
      </c>
      <c r="D33" s="511"/>
      <c r="E33" s="511" t="s">
        <v>146</v>
      </c>
      <c r="F33" s="511"/>
      <c r="G33" s="511" t="s">
        <v>147</v>
      </c>
      <c r="H33" s="511"/>
      <c r="I33" s="511" t="s">
        <v>148</v>
      </c>
      <c r="J33" s="511"/>
      <c r="K33" s="5" t="s">
        <v>186</v>
      </c>
      <c r="L33" s="5" t="s">
        <v>185</v>
      </c>
    </row>
    <row r="34" spans="1:12" x14ac:dyDescent="0.15">
      <c r="A34" s="6" t="str">
        <f>DEC2HEX(MOD(L34-MOD(L34,16^9),16^10)/16^9)</f>
        <v>0</v>
      </c>
      <c r="B34" s="6" t="str">
        <f>DEC2HEX(MOD(L34-MOD(L34,16^8),16^9)/16^8)</f>
        <v>1</v>
      </c>
      <c r="C34" s="6" t="str">
        <f>DEC2HEX(MOD(L34-MOD(L34,16^7),16^8)/16^7)</f>
        <v>3</v>
      </c>
      <c r="D34" s="6" t="str">
        <f>DEC2HEX(MOD(L34-MOD(L34,16^6),16^7)/16^6)</f>
        <v>D</v>
      </c>
      <c r="E34" s="6" t="str">
        <f>DEC2HEX(MOD(L34-MOD(L34,16^5),16^6)/16^5)</f>
        <v>0</v>
      </c>
      <c r="F34" s="6" t="str">
        <f>DEC2HEX(MOD(L34-MOD(L34,16^4),16^5)/16^4)</f>
        <v>4</v>
      </c>
      <c r="G34" s="6" t="str">
        <f>DEC2HEX(MOD(L34-MOD(L34,16^3),16^4)/16^3)</f>
        <v>4</v>
      </c>
      <c r="H34" s="6" t="str">
        <f>DEC2HEX(MOD(L34-MOD(L34,16^2),16^3)/16^2)</f>
        <v>9</v>
      </c>
      <c r="I34" s="6" t="str">
        <f>DEC2HEX(MOD(L34-MOD(L34,16),16^2)/16)</f>
        <v>4</v>
      </c>
      <c r="J34" s="6" t="str">
        <f>DEC2HEX(MOD(L34,16))</f>
        <v>2</v>
      </c>
      <c r="K34" s="7" t="s">
        <v>183</v>
      </c>
      <c r="L34" s="5">
        <f>HEX2DEC(K34)</f>
        <v>5318658370</v>
      </c>
    </row>
    <row r="35" spans="1:12" x14ac:dyDescent="0.15">
      <c r="A35" s="3">
        <f>HEX2DEC(A34)</f>
        <v>0</v>
      </c>
      <c r="B35" s="3">
        <f t="shared" ref="B35:J35" si="12">HEX2DEC(B34)</f>
        <v>1</v>
      </c>
      <c r="C35" s="3">
        <f t="shared" si="12"/>
        <v>3</v>
      </c>
      <c r="D35" s="3">
        <f t="shared" si="12"/>
        <v>13</v>
      </c>
      <c r="E35" s="3">
        <f t="shared" si="12"/>
        <v>0</v>
      </c>
      <c r="F35" s="3">
        <f t="shared" si="12"/>
        <v>4</v>
      </c>
      <c r="G35" s="3">
        <f t="shared" si="12"/>
        <v>4</v>
      </c>
      <c r="H35" s="3">
        <f t="shared" si="12"/>
        <v>9</v>
      </c>
      <c r="I35" s="3">
        <f t="shared" si="12"/>
        <v>4</v>
      </c>
      <c r="J35" s="3">
        <f t="shared" si="12"/>
        <v>2</v>
      </c>
      <c r="K35" s="510" t="s">
        <v>188</v>
      </c>
      <c r="L35" s="510"/>
    </row>
    <row r="36" spans="1:12" x14ac:dyDescent="0.15">
      <c r="A36" s="3" t="str">
        <f>HEX2BIN(A34,4)</f>
        <v>0000</v>
      </c>
      <c r="B36" s="3" t="str">
        <f t="shared" ref="B36:J36" si="13">HEX2BIN(B34,4)</f>
        <v>0001</v>
      </c>
      <c r="C36" s="3" t="str">
        <f t="shared" si="13"/>
        <v>0011</v>
      </c>
      <c r="D36" s="3" t="str">
        <f t="shared" si="13"/>
        <v>1101</v>
      </c>
      <c r="E36" s="3" t="str">
        <f t="shared" si="13"/>
        <v>0000</v>
      </c>
      <c r="F36" s="3" t="str">
        <f t="shared" si="13"/>
        <v>0100</v>
      </c>
      <c r="G36" s="3" t="str">
        <f t="shared" si="13"/>
        <v>0100</v>
      </c>
      <c r="H36" s="3" t="str">
        <f t="shared" si="13"/>
        <v>1001</v>
      </c>
      <c r="I36" s="3" t="str">
        <f t="shared" si="13"/>
        <v>0100</v>
      </c>
      <c r="J36" s="3" t="str">
        <f t="shared" si="13"/>
        <v>0010</v>
      </c>
      <c r="K36" s="510"/>
      <c r="L36" s="510"/>
    </row>
    <row r="38" spans="1:12" x14ac:dyDescent="0.15">
      <c r="A38" t="s">
        <v>0</v>
      </c>
      <c r="B38">
        <f>MOD(A35,4)</f>
        <v>0</v>
      </c>
      <c r="C38">
        <f>2^B38*25</f>
        <v>25</v>
      </c>
      <c r="D38" t="s">
        <v>9</v>
      </c>
      <c r="E38" t="s">
        <v>139</v>
      </c>
      <c r="F38">
        <f>C38*C40*10^-3</f>
        <v>1.875</v>
      </c>
      <c r="G38" t="s">
        <v>142</v>
      </c>
    </row>
    <row r="39" spans="1:12" x14ac:dyDescent="0.15">
      <c r="A39" t="s">
        <v>1</v>
      </c>
      <c r="B39">
        <f>MOD(B35,4)</f>
        <v>1</v>
      </c>
      <c r="C39">
        <f>2^B39*25</f>
        <v>50</v>
      </c>
      <c r="D39" t="s">
        <v>9</v>
      </c>
      <c r="E39" t="s">
        <v>140</v>
      </c>
      <c r="F39">
        <f>1/(2*PI()*C40*10^3*C41*10^-12*4*10^6*C38*10^-6)/1000</f>
        <v>4.2441318157838763</v>
      </c>
      <c r="G39" t="s">
        <v>11</v>
      </c>
    </row>
    <row r="40" spans="1:12" x14ac:dyDescent="0.15">
      <c r="A40" t="s">
        <v>2</v>
      </c>
      <c r="B40">
        <f>4*C35+(D35-MOD(D35,4))/4</f>
        <v>15</v>
      </c>
      <c r="C40">
        <f>B40*5</f>
        <v>75</v>
      </c>
      <c r="D40" t="s">
        <v>94</v>
      </c>
      <c r="E40" t="s">
        <v>141</v>
      </c>
      <c r="F40">
        <f>1/(2*PI()*C40*10^3*C42*10^-12)/1000</f>
        <v>169.76527263135503</v>
      </c>
      <c r="G40" t="s">
        <v>11</v>
      </c>
    </row>
    <row r="41" spans="1:12" x14ac:dyDescent="0.15">
      <c r="A41" t="s">
        <v>3</v>
      </c>
      <c r="B41">
        <f>4*MOD(D35,4)+(E35-MOD(E35,4))/4</f>
        <v>4</v>
      </c>
      <c r="C41">
        <f>B41*1.25</f>
        <v>5</v>
      </c>
      <c r="D41" t="s">
        <v>10</v>
      </c>
      <c r="E41" t="s">
        <v>113</v>
      </c>
      <c r="F41">
        <f>C41*C38*4</f>
        <v>500</v>
      </c>
      <c r="G41" t="s">
        <v>10</v>
      </c>
    </row>
    <row r="42" spans="1:12" x14ac:dyDescent="0.15">
      <c r="A42" t="s">
        <v>4</v>
      </c>
      <c r="B42">
        <f>8*MOD(E35,4)+(F35-MOD(F35,2))/2</f>
        <v>2</v>
      </c>
      <c r="C42">
        <f>B42*'Compensation References'!H$3</f>
        <v>12.5</v>
      </c>
      <c r="D42" t="s">
        <v>10</v>
      </c>
    </row>
    <row r="43" spans="1:12" x14ac:dyDescent="0.15">
      <c r="A43" t="s">
        <v>5</v>
      </c>
      <c r="B43">
        <f>4*G35+(H35-MOD(H35,4))/4</f>
        <v>18</v>
      </c>
      <c r="C43">
        <f>B43*5</f>
        <v>90</v>
      </c>
      <c r="D43" t="s">
        <v>94</v>
      </c>
      <c r="E43" t="s">
        <v>143</v>
      </c>
      <c r="F43">
        <f>C39*C43*10^-3</f>
        <v>4.5</v>
      </c>
      <c r="G43" t="s">
        <v>142</v>
      </c>
    </row>
    <row r="44" spans="1:12" x14ac:dyDescent="0.15">
      <c r="A44" t="s">
        <v>6</v>
      </c>
      <c r="B44">
        <f>4*MOD(H35,4)+(I35-MOD(I35,4))/4</f>
        <v>5</v>
      </c>
      <c r="C44">
        <f>B44*'Compensation References'!J$3</f>
        <v>1.665</v>
      </c>
      <c r="D44" t="s">
        <v>10</v>
      </c>
      <c r="E44" t="s">
        <v>149</v>
      </c>
      <c r="F44">
        <f>1/(2*PI()*C39*C46*10^-3*C44*C43*10^-12*10^3)/1000</f>
        <v>26.552376224874095</v>
      </c>
      <c r="G44" t="s">
        <v>11</v>
      </c>
    </row>
    <row r="45" spans="1:12" x14ac:dyDescent="0.15">
      <c r="A45" t="s">
        <v>7</v>
      </c>
      <c r="B45">
        <f>8*MOD(I35,4)+(J35-MOD(J35,2))/2</f>
        <v>1</v>
      </c>
      <c r="C45">
        <f>B45*3.2</f>
        <v>3.2</v>
      </c>
      <c r="D45" t="s">
        <v>10</v>
      </c>
      <c r="E45" t="s">
        <v>150</v>
      </c>
      <c r="F45">
        <f>1/(2*PI()*C43*10^3*C45*10^-12)/1000</f>
        <v>552.62133018019199</v>
      </c>
      <c r="G45" t="s">
        <v>11</v>
      </c>
    </row>
    <row r="46" spans="1:12" x14ac:dyDescent="0.15">
      <c r="A46" t="s">
        <v>117</v>
      </c>
      <c r="B46">
        <f>MOD(J35,2)</f>
        <v>0</v>
      </c>
      <c r="C46">
        <f>(B46+1)*800</f>
        <v>800</v>
      </c>
      <c r="D46" t="s">
        <v>94</v>
      </c>
      <c r="E46" t="s">
        <v>112</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honeticPr fontId="2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3.5" x14ac:dyDescent="0.15"/>
  <cols>
    <col min="1" max="1" width="13.625" customWidth="1"/>
    <col min="2" max="2" width="23.875" bestFit="1" customWidth="1"/>
    <col min="3" max="6" width="13.625" customWidth="1"/>
  </cols>
  <sheetData>
    <row r="1" spans="1:6" x14ac:dyDescent="0.15">
      <c r="A1" s="514" t="s">
        <v>301</v>
      </c>
      <c r="B1" s="514"/>
      <c r="C1" s="514"/>
      <c r="D1" s="514"/>
      <c r="E1" s="514"/>
      <c r="F1" s="514"/>
    </row>
    <row r="2" spans="1:6" x14ac:dyDescent="0.15">
      <c r="A2" s="5" t="s">
        <v>208</v>
      </c>
      <c r="B2" s="5" t="s">
        <v>21</v>
      </c>
      <c r="C2" s="5" t="s">
        <v>302</v>
      </c>
      <c r="D2" s="5" t="s">
        <v>303</v>
      </c>
      <c r="E2" s="5" t="s">
        <v>304</v>
      </c>
      <c r="F2" s="5" t="s">
        <v>305</v>
      </c>
    </row>
    <row r="3" spans="1:6" x14ac:dyDescent="0.15">
      <c r="A3" s="5" t="s">
        <v>215</v>
      </c>
      <c r="B3" s="5" t="s">
        <v>239</v>
      </c>
      <c r="C3" s="5" t="s">
        <v>248</v>
      </c>
      <c r="D3" s="5" t="s">
        <v>248</v>
      </c>
      <c r="E3" s="5" t="str">
        <f>VLOOKUP('Pinstrap Reverse Lookup'!C3,'Resistor Selection'!AL$3:AR$20,6,FALSE)</f>
        <v>FLOAT</v>
      </c>
      <c r="F3" s="5">
        <f>VLOOKUP(D3,'Resistor Selection'!AM$5:AQ$20,5,FALSE)</f>
        <v>0</v>
      </c>
    </row>
    <row r="4" spans="1:6" x14ac:dyDescent="0.15">
      <c r="A4" s="5" t="s">
        <v>216</v>
      </c>
      <c r="B4" s="5" t="s">
        <v>240</v>
      </c>
      <c r="C4" s="5">
        <v>12100</v>
      </c>
      <c r="D4" s="5">
        <v>18700</v>
      </c>
      <c r="E4" s="5">
        <f>VLOOKUP('Pinstrap Reverse Lookup'!C4,'Resistor Selection'!AL$3:AR$20,6,FALSE)</f>
        <v>5</v>
      </c>
      <c r="F4" s="5">
        <f>VLOOKUP(D4,'Resistor Selection'!AN$5:AQ$20,4,FALSE)</f>
        <v>4</v>
      </c>
    </row>
    <row r="5" spans="1:6" x14ac:dyDescent="0.15">
      <c r="A5" s="5" t="s">
        <v>223</v>
      </c>
      <c r="B5" s="5" t="s">
        <v>241</v>
      </c>
      <c r="C5" s="5">
        <v>4640</v>
      </c>
      <c r="D5" s="5">
        <v>9090</v>
      </c>
      <c r="E5" s="5">
        <f>VLOOKUP('Pinstrap Reverse Lookup'!C5,'Resistor Selection'!AL$3:AR$20,6,FALSE)</f>
        <v>0</v>
      </c>
      <c r="F5" s="5">
        <f>VLOOKUP(D5,'Resistor Selection'!AO$5:AQ$20,3,FALSE)</f>
        <v>3</v>
      </c>
    </row>
    <row r="6" spans="1:6" x14ac:dyDescent="0.15">
      <c r="A6" s="5" t="s">
        <v>229</v>
      </c>
      <c r="B6" s="5" t="s">
        <v>242</v>
      </c>
      <c r="C6" s="5">
        <v>5620</v>
      </c>
      <c r="D6" s="5">
        <v>18700</v>
      </c>
      <c r="E6" s="5">
        <f>VLOOKUP('Pinstrap Reverse Lookup'!C6,'Resistor Selection'!AL$3:AR$20,6,FALSE)</f>
        <v>1</v>
      </c>
      <c r="F6" s="5">
        <f>VLOOKUP(D6,'Resistor Selection'!AP$5:AQ$20,2,FALSE)</f>
        <v>1</v>
      </c>
    </row>
    <row r="8" spans="1:6" x14ac:dyDescent="0.15">
      <c r="A8" s="515" t="s">
        <v>306</v>
      </c>
      <c r="B8" s="515"/>
      <c r="C8" s="515" t="s">
        <v>193</v>
      </c>
      <c r="D8" s="515"/>
      <c r="E8" s="515"/>
    </row>
    <row r="9" spans="1:6" x14ac:dyDescent="0.15">
      <c r="A9" s="5" t="s">
        <v>208</v>
      </c>
      <c r="B9" s="5" t="s">
        <v>209</v>
      </c>
      <c r="C9" s="5" t="s">
        <v>21</v>
      </c>
      <c r="D9" s="5" t="s">
        <v>210</v>
      </c>
      <c r="E9" s="5" t="s">
        <v>14</v>
      </c>
    </row>
    <row r="10" spans="1:6" x14ac:dyDescent="0.15">
      <c r="A10" s="512" t="s">
        <v>215</v>
      </c>
      <c r="B10" s="5" t="s">
        <v>123</v>
      </c>
      <c r="C10" s="5"/>
      <c r="D10" s="5"/>
      <c r="E10" s="5" t="str">
        <f>IF(OR(F3='Resistor Selection'!AL4,MOD('Pinstrap Reverse Lookup'!F3,2)=0),'Pinstrap Reverse Lookup'!E3,'Pinstrap Reverse Lookup'!E3+16)</f>
        <v>FLOAT</v>
      </c>
    </row>
    <row r="11" spans="1:6" x14ac:dyDescent="0.15">
      <c r="A11" s="513"/>
      <c r="B11" s="5" t="s">
        <v>36</v>
      </c>
      <c r="C11" s="5"/>
      <c r="D11" s="5" t="s">
        <v>11</v>
      </c>
      <c r="E11" s="5">
        <f>(F3-MOD(F3,2))/2</f>
        <v>0</v>
      </c>
    </row>
    <row r="12" spans="1:6" x14ac:dyDescent="0.15">
      <c r="A12" s="512" t="s">
        <v>216</v>
      </c>
      <c r="B12" s="5" t="s">
        <v>217</v>
      </c>
      <c r="C12" s="5"/>
      <c r="D12" s="5" t="s">
        <v>218</v>
      </c>
      <c r="E12" s="5"/>
    </row>
    <row r="13" spans="1:6" x14ac:dyDescent="0.15">
      <c r="A13" s="516"/>
      <c r="B13" s="5" t="s">
        <v>219</v>
      </c>
      <c r="C13" s="5"/>
      <c r="D13" s="5" t="s">
        <v>26</v>
      </c>
      <c r="E13" s="5"/>
    </row>
    <row r="14" spans="1:6" x14ac:dyDescent="0.15">
      <c r="A14" s="513"/>
      <c r="B14" s="5" t="s">
        <v>222</v>
      </c>
      <c r="C14" s="5"/>
      <c r="D14" s="5"/>
      <c r="E14" s="5"/>
    </row>
    <row r="15" spans="1:6" x14ac:dyDescent="0.15">
      <c r="A15" s="512" t="s">
        <v>223</v>
      </c>
      <c r="B15" s="5" t="s">
        <v>224</v>
      </c>
      <c r="C15" s="5"/>
      <c r="D15" s="5" t="s">
        <v>22</v>
      </c>
      <c r="E15" s="5"/>
    </row>
    <row r="16" spans="1:6" x14ac:dyDescent="0.15">
      <c r="A16" s="516"/>
      <c r="B16" s="5" t="s">
        <v>227</v>
      </c>
      <c r="C16" s="5"/>
      <c r="D16" s="5" t="s">
        <v>22</v>
      </c>
      <c r="E16" s="5"/>
    </row>
    <row r="17" spans="1:5" x14ac:dyDescent="0.15">
      <c r="A17" s="513"/>
      <c r="B17" s="5" t="s">
        <v>228</v>
      </c>
      <c r="C17" s="5"/>
      <c r="D17" s="5"/>
      <c r="E17" s="5"/>
    </row>
    <row r="18" spans="1:5" x14ac:dyDescent="0.15">
      <c r="A18" s="512" t="s">
        <v>229</v>
      </c>
      <c r="B18" s="5" t="s">
        <v>230</v>
      </c>
      <c r="C18" s="5"/>
      <c r="D18" s="5" t="s">
        <v>231</v>
      </c>
      <c r="E18" s="5"/>
    </row>
    <row r="19" spans="1:5" x14ac:dyDescent="0.15">
      <c r="A19" s="513"/>
      <c r="B19" s="5" t="s">
        <v>307</v>
      </c>
      <c r="C19" s="5"/>
      <c r="D19" s="5"/>
      <c r="E19" s="5"/>
    </row>
  </sheetData>
  <mergeCells count="7">
    <mergeCell ref="A18:A19"/>
    <mergeCell ref="A1:F1"/>
    <mergeCell ref="A8:B8"/>
    <mergeCell ref="C8:E8"/>
    <mergeCell ref="A10:A11"/>
    <mergeCell ref="A12:A14"/>
    <mergeCell ref="A15:A17"/>
  </mergeCells>
  <phoneticPr fontId="28"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Ver_x002e_ xmlns="3c78f53b-1e1a-4bd0-bde5-8f4af4b526cf">1</Ver_x002e_>
  </documentManagement>
</p:properties>
</file>

<file path=customXml/itemProps1.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命名范围</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Administrator</cp:lastModifiedBy>
  <dcterms:created xsi:type="dcterms:W3CDTF">2017-09-08T18:35:14Z</dcterms:created>
  <dcterms:modified xsi:type="dcterms:W3CDTF">2021-09-29T01:30:29Z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